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3645" windowHeight="2370" activeTab="3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  <functionGroup name="RExcel"/>
  </functionGroups>
  <definedNames>
    <definedName name="_CELL_ADDRESS_NAME">NewZal!$X$2</definedName>
    <definedName name="_Col_IsCharacter">wew!$C$31</definedName>
    <definedName name="_Col_LongNameErr">wew!$C$29</definedName>
    <definedName name="_Col_SPSSNameErr">wew!$C$27</definedName>
    <definedName name="_FirstRowTemplate">variables!$B$2:$AN$2</definedName>
    <definedName name="_Flag_HighlightValues">wew!$B$3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Max">INDIRECT(wew!$C$19)</definedName>
    <definedName name="_Wew_ForceMin">INDIRECT(wew!$C$17)</definedName>
    <definedName name="_WEW_LabelExist">INDIRECT(wew!$C$7)</definedName>
    <definedName name="_WEW_Max">INDIRECT(wew!$C$11)</definedName>
    <definedName name="_WEW_Min">INDIRECT(wew!$C$9)</definedName>
    <definedName name="_WEW_Typ_Niecalk">INDIRECT(wew!$C$23)</definedName>
    <definedName name="_WEW_TypValueErr">INDIRECT(wew!$C$25)</definedName>
    <definedName name="CustomerFolder">ster!$B$3</definedName>
    <definedName name="DataOrigin">data_frame!$A$1</definedName>
    <definedName name="DBLongName">ster!$C$3</definedName>
    <definedName name="LabelOrigin">labels!$A$1</definedName>
    <definedName name="LongNames">variables!$E$2</definedName>
    <definedName name="MaxLabelCount">ster!$B$20</definedName>
    <definedName name="Measure">variables!$C$2</definedName>
    <definedName name="PathPrefix">wew!$G$13</definedName>
    <definedName name="PointerColumn">wew!$Q$7</definedName>
    <definedName name="RFileName">ster!$O$24</definedName>
    <definedName name="RObjName">ster!$D$3</definedName>
    <definedName name="ServerIP">ster!$O$26</definedName>
    <definedName name="ServerPort">ster!$O$28</definedName>
    <definedName name="SPSSFileName">ster!$O$22</definedName>
    <definedName name="SPSSNames">variables!$D$2</definedName>
    <definedName name="SubcustomerFolder">ster!$B$5</definedName>
    <definedName name="Units">variables!$AF$2</definedName>
    <definedName name="VariableCount">ster!$C$12</definedName>
    <definedName name="VariableGroupNames">grupy!$C$4</definedName>
    <definedName name="VariableGroupsColumn">variables!$AJ$1</definedName>
    <definedName name="VariablesOrigin">variables!$B$2</definedName>
    <definedName name="Z_E6351D91_D2AA_41F8_B6F1_38581D57FD08_.wvu.Cols" localSheetId="3" hidden="1">variables!$G:$N,variables!$S:$S,variables!$AD:$AF</definedName>
  </definedNames>
  <calcPr calcId="125725" calcMode="manual" calcOnSave="0"/>
  <customWorkbookViews>
    <customWorkbookView name="usr" guid="{E6351D91-D2AA-41F8-B6F1-38581D57FD08}" maximized="1" xWindow="1" yWindow="1" windowWidth="1916" windowHeight="863" activeSheetId="7"/>
    <customWorkbookView name="dev" guid="{B0700225-2463-44C9-9C4E-A79FCDA233AE}" maximized="1" xWindow="1" yWindow="1" windowWidth="1362" windowHeight="549" activeSheetId="25"/>
  </customWorkbookViews>
</workbook>
</file>

<file path=xl/calcChain.xml><?xml version="1.0" encoding="utf-8"?>
<calcChain xmlns="http://schemas.openxmlformats.org/spreadsheetml/2006/main">
  <c r="B3" i="3"/>
  <c r="AD3"/>
  <c r="G3"/>
  <c r="E3"/>
  <c r="B4" l="1"/>
  <c r="AD4"/>
  <c r="G4"/>
  <c r="E4"/>
  <c r="I4"/>
  <c r="C4" l="1"/>
  <c r="AC4"/>
  <c r="B5"/>
  <c r="AD5"/>
  <c r="G5"/>
  <c r="E5"/>
  <c r="I5"/>
  <c r="C5" l="1"/>
  <c r="AC5"/>
  <c r="B6"/>
  <c r="AD6"/>
  <c r="G6"/>
  <c r="E6"/>
  <c r="B7" l="1"/>
  <c r="AD7"/>
  <c r="G7"/>
  <c r="E7"/>
  <c r="B8" l="1"/>
  <c r="AD8"/>
  <c r="G8"/>
  <c r="E8"/>
  <c r="B9" l="1"/>
  <c r="AD9"/>
  <c r="G9"/>
  <c r="E9"/>
  <c r="B10" l="1"/>
  <c r="AD10"/>
  <c r="G10"/>
  <c r="E10"/>
  <c r="B11" l="1"/>
  <c r="AD11"/>
  <c r="G11"/>
  <c r="E11"/>
  <c r="B12" l="1"/>
  <c r="AD12"/>
  <c r="G12"/>
  <c r="E12"/>
  <c r="B13" l="1"/>
  <c r="AD13"/>
  <c r="G13"/>
  <c r="E13"/>
  <c r="B14" l="1"/>
  <c r="AD14"/>
  <c r="G14"/>
  <c r="E14"/>
  <c r="B15" l="1"/>
  <c r="AD15"/>
  <c r="G15"/>
  <c r="E15"/>
  <c r="B16" l="1"/>
  <c r="AD16"/>
  <c r="G16"/>
  <c r="E16"/>
  <c r="B17" l="1"/>
  <c r="AD17"/>
  <c r="G17"/>
  <c r="E17"/>
  <c r="B18" l="1"/>
  <c r="AD18"/>
  <c r="G18"/>
  <c r="E18"/>
  <c r="B19" l="1"/>
  <c r="AD19"/>
  <c r="G19"/>
  <c r="E19"/>
  <c r="B20" l="1"/>
  <c r="AD20"/>
  <c r="G20"/>
  <c r="E20"/>
  <c r="B21" l="1"/>
  <c r="AD21"/>
  <c r="G21"/>
  <c r="E21"/>
  <c r="B22" l="1"/>
  <c r="AD22"/>
  <c r="G22"/>
  <c r="E22"/>
  <c r="B23" l="1"/>
  <c r="AD23"/>
  <c r="G23"/>
  <c r="E23"/>
  <c r="B24" l="1"/>
  <c r="AD24"/>
  <c r="G24"/>
  <c r="E24"/>
  <c r="B25" l="1"/>
  <c r="AD25"/>
  <c r="G25"/>
  <c r="E25"/>
  <c r="B26" l="1"/>
  <c r="AD26"/>
  <c r="G26"/>
  <c r="E26"/>
  <c r="B27" l="1"/>
  <c r="AD27"/>
  <c r="G27"/>
  <c r="E27"/>
  <c r="B28" l="1"/>
  <c r="AD28"/>
  <c r="G28"/>
  <c r="E28"/>
  <c r="B29" l="1"/>
  <c r="AD29"/>
  <c r="G29"/>
  <c r="E29"/>
  <c r="B30" l="1"/>
  <c r="AD30"/>
  <c r="G30"/>
  <c r="E30"/>
  <c r="B31" l="1"/>
  <c r="AD31"/>
  <c r="G31"/>
  <c r="E31"/>
  <c r="B32" l="1"/>
  <c r="AD32"/>
  <c r="G32"/>
  <c r="E32"/>
  <c r="B33" l="1"/>
  <c r="AD33"/>
  <c r="G33"/>
  <c r="E33"/>
  <c r="B34" l="1"/>
  <c r="AD34"/>
  <c r="G34"/>
  <c r="E34"/>
  <c r="B35" l="1"/>
  <c r="AD35"/>
  <c r="G35"/>
  <c r="E35"/>
  <c r="B36" l="1"/>
  <c r="AD36"/>
  <c r="G36"/>
  <c r="E36"/>
  <c r="B37" l="1"/>
  <c r="AD37"/>
  <c r="G37"/>
  <c r="E37"/>
  <c r="B38" l="1"/>
  <c r="AD38"/>
  <c r="G38"/>
  <c r="E38"/>
  <c r="B39" l="1"/>
  <c r="AD39"/>
  <c r="G39"/>
  <c r="E39"/>
  <c r="B40" l="1"/>
  <c r="AD40"/>
  <c r="G40"/>
  <c r="E40"/>
  <c r="B41" l="1"/>
  <c r="AD41"/>
  <c r="G41"/>
  <c r="E41"/>
  <c r="B42" l="1"/>
  <c r="AD42"/>
  <c r="G42"/>
  <c r="E42"/>
  <c r="B43" l="1"/>
  <c r="AD43"/>
  <c r="G43"/>
  <c r="E43"/>
  <c r="B44" l="1"/>
  <c r="AD44"/>
  <c r="G44"/>
  <c r="E44"/>
  <c r="B45" l="1"/>
  <c r="AD45"/>
  <c r="G45"/>
  <c r="E45"/>
  <c r="B46" l="1"/>
  <c r="AD46"/>
  <c r="G46"/>
  <c r="E46"/>
  <c r="B47" l="1"/>
  <c r="AD47"/>
  <c r="G47"/>
  <c r="E47"/>
  <c r="B48" l="1"/>
  <c r="AD48"/>
  <c r="G48"/>
  <c r="E48"/>
  <c r="B49" l="1"/>
  <c r="AD49"/>
  <c r="G49"/>
  <c r="E49"/>
  <c r="B50" l="1"/>
  <c r="AD50"/>
  <c r="G50"/>
  <c r="E50"/>
  <c r="B51" l="1"/>
  <c r="AD51"/>
  <c r="G51"/>
  <c r="E51"/>
  <c r="B52" l="1"/>
  <c r="AD52"/>
  <c r="G52"/>
  <c r="E52"/>
  <c r="B53" l="1"/>
  <c r="AD53"/>
  <c r="G53"/>
  <c r="E53"/>
  <c r="B54" l="1"/>
  <c r="AD54"/>
  <c r="G54"/>
  <c r="E54"/>
  <c r="B55" l="1"/>
  <c r="AD55"/>
  <c r="G55"/>
  <c r="E55"/>
  <c r="B56" l="1"/>
  <c r="AD56"/>
  <c r="G56"/>
  <c r="E56"/>
  <c r="B57" l="1"/>
  <c r="AD57"/>
  <c r="G57"/>
  <c r="E57"/>
  <c r="B58" l="1"/>
  <c r="AD58"/>
  <c r="G58"/>
  <c r="E58"/>
  <c r="B59" l="1"/>
  <c r="AD59"/>
  <c r="G59"/>
  <c r="E59"/>
  <c r="B60" l="1"/>
  <c r="AD60"/>
  <c r="G60"/>
  <c r="E60"/>
  <c r="B61" l="1"/>
  <c r="AD61"/>
  <c r="G61"/>
  <c r="E61"/>
  <c r="B62" l="1"/>
  <c r="AD62"/>
  <c r="G62"/>
  <c r="E62"/>
  <c r="B63" l="1"/>
  <c r="AD63"/>
  <c r="G63"/>
  <c r="E63"/>
  <c r="B64" l="1"/>
  <c r="AD64"/>
  <c r="G64"/>
  <c r="E64"/>
  <c r="B65" l="1"/>
  <c r="AD65"/>
  <c r="G65"/>
  <c r="E65"/>
  <c r="B66" l="1"/>
  <c r="AD66"/>
  <c r="G66"/>
  <c r="E66"/>
  <c r="B67" l="1"/>
  <c r="AD67"/>
  <c r="G67"/>
  <c r="E67"/>
  <c r="B68" l="1"/>
  <c r="AD68"/>
  <c r="G68"/>
  <c r="E68"/>
  <c r="B69" l="1"/>
  <c r="AD69"/>
  <c r="G69"/>
  <c r="E69"/>
  <c r="B70" l="1"/>
  <c r="AD70"/>
  <c r="G70"/>
  <c r="E70"/>
  <c r="B71" l="1"/>
  <c r="AD71"/>
  <c r="G71"/>
  <c r="E71"/>
  <c r="B72" l="1"/>
  <c r="AD72"/>
  <c r="G72"/>
  <c r="E72"/>
  <c r="B73" l="1"/>
  <c r="AD73"/>
  <c r="G73"/>
  <c r="E73"/>
  <c r="B74" l="1"/>
  <c r="AD74"/>
  <c r="G74"/>
  <c r="E74"/>
  <c r="B75" l="1"/>
  <c r="AD75"/>
  <c r="G75"/>
  <c r="E75"/>
  <c r="B76" l="1"/>
  <c r="AD76"/>
  <c r="G76"/>
  <c r="E76"/>
  <c r="B77" l="1"/>
  <c r="AD77"/>
  <c r="G77"/>
  <c r="E77"/>
  <c r="B78" l="1"/>
  <c r="AD78"/>
  <c r="G78"/>
  <c r="E78"/>
  <c r="B79" l="1"/>
  <c r="AD79"/>
  <c r="G79"/>
  <c r="E79"/>
  <c r="B80" l="1"/>
  <c r="AD80"/>
  <c r="G80"/>
  <c r="E80"/>
  <c r="B81" l="1"/>
  <c r="AD81"/>
  <c r="G81"/>
  <c r="E81"/>
  <c r="B82" l="1"/>
  <c r="AD82"/>
  <c r="G82"/>
  <c r="E82"/>
  <c r="B83" l="1"/>
  <c r="AD83"/>
  <c r="G83"/>
  <c r="E83"/>
  <c r="B84" l="1"/>
  <c r="AD84"/>
  <c r="G84"/>
  <c r="E84"/>
  <c r="B85" l="1"/>
  <c r="AD85"/>
  <c r="G85"/>
  <c r="E85"/>
  <c r="B86" l="1"/>
  <c r="AD86"/>
  <c r="G86"/>
  <c r="E86"/>
  <c r="B87" l="1"/>
  <c r="AD87"/>
  <c r="G87"/>
  <c r="E87"/>
  <c r="B88" l="1"/>
  <c r="AD88"/>
  <c r="G88"/>
  <c r="E88"/>
  <c r="B89" l="1"/>
  <c r="AD89"/>
  <c r="G89"/>
  <c r="E89"/>
  <c r="B90" l="1"/>
  <c r="AD90"/>
  <c r="G90"/>
  <c r="E90"/>
  <c r="B91" l="1"/>
  <c r="AD91"/>
  <c r="G91"/>
  <c r="E91"/>
  <c r="B92" l="1"/>
  <c r="AD92"/>
  <c r="G92"/>
  <c r="E92"/>
  <c r="B93" l="1"/>
  <c r="AD93"/>
  <c r="G93"/>
  <c r="E93"/>
  <c r="B94" l="1"/>
  <c r="AD94"/>
  <c r="G94"/>
  <c r="E94"/>
  <c r="B95" l="1"/>
  <c r="AD95"/>
  <c r="G95"/>
  <c r="E95"/>
  <c r="B96" l="1"/>
  <c r="AD96"/>
  <c r="G96"/>
  <c r="E96"/>
  <c r="B97" l="1"/>
  <c r="AD97"/>
  <c r="G97"/>
  <c r="E97"/>
  <c r="B98" l="1"/>
  <c r="AD98"/>
  <c r="G98"/>
  <c r="E98"/>
  <c r="B99" l="1"/>
  <c r="AD99"/>
  <c r="G99"/>
  <c r="E99"/>
  <c r="B100" l="1"/>
  <c r="AD100"/>
  <c r="G100"/>
  <c r="E100"/>
  <c r="B101" l="1"/>
  <c r="AD101"/>
  <c r="G101"/>
  <c r="E101"/>
  <c r="B102" l="1"/>
  <c r="AD102"/>
  <c r="G102"/>
  <c r="E102"/>
  <c r="B103" l="1"/>
  <c r="AD103"/>
  <c r="G103"/>
  <c r="E103"/>
  <c r="B104" l="1"/>
  <c r="AD104"/>
  <c r="G104"/>
  <c r="E104"/>
  <c r="B105" l="1"/>
  <c r="AD105"/>
  <c r="G105"/>
  <c r="E105"/>
  <c r="B106" l="1"/>
  <c r="AD106"/>
  <c r="G106"/>
  <c r="E106"/>
  <c r="B107" l="1"/>
  <c r="AD107"/>
  <c r="G107"/>
  <c r="E107"/>
  <c r="B108" l="1"/>
  <c r="AD108"/>
  <c r="G108"/>
  <c r="E108"/>
  <c r="B109" l="1"/>
  <c r="AD109"/>
  <c r="G109"/>
  <c r="E109"/>
  <c r="B110" l="1"/>
  <c r="AD110"/>
  <c r="G110"/>
  <c r="E110"/>
  <c r="B111" l="1"/>
  <c r="AD111"/>
  <c r="G111"/>
  <c r="E111"/>
  <c r="B112" l="1"/>
  <c r="AD112"/>
  <c r="G112"/>
  <c r="E112"/>
  <c r="B113" l="1"/>
  <c r="AD113"/>
  <c r="G113"/>
  <c r="E113"/>
  <c r="B114" l="1"/>
  <c r="AD114"/>
  <c r="G114"/>
  <c r="E114"/>
  <c r="B115" l="1"/>
  <c r="AD115"/>
  <c r="G115"/>
  <c r="E115"/>
  <c r="B116" l="1"/>
  <c r="AD116"/>
  <c r="G116"/>
  <c r="E116"/>
  <c r="B117" l="1"/>
  <c r="AD117"/>
  <c r="G117"/>
  <c r="E117"/>
  <c r="B118" l="1"/>
  <c r="AD118"/>
  <c r="G118"/>
  <c r="E118"/>
  <c r="B119" l="1"/>
  <c r="AD119"/>
  <c r="G119"/>
  <c r="E119"/>
  <c r="B120" l="1"/>
  <c r="AD120"/>
  <c r="G120"/>
  <c r="E120"/>
  <c r="B121" l="1"/>
  <c r="AD121"/>
  <c r="G121"/>
  <c r="E121"/>
  <c r="B122" l="1"/>
  <c r="AD122"/>
  <c r="G122"/>
  <c r="E122"/>
  <c r="B123" l="1"/>
  <c r="AD123"/>
  <c r="G123"/>
  <c r="E123"/>
  <c r="B124" l="1"/>
  <c r="AD124"/>
  <c r="G124"/>
  <c r="E124"/>
  <c r="B125" l="1"/>
  <c r="AD125"/>
  <c r="G125"/>
  <c r="E125"/>
  <c r="B126" l="1"/>
  <c r="AD126"/>
  <c r="G126"/>
  <c r="E126"/>
  <c r="B127" l="1"/>
  <c r="AD127"/>
  <c r="G127"/>
  <c r="E127"/>
  <c r="B128" l="1"/>
  <c r="AD128"/>
  <c r="G128"/>
  <c r="E128"/>
  <c r="B129" l="1"/>
  <c r="AD129"/>
  <c r="G129"/>
  <c r="E129"/>
  <c r="B130" l="1"/>
  <c r="AD130"/>
  <c r="G130"/>
  <c r="E130"/>
  <c r="B131" l="1"/>
  <c r="AD131"/>
  <c r="G131"/>
  <c r="E131"/>
  <c r="B132" l="1"/>
  <c r="AD132"/>
  <c r="G132"/>
  <c r="E132"/>
  <c r="B133" l="1"/>
  <c r="AD133"/>
  <c r="G133"/>
  <c r="E133"/>
  <c r="B134" l="1"/>
  <c r="AD134"/>
  <c r="G134"/>
  <c r="E134"/>
  <c r="B135" l="1"/>
  <c r="AD135"/>
  <c r="G135"/>
  <c r="E135"/>
  <c r="B136" l="1"/>
  <c r="AD136"/>
  <c r="G136"/>
  <c r="E136"/>
  <c r="B137" l="1"/>
  <c r="AD137"/>
  <c r="G137"/>
  <c r="E137"/>
  <c r="B138" l="1"/>
  <c r="AD138"/>
  <c r="G138"/>
  <c r="E138"/>
  <c r="B139" l="1"/>
  <c r="AD139"/>
  <c r="G139"/>
  <c r="E139"/>
  <c r="B140" l="1"/>
  <c r="AD140"/>
  <c r="G140"/>
  <c r="E140"/>
  <c r="B141" l="1"/>
  <c r="AD141"/>
  <c r="G141"/>
  <c r="E141"/>
  <c r="B142" l="1"/>
  <c r="AD142"/>
  <c r="G142"/>
  <c r="E142"/>
  <c r="B143" l="1"/>
  <c r="AD143"/>
  <c r="G143"/>
  <c r="E143"/>
  <c r="B144" l="1"/>
  <c r="AD144"/>
  <c r="G144"/>
  <c r="E144"/>
  <c r="B145" l="1"/>
  <c r="AD145"/>
  <c r="G145"/>
  <c r="E145"/>
  <c r="B146" l="1"/>
  <c r="AD146"/>
  <c r="G146"/>
  <c r="E146"/>
  <c r="B147" l="1"/>
  <c r="AD147"/>
  <c r="G147"/>
  <c r="E147"/>
  <c r="B148" l="1"/>
  <c r="AD148"/>
  <c r="G148"/>
  <c r="E148"/>
  <c r="B149" l="1"/>
  <c r="AD149"/>
  <c r="G149"/>
  <c r="E149"/>
  <c r="B150" l="1"/>
  <c r="AD150"/>
  <c r="G150"/>
  <c r="E150"/>
  <c r="B151" l="1"/>
  <c r="AD151"/>
  <c r="G151"/>
  <c r="E151"/>
  <c r="B152" l="1"/>
  <c r="AD152"/>
  <c r="G152"/>
  <c r="E152"/>
  <c r="B153" l="1"/>
  <c r="AD153"/>
  <c r="G153"/>
  <c r="E153"/>
  <c r="B154" l="1"/>
  <c r="AD154"/>
  <c r="G154"/>
  <c r="E154"/>
  <c r="B155" l="1"/>
  <c r="AD155"/>
  <c r="G155"/>
  <c r="E155"/>
  <c r="B156" l="1"/>
  <c r="AD156"/>
  <c r="G156"/>
  <c r="E156"/>
  <c r="B157" l="1"/>
  <c r="AD157"/>
  <c r="G157"/>
  <c r="E157"/>
  <c r="B158" l="1"/>
  <c r="AD158"/>
  <c r="G158"/>
  <c r="E158"/>
  <c r="B159" l="1"/>
  <c r="AD159"/>
  <c r="G159"/>
  <c r="E159"/>
  <c r="B160" l="1"/>
  <c r="AD160"/>
  <c r="G160"/>
  <c r="E160"/>
  <c r="B161" l="1"/>
  <c r="AD161"/>
  <c r="G161"/>
  <c r="E161"/>
  <c r="B162" l="1"/>
  <c r="AD162"/>
  <c r="G162"/>
  <c r="E162"/>
  <c r="B163" l="1"/>
  <c r="AD163"/>
  <c r="G163"/>
  <c r="E163"/>
  <c r="B164" l="1"/>
  <c r="AD164"/>
  <c r="G164"/>
  <c r="E164"/>
  <c r="B165" l="1"/>
  <c r="AD165"/>
  <c r="G165"/>
  <c r="E165"/>
  <c r="B166" l="1"/>
  <c r="AD166"/>
  <c r="G166"/>
  <c r="E166"/>
  <c r="B167" l="1"/>
  <c r="AD167"/>
  <c r="G167"/>
  <c r="E167"/>
  <c r="B168" l="1"/>
  <c r="AD168"/>
  <c r="G168"/>
  <c r="E168"/>
  <c r="B169" l="1"/>
  <c r="AD169"/>
  <c r="G169"/>
  <c r="E169"/>
  <c r="B170" l="1"/>
  <c r="AD170"/>
  <c r="G170"/>
  <c r="E170"/>
  <c r="B171" l="1"/>
  <c r="AD171"/>
  <c r="G171"/>
  <c r="E171"/>
  <c r="B172" l="1"/>
  <c r="AD172"/>
  <c r="G172"/>
  <c r="E172"/>
  <c r="B173" l="1"/>
  <c r="AD173"/>
  <c r="G173"/>
  <c r="E173"/>
  <c r="B174" l="1"/>
  <c r="AD174"/>
  <c r="G174"/>
  <c r="E174"/>
  <c r="B175" l="1"/>
  <c r="AD175"/>
  <c r="G175"/>
  <c r="E175"/>
  <c r="B176" l="1"/>
  <c r="AD176"/>
  <c r="G176"/>
  <c r="E176"/>
  <c r="B177" l="1"/>
  <c r="AD177"/>
  <c r="G177"/>
  <c r="E177"/>
  <c r="B178" l="1"/>
  <c r="AD178"/>
  <c r="G178"/>
  <c r="E178"/>
  <c r="B179" l="1"/>
  <c r="AD179"/>
  <c r="G179"/>
  <c r="E179"/>
  <c r="B180" l="1"/>
  <c r="AD180"/>
  <c r="G180"/>
  <c r="E180"/>
  <c r="B181" l="1"/>
  <c r="AD181"/>
  <c r="G181"/>
  <c r="E181"/>
  <c r="B182" l="1"/>
  <c r="AD182"/>
  <c r="G182"/>
  <c r="E182"/>
  <c r="B183" l="1"/>
  <c r="AD183"/>
  <c r="G183"/>
  <c r="E183"/>
  <c r="B184" l="1"/>
  <c r="AD184"/>
  <c r="G184"/>
  <c r="E184"/>
  <c r="B185" l="1"/>
  <c r="AD185"/>
  <c r="G185"/>
  <c r="E185"/>
  <c r="B186" l="1"/>
  <c r="AD186"/>
  <c r="G186"/>
  <c r="E186"/>
  <c r="B187" l="1"/>
  <c r="AD187"/>
  <c r="G187"/>
  <c r="E187"/>
  <c r="B188" l="1"/>
  <c r="AD188"/>
  <c r="G188"/>
  <c r="E188"/>
  <c r="B189" l="1"/>
  <c r="AD189"/>
  <c r="G189"/>
  <c r="E189"/>
  <c r="B190" l="1"/>
  <c r="AD190"/>
  <c r="G190"/>
  <c r="E190"/>
  <c r="B191" l="1"/>
  <c r="AD191"/>
  <c r="G191"/>
  <c r="E191"/>
  <c r="B192" l="1"/>
  <c r="AD192"/>
  <c r="G192"/>
  <c r="E192"/>
  <c r="B193" l="1"/>
  <c r="AD193"/>
  <c r="G193"/>
  <c r="E193"/>
  <c r="B194" l="1"/>
  <c r="AD194"/>
  <c r="G194"/>
  <c r="E194"/>
  <c r="B195" l="1"/>
  <c r="AD195"/>
  <c r="G195"/>
  <c r="E195"/>
  <c r="B196" l="1"/>
  <c r="AD196"/>
  <c r="G196"/>
  <c r="E196"/>
  <c r="B197" l="1"/>
  <c r="AD197"/>
  <c r="G197"/>
  <c r="E197"/>
  <c r="B198" l="1"/>
  <c r="AD198"/>
  <c r="G198"/>
  <c r="E198"/>
  <c r="B199" l="1"/>
  <c r="AD199"/>
  <c r="G199"/>
  <c r="E199"/>
  <c r="B200" l="1"/>
  <c r="AD200"/>
  <c r="G200"/>
  <c r="E200"/>
  <c r="B201" l="1"/>
  <c r="AD201"/>
  <c r="G201"/>
  <c r="E201"/>
  <c r="B202" l="1"/>
  <c r="AD202"/>
  <c r="G202"/>
  <c r="E202"/>
  <c r="B203" l="1"/>
  <c r="AD203"/>
  <c r="G203"/>
  <c r="E203"/>
  <c r="B204" l="1"/>
  <c r="AD204"/>
  <c r="G204"/>
  <c r="E204"/>
  <c r="B205" l="1"/>
  <c r="AD205"/>
  <c r="G205"/>
  <c r="E205"/>
  <c r="B206" l="1"/>
  <c r="AD206"/>
  <c r="G206"/>
  <c r="E206"/>
  <c r="B207" l="1"/>
  <c r="AD207"/>
  <c r="G207"/>
  <c r="E207"/>
  <c r="B208" l="1"/>
  <c r="AD208"/>
  <c r="G208"/>
  <c r="E208"/>
  <c r="B209" l="1"/>
  <c r="AD209"/>
  <c r="G209"/>
  <c r="E209"/>
  <c r="B210" l="1"/>
  <c r="AD210"/>
  <c r="G210"/>
  <c r="E210"/>
  <c r="B211" l="1"/>
  <c r="AD211"/>
  <c r="G211"/>
  <c r="E211"/>
  <c r="B212" l="1"/>
  <c r="AD212"/>
  <c r="G212"/>
  <c r="E212"/>
  <c r="B213" l="1"/>
  <c r="AD213"/>
  <c r="G213"/>
  <c r="E213"/>
  <c r="B214" l="1"/>
  <c r="AD214"/>
  <c r="G214"/>
  <c r="E214"/>
  <c r="B215" l="1"/>
  <c r="AD215"/>
  <c r="G215"/>
  <c r="E215"/>
  <c r="B216" l="1"/>
  <c r="AD216"/>
  <c r="G216"/>
  <c r="E216"/>
  <c r="B217" l="1"/>
  <c r="AD217"/>
  <c r="G217"/>
  <c r="E217"/>
  <c r="B218" l="1"/>
  <c r="AD218"/>
  <c r="G218"/>
  <c r="E218"/>
  <c r="B219" l="1"/>
  <c r="AD219"/>
  <c r="G219"/>
  <c r="E219"/>
  <c r="B220" l="1"/>
  <c r="AD220"/>
  <c r="G220"/>
  <c r="E220"/>
  <c r="B221" l="1"/>
  <c r="AD221"/>
  <c r="G221"/>
  <c r="E221"/>
  <c r="B222" l="1"/>
  <c r="AD222"/>
  <c r="G222"/>
  <c r="E222"/>
  <c r="B223" l="1"/>
  <c r="AD223"/>
  <c r="G223"/>
  <c r="E223"/>
  <c r="B224" l="1"/>
  <c r="AD224"/>
  <c r="G224"/>
  <c r="E224"/>
  <c r="B225" l="1"/>
  <c r="AD225"/>
  <c r="G225"/>
  <c r="E225"/>
  <c r="B226" l="1"/>
  <c r="AD226"/>
  <c r="G226"/>
  <c r="E226"/>
  <c r="B227" l="1"/>
  <c r="AD227"/>
  <c r="G227"/>
  <c r="E227"/>
  <c r="B228" l="1"/>
  <c r="AD228"/>
  <c r="G228"/>
  <c r="E228"/>
  <c r="B229" l="1"/>
  <c r="AD229"/>
  <c r="G229"/>
  <c r="E229"/>
  <c r="B230" l="1"/>
  <c r="AD230"/>
  <c r="G230"/>
  <c r="E230"/>
  <c r="B231" l="1"/>
  <c r="AD231"/>
  <c r="G231"/>
  <c r="E231"/>
  <c r="B232" l="1"/>
  <c r="AD232"/>
  <c r="G232"/>
  <c r="E232"/>
  <c r="B233" l="1"/>
  <c r="AD233"/>
  <c r="G233"/>
  <c r="E233"/>
  <c r="B234" l="1"/>
  <c r="AD234"/>
  <c r="G234"/>
  <c r="E234"/>
  <c r="B235" l="1"/>
  <c r="AD235"/>
  <c r="G235"/>
  <c r="E235"/>
  <c r="B236" l="1"/>
  <c r="AD236"/>
  <c r="G236"/>
  <c r="E236"/>
  <c r="B237" l="1"/>
  <c r="AD237"/>
  <c r="G237"/>
  <c r="E237"/>
  <c r="B238" l="1"/>
  <c r="AD238"/>
  <c r="G238"/>
  <c r="E238"/>
  <c r="B239" l="1"/>
  <c r="AD239"/>
  <c r="G239"/>
  <c r="E239"/>
  <c r="B240" l="1"/>
  <c r="AD240"/>
  <c r="G240"/>
  <c r="E240"/>
  <c r="B241" l="1"/>
  <c r="AD241"/>
  <c r="G241"/>
  <c r="E241"/>
  <c r="B242" l="1"/>
  <c r="AD242"/>
  <c r="G242"/>
  <c r="E242"/>
  <c r="B243" l="1"/>
  <c r="AD243"/>
  <c r="G243"/>
  <c r="E243"/>
  <c r="B244" l="1"/>
  <c r="AD244"/>
  <c r="G244"/>
  <c r="E244"/>
  <c r="B245" l="1"/>
  <c r="AD245"/>
  <c r="G245"/>
  <c r="E245"/>
  <c r="B246" l="1"/>
  <c r="AD246"/>
  <c r="G246"/>
  <c r="E246"/>
  <c r="B247" l="1"/>
  <c r="AD247"/>
  <c r="G247"/>
  <c r="E247"/>
  <c r="B248" l="1"/>
  <c r="AD248"/>
  <c r="G248"/>
  <c r="E248"/>
  <c r="B249" l="1"/>
  <c r="AD249"/>
  <c r="G249"/>
  <c r="E249"/>
  <c r="B250" l="1"/>
  <c r="AD250"/>
  <c r="G250"/>
  <c r="E250"/>
  <c r="B251" l="1"/>
  <c r="AD251"/>
  <c r="G251"/>
  <c r="E251"/>
  <c r="B252" l="1"/>
  <c r="AD252"/>
  <c r="G252"/>
  <c r="E252"/>
  <c r="B253" l="1"/>
  <c r="AD253"/>
  <c r="G253"/>
  <c r="E253"/>
  <c r="B254" l="1"/>
  <c r="AD254"/>
  <c r="G254"/>
  <c r="E254"/>
  <c r="B255" l="1"/>
  <c r="AD255"/>
  <c r="G255"/>
  <c r="E255"/>
  <c r="B256" l="1"/>
  <c r="AD256"/>
  <c r="G256"/>
  <c r="E256"/>
  <c r="B257" l="1"/>
  <c r="AD257"/>
  <c r="G257"/>
  <c r="E257"/>
  <c r="B258" l="1"/>
  <c r="AD258"/>
  <c r="G258"/>
  <c r="E258"/>
  <c r="B259" l="1"/>
  <c r="AD259"/>
  <c r="G259"/>
  <c r="E259"/>
  <c r="B260" l="1"/>
  <c r="AD260"/>
  <c r="G260"/>
  <c r="E260"/>
  <c r="B261" l="1"/>
  <c r="AD261"/>
  <c r="G261"/>
  <c r="E261"/>
  <c r="B262" l="1"/>
  <c r="AD262"/>
  <c r="G262"/>
  <c r="E262"/>
  <c r="B263" l="1"/>
  <c r="AD263"/>
  <c r="G263"/>
  <c r="E263"/>
  <c r="B264" l="1"/>
  <c r="AD264"/>
  <c r="G264"/>
  <c r="E264"/>
  <c r="B265" l="1"/>
  <c r="AD265"/>
  <c r="G265"/>
  <c r="E265"/>
  <c r="B266" l="1"/>
  <c r="AD266"/>
  <c r="G266"/>
  <c r="E266"/>
  <c r="B267" l="1"/>
  <c r="AD267"/>
  <c r="G267"/>
  <c r="E267"/>
  <c r="B268" l="1"/>
  <c r="AD268"/>
  <c r="G268"/>
  <c r="E268"/>
  <c r="B269" l="1"/>
  <c r="AD269"/>
  <c r="G269"/>
  <c r="E269"/>
  <c r="B270" l="1"/>
  <c r="AD270"/>
  <c r="G270"/>
  <c r="E270"/>
  <c r="B271" l="1"/>
  <c r="AD271"/>
  <c r="G271"/>
  <c r="E271"/>
  <c r="B272" l="1"/>
  <c r="AD272"/>
  <c r="G272"/>
  <c r="E272"/>
  <c r="B273" l="1"/>
  <c r="AD273"/>
  <c r="G273"/>
  <c r="E273"/>
  <c r="B274" l="1"/>
  <c r="AD274"/>
  <c r="G274"/>
  <c r="E274"/>
  <c r="B275" l="1"/>
  <c r="AD275"/>
  <c r="G275"/>
  <c r="E275"/>
  <c r="B276" l="1"/>
  <c r="AD276"/>
  <c r="G276"/>
  <c r="E276"/>
  <c r="B277" l="1"/>
  <c r="AD277"/>
  <c r="G277"/>
  <c r="E277"/>
  <c r="B278" l="1"/>
  <c r="AD278"/>
  <c r="G278"/>
  <c r="E278"/>
  <c r="B279" l="1"/>
  <c r="AD279"/>
  <c r="G279"/>
  <c r="E279"/>
  <c r="B280" l="1"/>
  <c r="AD280"/>
  <c r="G280"/>
  <c r="E280"/>
  <c r="B281" l="1"/>
  <c r="AD281"/>
  <c r="G281"/>
  <c r="E281"/>
  <c r="B282" l="1"/>
  <c r="AD282"/>
  <c r="G282"/>
  <c r="E282"/>
  <c r="B283" l="1"/>
  <c r="AD283"/>
  <c r="G283"/>
  <c r="E283"/>
  <c r="B284" l="1"/>
  <c r="AD284"/>
  <c r="G284"/>
  <c r="E284"/>
  <c r="B285" l="1"/>
  <c r="AD285"/>
  <c r="G285"/>
  <c r="E285"/>
  <c r="B286" l="1"/>
  <c r="AD286"/>
  <c r="G286"/>
  <c r="E286"/>
  <c r="B287" l="1"/>
  <c r="AD287"/>
  <c r="G287"/>
  <c r="E287"/>
  <c r="B288" l="1"/>
  <c r="AD288"/>
  <c r="G288"/>
  <c r="E288"/>
  <c r="B289" l="1"/>
  <c r="AD289"/>
  <c r="G289"/>
  <c r="E289"/>
  <c r="B290" l="1"/>
  <c r="AD290"/>
  <c r="G290"/>
  <c r="E290"/>
  <c r="B291" l="1"/>
  <c r="AD291"/>
  <c r="G291"/>
  <c r="E291"/>
  <c r="B292" l="1"/>
  <c r="AD292"/>
  <c r="G292"/>
  <c r="E292"/>
  <c r="B293" l="1"/>
  <c r="AD293"/>
  <c r="G293"/>
  <c r="E293"/>
  <c r="B294" l="1"/>
  <c r="AD294"/>
  <c r="G294"/>
  <c r="E294"/>
  <c r="B295" l="1"/>
  <c r="AD295"/>
  <c r="G295"/>
  <c r="E295"/>
  <c r="B296" l="1"/>
  <c r="AD296"/>
  <c r="G296"/>
  <c r="E296"/>
  <c r="B297" l="1"/>
  <c r="AD297"/>
  <c r="G297"/>
  <c r="E297"/>
  <c r="B298" l="1"/>
  <c r="AD298"/>
  <c r="G298"/>
  <c r="E298"/>
  <c r="B299" l="1"/>
  <c r="AD299"/>
  <c r="G299"/>
  <c r="E299"/>
  <c r="B300" l="1"/>
  <c r="AD300"/>
  <c r="G300"/>
  <c r="E300"/>
  <c r="B301" l="1"/>
  <c r="AD301"/>
  <c r="G301"/>
  <c r="E301"/>
  <c r="B302" l="1"/>
  <c r="AD302"/>
  <c r="G302"/>
  <c r="E302"/>
  <c r="B303" l="1"/>
  <c r="AD303"/>
  <c r="G303"/>
  <c r="E303"/>
  <c r="B304" l="1"/>
  <c r="AD304"/>
  <c r="G304"/>
  <c r="E304"/>
  <c r="B305" l="1"/>
  <c r="AD305"/>
  <c r="G305"/>
  <c r="E305"/>
  <c r="B306" l="1"/>
  <c r="AD306"/>
  <c r="G306"/>
  <c r="E306"/>
  <c r="B307" l="1"/>
  <c r="AD307"/>
  <c r="G307"/>
  <c r="E307"/>
  <c r="B308" l="1"/>
  <c r="AD308"/>
  <c r="G308"/>
  <c r="E308"/>
  <c r="B309" l="1"/>
  <c r="AD309"/>
  <c r="G309"/>
  <c r="E309"/>
  <c r="B310" l="1"/>
  <c r="AD310"/>
  <c r="G310"/>
  <c r="E310"/>
  <c r="B311" l="1"/>
  <c r="AD311"/>
  <c r="G311"/>
  <c r="E311"/>
  <c r="B312" l="1"/>
  <c r="AD312"/>
  <c r="G312"/>
  <c r="E312"/>
  <c r="B313" l="1"/>
  <c r="AD313"/>
  <c r="G313"/>
  <c r="E313"/>
  <c r="B314" l="1"/>
  <c r="AD314"/>
  <c r="G314"/>
  <c r="E314"/>
  <c r="B315" l="1"/>
  <c r="AD315"/>
  <c r="G315"/>
  <c r="E315"/>
  <c r="B316" l="1"/>
  <c r="AD316"/>
  <c r="G316"/>
  <c r="E316"/>
  <c r="B317" l="1"/>
  <c r="AD317"/>
  <c r="G317"/>
  <c r="E317"/>
  <c r="B318" l="1"/>
  <c r="AD318"/>
  <c r="G318"/>
  <c r="E318"/>
  <c r="B319" l="1"/>
  <c r="AD319"/>
  <c r="G319"/>
  <c r="E319"/>
  <c r="B320" l="1"/>
  <c r="AD320"/>
  <c r="G320"/>
  <c r="E320"/>
  <c r="B321" l="1"/>
  <c r="AD321"/>
  <c r="G321"/>
  <c r="E321"/>
  <c r="B322" l="1"/>
  <c r="AD322"/>
  <c r="G322"/>
  <c r="E322"/>
  <c r="B323" l="1"/>
  <c r="AD323"/>
  <c r="G323"/>
  <c r="E323"/>
  <c r="B324" l="1"/>
  <c r="AD324"/>
  <c r="G324"/>
  <c r="E324"/>
  <c r="B325" l="1"/>
  <c r="AD325"/>
  <c r="G325"/>
  <c r="E325"/>
  <c r="B326" l="1"/>
  <c r="AD326"/>
  <c r="G326"/>
  <c r="E326"/>
  <c r="B327" l="1"/>
  <c r="AD327"/>
  <c r="G327"/>
  <c r="E327"/>
  <c r="B328" l="1"/>
  <c r="AD328"/>
  <c r="G328"/>
  <c r="E328"/>
  <c r="B329" l="1"/>
  <c r="AD329"/>
  <c r="G329"/>
  <c r="E329"/>
  <c r="B330" l="1"/>
  <c r="AD330"/>
  <c r="G330"/>
  <c r="E330"/>
  <c r="B331" l="1"/>
  <c r="AD331"/>
  <c r="G331"/>
  <c r="E331"/>
  <c r="B332" l="1"/>
  <c r="AD332"/>
  <c r="G332"/>
  <c r="E332"/>
  <c r="B333" l="1"/>
  <c r="AD333"/>
  <c r="G333"/>
  <c r="E333"/>
  <c r="B334" l="1"/>
  <c r="AD334"/>
  <c r="G334"/>
  <c r="E334"/>
  <c r="B335" l="1"/>
  <c r="AD335"/>
  <c r="G335"/>
  <c r="E335"/>
  <c r="B336" l="1"/>
  <c r="AD336"/>
  <c r="G336"/>
  <c r="E336"/>
  <c r="B337" l="1"/>
  <c r="AD337"/>
  <c r="G337"/>
  <c r="E337"/>
  <c r="B338" l="1"/>
  <c r="AD338"/>
  <c r="G338"/>
  <c r="E338"/>
  <c r="B339" l="1"/>
  <c r="AD339"/>
  <c r="G339"/>
  <c r="E339"/>
  <c r="B340" l="1"/>
  <c r="AD340"/>
  <c r="G340"/>
  <c r="E340"/>
  <c r="B341" l="1"/>
  <c r="AD341"/>
  <c r="G341"/>
  <c r="E341"/>
  <c r="B342" l="1"/>
  <c r="AD342"/>
  <c r="G342"/>
  <c r="E342"/>
  <c r="B343" l="1"/>
  <c r="AD343"/>
  <c r="G343"/>
  <c r="E343"/>
  <c r="B344" l="1"/>
  <c r="AD344"/>
  <c r="G344"/>
  <c r="E344"/>
  <c r="B345" l="1"/>
  <c r="AD345"/>
  <c r="G345"/>
  <c r="E345"/>
  <c r="B346" l="1"/>
  <c r="AD346"/>
  <c r="G346"/>
  <c r="E346"/>
  <c r="B347" l="1"/>
  <c r="AD347"/>
  <c r="G347"/>
  <c r="E347"/>
  <c r="B348" l="1"/>
  <c r="AD348"/>
  <c r="G348"/>
  <c r="E348"/>
  <c r="B349" l="1"/>
  <c r="AD349"/>
  <c r="G349"/>
  <c r="E349"/>
  <c r="B350" l="1"/>
  <c r="AD350"/>
  <c r="G350"/>
  <c r="E350"/>
  <c r="B351" l="1"/>
  <c r="AD351"/>
  <c r="G351"/>
  <c r="E351"/>
  <c r="B352" l="1"/>
  <c r="AD352"/>
  <c r="G352"/>
  <c r="E352"/>
  <c r="B353" l="1"/>
  <c r="AD353"/>
  <c r="G353"/>
  <c r="E353"/>
  <c r="B354" l="1"/>
  <c r="AD354"/>
  <c r="G354"/>
  <c r="E354"/>
  <c r="B355" l="1"/>
  <c r="AD355"/>
  <c r="G355"/>
  <c r="E355"/>
  <c r="B356" l="1"/>
  <c r="AD356"/>
  <c r="G356"/>
  <c r="E356"/>
  <c r="B357" l="1"/>
  <c r="AD357"/>
  <c r="G357"/>
  <c r="E357"/>
  <c r="B358" l="1"/>
  <c r="AD358"/>
  <c r="G358"/>
  <c r="E358"/>
  <c r="B359" l="1"/>
  <c r="AD359"/>
  <c r="G359"/>
  <c r="E359"/>
  <c r="B360" l="1"/>
  <c r="AD360"/>
  <c r="G360"/>
  <c r="E360"/>
  <c r="B361" l="1"/>
  <c r="AD361"/>
  <c r="G361"/>
  <c r="E361"/>
  <c r="B362" l="1"/>
  <c r="AD362"/>
  <c r="G362"/>
  <c r="E362"/>
  <c r="B363" l="1"/>
  <c r="AD363"/>
  <c r="G363"/>
  <c r="E363"/>
  <c r="B364" l="1"/>
  <c r="AD364"/>
  <c r="G364"/>
  <c r="E364"/>
  <c r="B365" l="1"/>
  <c r="AD365"/>
  <c r="G365"/>
  <c r="E365"/>
  <c r="B366" l="1"/>
  <c r="AD366"/>
  <c r="G366"/>
  <c r="E366"/>
  <c r="B367" l="1"/>
  <c r="AD367"/>
  <c r="G367"/>
  <c r="E367"/>
  <c r="B368" l="1"/>
  <c r="AD368"/>
  <c r="G368"/>
  <c r="E368"/>
  <c r="B369" l="1"/>
  <c r="AD369"/>
  <c r="G369"/>
  <c r="E369"/>
  <c r="B370" l="1"/>
  <c r="AD370"/>
  <c r="G370"/>
  <c r="E370"/>
  <c r="B371" l="1"/>
  <c r="AD371"/>
  <c r="G371"/>
  <c r="E371"/>
  <c r="B372" l="1"/>
  <c r="AD372"/>
  <c r="G372"/>
  <c r="E372"/>
  <c r="B373" l="1"/>
  <c r="AD373"/>
  <c r="G373"/>
  <c r="E373"/>
  <c r="B374" l="1"/>
  <c r="AD374"/>
  <c r="G374"/>
  <c r="E374"/>
  <c r="B375" l="1"/>
  <c r="AD375"/>
  <c r="G375"/>
  <c r="E375"/>
  <c r="B376" l="1"/>
  <c r="AD376"/>
  <c r="G376"/>
  <c r="E376"/>
  <c r="B377" l="1"/>
  <c r="AD377"/>
  <c r="G377"/>
  <c r="E377"/>
  <c r="B378" l="1"/>
  <c r="AD378"/>
  <c r="G378"/>
  <c r="E378"/>
  <c r="B379" l="1"/>
  <c r="AD379"/>
  <c r="G379"/>
  <c r="E379"/>
  <c r="B380" l="1"/>
  <c r="AD380"/>
  <c r="G380"/>
  <c r="E380"/>
  <c r="B381" l="1"/>
  <c r="AD381"/>
  <c r="G381"/>
  <c r="E381"/>
  <c r="B382" l="1"/>
  <c r="AD382"/>
  <c r="G382"/>
  <c r="E382"/>
  <c r="B383" l="1"/>
  <c r="AD383"/>
  <c r="G383"/>
  <c r="E383"/>
  <c r="B384" l="1"/>
  <c r="AD384"/>
  <c r="G384"/>
  <c r="E384"/>
  <c r="B385" l="1"/>
  <c r="AD385"/>
  <c r="G385"/>
  <c r="E385"/>
  <c r="B386" l="1"/>
  <c r="AD386"/>
  <c r="G386"/>
  <c r="E386"/>
  <c r="B387" l="1"/>
  <c r="AD387"/>
  <c r="G387"/>
  <c r="E387"/>
  <c r="B388" l="1"/>
  <c r="AD388"/>
  <c r="G388"/>
  <c r="E388"/>
  <c r="B389" l="1"/>
  <c r="AD389"/>
  <c r="G389"/>
  <c r="E389"/>
  <c r="B390" l="1"/>
  <c r="AD390"/>
  <c r="G390"/>
  <c r="E390"/>
  <c r="B391" l="1"/>
  <c r="AD391"/>
  <c r="G391"/>
  <c r="E391"/>
  <c r="B392" l="1"/>
  <c r="AD392"/>
  <c r="G392"/>
  <c r="E392"/>
  <c r="B393" l="1"/>
  <c r="AD393"/>
  <c r="G393"/>
  <c r="E393"/>
  <c r="B394" l="1"/>
  <c r="AD394"/>
  <c r="G394"/>
  <c r="E394"/>
  <c r="B395" l="1"/>
  <c r="AD395"/>
  <c r="G395"/>
  <c r="E395"/>
  <c r="B396" l="1"/>
  <c r="AD396"/>
  <c r="G396"/>
  <c r="E396"/>
  <c r="B397" l="1"/>
  <c r="AD397"/>
  <c r="G397"/>
  <c r="E397"/>
  <c r="B398" l="1"/>
  <c r="AD398"/>
  <c r="G398"/>
  <c r="E398"/>
  <c r="B399" l="1"/>
  <c r="AD399"/>
  <c r="G399"/>
  <c r="E399"/>
  <c r="B400" l="1"/>
  <c r="AD400"/>
  <c r="G400"/>
  <c r="E400"/>
  <c r="B401" l="1"/>
  <c r="AD401"/>
  <c r="G401"/>
  <c r="E401"/>
  <c r="B402" l="1"/>
  <c r="AD402"/>
  <c r="G402"/>
  <c r="E402"/>
  <c r="B403" l="1"/>
  <c r="AD403"/>
  <c r="G403"/>
  <c r="E403"/>
  <c r="B404" l="1"/>
  <c r="AD404"/>
  <c r="G404"/>
  <c r="E404"/>
  <c r="B405" l="1"/>
  <c r="AD405"/>
  <c r="G405"/>
  <c r="E405"/>
  <c r="B406" l="1"/>
  <c r="AD406"/>
  <c r="G406"/>
  <c r="E406"/>
  <c r="B407" l="1"/>
  <c r="AD407"/>
  <c r="G407"/>
  <c r="E407"/>
  <c r="B408" l="1"/>
  <c r="AD408"/>
  <c r="G408"/>
  <c r="E408"/>
  <c r="B409" l="1"/>
  <c r="AD409"/>
  <c r="G409"/>
  <c r="E409"/>
  <c r="B410" l="1"/>
  <c r="AD410"/>
  <c r="G410"/>
  <c r="E410"/>
  <c r="B411" l="1"/>
  <c r="AD411"/>
  <c r="G411"/>
  <c r="E411"/>
  <c r="B412" l="1"/>
  <c r="AD412"/>
  <c r="G412"/>
  <c r="E412"/>
  <c r="B413" l="1"/>
  <c r="AD413"/>
  <c r="G413"/>
  <c r="E413"/>
  <c r="B414" l="1"/>
  <c r="AD414"/>
  <c r="G414"/>
  <c r="E414"/>
  <c r="B415" l="1"/>
  <c r="AD415"/>
  <c r="G415"/>
  <c r="E415"/>
  <c r="B416" l="1"/>
  <c r="AD416"/>
  <c r="G416"/>
  <c r="E416"/>
  <c r="B417" l="1"/>
  <c r="AD417"/>
  <c r="G417"/>
  <c r="E417"/>
  <c r="B418" l="1"/>
  <c r="AD418"/>
  <c r="G418"/>
  <c r="E418"/>
  <c r="B419" l="1"/>
  <c r="AD419"/>
  <c r="G419"/>
  <c r="E419"/>
  <c r="B420" l="1"/>
  <c r="AD420"/>
  <c r="G420"/>
  <c r="E420"/>
  <c r="B421" l="1"/>
  <c r="AD421"/>
  <c r="G421"/>
  <c r="E421"/>
  <c r="B422" l="1"/>
  <c r="AD422"/>
  <c r="G422"/>
  <c r="E422"/>
  <c r="B423" l="1"/>
  <c r="AD423"/>
  <c r="G423"/>
  <c r="E423"/>
  <c r="B424" l="1"/>
  <c r="AD424"/>
  <c r="G424"/>
  <c r="E424"/>
  <c r="B425" l="1"/>
  <c r="AD425"/>
  <c r="G425"/>
  <c r="E425"/>
  <c r="B426" l="1"/>
  <c r="AD426"/>
  <c r="G426"/>
  <c r="E426"/>
  <c r="B427" l="1"/>
  <c r="AD427"/>
  <c r="G427"/>
  <c r="E427"/>
  <c r="B428" l="1"/>
  <c r="AD428"/>
  <c r="G428"/>
  <c r="E428"/>
  <c r="B429" l="1"/>
  <c r="AD429"/>
  <c r="G429"/>
  <c r="E429"/>
  <c r="B430" l="1"/>
  <c r="AD430"/>
  <c r="G430"/>
  <c r="E430"/>
  <c r="B431" l="1"/>
  <c r="AD431"/>
  <c r="G431"/>
  <c r="E431"/>
  <c r="B432" l="1"/>
  <c r="AD432"/>
  <c r="G432"/>
  <c r="E432"/>
  <c r="B433" l="1"/>
  <c r="AD433"/>
  <c r="G433"/>
  <c r="E433"/>
  <c r="B434" l="1"/>
  <c r="AD434"/>
  <c r="G434"/>
  <c r="E434"/>
  <c r="B435" l="1"/>
  <c r="AD435"/>
  <c r="G435"/>
  <c r="E435"/>
  <c r="B436" l="1"/>
  <c r="AD436"/>
  <c r="G436"/>
  <c r="E436"/>
  <c r="B437" l="1"/>
  <c r="AD437"/>
  <c r="G437"/>
  <c r="E437"/>
  <c r="B438" l="1"/>
  <c r="AD438"/>
  <c r="G438"/>
  <c r="E438"/>
  <c r="B439" l="1"/>
  <c r="AD439"/>
  <c r="G439"/>
  <c r="E439"/>
  <c r="B440" l="1"/>
  <c r="AD440"/>
  <c r="G440"/>
  <c r="E440"/>
  <c r="B441" l="1"/>
  <c r="AD441"/>
  <c r="G441"/>
  <c r="E441"/>
  <c r="B442" l="1"/>
  <c r="AD442"/>
  <c r="G442"/>
  <c r="E442"/>
  <c r="B443" l="1"/>
  <c r="AD443"/>
  <c r="G443"/>
  <c r="E443"/>
  <c r="B444" l="1"/>
  <c r="AD444"/>
  <c r="G444"/>
  <c r="E444"/>
  <c r="B445" l="1"/>
  <c r="AD445"/>
  <c r="G445"/>
  <c r="E445"/>
  <c r="B446" l="1"/>
  <c r="AD446"/>
  <c r="G446"/>
  <c r="E446"/>
  <c r="B447" l="1"/>
  <c r="AD447"/>
  <c r="G447"/>
  <c r="E447"/>
  <c r="B448" l="1"/>
  <c r="AD448"/>
  <c r="G448"/>
  <c r="E448"/>
  <c r="B449" l="1"/>
  <c r="AD449"/>
  <c r="G449"/>
  <c r="E449"/>
  <c r="B450" l="1"/>
  <c r="AD450"/>
  <c r="G450"/>
  <c r="E450"/>
  <c r="B451" l="1"/>
  <c r="AD451"/>
  <c r="G451"/>
  <c r="E451"/>
  <c r="B452" l="1"/>
  <c r="AD452"/>
  <c r="G452"/>
  <c r="E452"/>
  <c r="B453" l="1"/>
  <c r="AD453"/>
  <c r="G453"/>
  <c r="E453"/>
  <c r="B454" l="1"/>
  <c r="AD454"/>
  <c r="G454"/>
  <c r="E454"/>
  <c r="B455" l="1"/>
  <c r="AD455"/>
  <c r="G455"/>
  <c r="E455"/>
  <c r="B456" l="1"/>
  <c r="AD456"/>
  <c r="G456"/>
  <c r="E456"/>
  <c r="B457" l="1"/>
  <c r="AD457"/>
  <c r="G457"/>
  <c r="E457"/>
  <c r="B458" l="1"/>
  <c r="AD458"/>
  <c r="G458"/>
  <c r="E458"/>
  <c r="B459" l="1"/>
  <c r="AD459"/>
  <c r="G459"/>
  <c r="E459"/>
  <c r="B460" l="1"/>
  <c r="AD460"/>
  <c r="G460"/>
  <c r="E460"/>
  <c r="B461" l="1"/>
  <c r="AD461"/>
  <c r="G461"/>
  <c r="E461"/>
  <c r="B462" l="1"/>
  <c r="AD462"/>
  <c r="G462"/>
  <c r="E462"/>
  <c r="B463" l="1"/>
  <c r="AD463"/>
  <c r="G463"/>
  <c r="E463"/>
  <c r="B464" l="1"/>
  <c r="AD464"/>
  <c r="G464"/>
  <c r="E464"/>
  <c r="B465" l="1"/>
  <c r="AD465"/>
  <c r="G465"/>
  <c r="E465"/>
  <c r="B466" l="1"/>
  <c r="AD466"/>
  <c r="G466"/>
  <c r="E466"/>
  <c r="B467" l="1"/>
  <c r="AD467"/>
  <c r="G467"/>
  <c r="E467"/>
  <c r="B468" l="1"/>
  <c r="AD468"/>
  <c r="G468"/>
  <c r="E468"/>
  <c r="B469" l="1"/>
  <c r="AD469"/>
  <c r="G469"/>
  <c r="E469"/>
  <c r="B470" l="1"/>
  <c r="AD470"/>
  <c r="G470"/>
  <c r="E470"/>
  <c r="B471" l="1"/>
  <c r="AD471"/>
  <c r="G471"/>
  <c r="E471"/>
  <c r="B472" l="1"/>
  <c r="AD472"/>
  <c r="G472"/>
  <c r="E472"/>
  <c r="B473" l="1"/>
  <c r="AD473"/>
  <c r="G473"/>
  <c r="E473"/>
  <c r="B474" l="1"/>
  <c r="AD474"/>
  <c r="G474"/>
  <c r="E474"/>
  <c r="B475" l="1"/>
  <c r="AD475"/>
  <c r="G475"/>
  <c r="E475"/>
  <c r="B476" l="1"/>
  <c r="AD476"/>
  <c r="G476"/>
  <c r="E476"/>
  <c r="B477" l="1"/>
  <c r="AD477"/>
  <c r="G477"/>
  <c r="E477"/>
  <c r="B478" l="1"/>
  <c r="AD478"/>
  <c r="G478"/>
  <c r="E478"/>
  <c r="B479" l="1"/>
  <c r="AD479"/>
  <c r="G479"/>
  <c r="E479"/>
  <c r="B480" l="1"/>
  <c r="AD480"/>
  <c r="G480"/>
  <c r="E480"/>
  <c r="B481" l="1"/>
  <c r="AD481"/>
  <c r="G481"/>
  <c r="E481"/>
  <c r="B482" l="1"/>
  <c r="AD482"/>
  <c r="G482"/>
  <c r="E482"/>
  <c r="B483" l="1"/>
  <c r="AD483"/>
  <c r="G483"/>
  <c r="E483"/>
  <c r="B484" l="1"/>
  <c r="AD484"/>
  <c r="G484"/>
  <c r="E484"/>
  <c r="B485" l="1"/>
  <c r="AD485"/>
  <c r="G485"/>
  <c r="E485"/>
  <c r="B486" l="1"/>
  <c r="AD486"/>
  <c r="G486"/>
  <c r="E486"/>
  <c r="B487" l="1"/>
  <c r="AD487"/>
  <c r="G487"/>
  <c r="E487"/>
  <c r="B488" l="1"/>
  <c r="AD488"/>
  <c r="G488"/>
  <c r="E488"/>
  <c r="B489" l="1"/>
  <c r="AD489"/>
  <c r="G489"/>
  <c r="E489"/>
  <c r="B490" l="1"/>
  <c r="AD490"/>
  <c r="G490"/>
  <c r="E490"/>
  <c r="B491" l="1"/>
  <c r="AD491"/>
  <c r="G491"/>
  <c r="E491"/>
  <c r="B492" l="1"/>
  <c r="AD492"/>
  <c r="G492"/>
  <c r="E492"/>
  <c r="B493" l="1"/>
  <c r="AD493"/>
  <c r="G493"/>
  <c r="E493"/>
  <c r="B494" l="1"/>
  <c r="AD494"/>
  <c r="G494"/>
  <c r="E494"/>
  <c r="B495" l="1"/>
  <c r="AD495"/>
  <c r="G495"/>
  <c r="E495"/>
  <c r="B496" l="1"/>
  <c r="AD496"/>
  <c r="G496"/>
  <c r="E496"/>
  <c r="B497" l="1"/>
  <c r="AD497"/>
  <c r="G497"/>
  <c r="E497"/>
  <c r="B498" l="1"/>
  <c r="AD498"/>
  <c r="G498"/>
  <c r="E498"/>
  <c r="B499" l="1"/>
  <c r="AD499"/>
  <c r="G499"/>
  <c r="E499"/>
  <c r="B500" l="1"/>
  <c r="AD500"/>
  <c r="G500"/>
  <c r="E500"/>
  <c r="B501" l="1"/>
  <c r="AD501"/>
  <c r="G501"/>
  <c r="E501"/>
  <c r="B502" l="1"/>
  <c r="AD502"/>
  <c r="G502"/>
  <c r="E502"/>
  <c r="B503" l="1"/>
  <c r="AD503"/>
  <c r="G503"/>
  <c r="E503"/>
  <c r="B504" l="1"/>
  <c r="AD504"/>
  <c r="G504"/>
  <c r="E504"/>
  <c r="B505" l="1"/>
  <c r="AD505"/>
  <c r="G505"/>
  <c r="E505"/>
  <c r="B506" l="1"/>
  <c r="AD506"/>
  <c r="G506"/>
  <c r="E506"/>
  <c r="B507" l="1"/>
  <c r="AD507"/>
  <c r="G507"/>
  <c r="E507"/>
  <c r="B508" l="1"/>
  <c r="AD508"/>
  <c r="G508"/>
  <c r="E508"/>
  <c r="B509" l="1"/>
  <c r="AD509"/>
  <c r="G509"/>
  <c r="E509"/>
  <c r="B510" l="1"/>
  <c r="AD510"/>
  <c r="G510"/>
  <c r="E510"/>
  <c r="B511" l="1"/>
  <c r="AD511"/>
  <c r="G511"/>
  <c r="E511"/>
  <c r="B512" l="1"/>
  <c r="AD512"/>
  <c r="G512"/>
  <c r="E512"/>
  <c r="B513" l="1"/>
  <c r="AD513"/>
  <c r="G513"/>
  <c r="E513"/>
  <c r="B514" l="1"/>
  <c r="AD514"/>
  <c r="G514"/>
  <c r="E514"/>
  <c r="B515" l="1"/>
  <c r="AD515"/>
  <c r="G515"/>
  <c r="E515"/>
  <c r="B516" l="1"/>
  <c r="AD516"/>
  <c r="G516"/>
  <c r="E516"/>
  <c r="B517" l="1"/>
  <c r="AD517"/>
  <c r="G517"/>
  <c r="E517"/>
  <c r="B518" l="1"/>
  <c r="AD518"/>
  <c r="G518"/>
  <c r="E518"/>
  <c r="B519" l="1"/>
  <c r="AD519"/>
  <c r="G519"/>
  <c r="E519"/>
  <c r="B520" l="1"/>
  <c r="AD520"/>
  <c r="G520"/>
  <c r="E520"/>
  <c r="B521" l="1"/>
  <c r="AD521"/>
  <c r="G521"/>
  <c r="E521"/>
  <c r="B522" l="1"/>
  <c r="AD522"/>
  <c r="G522"/>
  <c r="E522"/>
  <c r="B523" l="1"/>
  <c r="AD523"/>
  <c r="G523"/>
  <c r="E523"/>
  <c r="B524" l="1"/>
  <c r="AD524"/>
  <c r="G524"/>
  <c r="E524"/>
  <c r="B525" l="1"/>
  <c r="AD525"/>
  <c r="G525"/>
  <c r="E525"/>
  <c r="B526" l="1"/>
  <c r="AD526"/>
  <c r="G526"/>
  <c r="E526"/>
  <c r="B527" l="1"/>
  <c r="AD527"/>
  <c r="G527"/>
  <c r="E527"/>
  <c r="B528" l="1"/>
  <c r="AD528"/>
  <c r="G528"/>
  <c r="E528"/>
  <c r="B529" l="1"/>
  <c r="AD529"/>
  <c r="G529"/>
  <c r="E529"/>
  <c r="B530" l="1"/>
  <c r="AD530"/>
  <c r="G530"/>
  <c r="E530"/>
  <c r="B531" l="1"/>
  <c r="AD531"/>
  <c r="G531"/>
  <c r="E531"/>
  <c r="B532" l="1"/>
  <c r="AD532"/>
  <c r="G532"/>
  <c r="E532"/>
  <c r="B533" l="1"/>
  <c r="AD533"/>
  <c r="G533"/>
  <c r="E533"/>
  <c r="B534" l="1"/>
  <c r="AD534"/>
  <c r="G534"/>
  <c r="E534"/>
  <c r="B535" l="1"/>
  <c r="AD535"/>
  <c r="G535"/>
  <c r="E535"/>
  <c r="B536" l="1"/>
  <c r="AD536"/>
  <c r="G536"/>
  <c r="E536"/>
  <c r="B537" l="1"/>
  <c r="AD537"/>
  <c r="G537"/>
  <c r="E537"/>
  <c r="B538" l="1"/>
  <c r="AD538"/>
  <c r="G538"/>
  <c r="E538"/>
  <c r="B539" l="1"/>
  <c r="AD539"/>
  <c r="G539"/>
  <c r="E539"/>
  <c r="B540" l="1"/>
  <c r="AD540"/>
  <c r="G540"/>
  <c r="E540"/>
  <c r="B541" l="1"/>
  <c r="AD541"/>
  <c r="G541"/>
  <c r="E541"/>
  <c r="B542" l="1"/>
  <c r="AD542"/>
  <c r="G542"/>
  <c r="E542"/>
  <c r="B543" l="1"/>
  <c r="AD543"/>
  <c r="G543"/>
  <c r="E543"/>
  <c r="B544" l="1"/>
  <c r="AD544"/>
  <c r="G544"/>
  <c r="E544"/>
  <c r="B545" l="1"/>
  <c r="AD545"/>
  <c r="G545"/>
  <c r="E545"/>
  <c r="B546" l="1"/>
  <c r="AD546"/>
  <c r="G546"/>
  <c r="E546"/>
  <c r="B547" l="1"/>
  <c r="AD547"/>
  <c r="G547"/>
  <c r="E547"/>
  <c r="B548" l="1"/>
  <c r="AD548"/>
  <c r="G548"/>
  <c r="E548"/>
  <c r="A5" i="1" l="1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4"/>
  <c r="A3"/>
  <c r="C12" i="7" a="1"/>
  <c r="C12"/>
  <c r="L14" i="24"/>
  <c r="AZ14"/>
  <c r="BA14"/>
  <c r="L13"/>
  <c r="AZ13"/>
  <c r="BA13"/>
  <c r="B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J69"/>
  <c r="J48"/>
  <c r="J47"/>
  <c r="J41"/>
  <c r="J15"/>
  <c r="C31" i="25"/>
  <c r="A16" i="24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C29" i="25"/>
  <c r="C27"/>
  <c r="A14" i="24"/>
  <c r="A15"/>
  <c r="A13"/>
  <c r="AD35"/>
  <c r="AE35"/>
  <c r="AO35"/>
  <c r="AF35"/>
  <c r="AJ35"/>
  <c r="AK35"/>
  <c r="AM35"/>
  <c r="AN35"/>
  <c r="AZ35"/>
  <c r="BI35"/>
  <c r="BJ35"/>
  <c r="BP35"/>
  <c r="BW35"/>
  <c r="BX35"/>
  <c r="BY35"/>
  <c r="AG35"/>
  <c r="AH35"/>
  <c r="AI35"/>
  <c r="AL35"/>
  <c r="CI35"/>
  <c r="CJ35"/>
  <c r="CN35"/>
  <c r="CO35"/>
  <c r="CP35"/>
  <c r="CQ35"/>
  <c r="CR35"/>
  <c r="DR35"/>
  <c r="DS35"/>
  <c r="DT35"/>
  <c r="DU35"/>
  <c r="DV35"/>
  <c r="AD34"/>
  <c r="AE34"/>
  <c r="AJ34"/>
  <c r="AF34"/>
  <c r="AO34"/>
  <c r="AN34"/>
  <c r="AM34"/>
  <c r="AK34"/>
  <c r="CZ35"/>
  <c r="DJ35"/>
  <c r="CY35"/>
  <c r="DI35"/>
  <c r="CX35"/>
  <c r="DH35"/>
  <c r="CW35"/>
  <c r="DG35"/>
  <c r="CV35"/>
  <c r="DF35"/>
  <c r="AZ34"/>
  <c r="BI34"/>
  <c r="BJ34"/>
  <c r="BP34"/>
  <c r="BW34"/>
  <c r="BX34"/>
  <c r="BY34"/>
  <c r="AG34"/>
  <c r="AH34"/>
  <c r="AI34"/>
  <c r="AL34"/>
  <c r="CI34"/>
  <c r="CJ34"/>
  <c r="CN34"/>
  <c r="CO34"/>
  <c r="CP34"/>
  <c r="CQ34"/>
  <c r="CR34"/>
  <c r="DR34"/>
  <c r="DS34"/>
  <c r="DT34"/>
  <c r="DU34"/>
  <c r="DV34"/>
  <c r="D29"/>
  <c r="AD29"/>
  <c r="AE29"/>
  <c r="AF29"/>
  <c r="AO29"/>
  <c r="AN29"/>
  <c r="AM29"/>
  <c r="AK29"/>
  <c r="AJ29"/>
  <c r="CZ34"/>
  <c r="DJ34"/>
  <c r="CY34"/>
  <c r="DI34"/>
  <c r="CX34"/>
  <c r="DH34"/>
  <c r="CW34"/>
  <c r="DG34"/>
  <c r="CV34"/>
  <c r="DF34"/>
  <c r="AZ29"/>
  <c r="BI29"/>
  <c r="BJ29"/>
  <c r="BP29"/>
  <c r="BX29"/>
  <c r="BY29"/>
  <c r="AG29"/>
  <c r="AH29"/>
  <c r="AI29"/>
  <c r="AL29"/>
  <c r="CI29"/>
  <c r="CJ29"/>
  <c r="CN29"/>
  <c r="CO29"/>
  <c r="CP29"/>
  <c r="CQ29"/>
  <c r="CR29"/>
  <c r="DR29"/>
  <c r="DS29"/>
  <c r="DT29"/>
  <c r="DU29"/>
  <c r="DV29"/>
  <c r="D30"/>
  <c r="AD30"/>
  <c r="AE30"/>
  <c r="AF30"/>
  <c r="AK30"/>
  <c r="AO30"/>
  <c r="AN30"/>
  <c r="AM30"/>
  <c r="AJ30"/>
  <c r="CZ29"/>
  <c r="DJ29"/>
  <c r="CY29"/>
  <c r="DI29"/>
  <c r="CX29"/>
  <c r="DH29"/>
  <c r="CW29"/>
  <c r="DG29"/>
  <c r="CV29"/>
  <c r="DF29"/>
  <c r="AZ30"/>
  <c r="BI30"/>
  <c r="BJ30"/>
  <c r="BP30"/>
  <c r="BX30"/>
  <c r="BY30"/>
  <c r="AG30"/>
  <c r="AH30"/>
  <c r="AI30"/>
  <c r="AL30"/>
  <c r="CI30"/>
  <c r="CJ30"/>
  <c r="CN30"/>
  <c r="CO30"/>
  <c r="CP30"/>
  <c r="CQ30"/>
  <c r="CR30"/>
  <c r="DR30"/>
  <c r="DS30"/>
  <c r="DT30"/>
  <c r="DU30"/>
  <c r="DV30"/>
  <c r="D33"/>
  <c r="AD33"/>
  <c r="AE33"/>
  <c r="AF33"/>
  <c r="AO33"/>
  <c r="AN33"/>
  <c r="AM33"/>
  <c r="AK33"/>
  <c r="AJ33"/>
  <c r="CZ30"/>
  <c r="DJ30"/>
  <c r="CY30"/>
  <c r="DI30"/>
  <c r="CX30"/>
  <c r="DH30"/>
  <c r="CW30"/>
  <c r="DG30"/>
  <c r="CV30"/>
  <c r="DF30"/>
  <c r="AZ33"/>
  <c r="BI33"/>
  <c r="BJ33"/>
  <c r="BP33"/>
  <c r="BX33"/>
  <c r="BY33"/>
  <c r="AG33"/>
  <c r="AH33"/>
  <c r="AI33"/>
  <c r="AL33"/>
  <c r="CI33"/>
  <c r="CJ33"/>
  <c r="CN33"/>
  <c r="CO33"/>
  <c r="CP33"/>
  <c r="CQ33"/>
  <c r="CR33"/>
  <c r="DR33"/>
  <c r="DS33"/>
  <c r="DT33"/>
  <c r="DU33"/>
  <c r="DV33"/>
  <c r="D36"/>
  <c r="AD36"/>
  <c r="AE36"/>
  <c r="AF36"/>
  <c r="AN36"/>
  <c r="AO36"/>
  <c r="AM36"/>
  <c r="AK36"/>
  <c r="AJ36"/>
  <c r="CZ33"/>
  <c r="DJ33"/>
  <c r="CY33"/>
  <c r="DI33"/>
  <c r="CX33"/>
  <c r="DH33"/>
  <c r="CW33"/>
  <c r="DG33"/>
  <c r="CV33"/>
  <c r="DF33"/>
  <c r="AZ36"/>
  <c r="BI36"/>
  <c r="BJ36"/>
  <c r="BP36"/>
  <c r="BX36"/>
  <c r="BY36"/>
  <c r="AG36"/>
  <c r="AH36"/>
  <c r="AI36"/>
  <c r="AL36"/>
  <c r="CI36"/>
  <c r="CJ36"/>
  <c r="CN36"/>
  <c r="CO36"/>
  <c r="CP36"/>
  <c r="CQ36"/>
  <c r="CR36"/>
  <c r="DR36"/>
  <c r="DS36"/>
  <c r="DT36"/>
  <c r="DU36"/>
  <c r="DV36"/>
  <c r="CZ36"/>
  <c r="DJ36"/>
  <c r="CY36"/>
  <c r="DI36"/>
  <c r="CX36"/>
  <c r="DH36"/>
  <c r="CW36"/>
  <c r="DG36"/>
  <c r="CV36"/>
  <c r="DF36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DJ97"/>
  <c r="DU97"/>
  <c r="CY97"/>
  <c r="DT97"/>
  <c r="CX97"/>
  <c r="DS97"/>
  <c r="CW97"/>
  <c r="DR97"/>
  <c r="CV97"/>
  <c r="DQ97"/>
  <c r="CU97"/>
  <c r="DP97"/>
  <c r="CT97"/>
  <c r="DO97"/>
  <c r="CS97"/>
  <c r="CR97"/>
  <c r="CQ97"/>
  <c r="CP97"/>
  <c r="CO97"/>
  <c r="CN97"/>
  <c r="CM97"/>
  <c r="CL97"/>
  <c r="CK97"/>
  <c r="CJ97"/>
  <c r="CI97"/>
  <c r="DC97"/>
  <c r="DG97"/>
  <c r="DE97"/>
  <c r="DI97"/>
  <c r="DD97"/>
  <c r="DF97"/>
  <c r="DH97"/>
  <c r="CZ97"/>
  <c r="BJ97"/>
  <c r="BI97"/>
  <c r="AT97"/>
  <c r="AS97"/>
  <c r="AV97"/>
  <c r="AE97"/>
  <c r="AD97"/>
  <c r="CE97"/>
  <c r="U97"/>
  <c r="B97"/>
  <c r="DV96"/>
  <c r="CZ96"/>
  <c r="DU96"/>
  <c r="CY96"/>
  <c r="DT96"/>
  <c r="CX96"/>
  <c r="DS96"/>
  <c r="CW96"/>
  <c r="DR96"/>
  <c r="CV96"/>
  <c r="DQ96"/>
  <c r="CU96"/>
  <c r="DP96"/>
  <c r="CT96"/>
  <c r="DO96"/>
  <c r="CS96"/>
  <c r="CR96"/>
  <c r="CQ96"/>
  <c r="CP96"/>
  <c r="CO96"/>
  <c r="CN96"/>
  <c r="CM96"/>
  <c r="CL96"/>
  <c r="CK96"/>
  <c r="CJ96"/>
  <c r="CI96"/>
  <c r="DJ96"/>
  <c r="AZ97"/>
  <c r="AO97"/>
  <c r="BV97"/>
  <c r="DG96"/>
  <c r="DE96"/>
  <c r="DH96"/>
  <c r="DC96"/>
  <c r="DD96"/>
  <c r="DF96"/>
  <c r="DI96"/>
  <c r="DB97"/>
  <c r="AK97"/>
  <c r="AM97"/>
  <c r="AU97"/>
  <c r="BA97"/>
  <c r="BX97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CZ95"/>
  <c r="DU95"/>
  <c r="CY95"/>
  <c r="DT95"/>
  <c r="CX95"/>
  <c r="DS95"/>
  <c r="CW95"/>
  <c r="DR95"/>
  <c r="CV95"/>
  <c r="DQ95"/>
  <c r="CU95"/>
  <c r="DP95"/>
  <c r="CT95"/>
  <c r="DO95"/>
  <c r="CS95"/>
  <c r="DH95"/>
  <c r="CR95"/>
  <c r="CQ95"/>
  <c r="CP95"/>
  <c r="CO95"/>
  <c r="CN95"/>
  <c r="CM95"/>
  <c r="CL95"/>
  <c r="CK95"/>
  <c r="CJ95"/>
  <c r="CI95"/>
  <c r="BD97"/>
  <c r="BX96"/>
  <c r="AH96"/>
  <c r="AO96"/>
  <c r="BV96"/>
  <c r="BC97"/>
  <c r="DD95"/>
  <c r="DF95"/>
  <c r="DE95"/>
  <c r="DG95"/>
  <c r="DI95"/>
  <c r="DJ95"/>
  <c r="DC95"/>
  <c r="DB96"/>
  <c r="BS97"/>
  <c r="BT97"/>
  <c r="BQ97"/>
  <c r="BR97"/>
  <c r="CD97"/>
  <c r="CA97"/>
  <c r="BK97"/>
  <c r="AX97"/>
  <c r="AY97"/>
  <c r="AQ97"/>
  <c r="BY97"/>
  <c r="AL97"/>
  <c r="AH97"/>
  <c r="AG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CZ94"/>
  <c r="DU94"/>
  <c r="CY94"/>
  <c r="DT94"/>
  <c r="CX94"/>
  <c r="DS94"/>
  <c r="CW94"/>
  <c r="DR94"/>
  <c r="CV94"/>
  <c r="DQ94"/>
  <c r="CU94"/>
  <c r="DP94"/>
  <c r="CT94"/>
  <c r="DO94"/>
  <c r="CS94"/>
  <c r="CR94"/>
  <c r="CQ94"/>
  <c r="CP94"/>
  <c r="CO94"/>
  <c r="CN94"/>
  <c r="CM94"/>
  <c r="CL94"/>
  <c r="CK94"/>
  <c r="CJ94"/>
  <c r="CI94"/>
  <c r="AG96"/>
  <c r="BY96"/>
  <c r="AI96"/>
  <c r="BX95"/>
  <c r="AH95"/>
  <c r="AO95"/>
  <c r="AF95"/>
  <c r="AJ95"/>
  <c r="AN95"/>
  <c r="AV95"/>
  <c r="BC96"/>
  <c r="DG94"/>
  <c r="DE94"/>
  <c r="DI94"/>
  <c r="DF94"/>
  <c r="DH94"/>
  <c r="DJ94"/>
  <c r="DB95"/>
  <c r="DD94"/>
  <c r="DC94"/>
  <c r="AI97"/>
  <c r="BH97" a="1"/>
  <c r="BH97"/>
  <c r="T97"/>
  <c r="BS96"/>
  <c r="BT96"/>
  <c r="BQ96"/>
  <c r="BR96"/>
  <c r="CD96"/>
  <c r="AY96"/>
  <c r="AQ96"/>
  <c r="CA96"/>
  <c r="BK96"/>
  <c r="AX96"/>
  <c r="AR95"/>
  <c r="AW95"/>
  <c r="B95"/>
  <c r="U95"/>
  <c r="AK95"/>
  <c r="AM95"/>
  <c r="BA95"/>
  <c r="BV95"/>
  <c r="BD96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/>
  <c r="DU93"/>
  <c r="CY93"/>
  <c r="DT93"/>
  <c r="CX93"/>
  <c r="DS93"/>
  <c r="CW93"/>
  <c r="DR93"/>
  <c r="CV93"/>
  <c r="DQ93"/>
  <c r="CU93"/>
  <c r="DP93"/>
  <c r="CT93"/>
  <c r="DO93"/>
  <c r="CS93"/>
  <c r="CR93"/>
  <c r="CQ93"/>
  <c r="CP93"/>
  <c r="CO93"/>
  <c r="CN93"/>
  <c r="CM93"/>
  <c r="CL93"/>
  <c r="CK93"/>
  <c r="CJ93"/>
  <c r="CI93"/>
  <c r="AG95"/>
  <c r="DJ93"/>
  <c r="AL96"/>
  <c r="BY95"/>
  <c r="AL95"/>
  <c r="AZ94"/>
  <c r="AO94"/>
  <c r="AF94"/>
  <c r="AJ94"/>
  <c r="AN94"/>
  <c r="AV94"/>
  <c r="BD95"/>
  <c r="BC95"/>
  <c r="DI93"/>
  <c r="DH93"/>
  <c r="DD93"/>
  <c r="DG93"/>
  <c r="DB94"/>
  <c r="DE93"/>
  <c r="DF93"/>
  <c r="DC93"/>
  <c r="BH96" a="1"/>
  <c r="BH96"/>
  <c r="T96"/>
  <c r="BS95"/>
  <c r="BT95"/>
  <c r="BQ95"/>
  <c r="BR95"/>
  <c r="CD95"/>
  <c r="CA95"/>
  <c r="BK95"/>
  <c r="AX95"/>
  <c r="AY95"/>
  <c r="AQ95"/>
  <c r="CH96"/>
  <c r="CF96"/>
  <c r="CG96"/>
  <c r="CC96"/>
  <c r="BL96"/>
  <c r="BE96"/>
  <c r="AP96"/>
  <c r="B94"/>
  <c r="U94"/>
  <c r="AK94"/>
  <c r="AM94"/>
  <c r="BA94"/>
  <c r="BD94"/>
  <c r="BV94"/>
  <c r="BX94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CZ92"/>
  <c r="DU92"/>
  <c r="CY92"/>
  <c r="DT92"/>
  <c r="CX92"/>
  <c r="DS92"/>
  <c r="CW92"/>
  <c r="DR92"/>
  <c r="CV92"/>
  <c r="DQ92"/>
  <c r="CU92"/>
  <c r="DP92"/>
  <c r="CT92"/>
  <c r="DO92"/>
  <c r="CS92"/>
  <c r="CR92"/>
  <c r="CQ92"/>
  <c r="CP92"/>
  <c r="CO92"/>
  <c r="CN92"/>
  <c r="CM92"/>
  <c r="CL92"/>
  <c r="CK92"/>
  <c r="CJ92"/>
  <c r="CI92"/>
  <c r="AI95"/>
  <c r="BX93"/>
  <c r="AH93"/>
  <c r="AO93"/>
  <c r="AF93"/>
  <c r="AJ93"/>
  <c r="AN93"/>
  <c r="AV93"/>
  <c r="BC94"/>
  <c r="DI92"/>
  <c r="DH92"/>
  <c r="DJ92"/>
  <c r="DD92"/>
  <c r="DG92"/>
  <c r="DB93"/>
  <c r="DC92"/>
  <c r="DE92"/>
  <c r="DF92"/>
  <c r="BH95" a="1"/>
  <c r="BH95"/>
  <c r="T95"/>
  <c r="BS94"/>
  <c r="BT94"/>
  <c r="BQ94"/>
  <c r="BR94"/>
  <c r="CD94"/>
  <c r="CA94"/>
  <c r="BK94"/>
  <c r="AX94"/>
  <c r="AY94"/>
  <c r="AQ94"/>
  <c r="BY94"/>
  <c r="AL94"/>
  <c r="AH94"/>
  <c r="AG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CZ91"/>
  <c r="DU91"/>
  <c r="CY91"/>
  <c r="DT91"/>
  <c r="CX91"/>
  <c r="DS91"/>
  <c r="CW91"/>
  <c r="DR91"/>
  <c r="CV91"/>
  <c r="DQ91"/>
  <c r="CU91"/>
  <c r="DP91"/>
  <c r="CT91"/>
  <c r="DO91"/>
  <c r="CS91"/>
  <c r="CR91"/>
  <c r="CQ91"/>
  <c r="CP91"/>
  <c r="CO91"/>
  <c r="CN91"/>
  <c r="CM91"/>
  <c r="CL91"/>
  <c r="CK91"/>
  <c r="CJ91"/>
  <c r="CI91"/>
  <c r="BY93"/>
  <c r="AI93"/>
  <c r="AG93"/>
  <c r="DI91"/>
  <c r="DJ91"/>
  <c r="BX92"/>
  <c r="BY92"/>
  <c r="AL92"/>
  <c r="AO92"/>
  <c r="BV92"/>
  <c r="BC93"/>
  <c r="DE91"/>
  <c r="DG91"/>
  <c r="DF91"/>
  <c r="DH91"/>
  <c r="DC91"/>
  <c r="DD91"/>
  <c r="DB92"/>
  <c r="AI94"/>
  <c r="AG92"/>
  <c r="AM92"/>
  <c r="AF92"/>
  <c r="AJ92"/>
  <c r="AN92"/>
  <c r="AR92"/>
  <c r="AW92"/>
  <c r="AV92"/>
  <c r="AZ92"/>
  <c r="BB92"/>
  <c r="BP92"/>
  <c r="BW92"/>
  <c r="BD93"/>
  <c r="BH94" a="1"/>
  <c r="BH94"/>
  <c r="T94"/>
  <c r="BS93"/>
  <c r="BT93"/>
  <c r="BQ93"/>
  <c r="BR93"/>
  <c r="BF95"/>
  <c r="BZ95"/>
  <c r="BG95"/>
  <c r="CD93"/>
  <c r="CA93"/>
  <c r="BK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CZ90"/>
  <c r="DU90"/>
  <c r="CY90"/>
  <c r="DT90"/>
  <c r="CX90"/>
  <c r="DS90"/>
  <c r="CW90"/>
  <c r="DR90"/>
  <c r="CV90"/>
  <c r="DQ90"/>
  <c r="CU90"/>
  <c r="DP90"/>
  <c r="CT90"/>
  <c r="DO90"/>
  <c r="CS90"/>
  <c r="CR90"/>
  <c r="CQ90"/>
  <c r="CP90"/>
  <c r="CO90"/>
  <c r="CN90"/>
  <c r="CM90"/>
  <c r="CL90"/>
  <c r="CK90"/>
  <c r="CJ90"/>
  <c r="CI90"/>
  <c r="AL93"/>
  <c r="AH92"/>
  <c r="BX91"/>
  <c r="AG91"/>
  <c r="AO91"/>
  <c r="AF91"/>
  <c r="AJ91"/>
  <c r="AN91"/>
  <c r="AV91"/>
  <c r="BC92"/>
  <c r="DG90"/>
  <c r="DJ90"/>
  <c r="DH90"/>
  <c r="DI90"/>
  <c r="DB91"/>
  <c r="DE90"/>
  <c r="DF90"/>
  <c r="DC90"/>
  <c r="DD90"/>
  <c r="BY91"/>
  <c r="AL91"/>
  <c r="BH93" a="1"/>
  <c r="BH93"/>
  <c r="T93"/>
  <c r="BF94"/>
  <c r="BZ94"/>
  <c r="BG94"/>
  <c r="BS92"/>
  <c r="BT92"/>
  <c r="BQ92"/>
  <c r="BR92"/>
  <c r="CD92"/>
  <c r="AY92"/>
  <c r="CA92"/>
  <c r="BK92"/>
  <c r="AX92"/>
  <c r="AQ92"/>
  <c r="B91"/>
  <c r="U91"/>
  <c r="AK91"/>
  <c r="AM91"/>
  <c r="BA91"/>
  <c r="BV91"/>
  <c r="BD92"/>
  <c r="AI92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CZ89"/>
  <c r="DU89"/>
  <c r="CY89"/>
  <c r="DT89"/>
  <c r="CX89"/>
  <c r="DS89"/>
  <c r="CW89"/>
  <c r="DR89"/>
  <c r="CV89"/>
  <c r="DQ89"/>
  <c r="CU89"/>
  <c r="DP89"/>
  <c r="CT89"/>
  <c r="DO89"/>
  <c r="CS89"/>
  <c r="CR89"/>
  <c r="CQ89"/>
  <c r="CP89"/>
  <c r="CO89"/>
  <c r="CN89"/>
  <c r="CM89"/>
  <c r="CL89"/>
  <c r="CK89"/>
  <c r="CJ89"/>
  <c r="CI89"/>
  <c r="AH91"/>
  <c r="DI89"/>
  <c r="DJ89"/>
  <c r="BX90"/>
  <c r="AH90"/>
  <c r="AO90"/>
  <c r="AF90"/>
  <c r="AJ90"/>
  <c r="AN90"/>
  <c r="BD91"/>
  <c r="BC91"/>
  <c r="AV90"/>
  <c r="DE89"/>
  <c r="DG89"/>
  <c r="DC89"/>
  <c r="DD89"/>
  <c r="DF89"/>
  <c r="DH89"/>
  <c r="DB90"/>
  <c r="AI91"/>
  <c r="BY90"/>
  <c r="AL90"/>
  <c r="BH92" a="1"/>
  <c r="BH92"/>
  <c r="T92"/>
  <c r="BS91"/>
  <c r="BT91"/>
  <c r="BQ91"/>
  <c r="BR91"/>
  <c r="CG92"/>
  <c r="CC92"/>
  <c r="CH92"/>
  <c r="CF92"/>
  <c r="BL92"/>
  <c r="BE92"/>
  <c r="AP92"/>
  <c r="B90"/>
  <c r="U90"/>
  <c r="AK90"/>
  <c r="AM90"/>
  <c r="BA90"/>
  <c r="BV90"/>
  <c r="CD91"/>
  <c r="CA91"/>
  <c r="BK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CZ88"/>
  <c r="DU88"/>
  <c r="CY88"/>
  <c r="DT88"/>
  <c r="CX88"/>
  <c r="DS88"/>
  <c r="CW88"/>
  <c r="DR88"/>
  <c r="CV88"/>
  <c r="DQ88"/>
  <c r="CU88"/>
  <c r="DP88"/>
  <c r="CT88"/>
  <c r="DO88"/>
  <c r="CS88"/>
  <c r="CR88"/>
  <c r="CQ88"/>
  <c r="CP88"/>
  <c r="CO88"/>
  <c r="CN88"/>
  <c r="CM88"/>
  <c r="CL88"/>
  <c r="CK88"/>
  <c r="CJ88"/>
  <c r="CI88"/>
  <c r="AG90"/>
  <c r="DJ88"/>
  <c r="DI88"/>
  <c r="DH88"/>
  <c r="DG88"/>
  <c r="BC90"/>
  <c r="BX89"/>
  <c r="BY89"/>
  <c r="AL89"/>
  <c r="AO89"/>
  <c r="AF89"/>
  <c r="AJ89"/>
  <c r="AN89"/>
  <c r="DC88"/>
  <c r="DE88"/>
  <c r="DD88"/>
  <c r="DF88"/>
  <c r="AV89"/>
  <c r="DB89"/>
  <c r="AI90"/>
  <c r="BH91" a="1"/>
  <c r="BH91"/>
  <c r="T91"/>
  <c r="BS90"/>
  <c r="BT90"/>
  <c r="BQ90"/>
  <c r="BR90"/>
  <c r="BZ92"/>
  <c r="BG92"/>
  <c r="BF92"/>
  <c r="B89"/>
  <c r="U89"/>
  <c r="AK89"/>
  <c r="AM89"/>
  <c r="BA89"/>
  <c r="BV89"/>
  <c r="BD90"/>
  <c r="CD90"/>
  <c r="CA90"/>
  <c r="BK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CZ87"/>
  <c r="DU87"/>
  <c r="CY87"/>
  <c r="DT87"/>
  <c r="CX87"/>
  <c r="DS87"/>
  <c r="CW87"/>
  <c r="DR87"/>
  <c r="CV87"/>
  <c r="DQ87"/>
  <c r="CU87"/>
  <c r="DP87"/>
  <c r="CT87"/>
  <c r="DO87"/>
  <c r="CS87"/>
  <c r="CR87"/>
  <c r="CQ87"/>
  <c r="CP87"/>
  <c r="CO87"/>
  <c r="CN87"/>
  <c r="CM87"/>
  <c r="CL87"/>
  <c r="CK87"/>
  <c r="CJ87"/>
  <c r="CI87"/>
  <c r="BC89"/>
  <c r="AG89"/>
  <c r="AH89"/>
  <c r="BX88"/>
  <c r="AH88"/>
  <c r="AO88"/>
  <c r="DB88"/>
  <c r="BD89"/>
  <c r="DG87"/>
  <c r="DJ87"/>
  <c r="DC87"/>
  <c r="DE87"/>
  <c r="DD87"/>
  <c r="DF87"/>
  <c r="DH87"/>
  <c r="DI87"/>
  <c r="AI89"/>
  <c r="AG88"/>
  <c r="CD89"/>
  <c r="CA89"/>
  <c r="BK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H90" a="1"/>
  <c r="BH90"/>
  <c r="T90"/>
  <c r="BS89"/>
  <c r="BT89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DJ86"/>
  <c r="DU86"/>
  <c r="CY86"/>
  <c r="DT86"/>
  <c r="CX86"/>
  <c r="DS86"/>
  <c r="CW86"/>
  <c r="DR86"/>
  <c r="CV86"/>
  <c r="DQ86"/>
  <c r="CU86"/>
  <c r="DP86"/>
  <c r="CT86"/>
  <c r="DO86"/>
  <c r="CS86"/>
  <c r="CR86"/>
  <c r="CQ86"/>
  <c r="CP86"/>
  <c r="CO86"/>
  <c r="CN86"/>
  <c r="CM86"/>
  <c r="CL86"/>
  <c r="CK86"/>
  <c r="CJ86"/>
  <c r="CI86"/>
  <c r="BY88"/>
  <c r="AI88"/>
  <c r="DH86"/>
  <c r="BX87"/>
  <c r="AH87"/>
  <c r="AO87"/>
  <c r="AF87"/>
  <c r="AJ87"/>
  <c r="AN87"/>
  <c r="BC88"/>
  <c r="AV87"/>
  <c r="DD86"/>
  <c r="DF86"/>
  <c r="DG86"/>
  <c r="DI86"/>
  <c r="DC86"/>
  <c r="DE86"/>
  <c r="CZ86"/>
  <c r="DB87"/>
  <c r="BY87"/>
  <c r="AI87"/>
  <c r="BH89" a="1"/>
  <c r="BH89"/>
  <c r="T89"/>
  <c r="BS88"/>
  <c r="BT88"/>
  <c r="BQ88"/>
  <c r="BR88"/>
  <c r="CD88"/>
  <c r="AY88"/>
  <c r="AQ88"/>
  <c r="CA88"/>
  <c r="BK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D88"/>
  <c r="BB87"/>
  <c r="BP87"/>
  <c r="BW87"/>
  <c r="BJ86"/>
  <c r="BI86"/>
  <c r="AT86"/>
  <c r="AS86"/>
  <c r="AU86"/>
  <c r="AE86"/>
  <c r="AD86"/>
  <c r="CE86"/>
  <c r="U86"/>
  <c r="B86"/>
  <c r="DV85"/>
  <c r="CZ85"/>
  <c r="DU85"/>
  <c r="CY85"/>
  <c r="DT85"/>
  <c r="CX85"/>
  <c r="DS85"/>
  <c r="CW85"/>
  <c r="DR85"/>
  <c r="CV85"/>
  <c r="DQ85"/>
  <c r="CU85"/>
  <c r="DP85"/>
  <c r="CT85"/>
  <c r="DO85"/>
  <c r="CS85"/>
  <c r="CR85"/>
  <c r="CQ85"/>
  <c r="CP85"/>
  <c r="CO85"/>
  <c r="CN85"/>
  <c r="CM85"/>
  <c r="CL85"/>
  <c r="CK85"/>
  <c r="CJ85"/>
  <c r="CI85"/>
  <c r="AL88"/>
  <c r="AG87"/>
  <c r="DH85"/>
  <c r="DJ85"/>
  <c r="BX86"/>
  <c r="AH86"/>
  <c r="AO86"/>
  <c r="BV86"/>
  <c r="BC87"/>
  <c r="DI85"/>
  <c r="DE85"/>
  <c r="DB86"/>
  <c r="DC85"/>
  <c r="DD85"/>
  <c r="DF85"/>
  <c r="DG85"/>
  <c r="AL87"/>
  <c r="AG86"/>
  <c r="BY86"/>
  <c r="AI86"/>
  <c r="CD87"/>
  <c r="CA87"/>
  <c r="BK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H88" a="1"/>
  <c r="BH88"/>
  <c r="T88"/>
  <c r="BS87"/>
  <c r="BT87"/>
  <c r="BQ87"/>
  <c r="BR87"/>
  <c r="BF89"/>
  <c r="BZ89"/>
  <c r="BG89"/>
  <c r="AK86"/>
  <c r="AM86"/>
  <c r="BA86"/>
  <c r="BD87"/>
  <c r="BJ85"/>
  <c r="BI85"/>
  <c r="AT85"/>
  <c r="AS85"/>
  <c r="AU85"/>
  <c r="AE85"/>
  <c r="AD85"/>
  <c r="CE85"/>
  <c r="DV84"/>
  <c r="CZ84"/>
  <c r="DU84"/>
  <c r="CY84"/>
  <c r="DT84"/>
  <c r="CX84"/>
  <c r="DS84"/>
  <c r="CW84"/>
  <c r="DR84"/>
  <c r="CV84"/>
  <c r="DQ84"/>
  <c r="CU84"/>
  <c r="DP84"/>
  <c r="CT84"/>
  <c r="DO84"/>
  <c r="CS84"/>
  <c r="DI84"/>
  <c r="CR84"/>
  <c r="CQ84"/>
  <c r="CP84"/>
  <c r="CO84"/>
  <c r="CN84"/>
  <c r="CM84"/>
  <c r="CL84"/>
  <c r="CK84"/>
  <c r="CJ84"/>
  <c r="CI84"/>
  <c r="DJ84"/>
  <c r="BX85"/>
  <c r="AG85"/>
  <c r="AO85"/>
  <c r="AF85"/>
  <c r="AJ85"/>
  <c r="AN85"/>
  <c r="BC86"/>
  <c r="DG84"/>
  <c r="DH84"/>
  <c r="DC84"/>
  <c r="DF84"/>
  <c r="DD84"/>
  <c r="DE84"/>
  <c r="AV85"/>
  <c r="DB85"/>
  <c r="AL86"/>
  <c r="BH87" a="1"/>
  <c r="BH87"/>
  <c r="T87"/>
  <c r="BS86"/>
  <c r="BT86"/>
  <c r="BQ86"/>
  <c r="BR86"/>
  <c r="CD86"/>
  <c r="AY86"/>
  <c r="AQ86"/>
  <c r="CA86"/>
  <c r="BK86"/>
  <c r="AX86"/>
  <c r="AR85"/>
  <c r="AW85"/>
  <c r="B85"/>
  <c r="U85"/>
  <c r="AK85"/>
  <c r="AM85"/>
  <c r="BA85"/>
  <c r="BV85"/>
  <c r="BD86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CZ83"/>
  <c r="DU83"/>
  <c r="CY83"/>
  <c r="DT83"/>
  <c r="CX83"/>
  <c r="DS83"/>
  <c r="CW83"/>
  <c r="DR83"/>
  <c r="CV83"/>
  <c r="DQ83"/>
  <c r="CU83"/>
  <c r="DP83"/>
  <c r="CT83"/>
  <c r="DO83"/>
  <c r="CS83"/>
  <c r="CR83"/>
  <c r="CQ83"/>
  <c r="CP83"/>
  <c r="CO83"/>
  <c r="CN83"/>
  <c r="CM83"/>
  <c r="CL83"/>
  <c r="CK83"/>
  <c r="CJ83"/>
  <c r="CI83"/>
  <c r="BY85"/>
  <c r="AL85"/>
  <c r="AH85"/>
  <c r="BC85"/>
  <c r="B84"/>
  <c r="U84"/>
  <c r="BX84"/>
  <c r="BY84"/>
  <c r="AI84"/>
  <c r="AO84"/>
  <c r="DB84"/>
  <c r="DG83"/>
  <c r="DE83"/>
  <c r="DI83"/>
  <c r="DD83"/>
  <c r="DF83"/>
  <c r="DH83"/>
  <c r="DC83"/>
  <c r="DJ83"/>
  <c r="BD85"/>
  <c r="AG84"/>
  <c r="CD85"/>
  <c r="CA85"/>
  <c r="BK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H86" a="1"/>
  <c r="BH86"/>
  <c r="T86"/>
  <c r="BS85"/>
  <c r="BT85"/>
  <c r="BQ85"/>
  <c r="BR85"/>
  <c r="BF87"/>
  <c r="BZ87"/>
  <c r="BG87"/>
  <c r="AK84"/>
  <c r="AM84"/>
  <c r="BA84"/>
  <c r="BV84"/>
  <c r="BJ83"/>
  <c r="BI83"/>
  <c r="AT83"/>
  <c r="AS83"/>
  <c r="AU83"/>
  <c r="AE83"/>
  <c r="AD83"/>
  <c r="CE83"/>
  <c r="DV82"/>
  <c r="CZ82"/>
  <c r="DU82"/>
  <c r="CY82"/>
  <c r="DT82"/>
  <c r="CX82"/>
  <c r="DS82"/>
  <c r="CW82"/>
  <c r="DR82"/>
  <c r="CV82"/>
  <c r="DQ82"/>
  <c r="CU82"/>
  <c r="DP82"/>
  <c r="CT82"/>
  <c r="DO82"/>
  <c r="CS82"/>
  <c r="CR82"/>
  <c r="CQ82"/>
  <c r="CP82"/>
  <c r="CO82"/>
  <c r="CN82"/>
  <c r="CM82"/>
  <c r="CL82"/>
  <c r="CK82"/>
  <c r="CJ82"/>
  <c r="CI82"/>
  <c r="AI85"/>
  <c r="DG82"/>
  <c r="DJ82"/>
  <c r="AH84"/>
  <c r="DF82"/>
  <c r="DH82"/>
  <c r="DI82"/>
  <c r="BX83"/>
  <c r="BY83"/>
  <c r="AI83"/>
  <c r="AO83"/>
  <c r="AF83"/>
  <c r="AJ83"/>
  <c r="AN83"/>
  <c r="BC84"/>
  <c r="AV83"/>
  <c r="DC82"/>
  <c r="DB83"/>
  <c r="DD82"/>
  <c r="DE82"/>
  <c r="AL84"/>
  <c r="BH85" a="1"/>
  <c r="BH85"/>
  <c r="T85"/>
  <c r="BS84"/>
  <c r="BT84"/>
  <c r="BQ84"/>
  <c r="BR84"/>
  <c r="CD84"/>
  <c r="AY84"/>
  <c r="AQ84"/>
  <c r="CA84"/>
  <c r="BK84"/>
  <c r="AX84"/>
  <c r="AZ83"/>
  <c r="B83"/>
  <c r="U83"/>
  <c r="AK83"/>
  <c r="AM83"/>
  <c r="BA83"/>
  <c r="BV83"/>
  <c r="BD84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CZ81"/>
  <c r="DU81"/>
  <c r="CY81"/>
  <c r="DT81"/>
  <c r="CX81"/>
  <c r="DS81"/>
  <c r="CW81"/>
  <c r="DR81"/>
  <c r="CV81"/>
  <c r="DQ81"/>
  <c r="CU81"/>
  <c r="DP81"/>
  <c r="CT81"/>
  <c r="DO81"/>
  <c r="CS81"/>
  <c r="CR81"/>
  <c r="CQ81"/>
  <c r="CP81"/>
  <c r="CO81"/>
  <c r="CN81"/>
  <c r="CM81"/>
  <c r="CL81"/>
  <c r="CK81"/>
  <c r="CJ81"/>
  <c r="CI81"/>
  <c r="DH81"/>
  <c r="AH83"/>
  <c r="DI81"/>
  <c r="AG83"/>
  <c r="DJ81"/>
  <c r="BX82"/>
  <c r="AH82"/>
  <c r="AO82"/>
  <c r="BC83"/>
  <c r="DF81"/>
  <c r="DG81"/>
  <c r="DD81"/>
  <c r="DE81"/>
  <c r="DC81"/>
  <c r="DB82"/>
  <c r="AL83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D83"/>
  <c r="BH84" a="1"/>
  <c r="BH84"/>
  <c r="T84"/>
  <c r="BS83"/>
  <c r="BT83"/>
  <c r="BQ83"/>
  <c r="BR83"/>
  <c r="CD83"/>
  <c r="CA83"/>
  <c r="BK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CZ80"/>
  <c r="DU80"/>
  <c r="CY80"/>
  <c r="DT80"/>
  <c r="CX80"/>
  <c r="DS80"/>
  <c r="CW80"/>
  <c r="DR80"/>
  <c r="CV80"/>
  <c r="DQ80"/>
  <c r="CU80"/>
  <c r="DP80"/>
  <c r="CT80"/>
  <c r="DO80"/>
  <c r="CS80"/>
  <c r="CR80"/>
  <c r="CQ80"/>
  <c r="CP80"/>
  <c r="CO80"/>
  <c r="CN80"/>
  <c r="CM80"/>
  <c r="CL80"/>
  <c r="CK80"/>
  <c r="CJ80"/>
  <c r="CI80"/>
  <c r="AG82"/>
  <c r="BY82"/>
  <c r="AI82"/>
  <c r="DH80"/>
  <c r="DJ80"/>
  <c r="DG80"/>
  <c r="DI80"/>
  <c r="BX81"/>
  <c r="AH81"/>
  <c r="AO81"/>
  <c r="BV81"/>
  <c r="BC82"/>
  <c r="DF80"/>
  <c r="DD80"/>
  <c r="DC80"/>
  <c r="DE80"/>
  <c r="DB81"/>
  <c r="BD82"/>
  <c r="AL82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/>
  <c r="BQ82"/>
  <c r="BR82"/>
  <c r="CD82"/>
  <c r="AY82"/>
  <c r="AQ82"/>
  <c r="CA82"/>
  <c r="BK82"/>
  <c r="AX82"/>
  <c r="AK81"/>
  <c r="BA81"/>
  <c r="BJ80"/>
  <c r="BI80"/>
  <c r="AT80"/>
  <c r="AS80"/>
  <c r="AU80"/>
  <c r="AE80"/>
  <c r="AD80"/>
  <c r="CE80"/>
  <c r="DV79"/>
  <c r="CZ79"/>
  <c r="DU79"/>
  <c r="CY79"/>
  <c r="DT79"/>
  <c r="CX79"/>
  <c r="DS79"/>
  <c r="CW79"/>
  <c r="DR79"/>
  <c r="CV79"/>
  <c r="DQ79"/>
  <c r="CU79"/>
  <c r="DP79"/>
  <c r="CT79"/>
  <c r="DO79"/>
  <c r="CS79"/>
  <c r="CR79"/>
  <c r="CQ79"/>
  <c r="CP79"/>
  <c r="CO79"/>
  <c r="CN79"/>
  <c r="CM79"/>
  <c r="CL79"/>
  <c r="CK79"/>
  <c r="CJ79"/>
  <c r="CI79"/>
  <c r="BY81"/>
  <c r="AI81"/>
  <c r="DI79"/>
  <c r="DJ79"/>
  <c r="AG81"/>
  <c r="DF79"/>
  <c r="BX80"/>
  <c r="BY80"/>
  <c r="AL80"/>
  <c r="AO80"/>
  <c r="AF80"/>
  <c r="AJ80"/>
  <c r="AN80"/>
  <c r="BC81"/>
  <c r="DD79"/>
  <c r="DC79"/>
  <c r="DE79"/>
  <c r="DG79"/>
  <c r="DH79"/>
  <c r="AV80"/>
  <c r="DB80"/>
  <c r="BH82" a="1"/>
  <c r="BH82"/>
  <c r="T82"/>
  <c r="BH83" a="1"/>
  <c r="BH83"/>
  <c r="T83"/>
  <c r="BS81"/>
  <c r="BT81"/>
  <c r="BQ81"/>
  <c r="BR81"/>
  <c r="CD81"/>
  <c r="AY81"/>
  <c r="AQ81"/>
  <c r="CA81"/>
  <c r="BK81"/>
  <c r="AX81"/>
  <c r="B80"/>
  <c r="U80"/>
  <c r="AK80"/>
  <c r="AM80"/>
  <c r="BA80"/>
  <c r="BV80"/>
  <c r="BD81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DJ78"/>
  <c r="DU78"/>
  <c r="CY78"/>
  <c r="DT78"/>
  <c r="CX78"/>
  <c r="DS78"/>
  <c r="CW78"/>
  <c r="DR78"/>
  <c r="CV78"/>
  <c r="DQ78"/>
  <c r="CU78"/>
  <c r="DP78"/>
  <c r="CT78"/>
  <c r="DO78"/>
  <c r="CS78"/>
  <c r="CR78"/>
  <c r="CQ78"/>
  <c r="CP78"/>
  <c r="CO78"/>
  <c r="CN78"/>
  <c r="CM78"/>
  <c r="CL78"/>
  <c r="CK78"/>
  <c r="CJ78"/>
  <c r="CI78"/>
  <c r="AL81"/>
  <c r="CZ78"/>
  <c r="AG80"/>
  <c r="AH80"/>
  <c r="BC80"/>
  <c r="BX79"/>
  <c r="BY79"/>
  <c r="AL79"/>
  <c r="AO79"/>
  <c r="AF79"/>
  <c r="AJ79"/>
  <c r="AN79"/>
  <c r="DB79"/>
  <c r="DI78"/>
  <c r="AV79"/>
  <c r="DE78"/>
  <c r="DC78"/>
  <c r="DG78"/>
  <c r="DD78"/>
  <c r="DF78"/>
  <c r="DH78"/>
  <c r="AI80"/>
  <c r="BH81" a="1"/>
  <c r="BH81"/>
  <c r="T81"/>
  <c r="BS80"/>
  <c r="BT80"/>
  <c r="BQ80"/>
  <c r="BR80"/>
  <c r="BZ82"/>
  <c r="BG82"/>
  <c r="BF82"/>
  <c r="CG81"/>
  <c r="CC81"/>
  <c r="CH81"/>
  <c r="CF81"/>
  <c r="BL81"/>
  <c r="BE81"/>
  <c r="AP81"/>
  <c r="B79"/>
  <c r="U79"/>
  <c r="AK79"/>
  <c r="AM79"/>
  <c r="BA79"/>
  <c r="BV79"/>
  <c r="BD80"/>
  <c r="CD80"/>
  <c r="CA80"/>
  <c r="BK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CZ77"/>
  <c r="DU77"/>
  <c r="CY77"/>
  <c r="DT77"/>
  <c r="CX77"/>
  <c r="DS77"/>
  <c r="CW77"/>
  <c r="DR77"/>
  <c r="CV77"/>
  <c r="DQ77"/>
  <c r="CU77"/>
  <c r="DP77"/>
  <c r="CT77"/>
  <c r="DO77"/>
  <c r="CS77"/>
  <c r="CR77"/>
  <c r="CQ77"/>
  <c r="CP77"/>
  <c r="CO77"/>
  <c r="CN77"/>
  <c r="CM77"/>
  <c r="CL77"/>
  <c r="CK77"/>
  <c r="CJ77"/>
  <c r="CI77"/>
  <c r="AG79"/>
  <c r="AH79"/>
  <c r="BC79"/>
  <c r="DI77"/>
  <c r="DJ77"/>
  <c r="BX78"/>
  <c r="BY78"/>
  <c r="AI78"/>
  <c r="AO78"/>
  <c r="DB78"/>
  <c r="DE77"/>
  <c r="DC77"/>
  <c r="DG77"/>
  <c r="DD77"/>
  <c r="DF77"/>
  <c r="DH77"/>
  <c r="BD79"/>
  <c r="AI79"/>
  <c r="CD79"/>
  <c r="CA79"/>
  <c r="BK79"/>
  <c r="AX79"/>
  <c r="AY79"/>
  <c r="AQ79"/>
  <c r="AF78"/>
  <c r="AJ78"/>
  <c r="AN78"/>
  <c r="AR78"/>
  <c r="AW78"/>
  <c r="AV78"/>
  <c r="AZ78"/>
  <c r="BB78"/>
  <c r="BP78"/>
  <c r="BW78"/>
  <c r="BH80" a="1"/>
  <c r="BH80"/>
  <c r="T80"/>
  <c r="BS79"/>
  <c r="BT79"/>
  <c r="BQ79"/>
  <c r="BR79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/>
  <c r="DU76"/>
  <c r="CY76"/>
  <c r="DT76"/>
  <c r="CX76"/>
  <c r="DS76"/>
  <c r="CW76"/>
  <c r="DR76"/>
  <c r="CV76"/>
  <c r="DQ76"/>
  <c r="CU76"/>
  <c r="DP76"/>
  <c r="CT76"/>
  <c r="DO76"/>
  <c r="CS76"/>
  <c r="CR76"/>
  <c r="CQ76"/>
  <c r="CP76"/>
  <c r="CO76"/>
  <c r="CN76"/>
  <c r="CM76"/>
  <c r="CL76"/>
  <c r="CK76"/>
  <c r="CJ76"/>
  <c r="CI76"/>
  <c r="AG78"/>
  <c r="DI76"/>
  <c r="DG76"/>
  <c r="DH76"/>
  <c r="AH78"/>
  <c r="DJ76"/>
  <c r="BX77"/>
  <c r="AG77"/>
  <c r="AO77"/>
  <c r="AF77"/>
  <c r="AJ77"/>
  <c r="AN77"/>
  <c r="BC78"/>
  <c r="DF76"/>
  <c r="AV77"/>
  <c r="DD76"/>
  <c r="DC76"/>
  <c r="DE76"/>
  <c r="DB77"/>
  <c r="AL78"/>
  <c r="BF80"/>
  <c r="BZ80"/>
  <c r="BG80"/>
  <c r="B77"/>
  <c r="U77"/>
  <c r="AK77"/>
  <c r="AM77"/>
  <c r="BA77"/>
  <c r="BV77"/>
  <c r="BH79" a="1"/>
  <c r="BH79"/>
  <c r="T79"/>
  <c r="BS78"/>
  <c r="BT78"/>
  <c r="BQ78"/>
  <c r="BR78"/>
  <c r="CD78"/>
  <c r="AY78"/>
  <c r="AQ78"/>
  <c r="CA78"/>
  <c r="BK78"/>
  <c r="AX78"/>
  <c r="CF79"/>
  <c r="CG79"/>
  <c r="CC79"/>
  <c r="CH79"/>
  <c r="AP79"/>
  <c r="BL79"/>
  <c r="BE79"/>
  <c r="AR77"/>
  <c r="AW77"/>
  <c r="AZ77"/>
  <c r="BB77"/>
  <c r="BP77"/>
  <c r="BW77"/>
  <c r="BD78"/>
  <c r="BJ76"/>
  <c r="BI76"/>
  <c r="AT76"/>
  <c r="AS76"/>
  <c r="AU76"/>
  <c r="AE76"/>
  <c r="AD76"/>
  <c r="CE76"/>
  <c r="U76"/>
  <c r="DV75"/>
  <c r="CZ75"/>
  <c r="DU75"/>
  <c r="CY75"/>
  <c r="DT75"/>
  <c r="CX75"/>
  <c r="DS75"/>
  <c r="CW75"/>
  <c r="DR75"/>
  <c r="CV75"/>
  <c r="DQ75"/>
  <c r="CU75"/>
  <c r="DP75"/>
  <c r="CT75"/>
  <c r="DO75"/>
  <c r="CS75"/>
  <c r="CR75"/>
  <c r="CQ75"/>
  <c r="CP75"/>
  <c r="CO75"/>
  <c r="CN75"/>
  <c r="CM75"/>
  <c r="CL75"/>
  <c r="CK75"/>
  <c r="CJ75"/>
  <c r="CI75"/>
  <c r="BC77"/>
  <c r="DJ75"/>
  <c r="AH77"/>
  <c r="BY77"/>
  <c r="AL77"/>
  <c r="B76"/>
  <c r="BX76"/>
  <c r="AG76"/>
  <c r="AO76"/>
  <c r="DB76"/>
  <c r="DD75"/>
  <c r="DH75"/>
  <c r="DG75"/>
  <c r="DI75"/>
  <c r="DC75"/>
  <c r="DE75"/>
  <c r="DF75"/>
  <c r="BD77"/>
  <c r="CD77"/>
  <c r="CA77"/>
  <c r="BK77"/>
  <c r="AX77"/>
  <c r="AY77"/>
  <c r="AQ77"/>
  <c r="AF76"/>
  <c r="AJ76"/>
  <c r="AN76"/>
  <c r="AR76"/>
  <c r="AW76"/>
  <c r="AV76"/>
  <c r="AZ76"/>
  <c r="BB76"/>
  <c r="BP76"/>
  <c r="BW76"/>
  <c r="BS77"/>
  <c r="BT77"/>
  <c r="BQ77"/>
  <c r="BR77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CZ74"/>
  <c r="DU74"/>
  <c r="CY74"/>
  <c r="DT74"/>
  <c r="CX74"/>
  <c r="DS74"/>
  <c r="CW74"/>
  <c r="DR74"/>
  <c r="CV74"/>
  <c r="DQ74"/>
  <c r="CU74"/>
  <c r="DP74"/>
  <c r="CT74"/>
  <c r="DO74"/>
  <c r="CS74"/>
  <c r="CR74"/>
  <c r="CQ74"/>
  <c r="CP74"/>
  <c r="CO74"/>
  <c r="CN74"/>
  <c r="CM74"/>
  <c r="CL74"/>
  <c r="CK74"/>
  <c r="CJ74"/>
  <c r="CI74"/>
  <c r="AI77"/>
  <c r="AH76"/>
  <c r="BY76"/>
  <c r="AI76"/>
  <c r="DJ74"/>
  <c r="BX75"/>
  <c r="AG75"/>
  <c r="AO75"/>
  <c r="BV75"/>
  <c r="BC76"/>
  <c r="DI74"/>
  <c r="DH74"/>
  <c r="DG74"/>
  <c r="DC74"/>
  <c r="DB75"/>
  <c r="DE74"/>
  <c r="DD74"/>
  <c r="DF74"/>
  <c r="AL76"/>
  <c r="BZ78"/>
  <c r="BG78"/>
  <c r="BF78"/>
  <c r="AF75"/>
  <c r="AJ75"/>
  <c r="AN75"/>
  <c r="AR75"/>
  <c r="AW75"/>
  <c r="AV75"/>
  <c r="AZ75"/>
  <c r="BB75"/>
  <c r="BP75"/>
  <c r="BW75"/>
  <c r="BH78" a="1"/>
  <c r="BH78"/>
  <c r="T78"/>
  <c r="BH77" a="1"/>
  <c r="BH77"/>
  <c r="T77"/>
  <c r="BS76"/>
  <c r="BT76"/>
  <c r="BQ76"/>
  <c r="BR76"/>
  <c r="CD76"/>
  <c r="AY76"/>
  <c r="AQ76"/>
  <c r="CA76"/>
  <c r="BK76"/>
  <c r="AX76"/>
  <c r="CC77"/>
  <c r="CH77"/>
  <c r="CF77"/>
  <c r="CG77"/>
  <c r="AP77"/>
  <c r="BL77"/>
  <c r="BE77"/>
  <c r="AK75"/>
  <c r="AM75"/>
  <c r="BA75"/>
  <c r="BD76"/>
  <c r="BJ74"/>
  <c r="BI74"/>
  <c r="AT74"/>
  <c r="AS74"/>
  <c r="AU74"/>
  <c r="AE74"/>
  <c r="AD74"/>
  <c r="CE74"/>
  <c r="DV73"/>
  <c r="CZ73"/>
  <c r="DU73"/>
  <c r="CY73"/>
  <c r="DT73"/>
  <c r="CX73"/>
  <c r="DS73"/>
  <c r="CW73"/>
  <c r="DR73"/>
  <c r="CV73"/>
  <c r="DQ73"/>
  <c r="CU73"/>
  <c r="DP73"/>
  <c r="CT73"/>
  <c r="DO73"/>
  <c r="CS73"/>
  <c r="CR73"/>
  <c r="CQ73"/>
  <c r="CP73"/>
  <c r="CO73"/>
  <c r="CN73"/>
  <c r="CM73"/>
  <c r="CL73"/>
  <c r="CK73"/>
  <c r="CJ73"/>
  <c r="CI73"/>
  <c r="AH75"/>
  <c r="BY75"/>
  <c r="AI75"/>
  <c r="DJ73"/>
  <c r="BX74"/>
  <c r="BY74"/>
  <c r="AL74"/>
  <c r="AO74"/>
  <c r="AF74"/>
  <c r="AJ74"/>
  <c r="AN74"/>
  <c r="BC75"/>
  <c r="DH73"/>
  <c r="DE73"/>
  <c r="DI73"/>
  <c r="AV74"/>
  <c r="DB74"/>
  <c r="DC73"/>
  <c r="DD73"/>
  <c r="DF73"/>
  <c r="DG73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/>
  <c r="BQ75"/>
  <c r="BR75"/>
  <c r="CD75"/>
  <c r="AY75"/>
  <c r="AQ75"/>
  <c r="CA75"/>
  <c r="BK75"/>
  <c r="AX75"/>
  <c r="AR74"/>
  <c r="AW74"/>
  <c r="AZ74"/>
  <c r="BB74"/>
  <c r="BP74"/>
  <c r="BW74"/>
  <c r="BD75"/>
  <c r="BJ73"/>
  <c r="BI73"/>
  <c r="AT73"/>
  <c r="AS73"/>
  <c r="AU73"/>
  <c r="AE73"/>
  <c r="AD73"/>
  <c r="CE73"/>
  <c r="DV72"/>
  <c r="CZ72"/>
  <c r="DU72"/>
  <c r="CY72"/>
  <c r="DT72"/>
  <c r="CX72"/>
  <c r="DS72"/>
  <c r="CW72"/>
  <c r="DR72"/>
  <c r="CV72"/>
  <c r="DQ72"/>
  <c r="CU72"/>
  <c r="DP72"/>
  <c r="CT72"/>
  <c r="DO72"/>
  <c r="CS72"/>
  <c r="CR72"/>
  <c r="CQ72"/>
  <c r="CP72"/>
  <c r="CO72"/>
  <c r="CN72"/>
  <c r="CM72"/>
  <c r="CL72"/>
  <c r="CK72"/>
  <c r="CJ72"/>
  <c r="CI72"/>
  <c r="DJ72"/>
  <c r="AL75"/>
  <c r="AH74"/>
  <c r="AG74"/>
  <c r="BC74"/>
  <c r="DI72"/>
  <c r="B73"/>
  <c r="U73"/>
  <c r="BX73"/>
  <c r="BY73"/>
  <c r="AI73"/>
  <c r="AO73"/>
  <c r="DG72"/>
  <c r="DH72"/>
  <c r="DC72"/>
  <c r="DE72"/>
  <c r="DD72"/>
  <c r="DF72"/>
  <c r="DB73"/>
  <c r="BD74"/>
  <c r="AI74"/>
  <c r="BH75" a="1"/>
  <c r="BH75"/>
  <c r="T75"/>
  <c r="BH76" a="1"/>
  <c r="BH76"/>
  <c r="T76"/>
  <c r="BS74"/>
  <c r="BT74"/>
  <c r="BQ74"/>
  <c r="BR74"/>
  <c r="BZ76"/>
  <c r="BG76"/>
  <c r="BF76"/>
  <c r="AF73"/>
  <c r="AJ73"/>
  <c r="AN73"/>
  <c r="AR73"/>
  <c r="AW73"/>
  <c r="AV73"/>
  <c r="AZ73"/>
  <c r="BB73"/>
  <c r="BP73"/>
  <c r="BW73"/>
  <c r="CD74"/>
  <c r="CA74"/>
  <c r="BK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AG73"/>
  <c r="AH73"/>
  <c r="BX72"/>
  <c r="AG72"/>
  <c r="AO72"/>
  <c r="AF72"/>
  <c r="AJ72"/>
  <c r="AN72"/>
  <c r="BC73"/>
  <c r="AV72"/>
  <c r="DB72"/>
  <c r="BD73"/>
  <c r="AL73"/>
  <c r="BH74" a="1"/>
  <c r="BH74"/>
  <c r="T74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/>
  <c r="BQ73"/>
  <c r="BR73"/>
  <c r="CD73"/>
  <c r="AY73"/>
  <c r="AQ73"/>
  <c r="CA73"/>
  <c r="BK73"/>
  <c r="AX73"/>
  <c r="AZ72"/>
  <c r="BB72"/>
  <c r="BP72"/>
  <c r="BW72"/>
  <c r="BY72"/>
  <c r="AL72"/>
  <c r="AH72"/>
  <c r="BC72"/>
  <c r="BD72"/>
  <c r="BS72"/>
  <c r="BT72"/>
  <c r="BQ72"/>
  <c r="BR72"/>
  <c r="CH73"/>
  <c r="CG73"/>
  <c r="CC73"/>
  <c r="CF73"/>
  <c r="BL73"/>
  <c r="BE73"/>
  <c r="AP73"/>
  <c r="BF74"/>
  <c r="BZ74"/>
  <c r="BG74"/>
  <c r="CD72"/>
  <c r="CA72"/>
  <c r="BK72"/>
  <c r="AY72"/>
  <c r="AQ72"/>
  <c r="AX72"/>
  <c r="AI72"/>
  <c r="CC72"/>
  <c r="CH72"/>
  <c r="CF72"/>
  <c r="CG72"/>
  <c r="BL72"/>
  <c r="BE72"/>
  <c r="AP72"/>
  <c r="BZ73"/>
  <c r="BG73"/>
  <c r="BF73"/>
  <c r="BH73" a="1"/>
  <c r="BH73"/>
  <c r="T73"/>
  <c r="BH72" a="1"/>
  <c r="BH72"/>
  <c r="T72"/>
  <c r="BF72"/>
  <c r="BZ72"/>
  <c r="BG72"/>
  <c r="DV71"/>
  <c r="CZ71"/>
  <c r="DU71"/>
  <c r="CY71"/>
  <c r="DT71"/>
  <c r="CX71"/>
  <c r="DS71"/>
  <c r="DG71"/>
  <c r="DR71"/>
  <c r="CV71"/>
  <c r="DQ71"/>
  <c r="CU71"/>
  <c r="DP71"/>
  <c r="CT71"/>
  <c r="CR71"/>
  <c r="CQ71"/>
  <c r="CP71"/>
  <c r="CO71"/>
  <c r="CN71"/>
  <c r="CM71"/>
  <c r="CL71"/>
  <c r="CJ71"/>
  <c r="CI71"/>
  <c r="DI71"/>
  <c r="CW71"/>
  <c r="DE71"/>
  <c r="DD71"/>
  <c r="DF71"/>
  <c r="DH71"/>
  <c r="DJ71"/>
  <c r="BJ71"/>
  <c r="BI71"/>
  <c r="AE71"/>
  <c r="AD71"/>
  <c r="BX71"/>
  <c r="AH71"/>
  <c r="AO71"/>
  <c r="AF71"/>
  <c r="AJ71"/>
  <c r="AN71"/>
  <c r="AZ71"/>
  <c r="BP71"/>
  <c r="AK71"/>
  <c r="AM71"/>
  <c r="BA71"/>
  <c r="AG71"/>
  <c r="BY71"/>
  <c r="AI71"/>
  <c r="BD71"/>
  <c r="AL71"/>
  <c r="DV70"/>
  <c r="CZ70"/>
  <c r="DU70"/>
  <c r="CY70"/>
  <c r="DT70"/>
  <c r="CX70"/>
  <c r="DS70"/>
  <c r="CW70"/>
  <c r="DR70"/>
  <c r="CV70"/>
  <c r="DQ70"/>
  <c r="CU70"/>
  <c r="DP70"/>
  <c r="CT70"/>
  <c r="DO70"/>
  <c r="CS70"/>
  <c r="DJ70"/>
  <c r="CR70"/>
  <c r="CQ70"/>
  <c r="CP70"/>
  <c r="CO70"/>
  <c r="CN70"/>
  <c r="CM70"/>
  <c r="CL70"/>
  <c r="CK70"/>
  <c r="CJ70"/>
  <c r="CI70"/>
  <c r="DI70"/>
  <c r="DG70"/>
  <c r="DH70"/>
  <c r="DD70"/>
  <c r="DE70"/>
  <c r="DC70"/>
  <c r="DF70"/>
  <c r="BJ70"/>
  <c r="BI70"/>
  <c r="AT70"/>
  <c r="AS70"/>
  <c r="AU70"/>
  <c r="AE70"/>
  <c r="AD70"/>
  <c r="DV69"/>
  <c r="CZ69"/>
  <c r="DU69"/>
  <c r="CY69"/>
  <c r="DT69"/>
  <c r="CX69"/>
  <c r="DS69"/>
  <c r="CW69"/>
  <c r="DR69"/>
  <c r="CV69"/>
  <c r="DQ69"/>
  <c r="CU69"/>
  <c r="DP69"/>
  <c r="CT69"/>
  <c r="DO69"/>
  <c r="CS69"/>
  <c r="CR69"/>
  <c r="CQ69"/>
  <c r="CP69"/>
  <c r="CO69"/>
  <c r="CN69"/>
  <c r="CM69"/>
  <c r="CL69"/>
  <c r="CK69"/>
  <c r="CJ69"/>
  <c r="CI69"/>
  <c r="DF69"/>
  <c r="DE69"/>
  <c r="DG69"/>
  <c r="DH69"/>
  <c r="DI69"/>
  <c r="DJ69"/>
  <c r="BX70"/>
  <c r="AG70"/>
  <c r="AO70"/>
  <c r="AF70"/>
  <c r="AJ70"/>
  <c r="AN70"/>
  <c r="DD69"/>
  <c r="DC69"/>
  <c r="DB70"/>
  <c r="BY70"/>
  <c r="AL70"/>
  <c r="AK70"/>
  <c r="AM70"/>
  <c r="BA70"/>
  <c r="AR70"/>
  <c r="AW70"/>
  <c r="BP70"/>
  <c r="BJ69"/>
  <c r="BI69"/>
  <c r="AT69"/>
  <c r="AS69"/>
  <c r="AU69"/>
  <c r="AE69"/>
  <c r="AD69"/>
  <c r="AH70"/>
  <c r="BX69"/>
  <c r="AH69"/>
  <c r="AO69"/>
  <c r="DB69"/>
  <c r="AI70"/>
  <c r="CD70"/>
  <c r="CA70"/>
  <c r="BK70"/>
  <c r="AQ70"/>
  <c r="AF69"/>
  <c r="AJ69"/>
  <c r="AN69"/>
  <c r="AR69"/>
  <c r="AW69"/>
  <c r="BP69"/>
  <c r="AK69"/>
  <c r="AM69"/>
  <c r="BA69"/>
  <c r="AG69"/>
  <c r="BY69"/>
  <c r="AI69"/>
  <c r="CG70"/>
  <c r="CH70"/>
  <c r="CF70"/>
  <c r="CC70"/>
  <c r="AP70"/>
  <c r="BL70"/>
  <c r="BE70"/>
  <c r="CE70"/>
  <c r="BB70"/>
  <c r="CD69"/>
  <c r="AQ69"/>
  <c r="CA69"/>
  <c r="BK69"/>
  <c r="AX70"/>
  <c r="AY70"/>
  <c r="AL69"/>
  <c r="BF70"/>
  <c r="BZ70"/>
  <c r="BG70"/>
  <c r="CG69"/>
  <c r="CC69"/>
  <c r="CH69"/>
  <c r="CF69"/>
  <c r="BL69"/>
  <c r="BE69"/>
  <c r="AP69"/>
  <c r="BB69"/>
  <c r="CE69"/>
  <c r="AX69"/>
  <c r="AY69"/>
  <c r="DV68"/>
  <c r="CZ68"/>
  <c r="DU68"/>
  <c r="CY68"/>
  <c r="DT68"/>
  <c r="CX68"/>
  <c r="DS68"/>
  <c r="CW68"/>
  <c r="DR68"/>
  <c r="CV68"/>
  <c r="DQ68"/>
  <c r="CU68"/>
  <c r="DP68"/>
  <c r="CT68"/>
  <c r="DO68"/>
  <c r="CS68"/>
  <c r="CR68"/>
  <c r="CQ68"/>
  <c r="CP68"/>
  <c r="CO68"/>
  <c r="CN68"/>
  <c r="CM68"/>
  <c r="CL68"/>
  <c r="CK68"/>
  <c r="CJ68"/>
  <c r="CI68"/>
  <c r="DI68"/>
  <c r="DF68"/>
  <c r="DJ68"/>
  <c r="DD68"/>
  <c r="DC68"/>
  <c r="DE68"/>
  <c r="DG68"/>
  <c r="DH68"/>
  <c r="BJ68"/>
  <c r="BI68"/>
  <c r="AE68"/>
  <c r="AD68"/>
  <c r="DV67"/>
  <c r="CZ67"/>
  <c r="DU67"/>
  <c r="CY67"/>
  <c r="DT67"/>
  <c r="CX67"/>
  <c r="DS67"/>
  <c r="CW67"/>
  <c r="DR67"/>
  <c r="CV67"/>
  <c r="DQ67"/>
  <c r="CU67"/>
  <c r="DP67"/>
  <c r="CT67"/>
  <c r="DO67"/>
  <c r="CS67"/>
  <c r="CR67"/>
  <c r="CQ67"/>
  <c r="CP67"/>
  <c r="CO67"/>
  <c r="CN67"/>
  <c r="CM67"/>
  <c r="CL67"/>
  <c r="CK67"/>
  <c r="CJ67"/>
  <c r="CI67"/>
  <c r="DH67"/>
  <c r="DJ67"/>
  <c r="DE67"/>
  <c r="DF67"/>
  <c r="DG67"/>
  <c r="DC67"/>
  <c r="DI67"/>
  <c r="DD67"/>
  <c r="BX68"/>
  <c r="BY68"/>
  <c r="AI68"/>
  <c r="AO68"/>
  <c r="AF68"/>
  <c r="AJ68"/>
  <c r="AN68"/>
  <c r="DB68"/>
  <c r="AK68"/>
  <c r="AM68"/>
  <c r="BA68"/>
  <c r="AZ68"/>
  <c r="BP68"/>
  <c r="BJ67"/>
  <c r="BI67"/>
  <c r="AE67"/>
  <c r="AD67"/>
  <c r="DV66"/>
  <c r="CZ66"/>
  <c r="DU66"/>
  <c r="CY66"/>
  <c r="DT66"/>
  <c r="CX66"/>
  <c r="DS66"/>
  <c r="CW66"/>
  <c r="DR66"/>
  <c r="CV66"/>
  <c r="DQ66"/>
  <c r="CU66"/>
  <c r="DP66"/>
  <c r="CT66"/>
  <c r="DO66"/>
  <c r="CS66"/>
  <c r="CR66"/>
  <c r="CQ66"/>
  <c r="CP66"/>
  <c r="CO66"/>
  <c r="CN66"/>
  <c r="CM66"/>
  <c r="CL66"/>
  <c r="CK66"/>
  <c r="CJ66"/>
  <c r="CI66"/>
  <c r="DB67"/>
  <c r="AH68"/>
  <c r="DG66"/>
  <c r="DH66"/>
  <c r="DI66"/>
  <c r="DD66"/>
  <c r="AG68"/>
  <c r="DJ66"/>
  <c r="AZ67"/>
  <c r="AO67"/>
  <c r="DC66"/>
  <c r="DE66"/>
  <c r="DF66"/>
  <c r="BD68"/>
  <c r="AL68"/>
  <c r="AK67"/>
  <c r="AM67"/>
  <c r="BA67"/>
  <c r="BX67"/>
  <c r="AF67"/>
  <c r="AJ67"/>
  <c r="AN67"/>
  <c r="BP67"/>
  <c r="BJ66"/>
  <c r="BI66"/>
  <c r="AE66"/>
  <c r="AD66"/>
  <c r="DV65"/>
  <c r="CZ65"/>
  <c r="DU65"/>
  <c r="DI65"/>
  <c r="DT65"/>
  <c r="CX65"/>
  <c r="DS65"/>
  <c r="DG65"/>
  <c r="DR65"/>
  <c r="CV65"/>
  <c r="DQ65"/>
  <c r="DE65"/>
  <c r="DP65"/>
  <c r="CT65"/>
  <c r="CR65"/>
  <c r="CQ65"/>
  <c r="CP65"/>
  <c r="CO65"/>
  <c r="CN65"/>
  <c r="CM65"/>
  <c r="CL65"/>
  <c r="CJ65"/>
  <c r="CI65"/>
  <c r="BD67"/>
  <c r="BX66"/>
  <c r="AH66"/>
  <c r="AO66"/>
  <c r="DB66"/>
  <c r="DH65"/>
  <c r="DJ65"/>
  <c r="DD65"/>
  <c r="CW65"/>
  <c r="DF65"/>
  <c r="CU65"/>
  <c r="CY65"/>
  <c r="BY67"/>
  <c r="AL67"/>
  <c r="AH67"/>
  <c r="AG67"/>
  <c r="AF66"/>
  <c r="AJ66"/>
  <c r="AN66"/>
  <c r="AZ66"/>
  <c r="BP66"/>
  <c r="AK66"/>
  <c r="AM66"/>
  <c r="BA66"/>
  <c r="BJ65"/>
  <c r="BI65"/>
  <c r="AE65"/>
  <c r="AD65"/>
  <c r="DV64"/>
  <c r="CZ64"/>
  <c r="DU64"/>
  <c r="DI64"/>
  <c r="DT64"/>
  <c r="CX64"/>
  <c r="DS64"/>
  <c r="DG64"/>
  <c r="DR64"/>
  <c r="CV64"/>
  <c r="DQ64"/>
  <c r="DE64"/>
  <c r="DP64"/>
  <c r="CT64"/>
  <c r="CR64"/>
  <c r="CQ64"/>
  <c r="CP64"/>
  <c r="CO64"/>
  <c r="CN64"/>
  <c r="CM64"/>
  <c r="CL64"/>
  <c r="CJ64"/>
  <c r="CI64"/>
  <c r="AG66"/>
  <c r="BY66"/>
  <c r="AI66"/>
  <c r="BX65"/>
  <c r="AH65"/>
  <c r="AO65"/>
  <c r="CW64"/>
  <c r="DD64"/>
  <c r="DH64"/>
  <c r="DF64"/>
  <c r="DJ64"/>
  <c r="CU64"/>
  <c r="CY64"/>
  <c r="AI67"/>
  <c r="AF65"/>
  <c r="AJ65"/>
  <c r="AN65"/>
  <c r="AZ65"/>
  <c r="BP65"/>
  <c r="BD66"/>
  <c r="AK65"/>
  <c r="AM65"/>
  <c r="BA65"/>
  <c r="BJ64"/>
  <c r="BI64"/>
  <c r="AE64"/>
  <c r="AD64"/>
  <c r="DV63"/>
  <c r="DJ63"/>
  <c r="DU63"/>
  <c r="CY63"/>
  <c r="DT63"/>
  <c r="DH63"/>
  <c r="DS63"/>
  <c r="CW63"/>
  <c r="DR63"/>
  <c r="DF63"/>
  <c r="DQ63"/>
  <c r="CU63"/>
  <c r="DP63"/>
  <c r="DD63"/>
  <c r="CR63"/>
  <c r="CQ63"/>
  <c r="CP63"/>
  <c r="CO63"/>
  <c r="CN63"/>
  <c r="CM63"/>
  <c r="CL63"/>
  <c r="CJ63"/>
  <c r="CI63"/>
  <c r="AL66"/>
  <c r="AG65"/>
  <c r="BY65"/>
  <c r="AI65"/>
  <c r="BX64"/>
  <c r="BY64"/>
  <c r="AL64"/>
  <c r="AO64"/>
  <c r="AF64"/>
  <c r="AJ64"/>
  <c r="AN64"/>
  <c r="DI63"/>
  <c r="CV63"/>
  <c r="DE63"/>
  <c r="CZ63"/>
  <c r="DG63"/>
  <c r="CT63"/>
  <c r="CX63"/>
  <c r="AG64"/>
  <c r="AK64"/>
  <c r="AM64"/>
  <c r="BA64"/>
  <c r="AZ64"/>
  <c r="BP64"/>
  <c r="BD65"/>
  <c r="BJ63"/>
  <c r="BI63"/>
  <c r="AE63"/>
  <c r="AD63"/>
  <c r="DV62"/>
  <c r="DJ62"/>
  <c r="DU62"/>
  <c r="CY62"/>
  <c r="DT62"/>
  <c r="CX62"/>
  <c r="DS62"/>
  <c r="CW62"/>
  <c r="DR62"/>
  <c r="DF62"/>
  <c r="DQ62"/>
  <c r="CU62"/>
  <c r="DP62"/>
  <c r="CT62"/>
  <c r="CR62"/>
  <c r="CQ62"/>
  <c r="CP62"/>
  <c r="CO62"/>
  <c r="CN62"/>
  <c r="CM62"/>
  <c r="CL62"/>
  <c r="CJ62"/>
  <c r="CI62"/>
  <c r="AH64"/>
  <c r="AL65"/>
  <c r="BX63"/>
  <c r="BY63"/>
  <c r="AL63"/>
  <c r="AO63"/>
  <c r="AF63"/>
  <c r="AJ63"/>
  <c r="AN63"/>
  <c r="DD62"/>
  <c r="CV62"/>
  <c r="DH62"/>
  <c r="CZ62"/>
  <c r="DE62"/>
  <c r="DG62"/>
  <c r="DI62"/>
  <c r="BD64"/>
  <c r="AI64"/>
  <c r="AH63"/>
  <c r="AK63"/>
  <c r="AM63"/>
  <c r="BA63"/>
  <c r="AZ63"/>
  <c r="BP63"/>
  <c r="BJ62"/>
  <c r="BI62"/>
  <c r="AE62"/>
  <c r="AD62"/>
  <c r="DV61"/>
  <c r="CZ61"/>
  <c r="DU61"/>
  <c r="CY61"/>
  <c r="DT61"/>
  <c r="CX61"/>
  <c r="DS61"/>
  <c r="CW61"/>
  <c r="DR61"/>
  <c r="CV61"/>
  <c r="DQ61"/>
  <c r="CU61"/>
  <c r="DP61"/>
  <c r="CT61"/>
  <c r="DO61"/>
  <c r="CS61"/>
  <c r="CR61"/>
  <c r="CQ61"/>
  <c r="CP61"/>
  <c r="CO61"/>
  <c r="CN61"/>
  <c r="CM61"/>
  <c r="CL61"/>
  <c r="CK61"/>
  <c r="CJ61"/>
  <c r="CI61"/>
  <c r="AG63"/>
  <c r="DJ61"/>
  <c r="DG61"/>
  <c r="DH61"/>
  <c r="DI61"/>
  <c r="BX62"/>
  <c r="AG62"/>
  <c r="AO62"/>
  <c r="BD63"/>
  <c r="DE61"/>
  <c r="DF61"/>
  <c r="DD61"/>
  <c r="DC61"/>
  <c r="AI63"/>
  <c r="AF62"/>
  <c r="AJ62"/>
  <c r="AN62"/>
  <c r="AZ62"/>
  <c r="BP62"/>
  <c r="AK62"/>
  <c r="AM62"/>
  <c r="BA62"/>
  <c r="BJ61"/>
  <c r="BI61"/>
  <c r="AE61"/>
  <c r="AD61"/>
  <c r="DV60"/>
  <c r="CZ60"/>
  <c r="DU60"/>
  <c r="CY60"/>
  <c r="DT60"/>
  <c r="CX60"/>
  <c r="DS60"/>
  <c r="CW60"/>
  <c r="DR60"/>
  <c r="CV60"/>
  <c r="DQ60"/>
  <c r="CU60"/>
  <c r="DP60"/>
  <c r="CT60"/>
  <c r="DO60"/>
  <c r="CS60"/>
  <c r="CR60"/>
  <c r="CQ60"/>
  <c r="CP60"/>
  <c r="CO60"/>
  <c r="CN60"/>
  <c r="CM60"/>
  <c r="CL60"/>
  <c r="CK60"/>
  <c r="CJ60"/>
  <c r="CI60"/>
  <c r="AH62"/>
  <c r="BY62"/>
  <c r="AI62"/>
  <c r="BX61"/>
  <c r="BY61"/>
  <c r="AI61"/>
  <c r="AO61"/>
  <c r="AF61"/>
  <c r="AJ61"/>
  <c r="AN61"/>
  <c r="DH60"/>
  <c r="DF60"/>
  <c r="DE60"/>
  <c r="DG60"/>
  <c r="DI60"/>
  <c r="DJ60"/>
  <c r="DC60"/>
  <c r="DD60"/>
  <c r="DB61"/>
  <c r="AK61"/>
  <c r="AM61"/>
  <c r="AZ61"/>
  <c r="BP61"/>
  <c r="BD62"/>
  <c r="BJ60"/>
  <c r="BI60"/>
  <c r="AE60"/>
  <c r="AD60"/>
  <c r="DV59"/>
  <c r="CZ59"/>
  <c r="DU59"/>
  <c r="CY59"/>
  <c r="DT59"/>
  <c r="CX59"/>
  <c r="DS59"/>
  <c r="CW59"/>
  <c r="DR59"/>
  <c r="CV59"/>
  <c r="DQ59"/>
  <c r="CU59"/>
  <c r="DP59"/>
  <c r="CT59"/>
  <c r="DO59"/>
  <c r="CS59"/>
  <c r="CR59"/>
  <c r="CQ59"/>
  <c r="CP59"/>
  <c r="CO59"/>
  <c r="CN59"/>
  <c r="CM59"/>
  <c r="CL59"/>
  <c r="CK59"/>
  <c r="CJ59"/>
  <c r="CI59"/>
  <c r="AH61"/>
  <c r="AG61"/>
  <c r="AL62"/>
  <c r="BX60"/>
  <c r="BY60"/>
  <c r="AL60"/>
  <c r="AO60"/>
  <c r="AF60"/>
  <c r="AJ60"/>
  <c r="AN60"/>
  <c r="DI59"/>
  <c r="DJ59"/>
  <c r="DB60"/>
  <c r="DG59"/>
  <c r="DC59"/>
  <c r="DF59"/>
  <c r="DH59"/>
  <c r="DD59"/>
  <c r="DE59"/>
  <c r="AL61"/>
  <c r="AK60"/>
  <c r="AM60"/>
  <c r="AZ60"/>
  <c r="BP60"/>
  <c r="BJ59"/>
  <c r="BI59"/>
  <c r="AE59"/>
  <c r="AD59"/>
  <c r="DV58"/>
  <c r="CZ58"/>
  <c r="DU58"/>
  <c r="CY58"/>
  <c r="DT58"/>
  <c r="CX58"/>
  <c r="DS58"/>
  <c r="CW58"/>
  <c r="DR58"/>
  <c r="CV58"/>
  <c r="DQ58"/>
  <c r="CU58"/>
  <c r="DP58"/>
  <c r="CT58"/>
  <c r="DO58"/>
  <c r="CS58"/>
  <c r="CR58"/>
  <c r="CQ58"/>
  <c r="CP58"/>
  <c r="CO58"/>
  <c r="CN58"/>
  <c r="CM58"/>
  <c r="CL58"/>
  <c r="CK58"/>
  <c r="CJ58"/>
  <c r="CI58"/>
  <c r="AG60"/>
  <c r="AH60"/>
  <c r="DI58"/>
  <c r="DJ58"/>
  <c r="DG58"/>
  <c r="DH58"/>
  <c r="BX59"/>
  <c r="AH59"/>
  <c r="AO59"/>
  <c r="AF59"/>
  <c r="AJ59"/>
  <c r="AN59"/>
  <c r="DC58"/>
  <c r="DE58"/>
  <c r="DD58"/>
  <c r="DF58"/>
  <c r="DB59"/>
  <c r="AI60"/>
  <c r="AK59"/>
  <c r="AM59"/>
  <c r="AZ59"/>
  <c r="BP59"/>
  <c r="BJ58"/>
  <c r="BI58"/>
  <c r="AE58"/>
  <c r="AD58"/>
  <c r="DV57"/>
  <c r="CZ57"/>
  <c r="DU57"/>
  <c r="CY57"/>
  <c r="DT57"/>
  <c r="CX57"/>
  <c r="DS57"/>
  <c r="CW57"/>
  <c r="DR57"/>
  <c r="CV57"/>
  <c r="DQ57"/>
  <c r="CU57"/>
  <c r="DP57"/>
  <c r="CT57"/>
  <c r="DO57"/>
  <c r="CS57"/>
  <c r="CR57"/>
  <c r="CQ57"/>
  <c r="CP57"/>
  <c r="CO57"/>
  <c r="CN57"/>
  <c r="CM57"/>
  <c r="CL57"/>
  <c r="CK57"/>
  <c r="CJ57"/>
  <c r="CI57"/>
  <c r="BY59"/>
  <c r="AL59"/>
  <c r="AG59"/>
  <c r="BX58"/>
  <c r="AH58"/>
  <c r="AO58"/>
  <c r="DC57"/>
  <c r="DB58"/>
  <c r="DG57"/>
  <c r="DE57"/>
  <c r="DI57"/>
  <c r="DD57"/>
  <c r="DF57"/>
  <c r="DH57"/>
  <c r="DJ57"/>
  <c r="AF58"/>
  <c r="AJ58"/>
  <c r="AN58"/>
  <c r="AZ58"/>
  <c r="BP58"/>
  <c r="AK58"/>
  <c r="AM58"/>
  <c r="BJ57"/>
  <c r="BI57"/>
  <c r="AT57"/>
  <c r="AS57"/>
  <c r="AU57"/>
  <c r="AE57"/>
  <c r="AF57"/>
  <c r="AD57"/>
  <c r="DV56"/>
  <c r="CZ56"/>
  <c r="DU56"/>
  <c r="CY56"/>
  <c r="DT56"/>
  <c r="CX56"/>
  <c r="DS56"/>
  <c r="CW56"/>
  <c r="DR56"/>
  <c r="CV56"/>
  <c r="DQ56"/>
  <c r="CU56"/>
  <c r="DP56"/>
  <c r="CT56"/>
  <c r="DO56"/>
  <c r="CS56"/>
  <c r="CR56"/>
  <c r="CQ56"/>
  <c r="CP56"/>
  <c r="CO56"/>
  <c r="CN56"/>
  <c r="CM56"/>
  <c r="CL56"/>
  <c r="CK56"/>
  <c r="CJ56"/>
  <c r="CI56"/>
  <c r="AI59"/>
  <c r="AG58"/>
  <c r="BY58"/>
  <c r="AI58"/>
  <c r="DJ56"/>
  <c r="DH56"/>
  <c r="DI56"/>
  <c r="DE56"/>
  <c r="DB57"/>
  <c r="AV57"/>
  <c r="DC56"/>
  <c r="DD56"/>
  <c r="DF56"/>
  <c r="DG56"/>
  <c r="AL58"/>
  <c r="AR57"/>
  <c r="AW57"/>
  <c r="BP57"/>
  <c r="BJ56"/>
  <c r="BI56"/>
  <c r="AT56"/>
  <c r="AS56"/>
  <c r="AU56"/>
  <c r="AE56"/>
  <c r="AF56"/>
  <c r="AD56"/>
  <c r="DV55"/>
  <c r="CZ55"/>
  <c r="DU55"/>
  <c r="CY55"/>
  <c r="DT55"/>
  <c r="CX55"/>
  <c r="DS55"/>
  <c r="CW55"/>
  <c r="DR55"/>
  <c r="CV55"/>
  <c r="DQ55"/>
  <c r="CU55"/>
  <c r="DP55"/>
  <c r="CT55"/>
  <c r="DO55"/>
  <c r="CS55"/>
  <c r="CR55"/>
  <c r="CQ55"/>
  <c r="CP55"/>
  <c r="CO55"/>
  <c r="CN55"/>
  <c r="CM55"/>
  <c r="CL55"/>
  <c r="CK55"/>
  <c r="CJ55"/>
  <c r="CI55"/>
  <c r="DJ55"/>
  <c r="DH55"/>
  <c r="DI55"/>
  <c r="AV56"/>
  <c r="DB56"/>
  <c r="DE55"/>
  <c r="DC55"/>
  <c r="DF55"/>
  <c r="DD55"/>
  <c r="DG55"/>
  <c r="CD57"/>
  <c r="CA57"/>
  <c r="BK57"/>
  <c r="AX57"/>
  <c r="AY57"/>
  <c r="AQ57"/>
  <c r="AR56"/>
  <c r="AW56"/>
  <c r="BP56"/>
  <c r="BJ55"/>
  <c r="BI55"/>
  <c r="AT55"/>
  <c r="AS55"/>
  <c r="AU55"/>
  <c r="AE55"/>
  <c r="AD55"/>
  <c r="DV54"/>
  <c r="CZ54"/>
  <c r="DU54"/>
  <c r="CY54"/>
  <c r="DT54"/>
  <c r="CX54"/>
  <c r="DS54"/>
  <c r="CW54"/>
  <c r="DR54"/>
  <c r="CV54"/>
  <c r="DQ54"/>
  <c r="CU54"/>
  <c r="DP54"/>
  <c r="CT54"/>
  <c r="DO54"/>
  <c r="CS54"/>
  <c r="CR54"/>
  <c r="CQ54"/>
  <c r="CP54"/>
  <c r="CO54"/>
  <c r="CN54"/>
  <c r="CM54"/>
  <c r="CL54"/>
  <c r="CK54"/>
  <c r="CJ54"/>
  <c r="CI54"/>
  <c r="DI54"/>
  <c r="DH54"/>
  <c r="DJ54"/>
  <c r="AV55"/>
  <c r="AF55"/>
  <c r="DB55"/>
  <c r="DD54"/>
  <c r="DF54"/>
  <c r="DC54"/>
  <c r="DE54"/>
  <c r="DG54"/>
  <c r="CC57"/>
  <c r="CH57"/>
  <c r="CF57"/>
  <c r="CG57"/>
  <c r="BE57"/>
  <c r="CE57"/>
  <c r="CD56"/>
  <c r="CA56"/>
  <c r="BK56"/>
  <c r="AX56"/>
  <c r="AY56"/>
  <c r="AQ56"/>
  <c r="AR55"/>
  <c r="AW55"/>
  <c r="BP55"/>
  <c r="BJ54"/>
  <c r="BI54"/>
  <c r="AE54"/>
  <c r="AD54"/>
  <c r="DV53"/>
  <c r="CZ53"/>
  <c r="DU53"/>
  <c r="CY53"/>
  <c r="DT53"/>
  <c r="CX53"/>
  <c r="DS53"/>
  <c r="CW53"/>
  <c r="DR53"/>
  <c r="CV53"/>
  <c r="DQ53"/>
  <c r="CU53"/>
  <c r="DP53"/>
  <c r="CT53"/>
  <c r="DO53"/>
  <c r="CS53"/>
  <c r="CR53"/>
  <c r="CQ53"/>
  <c r="CP53"/>
  <c r="CO53"/>
  <c r="CN53"/>
  <c r="CM53"/>
  <c r="CL53"/>
  <c r="CK53"/>
  <c r="CJ53"/>
  <c r="CI53"/>
  <c r="BX54"/>
  <c r="BY54"/>
  <c r="AI54"/>
  <c r="AO54"/>
  <c r="DG53"/>
  <c r="DI53"/>
  <c r="DF53"/>
  <c r="DH53"/>
  <c r="DJ53"/>
  <c r="DD53"/>
  <c r="DC53"/>
  <c r="DE53"/>
  <c r="DB54"/>
  <c r="BF57"/>
  <c r="BZ57"/>
  <c r="BG57"/>
  <c r="AF54"/>
  <c r="AJ54"/>
  <c r="AN54"/>
  <c r="AZ54"/>
  <c r="BP54"/>
  <c r="CD55"/>
  <c r="CA55"/>
  <c r="BK55"/>
  <c r="AX55"/>
  <c r="AY55"/>
  <c r="AQ55"/>
  <c r="CG56"/>
  <c r="CC56"/>
  <c r="CH56"/>
  <c r="CF56"/>
  <c r="BE56"/>
  <c r="CE56"/>
  <c r="AK54"/>
  <c r="AM54"/>
  <c r="BJ53"/>
  <c r="BI53"/>
  <c r="AE53"/>
  <c r="AD53"/>
  <c r="DV52"/>
  <c r="CZ52"/>
  <c r="DU52"/>
  <c r="CY52"/>
  <c r="DT52"/>
  <c r="CX52"/>
  <c r="DS52"/>
  <c r="CW52"/>
  <c r="DR52"/>
  <c r="CV52"/>
  <c r="DQ52"/>
  <c r="CU52"/>
  <c r="DP52"/>
  <c r="CT52"/>
  <c r="DO52"/>
  <c r="CS52"/>
  <c r="CR52"/>
  <c r="CQ52"/>
  <c r="CP52"/>
  <c r="CO52"/>
  <c r="CN52"/>
  <c r="CM52"/>
  <c r="CL52"/>
  <c r="CK52"/>
  <c r="CJ52"/>
  <c r="CI52"/>
  <c r="AH54"/>
  <c r="AG54"/>
  <c r="DJ52"/>
  <c r="BX53"/>
  <c r="AH53"/>
  <c r="AO53"/>
  <c r="AF53"/>
  <c r="AJ53"/>
  <c r="AN53"/>
  <c r="DH52"/>
  <c r="DI52"/>
  <c r="DD52"/>
  <c r="DF52"/>
  <c r="DC52"/>
  <c r="DE52"/>
  <c r="DG52"/>
  <c r="DB53"/>
  <c r="AL54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CZ51"/>
  <c r="DU51"/>
  <c r="CY51"/>
  <c r="DT51"/>
  <c r="CX51"/>
  <c r="DS51"/>
  <c r="CW51"/>
  <c r="DR51"/>
  <c r="CV51"/>
  <c r="DQ51"/>
  <c r="CU51"/>
  <c r="DP51"/>
  <c r="CT51"/>
  <c r="DO51"/>
  <c r="CS51"/>
  <c r="DH51"/>
  <c r="CR51"/>
  <c r="CQ51"/>
  <c r="CP51"/>
  <c r="CO51"/>
  <c r="CN51"/>
  <c r="CM51"/>
  <c r="CL51"/>
  <c r="CK51"/>
  <c r="CJ51"/>
  <c r="CI51"/>
  <c r="BY53"/>
  <c r="AI53"/>
  <c r="AG53"/>
  <c r="DJ51"/>
  <c r="DG51"/>
  <c r="DI51"/>
  <c r="BX52"/>
  <c r="AG52"/>
  <c r="AO52"/>
  <c r="DE51"/>
  <c r="DF51"/>
  <c r="DC51"/>
  <c r="DD51"/>
  <c r="DB52"/>
  <c r="BF55"/>
  <c r="BZ55"/>
  <c r="BG55"/>
  <c r="AF52"/>
  <c r="AJ52"/>
  <c r="AN52"/>
  <c r="AZ52"/>
  <c r="BP52"/>
  <c r="AK52"/>
  <c r="AM52"/>
  <c r="BA52"/>
  <c r="BJ51"/>
  <c r="BI51"/>
  <c r="AE51"/>
  <c r="AD51"/>
  <c r="DV50"/>
  <c r="CZ50"/>
  <c r="DU50"/>
  <c r="CY50"/>
  <c r="DT50"/>
  <c r="CX50"/>
  <c r="DS50"/>
  <c r="CW50"/>
  <c r="DR50"/>
  <c r="CV50"/>
  <c r="DQ50"/>
  <c r="CU50"/>
  <c r="DP50"/>
  <c r="CT50"/>
  <c r="DO50"/>
  <c r="CS50"/>
  <c r="CR50"/>
  <c r="CQ50"/>
  <c r="CP50"/>
  <c r="CO50"/>
  <c r="CN50"/>
  <c r="CM50"/>
  <c r="CL50"/>
  <c r="CK50"/>
  <c r="CJ50"/>
  <c r="CI50"/>
  <c r="AL53"/>
  <c r="AH52"/>
  <c r="BY52"/>
  <c r="AI52"/>
  <c r="DI50"/>
  <c r="DJ50"/>
  <c r="BX51"/>
  <c r="BY51"/>
  <c r="AL51"/>
  <c r="AO51"/>
  <c r="AF51"/>
  <c r="AJ51"/>
  <c r="AN51"/>
  <c r="DB51"/>
  <c r="DE50"/>
  <c r="DC50"/>
  <c r="DG50"/>
  <c r="DD50"/>
  <c r="DF50"/>
  <c r="DH50"/>
  <c r="AK51"/>
  <c r="AM51"/>
  <c r="BA51"/>
  <c r="AZ51"/>
  <c r="BP51"/>
  <c r="BD52"/>
  <c r="BJ50"/>
  <c r="BI50"/>
  <c r="AE50"/>
  <c r="AD50"/>
  <c r="DV49"/>
  <c r="CZ49"/>
  <c r="DU49"/>
  <c r="CY49"/>
  <c r="DT49"/>
  <c r="CX49"/>
  <c r="DS49"/>
  <c r="CW49"/>
  <c r="DR49"/>
  <c r="CV49"/>
  <c r="DQ49"/>
  <c r="CU49"/>
  <c r="DP49"/>
  <c r="CT49"/>
  <c r="DO49"/>
  <c r="CS49"/>
  <c r="CR49"/>
  <c r="CQ49"/>
  <c r="CP49"/>
  <c r="CO49"/>
  <c r="CN49"/>
  <c r="CM49"/>
  <c r="CL49"/>
  <c r="CK49"/>
  <c r="CJ49"/>
  <c r="CI49"/>
  <c r="AL52"/>
  <c r="DJ49"/>
  <c r="AG51"/>
  <c r="AH51"/>
  <c r="DI49"/>
  <c r="BX50"/>
  <c r="AH50"/>
  <c r="AO50"/>
  <c r="DE49"/>
  <c r="DH49"/>
  <c r="DC49"/>
  <c r="DD49"/>
  <c r="DF49"/>
  <c r="DG49"/>
  <c r="DB50"/>
  <c r="BD51"/>
  <c r="AI51"/>
  <c r="AF50"/>
  <c r="AJ50"/>
  <c r="AN50"/>
  <c r="AZ50"/>
  <c r="BP50"/>
  <c r="AK50"/>
  <c r="AM50"/>
  <c r="BA50"/>
  <c r="BJ49"/>
  <c r="BI49"/>
  <c r="AE49"/>
  <c r="AD49"/>
  <c r="DV48"/>
  <c r="CZ48"/>
  <c r="DU48"/>
  <c r="CY48"/>
  <c r="DT48"/>
  <c r="CX48"/>
  <c r="DS48"/>
  <c r="CW48"/>
  <c r="DR48"/>
  <c r="CV48"/>
  <c r="DQ48"/>
  <c r="CU48"/>
  <c r="DP48"/>
  <c r="CT48"/>
  <c r="DO48"/>
  <c r="CS48"/>
  <c r="CR48"/>
  <c r="CQ48"/>
  <c r="CP48"/>
  <c r="CO48"/>
  <c r="CN48"/>
  <c r="CM48"/>
  <c r="CL48"/>
  <c r="CK48"/>
  <c r="CJ48"/>
  <c r="CI48"/>
  <c r="AG50"/>
  <c r="BY50"/>
  <c r="AI50"/>
  <c r="DI48"/>
  <c r="DJ48"/>
  <c r="BX49"/>
  <c r="AH49"/>
  <c r="AO49"/>
  <c r="DH48"/>
  <c r="DD48"/>
  <c r="DF48"/>
  <c r="DC48"/>
  <c r="DE48"/>
  <c r="DG48"/>
  <c r="DB49"/>
  <c r="AF49"/>
  <c r="AJ49"/>
  <c r="AN49"/>
  <c r="AZ49"/>
  <c r="BP49"/>
  <c r="BD50"/>
  <c r="AK49"/>
  <c r="AM49"/>
  <c r="BA49"/>
  <c r="BJ48"/>
  <c r="BI48"/>
  <c r="AT48"/>
  <c r="AS48"/>
  <c r="AU48"/>
  <c r="AE48"/>
  <c r="AD48"/>
  <c r="DV47"/>
  <c r="CZ47"/>
  <c r="DU47"/>
  <c r="CY47"/>
  <c r="DT47"/>
  <c r="CX47"/>
  <c r="DS47"/>
  <c r="CW47"/>
  <c r="DR47"/>
  <c r="CV47"/>
  <c r="DQ47"/>
  <c r="CU47"/>
  <c r="DP47"/>
  <c r="CT47"/>
  <c r="DO47"/>
  <c r="CS47"/>
  <c r="CR47"/>
  <c r="CQ47"/>
  <c r="CP47"/>
  <c r="CO47"/>
  <c r="CN47"/>
  <c r="CM47"/>
  <c r="CL47"/>
  <c r="CK47"/>
  <c r="CJ47"/>
  <c r="CI47"/>
  <c r="AL50"/>
  <c r="AG49"/>
  <c r="BY49"/>
  <c r="AI49"/>
  <c r="DJ47"/>
  <c r="DI47"/>
  <c r="DH47"/>
  <c r="BX48"/>
  <c r="AH48"/>
  <c r="AO48"/>
  <c r="AF48"/>
  <c r="AJ48"/>
  <c r="AN48"/>
  <c r="DG47"/>
  <c r="DE47"/>
  <c r="DF47"/>
  <c r="DB48"/>
  <c r="DD47"/>
  <c r="AL49"/>
  <c r="DC47"/>
  <c r="AK48"/>
  <c r="AM48"/>
  <c r="BA48"/>
  <c r="BD49"/>
  <c r="AR48"/>
  <c r="AW48"/>
  <c r="AZ48"/>
  <c r="BP48"/>
  <c r="BJ47"/>
  <c r="BI47"/>
  <c r="AT47"/>
  <c r="AS47"/>
  <c r="AU47"/>
  <c r="AE47"/>
  <c r="AD47"/>
  <c r="DV46"/>
  <c r="CZ46"/>
  <c r="DU46"/>
  <c r="CY46"/>
  <c r="DT46"/>
  <c r="CX46"/>
  <c r="DS46"/>
  <c r="CW46"/>
  <c r="DR46"/>
  <c r="CV46"/>
  <c r="DQ46"/>
  <c r="CU46"/>
  <c r="DP46"/>
  <c r="CT46"/>
  <c r="DO46"/>
  <c r="CS46"/>
  <c r="CR46"/>
  <c r="CQ46"/>
  <c r="CP46"/>
  <c r="CO46"/>
  <c r="CN46"/>
  <c r="CM46"/>
  <c r="CL46"/>
  <c r="CK46"/>
  <c r="CJ46"/>
  <c r="CI46"/>
  <c r="BY48"/>
  <c r="AI48"/>
  <c r="AG48"/>
  <c r="BX47"/>
  <c r="AH47"/>
  <c r="AO47"/>
  <c r="DG46"/>
  <c r="DI46"/>
  <c r="DF46"/>
  <c r="DH46"/>
  <c r="DC46"/>
  <c r="DJ46"/>
  <c r="DD46"/>
  <c r="DE46"/>
  <c r="DB47"/>
  <c r="BD48"/>
  <c r="AF47"/>
  <c r="AJ47"/>
  <c r="AN47"/>
  <c r="AR47"/>
  <c r="AW47"/>
  <c r="AZ47"/>
  <c r="BP47"/>
  <c r="CD48"/>
  <c r="CA48"/>
  <c r="BK48"/>
  <c r="AQ48"/>
  <c r="AK47"/>
  <c r="AM47"/>
  <c r="BA47"/>
  <c r="BJ46"/>
  <c r="BI46"/>
  <c r="AE46"/>
  <c r="AD46"/>
  <c r="DV45"/>
  <c r="CZ45"/>
  <c r="DU45"/>
  <c r="CY45"/>
  <c r="DT45"/>
  <c r="CX45"/>
  <c r="DS45"/>
  <c r="CW45"/>
  <c r="DR45"/>
  <c r="CV45"/>
  <c r="DQ45"/>
  <c r="CU45"/>
  <c r="DP45"/>
  <c r="CT45"/>
  <c r="DO45"/>
  <c r="CS45"/>
  <c r="CR45"/>
  <c r="CQ45"/>
  <c r="CP45"/>
  <c r="CO45"/>
  <c r="CN45"/>
  <c r="CM45"/>
  <c r="CL45"/>
  <c r="CK45"/>
  <c r="CJ45"/>
  <c r="CI45"/>
  <c r="AG47"/>
  <c r="AL48"/>
  <c r="BY47"/>
  <c r="AI47"/>
  <c r="DJ45"/>
  <c r="BX46"/>
  <c r="AH46"/>
  <c r="AO46"/>
  <c r="AF46"/>
  <c r="AJ46"/>
  <c r="AN46"/>
  <c r="DF45"/>
  <c r="DI45"/>
  <c r="DD45"/>
  <c r="DE45"/>
  <c r="DG45"/>
  <c r="DH45"/>
  <c r="DB46"/>
  <c r="DC45"/>
  <c r="BY46"/>
  <c r="AL46"/>
  <c r="CG48"/>
  <c r="CC48"/>
  <c r="CH48"/>
  <c r="CF48"/>
  <c r="AP48"/>
  <c r="BL48"/>
  <c r="BE48"/>
  <c r="CE48"/>
  <c r="BB48"/>
  <c r="BC48"/>
  <c r="AK46"/>
  <c r="AM46"/>
  <c r="BA46"/>
  <c r="CD47"/>
  <c r="AQ47"/>
  <c r="CA47"/>
  <c r="BK47"/>
  <c r="AZ46"/>
  <c r="BP46"/>
  <c r="BD47"/>
  <c r="BJ45"/>
  <c r="BI45"/>
  <c r="AE45"/>
  <c r="AD45"/>
  <c r="DV44"/>
  <c r="CZ44"/>
  <c r="DU44"/>
  <c r="CY44"/>
  <c r="DT44"/>
  <c r="CX44"/>
  <c r="DS44"/>
  <c r="CW44"/>
  <c r="DR44"/>
  <c r="CV44"/>
  <c r="DQ44"/>
  <c r="CU44"/>
  <c r="DP44"/>
  <c r="CT44"/>
  <c r="DO44"/>
  <c r="CS44"/>
  <c r="CR44"/>
  <c r="CQ44"/>
  <c r="CP44"/>
  <c r="CO44"/>
  <c r="CN44"/>
  <c r="CM44"/>
  <c r="CL44"/>
  <c r="CK44"/>
  <c r="CJ44"/>
  <c r="CI44"/>
  <c r="AY48"/>
  <c r="AX48"/>
  <c r="AL47"/>
  <c r="DJ44"/>
  <c r="AG46"/>
  <c r="BX45"/>
  <c r="AG45"/>
  <c r="AO45"/>
  <c r="AF45"/>
  <c r="AJ45"/>
  <c r="AN45"/>
  <c r="DH44"/>
  <c r="DI44"/>
  <c r="DB45"/>
  <c r="AI46"/>
  <c r="DG44"/>
  <c r="DC44"/>
  <c r="DE44"/>
  <c r="DD44"/>
  <c r="DF44"/>
  <c r="BD46"/>
  <c r="BY45"/>
  <c r="AL45"/>
  <c r="CH47"/>
  <c r="CF47"/>
  <c r="CG47"/>
  <c r="CC47"/>
  <c r="BL47"/>
  <c r="BE47"/>
  <c r="AP47"/>
  <c r="CE47"/>
  <c r="BB47"/>
  <c r="BC47"/>
  <c r="AK45"/>
  <c r="AM45"/>
  <c r="BA45"/>
  <c r="T48"/>
  <c r="BF48"/>
  <c r="BZ48"/>
  <c r="BG48"/>
  <c r="AZ45"/>
  <c r="BP45"/>
  <c r="BJ44"/>
  <c r="BI44"/>
  <c r="AE44"/>
  <c r="AD44"/>
  <c r="DV43"/>
  <c r="CZ43"/>
  <c r="DU43"/>
  <c r="CY43"/>
  <c r="DT43"/>
  <c r="CX43"/>
  <c r="DS43"/>
  <c r="CW43"/>
  <c r="DR43"/>
  <c r="CV43"/>
  <c r="DQ43"/>
  <c r="CU43"/>
  <c r="DP43"/>
  <c r="CT43"/>
  <c r="DO43"/>
  <c r="CS43"/>
  <c r="CR43"/>
  <c r="CQ43"/>
  <c r="CP43"/>
  <c r="CO43"/>
  <c r="CN43"/>
  <c r="CM43"/>
  <c r="CL43"/>
  <c r="CK43"/>
  <c r="CJ43"/>
  <c r="CI43"/>
  <c r="AX47"/>
  <c r="AY47"/>
  <c r="BH48" a="1"/>
  <c r="AH45"/>
  <c r="DJ43"/>
  <c r="DH43"/>
  <c r="DG43"/>
  <c r="DI43"/>
  <c r="BX44"/>
  <c r="AG44"/>
  <c r="AO44"/>
  <c r="AF44"/>
  <c r="AJ44"/>
  <c r="AN44"/>
  <c r="BD45"/>
  <c r="DE43"/>
  <c r="DF43"/>
  <c r="DB44"/>
  <c r="DC43"/>
  <c r="DD43"/>
  <c r="BH48"/>
  <c r="BZ47"/>
  <c r="BG47"/>
  <c r="BF47"/>
  <c r="AK44"/>
  <c r="AM44"/>
  <c r="BA44"/>
  <c r="AI45"/>
  <c r="T47"/>
  <c r="AZ44"/>
  <c r="BP44"/>
  <c r="BJ43"/>
  <c r="BI43"/>
  <c r="AE43"/>
  <c r="AD43"/>
  <c r="DV42"/>
  <c r="CZ42"/>
  <c r="DU42"/>
  <c r="CY42"/>
  <c r="DT42"/>
  <c r="CX42"/>
  <c r="DS42"/>
  <c r="CW42"/>
  <c r="DR42"/>
  <c r="CV42"/>
  <c r="DQ42"/>
  <c r="CU42"/>
  <c r="DP42"/>
  <c r="CT42"/>
  <c r="DO42"/>
  <c r="CS42"/>
  <c r="CR42"/>
  <c r="CQ42"/>
  <c r="CP42"/>
  <c r="CO42"/>
  <c r="CN42"/>
  <c r="CM42"/>
  <c r="CL42"/>
  <c r="CK42"/>
  <c r="CJ42"/>
  <c r="CI42"/>
  <c r="BH47" a="1"/>
  <c r="BY44"/>
  <c r="AL44"/>
  <c r="AH44"/>
  <c r="DJ42"/>
  <c r="BX43"/>
  <c r="AH43"/>
  <c r="AO43"/>
  <c r="BD44"/>
  <c r="DD42"/>
  <c r="DH42"/>
  <c r="DG42"/>
  <c r="DI42"/>
  <c r="DB43"/>
  <c r="DC42"/>
  <c r="DE42"/>
  <c r="DF42"/>
  <c r="BH47"/>
  <c r="AF43"/>
  <c r="AJ43"/>
  <c r="AN43"/>
  <c r="AZ43"/>
  <c r="BP43"/>
  <c r="AK43"/>
  <c r="AM43"/>
  <c r="BA43"/>
  <c r="BJ42"/>
  <c r="BI42"/>
  <c r="AE42"/>
  <c r="AD42"/>
  <c r="DV41"/>
  <c r="CZ41"/>
  <c r="DU41"/>
  <c r="CY41"/>
  <c r="DT41"/>
  <c r="CX41"/>
  <c r="DS41"/>
  <c r="CW41"/>
  <c r="DR41"/>
  <c r="CV41"/>
  <c r="DQ41"/>
  <c r="CU41"/>
  <c r="DP41"/>
  <c r="CT41"/>
  <c r="DO41"/>
  <c r="CS41"/>
  <c r="CR41"/>
  <c r="CQ41"/>
  <c r="CP41"/>
  <c r="CO41"/>
  <c r="CN41"/>
  <c r="CM41"/>
  <c r="CL41"/>
  <c r="CK41"/>
  <c r="CJ41"/>
  <c r="CI41"/>
  <c r="AI44"/>
  <c r="AG43"/>
  <c r="DI41"/>
  <c r="DH41"/>
  <c r="BY43"/>
  <c r="AI43"/>
  <c r="DJ41"/>
  <c r="DG41"/>
  <c r="BX42"/>
  <c r="AG42"/>
  <c r="AO42"/>
  <c r="AF42"/>
  <c r="AJ42"/>
  <c r="AN42"/>
  <c r="DE41"/>
  <c r="DF41"/>
  <c r="DC41"/>
  <c r="DD41"/>
  <c r="DB42"/>
  <c r="AK42"/>
  <c r="AM42"/>
  <c r="BA42"/>
  <c r="AZ42"/>
  <c r="BP42"/>
  <c r="BD43"/>
  <c r="BJ41"/>
  <c r="BI41"/>
  <c r="AT41"/>
  <c r="AS41"/>
  <c r="AU41"/>
  <c r="AE41"/>
  <c r="AD41"/>
  <c r="DV40"/>
  <c r="CZ40"/>
  <c r="DU40"/>
  <c r="CY40"/>
  <c r="DT40"/>
  <c r="CX40"/>
  <c r="DS40"/>
  <c r="CW40"/>
  <c r="DR40"/>
  <c r="CV40"/>
  <c r="DQ40"/>
  <c r="CU40"/>
  <c r="DP40"/>
  <c r="CT40"/>
  <c r="DO40"/>
  <c r="CS40"/>
  <c r="CR40"/>
  <c r="CQ40"/>
  <c r="CP40"/>
  <c r="CO40"/>
  <c r="CN40"/>
  <c r="CM40"/>
  <c r="CL40"/>
  <c r="CK40"/>
  <c r="CJ40"/>
  <c r="CI40"/>
  <c r="DJ40"/>
  <c r="AL43"/>
  <c r="DG40"/>
  <c r="DI40"/>
  <c r="AH42"/>
  <c r="BY42"/>
  <c r="AL42"/>
  <c r="DH40"/>
  <c r="BX41"/>
  <c r="BY41"/>
  <c r="AL41"/>
  <c r="AO41"/>
  <c r="AF41"/>
  <c r="AJ41"/>
  <c r="AN41"/>
  <c r="BD42"/>
  <c r="DF40"/>
  <c r="DE40"/>
  <c r="DB41"/>
  <c r="DC40"/>
  <c r="DD40"/>
  <c r="AK41"/>
  <c r="AM41"/>
  <c r="BA41"/>
  <c r="AR41"/>
  <c r="AW41"/>
  <c r="AZ41"/>
  <c r="BP41"/>
  <c r="BJ40"/>
  <c r="BI40"/>
  <c r="AE40"/>
  <c r="AD40"/>
  <c r="DV39"/>
  <c r="DJ39"/>
  <c r="DU39"/>
  <c r="CY39"/>
  <c r="DT39"/>
  <c r="DH39"/>
  <c r="DS39"/>
  <c r="CW39"/>
  <c r="DR39"/>
  <c r="DF39"/>
  <c r="DQ39"/>
  <c r="CU39"/>
  <c r="DP39"/>
  <c r="DD39"/>
  <c r="CR39"/>
  <c r="CQ39"/>
  <c r="CP39"/>
  <c r="CO39"/>
  <c r="CN39"/>
  <c r="CM39"/>
  <c r="CL39"/>
  <c r="CJ39"/>
  <c r="CI39"/>
  <c r="AI42"/>
  <c r="AG41"/>
  <c r="AH41"/>
  <c r="CZ39"/>
  <c r="DI39"/>
  <c r="BX40"/>
  <c r="AH40"/>
  <c r="AO40"/>
  <c r="AF40"/>
  <c r="AJ40"/>
  <c r="AN40"/>
  <c r="BD41"/>
  <c r="DB40"/>
  <c r="DE39"/>
  <c r="CV39"/>
  <c r="DG39"/>
  <c r="CT39"/>
  <c r="CX39"/>
  <c r="AI41"/>
  <c r="CD41"/>
  <c r="CA41"/>
  <c r="BK41"/>
  <c r="AQ41"/>
  <c r="AK40"/>
  <c r="AM40"/>
  <c r="BA40"/>
  <c r="AZ40"/>
  <c r="BP40"/>
  <c r="BJ39"/>
  <c r="BI39"/>
  <c r="AE39"/>
  <c r="AD39"/>
  <c r="BY40"/>
  <c r="AL40"/>
  <c r="AG40"/>
  <c r="BX39"/>
  <c r="AH39"/>
  <c r="AO39"/>
  <c r="AF39"/>
  <c r="AJ39"/>
  <c r="AN39"/>
  <c r="BP39"/>
  <c r="BD40"/>
  <c r="CH41"/>
  <c r="CF41"/>
  <c r="CG41"/>
  <c r="CC41"/>
  <c r="AP41"/>
  <c r="BL41"/>
  <c r="BE41"/>
  <c r="CE41"/>
  <c r="BB41"/>
  <c r="BC41"/>
  <c r="AK39"/>
  <c r="AM39"/>
  <c r="AX41"/>
  <c r="AY41"/>
  <c r="AI40"/>
  <c r="AG39"/>
  <c r="BY39"/>
  <c r="AI39"/>
  <c r="T41"/>
  <c r="BF41"/>
  <c r="BZ41"/>
  <c r="BG41"/>
  <c r="BH41" a="1"/>
  <c r="AL39"/>
  <c r="BH41"/>
  <c r="DV38"/>
  <c r="DJ38"/>
  <c r="DU38"/>
  <c r="CY38"/>
  <c r="DT38"/>
  <c r="CX38"/>
  <c r="DS38"/>
  <c r="CW38"/>
  <c r="DR38"/>
  <c r="DF38"/>
  <c r="DQ38"/>
  <c r="CU38"/>
  <c r="DP38"/>
  <c r="CT38"/>
  <c r="CR38"/>
  <c r="CQ38"/>
  <c r="CP38"/>
  <c r="CO38"/>
  <c r="CN38"/>
  <c r="CM38"/>
  <c r="CL38"/>
  <c r="CJ38"/>
  <c r="CI38"/>
  <c r="DD38"/>
  <c r="CV38"/>
  <c r="DH38"/>
  <c r="CZ38"/>
  <c r="DE38"/>
  <c r="DG38"/>
  <c r="DI38"/>
  <c r="BJ38"/>
  <c r="BI38"/>
  <c r="AE38"/>
  <c r="AD38"/>
  <c r="BX38"/>
  <c r="AG38"/>
  <c r="AO38"/>
  <c r="AF38"/>
  <c r="AJ38"/>
  <c r="AN38"/>
  <c r="AK38"/>
  <c r="AM38"/>
  <c r="AZ38"/>
  <c r="BP38"/>
  <c r="BY38"/>
  <c r="AL38"/>
  <c r="AH38"/>
  <c r="DV37"/>
  <c r="DJ37"/>
  <c r="DU37"/>
  <c r="CY37"/>
  <c r="DT37"/>
  <c r="DH37"/>
  <c r="DS37"/>
  <c r="CW37"/>
  <c r="DR37"/>
  <c r="DF37"/>
  <c r="DQ37"/>
  <c r="CU37"/>
  <c r="DP37"/>
  <c r="CT37"/>
  <c r="CR37"/>
  <c r="CQ37"/>
  <c r="CP37"/>
  <c r="CO37"/>
  <c r="CN37"/>
  <c r="CM37"/>
  <c r="CL37"/>
  <c r="CJ37"/>
  <c r="CI37"/>
  <c r="AI38"/>
  <c r="DD37"/>
  <c r="CX37"/>
  <c r="CV37"/>
  <c r="CZ37"/>
  <c r="DE37"/>
  <c r="DG37"/>
  <c r="DI37"/>
  <c r="BJ37"/>
  <c r="BI37"/>
  <c r="AE37"/>
  <c r="AD37"/>
  <c r="DV32"/>
  <c r="DJ32"/>
  <c r="DU32"/>
  <c r="CY32"/>
  <c r="DT32"/>
  <c r="DH32"/>
  <c r="DS32"/>
  <c r="CW32"/>
  <c r="DR32"/>
  <c r="DF32"/>
  <c r="CR32"/>
  <c r="CQ32"/>
  <c r="CP32"/>
  <c r="CO32"/>
  <c r="CN32"/>
  <c r="CJ32"/>
  <c r="CI32"/>
  <c r="DI32"/>
  <c r="BX37"/>
  <c r="AH37"/>
  <c r="AO37"/>
  <c r="AF37"/>
  <c r="AJ37"/>
  <c r="AN37"/>
  <c r="CV32"/>
  <c r="DG32"/>
  <c r="CZ32"/>
  <c r="CX32"/>
  <c r="AK37"/>
  <c r="AM37"/>
  <c r="AZ37"/>
  <c r="BP37"/>
  <c r="BJ32"/>
  <c r="BI32"/>
  <c r="AE32"/>
  <c r="AD32"/>
  <c r="DV31"/>
  <c r="CZ31"/>
  <c r="DU31"/>
  <c r="CY31"/>
  <c r="DT31"/>
  <c r="CX31"/>
  <c r="DS31"/>
  <c r="DG31"/>
  <c r="DR31"/>
  <c r="CV31"/>
  <c r="CR31"/>
  <c r="CQ31"/>
  <c r="CP31"/>
  <c r="CO31"/>
  <c r="CN31"/>
  <c r="CJ31"/>
  <c r="CI31"/>
  <c r="BY37"/>
  <c r="AI37"/>
  <c r="AG37"/>
  <c r="DI31"/>
  <c r="BX32"/>
  <c r="BY32"/>
  <c r="AL32"/>
  <c r="AO32"/>
  <c r="CW31"/>
  <c r="DF31"/>
  <c r="DH31"/>
  <c r="DJ31"/>
  <c r="AG32"/>
  <c r="AF32"/>
  <c r="AJ32"/>
  <c r="AN32"/>
  <c r="AZ32"/>
  <c r="BP32"/>
  <c r="AL37"/>
  <c r="AK32"/>
  <c r="AM32"/>
  <c r="BJ31"/>
  <c r="BI31"/>
  <c r="AE31"/>
  <c r="AD31"/>
  <c r="DV28"/>
  <c r="DJ28"/>
  <c r="DU28"/>
  <c r="CY28"/>
  <c r="DT28"/>
  <c r="CX28"/>
  <c r="DS28"/>
  <c r="CW28"/>
  <c r="DR28"/>
  <c r="DF28"/>
  <c r="CR28"/>
  <c r="CQ28"/>
  <c r="CP28"/>
  <c r="CO28"/>
  <c r="CN28"/>
  <c r="CJ28"/>
  <c r="CI28"/>
  <c r="AH32"/>
  <c r="BX31"/>
  <c r="BY31"/>
  <c r="AL31"/>
  <c r="AO31"/>
  <c r="AF31"/>
  <c r="AJ31"/>
  <c r="AN31"/>
  <c r="CZ28"/>
  <c r="CV28"/>
  <c r="DH28"/>
  <c r="DG28"/>
  <c r="DI28"/>
  <c r="AI32"/>
  <c r="AK31"/>
  <c r="AM31"/>
  <c r="AZ31"/>
  <c r="BP31"/>
  <c r="BJ28"/>
  <c r="BI28"/>
  <c r="AE28"/>
  <c r="AD28"/>
  <c r="DV27"/>
  <c r="CZ27"/>
  <c r="DU27"/>
  <c r="CY27"/>
  <c r="DT27"/>
  <c r="CX27"/>
  <c r="DS27"/>
  <c r="DG27"/>
  <c r="DR27"/>
  <c r="CV27"/>
  <c r="CR27"/>
  <c r="CQ27"/>
  <c r="CP27"/>
  <c r="CO27"/>
  <c r="CN27"/>
  <c r="CJ27"/>
  <c r="CI27"/>
  <c r="AG31"/>
  <c r="AH31"/>
  <c r="DI27"/>
  <c r="BX28"/>
  <c r="AG28"/>
  <c r="AO28"/>
  <c r="CW27"/>
  <c r="DF27"/>
  <c r="DH27"/>
  <c r="DJ27"/>
  <c r="AI31"/>
  <c r="AF28"/>
  <c r="AJ28"/>
  <c r="AN28"/>
  <c r="AZ28"/>
  <c r="BP28"/>
  <c r="AK28"/>
  <c r="AM28"/>
  <c r="BJ27"/>
  <c r="BI27"/>
  <c r="AE27"/>
  <c r="AD27"/>
  <c r="DV26"/>
  <c r="DJ26"/>
  <c r="DU26"/>
  <c r="CY26"/>
  <c r="DT26"/>
  <c r="CX26"/>
  <c r="DS26"/>
  <c r="CW26"/>
  <c r="DR26"/>
  <c r="DF26"/>
  <c r="CR26"/>
  <c r="CQ26"/>
  <c r="CP26"/>
  <c r="CO26"/>
  <c r="CN26"/>
  <c r="CJ26"/>
  <c r="CI26"/>
  <c r="AH28"/>
  <c r="BY28"/>
  <c r="AI28"/>
  <c r="BX27"/>
  <c r="AH27"/>
  <c r="AO27"/>
  <c r="AF27"/>
  <c r="AJ27"/>
  <c r="AN27"/>
  <c r="CZ26"/>
  <c r="CV26"/>
  <c r="DH26"/>
  <c r="DG26"/>
  <c r="DI26"/>
  <c r="AK27"/>
  <c r="AM27"/>
  <c r="AZ27"/>
  <c r="BP27"/>
  <c r="BJ26"/>
  <c r="BI26"/>
  <c r="AE26"/>
  <c r="AD26"/>
  <c r="DV25"/>
  <c r="CZ25"/>
  <c r="DU25"/>
  <c r="CY25"/>
  <c r="DT25"/>
  <c r="CX25"/>
  <c r="DS25"/>
  <c r="DG25"/>
  <c r="DR25"/>
  <c r="CV25"/>
  <c r="CR25"/>
  <c r="CQ25"/>
  <c r="CP25"/>
  <c r="CO25"/>
  <c r="CN25"/>
  <c r="CJ25"/>
  <c r="CI25"/>
  <c r="AL28"/>
  <c r="BY27"/>
  <c r="AL27"/>
  <c r="AG27"/>
  <c r="BX26"/>
  <c r="AH26"/>
  <c r="AO26"/>
  <c r="DI25"/>
  <c r="CW25"/>
  <c r="DF25"/>
  <c r="DH25"/>
  <c r="DJ25"/>
  <c r="AG26"/>
  <c r="AF26"/>
  <c r="AJ26"/>
  <c r="AN26"/>
  <c r="AZ26"/>
  <c r="BP26"/>
  <c r="AK26"/>
  <c r="AM26"/>
  <c r="BJ25"/>
  <c r="BI25"/>
  <c r="AE25"/>
  <c r="AD25"/>
  <c r="DV24"/>
  <c r="CZ24"/>
  <c r="DU24"/>
  <c r="DI24"/>
  <c r="DT24"/>
  <c r="CX24"/>
  <c r="DS24"/>
  <c r="DG24"/>
  <c r="DR24"/>
  <c r="CV24"/>
  <c r="CR24"/>
  <c r="CQ24"/>
  <c r="CP24"/>
  <c r="CO24"/>
  <c r="CN24"/>
  <c r="CJ24"/>
  <c r="CI24"/>
  <c r="AI27"/>
  <c r="BY26"/>
  <c r="AI26"/>
  <c r="BX25"/>
  <c r="AG25"/>
  <c r="AO25"/>
  <c r="AF25"/>
  <c r="AJ25"/>
  <c r="AN25"/>
  <c r="DH24"/>
  <c r="CW24"/>
  <c r="DF24"/>
  <c r="DJ24"/>
  <c r="CY24"/>
  <c r="AK25"/>
  <c r="AM25"/>
  <c r="AZ25"/>
  <c r="BP25"/>
  <c r="BJ24"/>
  <c r="BI24"/>
  <c r="AE24"/>
  <c r="AD24"/>
  <c r="DV23"/>
  <c r="DJ23"/>
  <c r="DU23"/>
  <c r="CY23"/>
  <c r="DT23"/>
  <c r="CX23"/>
  <c r="DS23"/>
  <c r="CW23"/>
  <c r="DR23"/>
  <c r="DF23"/>
  <c r="CR23"/>
  <c r="CQ23"/>
  <c r="CP23"/>
  <c r="CO23"/>
  <c r="CN23"/>
  <c r="CJ23"/>
  <c r="CI23"/>
  <c r="AL26"/>
  <c r="BY25"/>
  <c r="AL25"/>
  <c r="AH25"/>
  <c r="BX24"/>
  <c r="AH24"/>
  <c r="AO24"/>
  <c r="AF24"/>
  <c r="AJ24"/>
  <c r="AN24"/>
  <c r="CZ23"/>
  <c r="CV23"/>
  <c r="DH23"/>
  <c r="DG23"/>
  <c r="DI23"/>
  <c r="AK24"/>
  <c r="AM24"/>
  <c r="AZ24"/>
  <c r="BP24"/>
  <c r="BJ23"/>
  <c r="BI23"/>
  <c r="AE23"/>
  <c r="AD23"/>
  <c r="DV22"/>
  <c r="CZ22"/>
  <c r="DU22"/>
  <c r="CY22"/>
  <c r="DT22"/>
  <c r="CX22"/>
  <c r="DS22"/>
  <c r="DG22"/>
  <c r="DR22"/>
  <c r="CV22"/>
  <c r="CR22"/>
  <c r="CQ22"/>
  <c r="CP22"/>
  <c r="CO22"/>
  <c r="CN22"/>
  <c r="CJ22"/>
  <c r="CI22"/>
  <c r="AG24"/>
  <c r="AI25"/>
  <c r="BY24"/>
  <c r="AL24"/>
  <c r="BX23"/>
  <c r="AH23"/>
  <c r="AO23"/>
  <c r="DI22"/>
  <c r="CW22"/>
  <c r="DF22"/>
  <c r="DH22"/>
  <c r="DJ22"/>
  <c r="AI24"/>
  <c r="AG23"/>
  <c r="AF23"/>
  <c r="AJ23"/>
  <c r="AN23"/>
  <c r="AZ23"/>
  <c r="BP23"/>
  <c r="AK23"/>
  <c r="AM23"/>
  <c r="BJ22"/>
  <c r="BI22"/>
  <c r="AE22"/>
  <c r="AD22"/>
  <c r="DV21"/>
  <c r="DJ21"/>
  <c r="DU21"/>
  <c r="CY21"/>
  <c r="DT21"/>
  <c r="DH21"/>
  <c r="DS21"/>
  <c r="CW21"/>
  <c r="DR21"/>
  <c r="DF21"/>
  <c r="CR21"/>
  <c r="CQ21"/>
  <c r="CP21"/>
  <c r="CO21"/>
  <c r="CN21"/>
  <c r="CJ21"/>
  <c r="CI21"/>
  <c r="BY23"/>
  <c r="AI23"/>
  <c r="BX22"/>
  <c r="BY22"/>
  <c r="AI22"/>
  <c r="AO22"/>
  <c r="AF22"/>
  <c r="AJ22"/>
  <c r="AN22"/>
  <c r="CX21"/>
  <c r="CV21"/>
  <c r="CZ21"/>
  <c r="DG21"/>
  <c r="DI21"/>
  <c r="AK22"/>
  <c r="AM22"/>
  <c r="AZ22"/>
  <c r="BP22"/>
  <c r="AL23"/>
  <c r="AG22"/>
  <c r="AH22"/>
  <c r="AL22"/>
  <c r="BJ21"/>
  <c r="BI21"/>
  <c r="AE21"/>
  <c r="AD21"/>
  <c r="DV20"/>
  <c r="CZ20"/>
  <c r="DU20"/>
  <c r="DI20"/>
  <c r="DT20"/>
  <c r="CX20"/>
  <c r="DS20"/>
  <c r="CW20"/>
  <c r="DR20"/>
  <c r="CV20"/>
  <c r="CR20"/>
  <c r="CQ20"/>
  <c r="CP20"/>
  <c r="CO20"/>
  <c r="CN20"/>
  <c r="CJ20"/>
  <c r="CI20"/>
  <c r="AJ21"/>
  <c r="AK21"/>
  <c r="AM21"/>
  <c r="AN21"/>
  <c r="AZ21"/>
  <c r="BX21"/>
  <c r="AG21"/>
  <c r="AF21"/>
  <c r="AO21"/>
  <c r="AH21"/>
  <c r="DH20"/>
  <c r="DJ20"/>
  <c r="DF20"/>
  <c r="CY20"/>
  <c r="DG20"/>
  <c r="BY21"/>
  <c r="AL21"/>
  <c r="BP21"/>
  <c r="AI21"/>
  <c r="BJ20"/>
  <c r="BI20"/>
  <c r="AE20"/>
  <c r="AD20"/>
  <c r="DV19"/>
  <c r="CZ19"/>
  <c r="DU19"/>
  <c r="DI19"/>
  <c r="DT19"/>
  <c r="CX19"/>
  <c r="DS19"/>
  <c r="CW19"/>
  <c r="DR19"/>
  <c r="CV19"/>
  <c r="CR19"/>
  <c r="CQ19"/>
  <c r="CP19"/>
  <c r="CO19"/>
  <c r="CN19"/>
  <c r="CJ19"/>
  <c r="CI19"/>
  <c r="AJ20"/>
  <c r="AK20"/>
  <c r="AM20"/>
  <c r="AN20"/>
  <c r="AZ20"/>
  <c r="BX20"/>
  <c r="AG20"/>
  <c r="AF20"/>
  <c r="AO20"/>
  <c r="AH20"/>
  <c r="DH19"/>
  <c r="DJ19"/>
  <c r="DF19"/>
  <c r="CY19"/>
  <c r="DG19"/>
  <c r="BY20"/>
  <c r="AL20"/>
  <c r="BP20"/>
  <c r="AI20"/>
  <c r="BJ19"/>
  <c r="BI19"/>
  <c r="AE19"/>
  <c r="AO19"/>
  <c r="AD19"/>
  <c r="DV18"/>
  <c r="DJ18"/>
  <c r="DU18"/>
  <c r="CY18"/>
  <c r="DT18"/>
  <c r="CX18"/>
  <c r="DS18"/>
  <c r="CW18"/>
  <c r="DR18"/>
  <c r="DF18"/>
  <c r="DQ18"/>
  <c r="CU18"/>
  <c r="DP18"/>
  <c r="CT18"/>
  <c r="CR18"/>
  <c r="CQ18"/>
  <c r="CP18"/>
  <c r="CO18"/>
  <c r="CN18"/>
  <c r="CM18"/>
  <c r="CL18"/>
  <c r="CJ18"/>
  <c r="CI18"/>
  <c r="AF19"/>
  <c r="AJ19"/>
  <c r="AN19"/>
  <c r="DI18"/>
  <c r="CZ18"/>
  <c r="DE18"/>
  <c r="DG18"/>
  <c r="CV18"/>
  <c r="DD18"/>
  <c r="DH18"/>
  <c r="BP19"/>
  <c r="BX19"/>
  <c r="AZ19"/>
  <c r="AK19"/>
  <c r="AM19"/>
  <c r="BY19"/>
  <c r="AL19"/>
  <c r="AH19"/>
  <c r="AG19"/>
  <c r="BJ18"/>
  <c r="BI18"/>
  <c r="AI19"/>
  <c r="AE18"/>
  <c r="BX18"/>
  <c r="AG18"/>
  <c r="AD18"/>
  <c r="DV17"/>
  <c r="CZ17"/>
  <c r="DU17"/>
  <c r="CY17"/>
  <c r="DT17"/>
  <c r="CX17"/>
  <c r="DS17"/>
  <c r="DG17"/>
  <c r="DR17"/>
  <c r="CV17"/>
  <c r="DQ17"/>
  <c r="CU17"/>
  <c r="DP17"/>
  <c r="CT17"/>
  <c r="CR17"/>
  <c r="CQ17"/>
  <c r="CP17"/>
  <c r="CO17"/>
  <c r="CN17"/>
  <c r="CM17"/>
  <c r="CL17"/>
  <c r="CJ17"/>
  <c r="CI17"/>
  <c r="AJ18"/>
  <c r="AK18"/>
  <c r="AM18"/>
  <c r="AN18"/>
  <c r="AZ18"/>
  <c r="AF18"/>
  <c r="AO18"/>
  <c r="AH18"/>
  <c r="DI17"/>
  <c r="CW17"/>
  <c r="DE17"/>
  <c r="DD17"/>
  <c r="DF17"/>
  <c r="DH17"/>
  <c r="DJ17"/>
  <c r="BY18"/>
  <c r="AL18"/>
  <c r="BP18"/>
  <c r="AI18"/>
  <c r="BJ17"/>
  <c r="BI17"/>
  <c r="AE17"/>
  <c r="AK17"/>
  <c r="AD17"/>
  <c r="AZ17"/>
  <c r="DV16"/>
  <c r="CZ16"/>
  <c r="DU16"/>
  <c r="CY16"/>
  <c r="DT16"/>
  <c r="CX16"/>
  <c r="DS16"/>
  <c r="CW16"/>
  <c r="CR16"/>
  <c r="CQ16"/>
  <c r="CP16"/>
  <c r="CO16"/>
  <c r="CJ16"/>
  <c r="CI16"/>
  <c r="AJ17"/>
  <c r="BX17"/>
  <c r="AH17"/>
  <c r="AN17"/>
  <c r="AM17"/>
  <c r="AF17"/>
  <c r="AO17"/>
  <c r="AG17"/>
  <c r="DJ16"/>
  <c r="DH16"/>
  <c r="DG16"/>
  <c r="DI16"/>
  <c r="BY17"/>
  <c r="AL17"/>
  <c r="BP17"/>
  <c r="AI17"/>
  <c r="BJ16"/>
  <c r="BI16"/>
  <c r="AE16"/>
  <c r="AK16"/>
  <c r="AD16"/>
  <c r="AZ16"/>
  <c r="DV15"/>
  <c r="CZ15"/>
  <c r="DU15"/>
  <c r="CY15"/>
  <c r="DT15"/>
  <c r="CX15"/>
  <c r="DS15"/>
  <c r="CW15"/>
  <c r="DR15"/>
  <c r="CV15"/>
  <c r="DQ15"/>
  <c r="CU15"/>
  <c r="DP15"/>
  <c r="CT15"/>
  <c r="DO15"/>
  <c r="CS15"/>
  <c r="CR15"/>
  <c r="CQ15"/>
  <c r="CP15"/>
  <c r="CO15"/>
  <c r="CN15"/>
  <c r="CM15"/>
  <c r="CL15"/>
  <c r="CK15"/>
  <c r="CJ15"/>
  <c r="CI15"/>
  <c r="AJ16"/>
  <c r="BX16"/>
  <c r="AG16"/>
  <c r="AN16"/>
  <c r="AM16"/>
  <c r="AF16"/>
  <c r="AO16"/>
  <c r="DC15"/>
  <c r="DG15"/>
  <c r="DE15"/>
  <c r="DI15"/>
  <c r="DD15"/>
  <c r="DF15"/>
  <c r="DH15"/>
  <c r="DJ15"/>
  <c r="AH16"/>
  <c r="BY16"/>
  <c r="AL16"/>
  <c r="BP16"/>
  <c r="DB15"/>
  <c r="AI16"/>
  <c r="BJ15"/>
  <c r="BI15"/>
  <c r="AT15"/>
  <c r="AS15"/>
  <c r="AU15"/>
  <c r="AE15"/>
  <c r="AN15"/>
  <c r="AD15"/>
  <c r="DV14"/>
  <c r="CZ14"/>
  <c r="DU14"/>
  <c r="DI14"/>
  <c r="DT14"/>
  <c r="CX14"/>
  <c r="DS14"/>
  <c r="CW14"/>
  <c r="DR14"/>
  <c r="CV14"/>
  <c r="DQ14"/>
  <c r="DE14"/>
  <c r="DP14"/>
  <c r="CT14"/>
  <c r="CR14"/>
  <c r="CQ14"/>
  <c r="CP14"/>
  <c r="CO14"/>
  <c r="CN14"/>
  <c r="CM14"/>
  <c r="CL14"/>
  <c r="CJ14"/>
  <c r="CI14"/>
  <c r="AJ15"/>
  <c r="AK15"/>
  <c r="AM15"/>
  <c r="BX15"/>
  <c r="AH15"/>
  <c r="AF15"/>
  <c r="AO15"/>
  <c r="CU14"/>
  <c r="DD14"/>
  <c r="DH14"/>
  <c r="DF14"/>
  <c r="DJ14"/>
  <c r="CY14"/>
  <c r="DG14"/>
  <c r="BP15"/>
  <c r="AR15"/>
  <c r="AW15"/>
  <c r="BY15"/>
  <c r="AL15"/>
  <c r="AG15"/>
  <c r="CD15"/>
  <c r="CA15"/>
  <c r="BK15"/>
  <c r="AQ15"/>
  <c r="AP15"/>
  <c r="BJ14"/>
  <c r="BI14"/>
  <c r="AI15"/>
  <c r="CH15"/>
  <c r="CF15"/>
  <c r="CG15"/>
  <c r="CC15"/>
  <c r="BL15"/>
  <c r="BE15"/>
  <c r="CE15"/>
  <c r="BB15"/>
  <c r="AX15"/>
  <c r="AY15"/>
  <c r="BZ15"/>
  <c r="BG15"/>
  <c r="BF15"/>
  <c r="AE14"/>
  <c r="AN14"/>
  <c r="AD14"/>
  <c r="DV13"/>
  <c r="DJ13"/>
  <c r="DU13"/>
  <c r="CY13"/>
  <c r="DT13"/>
  <c r="DH13"/>
  <c r="DS13"/>
  <c r="CW13"/>
  <c r="DR13"/>
  <c r="DF13"/>
  <c r="DQ13"/>
  <c r="CU13"/>
  <c r="DP13"/>
  <c r="DD13"/>
  <c r="CR13"/>
  <c r="CQ13"/>
  <c r="CP13"/>
  <c r="CO13"/>
  <c r="CN13"/>
  <c r="CM13"/>
  <c r="CL13"/>
  <c r="CJ13"/>
  <c r="CI13"/>
  <c r="AJ14"/>
  <c r="AK14"/>
  <c r="AM14"/>
  <c r="BX14"/>
  <c r="AH14"/>
  <c r="AF14"/>
  <c r="AO14"/>
  <c r="CT13"/>
  <c r="CX13"/>
  <c r="CV13"/>
  <c r="CZ13"/>
  <c r="DE13"/>
  <c r="DG13"/>
  <c r="DI13"/>
  <c r="BP14"/>
  <c r="BY14"/>
  <c r="AL14"/>
  <c r="AG14"/>
  <c r="BJ13"/>
  <c r="BI13"/>
  <c r="AI14"/>
  <c r="AE13"/>
  <c r="AO13"/>
  <c r="AD13"/>
  <c r="D13"/>
  <c r="AJ13"/>
  <c r="AK13"/>
  <c r="AM13"/>
  <c r="AN13"/>
  <c r="BX13"/>
  <c r="AG13"/>
  <c r="AH13"/>
  <c r="BY13"/>
  <c r="AL13"/>
  <c r="BP13"/>
  <c r="AF13"/>
  <c r="AI13"/>
  <c r="G2"/>
  <c r="F2"/>
  <c r="E2"/>
  <c r="D2"/>
  <c r="C2" a="1"/>
  <c r="C2"/>
  <c r="G4"/>
  <c r="AV70"/>
  <c r="AV69"/>
  <c r="AV15"/>
  <c r="C4"/>
  <c r="BQ56"/>
  <c r="BQ55"/>
  <c r="BQ57"/>
  <c r="BR55"/>
  <c r="BS55"/>
  <c r="BR56"/>
  <c r="BS56"/>
  <c r="BR57"/>
  <c r="BS57"/>
  <c r="BT57"/>
  <c r="B57"/>
  <c r="U57"/>
  <c r="BT56"/>
  <c r="U56"/>
  <c r="B56"/>
  <c r="BT55"/>
  <c r="B55"/>
  <c r="U55"/>
  <c r="O24" i="7"/>
  <c r="O22"/>
  <c r="B12"/>
  <c r="K35" i="24"/>
  <c r="BA35"/>
  <c r="K34"/>
  <c r="BA34"/>
  <c r="K29"/>
  <c r="BA29"/>
  <c r="K30"/>
  <c r="BA30"/>
  <c r="K33"/>
  <c r="BA33"/>
  <c r="K36"/>
  <c r="BA36"/>
  <c r="K39"/>
  <c r="BA39"/>
  <c r="K38"/>
  <c r="BA38"/>
  <c r="K32"/>
  <c r="BA32"/>
  <c r="K28"/>
  <c r="BA28"/>
  <c r="K26"/>
  <c r="BA26"/>
  <c r="K24"/>
  <c r="BA24"/>
  <c r="K22"/>
  <c r="BA22"/>
  <c r="K20"/>
  <c r="BA20"/>
  <c r="K18"/>
  <c r="BA18"/>
  <c r="K16"/>
  <c r="BA16"/>
  <c r="L70"/>
  <c r="AZ70"/>
  <c r="BC70"/>
  <c r="L69"/>
  <c r="AZ69"/>
  <c r="BC69"/>
  <c r="K37"/>
  <c r="BA37"/>
  <c r="K31"/>
  <c r="BA31"/>
  <c r="K27"/>
  <c r="BA27"/>
  <c r="K25"/>
  <c r="BA25"/>
  <c r="K23"/>
  <c r="BA23"/>
  <c r="K21"/>
  <c r="BA21"/>
  <c r="K19"/>
  <c r="BA19"/>
  <c r="K17"/>
  <c r="BA17"/>
  <c r="L15"/>
  <c r="AZ15"/>
  <c r="BD36"/>
  <c r="BD33"/>
  <c r="BD30"/>
  <c r="BD29"/>
  <c r="BD34"/>
  <c r="BD35"/>
  <c r="BD14"/>
  <c r="BD18"/>
  <c r="BD13"/>
  <c r="BD17"/>
  <c r="BD21"/>
  <c r="BD16"/>
  <c r="BD20"/>
  <c r="BD19"/>
  <c r="BD23"/>
  <c r="BD27"/>
  <c r="BD37"/>
  <c r="BD69"/>
  <c r="BG69"/>
  <c r="BD22"/>
  <c r="BD26"/>
  <c r="BD32"/>
  <c r="BD38"/>
  <c r="BD25"/>
  <c r="BD31"/>
  <c r="BD70"/>
  <c r="BD24"/>
  <c r="BD28"/>
  <c r="T70"/>
  <c r="T69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H70" i="24" a="1"/>
  <c r="BH70"/>
  <c r="B26" i="9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F69" i="24"/>
  <c r="BZ69"/>
  <c r="AV41"/>
  <c r="AV47"/>
  <c r="AV48"/>
  <c r="BH69" a="1"/>
  <c r="BH69"/>
  <c r="A1" i="2"/>
  <c r="B1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HF1"/>
  <c r="HG1"/>
  <c r="HH1"/>
  <c r="HI1"/>
  <c r="HJ1"/>
  <c r="HK1"/>
  <c r="HL1"/>
  <c r="HM1"/>
  <c r="HN1"/>
  <c r="HO1"/>
  <c r="HP1"/>
  <c r="HQ1"/>
  <c r="HR1"/>
  <c r="HS1"/>
  <c r="HT1"/>
  <c r="HU1"/>
  <c r="HV1"/>
  <c r="HW1"/>
  <c r="HX1"/>
  <c r="HY1"/>
  <c r="HZ1"/>
  <c r="IA1"/>
  <c r="IB1"/>
  <c r="IC1"/>
  <c r="ID1"/>
  <c r="IE1"/>
  <c r="IF1"/>
  <c r="IG1"/>
  <c r="IH1"/>
  <c r="II1"/>
  <c r="IJ1"/>
  <c r="IK1"/>
  <c r="IL1"/>
  <c r="IM1"/>
  <c r="IN1"/>
  <c r="IO1"/>
  <c r="IP1"/>
  <c r="IQ1"/>
  <c r="IR1"/>
  <c r="IS1"/>
  <c r="IT1"/>
  <c r="IU1"/>
  <c r="IV1"/>
  <c r="IW1"/>
  <c r="IX1"/>
  <c r="IY1"/>
  <c r="IZ1"/>
  <c r="JA1"/>
  <c r="JB1"/>
  <c r="JC1"/>
  <c r="JD1"/>
  <c r="JE1"/>
  <c r="JF1"/>
  <c r="JG1"/>
  <c r="JH1"/>
  <c r="JI1"/>
  <c r="JJ1"/>
  <c r="JK1"/>
  <c r="JL1"/>
  <c r="JM1"/>
  <c r="JN1"/>
  <c r="JO1"/>
  <c r="JP1"/>
  <c r="JQ1"/>
  <c r="JR1"/>
  <c r="JS1"/>
  <c r="JT1"/>
  <c r="JU1"/>
  <c r="JV1"/>
  <c r="JW1"/>
  <c r="JX1"/>
  <c r="JY1"/>
  <c r="JZ1"/>
  <c r="KA1"/>
  <c r="KB1"/>
  <c r="KC1"/>
  <c r="KD1"/>
  <c r="KE1"/>
  <c r="KF1"/>
  <c r="KG1"/>
  <c r="KH1"/>
  <c r="KI1"/>
  <c r="KJ1"/>
  <c r="KK1"/>
  <c r="KL1"/>
  <c r="KM1"/>
  <c r="KN1"/>
  <c r="KO1"/>
  <c r="KP1"/>
  <c r="KQ1"/>
  <c r="KR1"/>
  <c r="KS1"/>
  <c r="KT1"/>
  <c r="KU1"/>
  <c r="KV1"/>
  <c r="KW1"/>
  <c r="KX1"/>
  <c r="KY1"/>
  <c r="KZ1"/>
  <c r="LA1"/>
  <c r="LB1"/>
  <c r="LC1"/>
  <c r="LD1"/>
  <c r="LE1"/>
  <c r="LF1"/>
  <c r="LG1"/>
  <c r="LH1"/>
  <c r="LI1"/>
  <c r="LJ1"/>
  <c r="LK1"/>
  <c r="LL1"/>
  <c r="LM1"/>
  <c r="LN1"/>
  <c r="LO1"/>
  <c r="LP1"/>
  <c r="LQ1"/>
  <c r="LR1"/>
  <c r="LS1"/>
  <c r="LT1"/>
  <c r="LU1"/>
  <c r="LV1"/>
  <c r="LW1"/>
  <c r="LX1"/>
  <c r="LY1"/>
  <c r="LZ1"/>
  <c r="MA1"/>
  <c r="MB1"/>
  <c r="MC1"/>
  <c r="MD1"/>
  <c r="ME1"/>
  <c r="MF1"/>
  <c r="MG1"/>
  <c r="MH1"/>
  <c r="MI1"/>
  <c r="MJ1"/>
  <c r="MK1"/>
  <c r="ML1"/>
  <c r="MM1"/>
  <c r="MN1"/>
  <c r="MO1"/>
  <c r="MP1"/>
  <c r="MQ1"/>
  <c r="MR1"/>
  <c r="MS1"/>
  <c r="MT1"/>
  <c r="MU1"/>
  <c r="MV1"/>
  <c r="MW1"/>
  <c r="MX1"/>
  <c r="MY1"/>
  <c r="MZ1"/>
  <c r="NA1"/>
  <c r="NB1"/>
  <c r="NC1"/>
  <c r="ND1"/>
  <c r="NE1"/>
  <c r="NF1"/>
  <c r="NG1"/>
  <c r="NH1"/>
  <c r="NI1"/>
  <c r="NJ1"/>
  <c r="NK1"/>
  <c r="NL1"/>
  <c r="NM1"/>
  <c r="NN1"/>
  <c r="NO1"/>
  <c r="NP1"/>
  <c r="NQ1"/>
  <c r="NR1"/>
  <c r="NS1"/>
  <c r="NT1"/>
  <c r="NU1"/>
  <c r="NV1"/>
  <c r="NW1"/>
  <c r="NX1"/>
  <c r="NY1"/>
  <c r="NZ1"/>
  <c r="OA1"/>
  <c r="OB1"/>
  <c r="OC1"/>
  <c r="OD1"/>
  <c r="OE1"/>
  <c r="OF1"/>
  <c r="OG1"/>
  <c r="OH1"/>
  <c r="OI1"/>
  <c r="OJ1"/>
  <c r="OK1"/>
  <c r="OL1"/>
  <c r="OM1"/>
  <c r="ON1"/>
  <c r="OO1"/>
  <c r="OP1"/>
  <c r="OQ1"/>
  <c r="OR1"/>
  <c r="OS1"/>
  <c r="OT1"/>
  <c r="OU1"/>
  <c r="OV1"/>
  <c r="OW1"/>
  <c r="OX1"/>
  <c r="OY1"/>
  <c r="OZ1"/>
  <c r="PA1"/>
  <c r="PB1"/>
  <c r="PC1"/>
  <c r="PD1"/>
  <c r="PE1"/>
  <c r="PF1"/>
  <c r="PG1"/>
  <c r="PH1"/>
  <c r="PI1"/>
  <c r="PJ1"/>
  <c r="PK1"/>
  <c r="PL1"/>
  <c r="PM1"/>
  <c r="PN1"/>
  <c r="PO1"/>
  <c r="PP1"/>
  <c r="PQ1"/>
  <c r="PR1"/>
  <c r="PS1"/>
  <c r="PT1"/>
  <c r="PU1"/>
  <c r="PV1"/>
  <c r="PW1"/>
  <c r="PX1"/>
  <c r="PY1"/>
  <c r="PZ1"/>
  <c r="QA1"/>
  <c r="QB1"/>
  <c r="QC1"/>
  <c r="QD1"/>
  <c r="QE1"/>
  <c r="QF1"/>
  <c r="QG1"/>
  <c r="QH1"/>
  <c r="QI1"/>
  <c r="QJ1"/>
  <c r="QK1"/>
  <c r="QL1"/>
  <c r="QM1"/>
  <c r="QN1"/>
  <c r="QO1"/>
  <c r="QP1"/>
  <c r="QQ1"/>
  <c r="QR1"/>
  <c r="QS1"/>
  <c r="QT1"/>
  <c r="QU1"/>
  <c r="QV1"/>
  <c r="QW1"/>
  <c r="QX1"/>
  <c r="QY1"/>
  <c r="QZ1"/>
  <c r="RA1"/>
  <c r="RB1"/>
  <c r="RC1"/>
  <c r="RD1"/>
  <c r="RE1"/>
  <c r="RF1"/>
  <c r="RG1"/>
  <c r="RH1"/>
  <c r="RI1"/>
  <c r="RJ1"/>
  <c r="RK1"/>
  <c r="RL1"/>
  <c r="RM1"/>
  <c r="RN1"/>
  <c r="RO1"/>
  <c r="RP1"/>
  <c r="RQ1"/>
  <c r="RR1"/>
  <c r="RS1"/>
  <c r="RT1"/>
  <c r="RU1"/>
  <c r="RV1"/>
  <c r="RW1"/>
  <c r="RX1"/>
  <c r="RY1"/>
  <c r="RZ1"/>
  <c r="SA1"/>
  <c r="SB1"/>
  <c r="SC1"/>
  <c r="SD1"/>
  <c r="SE1"/>
  <c r="SF1"/>
  <c r="SG1"/>
  <c r="SH1"/>
  <c r="SI1"/>
  <c r="SJ1"/>
  <c r="SK1"/>
  <c r="SL1"/>
  <c r="SM1"/>
  <c r="SN1"/>
  <c r="SO1"/>
  <c r="SP1"/>
  <c r="SQ1"/>
  <c r="SR1"/>
  <c r="SS1"/>
  <c r="ST1"/>
  <c r="SU1"/>
  <c r="SV1"/>
  <c r="SW1"/>
  <c r="SX1"/>
  <c r="SY1"/>
  <c r="SZ1"/>
  <c r="TA1"/>
  <c r="TB1"/>
  <c r="TC1"/>
  <c r="TD1"/>
  <c r="TE1"/>
  <c r="TF1"/>
  <c r="TG1"/>
  <c r="TH1"/>
  <c r="TI1"/>
  <c r="TJ1"/>
  <c r="TK1"/>
  <c r="TL1"/>
  <c r="TM1"/>
  <c r="TN1"/>
  <c r="TO1"/>
  <c r="TP1"/>
  <c r="TQ1"/>
  <c r="TR1"/>
  <c r="TS1"/>
  <c r="TT1"/>
  <c r="TU1"/>
  <c r="TV1"/>
  <c r="TW1"/>
  <c r="TX1"/>
  <c r="TY1"/>
  <c r="TZ1"/>
  <c r="UA1"/>
  <c r="UB1"/>
  <c r="UC1"/>
  <c r="UD1"/>
  <c r="UE1"/>
  <c r="UF1"/>
  <c r="UG1"/>
  <c r="UH1"/>
  <c r="UI1"/>
  <c r="UJ1"/>
  <c r="UK1"/>
  <c r="UL1"/>
  <c r="UM1"/>
  <c r="UN1"/>
  <c r="UO1"/>
  <c r="UP1"/>
  <c r="UQ1"/>
  <c r="UR1"/>
  <c r="US1"/>
  <c r="UT1"/>
  <c r="UU1"/>
  <c r="UV1"/>
  <c r="UW1"/>
  <c r="UX1"/>
  <c r="UY1"/>
  <c r="UZ1"/>
  <c r="VA1"/>
  <c r="VB1"/>
  <c r="VC1"/>
  <c r="VD1"/>
  <c r="VE1"/>
  <c r="VF1"/>
  <c r="VG1"/>
  <c r="VH1"/>
  <c r="VI1"/>
  <c r="VJ1"/>
  <c r="VK1"/>
  <c r="VL1"/>
  <c r="VM1"/>
  <c r="VN1"/>
  <c r="VO1"/>
  <c r="VP1"/>
  <c r="VQ1"/>
  <c r="VR1"/>
  <c r="VS1"/>
  <c r="VT1"/>
  <c r="VU1"/>
  <c r="VV1"/>
  <c r="VW1"/>
  <c r="VX1"/>
  <c r="VY1"/>
  <c r="VZ1"/>
  <c r="WA1"/>
  <c r="WB1"/>
  <c r="WC1"/>
  <c r="WD1"/>
  <c r="WE1"/>
  <c r="WF1"/>
  <c r="WG1"/>
  <c r="WH1"/>
  <c r="WI1"/>
  <c r="WJ1"/>
  <c r="WK1"/>
  <c r="WL1"/>
  <c r="WM1"/>
  <c r="WN1"/>
  <c r="WO1"/>
  <c r="WP1"/>
  <c r="WQ1"/>
  <c r="WR1"/>
  <c r="WS1"/>
  <c r="WT1"/>
  <c r="WU1"/>
  <c r="WV1"/>
  <c r="WW1"/>
  <c r="WX1"/>
  <c r="WY1"/>
  <c r="WZ1"/>
  <c r="XA1"/>
  <c r="XB1"/>
  <c r="XC1"/>
  <c r="XD1"/>
  <c r="XE1"/>
  <c r="XF1"/>
  <c r="XG1"/>
  <c r="XH1"/>
  <c r="XI1"/>
  <c r="XJ1"/>
  <c r="XK1"/>
  <c r="XL1"/>
  <c r="XM1"/>
  <c r="XN1"/>
  <c r="XO1"/>
  <c r="XP1"/>
  <c r="XQ1"/>
  <c r="XR1"/>
  <c r="XS1"/>
  <c r="XT1"/>
  <c r="XU1"/>
  <c r="XV1"/>
  <c r="XW1"/>
  <c r="XX1"/>
  <c r="XY1"/>
  <c r="XZ1"/>
  <c r="YA1"/>
  <c r="YB1"/>
  <c r="YC1"/>
  <c r="YD1"/>
  <c r="YE1"/>
  <c r="YF1"/>
  <c r="YG1"/>
  <c r="YH1"/>
  <c r="YI1"/>
  <c r="YJ1"/>
  <c r="YK1"/>
  <c r="YL1"/>
  <c r="YM1"/>
  <c r="YN1"/>
  <c r="YO1"/>
  <c r="YP1"/>
  <c r="YQ1"/>
  <c r="YR1"/>
  <c r="YS1"/>
  <c r="YT1"/>
  <c r="YU1"/>
  <c r="YV1"/>
  <c r="YW1"/>
  <c r="YX1"/>
  <c r="YY1"/>
  <c r="YZ1"/>
  <c r="ZA1"/>
  <c r="ZB1"/>
  <c r="ZC1"/>
  <c r="ZD1"/>
  <c r="ZE1"/>
  <c r="ZF1"/>
  <c r="ZG1"/>
  <c r="ZH1"/>
  <c r="ZI1"/>
  <c r="ZJ1"/>
  <c r="ZK1"/>
  <c r="ZL1"/>
  <c r="ZM1"/>
  <c r="ZN1"/>
  <c r="ZO1"/>
  <c r="ZP1"/>
  <c r="ZQ1"/>
  <c r="ZR1"/>
  <c r="ZS1"/>
  <c r="ZT1"/>
  <c r="ZU1"/>
  <c r="ZV1"/>
  <c r="ZW1"/>
  <c r="ZX1"/>
  <c r="ZY1"/>
  <c r="ZZ1"/>
  <c r="AAA1"/>
  <c r="AAB1"/>
  <c r="AAC1"/>
  <c r="AAD1"/>
  <c r="AAE1"/>
  <c r="AAF1"/>
  <c r="AAG1"/>
  <c r="AAH1"/>
  <c r="AAI1"/>
  <c r="AAJ1"/>
  <c r="AAK1"/>
  <c r="AAL1"/>
  <c r="AAM1"/>
  <c r="AAN1"/>
  <c r="AAO1"/>
  <c r="AAP1"/>
  <c r="AAQ1"/>
  <c r="AAR1"/>
  <c r="AAS1"/>
  <c r="AAT1"/>
  <c r="AAU1"/>
  <c r="AAV1"/>
  <c r="AAW1"/>
  <c r="AAX1"/>
  <c r="AAY1"/>
  <c r="AAZ1"/>
  <c r="ABA1"/>
  <c r="ABB1"/>
  <c r="ABC1"/>
  <c r="ABD1"/>
  <c r="ABE1"/>
  <c r="ABF1"/>
  <c r="ABG1"/>
  <c r="ABH1"/>
  <c r="ABI1"/>
  <c r="ABJ1"/>
  <c r="ABK1"/>
  <c r="ABL1"/>
  <c r="ABM1"/>
  <c r="ABN1"/>
  <c r="ABO1"/>
  <c r="ABP1"/>
  <c r="ABQ1"/>
  <c r="ABR1"/>
  <c r="ABS1"/>
  <c r="ABT1"/>
  <c r="ABU1"/>
  <c r="ABV1"/>
  <c r="ABW1"/>
  <c r="ABX1"/>
  <c r="ABY1"/>
  <c r="ABZ1"/>
  <c r="ACA1"/>
  <c r="ACB1"/>
  <c r="ACC1"/>
  <c r="ACD1"/>
  <c r="ACE1"/>
  <c r="ACF1"/>
  <c r="ACG1"/>
  <c r="ACH1"/>
  <c r="ACI1"/>
  <c r="ACJ1"/>
  <c r="ACK1"/>
  <c r="ACL1"/>
  <c r="ACM1"/>
  <c r="ACN1"/>
  <c r="ACO1"/>
  <c r="ACP1"/>
  <c r="ACQ1"/>
  <c r="ACR1"/>
  <c r="ACS1"/>
  <c r="ACT1"/>
  <c r="ACU1"/>
  <c r="ACV1"/>
  <c r="ACW1"/>
  <c r="ACX1"/>
  <c r="ACY1"/>
  <c r="ACZ1"/>
  <c r="ADA1"/>
  <c r="ADB1"/>
  <c r="ADC1"/>
  <c r="ADD1"/>
  <c r="ADE1"/>
  <c r="ADF1"/>
  <c r="ADG1"/>
  <c r="ADH1"/>
  <c r="ADI1"/>
  <c r="ADJ1"/>
  <c r="ADK1"/>
  <c r="ADL1"/>
  <c r="ADM1"/>
  <c r="ADN1"/>
  <c r="ADO1"/>
  <c r="ADP1"/>
  <c r="ADQ1"/>
  <c r="ADR1"/>
  <c r="ADS1"/>
  <c r="ADT1"/>
  <c r="ADU1"/>
  <c r="ADV1"/>
  <c r="ADW1"/>
  <c r="ADX1"/>
  <c r="ADY1"/>
  <c r="ADZ1"/>
  <c r="AEA1"/>
  <c r="AEB1"/>
  <c r="AEC1"/>
  <c r="AED1"/>
  <c r="AEE1"/>
  <c r="AEF1"/>
  <c r="AEG1"/>
  <c r="AEH1"/>
  <c r="AEI1"/>
  <c r="AEJ1"/>
  <c r="AEK1"/>
  <c r="AEL1"/>
  <c r="AEM1"/>
  <c r="AEN1"/>
  <c r="AEO1"/>
  <c r="AEP1"/>
  <c r="AEQ1"/>
  <c r="AER1"/>
  <c r="AES1"/>
  <c r="AET1"/>
  <c r="AEU1"/>
  <c r="AEV1"/>
  <c r="AEW1"/>
  <c r="AEX1"/>
  <c r="AEY1"/>
  <c r="AEZ1"/>
  <c r="AFA1"/>
  <c r="AFB1"/>
  <c r="AFC1"/>
  <c r="AFD1"/>
  <c r="AFE1"/>
  <c r="AFF1"/>
  <c r="AFG1"/>
  <c r="AFH1"/>
  <c r="AFI1"/>
  <c r="AFJ1"/>
  <c r="AFK1"/>
  <c r="AFL1"/>
  <c r="AFM1"/>
  <c r="AFN1"/>
  <c r="AFO1"/>
  <c r="AFP1"/>
  <c r="AFQ1"/>
  <c r="AFR1"/>
  <c r="AFS1"/>
  <c r="AFT1"/>
  <c r="AFU1"/>
  <c r="AFV1"/>
  <c r="AFW1"/>
  <c r="AFX1"/>
  <c r="AFY1"/>
  <c r="AFZ1"/>
  <c r="AGA1"/>
  <c r="AGB1"/>
  <c r="AGC1"/>
  <c r="AGD1"/>
  <c r="AGE1"/>
  <c r="AGF1"/>
  <c r="AGG1"/>
  <c r="AGH1"/>
  <c r="AGI1"/>
  <c r="AGJ1"/>
  <c r="AGK1"/>
  <c r="AGL1"/>
  <c r="AGM1"/>
  <c r="AGN1"/>
  <c r="AGO1"/>
  <c r="AGP1"/>
  <c r="AGQ1"/>
  <c r="AGR1"/>
  <c r="AGS1"/>
  <c r="AGT1"/>
  <c r="AGU1"/>
  <c r="AGV1"/>
  <c r="AGW1"/>
  <c r="AGX1"/>
  <c r="AGY1"/>
  <c r="AGZ1"/>
  <c r="AHA1"/>
  <c r="AHB1"/>
  <c r="AHC1"/>
  <c r="AHD1"/>
  <c r="AHE1"/>
  <c r="AHF1"/>
  <c r="AHG1"/>
  <c r="AHH1"/>
  <c r="AHI1"/>
  <c r="AHJ1"/>
  <c r="AHK1"/>
  <c r="AHL1"/>
  <c r="AHM1"/>
  <c r="AHN1"/>
  <c r="AHO1"/>
  <c r="AHP1"/>
  <c r="AHQ1"/>
  <c r="AHR1"/>
  <c r="AHS1"/>
  <c r="AHT1"/>
  <c r="AHU1"/>
  <c r="AHV1"/>
  <c r="AHW1"/>
  <c r="AHX1"/>
  <c r="AHY1"/>
  <c r="AHZ1"/>
  <c r="AIA1"/>
  <c r="AIB1"/>
  <c r="AIC1"/>
  <c r="AID1"/>
  <c r="AIE1"/>
  <c r="AIF1"/>
  <c r="AIG1"/>
  <c r="AIH1"/>
  <c r="AII1"/>
  <c r="AIJ1"/>
  <c r="AIK1"/>
  <c r="AIL1"/>
  <c r="AIM1"/>
  <c r="AIN1"/>
  <c r="AIO1"/>
  <c r="AIP1"/>
  <c r="AIQ1"/>
  <c r="AIR1"/>
  <c r="AIS1"/>
  <c r="AIT1"/>
  <c r="AIU1"/>
  <c r="AIV1"/>
  <c r="AIW1"/>
  <c r="AIX1"/>
  <c r="AIY1"/>
  <c r="AIZ1"/>
  <c r="AJA1"/>
  <c r="AJB1"/>
  <c r="AJC1"/>
  <c r="AJD1"/>
  <c r="AJE1"/>
  <c r="AJF1"/>
  <c r="AJG1"/>
  <c r="AJH1"/>
  <c r="AJI1"/>
  <c r="AJJ1"/>
  <c r="AJK1"/>
  <c r="AJL1"/>
  <c r="AJM1"/>
  <c r="AJN1"/>
  <c r="AJO1"/>
  <c r="AJP1"/>
  <c r="AJQ1"/>
  <c r="AJR1"/>
  <c r="AJS1"/>
  <c r="AJT1"/>
  <c r="AJU1"/>
  <c r="AJV1"/>
  <c r="AJW1"/>
  <c r="AJX1"/>
  <c r="AJY1"/>
  <c r="AJZ1"/>
  <c r="AKA1"/>
  <c r="AKB1"/>
  <c r="AKC1"/>
  <c r="AKD1"/>
  <c r="AKE1"/>
  <c r="AKF1"/>
  <c r="AKG1"/>
  <c r="AKH1"/>
  <c r="AKI1"/>
  <c r="AKJ1"/>
  <c r="AKK1"/>
  <c r="AKL1"/>
  <c r="AKM1"/>
  <c r="AKN1"/>
  <c r="AKO1"/>
  <c r="AKP1"/>
  <c r="AKQ1"/>
  <c r="AKR1"/>
  <c r="AKS1"/>
  <c r="AKT1"/>
  <c r="AKU1"/>
  <c r="AKV1"/>
  <c r="AKW1"/>
  <c r="AKX1"/>
  <c r="AKY1"/>
  <c r="AKZ1"/>
  <c r="ALA1"/>
  <c r="ALB1"/>
  <c r="ALC1"/>
  <c r="ALD1"/>
  <c r="ALE1"/>
  <c r="ALF1"/>
  <c r="ALG1"/>
  <c r="ALH1"/>
  <c r="ALI1"/>
  <c r="ALJ1"/>
  <c r="ALK1"/>
  <c r="ALL1"/>
  <c r="ALM1"/>
  <c r="ALN1"/>
  <c r="ALO1"/>
  <c r="ALP1"/>
  <c r="ALQ1"/>
  <c r="ALR1"/>
  <c r="ALS1"/>
  <c r="ALT1"/>
  <c r="ALU1"/>
  <c r="ALV1"/>
  <c r="ALW1"/>
  <c r="ALX1"/>
  <c r="ALY1"/>
  <c r="ALZ1"/>
  <c r="AMA1"/>
  <c r="AMB1"/>
  <c r="AMC1"/>
  <c r="AMD1"/>
  <c r="AME1"/>
  <c r="AMF1"/>
  <c r="AMG1"/>
  <c r="AMH1"/>
  <c r="AMI1"/>
  <c r="AMJ1"/>
  <c r="AMK1"/>
  <c r="AML1"/>
  <c r="AMM1"/>
  <c r="AMN1"/>
  <c r="AMO1"/>
  <c r="AMP1"/>
  <c r="AMQ1"/>
  <c r="AMR1"/>
  <c r="AMS1"/>
  <c r="AMT1"/>
  <c r="AMU1"/>
  <c r="AMV1"/>
  <c r="AMW1"/>
  <c r="AMX1"/>
  <c r="AMY1"/>
  <c r="AMZ1"/>
  <c r="ANA1"/>
  <c r="ANB1"/>
  <c r="ANC1"/>
  <c r="AND1"/>
  <c r="ANE1"/>
  <c r="ANF1"/>
  <c r="ANG1"/>
  <c r="ANH1"/>
  <c r="ANI1"/>
  <c r="ANJ1"/>
  <c r="ANK1"/>
  <c r="ANL1"/>
  <c r="ANM1"/>
  <c r="ANN1"/>
  <c r="ANO1"/>
  <c r="ANP1"/>
  <c r="ANQ1"/>
  <c r="ANR1"/>
  <c r="ANS1"/>
  <c r="ANT1"/>
  <c r="ANU1"/>
  <c r="ANV1"/>
  <c r="ANW1"/>
  <c r="ANX1"/>
  <c r="ANY1"/>
  <c r="ANZ1"/>
  <c r="AOA1"/>
  <c r="AOB1"/>
  <c r="AOC1"/>
  <c r="AOD1"/>
  <c r="AOE1"/>
  <c r="AOF1"/>
  <c r="AOG1"/>
  <c r="AOH1"/>
  <c r="AOI1"/>
  <c r="AOJ1"/>
  <c r="AOK1"/>
  <c r="AOL1"/>
  <c r="AOM1"/>
  <c r="AON1"/>
  <c r="AOO1"/>
  <c r="AOP1"/>
  <c r="AOQ1"/>
  <c r="AOR1"/>
  <c r="AOS1"/>
  <c r="AOT1"/>
  <c r="AOU1"/>
  <c r="AOV1"/>
  <c r="AOW1"/>
  <c r="AOX1"/>
  <c r="AOY1"/>
  <c r="AOZ1"/>
  <c r="APA1"/>
  <c r="APB1"/>
  <c r="K12" i="25"/>
  <c r="K15"/>
  <c r="K10"/>
  <c r="K9"/>
  <c r="K13"/>
  <c r="K14"/>
  <c r="K7"/>
  <c r="K11"/>
  <c r="K8"/>
  <c r="APB2" i="2" l="1"/>
  <c r="APA2"/>
  <c r="AOZ2"/>
  <c r="AOY2"/>
  <c r="AOX2"/>
  <c r="AOW2"/>
  <c r="AOV2"/>
  <c r="AOU2"/>
  <c r="AOT2"/>
  <c r="AOS2"/>
  <c r="AOR2"/>
  <c r="AOQ2"/>
  <c r="AOP2"/>
  <c r="AOO2"/>
  <c r="AON2"/>
  <c r="AOM2"/>
  <c r="AOL2"/>
  <c r="AOK2"/>
  <c r="AOJ2"/>
  <c r="AOI2"/>
  <c r="AOH2"/>
  <c r="AOG2"/>
  <c r="AOF2"/>
  <c r="AOE2"/>
  <c r="AOD2"/>
  <c r="AOC2"/>
  <c r="AOB2"/>
  <c r="AOA2"/>
  <c r="ANZ2"/>
  <c r="ANY2"/>
  <c r="ANX2"/>
  <c r="ANW2"/>
  <c r="ANV2"/>
  <c r="ANU2"/>
  <c r="ANT2"/>
  <c r="ANS2"/>
  <c r="ANR2"/>
  <c r="ANQ2"/>
  <c r="ANP2"/>
  <c r="ANO2"/>
  <c r="ANN2"/>
  <c r="ANM2"/>
  <c r="ANL2"/>
  <c r="ANK2"/>
  <c r="ANJ2"/>
  <c r="ANI2"/>
  <c r="ANH2"/>
  <c r="ANG2"/>
  <c r="ANF2"/>
  <c r="ANE2"/>
  <c r="AND2"/>
  <c r="ANC2"/>
  <c r="ANB2"/>
  <c r="ANA2"/>
  <c r="AMZ2"/>
  <c r="AMY2"/>
  <c r="AMX2"/>
  <c r="AMW2"/>
  <c r="AMV2"/>
  <c r="AMU2"/>
  <c r="AMT2"/>
  <c r="AMS2"/>
  <c r="AMR2"/>
  <c r="AMQ2"/>
  <c r="AMP2"/>
  <c r="AMO2"/>
  <c r="AMN2"/>
  <c r="AMM2"/>
  <c r="AML2"/>
  <c r="AMK2"/>
  <c r="AMJ2"/>
  <c r="AMI2"/>
  <c r="AMH2"/>
  <c r="AMG2"/>
  <c r="AMF2"/>
  <c r="AME2"/>
  <c r="AMD2"/>
  <c r="AMC2"/>
  <c r="AMB2"/>
  <c r="AMA2"/>
  <c r="ALZ2"/>
  <c r="ALY2"/>
  <c r="ALX2"/>
  <c r="ALW2"/>
  <c r="ALV2"/>
  <c r="ALU2"/>
  <c r="ALT2"/>
  <c r="ALS2"/>
  <c r="ALR2"/>
  <c r="ALQ2"/>
  <c r="ALP2"/>
  <c r="ALO2"/>
  <c r="ALN2"/>
  <c r="ALM2"/>
  <c r="ALL2"/>
  <c r="ALK2"/>
  <c r="ALJ2"/>
  <c r="ALI2"/>
  <c r="ALH2"/>
  <c r="ALG2"/>
  <c r="ALF2"/>
  <c r="ALE2"/>
  <c r="ALD2"/>
  <c r="ALC2"/>
  <c r="ALB2"/>
  <c r="ALA2"/>
  <c r="AKZ2"/>
  <c r="AKY2"/>
  <c r="AKX2"/>
  <c r="AKW2"/>
  <c r="AKV2"/>
  <c r="AKU2"/>
  <c r="AKT2"/>
  <c r="AKS2"/>
  <c r="AKR2"/>
  <c r="AKQ2"/>
  <c r="AKP2"/>
  <c r="AKO2"/>
  <c r="AKN2"/>
  <c r="AKM2"/>
  <c r="AKL2"/>
  <c r="AKK2"/>
  <c r="AKJ2"/>
  <c r="AKI2"/>
  <c r="AKH2"/>
  <c r="AKG2"/>
  <c r="AKF2"/>
  <c r="AKE2"/>
  <c r="AKD2"/>
  <c r="AKC2"/>
  <c r="AKB2"/>
  <c r="AKA2"/>
  <c r="AJZ2"/>
  <c r="AJY2"/>
  <c r="AJX2"/>
  <c r="AJW2"/>
  <c r="AJV2"/>
  <c r="AJU2"/>
  <c r="AJT2"/>
  <c r="AJS2"/>
  <c r="AJR2"/>
  <c r="AJQ2"/>
  <c r="AJP2"/>
  <c r="AJO2"/>
  <c r="AJN2"/>
  <c r="AJM2"/>
  <c r="AJL2"/>
  <c r="AJK2"/>
  <c r="AJJ2"/>
  <c r="AJI2"/>
  <c r="AJH2"/>
  <c r="AJG2"/>
  <c r="AJF2"/>
  <c r="AJE2"/>
  <c r="AJD2"/>
  <c r="AJC2"/>
  <c r="AJB2"/>
  <c r="AJA2"/>
  <c r="AIZ2"/>
  <c r="AIY2"/>
  <c r="AIX2"/>
  <c r="AIW2"/>
  <c r="AIV2"/>
  <c r="AIU2"/>
  <c r="AIT2"/>
  <c r="AIS2"/>
  <c r="AIR2"/>
  <c r="AIQ2"/>
  <c r="AIP2"/>
  <c r="AIO2"/>
  <c r="AIN2"/>
  <c r="AIM2"/>
  <c r="AIL2"/>
  <c r="AIK2"/>
  <c r="AIJ2"/>
  <c r="AII2"/>
  <c r="AIH2"/>
  <c r="AIG2"/>
  <c r="AIF2"/>
  <c r="AIE2"/>
  <c r="AID2"/>
  <c r="AIC2"/>
  <c r="AIB2"/>
  <c r="AIA2"/>
  <c r="AHZ2"/>
  <c r="AHY2"/>
  <c r="AHX2"/>
  <c r="AHW2"/>
  <c r="AHV2"/>
  <c r="AHU2"/>
  <c r="AHT2"/>
  <c r="AHS2"/>
  <c r="AHR2"/>
  <c r="AHQ2"/>
  <c r="AHP2"/>
  <c r="AHO2"/>
  <c r="AHN2"/>
  <c r="AHM2"/>
  <c r="AHL2"/>
  <c r="AHK2"/>
  <c r="AHJ2"/>
  <c r="AHI2"/>
  <c r="AHH2"/>
  <c r="AHG2"/>
  <c r="AHF2"/>
  <c r="AHE2"/>
  <c r="AHD2"/>
  <c r="AHC2"/>
  <c r="AHB2"/>
  <c r="AHA2"/>
  <c r="AGZ2"/>
  <c r="AGY2"/>
  <c r="AGX2"/>
  <c r="AGW2"/>
  <c r="AGV2"/>
  <c r="AGU2"/>
  <c r="AGT2"/>
  <c r="AGS2"/>
  <c r="AGR2"/>
  <c r="AGQ2"/>
  <c r="AGP2"/>
  <c r="AGO2"/>
  <c r="AGN2"/>
  <c r="AGM2"/>
  <c r="AGL2"/>
  <c r="AGK2"/>
  <c r="AGJ2"/>
  <c r="AGI2"/>
  <c r="AGH2"/>
  <c r="AGG2"/>
  <c r="AGF2"/>
  <c r="AGE2"/>
  <c r="AGD2"/>
  <c r="AGC2"/>
  <c r="AGB2"/>
  <c r="AGA2"/>
  <c r="AFZ2"/>
  <c r="AFY2"/>
  <c r="AFX2"/>
  <c r="AFW2"/>
  <c r="AFV2"/>
  <c r="AFU2"/>
  <c r="AFT2"/>
  <c r="AFS2"/>
  <c r="AFR2"/>
  <c r="AFQ2"/>
  <c r="AFP2"/>
  <c r="AFO2"/>
  <c r="AFN2"/>
  <c r="AFM2"/>
  <c r="AFL2"/>
  <c r="AFK2"/>
  <c r="AFJ2"/>
  <c r="AFI2"/>
  <c r="AFH2"/>
  <c r="AFG2"/>
  <c r="AFF2"/>
  <c r="AFE2"/>
  <c r="AFD2"/>
  <c r="AFC2"/>
  <c r="AFB2"/>
  <c r="AFA2"/>
  <c r="AEZ2"/>
  <c r="AEY2"/>
  <c r="AEX2"/>
  <c r="AEW2"/>
  <c r="AEV2"/>
  <c r="AEU2"/>
  <c r="AET2"/>
  <c r="AES2"/>
  <c r="AER2"/>
  <c r="AEQ2"/>
  <c r="AEP2"/>
  <c r="AEO2"/>
  <c r="AEN2"/>
  <c r="AEM2"/>
  <c r="AEL2"/>
  <c r="AEK2"/>
  <c r="AEJ2"/>
  <c r="AEI2"/>
  <c r="AEH2"/>
  <c r="AEG2"/>
  <c r="AEF2"/>
  <c r="AEE2"/>
  <c r="AED2"/>
  <c r="AEC2"/>
  <c r="AEB2"/>
  <c r="AEA2"/>
  <c r="ADZ2"/>
  <c r="ADY2"/>
  <c r="ADX2"/>
  <c r="ADW2"/>
  <c r="ADV2"/>
  <c r="ADU2"/>
  <c r="ADT2"/>
  <c r="ADS2"/>
  <c r="ADR2"/>
  <c r="ADQ2"/>
  <c r="ADP2"/>
  <c r="ADO2"/>
  <c r="ADN2"/>
  <c r="ADM2"/>
  <c r="ADL2"/>
  <c r="ADK2"/>
  <c r="ADJ2"/>
  <c r="ADI2"/>
  <c r="ADH2"/>
  <c r="ADG2"/>
  <c r="ADF2"/>
  <c r="ADE2"/>
  <c r="ADD2"/>
  <c r="ADC2"/>
  <c r="ADB2"/>
  <c r="ADA2"/>
  <c r="ACZ2"/>
  <c r="ACY2"/>
  <c r="ACX2"/>
  <c r="ACW2"/>
  <c r="ACV2"/>
  <c r="ACU2"/>
  <c r="ACT2"/>
  <c r="ACS2"/>
  <c r="ACR2"/>
  <c r="ACQ2"/>
  <c r="ACP2"/>
  <c r="ACO2"/>
  <c r="ACN2"/>
  <c r="ACM2"/>
  <c r="ACL2"/>
  <c r="ACK2"/>
  <c r="ACJ2"/>
  <c r="ACI2"/>
  <c r="ACH2"/>
  <c r="ACG2"/>
  <c r="ACF2"/>
  <c r="ACE2"/>
  <c r="ACD2"/>
  <c r="ACC2"/>
  <c r="ACB2"/>
  <c r="ACA2"/>
  <c r="ABZ2"/>
  <c r="ABY2"/>
  <c r="ABX2"/>
  <c r="ABW2"/>
  <c r="ABV2"/>
  <c r="ABU2"/>
  <c r="ABT2"/>
  <c r="ABS2"/>
  <c r="ABR2"/>
  <c r="ABQ2"/>
  <c r="ABP2"/>
  <c r="ABO2"/>
  <c r="ABN2"/>
  <c r="ABM2"/>
  <c r="ABL2"/>
  <c r="ABK2"/>
  <c r="ABJ2"/>
  <c r="ABI2"/>
  <c r="ABH2"/>
  <c r="ABG2"/>
  <c r="ABF2"/>
  <c r="ABE2"/>
  <c r="ABD2"/>
  <c r="ABC2"/>
  <c r="ABB2"/>
  <c r="ABA2"/>
  <c r="AAZ2"/>
  <c r="AAY2"/>
  <c r="AAX2"/>
  <c r="AAW2"/>
  <c r="AAV2"/>
  <c r="AAU2"/>
  <c r="AAT2"/>
  <c r="AAS2"/>
  <c r="AAR2"/>
  <c r="AAQ2"/>
  <c r="AAP2"/>
  <c r="AAO2"/>
  <c r="AAN2"/>
  <c r="AAM2"/>
  <c r="AAL2"/>
  <c r="AAK2"/>
  <c r="AAJ2"/>
  <c r="AAI2"/>
  <c r="AAH2"/>
  <c r="AAG2"/>
  <c r="AAF2"/>
  <c r="AAE2"/>
  <c r="AAD2"/>
  <c r="AAC2"/>
  <c r="AAB2"/>
  <c r="AAA2"/>
  <c r="ZZ2"/>
  <c r="ZY2"/>
  <c r="ZX2"/>
  <c r="ZW2"/>
  <c r="ZV2"/>
  <c r="ZU2"/>
  <c r="ZT2"/>
  <c r="ZS2"/>
  <c r="ZR2"/>
  <c r="ZQ2"/>
  <c r="ZP2"/>
  <c r="ZO2"/>
  <c r="ZN2"/>
  <c r="ZM2"/>
  <c r="ZL2"/>
  <c r="ZK2"/>
  <c r="ZJ2"/>
  <c r="ZI2"/>
  <c r="ZH2"/>
  <c r="ZG2"/>
  <c r="ZF2"/>
  <c r="ZE2"/>
  <c r="ZD2"/>
  <c r="ZC2"/>
  <c r="ZB2"/>
  <c r="ZA2"/>
  <c r="YZ2"/>
  <c r="YY2"/>
  <c r="YX2"/>
  <c r="YW2"/>
  <c r="YV2"/>
  <c r="YU2"/>
  <c r="YT2"/>
  <c r="YS2"/>
  <c r="YR2"/>
  <c r="YQ2"/>
  <c r="YP2"/>
  <c r="YO2"/>
  <c r="YN2"/>
  <c r="YM2"/>
  <c r="YL2"/>
  <c r="YK2"/>
  <c r="YJ2"/>
  <c r="YI2"/>
  <c r="YH2"/>
  <c r="YG2"/>
  <c r="YF2"/>
  <c r="YE2"/>
  <c r="YD2"/>
  <c r="YC2"/>
  <c r="YB2"/>
  <c r="YA2"/>
  <c r="XZ2"/>
  <c r="XY2"/>
  <c r="XX2"/>
  <c r="XW2"/>
  <c r="XV2"/>
  <c r="XU2"/>
  <c r="XT2"/>
  <c r="XS2"/>
  <c r="XR2"/>
  <c r="XQ2"/>
  <c r="XP2"/>
  <c r="XO2"/>
  <c r="XN2"/>
  <c r="XM2"/>
  <c r="XL2"/>
  <c r="XK2"/>
  <c r="XJ2"/>
  <c r="XI2"/>
  <c r="XH2"/>
  <c r="XG2"/>
  <c r="XF2"/>
  <c r="XE2"/>
  <c r="XD2"/>
  <c r="XC2"/>
  <c r="XB2"/>
  <c r="XA2"/>
  <c r="WZ2"/>
  <c r="WY2"/>
  <c r="WX2"/>
  <c r="WW2"/>
  <c r="WV2"/>
  <c r="WU2"/>
  <c r="WT2"/>
  <c r="WS2"/>
  <c r="WR2"/>
  <c r="WQ2"/>
  <c r="WP2"/>
  <c r="WO2"/>
  <c r="WN2"/>
  <c r="WM2"/>
  <c r="WL2"/>
  <c r="WK2"/>
  <c r="WJ2"/>
  <c r="WI2"/>
  <c r="WH2"/>
  <c r="WG2"/>
  <c r="WF2"/>
  <c r="WE2"/>
  <c r="WD2"/>
  <c r="WC2"/>
  <c r="WB2"/>
  <c r="WA2"/>
  <c r="VZ2"/>
  <c r="VY2"/>
  <c r="VX2"/>
  <c r="VW2"/>
  <c r="VV2"/>
  <c r="VU2"/>
  <c r="VT2"/>
  <c r="VS2"/>
  <c r="VR2"/>
  <c r="VQ2"/>
  <c r="VP2"/>
  <c r="VO2"/>
  <c r="VN2"/>
  <c r="VM2"/>
  <c r="VL2"/>
  <c r="VK2"/>
  <c r="VJ2"/>
  <c r="VI2"/>
  <c r="VH2"/>
  <c r="VG2"/>
  <c r="VF2"/>
  <c r="VE2"/>
  <c r="VD2"/>
  <c r="VC2"/>
  <c r="VB2"/>
  <c r="VA2"/>
  <c r="UZ2"/>
  <c r="UY2"/>
  <c r="UX2"/>
  <c r="UW2"/>
  <c r="UV2"/>
  <c r="UU2"/>
  <c r="UT2"/>
  <c r="US2"/>
  <c r="UR2"/>
  <c r="UQ2"/>
  <c r="UP2"/>
  <c r="UO2"/>
  <c r="UN2"/>
  <c r="UM2"/>
  <c r="UL2"/>
  <c r="UK2"/>
  <c r="UJ2"/>
  <c r="UI2"/>
  <c r="UH2"/>
  <c r="UG2"/>
  <c r="UF2"/>
  <c r="UE2"/>
  <c r="UD2"/>
  <c r="UC2"/>
  <c r="UB2"/>
  <c r="UA2"/>
  <c r="TZ2"/>
  <c r="TY2"/>
  <c r="TX2"/>
  <c r="TW2"/>
  <c r="TV2"/>
  <c r="TU2"/>
  <c r="TT2"/>
  <c r="TS2"/>
  <c r="TR2"/>
  <c r="TQ2"/>
  <c r="TP2"/>
  <c r="TO2"/>
  <c r="TN2"/>
  <c r="TM2"/>
  <c r="TL2"/>
  <c r="TK2"/>
  <c r="TJ2"/>
  <c r="TI2"/>
  <c r="TH2"/>
  <c r="TG2"/>
  <c r="TF2"/>
  <c r="TE2"/>
  <c r="TD2"/>
  <c r="TC2"/>
  <c r="TB2"/>
  <c r="TA2"/>
  <c r="SZ2"/>
  <c r="SY2"/>
  <c r="SX2"/>
  <c r="SW2"/>
  <c r="SV2"/>
  <c r="SU2"/>
  <c r="ST2"/>
  <c r="SS2"/>
  <c r="SR2"/>
  <c r="SQ2"/>
  <c r="SP2"/>
  <c r="SO2"/>
  <c r="SN2"/>
  <c r="SM2"/>
  <c r="SL2"/>
  <c r="SK2"/>
  <c r="SJ2"/>
  <c r="SI2"/>
  <c r="SH2"/>
  <c r="SG2"/>
  <c r="SF2"/>
  <c r="SE2"/>
  <c r="SD2"/>
  <c r="SC2"/>
  <c r="SB2"/>
  <c r="SA2"/>
  <c r="RZ2"/>
  <c r="RY2"/>
  <c r="RX2"/>
  <c r="RW2"/>
  <c r="RV2"/>
  <c r="RU2"/>
  <c r="RT2"/>
  <c r="RS2"/>
  <c r="RR2"/>
  <c r="RQ2"/>
  <c r="RP2"/>
  <c r="RO2"/>
  <c r="RN2"/>
  <c r="RM2"/>
  <c r="RL2"/>
  <c r="RK2"/>
  <c r="RJ2"/>
  <c r="RI2"/>
  <c r="RH2"/>
  <c r="RG2"/>
  <c r="RF2"/>
  <c r="RE2"/>
  <c r="RD2"/>
  <c r="RC2"/>
  <c r="RB2"/>
  <c r="RA2"/>
  <c r="QZ2"/>
  <c r="QY2"/>
  <c r="QX2"/>
  <c r="QW2"/>
  <c r="QV2"/>
  <c r="QU2"/>
  <c r="QT2"/>
  <c r="QS2"/>
  <c r="QR2"/>
  <c r="QQ2"/>
  <c r="QP2"/>
  <c r="QO2"/>
  <c r="QN2"/>
  <c r="QM2"/>
  <c r="QL2"/>
  <c r="QK2"/>
  <c r="QJ2"/>
  <c r="QI2"/>
  <c r="QH2"/>
  <c r="QG2"/>
  <c r="QF2"/>
  <c r="QE2"/>
  <c r="QD2"/>
  <c r="QC2"/>
  <c r="QB2"/>
  <c r="QA2"/>
  <c r="PZ2"/>
  <c r="PY2"/>
  <c r="PX2"/>
  <c r="PW2"/>
  <c r="PV2"/>
  <c r="PU2"/>
  <c r="PT2"/>
  <c r="PS2"/>
  <c r="PR2"/>
  <c r="PQ2"/>
  <c r="PP2"/>
  <c r="PO2"/>
  <c r="PN2"/>
  <c r="PM2"/>
  <c r="PL2"/>
  <c r="PK2"/>
  <c r="PJ2"/>
  <c r="PI2"/>
  <c r="PH2"/>
  <c r="PG2"/>
  <c r="PF2"/>
  <c r="PE2"/>
  <c r="PD2"/>
  <c r="PC2"/>
  <c r="PB2"/>
  <c r="PA2"/>
  <c r="OZ2"/>
  <c r="OY2"/>
  <c r="OX2"/>
  <c r="OW2"/>
  <c r="OV2"/>
  <c r="OU2"/>
  <c r="OT2"/>
  <c r="OS2"/>
  <c r="OR2"/>
  <c r="OQ2"/>
  <c r="OP2"/>
  <c r="OO2"/>
  <c r="ON2"/>
  <c r="OM2"/>
  <c r="OL2"/>
  <c r="OK2"/>
  <c r="OJ2"/>
  <c r="OI2"/>
  <c r="OH2"/>
  <c r="OG2"/>
  <c r="OF2"/>
  <c r="OE2"/>
  <c r="OD2"/>
  <c r="OC2"/>
  <c r="OB2"/>
  <c r="OA2"/>
  <c r="NZ2"/>
  <c r="NY2"/>
  <c r="NX2"/>
  <c r="NW2"/>
  <c r="NV2"/>
  <c r="NU2"/>
  <c r="NT2"/>
  <c r="NS2"/>
  <c r="NR2"/>
  <c r="NQ2"/>
  <c r="NP2"/>
  <c r="NO2"/>
  <c r="NN2"/>
  <c r="NM2"/>
  <c r="NL2"/>
  <c r="NK2"/>
  <c r="NJ2"/>
  <c r="NI2"/>
  <c r="NH2"/>
  <c r="NG2"/>
  <c r="NF2"/>
  <c r="NE2"/>
  <c r="ND2"/>
  <c r="NC2"/>
  <c r="NB2"/>
  <c r="NA2"/>
  <c r="MZ2"/>
  <c r="MY2"/>
  <c r="MX2"/>
  <c r="MW2"/>
  <c r="MV2"/>
  <c r="MU2"/>
  <c r="MT2"/>
  <c r="MS2"/>
  <c r="MR2"/>
  <c r="MQ2"/>
  <c r="MP2"/>
  <c r="MO2"/>
  <c r="MN2"/>
  <c r="MM2"/>
  <c r="ML2"/>
  <c r="MK2"/>
  <c r="MJ2"/>
  <c r="MI2"/>
  <c r="MH2"/>
  <c r="MG2"/>
  <c r="MF2"/>
  <c r="ME2"/>
  <c r="MD2"/>
  <c r="MC2"/>
  <c r="MB2"/>
  <c r="MA2"/>
  <c r="LZ2"/>
  <c r="LY2"/>
  <c r="LX2"/>
  <c r="LW2"/>
  <c r="LV2"/>
  <c r="LU2"/>
  <c r="LT2"/>
  <c r="LS2"/>
  <c r="LR2"/>
  <c r="LQ2"/>
  <c r="LP2"/>
  <c r="LO2"/>
  <c r="LN2"/>
  <c r="LM2"/>
  <c r="LL2"/>
  <c r="LK2"/>
  <c r="LJ2"/>
  <c r="LI2"/>
  <c r="LH2"/>
  <c r="LG2"/>
  <c r="LF2"/>
  <c r="LE2"/>
  <c r="LD2"/>
  <c r="LC2"/>
  <c r="LB2"/>
  <c r="LA2"/>
  <c r="KZ2"/>
  <c r="KY2"/>
  <c r="KX2"/>
  <c r="KW2"/>
  <c r="KV2"/>
  <c r="KU2"/>
  <c r="KT2"/>
  <c r="KS2"/>
  <c r="KR2"/>
  <c r="KQ2"/>
  <c r="KP2"/>
  <c r="KO2"/>
  <c r="KN2"/>
  <c r="KM2"/>
  <c r="KL2"/>
  <c r="KK2"/>
  <c r="KJ2"/>
  <c r="KI2"/>
  <c r="KH2"/>
  <c r="KG2"/>
  <c r="KF2"/>
  <c r="KE2"/>
  <c r="KD2"/>
  <c r="KC2"/>
  <c r="KB2"/>
  <c r="KA2"/>
  <c r="JZ2"/>
  <c r="JY2"/>
  <c r="JX2"/>
  <c r="JW2"/>
  <c r="JV2"/>
  <c r="JU2"/>
  <c r="JT2"/>
  <c r="JS2"/>
  <c r="JR2"/>
  <c r="JQ2"/>
  <c r="JP2"/>
  <c r="JO2"/>
  <c r="JN2"/>
  <c r="JM2"/>
  <c r="JL2"/>
  <c r="JK2"/>
  <c r="JJ2"/>
  <c r="JI2"/>
  <c r="JH2"/>
  <c r="JG2"/>
  <c r="JF2"/>
  <c r="JE2"/>
  <c r="JD2"/>
  <c r="JC2"/>
  <c r="JB2"/>
  <c r="JA2"/>
  <c r="IZ2"/>
  <c r="IY2"/>
  <c r="IX2"/>
  <c r="IW2"/>
  <c r="IV2"/>
  <c r="IU2"/>
  <c r="IT2"/>
  <c r="IS2"/>
  <c r="IR2"/>
  <c r="IQ2"/>
  <c r="IP2"/>
  <c r="IO2"/>
  <c r="IN2"/>
  <c r="IM2"/>
  <c r="IL2"/>
  <c r="IK2"/>
  <c r="IJ2"/>
  <c r="II2"/>
  <c r="IH2"/>
  <c r="IG2"/>
  <c r="IF2"/>
  <c r="IE2"/>
  <c r="ID2"/>
  <c r="IC2"/>
  <c r="IB2"/>
  <c r="IA2"/>
  <c r="HZ2"/>
  <c r="HY2"/>
  <c r="HX2"/>
  <c r="HW2"/>
  <c r="HV2"/>
  <c r="HU2"/>
  <c r="HT2"/>
  <c r="HS2"/>
  <c r="HR2"/>
  <c r="HQ2"/>
  <c r="HP2"/>
  <c r="HO2"/>
  <c r="HN2"/>
  <c r="HM2"/>
  <c r="HL2"/>
  <c r="HK2"/>
  <c r="HJ2"/>
  <c r="HI2"/>
  <c r="HH2"/>
  <c r="HG2"/>
  <c r="HF2"/>
  <c r="HE2"/>
  <c r="HD2"/>
  <c r="HC2"/>
  <c r="HB2"/>
  <c r="HA2"/>
  <c r="GZ2"/>
  <c r="GY2"/>
  <c r="GX2"/>
  <c r="GW2"/>
  <c r="GV2"/>
  <c r="GU2"/>
  <c r="GT2"/>
  <c r="GS2"/>
  <c r="GR2"/>
  <c r="GQ2"/>
  <c r="GP2"/>
  <c r="GO2"/>
  <c r="GN2"/>
  <c r="GM2"/>
  <c r="GL2"/>
  <c r="GK2"/>
  <c r="GJ2"/>
  <c r="GI2"/>
  <c r="GH2"/>
  <c r="GG2"/>
  <c r="GF2"/>
  <c r="GE2"/>
  <c r="GD2"/>
  <c r="GC2"/>
  <c r="GB2"/>
  <c r="GA2"/>
  <c r="FZ2"/>
  <c r="FY2"/>
  <c r="FX2"/>
  <c r="FW2"/>
  <c r="FV2"/>
  <c r="FU2"/>
  <c r="FT2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W2"/>
  <c r="BV2"/>
  <c r="BU2"/>
  <c r="BT2"/>
  <c r="BS2"/>
  <c r="BR2"/>
  <c r="BQ2"/>
  <c r="BP2"/>
  <c r="BO2"/>
  <c r="BN2"/>
  <c r="BM2"/>
  <c r="BL2"/>
  <c r="BK2"/>
  <c r="BJ2"/>
  <c r="BI2"/>
  <c r="BH2"/>
  <c r="BG2"/>
  <c r="BF2"/>
  <c r="BE2"/>
  <c r="BD2"/>
  <c r="BC2"/>
  <c r="BB2"/>
  <c r="BA2"/>
  <c r="AZ2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J14" i="24"/>
  <c r="O2"/>
  <c r="C14" i="7" a="1"/>
  <c r="J13" i="24"/>
  <c r="B11" i="26"/>
  <c r="F8"/>
  <c r="G5"/>
  <c r="B3"/>
  <c r="B9"/>
  <c r="B4"/>
  <c r="F11"/>
  <c r="G8"/>
  <c r="B6"/>
  <c r="F3"/>
  <c r="G11"/>
  <c r="F6"/>
  <c r="F9"/>
  <c r="G6"/>
  <c r="G9"/>
  <c r="A1" i="25"/>
  <c r="G3" i="26"/>
  <c r="F4"/>
  <c r="B7"/>
  <c r="G7"/>
  <c r="F2"/>
  <c r="F10"/>
  <c r="B5"/>
  <c r="F5"/>
  <c r="F7"/>
  <c r="B8"/>
  <c r="B2"/>
  <c r="G10"/>
  <c r="G4"/>
  <c r="B10"/>
  <c r="G2"/>
  <c r="B14" i="7"/>
  <c r="X3" i="24"/>
  <c r="AD2" i="3"/>
  <c r="J38" i="24"/>
  <c r="J36"/>
  <c r="J25"/>
  <c r="J68"/>
  <c r="J65"/>
  <c r="J43"/>
  <c r="J35"/>
  <c r="J29"/>
  <c r="J46"/>
  <c r="J23"/>
  <c r="J34"/>
  <c r="J16"/>
  <c r="J61"/>
  <c r="J44"/>
  <c r="J39"/>
  <c r="J67"/>
  <c r="J59"/>
  <c r="J17"/>
  <c r="J63"/>
  <c r="J45"/>
  <c r="J62"/>
  <c r="J60"/>
  <c r="J54"/>
  <c r="J21"/>
  <c r="J26"/>
  <c r="J18"/>
  <c r="J66"/>
  <c r="J37"/>
  <c r="J22"/>
  <c r="J31"/>
  <c r="J58"/>
  <c r="J32"/>
  <c r="J71"/>
  <c r="J24"/>
  <c r="J49"/>
  <c r="J40"/>
  <c r="J50"/>
  <c r="J20"/>
  <c r="J33"/>
  <c r="J19"/>
  <c r="J51"/>
  <c r="J27"/>
  <c r="J53"/>
  <c r="J52"/>
  <c r="J28"/>
  <c r="J30"/>
  <c r="J64"/>
  <c r="J42"/>
  <c r="CB97"/>
  <c r="CB96"/>
  <c r="CB95"/>
  <c r="CB94"/>
  <c r="CB93"/>
  <c r="CB92"/>
  <c r="CB91"/>
  <c r="CB90"/>
  <c r="CB89"/>
  <c r="CB88"/>
  <c r="CB87"/>
  <c r="CB86"/>
  <c r="CB85"/>
  <c r="CB84"/>
  <c r="CB83"/>
  <c r="CB82"/>
  <c r="CB81"/>
  <c r="CB80"/>
  <c r="CB79"/>
  <c r="CB78"/>
  <c r="CB77"/>
  <c r="CB76"/>
  <c r="CB75"/>
  <c r="CB74"/>
  <c r="CB73"/>
  <c r="CB72"/>
  <c r="CB70"/>
  <c r="CB57"/>
  <c r="AJ57"/>
  <c r="AO57"/>
  <c r="CB56"/>
  <c r="BX57"/>
  <c r="AM57"/>
  <c r="AO56"/>
  <c r="CB55"/>
  <c r="BX56"/>
  <c r="AJ56"/>
  <c r="AM56"/>
  <c r="BX55"/>
  <c r="AO55"/>
  <c r="AM55"/>
  <c r="AJ55"/>
  <c r="CB48"/>
  <c r="CB47"/>
  <c r="CB41"/>
  <c r="CB15"/>
  <c r="L3"/>
  <c r="BV33"/>
  <c r="CK24"/>
  <c r="CK71"/>
  <c r="CL16"/>
  <c r="CL22"/>
  <c r="BV40"/>
  <c r="CL20"/>
  <c r="CL33"/>
  <c r="BV13"/>
  <c r="CK16"/>
  <c r="CK18"/>
  <c r="CK65"/>
  <c r="CL27"/>
  <c r="BV60"/>
  <c r="CM27"/>
  <c r="CM24"/>
  <c r="CL35"/>
  <c r="BV41"/>
  <c r="BV54"/>
  <c r="BV65"/>
  <c r="CM23"/>
  <c r="CK32"/>
  <c r="BV50"/>
  <c r="BV20"/>
  <c r="CM25"/>
  <c r="CK64"/>
  <c r="BV47"/>
  <c r="BV44"/>
  <c r="CK21"/>
  <c r="CK14"/>
  <c r="CK20"/>
  <c r="BV39"/>
  <c r="BV34"/>
  <c r="CK62"/>
  <c r="CM19"/>
  <c r="CL29"/>
  <c r="CK31"/>
  <c r="BV43"/>
  <c r="CL21"/>
  <c r="CK29"/>
  <c r="CM21"/>
  <c r="BV49"/>
  <c r="BV28"/>
  <c r="BV31"/>
  <c r="CM20"/>
  <c r="CK33"/>
  <c r="CM32"/>
  <c r="BV17"/>
  <c r="CK25"/>
  <c r="CK30"/>
  <c r="CL23"/>
  <c r="CK27"/>
  <c r="CL28"/>
  <c r="CL26"/>
  <c r="CK34"/>
  <c r="CL30"/>
  <c r="BV58"/>
  <c r="BV52"/>
  <c r="CK39"/>
  <c r="CM29"/>
  <c r="CL31"/>
  <c r="BV61"/>
  <c r="CK22"/>
  <c r="CM30"/>
  <c r="BV56"/>
  <c r="CN16"/>
  <c r="BV26"/>
  <c r="BV71"/>
  <c r="CK37"/>
  <c r="BV23"/>
  <c r="CK35"/>
  <c r="CK63"/>
  <c r="CL32"/>
  <c r="BV53"/>
  <c r="BV14"/>
  <c r="CM35"/>
  <c r="CM31"/>
  <c r="BV24"/>
  <c r="CL34"/>
  <c r="CM22"/>
  <c r="CL24"/>
  <c r="BV19"/>
  <c r="BV64"/>
  <c r="BV37"/>
  <c r="BV22"/>
  <c r="BV69"/>
  <c r="BV21"/>
  <c r="BV36"/>
  <c r="CM33"/>
  <c r="CM26"/>
  <c r="BV55"/>
  <c r="CM16"/>
  <c r="BV45"/>
  <c r="CK26"/>
  <c r="BV48"/>
  <c r="BV42"/>
  <c r="BV67"/>
  <c r="CK13"/>
  <c r="CM36"/>
  <c r="BV62"/>
  <c r="BV46"/>
  <c r="BV68"/>
  <c r="BV51"/>
  <c r="BV27"/>
  <c r="BV29"/>
  <c r="BV38"/>
  <c r="BV25"/>
  <c r="BV15"/>
  <c r="BV16"/>
  <c r="CK28"/>
  <c r="CK38"/>
  <c r="BV59"/>
  <c r="BV70"/>
  <c r="CM34"/>
  <c r="CL25"/>
  <c r="BV63"/>
  <c r="CL19"/>
  <c r="CK17"/>
  <c r="BV66"/>
  <c r="BV57"/>
  <c r="CL36"/>
  <c r="BV30"/>
  <c r="CK23"/>
  <c r="BV32"/>
  <c r="CK19"/>
  <c r="BV18"/>
  <c r="BV35"/>
  <c r="CK36"/>
  <c r="CM28"/>
  <c r="D16" i="7"/>
  <c r="G11" i="25"/>
  <c r="CB69" i="24"/>
  <c r="O39" l="1"/>
  <c r="L39"/>
  <c r="AZ39" s="1"/>
  <c r="C16" i="7"/>
  <c r="BY55" i="24"/>
  <c r="AL55"/>
  <c r="AH55"/>
  <c r="AG55"/>
  <c r="AI55"/>
  <c r="BY56"/>
  <c r="AL56"/>
  <c r="AH56"/>
  <c r="AG56"/>
  <c r="AI56"/>
  <c r="BY57"/>
  <c r="AL57"/>
  <c r="AH57"/>
  <c r="AG57"/>
  <c r="AI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R34"/>
  <c r="AS34"/>
  <c r="AT34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E10" s="1"/>
  <c r="D2"/>
  <c r="C2"/>
  <c r="E2" s="1"/>
  <c r="D8"/>
  <c r="C8"/>
  <c r="E8" s="1"/>
  <c r="D5"/>
  <c r="C5"/>
  <c r="E5" s="1"/>
  <c r="D7"/>
  <c r="C7"/>
  <c r="E7" s="1"/>
  <c r="D6"/>
  <c r="C6"/>
  <c r="E6" s="1"/>
  <c r="D4"/>
  <c r="C4"/>
  <c r="E4" s="1"/>
  <c r="D9"/>
  <c r="C9"/>
  <c r="E9" s="1"/>
  <c r="D3"/>
  <c r="C3"/>
  <c r="E3" s="1"/>
  <c r="D11"/>
  <c r="C11"/>
  <c r="E11" s="1"/>
  <c r="AR13" i="24"/>
  <c r="AT13"/>
  <c r="AS13"/>
  <c r="C14" i="7"/>
  <c r="I2" i="24"/>
  <c r="J2"/>
  <c r="H2"/>
  <c r="G7" i="25" s="1"/>
  <c r="S2" i="24"/>
  <c r="K2"/>
  <c r="U2"/>
  <c r="AR14"/>
  <c r="AT14"/>
  <c r="AS14"/>
  <c r="N548" i="3"/>
  <c r="K548"/>
  <c r="F548" s="1"/>
  <c r="N547"/>
  <c r="K547"/>
  <c r="F547" s="1"/>
  <c r="N546"/>
  <c r="K546"/>
  <c r="F546" s="1"/>
  <c r="N545"/>
  <c r="K545"/>
  <c r="F545" s="1"/>
  <c r="N544"/>
  <c r="K544"/>
  <c r="F544" s="1"/>
  <c r="N543"/>
  <c r="K543"/>
  <c r="F543" s="1"/>
  <c r="N542"/>
  <c r="K542"/>
  <c r="F542" s="1"/>
  <c r="N541"/>
  <c r="K541"/>
  <c r="F541" s="1"/>
  <c r="N540"/>
  <c r="K540"/>
  <c r="F540" s="1"/>
  <c r="N539"/>
  <c r="K539"/>
  <c r="F539" s="1"/>
  <c r="N538"/>
  <c r="K538"/>
  <c r="F538" s="1"/>
  <c r="N537"/>
  <c r="K537"/>
  <c r="F537" s="1"/>
  <c r="N536"/>
  <c r="K536"/>
  <c r="F536" s="1"/>
  <c r="N535"/>
  <c r="K535"/>
  <c r="F535" s="1"/>
  <c r="N534"/>
  <c r="K534"/>
  <c r="F534" s="1"/>
  <c r="N533"/>
  <c r="K533"/>
  <c r="F533" s="1"/>
  <c r="N532"/>
  <c r="K532"/>
  <c r="F532" s="1"/>
  <c r="N531"/>
  <c r="K531"/>
  <c r="F531" s="1"/>
  <c r="N530"/>
  <c r="K530"/>
  <c r="F530" s="1"/>
  <c r="N529"/>
  <c r="K529"/>
  <c r="F529" s="1"/>
  <c r="N528"/>
  <c r="K528"/>
  <c r="F528" s="1"/>
  <c r="N527"/>
  <c r="K527"/>
  <c r="F527" s="1"/>
  <c r="N526"/>
  <c r="K526"/>
  <c r="F526" s="1"/>
  <c r="N525"/>
  <c r="K525"/>
  <c r="F525" s="1"/>
  <c r="N524"/>
  <c r="K524"/>
  <c r="F524" s="1"/>
  <c r="N523"/>
  <c r="K523"/>
  <c r="F523" s="1"/>
  <c r="N522"/>
  <c r="K522"/>
  <c r="F522" s="1"/>
  <c r="N521"/>
  <c r="K521"/>
  <c r="F521" s="1"/>
  <c r="N520"/>
  <c r="K520"/>
  <c r="F520" s="1"/>
  <c r="N519"/>
  <c r="K519"/>
  <c r="F519" s="1"/>
  <c r="N518"/>
  <c r="K518"/>
  <c r="F518" s="1"/>
  <c r="N517"/>
  <c r="K517"/>
  <c r="F517" s="1"/>
  <c r="N516"/>
  <c r="K516"/>
  <c r="F516" s="1"/>
  <c r="N515"/>
  <c r="K515"/>
  <c r="F515" s="1"/>
  <c r="N514"/>
  <c r="K514"/>
  <c r="F514" s="1"/>
  <c r="N513"/>
  <c r="K513"/>
  <c r="F513" s="1"/>
  <c r="N512"/>
  <c r="K512"/>
  <c r="F512" s="1"/>
  <c r="N511"/>
  <c r="K511"/>
  <c r="F511" s="1"/>
  <c r="N510"/>
  <c r="K510"/>
  <c r="F510" s="1"/>
  <c r="N509"/>
  <c r="K509"/>
  <c r="F509" s="1"/>
  <c r="N508"/>
  <c r="K508"/>
  <c r="F508" s="1"/>
  <c r="N507"/>
  <c r="K507"/>
  <c r="F507" s="1"/>
  <c r="N506"/>
  <c r="K506"/>
  <c r="F506" s="1"/>
  <c r="N505"/>
  <c r="K505"/>
  <c r="F505" s="1"/>
  <c r="N504"/>
  <c r="K504"/>
  <c r="F504" s="1"/>
  <c r="N503"/>
  <c r="K503"/>
  <c r="F503" s="1"/>
  <c r="N502"/>
  <c r="K502"/>
  <c r="F502" s="1"/>
  <c r="N501"/>
  <c r="K501"/>
  <c r="F501" s="1"/>
  <c r="N500"/>
  <c r="K500"/>
  <c r="F500" s="1"/>
  <c r="N499"/>
  <c r="K499"/>
  <c r="F499" s="1"/>
  <c r="N498"/>
  <c r="K498"/>
  <c r="F498" s="1"/>
  <c r="N497"/>
  <c r="K497"/>
  <c r="F497" s="1"/>
  <c r="N496"/>
  <c r="K496"/>
  <c r="F496" s="1"/>
  <c r="N495"/>
  <c r="K495"/>
  <c r="F495" s="1"/>
  <c r="N494"/>
  <c r="K494"/>
  <c r="F494" s="1"/>
  <c r="N493"/>
  <c r="K493"/>
  <c r="F493" s="1"/>
  <c r="N492"/>
  <c r="K492"/>
  <c r="F492" s="1"/>
  <c r="N491"/>
  <c r="K491"/>
  <c r="F491" s="1"/>
  <c r="N490"/>
  <c r="K490"/>
  <c r="F490" s="1"/>
  <c r="N489"/>
  <c r="K489"/>
  <c r="F489" s="1"/>
  <c r="N488"/>
  <c r="K488"/>
  <c r="F488" s="1"/>
  <c r="N487"/>
  <c r="K487"/>
  <c r="F487" s="1"/>
  <c r="N486"/>
  <c r="K486"/>
  <c r="F486" s="1"/>
  <c r="N485"/>
  <c r="K485"/>
  <c r="F485" s="1"/>
  <c r="N484"/>
  <c r="K484"/>
  <c r="F484" s="1"/>
  <c r="N483"/>
  <c r="K483"/>
  <c r="F483" s="1"/>
  <c r="N482"/>
  <c r="K482"/>
  <c r="F482" s="1"/>
  <c r="N481"/>
  <c r="K481"/>
  <c r="F481" s="1"/>
  <c r="N480"/>
  <c r="K480"/>
  <c r="F480" s="1"/>
  <c r="N479"/>
  <c r="K479"/>
  <c r="F479" s="1"/>
  <c r="N478"/>
  <c r="K478"/>
  <c r="F478" s="1"/>
  <c r="N477"/>
  <c r="K477"/>
  <c r="F477" s="1"/>
  <c r="N476"/>
  <c r="K476"/>
  <c r="F476" s="1"/>
  <c r="N475"/>
  <c r="K475"/>
  <c r="F475" s="1"/>
  <c r="N474"/>
  <c r="K474"/>
  <c r="F474" s="1"/>
  <c r="N473"/>
  <c r="K473"/>
  <c r="F473" s="1"/>
  <c r="N472"/>
  <c r="K472"/>
  <c r="F472" s="1"/>
  <c r="N471"/>
  <c r="K471"/>
  <c r="F471" s="1"/>
  <c r="N470"/>
  <c r="K470"/>
  <c r="F470" s="1"/>
  <c r="N469"/>
  <c r="K469"/>
  <c r="F469" s="1"/>
  <c r="N468"/>
  <c r="K468"/>
  <c r="F468" s="1"/>
  <c r="N467"/>
  <c r="K467"/>
  <c r="F467" s="1"/>
  <c r="N466"/>
  <c r="K466"/>
  <c r="F466" s="1"/>
  <c r="N465"/>
  <c r="K465"/>
  <c r="F465" s="1"/>
  <c r="N464"/>
  <c r="K464"/>
  <c r="F464" s="1"/>
  <c r="N463"/>
  <c r="K463"/>
  <c r="F463" s="1"/>
  <c r="N462"/>
  <c r="K462"/>
  <c r="F462" s="1"/>
  <c r="N461"/>
  <c r="K461"/>
  <c r="F461" s="1"/>
  <c r="N460"/>
  <c r="K460"/>
  <c r="F460" s="1"/>
  <c r="N459"/>
  <c r="K459"/>
  <c r="F459" s="1"/>
  <c r="N458"/>
  <c r="K458"/>
  <c r="F458" s="1"/>
  <c r="N457"/>
  <c r="K457"/>
  <c r="F457" s="1"/>
  <c r="N456"/>
  <c r="K456"/>
  <c r="F456" s="1"/>
  <c r="N455"/>
  <c r="K455"/>
  <c r="F455" s="1"/>
  <c r="N454"/>
  <c r="K454"/>
  <c r="F454" s="1"/>
  <c r="N453"/>
  <c r="K453"/>
  <c r="F453" s="1"/>
  <c r="N452"/>
  <c r="K452"/>
  <c r="F452" s="1"/>
  <c r="N451"/>
  <c r="K451"/>
  <c r="F451" s="1"/>
  <c r="N450"/>
  <c r="K450"/>
  <c r="F450" s="1"/>
  <c r="N449"/>
  <c r="K449"/>
  <c r="F449" s="1"/>
  <c r="N448"/>
  <c r="K448"/>
  <c r="F448" s="1"/>
  <c r="N447"/>
  <c r="K447"/>
  <c r="F447" s="1"/>
  <c r="N446"/>
  <c r="K446"/>
  <c r="F446" s="1"/>
  <c r="N445"/>
  <c r="K445"/>
  <c r="F445" s="1"/>
  <c r="N444"/>
  <c r="K444"/>
  <c r="F444" s="1"/>
  <c r="N443"/>
  <c r="K443"/>
  <c r="F443" s="1"/>
  <c r="N442"/>
  <c r="K442"/>
  <c r="F442" s="1"/>
  <c r="N441"/>
  <c r="K441"/>
  <c r="F441" s="1"/>
  <c r="N440"/>
  <c r="K440"/>
  <c r="F440" s="1"/>
  <c r="N439"/>
  <c r="K439"/>
  <c r="F439" s="1"/>
  <c r="N438"/>
  <c r="K438"/>
  <c r="F438" s="1"/>
  <c r="N437"/>
  <c r="K437"/>
  <c r="F437" s="1"/>
  <c r="N436"/>
  <c r="K436"/>
  <c r="F436" s="1"/>
  <c r="N435"/>
  <c r="K435"/>
  <c r="F435" s="1"/>
  <c r="N434"/>
  <c r="K434"/>
  <c r="F434" s="1"/>
  <c r="N433"/>
  <c r="K433"/>
  <c r="F433" s="1"/>
  <c r="N432"/>
  <c r="K432"/>
  <c r="F432" s="1"/>
  <c r="N431"/>
  <c r="K431"/>
  <c r="F431" s="1"/>
  <c r="N430"/>
  <c r="K430"/>
  <c r="F430" s="1"/>
  <c r="N429"/>
  <c r="K429"/>
  <c r="F429" s="1"/>
  <c r="N428"/>
  <c r="K428"/>
  <c r="F428" s="1"/>
  <c r="N427"/>
  <c r="K427"/>
  <c r="F427" s="1"/>
  <c r="N426"/>
  <c r="K426"/>
  <c r="F426" s="1"/>
  <c r="N425"/>
  <c r="K425"/>
  <c r="F425" s="1"/>
  <c r="N424"/>
  <c r="K424"/>
  <c r="F424" s="1"/>
  <c r="N423"/>
  <c r="K423"/>
  <c r="F423" s="1"/>
  <c r="N422"/>
  <c r="K422"/>
  <c r="F422" s="1"/>
  <c r="N421"/>
  <c r="K421"/>
  <c r="F421" s="1"/>
  <c r="N420"/>
  <c r="K420"/>
  <c r="F420" s="1"/>
  <c r="N419"/>
  <c r="K419"/>
  <c r="F419" s="1"/>
  <c r="N418"/>
  <c r="K418"/>
  <c r="F418" s="1"/>
  <c r="N417"/>
  <c r="K417"/>
  <c r="F417" s="1"/>
  <c r="N416"/>
  <c r="K416"/>
  <c r="F416" s="1"/>
  <c r="N415"/>
  <c r="K415"/>
  <c r="F415" s="1"/>
  <c r="N414"/>
  <c r="K414"/>
  <c r="F414" s="1"/>
  <c r="N413"/>
  <c r="K413"/>
  <c r="F413" s="1"/>
  <c r="N412"/>
  <c r="K412"/>
  <c r="F412" s="1"/>
  <c r="N411"/>
  <c r="K411"/>
  <c r="F411" s="1"/>
  <c r="N410"/>
  <c r="K410"/>
  <c r="F410" s="1"/>
  <c r="N409"/>
  <c r="K409"/>
  <c r="F409" s="1"/>
  <c r="N408"/>
  <c r="K408"/>
  <c r="F408" s="1"/>
  <c r="N407"/>
  <c r="K407"/>
  <c r="F407" s="1"/>
  <c r="N406"/>
  <c r="K406"/>
  <c r="F406" s="1"/>
  <c r="N405"/>
  <c r="K405"/>
  <c r="F405" s="1"/>
  <c r="N404"/>
  <c r="K404"/>
  <c r="F404" s="1"/>
  <c r="N403"/>
  <c r="K403"/>
  <c r="F403" s="1"/>
  <c r="N402"/>
  <c r="K402"/>
  <c r="F402" s="1"/>
  <c r="N401"/>
  <c r="K401"/>
  <c r="F401" s="1"/>
  <c r="N400"/>
  <c r="K400"/>
  <c r="F400" s="1"/>
  <c r="N399"/>
  <c r="K399"/>
  <c r="F399" s="1"/>
  <c r="N398"/>
  <c r="K398"/>
  <c r="F398" s="1"/>
  <c r="N397"/>
  <c r="K397"/>
  <c r="F397" s="1"/>
  <c r="N396"/>
  <c r="K396"/>
  <c r="F396" s="1"/>
  <c r="N395"/>
  <c r="K395"/>
  <c r="F395" s="1"/>
  <c r="N394"/>
  <c r="K394"/>
  <c r="F394" s="1"/>
  <c r="N393"/>
  <c r="K393"/>
  <c r="F393" s="1"/>
  <c r="N392"/>
  <c r="K392"/>
  <c r="F392" s="1"/>
  <c r="N391"/>
  <c r="K391"/>
  <c r="F391" s="1"/>
  <c r="N390"/>
  <c r="K390"/>
  <c r="F390" s="1"/>
  <c r="N389"/>
  <c r="K389"/>
  <c r="F389" s="1"/>
  <c r="N388"/>
  <c r="K388"/>
  <c r="F388" s="1"/>
  <c r="N387"/>
  <c r="K387"/>
  <c r="F387" s="1"/>
  <c r="N386"/>
  <c r="K386"/>
  <c r="F386" s="1"/>
  <c r="N385"/>
  <c r="K385"/>
  <c r="F385" s="1"/>
  <c r="N384"/>
  <c r="K384"/>
  <c r="F384" s="1"/>
  <c r="N383"/>
  <c r="K383"/>
  <c r="F383" s="1"/>
  <c r="N382"/>
  <c r="K382"/>
  <c r="F382" s="1"/>
  <c r="N381"/>
  <c r="K381"/>
  <c r="F381" s="1"/>
  <c r="N380"/>
  <c r="K380"/>
  <c r="F380" s="1"/>
  <c r="N379"/>
  <c r="K379"/>
  <c r="F379" s="1"/>
  <c r="N378"/>
  <c r="K378"/>
  <c r="F378" s="1"/>
  <c r="N377"/>
  <c r="K377"/>
  <c r="F377" s="1"/>
  <c r="N376"/>
  <c r="K376"/>
  <c r="F376" s="1"/>
  <c r="N375"/>
  <c r="K375"/>
  <c r="F375" s="1"/>
  <c r="N374"/>
  <c r="K374"/>
  <c r="F374" s="1"/>
  <c r="N373"/>
  <c r="K373"/>
  <c r="F373" s="1"/>
  <c r="N372"/>
  <c r="K372"/>
  <c r="F372" s="1"/>
  <c r="N371"/>
  <c r="K371"/>
  <c r="F371" s="1"/>
  <c r="N370"/>
  <c r="K370"/>
  <c r="F370" s="1"/>
  <c r="N369"/>
  <c r="K369"/>
  <c r="F369" s="1"/>
  <c r="N368"/>
  <c r="K368"/>
  <c r="F368" s="1"/>
  <c r="N367"/>
  <c r="K367"/>
  <c r="F367" s="1"/>
  <c r="N366"/>
  <c r="K366"/>
  <c r="F366" s="1"/>
  <c r="N365"/>
  <c r="K365"/>
  <c r="F365" s="1"/>
  <c r="N364"/>
  <c r="K364"/>
  <c r="F364" s="1"/>
  <c r="N363"/>
  <c r="K363"/>
  <c r="F363" s="1"/>
  <c r="N362"/>
  <c r="K362"/>
  <c r="F362" s="1"/>
  <c r="N361"/>
  <c r="K361"/>
  <c r="F361" s="1"/>
  <c r="N360"/>
  <c r="K360"/>
  <c r="F360" s="1"/>
  <c r="N359"/>
  <c r="K359"/>
  <c r="F359" s="1"/>
  <c r="N358"/>
  <c r="K358"/>
  <c r="F358" s="1"/>
  <c r="N357"/>
  <c r="K357"/>
  <c r="F357" s="1"/>
  <c r="N356"/>
  <c r="K356"/>
  <c r="F356" s="1"/>
  <c r="N355"/>
  <c r="K355"/>
  <c r="F355" s="1"/>
  <c r="N354"/>
  <c r="K354"/>
  <c r="F354" s="1"/>
  <c r="N353"/>
  <c r="K353"/>
  <c r="F353" s="1"/>
  <c r="N352"/>
  <c r="K352"/>
  <c r="F352" s="1"/>
  <c r="N351"/>
  <c r="K351"/>
  <c r="F351" s="1"/>
  <c r="N350"/>
  <c r="K350"/>
  <c r="F350" s="1"/>
  <c r="N349"/>
  <c r="K349"/>
  <c r="F349" s="1"/>
  <c r="N348"/>
  <c r="K348"/>
  <c r="F348" s="1"/>
  <c r="N347"/>
  <c r="K347"/>
  <c r="F347" s="1"/>
  <c r="N346"/>
  <c r="K346"/>
  <c r="F346" s="1"/>
  <c r="N345"/>
  <c r="K345"/>
  <c r="F345" s="1"/>
  <c r="N344"/>
  <c r="K344"/>
  <c r="F344" s="1"/>
  <c r="N343"/>
  <c r="K343"/>
  <c r="F343" s="1"/>
  <c r="N342"/>
  <c r="K342"/>
  <c r="F342" s="1"/>
  <c r="N341"/>
  <c r="K341"/>
  <c r="F341" s="1"/>
  <c r="N340"/>
  <c r="K340"/>
  <c r="F340" s="1"/>
  <c r="N339"/>
  <c r="K339"/>
  <c r="F339" s="1"/>
  <c r="N338"/>
  <c r="K338"/>
  <c r="F338" s="1"/>
  <c r="N337"/>
  <c r="K337"/>
  <c r="F337" s="1"/>
  <c r="N336"/>
  <c r="K336"/>
  <c r="F336" s="1"/>
  <c r="N335"/>
  <c r="K335"/>
  <c r="F335" s="1"/>
  <c r="N334"/>
  <c r="K334"/>
  <c r="F334" s="1"/>
  <c r="N333"/>
  <c r="K333"/>
  <c r="F333" s="1"/>
  <c r="N332"/>
  <c r="K332"/>
  <c r="F332" s="1"/>
  <c r="N331"/>
  <c r="K331"/>
  <c r="F331" s="1"/>
  <c r="N330"/>
  <c r="K330"/>
  <c r="F330" s="1"/>
  <c r="N329"/>
  <c r="K329"/>
  <c r="F329" s="1"/>
  <c r="N328"/>
  <c r="K328"/>
  <c r="F328" s="1"/>
  <c r="N327"/>
  <c r="K327"/>
  <c r="F327" s="1"/>
  <c r="N326"/>
  <c r="K326"/>
  <c r="F326" s="1"/>
  <c r="N325"/>
  <c r="K325"/>
  <c r="F325" s="1"/>
  <c r="N324"/>
  <c r="K324"/>
  <c r="F324" s="1"/>
  <c r="N323"/>
  <c r="K323"/>
  <c r="F323" s="1"/>
  <c r="N322"/>
  <c r="K322"/>
  <c r="F322" s="1"/>
  <c r="N321"/>
  <c r="K321"/>
  <c r="F321" s="1"/>
  <c r="N320"/>
  <c r="K320"/>
  <c r="F320" s="1"/>
  <c r="N319"/>
  <c r="K319"/>
  <c r="F319" s="1"/>
  <c r="N318"/>
  <c r="K318"/>
  <c r="F318" s="1"/>
  <c r="N317"/>
  <c r="K317"/>
  <c r="F317" s="1"/>
  <c r="N316"/>
  <c r="K316"/>
  <c r="F316" s="1"/>
  <c r="N315"/>
  <c r="K315"/>
  <c r="F315" s="1"/>
  <c r="N314"/>
  <c r="K314"/>
  <c r="F314" s="1"/>
  <c r="N313"/>
  <c r="K313"/>
  <c r="F313" s="1"/>
  <c r="N312"/>
  <c r="K312"/>
  <c r="F312" s="1"/>
  <c r="N311"/>
  <c r="K311"/>
  <c r="F311" s="1"/>
  <c r="N310"/>
  <c r="K310"/>
  <c r="F310" s="1"/>
  <c r="N309"/>
  <c r="K309"/>
  <c r="F309" s="1"/>
  <c r="N308"/>
  <c r="K308"/>
  <c r="F308" s="1"/>
  <c r="N307"/>
  <c r="K307"/>
  <c r="F307" s="1"/>
  <c r="N306"/>
  <c r="K306"/>
  <c r="F306" s="1"/>
  <c r="N305"/>
  <c r="K305"/>
  <c r="F305" s="1"/>
  <c r="N304"/>
  <c r="K304"/>
  <c r="F304" s="1"/>
  <c r="N303"/>
  <c r="K303"/>
  <c r="F303" s="1"/>
  <c r="N302"/>
  <c r="K302"/>
  <c r="F302" s="1"/>
  <c r="N301"/>
  <c r="K301"/>
  <c r="F301" s="1"/>
  <c r="N300"/>
  <c r="K300"/>
  <c r="F300" s="1"/>
  <c r="N299"/>
  <c r="K299"/>
  <c r="F299" s="1"/>
  <c r="N298"/>
  <c r="K298"/>
  <c r="F298" s="1"/>
  <c r="N297"/>
  <c r="K297"/>
  <c r="F297" s="1"/>
  <c r="N296"/>
  <c r="K296"/>
  <c r="F296" s="1"/>
  <c r="N295"/>
  <c r="K295"/>
  <c r="F295" s="1"/>
  <c r="N294"/>
  <c r="K294"/>
  <c r="F294" s="1"/>
  <c r="N293"/>
  <c r="K293"/>
  <c r="F293" s="1"/>
  <c r="N292"/>
  <c r="K292"/>
  <c r="F292" s="1"/>
  <c r="N291"/>
  <c r="K291"/>
  <c r="F291" s="1"/>
  <c r="N290"/>
  <c r="K290"/>
  <c r="F290" s="1"/>
  <c r="N289"/>
  <c r="K289"/>
  <c r="F289" s="1"/>
  <c r="N288"/>
  <c r="K288"/>
  <c r="F288" s="1"/>
  <c r="N287"/>
  <c r="K287"/>
  <c r="F287" s="1"/>
  <c r="N286"/>
  <c r="K286"/>
  <c r="F286" s="1"/>
  <c r="N285"/>
  <c r="K285"/>
  <c r="F285" s="1"/>
  <c r="N284"/>
  <c r="K284"/>
  <c r="F284" s="1"/>
  <c r="N283"/>
  <c r="K283"/>
  <c r="F283" s="1"/>
  <c r="N282"/>
  <c r="K282"/>
  <c r="F282" s="1"/>
  <c r="N281"/>
  <c r="K281"/>
  <c r="F281" s="1"/>
  <c r="N280"/>
  <c r="K280"/>
  <c r="F280" s="1"/>
  <c r="N279"/>
  <c r="K279"/>
  <c r="F279" s="1"/>
  <c r="N278"/>
  <c r="K278"/>
  <c r="F278" s="1"/>
  <c r="N277"/>
  <c r="K277"/>
  <c r="F277" s="1"/>
  <c r="N276"/>
  <c r="K276"/>
  <c r="F276" s="1"/>
  <c r="N275"/>
  <c r="K275"/>
  <c r="F275" s="1"/>
  <c r="N274"/>
  <c r="K274"/>
  <c r="F274" s="1"/>
  <c r="N273"/>
  <c r="K273"/>
  <c r="F273" s="1"/>
  <c r="N272"/>
  <c r="K272"/>
  <c r="F272" s="1"/>
  <c r="N271"/>
  <c r="K271"/>
  <c r="F271" s="1"/>
  <c r="N270"/>
  <c r="K270"/>
  <c r="F270" s="1"/>
  <c r="N269"/>
  <c r="K269"/>
  <c r="F269" s="1"/>
  <c r="N268"/>
  <c r="K268"/>
  <c r="F268" s="1"/>
  <c r="N267"/>
  <c r="K267"/>
  <c r="F267" s="1"/>
  <c r="N266"/>
  <c r="K266"/>
  <c r="F266" s="1"/>
  <c r="N265"/>
  <c r="K265"/>
  <c r="F265" s="1"/>
  <c r="N264"/>
  <c r="K264"/>
  <c r="F264" s="1"/>
  <c r="N263"/>
  <c r="K263"/>
  <c r="F263" s="1"/>
  <c r="N262"/>
  <c r="K262"/>
  <c r="F262" s="1"/>
  <c r="N261"/>
  <c r="K261"/>
  <c r="F261" s="1"/>
  <c r="N260"/>
  <c r="K260"/>
  <c r="F260" s="1"/>
  <c r="N259"/>
  <c r="K259"/>
  <c r="F259" s="1"/>
  <c r="N258"/>
  <c r="K258"/>
  <c r="F258" s="1"/>
  <c r="N257"/>
  <c r="K257"/>
  <c r="F257" s="1"/>
  <c r="N256"/>
  <c r="K256"/>
  <c r="F256" s="1"/>
  <c r="N255"/>
  <c r="K255"/>
  <c r="F255" s="1"/>
  <c r="N254"/>
  <c r="K254"/>
  <c r="F254" s="1"/>
  <c r="N253"/>
  <c r="K253"/>
  <c r="F253" s="1"/>
  <c r="N252"/>
  <c r="K252"/>
  <c r="F252" s="1"/>
  <c r="N251"/>
  <c r="K251"/>
  <c r="F251" s="1"/>
  <c r="N250"/>
  <c r="K250"/>
  <c r="F250" s="1"/>
  <c r="N249"/>
  <c r="K249"/>
  <c r="F249" s="1"/>
  <c r="N248"/>
  <c r="K248"/>
  <c r="F248" s="1"/>
  <c r="N247"/>
  <c r="K247"/>
  <c r="F247" s="1"/>
  <c r="N246"/>
  <c r="K246"/>
  <c r="F246" s="1"/>
  <c r="N245"/>
  <c r="K245"/>
  <c r="F245" s="1"/>
  <c r="N244"/>
  <c r="K244"/>
  <c r="F244" s="1"/>
  <c r="N243"/>
  <c r="K243"/>
  <c r="F243" s="1"/>
  <c r="N242"/>
  <c r="K242"/>
  <c r="F242" s="1"/>
  <c r="N241"/>
  <c r="K241"/>
  <c r="F241" s="1"/>
  <c r="N240"/>
  <c r="K240"/>
  <c r="F240" s="1"/>
  <c r="N239"/>
  <c r="K239"/>
  <c r="F239" s="1"/>
  <c r="N238"/>
  <c r="K238"/>
  <c r="F238" s="1"/>
  <c r="N237"/>
  <c r="K237"/>
  <c r="F237" s="1"/>
  <c r="N236"/>
  <c r="K236"/>
  <c r="F236" s="1"/>
  <c r="N235"/>
  <c r="K235"/>
  <c r="F235" s="1"/>
  <c r="N234"/>
  <c r="K234"/>
  <c r="F234" s="1"/>
  <c r="N233"/>
  <c r="K233"/>
  <c r="F233" s="1"/>
  <c r="N232"/>
  <c r="K232"/>
  <c r="F232" s="1"/>
  <c r="N231"/>
  <c r="K231"/>
  <c r="F231" s="1"/>
  <c r="N230"/>
  <c r="K230"/>
  <c r="F230" s="1"/>
  <c r="N229"/>
  <c r="K229"/>
  <c r="F229" s="1"/>
  <c r="N228"/>
  <c r="K228"/>
  <c r="F228" s="1"/>
  <c r="N227"/>
  <c r="K227"/>
  <c r="F227" s="1"/>
  <c r="N226"/>
  <c r="K226"/>
  <c r="F226" s="1"/>
  <c r="N225"/>
  <c r="K225"/>
  <c r="F225" s="1"/>
  <c r="N224"/>
  <c r="K224"/>
  <c r="F224" s="1"/>
  <c r="N223"/>
  <c r="K223"/>
  <c r="F223" s="1"/>
  <c r="N222"/>
  <c r="K222"/>
  <c r="F222" s="1"/>
  <c r="N221"/>
  <c r="K221"/>
  <c r="F221" s="1"/>
  <c r="N220"/>
  <c r="K220"/>
  <c r="F220" s="1"/>
  <c r="N219"/>
  <c r="K219"/>
  <c r="F219" s="1"/>
  <c r="N218"/>
  <c r="K218"/>
  <c r="F218" s="1"/>
  <c r="N217"/>
  <c r="K217"/>
  <c r="F217" s="1"/>
  <c r="N216"/>
  <c r="K216"/>
  <c r="F216" s="1"/>
  <c r="N215"/>
  <c r="K215"/>
  <c r="F215" s="1"/>
  <c r="N214"/>
  <c r="K214"/>
  <c r="F214" s="1"/>
  <c r="N213"/>
  <c r="K213"/>
  <c r="F213" s="1"/>
  <c r="N212"/>
  <c r="K212"/>
  <c r="F212" s="1"/>
  <c r="N211"/>
  <c r="K211"/>
  <c r="F211" s="1"/>
  <c r="N210"/>
  <c r="K210"/>
  <c r="F210" s="1"/>
  <c r="N209"/>
  <c r="K209"/>
  <c r="F209" s="1"/>
  <c r="N208"/>
  <c r="K208"/>
  <c r="F208" s="1"/>
  <c r="N207"/>
  <c r="K207"/>
  <c r="F207" s="1"/>
  <c r="N206"/>
  <c r="K206"/>
  <c r="F206" s="1"/>
  <c r="N205"/>
  <c r="K205"/>
  <c r="F205" s="1"/>
  <c r="N204"/>
  <c r="K204"/>
  <c r="F204" s="1"/>
  <c r="N203"/>
  <c r="K203"/>
  <c r="F203" s="1"/>
  <c r="N202"/>
  <c r="K202"/>
  <c r="F202" s="1"/>
  <c r="N201"/>
  <c r="K201"/>
  <c r="F201" s="1"/>
  <c r="N200"/>
  <c r="K200"/>
  <c r="F200" s="1"/>
  <c r="N199"/>
  <c r="K199"/>
  <c r="F199" s="1"/>
  <c r="N198"/>
  <c r="K198"/>
  <c r="F198" s="1"/>
  <c r="N197"/>
  <c r="K197"/>
  <c r="F197" s="1"/>
  <c r="N196"/>
  <c r="K196"/>
  <c r="F196" s="1"/>
  <c r="N195"/>
  <c r="K195"/>
  <c r="F195" s="1"/>
  <c r="N194"/>
  <c r="K194"/>
  <c r="F194" s="1"/>
  <c r="N193"/>
  <c r="K193"/>
  <c r="F193" s="1"/>
  <c r="N192"/>
  <c r="K192"/>
  <c r="F192" s="1"/>
  <c r="N191"/>
  <c r="K191"/>
  <c r="F191" s="1"/>
  <c r="N190"/>
  <c r="K190"/>
  <c r="F190" s="1"/>
  <c r="N189"/>
  <c r="K189"/>
  <c r="F189" s="1"/>
  <c r="N188"/>
  <c r="K188"/>
  <c r="F188" s="1"/>
  <c r="N187"/>
  <c r="K187"/>
  <c r="F187" s="1"/>
  <c r="N186"/>
  <c r="K186"/>
  <c r="F186" s="1"/>
  <c r="N185"/>
  <c r="K185"/>
  <c r="F185" s="1"/>
  <c r="N184"/>
  <c r="K184"/>
  <c r="F184" s="1"/>
  <c r="N183"/>
  <c r="K183"/>
  <c r="F183" s="1"/>
  <c r="N182"/>
  <c r="K182"/>
  <c r="F182" s="1"/>
  <c r="N181"/>
  <c r="K181"/>
  <c r="F181" s="1"/>
  <c r="N180"/>
  <c r="K180"/>
  <c r="F180" s="1"/>
  <c r="N179"/>
  <c r="K179"/>
  <c r="F179" s="1"/>
  <c r="N178"/>
  <c r="K178"/>
  <c r="F178" s="1"/>
  <c r="N177"/>
  <c r="K177"/>
  <c r="F177" s="1"/>
  <c r="N176"/>
  <c r="K176"/>
  <c r="F176" s="1"/>
  <c r="N175"/>
  <c r="K175"/>
  <c r="F175" s="1"/>
  <c r="N174"/>
  <c r="K174"/>
  <c r="F174" s="1"/>
  <c r="N173"/>
  <c r="K173"/>
  <c r="F173" s="1"/>
  <c r="N172"/>
  <c r="K172"/>
  <c r="F172" s="1"/>
  <c r="N171"/>
  <c r="K171"/>
  <c r="F171" s="1"/>
  <c r="N170"/>
  <c r="K170"/>
  <c r="F170" s="1"/>
  <c r="N169"/>
  <c r="K169"/>
  <c r="F169" s="1"/>
  <c r="N168"/>
  <c r="K168"/>
  <c r="F168" s="1"/>
  <c r="N167"/>
  <c r="K167"/>
  <c r="F167" s="1"/>
  <c r="N166"/>
  <c r="K166"/>
  <c r="F166" s="1"/>
  <c r="N165"/>
  <c r="K165"/>
  <c r="F165" s="1"/>
  <c r="N164"/>
  <c r="K164"/>
  <c r="F164" s="1"/>
  <c r="N163"/>
  <c r="K163"/>
  <c r="F163" s="1"/>
  <c r="N162"/>
  <c r="K162"/>
  <c r="F162" s="1"/>
  <c r="N161"/>
  <c r="K161"/>
  <c r="F161" s="1"/>
  <c r="N160"/>
  <c r="K160"/>
  <c r="F160" s="1"/>
  <c r="N159"/>
  <c r="K159"/>
  <c r="F159" s="1"/>
  <c r="N158"/>
  <c r="K158"/>
  <c r="F158" s="1"/>
  <c r="N157"/>
  <c r="K157"/>
  <c r="F157" s="1"/>
  <c r="N156"/>
  <c r="K156"/>
  <c r="F156" s="1"/>
  <c r="N155"/>
  <c r="K155"/>
  <c r="F155" s="1"/>
  <c r="N154"/>
  <c r="K154"/>
  <c r="F154" s="1"/>
  <c r="N153"/>
  <c r="K153"/>
  <c r="F153" s="1"/>
  <c r="N152"/>
  <c r="K152"/>
  <c r="F152" s="1"/>
  <c r="N151"/>
  <c r="K151"/>
  <c r="F151" s="1"/>
  <c r="N150"/>
  <c r="K150"/>
  <c r="F150" s="1"/>
  <c r="N149"/>
  <c r="K149"/>
  <c r="F149" s="1"/>
  <c r="N148"/>
  <c r="K148"/>
  <c r="F148" s="1"/>
  <c r="N147"/>
  <c r="K147"/>
  <c r="F147" s="1"/>
  <c r="N146"/>
  <c r="K146"/>
  <c r="F146" s="1"/>
  <c r="N145"/>
  <c r="K145"/>
  <c r="F145" s="1"/>
  <c r="N144"/>
  <c r="K144"/>
  <c r="F144" s="1"/>
  <c r="N143"/>
  <c r="K143"/>
  <c r="F143" s="1"/>
  <c r="N142"/>
  <c r="K142"/>
  <c r="F142" s="1"/>
  <c r="N141"/>
  <c r="K141"/>
  <c r="F141" s="1"/>
  <c r="N140"/>
  <c r="K140"/>
  <c r="F140" s="1"/>
  <c r="N139"/>
  <c r="K139"/>
  <c r="F139" s="1"/>
  <c r="N138"/>
  <c r="K138"/>
  <c r="F138" s="1"/>
  <c r="N137"/>
  <c r="K137"/>
  <c r="F137" s="1"/>
  <c r="N136"/>
  <c r="K136"/>
  <c r="F136" s="1"/>
  <c r="N135"/>
  <c r="K135"/>
  <c r="F135" s="1"/>
  <c r="N134"/>
  <c r="K134"/>
  <c r="F134" s="1"/>
  <c r="N133"/>
  <c r="K133"/>
  <c r="F133" s="1"/>
  <c r="N132"/>
  <c r="K132"/>
  <c r="F132" s="1"/>
  <c r="N131"/>
  <c r="K131"/>
  <c r="F131" s="1"/>
  <c r="N130"/>
  <c r="K130"/>
  <c r="F130" s="1"/>
  <c r="N129"/>
  <c r="K129"/>
  <c r="F129" s="1"/>
  <c r="N128"/>
  <c r="K128"/>
  <c r="F128" s="1"/>
  <c r="N127"/>
  <c r="K127"/>
  <c r="F127" s="1"/>
  <c r="N126"/>
  <c r="K126"/>
  <c r="F126" s="1"/>
  <c r="N125"/>
  <c r="K125"/>
  <c r="F125" s="1"/>
  <c r="N124"/>
  <c r="K124"/>
  <c r="F124" s="1"/>
  <c r="N123"/>
  <c r="K123"/>
  <c r="F123" s="1"/>
  <c r="N122"/>
  <c r="K122"/>
  <c r="F122" s="1"/>
  <c r="N121"/>
  <c r="K121"/>
  <c r="F121" s="1"/>
  <c r="N120"/>
  <c r="K120"/>
  <c r="F120" s="1"/>
  <c r="N119"/>
  <c r="K119"/>
  <c r="F119" s="1"/>
  <c r="N118"/>
  <c r="K118"/>
  <c r="F118" s="1"/>
  <c r="N117"/>
  <c r="K117"/>
  <c r="F117" s="1"/>
  <c r="N116"/>
  <c r="K116"/>
  <c r="F116" s="1"/>
  <c r="N115"/>
  <c r="K115"/>
  <c r="F115" s="1"/>
  <c r="N114"/>
  <c r="K114"/>
  <c r="F114" s="1"/>
  <c r="N113"/>
  <c r="K113"/>
  <c r="F113" s="1"/>
  <c r="N112"/>
  <c r="K112"/>
  <c r="F112" s="1"/>
  <c r="N111"/>
  <c r="K111"/>
  <c r="F111" s="1"/>
  <c r="N110"/>
  <c r="K110"/>
  <c r="F110" s="1"/>
  <c r="N109"/>
  <c r="K109"/>
  <c r="F109" s="1"/>
  <c r="N108"/>
  <c r="K108"/>
  <c r="F108" s="1"/>
  <c r="N107"/>
  <c r="K107"/>
  <c r="F107" s="1"/>
  <c r="N106"/>
  <c r="K106"/>
  <c r="F106" s="1"/>
  <c r="N105"/>
  <c r="K105"/>
  <c r="F105" s="1"/>
  <c r="N104"/>
  <c r="K104"/>
  <c r="F104" s="1"/>
  <c r="N103"/>
  <c r="K103"/>
  <c r="F103" s="1"/>
  <c r="N102"/>
  <c r="K102"/>
  <c r="F102" s="1"/>
  <c r="N101"/>
  <c r="K101"/>
  <c r="F101" s="1"/>
  <c r="N100"/>
  <c r="K100"/>
  <c r="F100" s="1"/>
  <c r="N99"/>
  <c r="K99"/>
  <c r="F99" s="1"/>
  <c r="N98"/>
  <c r="K98"/>
  <c r="F98" s="1"/>
  <c r="N97"/>
  <c r="K97"/>
  <c r="F97" s="1"/>
  <c r="N96"/>
  <c r="K96"/>
  <c r="F96" s="1"/>
  <c r="N95"/>
  <c r="K95"/>
  <c r="F95" s="1"/>
  <c r="N94"/>
  <c r="K94"/>
  <c r="F94" s="1"/>
  <c r="N93"/>
  <c r="K93"/>
  <c r="F93" s="1"/>
  <c r="N92"/>
  <c r="K92"/>
  <c r="F92" s="1"/>
  <c r="N91"/>
  <c r="K91"/>
  <c r="F91" s="1"/>
  <c r="N90"/>
  <c r="K90"/>
  <c r="F90" s="1"/>
  <c r="N89"/>
  <c r="K89"/>
  <c r="F89" s="1"/>
  <c r="N88"/>
  <c r="K88"/>
  <c r="F88" s="1"/>
  <c r="N87"/>
  <c r="K87"/>
  <c r="F87" s="1"/>
  <c r="N86"/>
  <c r="K86"/>
  <c r="F86" s="1"/>
  <c r="N85"/>
  <c r="K85"/>
  <c r="F85" s="1"/>
  <c r="N84"/>
  <c r="K84"/>
  <c r="F84" s="1"/>
  <c r="N83"/>
  <c r="K83"/>
  <c r="F83" s="1"/>
  <c r="N82"/>
  <c r="K82"/>
  <c r="F82" s="1"/>
  <c r="N81"/>
  <c r="K81"/>
  <c r="F81" s="1"/>
  <c r="N80"/>
  <c r="K80"/>
  <c r="F80" s="1"/>
  <c r="N79"/>
  <c r="K79"/>
  <c r="F79" s="1"/>
  <c r="N78"/>
  <c r="K78"/>
  <c r="F78" s="1"/>
  <c r="N77"/>
  <c r="K77"/>
  <c r="F77" s="1"/>
  <c r="N76"/>
  <c r="K76"/>
  <c r="F76" s="1"/>
  <c r="N75"/>
  <c r="K75"/>
  <c r="F75" s="1"/>
  <c r="N74"/>
  <c r="K74"/>
  <c r="F74" s="1"/>
  <c r="N73"/>
  <c r="K73"/>
  <c r="F73" s="1"/>
  <c r="N72"/>
  <c r="K72"/>
  <c r="F72" s="1"/>
  <c r="N71"/>
  <c r="K71"/>
  <c r="F71" s="1"/>
  <c r="N70"/>
  <c r="K70"/>
  <c r="F70" s="1"/>
  <c r="N69"/>
  <c r="K69"/>
  <c r="F69" s="1"/>
  <c r="N68"/>
  <c r="K68"/>
  <c r="F68" s="1"/>
  <c r="N67"/>
  <c r="K67"/>
  <c r="F67" s="1"/>
  <c r="N66"/>
  <c r="K66"/>
  <c r="F66" s="1"/>
  <c r="N65"/>
  <c r="K65"/>
  <c r="F65" s="1"/>
  <c r="N64"/>
  <c r="K64"/>
  <c r="F64" s="1"/>
  <c r="N63"/>
  <c r="K63"/>
  <c r="F63" s="1"/>
  <c r="N62"/>
  <c r="K62"/>
  <c r="F62" s="1"/>
  <c r="N61"/>
  <c r="K61"/>
  <c r="F61" s="1"/>
  <c r="N60"/>
  <c r="K60"/>
  <c r="F60" s="1"/>
  <c r="N59"/>
  <c r="K59"/>
  <c r="F59" s="1"/>
  <c r="N58"/>
  <c r="K58"/>
  <c r="F58" s="1"/>
  <c r="N57"/>
  <c r="K57"/>
  <c r="F57" s="1"/>
  <c r="N56"/>
  <c r="K56"/>
  <c r="F56" s="1"/>
  <c r="N55"/>
  <c r="K55"/>
  <c r="F55" s="1"/>
  <c r="N54"/>
  <c r="K54"/>
  <c r="F54" s="1"/>
  <c r="N53"/>
  <c r="K53"/>
  <c r="F53" s="1"/>
  <c r="N52"/>
  <c r="K52"/>
  <c r="F52" s="1"/>
  <c r="N51"/>
  <c r="K51"/>
  <c r="F51" s="1"/>
  <c r="N50"/>
  <c r="K50"/>
  <c r="F50" s="1"/>
  <c r="N49"/>
  <c r="K49"/>
  <c r="F49" s="1"/>
  <c r="N48"/>
  <c r="K48"/>
  <c r="F48" s="1"/>
  <c r="N47"/>
  <c r="K47"/>
  <c r="F47" s="1"/>
  <c r="N46"/>
  <c r="K46"/>
  <c r="F46" s="1"/>
  <c r="N45"/>
  <c r="K45"/>
  <c r="F45" s="1"/>
  <c r="N44"/>
  <c r="K44"/>
  <c r="F44" s="1"/>
  <c r="N43"/>
  <c r="K43"/>
  <c r="F43" s="1"/>
  <c r="N42"/>
  <c r="K42"/>
  <c r="F42" s="1"/>
  <c r="N41"/>
  <c r="K41"/>
  <c r="F41" s="1"/>
  <c r="N40"/>
  <c r="K40"/>
  <c r="F40" s="1"/>
  <c r="N39"/>
  <c r="K39"/>
  <c r="F39" s="1"/>
  <c r="N38"/>
  <c r="K38"/>
  <c r="F38" s="1"/>
  <c r="N37"/>
  <c r="K37"/>
  <c r="F37" s="1"/>
  <c r="N36"/>
  <c r="K36"/>
  <c r="F36" s="1"/>
  <c r="N35"/>
  <c r="K35"/>
  <c r="F35" s="1"/>
  <c r="N34"/>
  <c r="K34"/>
  <c r="F34" s="1"/>
  <c r="N33"/>
  <c r="K33"/>
  <c r="F33" s="1"/>
  <c r="N32"/>
  <c r="K32"/>
  <c r="F32" s="1"/>
  <c r="N31"/>
  <c r="K31"/>
  <c r="F31" s="1"/>
  <c r="N30"/>
  <c r="K30"/>
  <c r="F30" s="1"/>
  <c r="N29"/>
  <c r="K29"/>
  <c r="F29" s="1"/>
  <c r="N28"/>
  <c r="K28"/>
  <c r="F28" s="1"/>
  <c r="N27"/>
  <c r="K27"/>
  <c r="F27" s="1"/>
  <c r="N26"/>
  <c r="K26"/>
  <c r="F26" s="1"/>
  <c r="N25"/>
  <c r="K25"/>
  <c r="F25" s="1"/>
  <c r="N24"/>
  <c r="K24"/>
  <c r="F24" s="1"/>
  <c r="N23"/>
  <c r="K23"/>
  <c r="F23" s="1"/>
  <c r="N22"/>
  <c r="K22"/>
  <c r="F22" s="1"/>
  <c r="N21"/>
  <c r="K21"/>
  <c r="F21" s="1"/>
  <c r="N20"/>
  <c r="K20"/>
  <c r="F20" s="1"/>
  <c r="N19"/>
  <c r="K19"/>
  <c r="F19" s="1"/>
  <c r="N18"/>
  <c r="K18"/>
  <c r="F18" s="1"/>
  <c r="N17"/>
  <c r="K17"/>
  <c r="F17" s="1"/>
  <c r="N16"/>
  <c r="K16"/>
  <c r="F16" s="1"/>
  <c r="N15"/>
  <c r="K15"/>
  <c r="F15" s="1"/>
  <c r="N14"/>
  <c r="K14"/>
  <c r="F14" s="1"/>
  <c r="N13"/>
  <c r="K13"/>
  <c r="F13" s="1"/>
  <c r="N12"/>
  <c r="K12"/>
  <c r="F12" s="1"/>
  <c r="N11"/>
  <c r="K11"/>
  <c r="F11" s="1"/>
  <c r="N10"/>
  <c r="K10"/>
  <c r="F10" s="1"/>
  <c r="N9"/>
  <c r="K9"/>
  <c r="F9" s="1"/>
  <c r="N8"/>
  <c r="K8"/>
  <c r="F8" s="1"/>
  <c r="N7"/>
  <c r="K7"/>
  <c r="F7" s="1"/>
  <c r="N6"/>
  <c r="K6"/>
  <c r="F6" s="1"/>
  <c r="N5"/>
  <c r="K5"/>
  <c r="F5" s="1"/>
  <c r="N4"/>
  <c r="K4"/>
  <c r="F4" s="1"/>
  <c r="N3"/>
  <c r="K3"/>
  <c r="F3" s="1"/>
  <c r="AK55" i="24"/>
  <c r="AN55"/>
  <c r="AP55"/>
  <c r="AN56"/>
  <c r="AK56"/>
  <c r="AP56"/>
  <c r="AN57"/>
  <c r="AP57"/>
  <c r="AK57"/>
  <c r="CB42"/>
  <c r="CB64"/>
  <c r="CB30"/>
  <c r="CB52"/>
  <c r="CB53"/>
  <c r="CB51"/>
  <c r="CB50"/>
  <c r="CB40"/>
  <c r="CB49"/>
  <c r="CB71"/>
  <c r="CB32"/>
  <c r="CB58"/>
  <c r="CB54"/>
  <c r="CB60"/>
  <c r="CB62"/>
  <c r="CB45"/>
  <c r="CB63"/>
  <c r="CB17"/>
  <c r="CB59"/>
  <c r="CB67"/>
  <c r="CB39"/>
  <c r="CB44"/>
  <c r="CB61"/>
  <c r="CB16"/>
  <c r="CB46"/>
  <c r="CB29"/>
  <c r="CB43"/>
  <c r="CB65"/>
  <c r="CB68"/>
  <c r="CB36"/>
  <c r="CB38"/>
  <c r="E2" i="3"/>
  <c r="G2"/>
  <c r="CB13" i="24"/>
  <c r="CB14"/>
  <c r="R548" i="3"/>
  <c r="O548"/>
  <c r="S548"/>
  <c r="R547"/>
  <c r="O547"/>
  <c r="S547"/>
  <c r="R546"/>
  <c r="O546"/>
  <c r="S546"/>
  <c r="R545"/>
  <c r="O545"/>
  <c r="S545"/>
  <c r="R544"/>
  <c r="O544"/>
  <c r="S544"/>
  <c r="R543"/>
  <c r="O543"/>
  <c r="S543"/>
  <c r="R542"/>
  <c r="O542"/>
  <c r="S542"/>
  <c r="R541"/>
  <c r="O541"/>
  <c r="S541"/>
  <c r="R540"/>
  <c r="O540"/>
  <c r="S540"/>
  <c r="R539"/>
  <c r="O539"/>
  <c r="S539"/>
  <c r="W539"/>
  <c r="R538"/>
  <c r="O538"/>
  <c r="S538"/>
  <c r="R537"/>
  <c r="O537"/>
  <c r="S537"/>
  <c r="R536"/>
  <c r="O536"/>
  <c r="S536"/>
  <c r="R535"/>
  <c r="O535"/>
  <c r="S535"/>
  <c r="R534"/>
  <c r="O534"/>
  <c r="S534"/>
  <c r="R533"/>
  <c r="O533"/>
  <c r="S533"/>
  <c r="R532"/>
  <c r="O532"/>
  <c r="S532"/>
  <c r="R531"/>
  <c r="O531"/>
  <c r="S531"/>
  <c r="R530"/>
  <c r="O530"/>
  <c r="S530"/>
  <c r="R529"/>
  <c r="O529"/>
  <c r="S529"/>
  <c r="R528"/>
  <c r="O528"/>
  <c r="S528"/>
  <c r="R527"/>
  <c r="O527"/>
  <c r="S527"/>
  <c r="R526"/>
  <c r="O526"/>
  <c r="S526"/>
  <c r="R525"/>
  <c r="O525"/>
  <c r="S525"/>
  <c r="R524"/>
  <c r="O524"/>
  <c r="S524"/>
  <c r="R523"/>
  <c r="O523"/>
  <c r="S523"/>
  <c r="R522"/>
  <c r="O522"/>
  <c r="S522"/>
  <c r="R521"/>
  <c r="O521"/>
  <c r="S521"/>
  <c r="R520"/>
  <c r="O520"/>
  <c r="S520"/>
  <c r="W520"/>
  <c r="R519"/>
  <c r="O519"/>
  <c r="S519"/>
  <c r="R518"/>
  <c r="O518"/>
  <c r="S518"/>
  <c r="R517"/>
  <c r="O517"/>
  <c r="S517"/>
  <c r="R516"/>
  <c r="O516"/>
  <c r="S516"/>
  <c r="R515"/>
  <c r="O515"/>
  <c r="S515"/>
  <c r="R514"/>
  <c r="O514"/>
  <c r="S514"/>
  <c r="R513"/>
  <c r="O513"/>
  <c r="S513"/>
  <c r="R512"/>
  <c r="O512"/>
  <c r="S512"/>
  <c r="R511"/>
  <c r="O511"/>
  <c r="S511"/>
  <c r="R510"/>
  <c r="O510"/>
  <c r="S510"/>
  <c r="R509"/>
  <c r="O509"/>
  <c r="S509"/>
  <c r="R508"/>
  <c r="O508"/>
  <c r="S508"/>
  <c r="R507"/>
  <c r="O507"/>
  <c r="S507"/>
  <c r="R506"/>
  <c r="O506"/>
  <c r="S506"/>
  <c r="R505"/>
  <c r="O505"/>
  <c r="S505"/>
  <c r="R504"/>
  <c r="O504"/>
  <c r="S504"/>
  <c r="R503"/>
  <c r="O503"/>
  <c r="S503"/>
  <c r="R502"/>
  <c r="O502"/>
  <c r="S502"/>
  <c r="R501"/>
  <c r="O501"/>
  <c r="S501"/>
  <c r="R500"/>
  <c r="O500"/>
  <c r="S500"/>
  <c r="R499"/>
  <c r="O499"/>
  <c r="S499"/>
  <c r="R498"/>
  <c r="O498"/>
  <c r="S498"/>
  <c r="R497"/>
  <c r="O497"/>
  <c r="S497"/>
  <c r="R496"/>
  <c r="O496"/>
  <c r="S496"/>
  <c r="R495"/>
  <c r="O495"/>
  <c r="S495"/>
  <c r="R494"/>
  <c r="O494"/>
  <c r="S494"/>
  <c r="R493"/>
  <c r="O493"/>
  <c r="S493"/>
  <c r="R492"/>
  <c r="O492"/>
  <c r="S492"/>
  <c r="R491"/>
  <c r="O491"/>
  <c r="S491"/>
  <c r="R490"/>
  <c r="O490"/>
  <c r="S490"/>
  <c r="R489"/>
  <c r="O489"/>
  <c r="S489"/>
  <c r="R488"/>
  <c r="O488"/>
  <c r="S488"/>
  <c r="R487"/>
  <c r="O487"/>
  <c r="S487"/>
  <c r="R486"/>
  <c r="O486"/>
  <c r="S486"/>
  <c r="R485"/>
  <c r="O485"/>
  <c r="S485"/>
  <c r="R484"/>
  <c r="O484"/>
  <c r="S484"/>
  <c r="R483"/>
  <c r="O483"/>
  <c r="S483"/>
  <c r="R482"/>
  <c r="O482"/>
  <c r="S482"/>
  <c r="R481"/>
  <c r="O481"/>
  <c r="S481"/>
  <c r="R480"/>
  <c r="O480"/>
  <c r="S480"/>
  <c r="R479"/>
  <c r="O479"/>
  <c r="S479"/>
  <c r="R478"/>
  <c r="O478"/>
  <c r="S478"/>
  <c r="R477"/>
  <c r="O477"/>
  <c r="S477"/>
  <c r="R476"/>
  <c r="O476"/>
  <c r="S476"/>
  <c r="R475"/>
  <c r="O475"/>
  <c r="S475"/>
  <c r="R474"/>
  <c r="O474"/>
  <c r="S474"/>
  <c r="R473"/>
  <c r="O473"/>
  <c r="S473"/>
  <c r="R472"/>
  <c r="O472"/>
  <c r="S472"/>
  <c r="R471"/>
  <c r="O471"/>
  <c r="S471"/>
  <c r="R470"/>
  <c r="O470"/>
  <c r="S470"/>
  <c r="R469"/>
  <c r="O469"/>
  <c r="S469"/>
  <c r="R468"/>
  <c r="O468"/>
  <c r="S468"/>
  <c r="R467"/>
  <c r="O467"/>
  <c r="S467"/>
  <c r="R466"/>
  <c r="O466"/>
  <c r="S466"/>
  <c r="R465"/>
  <c r="O465"/>
  <c r="S465"/>
  <c r="R464"/>
  <c r="O464"/>
  <c r="S464"/>
  <c r="R463"/>
  <c r="O463"/>
  <c r="S463"/>
  <c r="R462"/>
  <c r="O462"/>
  <c r="S462"/>
  <c r="R461"/>
  <c r="O461"/>
  <c r="S461"/>
  <c r="R460"/>
  <c r="O460"/>
  <c r="S460"/>
  <c r="R459"/>
  <c r="O459"/>
  <c r="S459"/>
  <c r="R458"/>
  <c r="O458"/>
  <c r="S458"/>
  <c r="R457"/>
  <c r="O457"/>
  <c r="S457"/>
  <c r="R456"/>
  <c r="O456"/>
  <c r="S456"/>
  <c r="R455"/>
  <c r="O455"/>
  <c r="S455"/>
  <c r="R454"/>
  <c r="O454"/>
  <c r="S454"/>
  <c r="R453"/>
  <c r="O453"/>
  <c r="S453"/>
  <c r="R452"/>
  <c r="O452"/>
  <c r="S452"/>
  <c r="R451"/>
  <c r="O451"/>
  <c r="S451"/>
  <c r="W451"/>
  <c r="R450"/>
  <c r="O450"/>
  <c r="S450"/>
  <c r="R449"/>
  <c r="O449"/>
  <c r="S449"/>
  <c r="R448"/>
  <c r="O448"/>
  <c r="S448"/>
  <c r="R447"/>
  <c r="O447"/>
  <c r="S447"/>
  <c r="R446"/>
  <c r="O446"/>
  <c r="S446"/>
  <c r="R445"/>
  <c r="O445"/>
  <c r="S445"/>
  <c r="R444"/>
  <c r="O444"/>
  <c r="S444"/>
  <c r="R443"/>
  <c r="O443"/>
  <c r="S443"/>
  <c r="R442"/>
  <c r="O442"/>
  <c r="S442"/>
  <c r="R441"/>
  <c r="O441"/>
  <c r="S441"/>
  <c r="R440"/>
  <c r="O440"/>
  <c r="S440"/>
  <c r="R439"/>
  <c r="O439"/>
  <c r="S439"/>
  <c r="W439"/>
  <c r="R438"/>
  <c r="O438"/>
  <c r="S438"/>
  <c r="R437"/>
  <c r="O437"/>
  <c r="S437"/>
  <c r="W437"/>
  <c r="R436"/>
  <c r="O436"/>
  <c r="S436"/>
  <c r="R435"/>
  <c r="O435"/>
  <c r="S435"/>
  <c r="W435"/>
  <c r="R434"/>
  <c r="O434"/>
  <c r="S434"/>
  <c r="R433"/>
  <c r="O433"/>
  <c r="S433"/>
  <c r="W433"/>
  <c r="R432"/>
  <c r="O432"/>
  <c r="S432"/>
  <c r="R431"/>
  <c r="O431"/>
  <c r="S431"/>
  <c r="W431"/>
  <c r="R430"/>
  <c r="O430"/>
  <c r="S430"/>
  <c r="R429"/>
  <c r="O429"/>
  <c r="S429"/>
  <c r="R428"/>
  <c r="O428"/>
  <c r="S428"/>
  <c r="R427"/>
  <c r="O427"/>
  <c r="S427"/>
  <c r="R426"/>
  <c r="O426"/>
  <c r="S426"/>
  <c r="R425"/>
  <c r="O425"/>
  <c r="S425"/>
  <c r="W425"/>
  <c r="R424"/>
  <c r="O424"/>
  <c r="S424"/>
  <c r="R423"/>
  <c r="O423"/>
  <c r="S423"/>
  <c r="R422"/>
  <c r="O422"/>
  <c r="S422"/>
  <c r="R421"/>
  <c r="O421"/>
  <c r="S421"/>
  <c r="R420"/>
  <c r="O420"/>
  <c r="S420"/>
  <c r="R419"/>
  <c r="O419"/>
  <c r="S419"/>
  <c r="R418"/>
  <c r="O418"/>
  <c r="S418"/>
  <c r="R417"/>
  <c r="O417"/>
  <c r="S417"/>
  <c r="R416"/>
  <c r="O416"/>
  <c r="S416"/>
  <c r="R415"/>
  <c r="O415"/>
  <c r="S415"/>
  <c r="R414"/>
  <c r="O414"/>
  <c r="S414"/>
  <c r="R413"/>
  <c r="O413"/>
  <c r="S413"/>
  <c r="R412"/>
  <c r="O412"/>
  <c r="S412"/>
  <c r="R411"/>
  <c r="O411"/>
  <c r="S411"/>
  <c r="W411"/>
  <c r="R410"/>
  <c r="O410"/>
  <c r="S410"/>
  <c r="R409"/>
  <c r="O409"/>
  <c r="S409"/>
  <c r="R408"/>
  <c r="O408"/>
  <c r="S408"/>
  <c r="R407"/>
  <c r="O407"/>
  <c r="S407"/>
  <c r="W407"/>
  <c r="R406"/>
  <c r="O406"/>
  <c r="S406"/>
  <c r="R405"/>
  <c r="O405"/>
  <c r="S405"/>
  <c r="R404"/>
  <c r="O404"/>
  <c r="S404"/>
  <c r="R403"/>
  <c r="O403"/>
  <c r="S403"/>
  <c r="R402"/>
  <c r="O402"/>
  <c r="S402"/>
  <c r="R401"/>
  <c r="O401"/>
  <c r="S401"/>
  <c r="R400"/>
  <c r="O400"/>
  <c r="S400"/>
  <c r="R399"/>
  <c r="O399"/>
  <c r="S399"/>
  <c r="R398"/>
  <c r="O398"/>
  <c r="S398"/>
  <c r="R397"/>
  <c r="O397"/>
  <c r="S397"/>
  <c r="R396"/>
  <c r="O396"/>
  <c r="S396"/>
  <c r="R395"/>
  <c r="O395"/>
  <c r="S395"/>
  <c r="W395"/>
  <c r="R394"/>
  <c r="O394"/>
  <c r="S394"/>
  <c r="R393"/>
  <c r="O393"/>
  <c r="S393"/>
  <c r="W393"/>
  <c r="R392"/>
  <c r="O392"/>
  <c r="S392"/>
  <c r="R391"/>
  <c r="O391"/>
  <c r="S391"/>
  <c r="W391"/>
  <c r="R390"/>
  <c r="O390"/>
  <c r="S390"/>
  <c r="R389"/>
  <c r="O389"/>
  <c r="S389"/>
  <c r="R388"/>
  <c r="O388"/>
  <c r="S388"/>
  <c r="R387"/>
  <c r="O387"/>
  <c r="S387"/>
  <c r="W387"/>
  <c r="R386"/>
  <c r="O386"/>
  <c r="S386"/>
  <c r="R385"/>
  <c r="O385"/>
  <c r="S385"/>
  <c r="R384"/>
  <c r="O384"/>
  <c r="S384"/>
  <c r="R383"/>
  <c r="O383"/>
  <c r="S383"/>
  <c r="R382"/>
  <c r="O382"/>
  <c r="S382"/>
  <c r="R381"/>
  <c r="O381"/>
  <c r="S381"/>
  <c r="R380"/>
  <c r="O380"/>
  <c r="S380"/>
  <c r="R379"/>
  <c r="O379"/>
  <c r="S379"/>
  <c r="R378"/>
  <c r="O378"/>
  <c r="S378"/>
  <c r="R377"/>
  <c r="O377"/>
  <c r="S377"/>
  <c r="R376"/>
  <c r="O376"/>
  <c r="S376"/>
  <c r="R375"/>
  <c r="O375"/>
  <c r="S375"/>
  <c r="R374"/>
  <c r="O374"/>
  <c r="S374"/>
  <c r="R373"/>
  <c r="O373"/>
  <c r="S373"/>
  <c r="R372"/>
  <c r="O372"/>
  <c r="S372"/>
  <c r="R371"/>
  <c r="O371"/>
  <c r="S371"/>
  <c r="W371"/>
  <c r="R370"/>
  <c r="O370"/>
  <c r="S370"/>
  <c r="R369"/>
  <c r="O369"/>
  <c r="S369"/>
  <c r="R368"/>
  <c r="O368"/>
  <c r="S368"/>
  <c r="R367"/>
  <c r="O367"/>
  <c r="S367"/>
  <c r="R366"/>
  <c r="O366"/>
  <c r="S366"/>
  <c r="R365"/>
  <c r="O365"/>
  <c r="S365"/>
  <c r="R364"/>
  <c r="O364"/>
  <c r="S364"/>
  <c r="R363"/>
  <c r="O363"/>
  <c r="S363"/>
  <c r="R362"/>
  <c r="O362"/>
  <c r="S362"/>
  <c r="R361"/>
  <c r="O361"/>
  <c r="S361"/>
  <c r="R360"/>
  <c r="O360"/>
  <c r="S360"/>
  <c r="R359"/>
  <c r="O359"/>
  <c r="S359"/>
  <c r="R358"/>
  <c r="O358"/>
  <c r="S358"/>
  <c r="R357"/>
  <c r="O357"/>
  <c r="S357"/>
  <c r="R356"/>
  <c r="O356"/>
  <c r="S356"/>
  <c r="R355"/>
  <c r="O355"/>
  <c r="S355"/>
  <c r="R354"/>
  <c r="O354"/>
  <c r="S354"/>
  <c r="R353"/>
  <c r="O353"/>
  <c r="S353"/>
  <c r="R352"/>
  <c r="O352"/>
  <c r="S352"/>
  <c r="R351"/>
  <c r="O351"/>
  <c r="S351"/>
  <c r="R350"/>
  <c r="O350"/>
  <c r="S350"/>
  <c r="R349"/>
  <c r="O349"/>
  <c r="S349"/>
  <c r="W349"/>
  <c r="R348"/>
  <c r="O348"/>
  <c r="S348"/>
  <c r="R347"/>
  <c r="O347"/>
  <c r="S347"/>
  <c r="R346"/>
  <c r="O346"/>
  <c r="S346"/>
  <c r="R345"/>
  <c r="O345"/>
  <c r="S345"/>
  <c r="R344"/>
  <c r="O344"/>
  <c r="S344"/>
  <c r="R343"/>
  <c r="O343"/>
  <c r="S343"/>
  <c r="R342"/>
  <c r="O342"/>
  <c r="S342"/>
  <c r="R341"/>
  <c r="O341"/>
  <c r="S341"/>
  <c r="R340"/>
  <c r="O340"/>
  <c r="S340"/>
  <c r="R339"/>
  <c r="O339"/>
  <c r="S339"/>
  <c r="R338"/>
  <c r="O338"/>
  <c r="S338"/>
  <c r="R337"/>
  <c r="O337"/>
  <c r="S337"/>
  <c r="W337"/>
  <c r="R336"/>
  <c r="O336"/>
  <c r="S336"/>
  <c r="R335"/>
  <c r="O335"/>
  <c r="S335"/>
  <c r="R334"/>
  <c r="O334"/>
  <c r="S334"/>
  <c r="R333"/>
  <c r="O333"/>
  <c r="S333"/>
  <c r="W333"/>
  <c r="R332"/>
  <c r="O332"/>
  <c r="S332"/>
  <c r="R331"/>
  <c r="O331"/>
  <c r="S331"/>
  <c r="R330"/>
  <c r="O330"/>
  <c r="S330"/>
  <c r="R329"/>
  <c r="O329"/>
  <c r="S329"/>
  <c r="R328"/>
  <c r="O328"/>
  <c r="S328"/>
  <c r="R327"/>
  <c r="O327"/>
  <c r="S327"/>
  <c r="R326"/>
  <c r="O326"/>
  <c r="S326"/>
  <c r="R325"/>
  <c r="O325"/>
  <c r="S325"/>
  <c r="W325"/>
  <c r="R324"/>
  <c r="O324"/>
  <c r="S324"/>
  <c r="R323"/>
  <c r="O323"/>
  <c r="S323"/>
  <c r="R322"/>
  <c r="O322"/>
  <c r="S322"/>
  <c r="R321"/>
  <c r="O321"/>
  <c r="S321"/>
  <c r="R320"/>
  <c r="O320"/>
  <c r="S320"/>
  <c r="R319"/>
  <c r="O319"/>
  <c r="S319"/>
  <c r="R318"/>
  <c r="O318"/>
  <c r="S318"/>
  <c r="R317"/>
  <c r="O317"/>
  <c r="S317"/>
  <c r="R316"/>
  <c r="O316"/>
  <c r="S316"/>
  <c r="R315"/>
  <c r="O315"/>
  <c r="S315"/>
  <c r="R314"/>
  <c r="O314"/>
  <c r="S314"/>
  <c r="R313"/>
  <c r="O313"/>
  <c r="S313"/>
  <c r="W313"/>
  <c r="R312"/>
  <c r="O312"/>
  <c r="S312"/>
  <c r="W312"/>
  <c r="R311"/>
  <c r="O311"/>
  <c r="S311"/>
  <c r="W311"/>
  <c r="R310"/>
  <c r="O310"/>
  <c r="S310"/>
  <c r="W310"/>
  <c r="R309"/>
  <c r="O309"/>
  <c r="S309"/>
  <c r="W309"/>
  <c r="R308"/>
  <c r="O308"/>
  <c r="S308"/>
  <c r="W308"/>
  <c r="R307"/>
  <c r="O307"/>
  <c r="S307"/>
  <c r="W307"/>
  <c r="R306"/>
  <c r="O306"/>
  <c r="S306"/>
  <c r="W306"/>
  <c r="R305"/>
  <c r="O305"/>
  <c r="S305"/>
  <c r="W305"/>
  <c r="R304"/>
  <c r="O304"/>
  <c r="S304"/>
  <c r="R303"/>
  <c r="O303"/>
  <c r="S303"/>
  <c r="R302"/>
  <c r="O302"/>
  <c r="S302"/>
  <c r="R301"/>
  <c r="O301"/>
  <c r="S301"/>
  <c r="R300"/>
  <c r="O300"/>
  <c r="S300"/>
  <c r="R299"/>
  <c r="O299"/>
  <c r="S299"/>
  <c r="R298"/>
  <c r="O298"/>
  <c r="S298"/>
  <c r="R297"/>
  <c r="O297"/>
  <c r="S297"/>
  <c r="R296"/>
  <c r="O296"/>
  <c r="S296"/>
  <c r="R295"/>
  <c r="O295"/>
  <c r="S295"/>
  <c r="R294"/>
  <c r="O294"/>
  <c r="S294"/>
  <c r="R293"/>
  <c r="O293"/>
  <c r="S293"/>
  <c r="R292"/>
  <c r="O292"/>
  <c r="S292"/>
  <c r="R291"/>
  <c r="O291"/>
  <c r="S291"/>
  <c r="R290"/>
  <c r="O290"/>
  <c r="S290"/>
  <c r="R289"/>
  <c r="O289"/>
  <c r="S289"/>
  <c r="R288"/>
  <c r="O288"/>
  <c r="S288"/>
  <c r="R287"/>
  <c r="O287"/>
  <c r="S287"/>
  <c r="R286"/>
  <c r="O286"/>
  <c r="S286"/>
  <c r="R285"/>
  <c r="O285"/>
  <c r="S285"/>
  <c r="R284"/>
  <c r="O284"/>
  <c r="S284"/>
  <c r="R283"/>
  <c r="O283"/>
  <c r="S283"/>
  <c r="R282"/>
  <c r="O282"/>
  <c r="S282"/>
  <c r="R281"/>
  <c r="O281"/>
  <c r="S281"/>
  <c r="R280"/>
  <c r="O280"/>
  <c r="S280"/>
  <c r="R279"/>
  <c r="O279"/>
  <c r="S279"/>
  <c r="R278"/>
  <c r="O278"/>
  <c r="S278"/>
  <c r="R277"/>
  <c r="O277"/>
  <c r="S277"/>
  <c r="R276"/>
  <c r="O276"/>
  <c r="S276"/>
  <c r="R275"/>
  <c r="O275"/>
  <c r="S275"/>
  <c r="R274"/>
  <c r="O274"/>
  <c r="S274"/>
  <c r="R273"/>
  <c r="O273"/>
  <c r="S273"/>
  <c r="R272"/>
  <c r="O272"/>
  <c r="S272"/>
  <c r="R271"/>
  <c r="O271"/>
  <c r="S271"/>
  <c r="R270"/>
  <c r="O270"/>
  <c r="S270"/>
  <c r="R269"/>
  <c r="O269"/>
  <c r="S269"/>
  <c r="R268"/>
  <c r="O268"/>
  <c r="S268"/>
  <c r="R267"/>
  <c r="O267"/>
  <c r="S267"/>
  <c r="R266"/>
  <c r="O266"/>
  <c r="S266"/>
  <c r="R265"/>
  <c r="O265"/>
  <c r="S265"/>
  <c r="R264"/>
  <c r="O264"/>
  <c r="S264"/>
  <c r="R263"/>
  <c r="O263"/>
  <c r="S263"/>
  <c r="R262"/>
  <c r="O262"/>
  <c r="S262"/>
  <c r="R261"/>
  <c r="O261"/>
  <c r="S261"/>
  <c r="R260"/>
  <c r="O260"/>
  <c r="S260"/>
  <c r="R259"/>
  <c r="O259"/>
  <c r="S259"/>
  <c r="R258"/>
  <c r="O258"/>
  <c r="S258"/>
  <c r="R257"/>
  <c r="O257"/>
  <c r="S257"/>
  <c r="R256"/>
  <c r="O256"/>
  <c r="S256"/>
  <c r="R255"/>
  <c r="O255"/>
  <c r="S255"/>
  <c r="R254"/>
  <c r="O254"/>
  <c r="S254"/>
  <c r="R253"/>
  <c r="O253"/>
  <c r="S253"/>
  <c r="R252"/>
  <c r="O252"/>
  <c r="S252"/>
  <c r="R251"/>
  <c r="O251"/>
  <c r="S251"/>
  <c r="R250"/>
  <c r="O250"/>
  <c r="S250"/>
  <c r="R249"/>
  <c r="O249"/>
  <c r="S249"/>
  <c r="R248"/>
  <c r="O248"/>
  <c r="S248"/>
  <c r="R247"/>
  <c r="O247"/>
  <c r="S247"/>
  <c r="R246"/>
  <c r="O246"/>
  <c r="S246"/>
  <c r="R245"/>
  <c r="O245"/>
  <c r="S245"/>
  <c r="R244"/>
  <c r="O244"/>
  <c r="S244"/>
  <c r="R243"/>
  <c r="O243"/>
  <c r="S243"/>
  <c r="R242"/>
  <c r="O242"/>
  <c r="S242"/>
  <c r="R241"/>
  <c r="O241"/>
  <c r="S241"/>
  <c r="R240"/>
  <c r="O240"/>
  <c r="S240"/>
  <c r="R239"/>
  <c r="O239"/>
  <c r="S239"/>
  <c r="R238"/>
  <c r="O238"/>
  <c r="S238"/>
  <c r="R237"/>
  <c r="O237"/>
  <c r="S237"/>
  <c r="R236"/>
  <c r="O236"/>
  <c r="S236"/>
  <c r="R235"/>
  <c r="O235"/>
  <c r="S235"/>
  <c r="R234"/>
  <c r="O234"/>
  <c r="S234"/>
  <c r="R233"/>
  <c r="O233"/>
  <c r="S233"/>
  <c r="R232"/>
  <c r="O232"/>
  <c r="S232"/>
  <c r="R231"/>
  <c r="O231"/>
  <c r="S231"/>
  <c r="R230"/>
  <c r="O230"/>
  <c r="S230"/>
  <c r="R229"/>
  <c r="O229"/>
  <c r="S229"/>
  <c r="R228"/>
  <c r="O228"/>
  <c r="S228"/>
  <c r="R227"/>
  <c r="O227"/>
  <c r="S227"/>
  <c r="R226"/>
  <c r="O226"/>
  <c r="S226"/>
  <c r="R225"/>
  <c r="O225"/>
  <c r="S225"/>
  <c r="R224"/>
  <c r="O224"/>
  <c r="S224"/>
  <c r="R223"/>
  <c r="O223"/>
  <c r="S223"/>
  <c r="R222"/>
  <c r="O222"/>
  <c r="S222"/>
  <c r="R221"/>
  <c r="O221"/>
  <c r="S221"/>
  <c r="W221"/>
  <c r="R220"/>
  <c r="O220"/>
  <c r="S220"/>
  <c r="W220"/>
  <c r="R219"/>
  <c r="O219"/>
  <c r="S219"/>
  <c r="R218"/>
  <c r="O218"/>
  <c r="S218"/>
  <c r="R217"/>
  <c r="O217"/>
  <c r="S217"/>
  <c r="R216"/>
  <c r="O216"/>
  <c r="S216"/>
  <c r="R215"/>
  <c r="O215"/>
  <c r="S215"/>
  <c r="R214"/>
  <c r="O214"/>
  <c r="S214"/>
  <c r="R213"/>
  <c r="O213"/>
  <c r="S213"/>
  <c r="R212"/>
  <c r="O212"/>
  <c r="S212"/>
  <c r="R211"/>
  <c r="O211"/>
  <c r="S211"/>
  <c r="R210"/>
  <c r="O210"/>
  <c r="S210"/>
  <c r="R209"/>
  <c r="O209"/>
  <c r="S209"/>
  <c r="R208"/>
  <c r="O208"/>
  <c r="S208"/>
  <c r="R207"/>
  <c r="O207"/>
  <c r="S207"/>
  <c r="R206"/>
  <c r="O206"/>
  <c r="S206"/>
  <c r="R205"/>
  <c r="O205"/>
  <c r="S205"/>
  <c r="R204"/>
  <c r="O204"/>
  <c r="S204"/>
  <c r="R203"/>
  <c r="O203"/>
  <c r="S203"/>
  <c r="R202"/>
  <c r="O202"/>
  <c r="S202"/>
  <c r="R201"/>
  <c r="O201"/>
  <c r="S201"/>
  <c r="R200"/>
  <c r="O200"/>
  <c r="S200"/>
  <c r="R199"/>
  <c r="O199"/>
  <c r="S199"/>
  <c r="R198"/>
  <c r="O198"/>
  <c r="S198"/>
  <c r="R197"/>
  <c r="O197"/>
  <c r="S197"/>
  <c r="R196"/>
  <c r="O196"/>
  <c r="S196"/>
  <c r="R195"/>
  <c r="O195"/>
  <c r="S195"/>
  <c r="R194"/>
  <c r="O194"/>
  <c r="S194"/>
  <c r="R193"/>
  <c r="O193"/>
  <c r="S193"/>
  <c r="R192"/>
  <c r="O192"/>
  <c r="S192"/>
  <c r="R191"/>
  <c r="O191"/>
  <c r="S191"/>
  <c r="R190"/>
  <c r="O190"/>
  <c r="S190"/>
  <c r="R189"/>
  <c r="O189"/>
  <c r="S189"/>
  <c r="R188"/>
  <c r="O188"/>
  <c r="S188"/>
  <c r="R187"/>
  <c r="O187"/>
  <c r="S187"/>
  <c r="R186"/>
  <c r="O186"/>
  <c r="S186"/>
  <c r="R185"/>
  <c r="O185"/>
  <c r="S185"/>
  <c r="R184"/>
  <c r="O184"/>
  <c r="S184"/>
  <c r="R183"/>
  <c r="O183"/>
  <c r="S183"/>
  <c r="R182"/>
  <c r="O182"/>
  <c r="S182"/>
  <c r="R181"/>
  <c r="O181"/>
  <c r="S181"/>
  <c r="R180"/>
  <c r="O180"/>
  <c r="S180"/>
  <c r="R179"/>
  <c r="O179"/>
  <c r="S179"/>
  <c r="R178"/>
  <c r="O178"/>
  <c r="S178"/>
  <c r="R177"/>
  <c r="O177"/>
  <c r="S177"/>
  <c r="R176"/>
  <c r="O176"/>
  <c r="S176"/>
  <c r="R175"/>
  <c r="O175"/>
  <c r="S175"/>
  <c r="R174"/>
  <c r="O174"/>
  <c r="S174"/>
  <c r="R173"/>
  <c r="O173"/>
  <c r="S173"/>
  <c r="R172"/>
  <c r="O172"/>
  <c r="S172"/>
  <c r="R171"/>
  <c r="O171"/>
  <c r="S171"/>
  <c r="R170"/>
  <c r="O170"/>
  <c r="S170"/>
  <c r="R169"/>
  <c r="O169"/>
  <c r="S169"/>
  <c r="R168"/>
  <c r="O168"/>
  <c r="S168"/>
  <c r="R167"/>
  <c r="O167"/>
  <c r="S167"/>
  <c r="R166"/>
  <c r="O166"/>
  <c r="S166"/>
  <c r="R165"/>
  <c r="O165"/>
  <c r="S165"/>
  <c r="R164"/>
  <c r="O164"/>
  <c r="S164"/>
  <c r="R163"/>
  <c r="O163"/>
  <c r="S163"/>
  <c r="R162"/>
  <c r="O162"/>
  <c r="S162"/>
  <c r="R161"/>
  <c r="O161"/>
  <c r="S161"/>
  <c r="R160"/>
  <c r="O160"/>
  <c r="S160"/>
  <c r="R159"/>
  <c r="O159"/>
  <c r="S159"/>
  <c r="R158"/>
  <c r="O158"/>
  <c r="S158"/>
  <c r="R157"/>
  <c r="O157"/>
  <c r="S157"/>
  <c r="R156"/>
  <c r="O156"/>
  <c r="S156"/>
  <c r="R155"/>
  <c r="O155"/>
  <c r="S155"/>
  <c r="R154"/>
  <c r="O154"/>
  <c r="S154"/>
  <c r="R153"/>
  <c r="O153"/>
  <c r="S153"/>
  <c r="R152"/>
  <c r="O152"/>
  <c r="S152"/>
  <c r="R151"/>
  <c r="O151"/>
  <c r="S151"/>
  <c r="R150"/>
  <c r="O150"/>
  <c r="S150"/>
  <c r="R149"/>
  <c r="O149"/>
  <c r="S149"/>
  <c r="R148"/>
  <c r="O148"/>
  <c r="S148"/>
  <c r="R147"/>
  <c r="O147"/>
  <c r="S147"/>
  <c r="R146"/>
  <c r="O146"/>
  <c r="S146"/>
  <c r="R145"/>
  <c r="O145"/>
  <c r="S145"/>
  <c r="R144"/>
  <c r="O144"/>
  <c r="S144"/>
  <c r="R143"/>
  <c r="O143"/>
  <c r="S143"/>
  <c r="R142"/>
  <c r="O142"/>
  <c r="S142"/>
  <c r="R141"/>
  <c r="O141"/>
  <c r="S141"/>
  <c r="R140"/>
  <c r="O140"/>
  <c r="S140"/>
  <c r="R139"/>
  <c r="O139"/>
  <c r="S139"/>
  <c r="R138"/>
  <c r="O138"/>
  <c r="S138"/>
  <c r="R137"/>
  <c r="O137"/>
  <c r="S137"/>
  <c r="R136"/>
  <c r="O136"/>
  <c r="S136"/>
  <c r="R135"/>
  <c r="O135"/>
  <c r="S135"/>
  <c r="R134"/>
  <c r="O134"/>
  <c r="S134"/>
  <c r="R133"/>
  <c r="O133"/>
  <c r="S133"/>
  <c r="R132"/>
  <c r="O132"/>
  <c r="S132"/>
  <c r="R131"/>
  <c r="O131"/>
  <c r="S131"/>
  <c r="R130"/>
  <c r="O130"/>
  <c r="S130"/>
  <c r="R129"/>
  <c r="O129"/>
  <c r="S129"/>
  <c r="R128"/>
  <c r="O128"/>
  <c r="S128"/>
  <c r="R127"/>
  <c r="O127"/>
  <c r="S127"/>
  <c r="R126"/>
  <c r="O126"/>
  <c r="S126"/>
  <c r="R125"/>
  <c r="O125"/>
  <c r="S125"/>
  <c r="R124"/>
  <c r="O124"/>
  <c r="S124"/>
  <c r="R123"/>
  <c r="O123"/>
  <c r="S123"/>
  <c r="R122"/>
  <c r="O122"/>
  <c r="S122"/>
  <c r="R121"/>
  <c r="O121"/>
  <c r="S121"/>
  <c r="R120"/>
  <c r="O120"/>
  <c r="S120"/>
  <c r="R119"/>
  <c r="O119"/>
  <c r="S119"/>
  <c r="R118"/>
  <c r="O118"/>
  <c r="S118"/>
  <c r="R117"/>
  <c r="O117"/>
  <c r="S117"/>
  <c r="R116"/>
  <c r="O116"/>
  <c r="S116"/>
  <c r="R115"/>
  <c r="O115"/>
  <c r="S115"/>
  <c r="R114"/>
  <c r="O114"/>
  <c r="S114"/>
  <c r="R113"/>
  <c r="O113"/>
  <c r="S113"/>
  <c r="R112"/>
  <c r="O112"/>
  <c r="S112"/>
  <c r="R111"/>
  <c r="O111"/>
  <c r="S111"/>
  <c r="R110"/>
  <c r="O110"/>
  <c r="S110"/>
  <c r="R109"/>
  <c r="O109"/>
  <c r="S109"/>
  <c r="R108"/>
  <c r="O108"/>
  <c r="S108"/>
  <c r="R107"/>
  <c r="O107"/>
  <c r="S107"/>
  <c r="R106"/>
  <c r="O106"/>
  <c r="S106"/>
  <c r="R105"/>
  <c r="O105"/>
  <c r="S105"/>
  <c r="R104"/>
  <c r="O104"/>
  <c r="S104"/>
  <c r="W104"/>
  <c r="R103"/>
  <c r="O103"/>
  <c r="S103"/>
  <c r="W103"/>
  <c r="R102"/>
  <c r="O102"/>
  <c r="S102"/>
  <c r="R101"/>
  <c r="O101"/>
  <c r="S101"/>
  <c r="R100"/>
  <c r="O100"/>
  <c r="S100"/>
  <c r="R99"/>
  <c r="O99"/>
  <c r="S99"/>
  <c r="R98"/>
  <c r="O98"/>
  <c r="S98"/>
  <c r="R97"/>
  <c r="O97"/>
  <c r="S97"/>
  <c r="R96"/>
  <c r="O96"/>
  <c r="S96"/>
  <c r="R95"/>
  <c r="O95"/>
  <c r="S95"/>
  <c r="R94"/>
  <c r="O94"/>
  <c r="S94"/>
  <c r="R93"/>
  <c r="O93"/>
  <c r="S93"/>
  <c r="R92"/>
  <c r="O92"/>
  <c r="S92"/>
  <c r="R91"/>
  <c r="O91"/>
  <c r="S91"/>
  <c r="R90"/>
  <c r="O90"/>
  <c r="S90"/>
  <c r="R89"/>
  <c r="O89"/>
  <c r="S89"/>
  <c r="R88"/>
  <c r="O88"/>
  <c r="S88"/>
  <c r="R87"/>
  <c r="O87"/>
  <c r="S87"/>
  <c r="R86"/>
  <c r="O86"/>
  <c r="S86"/>
  <c r="R85"/>
  <c r="O85"/>
  <c r="S85"/>
  <c r="R84"/>
  <c r="O84"/>
  <c r="S84"/>
  <c r="R83"/>
  <c r="O83"/>
  <c r="S83"/>
  <c r="R82"/>
  <c r="O82"/>
  <c r="S82"/>
  <c r="R81"/>
  <c r="O81"/>
  <c r="S81"/>
  <c r="R80"/>
  <c r="O80"/>
  <c r="S80"/>
  <c r="R79"/>
  <c r="O79"/>
  <c r="S79"/>
  <c r="R78"/>
  <c r="O78"/>
  <c r="S78"/>
  <c r="R77"/>
  <c r="O77"/>
  <c r="S77"/>
  <c r="R76"/>
  <c r="O76"/>
  <c r="S76"/>
  <c r="R75"/>
  <c r="O75"/>
  <c r="S75"/>
  <c r="R74"/>
  <c r="O74"/>
  <c r="S74"/>
  <c r="R73"/>
  <c r="O73"/>
  <c r="S73"/>
  <c r="R72"/>
  <c r="O72"/>
  <c r="S72"/>
  <c r="R71"/>
  <c r="O71"/>
  <c r="S71"/>
  <c r="R70"/>
  <c r="O70"/>
  <c r="S70"/>
  <c r="R69"/>
  <c r="O69"/>
  <c r="S69"/>
  <c r="R68"/>
  <c r="O68"/>
  <c r="S68"/>
  <c r="R67"/>
  <c r="O67"/>
  <c r="S67"/>
  <c r="R66"/>
  <c r="O66"/>
  <c r="S66"/>
  <c r="R65"/>
  <c r="O65"/>
  <c r="S65"/>
  <c r="R64"/>
  <c r="O64"/>
  <c r="S64"/>
  <c r="R63"/>
  <c r="O63"/>
  <c r="S63"/>
  <c r="R62"/>
  <c r="O62"/>
  <c r="S62"/>
  <c r="R61"/>
  <c r="O61"/>
  <c r="S61"/>
  <c r="R60"/>
  <c r="O60"/>
  <c r="S60"/>
  <c r="R59"/>
  <c r="O59"/>
  <c r="S59"/>
  <c r="R58"/>
  <c r="O58"/>
  <c r="S58"/>
  <c r="R57"/>
  <c r="O57"/>
  <c r="S57"/>
  <c r="R56"/>
  <c r="O56"/>
  <c r="S56"/>
  <c r="R55"/>
  <c r="O55"/>
  <c r="S55"/>
  <c r="R54"/>
  <c r="O54"/>
  <c r="S54"/>
  <c r="R53"/>
  <c r="O53"/>
  <c r="S53"/>
  <c r="R52"/>
  <c r="O52"/>
  <c r="S52"/>
  <c r="R51"/>
  <c r="O51"/>
  <c r="S51"/>
  <c r="R50"/>
  <c r="O50"/>
  <c r="S50"/>
  <c r="R49"/>
  <c r="O49"/>
  <c r="S49"/>
  <c r="R48"/>
  <c r="O48"/>
  <c r="S48"/>
  <c r="R47"/>
  <c r="O47"/>
  <c r="S47"/>
  <c r="R46"/>
  <c r="O46"/>
  <c r="S46"/>
  <c r="R45"/>
  <c r="O45"/>
  <c r="S45"/>
  <c r="R44"/>
  <c r="O44"/>
  <c r="S44"/>
  <c r="R43"/>
  <c r="O43"/>
  <c r="S43"/>
  <c r="R42"/>
  <c r="O42"/>
  <c r="S42"/>
  <c r="R41"/>
  <c r="O41"/>
  <c r="S41"/>
  <c r="R40"/>
  <c r="O40"/>
  <c r="S40"/>
  <c r="R39"/>
  <c r="O39"/>
  <c r="S39"/>
  <c r="R38"/>
  <c r="O38"/>
  <c r="S38"/>
  <c r="R37"/>
  <c r="O37"/>
  <c r="S37"/>
  <c r="R36"/>
  <c r="O36"/>
  <c r="S36"/>
  <c r="R35"/>
  <c r="O35"/>
  <c r="S35"/>
  <c r="R34"/>
  <c r="O34"/>
  <c r="S34"/>
  <c r="R33"/>
  <c r="O33"/>
  <c r="S33"/>
  <c r="R32"/>
  <c r="O32"/>
  <c r="S32"/>
  <c r="R31"/>
  <c r="O31"/>
  <c r="S31"/>
  <c r="R30"/>
  <c r="O30"/>
  <c r="S30"/>
  <c r="R29"/>
  <c r="O29"/>
  <c r="S29"/>
  <c r="R28"/>
  <c r="O28"/>
  <c r="S28"/>
  <c r="R27"/>
  <c r="O27"/>
  <c r="S27"/>
  <c r="R26"/>
  <c r="O26"/>
  <c r="S26"/>
  <c r="R25"/>
  <c r="O25"/>
  <c r="S25"/>
  <c r="R24"/>
  <c r="O24"/>
  <c r="S24"/>
  <c r="R23"/>
  <c r="O23"/>
  <c r="S23"/>
  <c r="R22"/>
  <c r="O22"/>
  <c r="S22"/>
  <c r="R21"/>
  <c r="O21"/>
  <c r="S21"/>
  <c r="R20"/>
  <c r="O20"/>
  <c r="S20"/>
  <c r="R19"/>
  <c r="O19"/>
  <c r="S19"/>
  <c r="R18"/>
  <c r="O18"/>
  <c r="S18"/>
  <c r="R17"/>
  <c r="O17"/>
  <c r="S17"/>
  <c r="R16"/>
  <c r="O16"/>
  <c r="S16"/>
  <c r="R15"/>
  <c r="O15"/>
  <c r="S15"/>
  <c r="R14"/>
  <c r="O14"/>
  <c r="S14"/>
  <c r="R13"/>
  <c r="O13"/>
  <c r="S13"/>
  <c r="R12"/>
  <c r="O12"/>
  <c r="S12"/>
  <c r="R11"/>
  <c r="O11"/>
  <c r="S11"/>
  <c r="R10"/>
  <c r="O10"/>
  <c r="S10"/>
  <c r="R9"/>
  <c r="O9"/>
  <c r="S9"/>
  <c r="R8"/>
  <c r="O8"/>
  <c r="S8"/>
  <c r="R7"/>
  <c r="O7"/>
  <c r="S7"/>
  <c r="R6"/>
  <c r="O6"/>
  <c r="S6"/>
  <c r="R5"/>
  <c r="O5"/>
  <c r="S5"/>
  <c r="R4"/>
  <c r="O4"/>
  <c r="S4"/>
  <c r="R3"/>
  <c r="O3"/>
  <c r="S3"/>
  <c r="Q548"/>
  <c r="P548"/>
  <c r="Q547"/>
  <c r="P547"/>
  <c r="Q546"/>
  <c r="P546"/>
  <c r="Q545"/>
  <c r="P545"/>
  <c r="Q544"/>
  <c r="P544"/>
  <c r="Q543"/>
  <c r="P543"/>
  <c r="Q542"/>
  <c r="P542"/>
  <c r="Q541"/>
  <c r="P541"/>
  <c r="Q540"/>
  <c r="P540"/>
  <c r="Q539"/>
  <c r="P539"/>
  <c r="Q538"/>
  <c r="P538"/>
  <c r="Q537"/>
  <c r="P537"/>
  <c r="Q536"/>
  <c r="P536"/>
  <c r="Q535"/>
  <c r="P535"/>
  <c r="Q534"/>
  <c r="P534"/>
  <c r="Q533"/>
  <c r="P533"/>
  <c r="Q532"/>
  <c r="P532"/>
  <c r="Q531"/>
  <c r="P531"/>
  <c r="Q530"/>
  <c r="P530"/>
  <c r="Q529"/>
  <c r="P529"/>
  <c r="Q528"/>
  <c r="P528"/>
  <c r="Q527"/>
  <c r="P527"/>
  <c r="Q526"/>
  <c r="P526"/>
  <c r="Q525"/>
  <c r="P525"/>
  <c r="Q524"/>
  <c r="P524"/>
  <c r="Q523"/>
  <c r="P523"/>
  <c r="Q522"/>
  <c r="P522"/>
  <c r="Q521"/>
  <c r="P521"/>
  <c r="Q520"/>
  <c r="P520"/>
  <c r="Q519"/>
  <c r="P519"/>
  <c r="Q518"/>
  <c r="P518"/>
  <c r="Q517"/>
  <c r="P517"/>
  <c r="Q516"/>
  <c r="P516"/>
  <c r="Q515"/>
  <c r="P515"/>
  <c r="Q514"/>
  <c r="P514"/>
  <c r="Q513"/>
  <c r="P513"/>
  <c r="Q512"/>
  <c r="P512"/>
  <c r="Q511"/>
  <c r="P511"/>
  <c r="Q510"/>
  <c r="P510"/>
  <c r="Q509"/>
  <c r="P509"/>
  <c r="Q508"/>
  <c r="P508"/>
  <c r="Q507"/>
  <c r="P507"/>
  <c r="Q506"/>
  <c r="P506"/>
  <c r="Q505"/>
  <c r="P505"/>
  <c r="Q504"/>
  <c r="P504"/>
  <c r="Q503"/>
  <c r="P503"/>
  <c r="Q502"/>
  <c r="P502"/>
  <c r="Q501"/>
  <c r="P501"/>
  <c r="Q500"/>
  <c r="P500"/>
  <c r="Q499"/>
  <c r="P499"/>
  <c r="Q498"/>
  <c r="P498"/>
  <c r="Q497"/>
  <c r="P497"/>
  <c r="Q496"/>
  <c r="P496"/>
  <c r="Q495"/>
  <c r="P495"/>
  <c r="Q494"/>
  <c r="P494"/>
  <c r="Q493"/>
  <c r="P493"/>
  <c r="Q492"/>
  <c r="P492"/>
  <c r="Q491"/>
  <c r="P491"/>
  <c r="Q490"/>
  <c r="P490"/>
  <c r="Q489"/>
  <c r="P489"/>
  <c r="Q488"/>
  <c r="P488"/>
  <c r="Q487"/>
  <c r="P487"/>
  <c r="Q486"/>
  <c r="P486"/>
  <c r="Q485"/>
  <c r="P485"/>
  <c r="Q484"/>
  <c r="P484"/>
  <c r="Q483"/>
  <c r="P483"/>
  <c r="Q482"/>
  <c r="P482"/>
  <c r="Q481"/>
  <c r="P481"/>
  <c r="Q480"/>
  <c r="P480"/>
  <c r="Q479"/>
  <c r="P479"/>
  <c r="Q478"/>
  <c r="P478"/>
  <c r="Q477"/>
  <c r="P477"/>
  <c r="Q476"/>
  <c r="P476"/>
  <c r="Q475"/>
  <c r="P475"/>
  <c r="Q474"/>
  <c r="P474"/>
  <c r="Q473"/>
  <c r="P473"/>
  <c r="Q472"/>
  <c r="P472"/>
  <c r="Q471"/>
  <c r="P471"/>
  <c r="Q470"/>
  <c r="P470"/>
  <c r="Q469"/>
  <c r="P469"/>
  <c r="Q468"/>
  <c r="P468"/>
  <c r="Q467"/>
  <c r="P467"/>
  <c r="Q466"/>
  <c r="P466"/>
  <c r="Q465"/>
  <c r="P465"/>
  <c r="Q464"/>
  <c r="P464"/>
  <c r="Q463"/>
  <c r="P463"/>
  <c r="Q462"/>
  <c r="P462"/>
  <c r="Q461"/>
  <c r="P461"/>
  <c r="Q460"/>
  <c r="P460"/>
  <c r="Q459"/>
  <c r="P459"/>
  <c r="Q458"/>
  <c r="P458"/>
  <c r="Q457"/>
  <c r="P457"/>
  <c r="Q456"/>
  <c r="P456"/>
  <c r="Q455"/>
  <c r="P455"/>
  <c r="Q454"/>
  <c r="P454"/>
  <c r="Q453"/>
  <c r="P453"/>
  <c r="Q452"/>
  <c r="P452"/>
  <c r="Q451"/>
  <c r="P451"/>
  <c r="Q450"/>
  <c r="P450"/>
  <c r="Q449"/>
  <c r="P449"/>
  <c r="Q448"/>
  <c r="P448"/>
  <c r="Q447"/>
  <c r="P447"/>
  <c r="Q446"/>
  <c r="P446"/>
  <c r="Q445"/>
  <c r="P445"/>
  <c r="Q444"/>
  <c r="P444"/>
  <c r="Q443"/>
  <c r="P443"/>
  <c r="Q442"/>
  <c r="P442"/>
  <c r="Q441"/>
  <c r="P441"/>
  <c r="Q440"/>
  <c r="P440"/>
  <c r="Q439"/>
  <c r="P439"/>
  <c r="Q438"/>
  <c r="P438"/>
  <c r="Q437"/>
  <c r="P437"/>
  <c r="Q436"/>
  <c r="P436"/>
  <c r="Q435"/>
  <c r="P435"/>
  <c r="Q434"/>
  <c r="P434"/>
  <c r="Q433"/>
  <c r="P433"/>
  <c r="Q432"/>
  <c r="P432"/>
  <c r="Q431"/>
  <c r="P431"/>
  <c r="Q430"/>
  <c r="P430"/>
  <c r="Q429"/>
  <c r="P429"/>
  <c r="Q428"/>
  <c r="P428"/>
  <c r="Q427"/>
  <c r="P427"/>
  <c r="Q426"/>
  <c r="P426"/>
  <c r="Q425"/>
  <c r="P425"/>
  <c r="Q424"/>
  <c r="P424"/>
  <c r="Q423"/>
  <c r="P423"/>
  <c r="Q422"/>
  <c r="P422"/>
  <c r="Q421"/>
  <c r="P421"/>
  <c r="Q420"/>
  <c r="P420"/>
  <c r="Q419"/>
  <c r="P419"/>
  <c r="Q418"/>
  <c r="P418"/>
  <c r="Q417"/>
  <c r="P417"/>
  <c r="Q416"/>
  <c r="P416"/>
  <c r="Q415"/>
  <c r="P415"/>
  <c r="Q414"/>
  <c r="P414"/>
  <c r="Q413"/>
  <c r="P413"/>
  <c r="Q412"/>
  <c r="P412"/>
  <c r="Q411"/>
  <c r="P411"/>
  <c r="Q410"/>
  <c r="P410"/>
  <c r="Q409"/>
  <c r="P409"/>
  <c r="Q408"/>
  <c r="P408"/>
  <c r="Q407"/>
  <c r="P407"/>
  <c r="Q406"/>
  <c r="P406"/>
  <c r="Q405"/>
  <c r="P405"/>
  <c r="Q404"/>
  <c r="P404"/>
  <c r="Q403"/>
  <c r="P403"/>
  <c r="Q402"/>
  <c r="P402"/>
  <c r="Q401"/>
  <c r="P401"/>
  <c r="Q400"/>
  <c r="P400"/>
  <c r="Q399"/>
  <c r="P399"/>
  <c r="Q398"/>
  <c r="P398"/>
  <c r="Q397"/>
  <c r="P397"/>
  <c r="Q396"/>
  <c r="P396"/>
  <c r="Q395"/>
  <c r="P395"/>
  <c r="Q394"/>
  <c r="P394"/>
  <c r="Q393"/>
  <c r="P393"/>
  <c r="Q392"/>
  <c r="P392"/>
  <c r="Q391"/>
  <c r="P391"/>
  <c r="Q390"/>
  <c r="P390"/>
  <c r="Q389"/>
  <c r="P389"/>
  <c r="Q388"/>
  <c r="P388"/>
  <c r="Q387"/>
  <c r="P387"/>
  <c r="Q386"/>
  <c r="P386"/>
  <c r="Q385"/>
  <c r="P385"/>
  <c r="Q384"/>
  <c r="P384"/>
  <c r="Q383"/>
  <c r="P383"/>
  <c r="Q382"/>
  <c r="P382"/>
  <c r="Q381"/>
  <c r="P381"/>
  <c r="Q380"/>
  <c r="P380"/>
  <c r="Q379"/>
  <c r="P379"/>
  <c r="Q378"/>
  <c r="P378"/>
  <c r="Q377"/>
  <c r="P377"/>
  <c r="Q376"/>
  <c r="P376"/>
  <c r="Q375"/>
  <c r="P375"/>
  <c r="Q374"/>
  <c r="P374"/>
  <c r="Q373"/>
  <c r="P373"/>
  <c r="Q372"/>
  <c r="P372"/>
  <c r="Q371"/>
  <c r="P371"/>
  <c r="Q370"/>
  <c r="P370"/>
  <c r="Q369"/>
  <c r="P369"/>
  <c r="Q368"/>
  <c r="P368"/>
  <c r="Q367"/>
  <c r="P367"/>
  <c r="Q366"/>
  <c r="P366"/>
  <c r="Q365"/>
  <c r="P365"/>
  <c r="Q364"/>
  <c r="P364"/>
  <c r="Q363"/>
  <c r="P363"/>
  <c r="Q362"/>
  <c r="P362"/>
  <c r="Q361"/>
  <c r="P361"/>
  <c r="Q360"/>
  <c r="P360"/>
  <c r="Q359"/>
  <c r="P359"/>
  <c r="Q358"/>
  <c r="P358"/>
  <c r="Q357"/>
  <c r="P357"/>
  <c r="Q356"/>
  <c r="P356"/>
  <c r="Q355"/>
  <c r="P355"/>
  <c r="Q354"/>
  <c r="P354"/>
  <c r="Q353"/>
  <c r="P353"/>
  <c r="Q352"/>
  <c r="P352"/>
  <c r="Q351"/>
  <c r="P351"/>
  <c r="Q350"/>
  <c r="P350"/>
  <c r="Q349"/>
  <c r="P349"/>
  <c r="Q348"/>
  <c r="P348"/>
  <c r="Q347"/>
  <c r="P347"/>
  <c r="Q346"/>
  <c r="P346"/>
  <c r="Q345"/>
  <c r="P345"/>
  <c r="Q344"/>
  <c r="P344"/>
  <c r="Q343"/>
  <c r="P343"/>
  <c r="Q342"/>
  <c r="P342"/>
  <c r="Q341"/>
  <c r="P341"/>
  <c r="Q340"/>
  <c r="P340"/>
  <c r="Q339"/>
  <c r="P339"/>
  <c r="Q338"/>
  <c r="P338"/>
  <c r="Q337"/>
  <c r="P337"/>
  <c r="Q336"/>
  <c r="P336"/>
  <c r="Q335"/>
  <c r="P335"/>
  <c r="Q334"/>
  <c r="P334"/>
  <c r="Q333"/>
  <c r="P333"/>
  <c r="Q332"/>
  <c r="P332"/>
  <c r="Q331"/>
  <c r="P331"/>
  <c r="Q330"/>
  <c r="P330"/>
  <c r="Q329"/>
  <c r="P329"/>
  <c r="Q328"/>
  <c r="P328"/>
  <c r="Q327"/>
  <c r="P327"/>
  <c r="Q326"/>
  <c r="P326"/>
  <c r="Q325"/>
  <c r="P325"/>
  <c r="Q324"/>
  <c r="P324"/>
  <c r="Q323"/>
  <c r="P323"/>
  <c r="Q322"/>
  <c r="P322"/>
  <c r="Q321"/>
  <c r="P321"/>
  <c r="Q320"/>
  <c r="P320"/>
  <c r="Q319"/>
  <c r="P319"/>
  <c r="Q318"/>
  <c r="P318"/>
  <c r="Q317"/>
  <c r="P317"/>
  <c r="Q316"/>
  <c r="P316"/>
  <c r="Q315"/>
  <c r="P315"/>
  <c r="Q314"/>
  <c r="P314"/>
  <c r="Q313"/>
  <c r="P313"/>
  <c r="Q312"/>
  <c r="P312"/>
  <c r="Q311"/>
  <c r="P311"/>
  <c r="Q310"/>
  <c r="P310"/>
  <c r="Q309"/>
  <c r="P309"/>
  <c r="Q308"/>
  <c r="P308"/>
  <c r="Q307"/>
  <c r="P307"/>
  <c r="Q306"/>
  <c r="P306"/>
  <c r="Q305"/>
  <c r="P305"/>
  <c r="Q304"/>
  <c r="P304"/>
  <c r="Q303"/>
  <c r="P303"/>
  <c r="Q302"/>
  <c r="P302"/>
  <c r="Q301"/>
  <c r="P301"/>
  <c r="Q300"/>
  <c r="P300"/>
  <c r="Q299"/>
  <c r="P299"/>
  <c r="Q298"/>
  <c r="P298"/>
  <c r="Q297"/>
  <c r="P297"/>
  <c r="Q296"/>
  <c r="P296"/>
  <c r="Q295"/>
  <c r="P295"/>
  <c r="Q294"/>
  <c r="P294"/>
  <c r="Q293"/>
  <c r="P293"/>
  <c r="Q292"/>
  <c r="P292"/>
  <c r="Q291"/>
  <c r="P291"/>
  <c r="Q290"/>
  <c r="P290"/>
  <c r="Q289"/>
  <c r="P289"/>
  <c r="Q288"/>
  <c r="P288"/>
  <c r="Q287"/>
  <c r="P287"/>
  <c r="Q286"/>
  <c r="P286"/>
  <c r="Q285"/>
  <c r="P285"/>
  <c r="Q284"/>
  <c r="P284"/>
  <c r="Q283"/>
  <c r="P283"/>
  <c r="Q282"/>
  <c r="P282"/>
  <c r="Q281"/>
  <c r="P281"/>
  <c r="Q280"/>
  <c r="P280"/>
  <c r="Q279"/>
  <c r="P279"/>
  <c r="Q278"/>
  <c r="P278"/>
  <c r="Q277"/>
  <c r="P277"/>
  <c r="Q276"/>
  <c r="P276"/>
  <c r="Q275"/>
  <c r="P275"/>
  <c r="Q274"/>
  <c r="P274"/>
  <c r="Q273"/>
  <c r="P273"/>
  <c r="Q272"/>
  <c r="P272"/>
  <c r="Q271"/>
  <c r="P271"/>
  <c r="Q270"/>
  <c r="P270"/>
  <c r="Q269"/>
  <c r="P269"/>
  <c r="Q268"/>
  <c r="P268"/>
  <c r="Q267"/>
  <c r="P267"/>
  <c r="Q266"/>
  <c r="P266"/>
  <c r="Q265"/>
  <c r="P265"/>
  <c r="Q264"/>
  <c r="P264"/>
  <c r="Q263"/>
  <c r="P263"/>
  <c r="Q262"/>
  <c r="P262"/>
  <c r="Q261"/>
  <c r="P261"/>
  <c r="Q260"/>
  <c r="P260"/>
  <c r="Q259"/>
  <c r="P259"/>
  <c r="Q258"/>
  <c r="P258"/>
  <c r="Q257"/>
  <c r="P257"/>
  <c r="Q256"/>
  <c r="P256"/>
  <c r="Q255"/>
  <c r="P255"/>
  <c r="Q254"/>
  <c r="P254"/>
  <c r="Q253"/>
  <c r="P253"/>
  <c r="Q252"/>
  <c r="P252"/>
  <c r="Q251"/>
  <c r="P251"/>
  <c r="Q250"/>
  <c r="P250"/>
  <c r="Q249"/>
  <c r="P249"/>
  <c r="Q248"/>
  <c r="P248"/>
  <c r="Q247"/>
  <c r="P247"/>
  <c r="Q246"/>
  <c r="P246"/>
  <c r="Q245"/>
  <c r="P245"/>
  <c r="Q244"/>
  <c r="P244"/>
  <c r="Q243"/>
  <c r="P243"/>
  <c r="Q242"/>
  <c r="P242"/>
  <c r="Q241"/>
  <c r="P241"/>
  <c r="Q240"/>
  <c r="P240"/>
  <c r="Q239"/>
  <c r="P239"/>
  <c r="Q238"/>
  <c r="P238"/>
  <c r="Q237"/>
  <c r="P237"/>
  <c r="Q236"/>
  <c r="P236"/>
  <c r="Q235"/>
  <c r="P235"/>
  <c r="Q234"/>
  <c r="P234"/>
  <c r="Q233"/>
  <c r="P233"/>
  <c r="Q232"/>
  <c r="P232"/>
  <c r="Q231"/>
  <c r="P231"/>
  <c r="Q230"/>
  <c r="P230"/>
  <c r="Q229"/>
  <c r="P229"/>
  <c r="Q228"/>
  <c r="P228"/>
  <c r="Q227"/>
  <c r="P227"/>
  <c r="Q226"/>
  <c r="P226"/>
  <c r="Q225"/>
  <c r="P225"/>
  <c r="Q224"/>
  <c r="P224"/>
  <c r="Q223"/>
  <c r="P223"/>
  <c r="Q222"/>
  <c r="P222"/>
  <c r="Q221"/>
  <c r="P221"/>
  <c r="Q220"/>
  <c r="P220"/>
  <c r="Q219"/>
  <c r="P219"/>
  <c r="Q218"/>
  <c r="P218"/>
  <c r="Q217"/>
  <c r="P217"/>
  <c r="Q216"/>
  <c r="P216"/>
  <c r="Q215"/>
  <c r="P215"/>
  <c r="Q214"/>
  <c r="P214"/>
  <c r="Q213"/>
  <c r="P213"/>
  <c r="Q212"/>
  <c r="P212"/>
  <c r="Q211"/>
  <c r="P211"/>
  <c r="Q210"/>
  <c r="P210"/>
  <c r="Q209"/>
  <c r="P209"/>
  <c r="Q208"/>
  <c r="P208"/>
  <c r="Q207"/>
  <c r="P207"/>
  <c r="Q206"/>
  <c r="P206"/>
  <c r="Q205"/>
  <c r="P205"/>
  <c r="Q204"/>
  <c r="P204"/>
  <c r="Q203"/>
  <c r="P203"/>
  <c r="Q202"/>
  <c r="P202"/>
  <c r="Q201"/>
  <c r="P201"/>
  <c r="Q200"/>
  <c r="P200"/>
  <c r="Q199"/>
  <c r="P199"/>
  <c r="Q198"/>
  <c r="P198"/>
  <c r="Q197"/>
  <c r="P197"/>
  <c r="Q196"/>
  <c r="P196"/>
  <c r="Q195"/>
  <c r="P195"/>
  <c r="Q194"/>
  <c r="P194"/>
  <c r="Q193"/>
  <c r="P193"/>
  <c r="Q192"/>
  <c r="P192"/>
  <c r="Q191"/>
  <c r="P191"/>
  <c r="Q190"/>
  <c r="P190"/>
  <c r="Q189"/>
  <c r="P189"/>
  <c r="Q188"/>
  <c r="P188"/>
  <c r="Q187"/>
  <c r="P187"/>
  <c r="Q186"/>
  <c r="P186"/>
  <c r="Q185"/>
  <c r="P185"/>
  <c r="Q184"/>
  <c r="P184"/>
  <c r="Q183"/>
  <c r="P183"/>
  <c r="Q182"/>
  <c r="P182"/>
  <c r="Q181"/>
  <c r="P181"/>
  <c r="Q180"/>
  <c r="P180"/>
  <c r="Q179"/>
  <c r="P179"/>
  <c r="Q178"/>
  <c r="P178"/>
  <c r="Q177"/>
  <c r="P177"/>
  <c r="Q176"/>
  <c r="P176"/>
  <c r="Q175"/>
  <c r="P175"/>
  <c r="Q174"/>
  <c r="P174"/>
  <c r="Q173"/>
  <c r="P173"/>
  <c r="Q172"/>
  <c r="P172"/>
  <c r="Q171"/>
  <c r="P171"/>
  <c r="Q170"/>
  <c r="P170"/>
  <c r="Q169"/>
  <c r="P169"/>
  <c r="Q168"/>
  <c r="P168"/>
  <c r="Q167"/>
  <c r="P167"/>
  <c r="Q166"/>
  <c r="P166"/>
  <c r="Q165"/>
  <c r="P165"/>
  <c r="Q164"/>
  <c r="P164"/>
  <c r="Q163"/>
  <c r="P163"/>
  <c r="Q162"/>
  <c r="P162"/>
  <c r="Q161"/>
  <c r="P161"/>
  <c r="Q160"/>
  <c r="P160"/>
  <c r="Q159"/>
  <c r="P159"/>
  <c r="Q158"/>
  <c r="P158"/>
  <c r="Q157"/>
  <c r="P157"/>
  <c r="Q156"/>
  <c r="P156"/>
  <c r="Q155"/>
  <c r="P155"/>
  <c r="Q154"/>
  <c r="P154"/>
  <c r="Q153"/>
  <c r="P153"/>
  <c r="Q152"/>
  <c r="P152"/>
  <c r="Q151"/>
  <c r="P151"/>
  <c r="Q150"/>
  <c r="P150"/>
  <c r="Q149"/>
  <c r="P149"/>
  <c r="Q148"/>
  <c r="P148"/>
  <c r="Q147"/>
  <c r="P147"/>
  <c r="Q146"/>
  <c r="P146"/>
  <c r="Q145"/>
  <c r="P145"/>
  <c r="Q144"/>
  <c r="P144"/>
  <c r="Q143"/>
  <c r="P143"/>
  <c r="Q142"/>
  <c r="P142"/>
  <c r="Q141"/>
  <c r="P141"/>
  <c r="Q140"/>
  <c r="P140"/>
  <c r="Q139"/>
  <c r="P139"/>
  <c r="Q138"/>
  <c r="P138"/>
  <c r="Q137"/>
  <c r="P137"/>
  <c r="Q136"/>
  <c r="P136"/>
  <c r="Q135"/>
  <c r="P135"/>
  <c r="Q134"/>
  <c r="P134"/>
  <c r="Q133"/>
  <c r="P133"/>
  <c r="Q132"/>
  <c r="P132"/>
  <c r="Q131"/>
  <c r="P131"/>
  <c r="Q130"/>
  <c r="P130"/>
  <c r="Q129"/>
  <c r="P129"/>
  <c r="Q128"/>
  <c r="P128"/>
  <c r="Q127"/>
  <c r="P127"/>
  <c r="Q126"/>
  <c r="P126"/>
  <c r="Q125"/>
  <c r="P125"/>
  <c r="Q124"/>
  <c r="P124"/>
  <c r="Q123"/>
  <c r="P123"/>
  <c r="Q122"/>
  <c r="P122"/>
  <c r="Q121"/>
  <c r="P121"/>
  <c r="Q120"/>
  <c r="P120"/>
  <c r="Q119"/>
  <c r="P119"/>
  <c r="Q118"/>
  <c r="P118"/>
  <c r="Q117"/>
  <c r="P117"/>
  <c r="Q116"/>
  <c r="P116"/>
  <c r="Q115"/>
  <c r="P115"/>
  <c r="Q114"/>
  <c r="P114"/>
  <c r="Q113"/>
  <c r="P113"/>
  <c r="Q112"/>
  <c r="P112"/>
  <c r="Q111"/>
  <c r="P111"/>
  <c r="Q110"/>
  <c r="P110"/>
  <c r="Q109"/>
  <c r="P109"/>
  <c r="Q108"/>
  <c r="P108"/>
  <c r="Q107"/>
  <c r="P107"/>
  <c r="Q106"/>
  <c r="P106"/>
  <c r="Q105"/>
  <c r="P105"/>
  <c r="Q104"/>
  <c r="P104"/>
  <c r="Q103"/>
  <c r="P103"/>
  <c r="Q102"/>
  <c r="P102"/>
  <c r="Q101"/>
  <c r="P101"/>
  <c r="Q100"/>
  <c r="P100"/>
  <c r="Q99"/>
  <c r="P99"/>
  <c r="Q98"/>
  <c r="P98"/>
  <c r="Q97"/>
  <c r="P97"/>
  <c r="Q96"/>
  <c r="P96"/>
  <c r="Q95"/>
  <c r="P95"/>
  <c r="Q94"/>
  <c r="P94"/>
  <c r="Q93"/>
  <c r="P93"/>
  <c r="Q92"/>
  <c r="P92"/>
  <c r="Q91"/>
  <c r="P91"/>
  <c r="Q90"/>
  <c r="P90"/>
  <c r="Q89"/>
  <c r="P89"/>
  <c r="Q88"/>
  <c r="P88"/>
  <c r="Q87"/>
  <c r="P87"/>
  <c r="Q86"/>
  <c r="P86"/>
  <c r="Q85"/>
  <c r="P85"/>
  <c r="Q84"/>
  <c r="P84"/>
  <c r="Q83"/>
  <c r="P83"/>
  <c r="Q82"/>
  <c r="P82"/>
  <c r="Q81"/>
  <c r="P81"/>
  <c r="Q80"/>
  <c r="P80"/>
  <c r="Q79"/>
  <c r="P79"/>
  <c r="Q78"/>
  <c r="P78"/>
  <c r="Q77"/>
  <c r="P77"/>
  <c r="Q76"/>
  <c r="P76"/>
  <c r="Q75"/>
  <c r="P75"/>
  <c r="Q74"/>
  <c r="P74"/>
  <c r="Q73"/>
  <c r="P73"/>
  <c r="Q72"/>
  <c r="P72"/>
  <c r="Q71"/>
  <c r="P71"/>
  <c r="Q70"/>
  <c r="P70"/>
  <c r="Q69"/>
  <c r="P69"/>
  <c r="Q68"/>
  <c r="P68"/>
  <c r="Q67"/>
  <c r="P67"/>
  <c r="Q66"/>
  <c r="P66"/>
  <c r="Q65"/>
  <c r="P65"/>
  <c r="Q64"/>
  <c r="P64"/>
  <c r="Q63"/>
  <c r="P63"/>
  <c r="Q62"/>
  <c r="P62"/>
  <c r="Q61"/>
  <c r="P61"/>
  <c r="Q60"/>
  <c r="P60"/>
  <c r="Q59"/>
  <c r="P59"/>
  <c r="Q58"/>
  <c r="P58"/>
  <c r="Q57"/>
  <c r="P57"/>
  <c r="Q56"/>
  <c r="P56"/>
  <c r="Q55"/>
  <c r="P55"/>
  <c r="Q54"/>
  <c r="P54"/>
  <c r="Q53"/>
  <c r="P53"/>
  <c r="Q52"/>
  <c r="P52"/>
  <c r="Q51"/>
  <c r="P51"/>
  <c r="Q50"/>
  <c r="P50"/>
  <c r="Q49"/>
  <c r="P49"/>
  <c r="Q48"/>
  <c r="P48"/>
  <c r="Q47"/>
  <c r="P47"/>
  <c r="Q46"/>
  <c r="P46"/>
  <c r="Q45"/>
  <c r="P45"/>
  <c r="Q44"/>
  <c r="P44"/>
  <c r="Q43"/>
  <c r="P43"/>
  <c r="Q42"/>
  <c r="P42"/>
  <c r="Q41"/>
  <c r="P41"/>
  <c r="Q40"/>
  <c r="P40"/>
  <c r="Q39"/>
  <c r="P39"/>
  <c r="Q38"/>
  <c r="P38"/>
  <c r="Q37"/>
  <c r="P37"/>
  <c r="Q36"/>
  <c r="P36"/>
  <c r="Q35"/>
  <c r="P35"/>
  <c r="Q34"/>
  <c r="P34"/>
  <c r="Q33"/>
  <c r="P33"/>
  <c r="Q32"/>
  <c r="P32"/>
  <c r="Q31"/>
  <c r="P31"/>
  <c r="Q30"/>
  <c r="P30"/>
  <c r="Q29"/>
  <c r="P29"/>
  <c r="Q28"/>
  <c r="P28"/>
  <c r="Q27"/>
  <c r="P27"/>
  <c r="Q26"/>
  <c r="P26"/>
  <c r="Q25"/>
  <c r="P25"/>
  <c r="Q24"/>
  <c r="P24"/>
  <c r="Q23"/>
  <c r="P23"/>
  <c r="Q22"/>
  <c r="P22"/>
  <c r="Q21"/>
  <c r="P21"/>
  <c r="Q20"/>
  <c r="P20"/>
  <c r="Q19"/>
  <c r="P19"/>
  <c r="Q18"/>
  <c r="P18"/>
  <c r="Q17"/>
  <c r="P17"/>
  <c r="Q16"/>
  <c r="P16"/>
  <c r="Q15"/>
  <c r="P15"/>
  <c r="Q14"/>
  <c r="P14"/>
  <c r="Q13"/>
  <c r="P13"/>
  <c r="Q12"/>
  <c r="P12"/>
  <c r="Q11"/>
  <c r="P11"/>
  <c r="Q10"/>
  <c r="P10"/>
  <c r="Q9"/>
  <c r="P9"/>
  <c r="Q8"/>
  <c r="P8"/>
  <c r="Q7"/>
  <c r="P7"/>
  <c r="Q6"/>
  <c r="P6"/>
  <c r="Q5"/>
  <c r="P5"/>
  <c r="Q4"/>
  <c r="P4"/>
  <c r="Q3"/>
  <c r="P3"/>
  <c r="U5" l="1" a="1"/>
  <c r="U5" s="1"/>
  <c r="V5" s="1"/>
  <c r="U6" a="1"/>
  <c r="U6" s="1"/>
  <c r="V6" s="1"/>
  <c r="C6"/>
  <c r="AC6" s="1"/>
  <c r="U8" a="1"/>
  <c r="U8" s="1"/>
  <c r="V8" s="1"/>
  <c r="C8"/>
  <c r="AC8" s="1"/>
  <c r="U72" a="1"/>
  <c r="U72" s="1"/>
  <c r="V72" s="1"/>
  <c r="C72"/>
  <c r="AC72" s="1"/>
  <c r="U103" a="1"/>
  <c r="U103" s="1"/>
  <c r="V103" s="1"/>
  <c r="U104" a="1"/>
  <c r="U104" s="1"/>
  <c r="V104" s="1"/>
  <c r="U128" a="1"/>
  <c r="U128" s="1"/>
  <c r="V128" s="1"/>
  <c r="C128"/>
  <c r="AC128" s="1"/>
  <c r="U132" a="1"/>
  <c r="U132" s="1"/>
  <c r="V132" s="1"/>
  <c r="C132"/>
  <c r="AC132" s="1"/>
  <c r="U136" a="1"/>
  <c r="U136" s="1"/>
  <c r="V136" s="1"/>
  <c r="C136"/>
  <c r="AC136" s="1"/>
  <c r="U140" a="1"/>
  <c r="U140" s="1"/>
  <c r="V140" s="1"/>
  <c r="C140"/>
  <c r="AC140" s="1"/>
  <c r="U144" a="1"/>
  <c r="U144" s="1"/>
  <c r="V144" s="1"/>
  <c r="C144"/>
  <c r="AC144" s="1"/>
  <c r="U148" a="1"/>
  <c r="U148" s="1"/>
  <c r="V148" s="1"/>
  <c r="C148"/>
  <c r="AC148" s="1"/>
  <c r="U152" a="1"/>
  <c r="U152" s="1"/>
  <c r="V152" s="1"/>
  <c r="C152"/>
  <c r="AC152" s="1"/>
  <c r="U183" a="1"/>
  <c r="U183" s="1"/>
  <c r="V183" s="1"/>
  <c r="C183"/>
  <c r="AC183" s="1"/>
  <c r="U192" a="1"/>
  <c r="U192" s="1"/>
  <c r="V192" s="1"/>
  <c r="C192"/>
  <c r="AC192" s="1"/>
  <c r="U194" a="1"/>
  <c r="U194" s="1"/>
  <c r="V194" s="1"/>
  <c r="C194"/>
  <c r="AC194" s="1"/>
  <c r="U197" a="1"/>
  <c r="U197" s="1"/>
  <c r="V197" s="1"/>
  <c r="C197"/>
  <c r="AC197" s="1"/>
  <c r="U199" a="1"/>
  <c r="U199" s="1"/>
  <c r="V199" s="1"/>
  <c r="C199"/>
  <c r="AC199" s="1"/>
  <c r="U201" a="1"/>
  <c r="U201" s="1"/>
  <c r="V201" s="1"/>
  <c r="C201"/>
  <c r="AC201" s="1"/>
  <c r="U203" a="1"/>
  <c r="U203" s="1"/>
  <c r="V203" s="1"/>
  <c r="C203"/>
  <c r="AC203" s="1"/>
  <c r="U205" a="1"/>
  <c r="U205" s="1"/>
  <c r="V205" s="1"/>
  <c r="C205"/>
  <c r="AC205" s="1"/>
  <c r="U207" a="1"/>
  <c r="U207" s="1"/>
  <c r="V207" s="1"/>
  <c r="C207"/>
  <c r="AC207" s="1"/>
  <c r="U209" a="1"/>
  <c r="U209" s="1"/>
  <c r="V209" s="1"/>
  <c r="C209"/>
  <c r="AC209" s="1"/>
  <c r="U211" a="1"/>
  <c r="U211" s="1"/>
  <c r="V211" s="1"/>
  <c r="C211"/>
  <c r="AC211" s="1"/>
  <c r="U212" a="1"/>
  <c r="U212" s="1"/>
  <c r="V212" s="1"/>
  <c r="C212"/>
  <c r="AC212" s="1"/>
  <c r="U213" a="1"/>
  <c r="U213" s="1"/>
  <c r="V213" s="1"/>
  <c r="C213"/>
  <c r="AC213" s="1"/>
  <c r="U214" a="1"/>
  <c r="U214" s="1"/>
  <c r="V214" s="1"/>
  <c r="C214"/>
  <c r="AC214" s="1"/>
  <c r="U215" a="1"/>
  <c r="U215" s="1"/>
  <c r="V215" s="1"/>
  <c r="C215"/>
  <c r="AC215" s="1"/>
  <c r="U216" a="1"/>
  <c r="U216" s="1"/>
  <c r="V216" s="1"/>
  <c r="C216"/>
  <c r="AC216" s="1"/>
  <c r="U217" a="1"/>
  <c r="U217" s="1"/>
  <c r="V217" s="1"/>
  <c r="C217"/>
  <c r="AC217" s="1"/>
  <c r="U218" a="1"/>
  <c r="U218" s="1"/>
  <c r="V218" s="1"/>
  <c r="C218"/>
  <c r="AC218" s="1"/>
  <c r="U219" a="1"/>
  <c r="U219" s="1"/>
  <c r="V219" s="1"/>
  <c r="C219"/>
  <c r="AC219" s="1"/>
  <c r="U220" a="1"/>
  <c r="U220" s="1"/>
  <c r="V220" s="1"/>
  <c r="U221" a="1"/>
  <c r="U221" s="1"/>
  <c r="V221" s="1"/>
  <c r="U223" a="1"/>
  <c r="U223" s="1"/>
  <c r="V223" s="1"/>
  <c r="C223"/>
  <c r="AC223" s="1"/>
  <c r="U224" a="1"/>
  <c r="U224" s="1"/>
  <c r="V224" s="1"/>
  <c r="C224"/>
  <c r="AC224" s="1"/>
  <c r="U232" a="1"/>
  <c r="U232" s="1"/>
  <c r="V232" s="1"/>
  <c r="C232"/>
  <c r="AC232" s="1"/>
  <c r="U233" a="1"/>
  <c r="U233" s="1"/>
  <c r="V233" s="1"/>
  <c r="C233"/>
  <c r="AC233" s="1"/>
  <c r="U234" a="1"/>
  <c r="U234" s="1"/>
  <c r="V234" s="1"/>
  <c r="C234"/>
  <c r="AC234" s="1"/>
  <c r="U242" a="1"/>
  <c r="U242" s="1"/>
  <c r="V242" s="1"/>
  <c r="C242"/>
  <c r="AC242" s="1"/>
  <c r="U243" a="1"/>
  <c r="U243" s="1"/>
  <c r="V243" s="1"/>
  <c r="C243"/>
  <c r="AC243" s="1"/>
  <c r="U244" a="1"/>
  <c r="U244" s="1"/>
  <c r="V244" s="1"/>
  <c r="C244"/>
  <c r="AC244" s="1"/>
  <c r="U252" a="1"/>
  <c r="U252" s="1"/>
  <c r="V252" s="1"/>
  <c r="C252"/>
  <c r="AC252" s="1"/>
  <c r="U253" a="1"/>
  <c r="U253" s="1"/>
  <c r="V253" s="1"/>
  <c r="C253"/>
  <c r="AC253" s="1"/>
  <c r="U254" a="1"/>
  <c r="U254" s="1"/>
  <c r="V254" s="1"/>
  <c r="C254"/>
  <c r="AC254" s="1"/>
  <c r="U262" a="1"/>
  <c r="U262" s="1"/>
  <c r="V262" s="1"/>
  <c r="C262"/>
  <c r="AC262" s="1"/>
  <c r="U263" a="1"/>
  <c r="U263" s="1"/>
  <c r="V263" s="1"/>
  <c r="C263"/>
  <c r="AC263" s="1"/>
  <c r="U264" a="1"/>
  <c r="U264" s="1"/>
  <c r="V264" s="1"/>
  <c r="C264"/>
  <c r="AC264" s="1"/>
  <c r="U272" a="1"/>
  <c r="U272" s="1"/>
  <c r="V272" s="1"/>
  <c r="C272"/>
  <c r="AC272" s="1"/>
  <c r="U273" a="1"/>
  <c r="U273" s="1"/>
  <c r="V273" s="1"/>
  <c r="C273"/>
  <c r="AC273" s="1"/>
  <c r="U274" a="1"/>
  <c r="U274" s="1"/>
  <c r="V274" s="1"/>
  <c r="C274"/>
  <c r="AC274" s="1"/>
  <c r="U275" a="1"/>
  <c r="U275" s="1"/>
  <c r="V275" s="1"/>
  <c r="C275"/>
  <c r="AC275" s="1"/>
  <c r="U276" a="1"/>
  <c r="U276" s="1"/>
  <c r="V276" s="1"/>
  <c r="C276"/>
  <c r="AC276" s="1"/>
  <c r="U277" a="1"/>
  <c r="U277" s="1"/>
  <c r="V277" s="1"/>
  <c r="C277"/>
  <c r="AC277" s="1"/>
  <c r="U278" a="1"/>
  <c r="U278" s="1"/>
  <c r="V278" s="1"/>
  <c r="C278"/>
  <c r="AC278" s="1"/>
  <c r="U279" a="1"/>
  <c r="U279" s="1"/>
  <c r="V279" s="1"/>
  <c r="C279"/>
  <c r="AC279" s="1"/>
  <c r="U280" a="1"/>
  <c r="U280" s="1"/>
  <c r="V280" s="1"/>
  <c r="C280"/>
  <c r="AC280" s="1"/>
  <c r="U281" a="1"/>
  <c r="U281" s="1"/>
  <c r="V281" s="1"/>
  <c r="C281"/>
  <c r="AC281" s="1"/>
  <c r="U282" a="1"/>
  <c r="U282" s="1"/>
  <c r="V282" s="1"/>
  <c r="C282"/>
  <c r="AC282" s="1"/>
  <c r="U283" a="1"/>
  <c r="U283" s="1"/>
  <c r="V283" s="1"/>
  <c r="C283"/>
  <c r="AC283" s="1"/>
  <c r="U284" a="1"/>
  <c r="U284" s="1"/>
  <c r="V284" s="1"/>
  <c r="C284"/>
  <c r="AC284" s="1"/>
  <c r="U285" a="1"/>
  <c r="U285" s="1"/>
  <c r="V285" s="1"/>
  <c r="C285"/>
  <c r="AC285" s="1"/>
  <c r="U286" a="1"/>
  <c r="U286" s="1"/>
  <c r="V286" s="1"/>
  <c r="C286"/>
  <c r="AC286" s="1"/>
  <c r="U288" a="1"/>
  <c r="U288" s="1"/>
  <c r="V288" s="1"/>
  <c r="C288"/>
  <c r="AC288" s="1"/>
  <c r="U291" a="1"/>
  <c r="U291" s="1"/>
  <c r="V291" s="1"/>
  <c r="C291"/>
  <c r="AC291" s="1"/>
  <c r="U293" a="1"/>
  <c r="U293" s="1"/>
  <c r="V293" s="1"/>
  <c r="C293"/>
  <c r="AC293" s="1"/>
  <c r="U294" a="1"/>
  <c r="U294" s="1"/>
  <c r="V294" s="1"/>
  <c r="C294"/>
  <c r="AC294" s="1"/>
  <c r="U295" a="1"/>
  <c r="U295" s="1"/>
  <c r="V295" s="1"/>
  <c r="C295"/>
  <c r="AC295" s="1"/>
  <c r="U296" a="1"/>
  <c r="U296" s="1"/>
  <c r="V296" s="1"/>
  <c r="C296"/>
  <c r="AC296" s="1"/>
  <c r="U297" a="1"/>
  <c r="U297" s="1"/>
  <c r="V297" s="1"/>
  <c r="C297"/>
  <c r="AC297" s="1"/>
  <c r="U298" a="1"/>
  <c r="U298" s="1"/>
  <c r="V298" s="1"/>
  <c r="C298"/>
  <c r="AC298" s="1"/>
  <c r="U299" a="1"/>
  <c r="U299" s="1"/>
  <c r="V299" s="1"/>
  <c r="C299"/>
  <c r="AC299" s="1"/>
  <c r="U300" a="1"/>
  <c r="U300" s="1"/>
  <c r="V300" s="1"/>
  <c r="C300"/>
  <c r="AC300" s="1"/>
  <c r="U302" a="1"/>
  <c r="U302" s="1"/>
  <c r="V302" s="1"/>
  <c r="C302"/>
  <c r="AC302" s="1"/>
  <c r="U303" a="1"/>
  <c r="U303" s="1"/>
  <c r="V303" s="1"/>
  <c r="C303"/>
  <c r="AC303" s="1"/>
  <c r="U305" a="1"/>
  <c r="U305" s="1"/>
  <c r="V305" s="1"/>
  <c r="U306" a="1"/>
  <c r="U306" s="1"/>
  <c r="V306" s="1"/>
  <c r="U307" a="1"/>
  <c r="U307" s="1"/>
  <c r="V307" s="1"/>
  <c r="U308" a="1"/>
  <c r="U308" s="1"/>
  <c r="V308" s="1"/>
  <c r="U309" a="1"/>
  <c r="U309" s="1"/>
  <c r="V309" s="1"/>
  <c r="U310" a="1"/>
  <c r="U310" s="1"/>
  <c r="V310" s="1"/>
  <c r="U311" a="1"/>
  <c r="U311" s="1"/>
  <c r="V311" s="1"/>
  <c r="U312" a="1"/>
  <c r="U312" s="1"/>
  <c r="V312" s="1"/>
  <c r="U313" a="1"/>
  <c r="U313" s="1"/>
  <c r="V313" s="1"/>
  <c r="U314" a="1"/>
  <c r="U314" s="1"/>
  <c r="V314" s="1"/>
  <c r="C314"/>
  <c r="AC314" s="1"/>
  <c r="U315" a="1"/>
  <c r="U315" s="1"/>
  <c r="V315" s="1"/>
  <c r="C315"/>
  <c r="AC315" s="1"/>
  <c r="U318" a="1"/>
  <c r="U318" s="1"/>
  <c r="V318" s="1"/>
  <c r="C318"/>
  <c r="AC318" s="1"/>
  <c r="U325" a="1"/>
  <c r="U325" s="1"/>
  <c r="V325" s="1"/>
  <c r="U329" a="1"/>
  <c r="U329" s="1"/>
  <c r="V329" s="1"/>
  <c r="C329"/>
  <c r="AC329" s="1"/>
  <c r="U333" a="1"/>
  <c r="U333" s="1"/>
  <c r="V333" s="1"/>
  <c r="U335" a="1"/>
  <c r="U335" s="1"/>
  <c r="V335" s="1"/>
  <c r="C335"/>
  <c r="AC335" s="1"/>
  <c r="U337" a="1"/>
  <c r="U337" s="1"/>
  <c r="V337" s="1"/>
  <c r="U339" a="1"/>
  <c r="U339" s="1"/>
  <c r="V339" s="1"/>
  <c r="C339"/>
  <c r="AC339" s="1"/>
  <c r="U341" a="1"/>
  <c r="U341" s="1"/>
  <c r="V341" s="1"/>
  <c r="C341"/>
  <c r="AC341" s="1"/>
  <c r="U349" a="1"/>
  <c r="U349" s="1"/>
  <c r="V349" s="1"/>
  <c r="U357" a="1"/>
  <c r="U357" s="1"/>
  <c r="V357" s="1"/>
  <c r="C357"/>
  <c r="AC357" s="1"/>
  <c r="U364" a="1"/>
  <c r="U364" s="1"/>
  <c r="V364" s="1"/>
  <c r="C364"/>
  <c r="AC364" s="1"/>
  <c r="U365" a="1"/>
  <c r="U365" s="1"/>
  <c r="V365" s="1"/>
  <c r="C365"/>
  <c r="AC365" s="1"/>
  <c r="U371" a="1"/>
  <c r="U371" s="1"/>
  <c r="V371" s="1"/>
  <c r="U387" a="1"/>
  <c r="U387" s="1"/>
  <c r="V387" s="1"/>
  <c r="U391" a="1"/>
  <c r="U391" s="1"/>
  <c r="V391" s="1"/>
  <c r="U393" a="1"/>
  <c r="U393" s="1"/>
  <c r="V393" s="1"/>
  <c r="U395" a="1"/>
  <c r="U395" s="1"/>
  <c r="V395" s="1"/>
  <c r="U407" a="1"/>
  <c r="U407" s="1"/>
  <c r="V407" s="1"/>
  <c r="U408" a="1"/>
  <c r="U408" s="1"/>
  <c r="V408" s="1"/>
  <c r="C408"/>
  <c r="AC408" s="1"/>
  <c r="U411" a="1"/>
  <c r="U411" s="1"/>
  <c r="V411" s="1"/>
  <c r="U413" a="1"/>
  <c r="U413" s="1"/>
  <c r="V413" s="1"/>
  <c r="C413"/>
  <c r="AC413" s="1"/>
  <c r="U417" a="1"/>
  <c r="U417" s="1"/>
  <c r="V417" s="1"/>
  <c r="C417"/>
  <c r="AC417" s="1"/>
  <c r="U425" a="1"/>
  <c r="U425" s="1"/>
  <c r="V425" s="1"/>
  <c r="U431" a="1"/>
  <c r="U431" s="1"/>
  <c r="V431" s="1"/>
  <c r="U433" a="1"/>
  <c r="U433" s="1"/>
  <c r="V433" s="1"/>
  <c r="U435" a="1"/>
  <c r="U435" s="1"/>
  <c r="V435" s="1"/>
  <c r="U437" a="1"/>
  <c r="U437" s="1"/>
  <c r="V437" s="1"/>
  <c r="U439" a="1"/>
  <c r="U439" s="1"/>
  <c r="V439" s="1"/>
  <c r="U451" a="1"/>
  <c r="U451" s="1"/>
  <c r="V451" s="1"/>
  <c r="U452" a="1"/>
  <c r="U452" s="1"/>
  <c r="V452" s="1"/>
  <c r="C452"/>
  <c r="AC452" s="1"/>
  <c r="U453" a="1"/>
  <c r="U453" s="1"/>
  <c r="V453" s="1"/>
  <c r="C453"/>
  <c r="AC453" s="1"/>
  <c r="U489" a="1"/>
  <c r="U489" s="1"/>
  <c r="V489" s="1"/>
  <c r="C489"/>
  <c r="AC489" s="1"/>
  <c r="U490" a="1"/>
  <c r="U490" s="1"/>
  <c r="V490" s="1"/>
  <c r="C490"/>
  <c r="AC490" s="1"/>
  <c r="U491" a="1"/>
  <c r="U491" s="1"/>
  <c r="V491" s="1"/>
  <c r="C491"/>
  <c r="AC491" s="1"/>
  <c r="U492" a="1"/>
  <c r="U492" s="1"/>
  <c r="V492" s="1"/>
  <c r="C492"/>
  <c r="AC492" s="1"/>
  <c r="U508" a="1"/>
  <c r="U508" s="1"/>
  <c r="V508" s="1"/>
  <c r="C508"/>
  <c r="AC508" s="1"/>
  <c r="U509" a="1"/>
  <c r="U509" s="1"/>
  <c r="V509" s="1"/>
  <c r="C509"/>
  <c r="AC509" s="1"/>
  <c r="U518" a="1"/>
  <c r="U518" s="1"/>
  <c r="V518" s="1"/>
  <c r="C518"/>
  <c r="AC518" s="1"/>
  <c r="U519" a="1"/>
  <c r="U519" s="1"/>
  <c r="V519" s="1"/>
  <c r="C519"/>
  <c r="AC519" s="1"/>
  <c r="U520" a="1"/>
  <c r="U520" s="1"/>
  <c r="V520" s="1"/>
  <c r="U529" a="1"/>
  <c r="U529" s="1"/>
  <c r="V529" s="1"/>
  <c r="C529"/>
  <c r="AC529" s="1"/>
  <c r="U531" a="1"/>
  <c r="U531" s="1"/>
  <c r="V531" s="1"/>
  <c r="C531"/>
  <c r="AC531" s="1"/>
  <c r="U532" a="1"/>
  <c r="U532" s="1"/>
  <c r="V532" s="1"/>
  <c r="C532"/>
  <c r="AC532" s="1"/>
  <c r="U533" a="1"/>
  <c r="U533" s="1"/>
  <c r="V533" s="1"/>
  <c r="C533"/>
  <c r="AC533" s="1"/>
  <c r="U534" a="1"/>
  <c r="U534" s="1"/>
  <c r="V534" s="1"/>
  <c r="C534"/>
  <c r="AC534" s="1"/>
  <c r="U535" a="1"/>
  <c r="U535" s="1"/>
  <c r="V535" s="1"/>
  <c r="C535"/>
  <c r="AC535" s="1"/>
  <c r="U536" a="1"/>
  <c r="U536" s="1"/>
  <c r="V536" s="1"/>
  <c r="C536"/>
  <c r="AC536" s="1"/>
  <c r="U537" a="1"/>
  <c r="U537" s="1"/>
  <c r="V537" s="1"/>
  <c r="C537"/>
  <c r="AC537" s="1"/>
  <c r="U539" a="1"/>
  <c r="U539" s="1"/>
  <c r="V539" s="1"/>
  <c r="J3"/>
  <c r="L3"/>
  <c r="T3" s="1" a="1"/>
  <c r="T3" s="1"/>
  <c r="Z3" s="1"/>
  <c r="M3"/>
  <c r="J4"/>
  <c r="L4"/>
  <c r="T4" s="1" a="1"/>
  <c r="T4" s="1"/>
  <c r="Z4" s="1"/>
  <c r="M4"/>
  <c r="J5"/>
  <c r="L5"/>
  <c r="T5" s="1" a="1"/>
  <c r="T5" s="1"/>
  <c r="Z5" s="1"/>
  <c r="M5"/>
  <c r="J6"/>
  <c r="L6"/>
  <c r="T6" s="1" a="1"/>
  <c r="T6" s="1"/>
  <c r="Z6" s="1"/>
  <c r="M6"/>
  <c r="J7"/>
  <c r="J8"/>
  <c r="L8"/>
  <c r="T8" s="1" a="1"/>
  <c r="T8" s="1"/>
  <c r="Z8" s="1"/>
  <c r="M8"/>
  <c r="J9"/>
  <c r="L9"/>
  <c r="T9" s="1" a="1"/>
  <c r="T9" s="1"/>
  <c r="Z9" s="1"/>
  <c r="M9"/>
  <c r="J10"/>
  <c r="L10"/>
  <c r="T10" s="1" a="1"/>
  <c r="T10" s="1"/>
  <c r="Z10" s="1"/>
  <c r="M10"/>
  <c r="J11"/>
  <c r="J12"/>
  <c r="J13"/>
  <c r="J14"/>
  <c r="J15"/>
  <c r="J16"/>
  <c r="J17"/>
  <c r="J18"/>
  <c r="J19"/>
  <c r="L19"/>
  <c r="T19" s="1" a="1"/>
  <c r="T19" s="1"/>
  <c r="Z19" s="1"/>
  <c r="M19"/>
  <c r="J20"/>
  <c r="L20"/>
  <c r="T20" s="1" a="1"/>
  <c r="T20" s="1"/>
  <c r="Z20" s="1"/>
  <c r="M20"/>
  <c r="J21"/>
  <c r="L21"/>
  <c r="T21" s="1" a="1"/>
  <c r="T21" s="1"/>
  <c r="Z21" s="1"/>
  <c r="M21"/>
  <c r="J22"/>
  <c r="L22"/>
  <c r="T22" s="1" a="1"/>
  <c r="T22" s="1"/>
  <c r="Z22" s="1"/>
  <c r="M22"/>
  <c r="J23"/>
  <c r="L23"/>
  <c r="T23" s="1" a="1"/>
  <c r="T23" s="1"/>
  <c r="Z23" s="1"/>
  <c r="M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L72"/>
  <c r="T72" s="1" a="1"/>
  <c r="T72" s="1"/>
  <c r="Z72" s="1"/>
  <c r="M72"/>
  <c r="J73"/>
  <c r="J74"/>
  <c r="J75"/>
  <c r="J76"/>
  <c r="J77"/>
  <c r="J78"/>
  <c r="J79"/>
  <c r="J80"/>
  <c r="J81"/>
  <c r="J82"/>
  <c r="J83"/>
  <c r="J84"/>
  <c r="L84"/>
  <c r="T84" s="1" a="1"/>
  <c r="T84" s="1"/>
  <c r="Z84" s="1"/>
  <c r="M84"/>
  <c r="J85"/>
  <c r="L85"/>
  <c r="T85" s="1" a="1"/>
  <c r="T85" s="1"/>
  <c r="Z85" s="1"/>
  <c r="M85"/>
  <c r="J86"/>
  <c r="L86"/>
  <c r="T86" s="1" a="1"/>
  <c r="T86" s="1"/>
  <c r="Z86" s="1"/>
  <c r="M86"/>
  <c r="J87"/>
  <c r="J88"/>
  <c r="L88"/>
  <c r="T88" s="1" a="1"/>
  <c r="T88" s="1"/>
  <c r="Z88" s="1"/>
  <c r="M88"/>
  <c r="J89"/>
  <c r="L89"/>
  <c r="T89" s="1" a="1"/>
  <c r="T89" s="1"/>
  <c r="Z89" s="1"/>
  <c r="M89"/>
  <c r="J90"/>
  <c r="L90"/>
  <c r="T90" s="1" a="1"/>
  <c r="T90" s="1"/>
  <c r="Z90" s="1"/>
  <c r="M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L108"/>
  <c r="T108" s="1" a="1"/>
  <c r="T108" s="1"/>
  <c r="Z108" s="1"/>
  <c r="M108"/>
  <c r="J109"/>
  <c r="J110"/>
  <c r="L110"/>
  <c r="T110" s="1" a="1"/>
  <c r="T110" s="1"/>
  <c r="Z110" s="1"/>
  <c r="M110"/>
  <c r="J111"/>
  <c r="L111"/>
  <c r="T111" s="1" a="1"/>
  <c r="T111" s="1"/>
  <c r="Z111" s="1"/>
  <c r="M111"/>
  <c r="J112"/>
  <c r="L112"/>
  <c r="T112" s="1" a="1"/>
  <c r="T112" s="1"/>
  <c r="Z112" s="1"/>
  <c r="M112"/>
  <c r="J113"/>
  <c r="L113"/>
  <c r="T113" s="1" a="1"/>
  <c r="T113" s="1"/>
  <c r="Z113" s="1"/>
  <c r="M113"/>
  <c r="J114"/>
  <c r="L114"/>
  <c r="T114" s="1" a="1"/>
  <c r="T114" s="1"/>
  <c r="Z114" s="1"/>
  <c r="M114"/>
  <c r="J115"/>
  <c r="L115"/>
  <c r="T115" s="1" a="1"/>
  <c r="T115" s="1"/>
  <c r="Z115" s="1"/>
  <c r="M115"/>
  <c r="J116"/>
  <c r="L116"/>
  <c r="T116" s="1" a="1"/>
  <c r="T116" s="1"/>
  <c r="Z116" s="1"/>
  <c r="M116"/>
  <c r="J117"/>
  <c r="L117"/>
  <c r="T117" s="1" a="1"/>
  <c r="T117" s="1"/>
  <c r="Z117" s="1"/>
  <c r="M117"/>
  <c r="J118"/>
  <c r="L118"/>
  <c r="T118" s="1" a="1"/>
  <c r="T118" s="1"/>
  <c r="Z118" s="1"/>
  <c r="M118"/>
  <c r="J119"/>
  <c r="L119"/>
  <c r="T119" s="1" a="1"/>
  <c r="T119" s="1"/>
  <c r="Z119" s="1"/>
  <c r="M119"/>
  <c r="J120"/>
  <c r="L120"/>
  <c r="T120" s="1" a="1"/>
  <c r="T120" s="1"/>
  <c r="Z120" s="1"/>
  <c r="M120"/>
  <c r="J121"/>
  <c r="L121"/>
  <c r="T121" s="1" a="1"/>
  <c r="T121" s="1"/>
  <c r="Z121" s="1"/>
  <c r="M121"/>
  <c r="J122"/>
  <c r="L122"/>
  <c r="T122" s="1" a="1"/>
  <c r="T122" s="1"/>
  <c r="Z122" s="1"/>
  <c r="M122"/>
  <c r="J123"/>
  <c r="L123"/>
  <c r="T123" s="1" a="1"/>
  <c r="T123" s="1"/>
  <c r="Z123" s="1"/>
  <c r="M123"/>
  <c r="J124"/>
  <c r="L124"/>
  <c r="T124" s="1" a="1"/>
  <c r="T124" s="1"/>
  <c r="Z124" s="1"/>
  <c r="M124"/>
  <c r="J125"/>
  <c r="L125"/>
  <c r="T125" s="1" a="1"/>
  <c r="T125" s="1"/>
  <c r="Z125" s="1"/>
  <c r="M125"/>
  <c r="J126"/>
  <c r="L126"/>
  <c r="T126" s="1" a="1"/>
  <c r="T126" s="1"/>
  <c r="Z126" s="1"/>
  <c r="M126"/>
  <c r="J127"/>
  <c r="L127"/>
  <c r="T127" s="1" a="1"/>
  <c r="T127" s="1"/>
  <c r="Z127" s="1"/>
  <c r="M127"/>
  <c r="J128"/>
  <c r="L128"/>
  <c r="T128" s="1" a="1"/>
  <c r="T128" s="1"/>
  <c r="Z128" s="1"/>
  <c r="M128"/>
  <c r="J129"/>
  <c r="L129"/>
  <c r="T129" s="1" a="1"/>
  <c r="T129" s="1"/>
  <c r="Z129" s="1"/>
  <c r="M129"/>
  <c r="J130"/>
  <c r="L130"/>
  <c r="T130" s="1" a="1"/>
  <c r="T130" s="1"/>
  <c r="Z130" s="1"/>
  <c r="M130"/>
  <c r="J131"/>
  <c r="L131"/>
  <c r="T131" s="1" a="1"/>
  <c r="T131" s="1"/>
  <c r="Z131" s="1"/>
  <c r="M131"/>
  <c r="J132"/>
  <c r="L132"/>
  <c r="T132" s="1" a="1"/>
  <c r="T132" s="1"/>
  <c r="Z132" s="1"/>
  <c r="M132"/>
  <c r="J133"/>
  <c r="L133"/>
  <c r="T133" s="1" a="1"/>
  <c r="T133" s="1"/>
  <c r="Z133" s="1"/>
  <c r="M133"/>
  <c r="J134"/>
  <c r="L134"/>
  <c r="T134" s="1" a="1"/>
  <c r="T134" s="1"/>
  <c r="Z134" s="1"/>
  <c r="M134"/>
  <c r="J135"/>
  <c r="L135"/>
  <c r="T135" s="1" a="1"/>
  <c r="T135" s="1"/>
  <c r="Z135" s="1"/>
  <c r="M135"/>
  <c r="J136"/>
  <c r="L136"/>
  <c r="T136" s="1" a="1"/>
  <c r="T136" s="1"/>
  <c r="Z136" s="1"/>
  <c r="M136"/>
  <c r="J137"/>
  <c r="L137"/>
  <c r="T137" s="1" a="1"/>
  <c r="T137" s="1"/>
  <c r="Z137" s="1"/>
  <c r="M137"/>
  <c r="J138"/>
  <c r="L138"/>
  <c r="T138" s="1" a="1"/>
  <c r="T138" s="1"/>
  <c r="Z138" s="1"/>
  <c r="M138"/>
  <c r="J139"/>
  <c r="L139"/>
  <c r="T139" s="1" a="1"/>
  <c r="T139" s="1"/>
  <c r="Z139" s="1"/>
  <c r="M139"/>
  <c r="J140"/>
  <c r="L140"/>
  <c r="T140" s="1" a="1"/>
  <c r="T140" s="1"/>
  <c r="Z140" s="1"/>
  <c r="M140"/>
  <c r="J141"/>
  <c r="L141"/>
  <c r="T141" s="1" a="1"/>
  <c r="T141" s="1"/>
  <c r="Z141" s="1"/>
  <c r="M141"/>
  <c r="J142"/>
  <c r="L142"/>
  <c r="T142" s="1" a="1"/>
  <c r="T142" s="1"/>
  <c r="Z142" s="1"/>
  <c r="M142"/>
  <c r="J143"/>
  <c r="L143"/>
  <c r="T143" s="1" a="1"/>
  <c r="T143" s="1"/>
  <c r="Z143" s="1"/>
  <c r="M143"/>
  <c r="J144"/>
  <c r="L144"/>
  <c r="T144" s="1" a="1"/>
  <c r="T144" s="1"/>
  <c r="Z144" s="1"/>
  <c r="M144"/>
  <c r="J145"/>
  <c r="L145"/>
  <c r="T145" s="1" a="1"/>
  <c r="T145" s="1"/>
  <c r="Z145" s="1"/>
  <c r="M145"/>
  <c r="J146"/>
  <c r="L146"/>
  <c r="T146" s="1" a="1"/>
  <c r="T146" s="1"/>
  <c r="Z146" s="1"/>
  <c r="M146"/>
  <c r="J147"/>
  <c r="L147"/>
  <c r="T147" s="1" a="1"/>
  <c r="T147" s="1"/>
  <c r="Z147" s="1"/>
  <c r="M147"/>
  <c r="J148"/>
  <c r="L148"/>
  <c r="T148" s="1" a="1"/>
  <c r="T148" s="1"/>
  <c r="Z148" s="1"/>
  <c r="M148"/>
  <c r="J149"/>
  <c r="L149"/>
  <c r="T149" s="1" a="1"/>
  <c r="T149" s="1"/>
  <c r="Z149" s="1"/>
  <c r="M149"/>
  <c r="J150"/>
  <c r="L150"/>
  <c r="T150" s="1" a="1"/>
  <c r="T150" s="1"/>
  <c r="Z150" s="1"/>
  <c r="M150"/>
  <c r="J151"/>
  <c r="L151"/>
  <c r="T151" s="1" a="1"/>
  <c r="T151" s="1"/>
  <c r="Z151" s="1"/>
  <c r="M151"/>
  <c r="J152"/>
  <c r="L152"/>
  <c r="T152" s="1" a="1"/>
  <c r="T152" s="1"/>
  <c r="Z152" s="1"/>
  <c r="M152"/>
  <c r="J153"/>
  <c r="J154"/>
  <c r="J155"/>
  <c r="J156"/>
  <c r="J157"/>
  <c r="J158"/>
  <c r="J159"/>
  <c r="J160"/>
  <c r="J161"/>
  <c r="L161"/>
  <c r="T161" s="1" a="1"/>
  <c r="T161" s="1"/>
  <c r="Z161" s="1"/>
  <c r="M161"/>
  <c r="J162"/>
  <c r="L162"/>
  <c r="T162" s="1" a="1"/>
  <c r="T162" s="1"/>
  <c r="Z162" s="1"/>
  <c r="M162"/>
  <c r="J163"/>
  <c r="L163"/>
  <c r="T163" s="1" a="1"/>
  <c r="T163" s="1"/>
  <c r="Z163" s="1"/>
  <c r="M163"/>
  <c r="J164"/>
  <c r="L164"/>
  <c r="T164" s="1" a="1"/>
  <c r="T164" s="1"/>
  <c r="Z164" s="1"/>
  <c r="M164"/>
  <c r="J165"/>
  <c r="L165"/>
  <c r="T165" s="1" a="1"/>
  <c r="T165" s="1"/>
  <c r="Z165" s="1"/>
  <c r="M165"/>
  <c r="J166"/>
  <c r="L166"/>
  <c r="T166" s="1" a="1"/>
  <c r="T166" s="1"/>
  <c r="Z166" s="1"/>
  <c r="M166"/>
  <c r="J167"/>
  <c r="L167"/>
  <c r="T167" s="1" a="1"/>
  <c r="T167" s="1"/>
  <c r="Z167" s="1"/>
  <c r="M167"/>
  <c r="J168"/>
  <c r="J169"/>
  <c r="J170"/>
  <c r="J171"/>
  <c r="J172"/>
  <c r="J173"/>
  <c r="J174"/>
  <c r="J175"/>
  <c r="J176"/>
  <c r="J177"/>
  <c r="J178"/>
  <c r="J179"/>
  <c r="J180"/>
  <c r="J181"/>
  <c r="J182"/>
  <c r="J183"/>
  <c r="L183"/>
  <c r="T183" s="1" a="1"/>
  <c r="T183" s="1"/>
  <c r="Z183" s="1"/>
  <c r="M183"/>
  <c r="J184"/>
  <c r="J185"/>
  <c r="J186"/>
  <c r="J187"/>
  <c r="L187"/>
  <c r="T187" s="1" a="1"/>
  <c r="T187" s="1"/>
  <c r="Z187" s="1"/>
  <c r="M187"/>
  <c r="J188"/>
  <c r="J189"/>
  <c r="L189"/>
  <c r="T189" s="1" a="1"/>
  <c r="T189" s="1"/>
  <c r="Z189" s="1"/>
  <c r="M189"/>
  <c r="J190"/>
  <c r="L190"/>
  <c r="T190" s="1" a="1"/>
  <c r="T190" s="1"/>
  <c r="Z190" s="1"/>
  <c r="M190"/>
  <c r="J191"/>
  <c r="J192"/>
  <c r="L192"/>
  <c r="T192" s="1" a="1"/>
  <c r="T192" s="1"/>
  <c r="Z192" s="1"/>
  <c r="M192"/>
  <c r="J193"/>
  <c r="J194"/>
  <c r="L194"/>
  <c r="T194" s="1" a="1"/>
  <c r="T194" s="1"/>
  <c r="Z194" s="1"/>
  <c r="M194"/>
  <c r="J195"/>
  <c r="J196"/>
  <c r="L196"/>
  <c r="T196" s="1" a="1"/>
  <c r="T196" s="1"/>
  <c r="Z196" s="1"/>
  <c r="M196"/>
  <c r="J197"/>
  <c r="L197"/>
  <c r="T197" s="1" a="1"/>
  <c r="T197" s="1"/>
  <c r="Z197" s="1"/>
  <c r="M197"/>
  <c r="J198"/>
  <c r="J199"/>
  <c r="L199"/>
  <c r="T199" s="1" a="1"/>
  <c r="T199" s="1"/>
  <c r="Z199" s="1"/>
  <c r="M199"/>
  <c r="J200"/>
  <c r="J201"/>
  <c r="L201"/>
  <c r="T201" s="1" a="1"/>
  <c r="T201" s="1"/>
  <c r="Z201" s="1"/>
  <c r="M201"/>
  <c r="J202"/>
  <c r="J203"/>
  <c r="L203"/>
  <c r="T203" s="1" a="1"/>
  <c r="T203" s="1"/>
  <c r="Z203" s="1"/>
  <c r="M203"/>
  <c r="J204"/>
  <c r="J205"/>
  <c r="L205"/>
  <c r="T205" s="1" a="1"/>
  <c r="T205" s="1"/>
  <c r="Z205" s="1"/>
  <c r="M205"/>
  <c r="J206"/>
  <c r="J207"/>
  <c r="L207"/>
  <c r="T207" s="1" a="1"/>
  <c r="T207" s="1"/>
  <c r="Z207" s="1"/>
  <c r="M207"/>
  <c r="J208"/>
  <c r="J209"/>
  <c r="L209"/>
  <c r="T209" s="1" a="1"/>
  <c r="T209" s="1"/>
  <c r="Z209" s="1"/>
  <c r="M209"/>
  <c r="J210"/>
  <c r="J211"/>
  <c r="L211"/>
  <c r="T211" s="1" a="1"/>
  <c r="T211" s="1"/>
  <c r="Z211" s="1"/>
  <c r="M211"/>
  <c r="J212"/>
  <c r="L212"/>
  <c r="T212" s="1" a="1"/>
  <c r="T212" s="1"/>
  <c r="Z212" s="1"/>
  <c r="M212"/>
  <c r="J213"/>
  <c r="L213"/>
  <c r="T213" s="1" a="1"/>
  <c r="T213" s="1"/>
  <c r="Z213" s="1"/>
  <c r="M213"/>
  <c r="J214"/>
  <c r="L214"/>
  <c r="T214" s="1" a="1"/>
  <c r="T214" s="1"/>
  <c r="Z214" s="1"/>
  <c r="M214"/>
  <c r="J215"/>
  <c r="L215"/>
  <c r="T215" s="1" a="1"/>
  <c r="T215" s="1"/>
  <c r="Z215" s="1"/>
  <c r="M215"/>
  <c r="J216"/>
  <c r="L216"/>
  <c r="T216" s="1" a="1"/>
  <c r="T216" s="1"/>
  <c r="Z216" s="1"/>
  <c r="M216"/>
  <c r="J217"/>
  <c r="L217"/>
  <c r="T217" s="1" a="1"/>
  <c r="T217" s="1"/>
  <c r="Z217" s="1"/>
  <c r="M217"/>
  <c r="J218"/>
  <c r="L218"/>
  <c r="T218" s="1" a="1"/>
  <c r="T218" s="1"/>
  <c r="Z218" s="1"/>
  <c r="M218"/>
  <c r="J219"/>
  <c r="L219"/>
  <c r="T219" s="1" a="1"/>
  <c r="T219" s="1"/>
  <c r="Z219" s="1"/>
  <c r="M219"/>
  <c r="J220"/>
  <c r="L220"/>
  <c r="T220" s="1" a="1"/>
  <c r="T220" s="1"/>
  <c r="Z220" s="1"/>
  <c r="M220"/>
  <c r="J221"/>
  <c r="L221"/>
  <c r="T221" s="1" a="1"/>
  <c r="T221" s="1"/>
  <c r="Z221" s="1"/>
  <c r="M221"/>
  <c r="J222"/>
  <c r="J223"/>
  <c r="L223"/>
  <c r="T223" s="1" a="1"/>
  <c r="T223" s="1"/>
  <c r="Z223" s="1"/>
  <c r="M223"/>
  <c r="J224"/>
  <c r="L224"/>
  <c r="T224" s="1" a="1"/>
  <c r="T224" s="1"/>
  <c r="Z224" s="1"/>
  <c r="M224"/>
  <c r="J225"/>
  <c r="J226"/>
  <c r="J227"/>
  <c r="J228"/>
  <c r="J229"/>
  <c r="J230"/>
  <c r="J231"/>
  <c r="J232"/>
  <c r="L232"/>
  <c r="T232" s="1" a="1"/>
  <c r="T232" s="1"/>
  <c r="Z232" s="1"/>
  <c r="M232"/>
  <c r="J233"/>
  <c r="L233"/>
  <c r="T233" s="1" a="1"/>
  <c r="T233" s="1"/>
  <c r="Z233" s="1"/>
  <c r="M233"/>
  <c r="J234"/>
  <c r="L234"/>
  <c r="T234" s="1" a="1"/>
  <c r="T234" s="1"/>
  <c r="Z234" s="1"/>
  <c r="M234"/>
  <c r="J235"/>
  <c r="J236"/>
  <c r="J237"/>
  <c r="J238"/>
  <c r="J239"/>
  <c r="J240"/>
  <c r="J241"/>
  <c r="J242"/>
  <c r="L242"/>
  <c r="T242" s="1" a="1"/>
  <c r="T242" s="1"/>
  <c r="Z242" s="1"/>
  <c r="M242"/>
  <c r="J243"/>
  <c r="L243"/>
  <c r="T243" s="1" a="1"/>
  <c r="T243" s="1"/>
  <c r="Z243" s="1"/>
  <c r="M243"/>
  <c r="J244"/>
  <c r="L244"/>
  <c r="T244" s="1" a="1"/>
  <c r="T244" s="1"/>
  <c r="Z244" s="1"/>
  <c r="M244"/>
  <c r="J245"/>
  <c r="J246"/>
  <c r="J247"/>
  <c r="J248"/>
  <c r="J249"/>
  <c r="J250"/>
  <c r="J251"/>
  <c r="J252"/>
  <c r="L252"/>
  <c r="T252" s="1" a="1"/>
  <c r="T252" s="1"/>
  <c r="Z252" s="1"/>
  <c r="M252"/>
  <c r="J253"/>
  <c r="L253"/>
  <c r="T253" s="1" a="1"/>
  <c r="T253" s="1"/>
  <c r="Z253" s="1"/>
  <c r="M253"/>
  <c r="J254"/>
  <c r="L254"/>
  <c r="T254" s="1" a="1"/>
  <c r="T254" s="1"/>
  <c r="Z254" s="1"/>
  <c r="M254"/>
  <c r="J255"/>
  <c r="J256"/>
  <c r="J257"/>
  <c r="J258"/>
  <c r="J259"/>
  <c r="J260"/>
  <c r="J261"/>
  <c r="J262"/>
  <c r="L262"/>
  <c r="T262" s="1" a="1"/>
  <c r="T262" s="1"/>
  <c r="Z262" s="1"/>
  <c r="M262"/>
  <c r="J263"/>
  <c r="L263"/>
  <c r="T263" s="1" a="1"/>
  <c r="T263" s="1"/>
  <c r="Z263" s="1"/>
  <c r="M263"/>
  <c r="J264"/>
  <c r="L264"/>
  <c r="T264" s="1" a="1"/>
  <c r="T264" s="1"/>
  <c r="Z264" s="1"/>
  <c r="M264"/>
  <c r="J265"/>
  <c r="J266"/>
  <c r="J267"/>
  <c r="J268"/>
  <c r="J269"/>
  <c r="J270"/>
  <c r="J271"/>
  <c r="J272"/>
  <c r="L272"/>
  <c r="T272" s="1" a="1"/>
  <c r="T272" s="1"/>
  <c r="Z272" s="1"/>
  <c r="M272"/>
  <c r="J273"/>
  <c r="L273"/>
  <c r="T273" s="1" a="1"/>
  <c r="T273" s="1"/>
  <c r="Z273" s="1"/>
  <c r="M273"/>
  <c r="J274"/>
  <c r="L274"/>
  <c r="T274" s="1" a="1"/>
  <c r="T274" s="1"/>
  <c r="Z274" s="1"/>
  <c r="M274"/>
  <c r="J275"/>
  <c r="L275"/>
  <c r="T275" s="1" a="1"/>
  <c r="T275" s="1"/>
  <c r="Z275" s="1"/>
  <c r="M275"/>
  <c r="J276"/>
  <c r="L276"/>
  <c r="T276" s="1" a="1"/>
  <c r="T276" s="1"/>
  <c r="Z276" s="1"/>
  <c r="M276"/>
  <c r="J277"/>
  <c r="L277"/>
  <c r="T277" s="1" a="1"/>
  <c r="T277" s="1"/>
  <c r="Z277" s="1"/>
  <c r="M277"/>
  <c r="J278"/>
  <c r="L278"/>
  <c r="T278" s="1" a="1"/>
  <c r="T278" s="1"/>
  <c r="Z278" s="1"/>
  <c r="M278"/>
  <c r="J279"/>
  <c r="L279"/>
  <c r="T279" s="1" a="1"/>
  <c r="T279" s="1"/>
  <c r="Z279" s="1"/>
  <c r="M279"/>
  <c r="J280"/>
  <c r="L280"/>
  <c r="T280" s="1" a="1"/>
  <c r="T280" s="1"/>
  <c r="Z280" s="1"/>
  <c r="M280"/>
  <c r="J281"/>
  <c r="L281"/>
  <c r="T281" s="1" a="1"/>
  <c r="T281" s="1"/>
  <c r="Z281" s="1"/>
  <c r="M281"/>
  <c r="J282"/>
  <c r="L282"/>
  <c r="T282" s="1" a="1"/>
  <c r="T282" s="1"/>
  <c r="Z282" s="1"/>
  <c r="M282"/>
  <c r="J283"/>
  <c r="L283"/>
  <c r="T283" s="1" a="1"/>
  <c r="T283" s="1"/>
  <c r="Z283" s="1"/>
  <c r="M283"/>
  <c r="J284"/>
  <c r="L284"/>
  <c r="T284" s="1" a="1"/>
  <c r="T284" s="1"/>
  <c r="Z284" s="1"/>
  <c r="M284"/>
  <c r="J285"/>
  <c r="L285"/>
  <c r="T285" s="1" a="1"/>
  <c r="T285" s="1"/>
  <c r="Z285" s="1"/>
  <c r="M285"/>
  <c r="J286"/>
  <c r="L286"/>
  <c r="T286" s="1" a="1"/>
  <c r="T286" s="1"/>
  <c r="Z286" s="1"/>
  <c r="M286"/>
  <c r="J287"/>
  <c r="J288"/>
  <c r="L288"/>
  <c r="T288" s="1" a="1"/>
  <c r="T288" s="1"/>
  <c r="Z288" s="1"/>
  <c r="M288"/>
  <c r="J289"/>
  <c r="L289"/>
  <c r="T289" s="1" a="1"/>
  <c r="T289" s="1"/>
  <c r="Z289" s="1"/>
  <c r="M289"/>
  <c r="J290"/>
  <c r="J291"/>
  <c r="L291"/>
  <c r="T291" s="1" a="1"/>
  <c r="T291" s="1"/>
  <c r="Z291" s="1"/>
  <c r="M291"/>
  <c r="J292"/>
  <c r="L292"/>
  <c r="T292" s="1" a="1"/>
  <c r="T292" s="1"/>
  <c r="Z292" s="1"/>
  <c r="M292"/>
  <c r="J293"/>
  <c r="L293"/>
  <c r="T293" s="1" a="1"/>
  <c r="T293" s="1"/>
  <c r="Z293" s="1"/>
  <c r="M293"/>
  <c r="J294"/>
  <c r="L294"/>
  <c r="T294" s="1" a="1"/>
  <c r="T294" s="1"/>
  <c r="Z294" s="1"/>
  <c r="M294"/>
  <c r="J295"/>
  <c r="L295"/>
  <c r="T295" s="1" a="1"/>
  <c r="T295" s="1"/>
  <c r="Z295" s="1"/>
  <c r="M295"/>
  <c r="J296"/>
  <c r="L296"/>
  <c r="T296" s="1" a="1"/>
  <c r="T296" s="1"/>
  <c r="Z296" s="1"/>
  <c r="M296"/>
  <c r="J297"/>
  <c r="L297"/>
  <c r="T297" s="1" a="1"/>
  <c r="T297" s="1"/>
  <c r="Z297" s="1"/>
  <c r="M297"/>
  <c r="J298"/>
  <c r="L298"/>
  <c r="T298" s="1" a="1"/>
  <c r="T298" s="1"/>
  <c r="Z298" s="1"/>
  <c r="M298"/>
  <c r="J299"/>
  <c r="L299"/>
  <c r="T299" s="1" a="1"/>
  <c r="T299" s="1"/>
  <c r="Z299" s="1"/>
  <c r="M299"/>
  <c r="J300"/>
  <c r="L300"/>
  <c r="T300" s="1" a="1"/>
  <c r="T300" s="1"/>
  <c r="Z300" s="1"/>
  <c r="M300"/>
  <c r="J301"/>
  <c r="L301"/>
  <c r="T301" s="1" a="1"/>
  <c r="T301" s="1"/>
  <c r="Z301" s="1"/>
  <c r="M301"/>
  <c r="J302"/>
  <c r="L302"/>
  <c r="T302" s="1" a="1"/>
  <c r="T302" s="1"/>
  <c r="Z302" s="1"/>
  <c r="M302"/>
  <c r="J303"/>
  <c r="L303"/>
  <c r="T303" s="1" a="1"/>
  <c r="T303" s="1"/>
  <c r="Z303" s="1"/>
  <c r="M303"/>
  <c r="J304"/>
  <c r="L304"/>
  <c r="T304" s="1" a="1"/>
  <c r="T304" s="1"/>
  <c r="Z304" s="1"/>
  <c r="M304"/>
  <c r="J305"/>
  <c r="L305"/>
  <c r="T305" s="1" a="1"/>
  <c r="T305" s="1"/>
  <c r="Z305" s="1"/>
  <c r="M305"/>
  <c r="J306"/>
  <c r="L306"/>
  <c r="T306" s="1" a="1"/>
  <c r="T306" s="1"/>
  <c r="Z306" s="1"/>
  <c r="M306"/>
  <c r="J307"/>
  <c r="L307"/>
  <c r="T307" s="1" a="1"/>
  <c r="T307" s="1"/>
  <c r="Z307" s="1"/>
  <c r="M307"/>
  <c r="J308"/>
  <c r="L308"/>
  <c r="T308" s="1" a="1"/>
  <c r="T308" s="1"/>
  <c r="Z308" s="1"/>
  <c r="M308"/>
  <c r="J309"/>
  <c r="L309"/>
  <c r="T309" s="1" a="1"/>
  <c r="T309" s="1"/>
  <c r="Z309" s="1"/>
  <c r="M309"/>
  <c r="J310"/>
  <c r="L310"/>
  <c r="T310" s="1" a="1"/>
  <c r="T310" s="1"/>
  <c r="Z310" s="1"/>
  <c r="M310"/>
  <c r="J311"/>
  <c r="L311"/>
  <c r="T311" s="1" a="1"/>
  <c r="T311" s="1"/>
  <c r="Z311" s="1"/>
  <c r="M311"/>
  <c r="J312"/>
  <c r="L312"/>
  <c r="T312" s="1" a="1"/>
  <c r="T312" s="1"/>
  <c r="Z312" s="1"/>
  <c r="M312"/>
  <c r="J313"/>
  <c r="L313"/>
  <c r="T313" s="1" a="1"/>
  <c r="T313" s="1"/>
  <c r="Z313" s="1"/>
  <c r="M313"/>
  <c r="J314"/>
  <c r="L314"/>
  <c r="T314" s="1" a="1"/>
  <c r="T314" s="1"/>
  <c r="Z314" s="1"/>
  <c r="M314"/>
  <c r="J315"/>
  <c r="L315"/>
  <c r="T315" s="1" a="1"/>
  <c r="T315" s="1"/>
  <c r="Z315" s="1"/>
  <c r="M315"/>
  <c r="J316"/>
  <c r="J317"/>
  <c r="L317"/>
  <c r="T317" s="1" a="1"/>
  <c r="T317" s="1"/>
  <c r="Z317" s="1"/>
  <c r="M317"/>
  <c r="J318"/>
  <c r="L318"/>
  <c r="T318" s="1" a="1"/>
  <c r="T318" s="1"/>
  <c r="Z318" s="1"/>
  <c r="M318"/>
  <c r="J319"/>
  <c r="J320"/>
  <c r="J321"/>
  <c r="J322"/>
  <c r="J323"/>
  <c r="L323"/>
  <c r="T323" s="1" a="1"/>
  <c r="T323" s="1"/>
  <c r="Z323" s="1"/>
  <c r="M323"/>
  <c r="J324"/>
  <c r="J325"/>
  <c r="L325"/>
  <c r="T325" s="1" a="1"/>
  <c r="T325" s="1"/>
  <c r="Z325" s="1"/>
  <c r="M325"/>
  <c r="J326"/>
  <c r="J327"/>
  <c r="L327"/>
  <c r="T327" s="1" a="1"/>
  <c r="T327" s="1"/>
  <c r="Z327" s="1"/>
  <c r="M327"/>
  <c r="J328"/>
  <c r="J329"/>
  <c r="L329"/>
  <c r="T329" s="1" a="1"/>
  <c r="T329" s="1"/>
  <c r="Z329" s="1"/>
  <c r="M329"/>
  <c r="J330"/>
  <c r="J331"/>
  <c r="L331"/>
  <c r="T331" s="1" a="1"/>
  <c r="T331" s="1"/>
  <c r="Z331" s="1"/>
  <c r="M331"/>
  <c r="J332"/>
  <c r="J333"/>
  <c r="L333"/>
  <c r="T333" s="1" a="1"/>
  <c r="T333" s="1"/>
  <c r="Z333" s="1"/>
  <c r="M333"/>
  <c r="J334"/>
  <c r="J335"/>
  <c r="L335"/>
  <c r="T335" s="1" a="1"/>
  <c r="T335" s="1"/>
  <c r="Z335" s="1"/>
  <c r="M335"/>
  <c r="J336"/>
  <c r="J337"/>
  <c r="L337"/>
  <c r="T337" s="1" a="1"/>
  <c r="T337" s="1"/>
  <c r="Z337" s="1"/>
  <c r="M337"/>
  <c r="J338"/>
  <c r="J339"/>
  <c r="L339"/>
  <c r="T339" s="1" a="1"/>
  <c r="T339" s="1"/>
  <c r="Z339" s="1"/>
  <c r="M339"/>
  <c r="J340"/>
  <c r="J341"/>
  <c r="L341"/>
  <c r="T341" s="1" a="1"/>
  <c r="T341" s="1"/>
  <c r="Z341" s="1"/>
  <c r="M341"/>
  <c r="J342"/>
  <c r="J343"/>
  <c r="L343"/>
  <c r="T343" s="1" a="1"/>
  <c r="T343" s="1"/>
  <c r="Z343" s="1"/>
  <c r="M343"/>
  <c r="J344"/>
  <c r="J345"/>
  <c r="L345"/>
  <c r="T345" s="1" a="1"/>
  <c r="T345" s="1"/>
  <c r="Z345" s="1"/>
  <c r="M345"/>
  <c r="J346"/>
  <c r="J347"/>
  <c r="L347"/>
  <c r="T347" s="1" a="1"/>
  <c r="T347" s="1"/>
  <c r="Z347" s="1"/>
  <c r="M347"/>
  <c r="J348"/>
  <c r="J349"/>
  <c r="L349"/>
  <c r="T349" s="1" a="1"/>
  <c r="T349" s="1"/>
  <c r="Z349" s="1"/>
  <c r="M349"/>
  <c r="J350"/>
  <c r="J351"/>
  <c r="L351"/>
  <c r="T351" s="1" a="1"/>
  <c r="T351" s="1"/>
  <c r="Z351" s="1"/>
  <c r="M351"/>
  <c r="J352"/>
  <c r="J353"/>
  <c r="L353"/>
  <c r="T353" s="1" a="1"/>
  <c r="T353" s="1"/>
  <c r="Z353" s="1"/>
  <c r="M353"/>
  <c r="J354"/>
  <c r="J355"/>
  <c r="L355"/>
  <c r="T355" s="1" a="1"/>
  <c r="T355" s="1"/>
  <c r="Z355" s="1"/>
  <c r="M355"/>
  <c r="J356"/>
  <c r="J357"/>
  <c r="L357"/>
  <c r="T357" s="1" a="1"/>
  <c r="T357" s="1"/>
  <c r="Z357" s="1"/>
  <c r="M357"/>
  <c r="J358"/>
  <c r="J359"/>
  <c r="L359"/>
  <c r="T359" s="1" a="1"/>
  <c r="T359" s="1"/>
  <c r="Z359" s="1"/>
  <c r="M359"/>
  <c r="J360"/>
  <c r="J361"/>
  <c r="L361"/>
  <c r="T361" s="1" a="1"/>
  <c r="T361" s="1"/>
  <c r="Z361" s="1"/>
  <c r="M361"/>
  <c r="J362"/>
  <c r="J363"/>
  <c r="L363"/>
  <c r="T363" s="1" a="1"/>
  <c r="T363" s="1"/>
  <c r="Z363" s="1"/>
  <c r="M363"/>
  <c r="J364"/>
  <c r="L364"/>
  <c r="T364" s="1" a="1"/>
  <c r="T364" s="1"/>
  <c r="Z364" s="1"/>
  <c r="M364"/>
  <c r="J365"/>
  <c r="L365"/>
  <c r="T365" s="1" a="1"/>
  <c r="T365" s="1"/>
  <c r="Z365" s="1"/>
  <c r="M365"/>
  <c r="J366"/>
  <c r="J367"/>
  <c r="L367"/>
  <c r="T367" s="1" a="1"/>
  <c r="T367" s="1"/>
  <c r="Z367" s="1"/>
  <c r="M367"/>
  <c r="J368"/>
  <c r="J369"/>
  <c r="L369"/>
  <c r="T369" s="1" a="1"/>
  <c r="T369" s="1"/>
  <c r="Z369" s="1"/>
  <c r="M369"/>
  <c r="J370"/>
  <c r="J371"/>
  <c r="L371"/>
  <c r="T371" s="1" a="1"/>
  <c r="T371" s="1"/>
  <c r="Z371" s="1"/>
  <c r="M371"/>
  <c r="J372"/>
  <c r="J373"/>
  <c r="L373"/>
  <c r="T373" s="1" a="1"/>
  <c r="T373" s="1"/>
  <c r="Z373" s="1"/>
  <c r="M373"/>
  <c r="J374"/>
  <c r="J375"/>
  <c r="L375"/>
  <c r="T375" s="1" a="1"/>
  <c r="T375" s="1"/>
  <c r="Z375" s="1"/>
  <c r="M375"/>
  <c r="J376"/>
  <c r="J377"/>
  <c r="L377"/>
  <c r="T377" s="1" a="1"/>
  <c r="T377" s="1"/>
  <c r="Z377" s="1"/>
  <c r="M377"/>
  <c r="J378"/>
  <c r="J379"/>
  <c r="L379"/>
  <c r="T379" s="1" a="1"/>
  <c r="T379" s="1"/>
  <c r="Z379" s="1"/>
  <c r="M379"/>
  <c r="J380"/>
  <c r="J381"/>
  <c r="L381"/>
  <c r="T381" s="1" a="1"/>
  <c r="T381" s="1"/>
  <c r="Z381" s="1"/>
  <c r="M381"/>
  <c r="J382"/>
  <c r="J383"/>
  <c r="L383"/>
  <c r="T383" s="1" a="1"/>
  <c r="T383" s="1"/>
  <c r="Z383" s="1"/>
  <c r="M383"/>
  <c r="J384"/>
  <c r="J385"/>
  <c r="L385"/>
  <c r="T385" s="1" a="1"/>
  <c r="T385" s="1"/>
  <c r="Z385" s="1"/>
  <c r="M385"/>
  <c r="J386"/>
  <c r="J387"/>
  <c r="L387"/>
  <c r="T387" s="1" a="1"/>
  <c r="T387" s="1"/>
  <c r="Z387" s="1"/>
  <c r="M387"/>
  <c r="J388"/>
  <c r="J389"/>
  <c r="L389"/>
  <c r="T389" s="1" a="1"/>
  <c r="T389" s="1"/>
  <c r="Z389" s="1"/>
  <c r="M389"/>
  <c r="J390"/>
  <c r="J391"/>
  <c r="L391"/>
  <c r="T391" s="1" a="1"/>
  <c r="T391" s="1"/>
  <c r="Z391" s="1"/>
  <c r="M391"/>
  <c r="J392"/>
  <c r="J393"/>
  <c r="L393"/>
  <c r="T393" s="1" a="1"/>
  <c r="T393" s="1"/>
  <c r="Z393" s="1"/>
  <c r="M393"/>
  <c r="J394"/>
  <c r="J395"/>
  <c r="L395"/>
  <c r="T395" s="1" a="1"/>
  <c r="T395" s="1"/>
  <c r="Z395" s="1"/>
  <c r="M395"/>
  <c r="J396"/>
  <c r="J397"/>
  <c r="L397"/>
  <c r="T397" s="1" a="1"/>
  <c r="T397" s="1"/>
  <c r="Z397" s="1"/>
  <c r="M397"/>
  <c r="J398"/>
  <c r="J399"/>
  <c r="L399"/>
  <c r="T399" s="1" a="1"/>
  <c r="T399" s="1"/>
  <c r="Z399" s="1"/>
  <c r="M399"/>
  <c r="J400"/>
  <c r="J401"/>
  <c r="L401"/>
  <c r="T401" s="1" a="1"/>
  <c r="T401" s="1"/>
  <c r="Z401" s="1"/>
  <c r="M401"/>
  <c r="J402"/>
  <c r="J403"/>
  <c r="L403"/>
  <c r="T403" s="1" a="1"/>
  <c r="T403" s="1"/>
  <c r="Z403" s="1"/>
  <c r="M403"/>
  <c r="J404"/>
  <c r="J405"/>
  <c r="L405"/>
  <c r="T405" s="1" a="1"/>
  <c r="T405" s="1"/>
  <c r="Z405" s="1"/>
  <c r="M405"/>
  <c r="J406"/>
  <c r="J407"/>
  <c r="L407"/>
  <c r="T407" s="1" a="1"/>
  <c r="T407" s="1"/>
  <c r="Z407" s="1"/>
  <c r="M407"/>
  <c r="J408"/>
  <c r="L408"/>
  <c r="T408" s="1" a="1"/>
  <c r="T408" s="1"/>
  <c r="Z408" s="1"/>
  <c r="M408"/>
  <c r="J409"/>
  <c r="L409"/>
  <c r="T409" s="1" a="1"/>
  <c r="T409" s="1"/>
  <c r="Z409" s="1"/>
  <c r="M409"/>
  <c r="J410"/>
  <c r="J411"/>
  <c r="L411"/>
  <c r="T411" s="1" a="1"/>
  <c r="T411" s="1"/>
  <c r="Z411" s="1"/>
  <c r="M411"/>
  <c r="J412"/>
  <c r="J413"/>
  <c r="L413"/>
  <c r="T413" s="1" a="1"/>
  <c r="T413" s="1"/>
  <c r="Z413" s="1"/>
  <c r="M413"/>
  <c r="J414"/>
  <c r="J415"/>
  <c r="L415"/>
  <c r="T415" s="1" a="1"/>
  <c r="T415" s="1"/>
  <c r="Z415" s="1"/>
  <c r="M415"/>
  <c r="J416"/>
  <c r="J417"/>
  <c r="L417"/>
  <c r="T417" s="1" a="1"/>
  <c r="T417" s="1"/>
  <c r="Z417" s="1"/>
  <c r="M417"/>
  <c r="J418"/>
  <c r="J419"/>
  <c r="L419"/>
  <c r="T419" s="1" a="1"/>
  <c r="T419" s="1"/>
  <c r="Z419" s="1"/>
  <c r="M419"/>
  <c r="J420"/>
  <c r="J421"/>
  <c r="L421"/>
  <c r="T421" s="1" a="1"/>
  <c r="T421" s="1"/>
  <c r="Z421" s="1"/>
  <c r="M421"/>
  <c r="J422"/>
  <c r="J423"/>
  <c r="L423"/>
  <c r="T423" s="1" a="1"/>
  <c r="T423" s="1"/>
  <c r="Z423" s="1"/>
  <c r="M423"/>
  <c r="J424"/>
  <c r="J425"/>
  <c r="L425"/>
  <c r="T425" s="1" a="1"/>
  <c r="T425" s="1"/>
  <c r="Z425" s="1"/>
  <c r="M425"/>
  <c r="J426"/>
  <c r="J427"/>
  <c r="L427"/>
  <c r="T427" s="1" a="1"/>
  <c r="T427" s="1"/>
  <c r="Z427" s="1"/>
  <c r="M427"/>
  <c r="J428"/>
  <c r="J429"/>
  <c r="L429"/>
  <c r="T429" s="1" a="1"/>
  <c r="T429" s="1"/>
  <c r="Z429" s="1"/>
  <c r="M429"/>
  <c r="J430"/>
  <c r="J431"/>
  <c r="L431"/>
  <c r="T431" s="1" a="1"/>
  <c r="T431" s="1"/>
  <c r="Z431" s="1"/>
  <c r="M431"/>
  <c r="J432"/>
  <c r="J433"/>
  <c r="L433"/>
  <c r="T433" s="1" a="1"/>
  <c r="T433" s="1"/>
  <c r="Z433" s="1"/>
  <c r="M433"/>
  <c r="J434"/>
  <c r="J435"/>
  <c r="L435"/>
  <c r="T435" s="1" a="1"/>
  <c r="T435" s="1"/>
  <c r="Z435" s="1"/>
  <c r="M435"/>
  <c r="J436"/>
  <c r="J437"/>
  <c r="L437"/>
  <c r="T437" s="1" a="1"/>
  <c r="T437" s="1"/>
  <c r="Z437" s="1"/>
  <c r="M437"/>
  <c r="J438"/>
  <c r="J439"/>
  <c r="L439"/>
  <c r="T439" s="1" a="1"/>
  <c r="T439" s="1"/>
  <c r="Z439" s="1"/>
  <c r="M439"/>
  <c r="J440"/>
  <c r="J441"/>
  <c r="L441"/>
  <c r="T441" s="1" a="1"/>
  <c r="T441" s="1"/>
  <c r="Z441" s="1"/>
  <c r="M441"/>
  <c r="J442"/>
  <c r="J443"/>
  <c r="L443"/>
  <c r="T443" s="1" a="1"/>
  <c r="T443" s="1"/>
  <c r="Z443" s="1"/>
  <c r="M443"/>
  <c r="J444"/>
  <c r="J445"/>
  <c r="L445"/>
  <c r="T445" s="1" a="1"/>
  <c r="T445" s="1"/>
  <c r="Z445" s="1"/>
  <c r="M445"/>
  <c r="J446"/>
  <c r="J447"/>
  <c r="L447"/>
  <c r="T447" s="1" a="1"/>
  <c r="T447" s="1"/>
  <c r="Z447" s="1"/>
  <c r="M447"/>
  <c r="J448"/>
  <c r="J449"/>
  <c r="L449"/>
  <c r="T449" s="1" a="1"/>
  <c r="T449" s="1"/>
  <c r="Z449" s="1"/>
  <c r="M449"/>
  <c r="J450"/>
  <c r="J451"/>
  <c r="L451"/>
  <c r="T451" s="1" a="1"/>
  <c r="T451" s="1"/>
  <c r="Z451" s="1"/>
  <c r="M451"/>
  <c r="J452"/>
  <c r="L452"/>
  <c r="T452" s="1" a="1"/>
  <c r="T452" s="1"/>
  <c r="Z452" s="1"/>
  <c r="M452"/>
  <c r="J453"/>
  <c r="L453"/>
  <c r="T453" s="1" a="1"/>
  <c r="T453" s="1"/>
  <c r="Z453" s="1"/>
  <c r="M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L489"/>
  <c r="T489" s="1" a="1"/>
  <c r="T489" s="1"/>
  <c r="Z489" s="1"/>
  <c r="M489"/>
  <c r="J490"/>
  <c r="L490"/>
  <c r="T490" s="1" a="1"/>
  <c r="T490" s="1"/>
  <c r="Z490" s="1"/>
  <c r="M490"/>
  <c r="J491"/>
  <c r="L491"/>
  <c r="T491" s="1" a="1"/>
  <c r="T491" s="1"/>
  <c r="Z491" s="1"/>
  <c r="M491"/>
  <c r="J492"/>
  <c r="L492"/>
  <c r="T492" s="1" a="1"/>
  <c r="T492" s="1"/>
  <c r="Z492" s="1"/>
  <c r="M492"/>
  <c r="J493"/>
  <c r="J494"/>
  <c r="J495"/>
  <c r="J496"/>
  <c r="J497"/>
  <c r="J498"/>
  <c r="J499"/>
  <c r="J500"/>
  <c r="J501"/>
  <c r="J502"/>
  <c r="J503"/>
  <c r="J504"/>
  <c r="J505"/>
  <c r="J506"/>
  <c r="J507"/>
  <c r="J508"/>
  <c r="L508"/>
  <c r="T508" s="1" a="1"/>
  <c r="T508" s="1"/>
  <c r="Z508" s="1"/>
  <c r="M508"/>
  <c r="J509"/>
  <c r="L509"/>
  <c r="T509" s="1" a="1"/>
  <c r="T509" s="1"/>
  <c r="Z509" s="1"/>
  <c r="M509"/>
  <c r="J510"/>
  <c r="J511"/>
  <c r="J512"/>
  <c r="J513"/>
  <c r="J514"/>
  <c r="J515"/>
  <c r="J516"/>
  <c r="J517"/>
  <c r="J518"/>
  <c r="L518"/>
  <c r="T518" s="1" a="1"/>
  <c r="T518" s="1"/>
  <c r="Z518" s="1"/>
  <c r="M518"/>
  <c r="J519"/>
  <c r="L519"/>
  <c r="T519" s="1" a="1"/>
  <c r="T519" s="1"/>
  <c r="Z519" s="1"/>
  <c r="M519"/>
  <c r="J520"/>
  <c r="J521"/>
  <c r="J522"/>
  <c r="J523"/>
  <c r="J524"/>
  <c r="J525"/>
  <c r="J526"/>
  <c r="J527"/>
  <c r="J528"/>
  <c r="J529"/>
  <c r="L529"/>
  <c r="T529" s="1" a="1"/>
  <c r="T529" s="1"/>
  <c r="Z529" s="1"/>
  <c r="M529"/>
  <c r="J530"/>
  <c r="J531"/>
  <c r="L531"/>
  <c r="T531" s="1" a="1"/>
  <c r="T531" s="1"/>
  <c r="Z531" s="1"/>
  <c r="M531"/>
  <c r="J532"/>
  <c r="L532"/>
  <c r="T532" s="1" a="1"/>
  <c r="T532" s="1"/>
  <c r="Z532" s="1"/>
  <c r="M532"/>
  <c r="J533"/>
  <c r="L533"/>
  <c r="T533" s="1" a="1"/>
  <c r="T533" s="1"/>
  <c r="Z533" s="1"/>
  <c r="M533"/>
  <c r="J534"/>
  <c r="L534"/>
  <c r="T534" s="1" a="1"/>
  <c r="T534" s="1"/>
  <c r="Z534" s="1"/>
  <c r="M534"/>
  <c r="J535"/>
  <c r="L535"/>
  <c r="T535" s="1" a="1"/>
  <c r="T535" s="1"/>
  <c r="Z535" s="1"/>
  <c r="M535"/>
  <c r="J536"/>
  <c r="L536"/>
  <c r="T536" s="1" a="1"/>
  <c r="T536" s="1"/>
  <c r="Z536" s="1"/>
  <c r="M536"/>
  <c r="J537"/>
  <c r="L537"/>
  <c r="T537" s="1" a="1"/>
  <c r="T537" s="1"/>
  <c r="Z537" s="1"/>
  <c r="M537"/>
  <c r="J538"/>
  <c r="L538"/>
  <c r="T538" s="1" a="1"/>
  <c r="T538" s="1"/>
  <c r="Z538" s="1"/>
  <c r="M538"/>
  <c r="J539"/>
  <c r="J540"/>
  <c r="J541"/>
  <c r="J542"/>
  <c r="J543"/>
  <c r="J544"/>
  <c r="J545"/>
  <c r="J546"/>
  <c r="J547"/>
  <c r="J548"/>
  <c r="C2"/>
  <c r="BB57" i="24"/>
  <c r="BL57"/>
  <c r="BB56"/>
  <c r="BL56"/>
  <c r="BL55"/>
  <c r="BB55"/>
  <c r="AU14"/>
  <c r="AV14"/>
  <c r="AQ14"/>
  <c r="CA14"/>
  <c r="BK14"/>
  <c r="G9" i="25"/>
  <c r="K15" i="24"/>
  <c r="BA15" s="1"/>
  <c r="AU13"/>
  <c r="AV13"/>
  <c r="AQ13"/>
  <c r="CA13"/>
  <c r="BK13"/>
  <c r="T2"/>
  <c r="CD38"/>
  <c r="CA38"/>
  <c r="BK38"/>
  <c r="AQ38"/>
  <c r="AU38"/>
  <c r="AU36"/>
  <c r="AQ36"/>
  <c r="BK36"/>
  <c r="CA36"/>
  <c r="CD36"/>
  <c r="CD25"/>
  <c r="CA25"/>
  <c r="BK25"/>
  <c r="AQ25"/>
  <c r="AU25"/>
  <c r="CD68"/>
  <c r="CA68"/>
  <c r="BK68"/>
  <c r="AQ68"/>
  <c r="AU68"/>
  <c r="CD65"/>
  <c r="AQ65"/>
  <c r="CA65"/>
  <c r="BK65"/>
  <c r="AU65"/>
  <c r="CD43"/>
  <c r="AQ43"/>
  <c r="CA43"/>
  <c r="BK43"/>
  <c r="AU43"/>
  <c r="AU35"/>
  <c r="AQ35"/>
  <c r="BK35"/>
  <c r="CA35"/>
  <c r="CD35"/>
  <c r="AU29"/>
  <c r="AQ29"/>
  <c r="BK29"/>
  <c r="CA29"/>
  <c r="CD29"/>
  <c r="CD46"/>
  <c r="CA46"/>
  <c r="BK46"/>
  <c r="AQ46"/>
  <c r="AU46"/>
  <c r="CD23"/>
  <c r="AQ23"/>
  <c r="CA23"/>
  <c r="BK23"/>
  <c r="AU23"/>
  <c r="AU34"/>
  <c r="AQ34"/>
  <c r="BK34"/>
  <c r="CA34"/>
  <c r="CD34"/>
  <c r="CD16"/>
  <c r="CA16"/>
  <c r="BK16"/>
  <c r="AQ16"/>
  <c r="AU16"/>
  <c r="CD61"/>
  <c r="CA61"/>
  <c r="BK61"/>
  <c r="AQ61"/>
  <c r="AU61"/>
  <c r="CD44"/>
  <c r="CA44"/>
  <c r="BK44"/>
  <c r="AQ44"/>
  <c r="AU44"/>
  <c r="CD39"/>
  <c r="AQ39"/>
  <c r="CA39"/>
  <c r="BK39"/>
  <c r="AU39"/>
  <c r="CD67"/>
  <c r="CA67"/>
  <c r="BK67"/>
  <c r="AQ67"/>
  <c r="AU67"/>
  <c r="CD59"/>
  <c r="CA59"/>
  <c r="BK59"/>
  <c r="AQ59"/>
  <c r="AU59"/>
  <c r="CD17"/>
  <c r="CA17"/>
  <c r="BK17"/>
  <c r="AQ17"/>
  <c r="AU17"/>
  <c r="CD63"/>
  <c r="CA63"/>
  <c r="BK63"/>
  <c r="AQ63"/>
  <c r="AU63"/>
  <c r="CD45"/>
  <c r="CA45"/>
  <c r="BK45"/>
  <c r="AQ45"/>
  <c r="AU45"/>
  <c r="CD62"/>
  <c r="AQ62"/>
  <c r="CA62"/>
  <c r="BK62"/>
  <c r="AU62"/>
  <c r="CD60"/>
  <c r="CA60"/>
  <c r="BK60"/>
  <c r="AQ60"/>
  <c r="AU60"/>
  <c r="CD54"/>
  <c r="AQ54"/>
  <c r="CA54"/>
  <c r="BK54"/>
  <c r="AU54"/>
  <c r="CD21"/>
  <c r="CA21"/>
  <c r="BK21"/>
  <c r="AQ21"/>
  <c r="AU21"/>
  <c r="CD26"/>
  <c r="AQ26"/>
  <c r="CA26"/>
  <c r="BK26"/>
  <c r="AU26"/>
  <c r="CD18"/>
  <c r="CA18"/>
  <c r="BK18"/>
  <c r="AQ18"/>
  <c r="AU18"/>
  <c r="CD66"/>
  <c r="AQ66"/>
  <c r="CA66"/>
  <c r="BK66"/>
  <c r="AU66"/>
  <c r="CD37"/>
  <c r="CA37"/>
  <c r="BK37"/>
  <c r="AQ37"/>
  <c r="AU37"/>
  <c r="CD22"/>
  <c r="CA22"/>
  <c r="BK22"/>
  <c r="AQ22"/>
  <c r="AU22"/>
  <c r="CD31"/>
  <c r="CA31"/>
  <c r="BK31"/>
  <c r="AQ31"/>
  <c r="AU31"/>
  <c r="CD58"/>
  <c r="AQ58"/>
  <c r="CA58"/>
  <c r="BK58"/>
  <c r="AU58"/>
  <c r="CD32"/>
  <c r="AQ32"/>
  <c r="CA32"/>
  <c r="BK32"/>
  <c r="AU32"/>
  <c r="CD71"/>
  <c r="AQ71"/>
  <c r="CA71"/>
  <c r="BK71"/>
  <c r="AU71"/>
  <c r="CD24"/>
  <c r="CA24"/>
  <c r="BK24"/>
  <c r="AQ24"/>
  <c r="AU24"/>
  <c r="CD49"/>
  <c r="AQ49"/>
  <c r="CA49"/>
  <c r="BK49"/>
  <c r="AU49"/>
  <c r="CD40"/>
  <c r="CA40"/>
  <c r="BK40"/>
  <c r="AQ40"/>
  <c r="AU40"/>
  <c r="AV40"/>
  <c r="CD50"/>
  <c r="AQ50"/>
  <c r="CA50"/>
  <c r="BK50"/>
  <c r="AU50"/>
  <c r="CD20"/>
  <c r="CA20"/>
  <c r="BK20"/>
  <c r="AQ20"/>
  <c r="AU20"/>
  <c r="AU33"/>
  <c r="AQ33"/>
  <c r="BK33"/>
  <c r="CA33"/>
  <c r="CD33"/>
  <c r="CD19"/>
  <c r="CA19"/>
  <c r="BK19"/>
  <c r="AQ19"/>
  <c r="AU19"/>
  <c r="CD51"/>
  <c r="CA51"/>
  <c r="BK51"/>
  <c r="AQ51"/>
  <c r="AU51"/>
  <c r="CD27"/>
  <c r="CA27"/>
  <c r="BK27"/>
  <c r="AQ27"/>
  <c r="AU27"/>
  <c r="CD53"/>
  <c r="CA53"/>
  <c r="BK53"/>
  <c r="AQ53"/>
  <c r="AU53"/>
  <c r="CD52"/>
  <c r="AQ52"/>
  <c r="CA52"/>
  <c r="BK52"/>
  <c r="AU52"/>
  <c r="CD28"/>
  <c r="AQ28"/>
  <c r="CA28"/>
  <c r="BK28"/>
  <c r="AU28"/>
  <c r="AU30"/>
  <c r="AQ30"/>
  <c r="BK30"/>
  <c r="CA30"/>
  <c r="CD30"/>
  <c r="CD64"/>
  <c r="CA64"/>
  <c r="BK64"/>
  <c r="AQ64"/>
  <c r="AU64"/>
  <c r="CD42"/>
  <c r="CA42"/>
  <c r="BK42"/>
  <c r="AQ42"/>
  <c r="AU42"/>
  <c r="AZ57"/>
  <c r="BA57"/>
  <c r="AZ56"/>
  <c r="BA56"/>
  <c r="AZ55"/>
  <c r="BA55"/>
  <c r="F47" i="9"/>
  <c r="F46"/>
  <c r="F30"/>
  <c r="F22"/>
  <c r="F38"/>
  <c r="F21"/>
  <c r="F37"/>
  <c r="F45"/>
  <c r="F28"/>
  <c r="F44"/>
  <c r="F27"/>
  <c r="F35"/>
  <c r="F34"/>
  <c r="F24"/>
  <c r="F32"/>
  <c r="F40"/>
  <c r="F48"/>
  <c r="F29"/>
  <c r="F53"/>
  <c r="F20"/>
  <c r="F36"/>
  <c r="F52"/>
  <c r="F19"/>
  <c r="F43"/>
  <c r="F51"/>
  <c r="F18"/>
  <c r="F26"/>
  <c r="F42"/>
  <c r="F50"/>
  <c r="F17"/>
  <c r="F25"/>
  <c r="F33"/>
  <c r="F41"/>
  <c r="F49"/>
  <c r="F23"/>
  <c r="F31"/>
  <c r="F39"/>
  <c r="K61" i="24"/>
  <c r="BA61" s="1"/>
  <c r="K59"/>
  <c r="BA59" s="1"/>
  <c r="K54"/>
  <c r="BA54" s="1"/>
  <c r="K53"/>
  <c r="BA53" s="1"/>
  <c r="K60"/>
  <c r="BA60" s="1"/>
  <c r="K58"/>
  <c r="BA58" s="1"/>
  <c r="D41" i="9"/>
  <c r="D35"/>
  <c r="D26"/>
  <c r="E24"/>
  <c r="E45"/>
  <c r="E19"/>
  <c r="D53"/>
  <c r="D42"/>
  <c r="D19"/>
  <c r="D51"/>
  <c r="E40"/>
  <c r="E29"/>
  <c r="D32"/>
  <c r="E30"/>
  <c r="E51"/>
  <c r="E31"/>
  <c r="D20"/>
  <c r="D34"/>
  <c r="D50"/>
  <c r="D27"/>
  <c r="D43"/>
  <c r="E32"/>
  <c r="E48"/>
  <c r="E21"/>
  <c r="E37"/>
  <c r="E53"/>
  <c r="D48"/>
  <c r="D25"/>
  <c r="E46"/>
  <c r="E35"/>
  <c r="D44"/>
  <c r="D21"/>
  <c r="E42"/>
  <c r="E39"/>
  <c r="D45"/>
  <c r="D22"/>
  <c r="D30"/>
  <c r="D38"/>
  <c r="D46"/>
  <c r="D23"/>
  <c r="D31"/>
  <c r="D39"/>
  <c r="D47"/>
  <c r="E20"/>
  <c r="E28"/>
  <c r="E36"/>
  <c r="E44"/>
  <c r="E52"/>
  <c r="E25"/>
  <c r="E33"/>
  <c r="E41"/>
  <c r="E49"/>
  <c r="D24"/>
  <c r="D40"/>
  <c r="D33"/>
  <c r="D49"/>
  <c r="E22"/>
  <c r="E38"/>
  <c r="E27"/>
  <c r="E43"/>
  <c r="D28"/>
  <c r="D37"/>
  <c r="E26"/>
  <c r="E47"/>
  <c r="D52"/>
  <c r="D29"/>
  <c r="E50"/>
  <c r="D36"/>
  <c r="E34"/>
  <c r="E23"/>
  <c r="E18"/>
  <c r="D18"/>
  <c r="F11"/>
  <c r="F12"/>
  <c r="F13"/>
  <c r="F14"/>
  <c r="F15"/>
  <c r="F16"/>
  <c r="E13"/>
  <c r="D12"/>
  <c r="D11"/>
  <c r="E16"/>
  <c r="D16"/>
  <c r="E14"/>
  <c r="D13"/>
  <c r="D14"/>
  <c r="D15"/>
  <c r="E12"/>
  <c r="E17"/>
  <c r="D17"/>
  <c r="E11"/>
  <c r="E15"/>
  <c r="F5"/>
  <c r="F6"/>
  <c r="F7"/>
  <c r="F8"/>
  <c r="F9"/>
  <c r="F10"/>
  <c r="F4"/>
  <c r="D10"/>
  <c r="E10"/>
  <c r="D9"/>
  <c r="E9"/>
  <c r="E8"/>
  <c r="E7"/>
  <c r="D7"/>
  <c r="D8"/>
  <c r="D6"/>
  <c r="E6"/>
  <c r="E4"/>
  <c r="D5"/>
  <c r="E5"/>
  <c r="D4"/>
  <c r="L53" i="24" s="1"/>
  <c r="AZ53" s="1"/>
  <c r="BD39"/>
  <c r="L548" i="3"/>
  <c r="M548"/>
  <c r="U3" a="1"/>
  <c r="U4" a="1"/>
  <c r="U7" a="1"/>
  <c r="U9" a="1"/>
  <c r="U10" a="1"/>
  <c r="U11" a="1"/>
  <c r="U12" a="1"/>
  <c r="U13" a="1"/>
  <c r="U14" a="1"/>
  <c r="U15" a="1"/>
  <c r="U16" a="1"/>
  <c r="U17" a="1"/>
  <c r="U18" a="1"/>
  <c r="U19" a="1"/>
  <c r="U20" a="1"/>
  <c r="U21" a="1"/>
  <c r="U22" a="1"/>
  <c r="U23" a="1"/>
  <c r="U24" a="1"/>
  <c r="U25" a="1"/>
  <c r="U26" a="1"/>
  <c r="U27" a="1"/>
  <c r="U28" a="1"/>
  <c r="U29" a="1"/>
  <c r="U30" a="1"/>
  <c r="U31" a="1"/>
  <c r="U32" a="1"/>
  <c r="U33" a="1"/>
  <c r="U34" a="1"/>
  <c r="U35" a="1"/>
  <c r="U36" a="1"/>
  <c r="U37" a="1"/>
  <c r="U38" a="1"/>
  <c r="U39" a="1"/>
  <c r="U40" a="1"/>
  <c r="U41" a="1"/>
  <c r="U42" a="1"/>
  <c r="U43" a="1"/>
  <c r="U44" a="1"/>
  <c r="U45" a="1"/>
  <c r="U46" a="1"/>
  <c r="U47" a="1"/>
  <c r="U48" a="1"/>
  <c r="U49" a="1"/>
  <c r="U50" a="1"/>
  <c r="U51" a="1"/>
  <c r="U52" a="1"/>
  <c r="U53" a="1"/>
  <c r="U54" a="1"/>
  <c r="U55" a="1"/>
  <c r="U56" a="1"/>
  <c r="U57" a="1"/>
  <c r="U58" a="1"/>
  <c r="U59" a="1"/>
  <c r="U60" a="1"/>
  <c r="U61" a="1"/>
  <c r="U62" a="1"/>
  <c r="U63" a="1"/>
  <c r="U64" a="1"/>
  <c r="U65" a="1"/>
  <c r="U66" a="1"/>
  <c r="U67" a="1"/>
  <c r="U68" a="1"/>
  <c r="U69" a="1"/>
  <c r="U70" a="1"/>
  <c r="U71" a="1"/>
  <c r="U73" a="1"/>
  <c r="U74" a="1"/>
  <c r="U75" a="1"/>
  <c r="U76" a="1"/>
  <c r="U77" a="1"/>
  <c r="U78" a="1"/>
  <c r="U79" a="1"/>
  <c r="U80" a="1"/>
  <c r="U81" a="1"/>
  <c r="U82" a="1"/>
  <c r="U83" a="1"/>
  <c r="U84" a="1"/>
  <c r="U85" a="1"/>
  <c r="U86" a="1"/>
  <c r="U87" a="1"/>
  <c r="U88" a="1"/>
  <c r="U89" a="1"/>
  <c r="U90" a="1"/>
  <c r="U91" a="1"/>
  <c r="U92" a="1"/>
  <c r="U93" a="1"/>
  <c r="U94" a="1"/>
  <c r="U95" a="1"/>
  <c r="U96" a="1"/>
  <c r="U97" a="1"/>
  <c r="U98" a="1"/>
  <c r="U99" a="1"/>
  <c r="U100" a="1"/>
  <c r="U101" a="1"/>
  <c r="U102" a="1"/>
  <c r="U105" a="1"/>
  <c r="U106" a="1"/>
  <c r="U107" a="1"/>
  <c r="U108" a="1"/>
  <c r="U109" a="1"/>
  <c r="U110" a="1"/>
  <c r="U111" a="1"/>
  <c r="U112" a="1"/>
  <c r="U113" a="1"/>
  <c r="U114" a="1"/>
  <c r="U115" a="1"/>
  <c r="U116" a="1"/>
  <c r="U117" a="1"/>
  <c r="U118" a="1"/>
  <c r="U119" a="1"/>
  <c r="U120" a="1"/>
  <c r="U121" a="1"/>
  <c r="U122" a="1"/>
  <c r="U123" a="1"/>
  <c r="U124" a="1"/>
  <c r="U125" a="1"/>
  <c r="U126" a="1"/>
  <c r="U127" a="1"/>
  <c r="U129" a="1"/>
  <c r="U130" a="1"/>
  <c r="U131" a="1"/>
  <c r="U133" a="1"/>
  <c r="U134" a="1"/>
  <c r="U135" a="1"/>
  <c r="U137" a="1"/>
  <c r="U138" a="1"/>
  <c r="U139" a="1"/>
  <c r="U141" a="1"/>
  <c r="U142" a="1"/>
  <c r="U143" a="1"/>
  <c r="U145" a="1"/>
  <c r="U146" a="1"/>
  <c r="U147" a="1"/>
  <c r="U149" a="1"/>
  <c r="U150" a="1"/>
  <c r="U151" a="1"/>
  <c r="U153" a="1"/>
  <c r="U154" a="1"/>
  <c r="U155" a="1"/>
  <c r="U156" a="1"/>
  <c r="U157" a="1"/>
  <c r="U158" a="1"/>
  <c r="U159" a="1"/>
  <c r="U160" a="1"/>
  <c r="U161" a="1"/>
  <c r="U162" a="1"/>
  <c r="U163" a="1"/>
  <c r="U164" a="1"/>
  <c r="U165" a="1"/>
  <c r="U166" a="1"/>
  <c r="U167" a="1"/>
  <c r="U168" a="1"/>
  <c r="U169" a="1"/>
  <c r="U170" a="1"/>
  <c r="U171" a="1"/>
  <c r="U172" a="1"/>
  <c r="U173" a="1"/>
  <c r="U174" a="1"/>
  <c r="U175" a="1"/>
  <c r="U176" a="1"/>
  <c r="U177" a="1"/>
  <c r="U178" a="1"/>
  <c r="U179" a="1"/>
  <c r="U180" a="1"/>
  <c r="U181" a="1"/>
  <c r="U182" a="1"/>
  <c r="U184" a="1"/>
  <c r="U185" a="1"/>
  <c r="U186" a="1"/>
  <c r="U187" a="1"/>
  <c r="U188" a="1"/>
  <c r="U189" a="1"/>
  <c r="U190" a="1"/>
  <c r="U191" a="1"/>
  <c r="U193" a="1"/>
  <c r="U195" a="1"/>
  <c r="U196" a="1"/>
  <c r="U198" a="1"/>
  <c r="U200" a="1"/>
  <c r="U202" a="1"/>
  <c r="U204" a="1"/>
  <c r="U206" a="1"/>
  <c r="U208" a="1"/>
  <c r="U210" a="1"/>
  <c r="U222" a="1"/>
  <c r="U225" a="1"/>
  <c r="U226" a="1"/>
  <c r="U227" a="1"/>
  <c r="U228" a="1"/>
  <c r="U229" a="1"/>
  <c r="U230" a="1"/>
  <c r="U231" a="1"/>
  <c r="U235" a="1"/>
  <c r="U236" a="1"/>
  <c r="U237" a="1"/>
  <c r="U238" a="1"/>
  <c r="U239" a="1"/>
  <c r="U240" a="1"/>
  <c r="U241" a="1"/>
  <c r="U245" a="1"/>
  <c r="U246" a="1"/>
  <c r="U247" a="1"/>
  <c r="U248" a="1"/>
  <c r="U249" a="1"/>
  <c r="U250" a="1"/>
  <c r="U251" a="1"/>
  <c r="U255" a="1"/>
  <c r="U256" a="1"/>
  <c r="U257" a="1"/>
  <c r="U258" a="1"/>
  <c r="U259" a="1"/>
  <c r="U260" a="1"/>
  <c r="U261" a="1"/>
  <c r="U265" a="1"/>
  <c r="U266" a="1"/>
  <c r="U267" a="1"/>
  <c r="U268" a="1"/>
  <c r="U269" a="1"/>
  <c r="U270" a="1"/>
  <c r="U271" a="1"/>
  <c r="U287" a="1"/>
  <c r="U289" a="1"/>
  <c r="U290" a="1"/>
  <c r="U292" a="1"/>
  <c r="U301" a="1"/>
  <c r="U304" a="1"/>
  <c r="U316" a="1"/>
  <c r="U317" a="1"/>
  <c r="U319" a="1"/>
  <c r="U320" a="1"/>
  <c r="U321" a="1"/>
  <c r="U322" a="1"/>
  <c r="U323" a="1"/>
  <c r="U324" a="1"/>
  <c r="U326" a="1"/>
  <c r="U327" a="1"/>
  <c r="U328" a="1"/>
  <c r="U330" a="1"/>
  <c r="U331" a="1"/>
  <c r="U332" a="1"/>
  <c r="U334" a="1"/>
  <c r="U336" a="1"/>
  <c r="U338" a="1"/>
  <c r="U340" a="1"/>
  <c r="U342" a="1"/>
  <c r="U343" a="1"/>
  <c r="U344" a="1"/>
  <c r="U345" a="1"/>
  <c r="U346" a="1"/>
  <c r="U347" a="1"/>
  <c r="U348" a="1"/>
  <c r="U350" a="1"/>
  <c r="U351" a="1"/>
  <c r="U352" a="1"/>
  <c r="U353" a="1"/>
  <c r="U354" a="1"/>
  <c r="U355" a="1"/>
  <c r="U356" a="1"/>
  <c r="U358" a="1"/>
  <c r="U359" a="1"/>
  <c r="U360" a="1"/>
  <c r="U361" a="1"/>
  <c r="U362" a="1"/>
  <c r="U363" a="1"/>
  <c r="U366" a="1"/>
  <c r="U367" a="1"/>
  <c r="U368" a="1"/>
  <c r="U369" a="1"/>
  <c r="U370" a="1"/>
  <c r="U372" a="1"/>
  <c r="U373" a="1"/>
  <c r="U374" a="1"/>
  <c r="U375" a="1"/>
  <c r="U376" a="1"/>
  <c r="U377" a="1"/>
  <c r="U378" a="1"/>
  <c r="U379" a="1"/>
  <c r="U380" a="1"/>
  <c r="U381" a="1"/>
  <c r="U382" a="1"/>
  <c r="U383" a="1"/>
  <c r="U384" a="1"/>
  <c r="U385" a="1"/>
  <c r="U386" a="1"/>
  <c r="U388" a="1"/>
  <c r="U389" a="1"/>
  <c r="U390" a="1"/>
  <c r="U392" a="1"/>
  <c r="U394" a="1"/>
  <c r="U396" a="1"/>
  <c r="U397" a="1"/>
  <c r="U398" a="1"/>
  <c r="U399" a="1"/>
  <c r="U400" a="1"/>
  <c r="U401" a="1"/>
  <c r="U402" a="1"/>
  <c r="U403" a="1"/>
  <c r="U404" a="1"/>
  <c r="U405" a="1"/>
  <c r="U406" a="1"/>
  <c r="U409" a="1"/>
  <c r="U410" a="1"/>
  <c r="U412" a="1"/>
  <c r="U414" a="1"/>
  <c r="U415" a="1"/>
  <c r="U416" a="1"/>
  <c r="U418" a="1"/>
  <c r="U419" a="1"/>
  <c r="U420" a="1"/>
  <c r="U421" a="1"/>
  <c r="U422" a="1"/>
  <c r="U423" a="1"/>
  <c r="U424" a="1"/>
  <c r="U426" a="1"/>
  <c r="U427" a="1"/>
  <c r="U428" a="1"/>
  <c r="U429" a="1"/>
  <c r="U430" a="1"/>
  <c r="U432" a="1"/>
  <c r="U434" a="1"/>
  <c r="U436" a="1"/>
  <c r="U438" a="1"/>
  <c r="U440" a="1"/>
  <c r="U441" a="1"/>
  <c r="U442" a="1"/>
  <c r="U443" a="1"/>
  <c r="U444" a="1"/>
  <c r="U445" a="1"/>
  <c r="U446" a="1"/>
  <c r="U447" a="1"/>
  <c r="U448" a="1"/>
  <c r="U449" a="1"/>
  <c r="U450" a="1"/>
  <c r="U454" a="1"/>
  <c r="U455" a="1"/>
  <c r="U456" a="1"/>
  <c r="U457" a="1"/>
  <c r="U458" a="1"/>
  <c r="U459" a="1"/>
  <c r="U460" a="1"/>
  <c r="U461" a="1"/>
  <c r="U462" a="1"/>
  <c r="U463" a="1"/>
  <c r="U464" a="1"/>
  <c r="U465" a="1"/>
  <c r="U466" a="1"/>
  <c r="U467" a="1"/>
  <c r="U468" a="1"/>
  <c r="U469" a="1"/>
  <c r="U470" a="1"/>
  <c r="U471" a="1"/>
  <c r="U472" a="1"/>
  <c r="U473" a="1"/>
  <c r="U474" a="1"/>
  <c r="U475" a="1"/>
  <c r="U476" a="1"/>
  <c r="U477" a="1"/>
  <c r="U478" a="1"/>
  <c r="U479" a="1"/>
  <c r="U480" a="1"/>
  <c r="U481" a="1"/>
  <c r="U482" a="1"/>
  <c r="U483" a="1"/>
  <c r="U484" a="1"/>
  <c r="U485" a="1"/>
  <c r="U486" a="1"/>
  <c r="U487" a="1"/>
  <c r="U488" a="1"/>
  <c r="U493" a="1"/>
  <c r="U494" a="1"/>
  <c r="U495" a="1"/>
  <c r="U496" a="1"/>
  <c r="U497" a="1"/>
  <c r="U498" a="1"/>
  <c r="U499" a="1"/>
  <c r="U500" a="1"/>
  <c r="U501" a="1"/>
  <c r="U502" a="1"/>
  <c r="U503" a="1"/>
  <c r="U504" a="1"/>
  <c r="U505" a="1"/>
  <c r="U506" a="1"/>
  <c r="U507" a="1"/>
  <c r="U510" a="1"/>
  <c r="U511" a="1"/>
  <c r="U512" a="1"/>
  <c r="U513" a="1"/>
  <c r="U514" a="1"/>
  <c r="U515" a="1"/>
  <c r="U516" a="1"/>
  <c r="U517" a="1"/>
  <c r="U521" a="1"/>
  <c r="U522" a="1"/>
  <c r="U523" a="1"/>
  <c r="U524" a="1"/>
  <c r="U525" a="1"/>
  <c r="U526" a="1"/>
  <c r="U527" a="1"/>
  <c r="U528" a="1"/>
  <c r="U530" a="1"/>
  <c r="U538" a="1"/>
  <c r="U540" a="1"/>
  <c r="U541" a="1"/>
  <c r="U542" a="1"/>
  <c r="U543" a="1"/>
  <c r="U544" a="1"/>
  <c r="U545" a="1"/>
  <c r="U546" a="1"/>
  <c r="U547" a="1"/>
  <c r="U548" a="1"/>
  <c r="L7"/>
  <c r="M7"/>
  <c r="L11"/>
  <c r="M11"/>
  <c r="L12"/>
  <c r="M12"/>
  <c r="L13"/>
  <c r="M13"/>
  <c r="L14"/>
  <c r="M14"/>
  <c r="L15"/>
  <c r="M15"/>
  <c r="L16"/>
  <c r="M16"/>
  <c r="L17"/>
  <c r="M17"/>
  <c r="L18"/>
  <c r="M18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L59"/>
  <c r="M59"/>
  <c r="L60"/>
  <c r="M60"/>
  <c r="L61"/>
  <c r="M61"/>
  <c r="L62"/>
  <c r="M62"/>
  <c r="L63"/>
  <c r="M63"/>
  <c r="L64"/>
  <c r="M64"/>
  <c r="L65"/>
  <c r="M65"/>
  <c r="L66"/>
  <c r="M66"/>
  <c r="L67"/>
  <c r="M67"/>
  <c r="L68"/>
  <c r="M68"/>
  <c r="L69"/>
  <c r="M69"/>
  <c r="L70"/>
  <c r="M70"/>
  <c r="L71"/>
  <c r="M71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7"/>
  <c r="M87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9"/>
  <c r="M109"/>
  <c r="L153"/>
  <c r="M153"/>
  <c r="L154"/>
  <c r="M154"/>
  <c r="L155"/>
  <c r="M155"/>
  <c r="L156"/>
  <c r="M156"/>
  <c r="L157"/>
  <c r="M157"/>
  <c r="L158"/>
  <c r="M158"/>
  <c r="L159"/>
  <c r="M159"/>
  <c r="L160"/>
  <c r="M160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179"/>
  <c r="M179"/>
  <c r="L180"/>
  <c r="M180"/>
  <c r="L181"/>
  <c r="M181"/>
  <c r="L182"/>
  <c r="M182"/>
  <c r="L184"/>
  <c r="M184"/>
  <c r="L185"/>
  <c r="M185"/>
  <c r="L186"/>
  <c r="M186"/>
  <c r="L188"/>
  <c r="M188"/>
  <c r="L191"/>
  <c r="M191"/>
  <c r="L193"/>
  <c r="M193"/>
  <c r="L195"/>
  <c r="M195"/>
  <c r="L198"/>
  <c r="M198"/>
  <c r="L200"/>
  <c r="M200"/>
  <c r="L202"/>
  <c r="M202"/>
  <c r="L204"/>
  <c r="M204"/>
  <c r="L206"/>
  <c r="M206"/>
  <c r="L208"/>
  <c r="M208"/>
  <c r="L210"/>
  <c r="M210"/>
  <c r="L222"/>
  <c r="M222"/>
  <c r="L225"/>
  <c r="M225"/>
  <c r="L226"/>
  <c r="M226"/>
  <c r="L227"/>
  <c r="M227"/>
  <c r="L228"/>
  <c r="M228"/>
  <c r="L229"/>
  <c r="M229"/>
  <c r="L230"/>
  <c r="M230"/>
  <c r="L231"/>
  <c r="M231"/>
  <c r="L235"/>
  <c r="M235"/>
  <c r="L236"/>
  <c r="M236"/>
  <c r="L237"/>
  <c r="M237"/>
  <c r="L238"/>
  <c r="M238"/>
  <c r="L239"/>
  <c r="M239"/>
  <c r="L240"/>
  <c r="M240"/>
  <c r="L241"/>
  <c r="M241"/>
  <c r="L245"/>
  <c r="M245"/>
  <c r="L246"/>
  <c r="M246"/>
  <c r="L247"/>
  <c r="M247"/>
  <c r="L248"/>
  <c r="M248"/>
  <c r="L249"/>
  <c r="M249"/>
  <c r="L250"/>
  <c r="M250"/>
  <c r="L251"/>
  <c r="M251"/>
  <c r="L255"/>
  <c r="M255"/>
  <c r="L256"/>
  <c r="M256"/>
  <c r="L257"/>
  <c r="M257"/>
  <c r="L258"/>
  <c r="M258"/>
  <c r="L259"/>
  <c r="M259"/>
  <c r="L260"/>
  <c r="M260"/>
  <c r="L261"/>
  <c r="M261"/>
  <c r="L265"/>
  <c r="M265"/>
  <c r="L266"/>
  <c r="M266"/>
  <c r="L267"/>
  <c r="M267"/>
  <c r="L268"/>
  <c r="M268"/>
  <c r="L269"/>
  <c r="M269"/>
  <c r="L270"/>
  <c r="M270"/>
  <c r="L271"/>
  <c r="M271"/>
  <c r="L287"/>
  <c r="M287"/>
  <c r="L290"/>
  <c r="M290"/>
  <c r="L316"/>
  <c r="M316"/>
  <c r="L319"/>
  <c r="M319"/>
  <c r="L320"/>
  <c r="M320"/>
  <c r="L321"/>
  <c r="M321"/>
  <c r="L322"/>
  <c r="M322"/>
  <c r="L324"/>
  <c r="M324"/>
  <c r="L326"/>
  <c r="M326"/>
  <c r="L328"/>
  <c r="M328"/>
  <c r="L330"/>
  <c r="M330"/>
  <c r="L332"/>
  <c r="M332"/>
  <c r="L334"/>
  <c r="M334"/>
  <c r="L336"/>
  <c r="M336"/>
  <c r="L338"/>
  <c r="M338"/>
  <c r="L340"/>
  <c r="M340"/>
  <c r="L342"/>
  <c r="M342"/>
  <c r="L344"/>
  <c r="M344"/>
  <c r="L346"/>
  <c r="M346"/>
  <c r="L348"/>
  <c r="M348"/>
  <c r="L350"/>
  <c r="M350"/>
  <c r="L352"/>
  <c r="M352"/>
  <c r="L354"/>
  <c r="M354"/>
  <c r="L356"/>
  <c r="M356"/>
  <c r="L358"/>
  <c r="M358"/>
  <c r="L360"/>
  <c r="M360"/>
  <c r="L362"/>
  <c r="M362"/>
  <c r="L366"/>
  <c r="M366"/>
  <c r="L368"/>
  <c r="M368"/>
  <c r="L370"/>
  <c r="M370"/>
  <c r="L372"/>
  <c r="M372"/>
  <c r="L374"/>
  <c r="M374"/>
  <c r="L376"/>
  <c r="M376"/>
  <c r="L378"/>
  <c r="M378"/>
  <c r="L380"/>
  <c r="M380"/>
  <c r="L382"/>
  <c r="M382"/>
  <c r="L384"/>
  <c r="M384"/>
  <c r="L386"/>
  <c r="M386"/>
  <c r="L388"/>
  <c r="M388"/>
  <c r="L390"/>
  <c r="M390"/>
  <c r="L392"/>
  <c r="M392"/>
  <c r="L394"/>
  <c r="M394"/>
  <c r="L396"/>
  <c r="M396"/>
  <c r="L398"/>
  <c r="M398"/>
  <c r="L400"/>
  <c r="M400"/>
  <c r="L402"/>
  <c r="M402"/>
  <c r="L404"/>
  <c r="M404"/>
  <c r="L406"/>
  <c r="M406"/>
  <c r="L410"/>
  <c r="M410"/>
  <c r="L412"/>
  <c r="M412"/>
  <c r="L414"/>
  <c r="M414"/>
  <c r="L416"/>
  <c r="M416"/>
  <c r="L418"/>
  <c r="M418"/>
  <c r="L420"/>
  <c r="M420"/>
  <c r="L422"/>
  <c r="M422"/>
  <c r="L424"/>
  <c r="M424"/>
  <c r="L426"/>
  <c r="M426"/>
  <c r="L428"/>
  <c r="M428"/>
  <c r="L430"/>
  <c r="M430"/>
  <c r="L432"/>
  <c r="M432"/>
  <c r="L434"/>
  <c r="M434"/>
  <c r="L436"/>
  <c r="M436"/>
  <c r="L438"/>
  <c r="M438"/>
  <c r="L440"/>
  <c r="M440"/>
  <c r="L442"/>
  <c r="M442"/>
  <c r="L444"/>
  <c r="M444"/>
  <c r="L446"/>
  <c r="M446"/>
  <c r="L448"/>
  <c r="M448"/>
  <c r="L450"/>
  <c r="M450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479"/>
  <c r="M479"/>
  <c r="L480"/>
  <c r="M480"/>
  <c r="L481"/>
  <c r="M481"/>
  <c r="L482"/>
  <c r="M482"/>
  <c r="L483"/>
  <c r="M483"/>
  <c r="L484"/>
  <c r="M484"/>
  <c r="L485"/>
  <c r="M485"/>
  <c r="L486"/>
  <c r="M486"/>
  <c r="L487"/>
  <c r="M487"/>
  <c r="L488"/>
  <c r="M488"/>
  <c r="L493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10"/>
  <c r="M510"/>
  <c r="L511"/>
  <c r="M511"/>
  <c r="L512"/>
  <c r="M512"/>
  <c r="L513"/>
  <c r="M513"/>
  <c r="L514"/>
  <c r="M514"/>
  <c r="L515"/>
  <c r="M515"/>
  <c r="L516"/>
  <c r="M516"/>
  <c r="L517"/>
  <c r="M517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30"/>
  <c r="M530"/>
  <c r="L539"/>
  <c r="M539"/>
  <c r="L540"/>
  <c r="M540"/>
  <c r="L541"/>
  <c r="M541"/>
  <c r="L542"/>
  <c r="M542"/>
  <c r="L543"/>
  <c r="M543"/>
  <c r="L544"/>
  <c r="M544"/>
  <c r="L545"/>
  <c r="M545"/>
  <c r="L546"/>
  <c r="M546"/>
  <c r="L547"/>
  <c r="M547"/>
  <c r="CB18" i="24"/>
  <c r="AW14"/>
  <c r="K2" i="3"/>
  <c r="N2"/>
  <c r="AW13" i="24"/>
  <c r="AW38"/>
  <c r="AW36"/>
  <c r="AW25"/>
  <c r="AW68"/>
  <c r="AW65"/>
  <c r="AW43"/>
  <c r="AW35"/>
  <c r="AW29"/>
  <c r="AW46"/>
  <c r="AW23"/>
  <c r="AW34"/>
  <c r="AW16"/>
  <c r="AW61"/>
  <c r="AW44"/>
  <c r="AW39"/>
  <c r="AW67"/>
  <c r="AW59"/>
  <c r="AW17"/>
  <c r="AW63"/>
  <c r="AW45"/>
  <c r="AW62"/>
  <c r="AW60"/>
  <c r="AW54"/>
  <c r="AW21"/>
  <c r="AW26"/>
  <c r="AW18"/>
  <c r="AW66"/>
  <c r="AW37"/>
  <c r="AW22"/>
  <c r="AW31"/>
  <c r="AW58"/>
  <c r="AW32"/>
  <c r="AW71"/>
  <c r="AW24"/>
  <c r="AW49"/>
  <c r="AW40"/>
  <c r="AW50"/>
  <c r="AW20"/>
  <c r="AW33"/>
  <c r="AW19"/>
  <c r="AW51"/>
  <c r="AW27"/>
  <c r="AW53"/>
  <c r="AW52"/>
  <c r="AW28"/>
  <c r="AW30"/>
  <c r="AW64"/>
  <c r="AW42"/>
  <c r="B16" i="7"/>
  <c r="CB23" i="24"/>
  <c r="U548" i="3" l="1"/>
  <c r="V548" s="1"/>
  <c r="U547"/>
  <c r="V547" s="1"/>
  <c r="U546"/>
  <c r="V546" s="1"/>
  <c r="U545"/>
  <c r="V545" s="1"/>
  <c r="U544"/>
  <c r="V544" s="1"/>
  <c r="U543"/>
  <c r="V543" s="1"/>
  <c r="U542"/>
  <c r="V542" s="1"/>
  <c r="U541"/>
  <c r="V541" s="1"/>
  <c r="U540"/>
  <c r="V540" s="1"/>
  <c r="U538"/>
  <c r="V538" s="1"/>
  <c r="U530"/>
  <c r="V530" s="1"/>
  <c r="U528"/>
  <c r="V528" s="1"/>
  <c r="U527"/>
  <c r="V527" s="1"/>
  <c r="U526"/>
  <c r="V526" s="1"/>
  <c r="U525"/>
  <c r="V525" s="1"/>
  <c r="U524"/>
  <c r="V524" s="1"/>
  <c r="U523"/>
  <c r="V523" s="1"/>
  <c r="U522"/>
  <c r="V522" s="1"/>
  <c r="U521"/>
  <c r="V521" s="1"/>
  <c r="U517"/>
  <c r="V517" s="1"/>
  <c r="U516"/>
  <c r="V516" s="1"/>
  <c r="U515"/>
  <c r="V515" s="1"/>
  <c r="U514"/>
  <c r="V514" s="1"/>
  <c r="U513"/>
  <c r="V513" s="1"/>
  <c r="U512"/>
  <c r="V512" s="1"/>
  <c r="U511"/>
  <c r="V511" s="1"/>
  <c r="U510"/>
  <c r="V510" s="1"/>
  <c r="U507"/>
  <c r="V507" s="1"/>
  <c r="U506"/>
  <c r="V506" s="1"/>
  <c r="U505"/>
  <c r="V505" s="1"/>
  <c r="U504"/>
  <c r="V504" s="1"/>
  <c r="U503"/>
  <c r="V503" s="1"/>
  <c r="U502"/>
  <c r="V502" s="1"/>
  <c r="U501"/>
  <c r="V501" s="1"/>
  <c r="U500"/>
  <c r="V500" s="1"/>
  <c r="U499"/>
  <c r="V499" s="1"/>
  <c r="U498"/>
  <c r="V498" s="1"/>
  <c r="U497"/>
  <c r="V497" s="1"/>
  <c r="U496"/>
  <c r="V496" s="1"/>
  <c r="U495"/>
  <c r="V495" s="1"/>
  <c r="U494"/>
  <c r="V494" s="1"/>
  <c r="U493"/>
  <c r="V493" s="1"/>
  <c r="U488"/>
  <c r="V488" s="1"/>
  <c r="U487"/>
  <c r="V487" s="1"/>
  <c r="U486"/>
  <c r="V486" s="1"/>
  <c r="U485"/>
  <c r="V485" s="1"/>
  <c r="U484"/>
  <c r="V484" s="1"/>
  <c r="U483"/>
  <c r="V483" s="1"/>
  <c r="U482"/>
  <c r="V482" s="1"/>
  <c r="U481"/>
  <c r="V481" s="1"/>
  <c r="U480"/>
  <c r="V480" s="1"/>
  <c r="U479"/>
  <c r="V479" s="1"/>
  <c r="U478"/>
  <c r="V478" s="1"/>
  <c r="U477"/>
  <c r="V477" s="1"/>
  <c r="U476"/>
  <c r="V476" s="1"/>
  <c r="U475"/>
  <c r="V475" s="1"/>
  <c r="U474"/>
  <c r="V474" s="1"/>
  <c r="U473"/>
  <c r="V473" s="1"/>
  <c r="U472"/>
  <c r="V472" s="1"/>
  <c r="U471"/>
  <c r="V471" s="1"/>
  <c r="U470"/>
  <c r="V470" s="1"/>
  <c r="U469"/>
  <c r="V469" s="1"/>
  <c r="U468"/>
  <c r="V468" s="1"/>
  <c r="U467"/>
  <c r="V467" s="1"/>
  <c r="U466"/>
  <c r="V466" s="1"/>
  <c r="U465"/>
  <c r="V465" s="1"/>
  <c r="U464"/>
  <c r="V464" s="1"/>
  <c r="U463"/>
  <c r="V463" s="1"/>
  <c r="U462"/>
  <c r="V462" s="1"/>
  <c r="U461"/>
  <c r="V461" s="1"/>
  <c r="U460"/>
  <c r="V460" s="1"/>
  <c r="U459"/>
  <c r="V459" s="1"/>
  <c r="U458"/>
  <c r="V458" s="1"/>
  <c r="U457"/>
  <c r="V457" s="1"/>
  <c r="U456"/>
  <c r="V456" s="1"/>
  <c r="U455"/>
  <c r="V455" s="1"/>
  <c r="U454"/>
  <c r="V454" s="1"/>
  <c r="U450"/>
  <c r="V450" s="1"/>
  <c r="U449"/>
  <c r="V449" s="1"/>
  <c r="U448"/>
  <c r="V448" s="1"/>
  <c r="U447"/>
  <c r="V447" s="1"/>
  <c r="U446"/>
  <c r="V446" s="1"/>
  <c r="U445"/>
  <c r="V445" s="1"/>
  <c r="U444"/>
  <c r="V444" s="1"/>
  <c r="U443"/>
  <c r="V443" s="1"/>
  <c r="U442"/>
  <c r="V442" s="1"/>
  <c r="U441"/>
  <c r="V441" s="1"/>
  <c r="U440"/>
  <c r="V440" s="1"/>
  <c r="U438"/>
  <c r="V438" s="1"/>
  <c r="U436"/>
  <c r="V436" s="1"/>
  <c r="U434"/>
  <c r="V434" s="1"/>
  <c r="U432"/>
  <c r="V432" s="1"/>
  <c r="U430"/>
  <c r="V430" s="1"/>
  <c r="U429"/>
  <c r="V429" s="1"/>
  <c r="U428"/>
  <c r="V428" s="1"/>
  <c r="U427"/>
  <c r="V427" s="1"/>
  <c r="U426"/>
  <c r="V426" s="1"/>
  <c r="U424"/>
  <c r="V424" s="1"/>
  <c r="U423"/>
  <c r="V423" s="1"/>
  <c r="U422"/>
  <c r="V422" s="1"/>
  <c r="U421"/>
  <c r="V421" s="1"/>
  <c r="U420"/>
  <c r="V420" s="1"/>
  <c r="U419"/>
  <c r="V419" s="1"/>
  <c r="U418"/>
  <c r="V418" s="1"/>
  <c r="U416"/>
  <c r="V416" s="1"/>
  <c r="U415"/>
  <c r="V415" s="1"/>
  <c r="U414"/>
  <c r="V414" s="1"/>
  <c r="U412"/>
  <c r="V412" s="1"/>
  <c r="U410"/>
  <c r="V410" s="1"/>
  <c r="U409"/>
  <c r="V409" s="1"/>
  <c r="U406"/>
  <c r="V406" s="1"/>
  <c r="U405"/>
  <c r="V405" s="1"/>
  <c r="U404"/>
  <c r="V404" s="1"/>
  <c r="U403"/>
  <c r="V403" s="1"/>
  <c r="U402"/>
  <c r="V402" s="1"/>
  <c r="U401"/>
  <c r="V401" s="1"/>
  <c r="U400"/>
  <c r="V400" s="1"/>
  <c r="U399"/>
  <c r="V399" s="1"/>
  <c r="U398"/>
  <c r="V398" s="1"/>
  <c r="U397"/>
  <c r="V397" s="1"/>
  <c r="U396"/>
  <c r="V396" s="1"/>
  <c r="U394"/>
  <c r="V394" s="1"/>
  <c r="U392"/>
  <c r="V392" s="1"/>
  <c r="U390"/>
  <c r="V390" s="1"/>
  <c r="U389"/>
  <c r="V389" s="1"/>
  <c r="U388"/>
  <c r="V388" s="1"/>
  <c r="U386"/>
  <c r="V386" s="1"/>
  <c r="U385"/>
  <c r="V385" s="1"/>
  <c r="U384"/>
  <c r="V384" s="1"/>
  <c r="U383"/>
  <c r="V383" s="1"/>
  <c r="U382"/>
  <c r="V382" s="1"/>
  <c r="U381"/>
  <c r="V381" s="1"/>
  <c r="U380"/>
  <c r="V380" s="1"/>
  <c r="U379"/>
  <c r="V379" s="1"/>
  <c r="U378"/>
  <c r="V378" s="1"/>
  <c r="U377"/>
  <c r="V377" s="1"/>
  <c r="U376"/>
  <c r="V376" s="1"/>
  <c r="U375"/>
  <c r="V375" s="1"/>
  <c r="U374"/>
  <c r="V374" s="1"/>
  <c r="U373"/>
  <c r="V373" s="1"/>
  <c r="U372"/>
  <c r="V372" s="1"/>
  <c r="U370"/>
  <c r="V370" s="1"/>
  <c r="U369"/>
  <c r="V369" s="1"/>
  <c r="U368"/>
  <c r="V368" s="1"/>
  <c r="U367"/>
  <c r="V367" s="1"/>
  <c r="U366"/>
  <c r="V366" s="1"/>
  <c r="U363"/>
  <c r="V363" s="1"/>
  <c r="U362"/>
  <c r="V362" s="1"/>
  <c r="U361"/>
  <c r="V361" s="1"/>
  <c r="U360"/>
  <c r="V360" s="1"/>
  <c r="U359"/>
  <c r="V359" s="1"/>
  <c r="U358"/>
  <c r="V358" s="1"/>
  <c r="U356"/>
  <c r="V356" s="1"/>
  <c r="U355"/>
  <c r="V355" s="1"/>
  <c r="U354"/>
  <c r="V354" s="1"/>
  <c r="U353"/>
  <c r="V353" s="1"/>
  <c r="U352"/>
  <c r="V352" s="1"/>
  <c r="U351"/>
  <c r="V351" s="1"/>
  <c r="U350"/>
  <c r="V350" s="1"/>
  <c r="U348"/>
  <c r="V348" s="1"/>
  <c r="U347"/>
  <c r="V347" s="1"/>
  <c r="U346"/>
  <c r="V346" s="1"/>
  <c r="U345"/>
  <c r="V345" s="1"/>
  <c r="U344"/>
  <c r="V344" s="1"/>
  <c r="U343"/>
  <c r="V343" s="1"/>
  <c r="U342"/>
  <c r="V342" s="1"/>
  <c r="U340"/>
  <c r="V340" s="1"/>
  <c r="U338"/>
  <c r="V338" s="1"/>
  <c r="U336"/>
  <c r="V336" s="1"/>
  <c r="U334"/>
  <c r="V334" s="1"/>
  <c r="U332"/>
  <c r="V332" s="1"/>
  <c r="U331"/>
  <c r="V331" s="1"/>
  <c r="U330"/>
  <c r="V330" s="1"/>
  <c r="U328"/>
  <c r="V328" s="1"/>
  <c r="U327"/>
  <c r="V327" s="1"/>
  <c r="U326"/>
  <c r="V326" s="1"/>
  <c r="U324"/>
  <c r="V324" s="1"/>
  <c r="U323"/>
  <c r="V323" s="1"/>
  <c r="U322"/>
  <c r="V322" s="1"/>
  <c r="U321"/>
  <c r="V321" s="1"/>
  <c r="U320"/>
  <c r="V320" s="1"/>
  <c r="U319"/>
  <c r="V319" s="1"/>
  <c r="U317"/>
  <c r="V317" s="1"/>
  <c r="U316"/>
  <c r="V316" s="1"/>
  <c r="U304"/>
  <c r="V304" s="1"/>
  <c r="U301"/>
  <c r="V301" s="1"/>
  <c r="U292"/>
  <c r="V292" s="1"/>
  <c r="U290"/>
  <c r="V290" s="1"/>
  <c r="U289"/>
  <c r="V289" s="1"/>
  <c r="U287"/>
  <c r="V287" s="1"/>
  <c r="U271"/>
  <c r="V271" s="1"/>
  <c r="U270"/>
  <c r="V270" s="1"/>
  <c r="U269"/>
  <c r="V269" s="1"/>
  <c r="U268"/>
  <c r="V268" s="1"/>
  <c r="U267"/>
  <c r="V267" s="1"/>
  <c r="U266"/>
  <c r="V266" s="1"/>
  <c r="U265"/>
  <c r="V265" s="1"/>
  <c r="U261"/>
  <c r="V261" s="1"/>
  <c r="U260"/>
  <c r="V260" s="1"/>
  <c r="U259"/>
  <c r="V259" s="1"/>
  <c r="U258"/>
  <c r="V258" s="1"/>
  <c r="U257"/>
  <c r="V257" s="1"/>
  <c r="U256"/>
  <c r="V256" s="1"/>
  <c r="U255"/>
  <c r="V255" s="1"/>
  <c r="U251"/>
  <c r="V251" s="1"/>
  <c r="U250"/>
  <c r="V250" s="1"/>
  <c r="U249"/>
  <c r="V249" s="1"/>
  <c r="U248"/>
  <c r="V248" s="1"/>
  <c r="U247"/>
  <c r="V247" s="1"/>
  <c r="U246"/>
  <c r="V246" s="1"/>
  <c r="U245"/>
  <c r="V245" s="1"/>
  <c r="U241"/>
  <c r="V241" s="1"/>
  <c r="U240"/>
  <c r="V240" s="1"/>
  <c r="U239"/>
  <c r="V239" s="1"/>
  <c r="U238"/>
  <c r="V238" s="1"/>
  <c r="U237"/>
  <c r="V237" s="1"/>
  <c r="U236"/>
  <c r="V236" s="1"/>
  <c r="U235"/>
  <c r="V235" s="1"/>
  <c r="U231"/>
  <c r="V231" s="1"/>
  <c r="U230"/>
  <c r="V230" s="1"/>
  <c r="U229"/>
  <c r="V229" s="1"/>
  <c r="U228"/>
  <c r="V228" s="1"/>
  <c r="U227"/>
  <c r="V227" s="1"/>
  <c r="U226"/>
  <c r="V226" s="1"/>
  <c r="U225"/>
  <c r="V225" s="1"/>
  <c r="U222"/>
  <c r="V222" s="1"/>
  <c r="U210"/>
  <c r="V210" s="1"/>
  <c r="U208"/>
  <c r="V208" s="1"/>
  <c r="U206"/>
  <c r="V206" s="1"/>
  <c r="U204"/>
  <c r="V204" s="1"/>
  <c r="U202"/>
  <c r="V202" s="1"/>
  <c r="U200"/>
  <c r="V200" s="1"/>
  <c r="U198"/>
  <c r="V198" s="1"/>
  <c r="U196"/>
  <c r="V196" s="1"/>
  <c r="U195"/>
  <c r="V195" s="1"/>
  <c r="U193"/>
  <c r="V193" s="1"/>
  <c r="U191"/>
  <c r="V191" s="1"/>
  <c r="U190"/>
  <c r="V190" s="1"/>
  <c r="U189"/>
  <c r="V189" s="1"/>
  <c r="U188"/>
  <c r="V188" s="1"/>
  <c r="U187"/>
  <c r="V187" s="1"/>
  <c r="U186"/>
  <c r="V186" s="1"/>
  <c r="U185"/>
  <c r="V185" s="1"/>
  <c r="U184"/>
  <c r="V184" s="1"/>
  <c r="U182"/>
  <c r="V182" s="1"/>
  <c r="U181"/>
  <c r="V181" s="1"/>
  <c r="U180"/>
  <c r="V180" s="1"/>
  <c r="U179"/>
  <c r="V179" s="1"/>
  <c r="U178"/>
  <c r="V178" s="1"/>
  <c r="U177"/>
  <c r="V177" s="1"/>
  <c r="U176"/>
  <c r="V176" s="1"/>
  <c r="U175"/>
  <c r="V175" s="1"/>
  <c r="U174"/>
  <c r="V174" s="1"/>
  <c r="U173"/>
  <c r="V173" s="1"/>
  <c r="U172"/>
  <c r="V172" s="1"/>
  <c r="U171"/>
  <c r="V171" s="1"/>
  <c r="U170"/>
  <c r="V170" s="1"/>
  <c r="U169"/>
  <c r="V169" s="1"/>
  <c r="U168"/>
  <c r="V168" s="1"/>
  <c r="U167"/>
  <c r="V167" s="1"/>
  <c r="U166"/>
  <c r="V166" s="1"/>
  <c r="U165"/>
  <c r="V165" s="1"/>
  <c r="U164"/>
  <c r="V164" s="1"/>
  <c r="U163"/>
  <c r="V163" s="1"/>
  <c r="U162"/>
  <c r="V162" s="1"/>
  <c r="U161"/>
  <c r="V161" s="1"/>
  <c r="U160"/>
  <c r="V160" s="1"/>
  <c r="U159"/>
  <c r="V159" s="1"/>
  <c r="U158"/>
  <c r="V158" s="1"/>
  <c r="U157"/>
  <c r="V157" s="1"/>
  <c r="U156"/>
  <c r="V156" s="1"/>
  <c r="U155"/>
  <c r="V155" s="1"/>
  <c r="U154"/>
  <c r="V154" s="1"/>
  <c r="U153"/>
  <c r="V153" s="1"/>
  <c r="U151"/>
  <c r="V151" s="1"/>
  <c r="U150"/>
  <c r="V150" s="1"/>
  <c r="U149"/>
  <c r="V149" s="1"/>
  <c r="U147"/>
  <c r="V147" s="1"/>
  <c r="U146"/>
  <c r="V146" s="1"/>
  <c r="U145"/>
  <c r="V145" s="1"/>
  <c r="U143"/>
  <c r="V143" s="1"/>
  <c r="U142"/>
  <c r="V142" s="1"/>
  <c r="U141"/>
  <c r="V141" s="1"/>
  <c r="U139"/>
  <c r="V139" s="1"/>
  <c r="U138"/>
  <c r="V138" s="1"/>
  <c r="U137"/>
  <c r="V137" s="1"/>
  <c r="U135"/>
  <c r="V135" s="1"/>
  <c r="U134"/>
  <c r="V134" s="1"/>
  <c r="U133"/>
  <c r="V133" s="1"/>
  <c r="U131"/>
  <c r="V131" s="1"/>
  <c r="U130"/>
  <c r="V130" s="1"/>
  <c r="U129"/>
  <c r="V129" s="1"/>
  <c r="U127"/>
  <c r="V127" s="1"/>
  <c r="U126"/>
  <c r="V126" s="1"/>
  <c r="U125"/>
  <c r="V125" s="1"/>
  <c r="U124"/>
  <c r="V124" s="1"/>
  <c r="U123"/>
  <c r="V123" s="1"/>
  <c r="U122"/>
  <c r="V122" s="1"/>
  <c r="U121"/>
  <c r="V121" s="1"/>
  <c r="U120"/>
  <c r="V120" s="1"/>
  <c r="U119"/>
  <c r="V119" s="1"/>
  <c r="U118"/>
  <c r="V118" s="1"/>
  <c r="U117"/>
  <c r="V117" s="1"/>
  <c r="U116"/>
  <c r="V116" s="1"/>
  <c r="U115"/>
  <c r="V115" s="1"/>
  <c r="U114"/>
  <c r="V114" s="1"/>
  <c r="U113"/>
  <c r="V113" s="1"/>
  <c r="U112"/>
  <c r="V112" s="1"/>
  <c r="U111"/>
  <c r="V111" s="1"/>
  <c r="U110"/>
  <c r="V110" s="1"/>
  <c r="U109"/>
  <c r="V109" s="1"/>
  <c r="U108"/>
  <c r="V108" s="1"/>
  <c r="U107"/>
  <c r="V107" s="1"/>
  <c r="U106"/>
  <c r="V106" s="1"/>
  <c r="U105"/>
  <c r="V105" s="1"/>
  <c r="U102"/>
  <c r="V102" s="1"/>
  <c r="U101"/>
  <c r="V101" s="1"/>
  <c r="U100"/>
  <c r="V100" s="1"/>
  <c r="U99"/>
  <c r="V99" s="1"/>
  <c r="U98"/>
  <c r="V98" s="1"/>
  <c r="U97"/>
  <c r="V97" s="1"/>
  <c r="U96"/>
  <c r="V96" s="1"/>
  <c r="U95"/>
  <c r="V95" s="1"/>
  <c r="U94"/>
  <c r="V94" s="1"/>
  <c r="U93"/>
  <c r="V93" s="1"/>
  <c r="U92"/>
  <c r="V92" s="1"/>
  <c r="U91"/>
  <c r="V91" s="1"/>
  <c r="U90"/>
  <c r="V90" s="1"/>
  <c r="U89"/>
  <c r="V89" s="1"/>
  <c r="U88"/>
  <c r="V88" s="1"/>
  <c r="U87"/>
  <c r="V87" s="1"/>
  <c r="U86"/>
  <c r="V86" s="1"/>
  <c r="U85"/>
  <c r="V85" s="1"/>
  <c r="U84"/>
  <c r="V84" s="1"/>
  <c r="U83"/>
  <c r="V83" s="1"/>
  <c r="U82"/>
  <c r="V82" s="1"/>
  <c r="U81"/>
  <c r="V81" s="1"/>
  <c r="U80"/>
  <c r="V80" s="1"/>
  <c r="U79"/>
  <c r="V79" s="1"/>
  <c r="U78"/>
  <c r="V78" s="1"/>
  <c r="U77"/>
  <c r="V77" s="1"/>
  <c r="U76"/>
  <c r="V76" s="1"/>
  <c r="U75"/>
  <c r="V75" s="1"/>
  <c r="U74"/>
  <c r="V74" s="1"/>
  <c r="U73"/>
  <c r="V73" s="1"/>
  <c r="U71"/>
  <c r="V71" s="1"/>
  <c r="U70"/>
  <c r="V70" s="1"/>
  <c r="U69"/>
  <c r="V69" s="1"/>
  <c r="U68"/>
  <c r="V68" s="1"/>
  <c r="U67"/>
  <c r="V67" s="1"/>
  <c r="U66"/>
  <c r="V66" s="1"/>
  <c r="U65"/>
  <c r="V65" s="1"/>
  <c r="U64"/>
  <c r="V64" s="1"/>
  <c r="U63"/>
  <c r="V63" s="1"/>
  <c r="U62"/>
  <c r="V62" s="1"/>
  <c r="U61"/>
  <c r="V61" s="1"/>
  <c r="U60"/>
  <c r="V60" s="1"/>
  <c r="U59"/>
  <c r="V59" s="1"/>
  <c r="U58"/>
  <c r="V58" s="1"/>
  <c r="U57"/>
  <c r="V57" s="1"/>
  <c r="U56"/>
  <c r="V56" s="1"/>
  <c r="U55"/>
  <c r="V55" s="1"/>
  <c r="U54"/>
  <c r="V54" s="1"/>
  <c r="U53"/>
  <c r="V53" s="1"/>
  <c r="U52"/>
  <c r="V52" s="1"/>
  <c r="U51"/>
  <c r="V51" s="1"/>
  <c r="U50"/>
  <c r="V50" s="1"/>
  <c r="U49"/>
  <c r="V49" s="1"/>
  <c r="U48"/>
  <c r="V48" s="1"/>
  <c r="U47"/>
  <c r="V47" s="1"/>
  <c r="U46"/>
  <c r="V46" s="1"/>
  <c r="U45"/>
  <c r="V45" s="1"/>
  <c r="U44"/>
  <c r="V44" s="1"/>
  <c r="U43"/>
  <c r="V43" s="1"/>
  <c r="U42"/>
  <c r="V42" s="1"/>
  <c r="U41"/>
  <c r="V41" s="1"/>
  <c r="U40"/>
  <c r="V40" s="1"/>
  <c r="U39"/>
  <c r="V39" s="1"/>
  <c r="U38"/>
  <c r="V38" s="1"/>
  <c r="U37"/>
  <c r="V37" s="1"/>
  <c r="U36"/>
  <c r="V36" s="1"/>
  <c r="U35"/>
  <c r="V35" s="1"/>
  <c r="U34"/>
  <c r="V34" s="1"/>
  <c r="U33"/>
  <c r="V33" s="1"/>
  <c r="U32"/>
  <c r="V32" s="1"/>
  <c r="U31"/>
  <c r="V31" s="1"/>
  <c r="U30"/>
  <c r="V30" s="1"/>
  <c r="U29"/>
  <c r="V29" s="1"/>
  <c r="U28"/>
  <c r="V28" s="1"/>
  <c r="U27"/>
  <c r="V27" s="1"/>
  <c r="U26"/>
  <c r="V26" s="1"/>
  <c r="U25"/>
  <c r="V25" s="1"/>
  <c r="U24"/>
  <c r="V24" s="1"/>
  <c r="U23"/>
  <c r="V23" s="1"/>
  <c r="U22"/>
  <c r="V22" s="1"/>
  <c r="U21"/>
  <c r="V21" s="1"/>
  <c r="U20"/>
  <c r="V20" s="1"/>
  <c r="U19"/>
  <c r="V19" s="1"/>
  <c r="U18"/>
  <c r="V18" s="1"/>
  <c r="U17"/>
  <c r="V17" s="1"/>
  <c r="U16"/>
  <c r="V16" s="1"/>
  <c r="U15"/>
  <c r="V15" s="1"/>
  <c r="U14"/>
  <c r="V14" s="1"/>
  <c r="U13"/>
  <c r="V13" s="1"/>
  <c r="U12"/>
  <c r="V12" s="1"/>
  <c r="U11"/>
  <c r="V11" s="1"/>
  <c r="U10"/>
  <c r="V10" s="1"/>
  <c r="U9"/>
  <c r="V9" s="1"/>
  <c r="U7"/>
  <c r="V7" s="1"/>
  <c r="U4"/>
  <c r="V4" s="1"/>
  <c r="U3"/>
  <c r="V3" s="1"/>
  <c r="AE548"/>
  <c r="C548"/>
  <c r="AC548" s="1"/>
  <c r="AE547"/>
  <c r="C547"/>
  <c r="AC547" s="1"/>
  <c r="AE546"/>
  <c r="C546"/>
  <c r="AC546" s="1"/>
  <c r="AE545"/>
  <c r="C545"/>
  <c r="AC545" s="1"/>
  <c r="AE544"/>
  <c r="C544"/>
  <c r="AC544" s="1"/>
  <c r="AE543"/>
  <c r="C543"/>
  <c r="AC543" s="1"/>
  <c r="AE542"/>
  <c r="C542"/>
  <c r="AC542" s="1"/>
  <c r="AE541"/>
  <c r="C541"/>
  <c r="AC541" s="1"/>
  <c r="AE540"/>
  <c r="C540"/>
  <c r="AC540" s="1"/>
  <c r="AE539"/>
  <c r="C539"/>
  <c r="AC539" s="1"/>
  <c r="X538" a="1"/>
  <c r="X538" s="1"/>
  <c r="Y538" a="1"/>
  <c r="Y538" s="1"/>
  <c r="AE538"/>
  <c r="C538"/>
  <c r="AC538" s="1"/>
  <c r="X537" a="1"/>
  <c r="X537" s="1"/>
  <c r="Y537" a="1"/>
  <c r="Y537" s="1"/>
  <c r="AE537"/>
  <c r="X536" a="1"/>
  <c r="X536" s="1"/>
  <c r="Y536" a="1"/>
  <c r="Y536" s="1"/>
  <c r="AE536"/>
  <c r="X535" a="1"/>
  <c r="X535" s="1"/>
  <c r="Y535" a="1"/>
  <c r="Y535" s="1"/>
  <c r="AE535"/>
  <c r="X534" a="1"/>
  <c r="X534" s="1"/>
  <c r="Y534" a="1"/>
  <c r="Y534" s="1"/>
  <c r="AE534"/>
  <c r="X533" a="1"/>
  <c r="X533" s="1"/>
  <c r="Y533" a="1"/>
  <c r="Y533" s="1"/>
  <c r="AE533"/>
  <c r="X532" a="1"/>
  <c r="X532" s="1"/>
  <c r="Y532" a="1"/>
  <c r="Y532" s="1"/>
  <c r="AE532"/>
  <c r="X531" a="1"/>
  <c r="X531" s="1"/>
  <c r="Y531" a="1"/>
  <c r="Y531" s="1"/>
  <c r="AE531"/>
  <c r="AE530"/>
  <c r="C530"/>
  <c r="AC530" s="1"/>
  <c r="X529" a="1"/>
  <c r="X529" s="1"/>
  <c r="Y529" a="1"/>
  <c r="Y529" s="1"/>
  <c r="AE529"/>
  <c r="AE528"/>
  <c r="C528"/>
  <c r="AC528" s="1"/>
  <c r="AE527"/>
  <c r="C527"/>
  <c r="AC527" s="1"/>
  <c r="AE526"/>
  <c r="C526"/>
  <c r="AC526" s="1"/>
  <c r="AE525"/>
  <c r="C525"/>
  <c r="AC525" s="1"/>
  <c r="AE524"/>
  <c r="C524"/>
  <c r="AC524" s="1"/>
  <c r="AE523"/>
  <c r="C523"/>
  <c r="AC523" s="1"/>
  <c r="AE522"/>
  <c r="C522"/>
  <c r="AC522" s="1"/>
  <c r="AE521"/>
  <c r="C521"/>
  <c r="AC521" s="1"/>
  <c r="AE520"/>
  <c r="C520"/>
  <c r="AC520" s="1"/>
  <c r="X519" a="1"/>
  <c r="X519" s="1"/>
  <c r="Y519" a="1"/>
  <c r="Y519" s="1"/>
  <c r="AE519"/>
  <c r="X518" a="1"/>
  <c r="X518" s="1"/>
  <c r="Y518" a="1"/>
  <c r="Y518" s="1"/>
  <c r="AE518"/>
  <c r="AE517"/>
  <c r="C517"/>
  <c r="AC517" s="1"/>
  <c r="AE516"/>
  <c r="C516"/>
  <c r="AC516" s="1"/>
  <c r="AE515"/>
  <c r="C515"/>
  <c r="AC515" s="1"/>
  <c r="AE514"/>
  <c r="C514"/>
  <c r="AC514" s="1"/>
  <c r="AE513"/>
  <c r="C513"/>
  <c r="AC513" s="1"/>
  <c r="AE512"/>
  <c r="C512"/>
  <c r="AC512" s="1"/>
  <c r="AE511"/>
  <c r="C511"/>
  <c r="AC511" s="1"/>
  <c r="AE510"/>
  <c r="C510"/>
  <c r="AC510" s="1"/>
  <c r="X509" a="1"/>
  <c r="X509" s="1"/>
  <c r="Y509" a="1"/>
  <c r="Y509" s="1"/>
  <c r="AE509"/>
  <c r="X508" a="1"/>
  <c r="X508" s="1"/>
  <c r="Y508" a="1"/>
  <c r="Y508" s="1"/>
  <c r="AE508"/>
  <c r="AE507"/>
  <c r="C507"/>
  <c r="AC507" s="1"/>
  <c r="AE506"/>
  <c r="C506"/>
  <c r="AC506" s="1"/>
  <c r="AE505"/>
  <c r="C505"/>
  <c r="AC505" s="1"/>
  <c r="AE504"/>
  <c r="C504"/>
  <c r="AC504" s="1"/>
  <c r="AE503"/>
  <c r="C503"/>
  <c r="AC503" s="1"/>
  <c r="AE502"/>
  <c r="C502"/>
  <c r="AC502" s="1"/>
  <c r="AE501"/>
  <c r="C501"/>
  <c r="AC501" s="1"/>
  <c r="AE500"/>
  <c r="C500"/>
  <c r="AC500" s="1"/>
  <c r="AE499"/>
  <c r="C499"/>
  <c r="AC499" s="1"/>
  <c r="AE498"/>
  <c r="C498"/>
  <c r="AC498" s="1"/>
  <c r="AE497"/>
  <c r="C497"/>
  <c r="AC497" s="1"/>
  <c r="AE496"/>
  <c r="C496"/>
  <c r="AC496" s="1"/>
  <c r="AE495"/>
  <c r="C495"/>
  <c r="AC495" s="1"/>
  <c r="AE494"/>
  <c r="C494"/>
  <c r="AC494" s="1"/>
  <c r="AE493"/>
  <c r="C493"/>
  <c r="AC493" s="1"/>
  <c r="X492" a="1"/>
  <c r="X492" s="1"/>
  <c r="Y492" a="1"/>
  <c r="Y492" s="1"/>
  <c r="AE492"/>
  <c r="X491" a="1"/>
  <c r="X491" s="1"/>
  <c r="Y491" a="1"/>
  <c r="Y491" s="1"/>
  <c r="AE491"/>
  <c r="X490" a="1"/>
  <c r="X490" s="1"/>
  <c r="Y490" a="1"/>
  <c r="Y490" s="1"/>
  <c r="AE490"/>
  <c r="X489" a="1"/>
  <c r="X489" s="1"/>
  <c r="Y489" a="1"/>
  <c r="Y489" s="1"/>
  <c r="AE489"/>
  <c r="AE488"/>
  <c r="C488"/>
  <c r="AC488" s="1"/>
  <c r="AE487"/>
  <c r="C487"/>
  <c r="AC487" s="1"/>
  <c r="AE486"/>
  <c r="C486"/>
  <c r="AC486" s="1"/>
  <c r="AE485"/>
  <c r="C485"/>
  <c r="AC485" s="1"/>
  <c r="AE484"/>
  <c r="C484"/>
  <c r="AC484" s="1"/>
  <c r="AE483"/>
  <c r="C483"/>
  <c r="AC483" s="1"/>
  <c r="AE482"/>
  <c r="C482"/>
  <c r="AC482" s="1"/>
  <c r="AE481"/>
  <c r="C481"/>
  <c r="AC481" s="1"/>
  <c r="AE480"/>
  <c r="C480"/>
  <c r="AC480" s="1"/>
  <c r="AE479"/>
  <c r="C479"/>
  <c r="AC479" s="1"/>
  <c r="AE478"/>
  <c r="C478"/>
  <c r="AC478" s="1"/>
  <c r="AE477"/>
  <c r="C477"/>
  <c r="AC477" s="1"/>
  <c r="AE476"/>
  <c r="C476"/>
  <c r="AC476" s="1"/>
  <c r="AE475"/>
  <c r="C475"/>
  <c r="AC475" s="1"/>
  <c r="AE474"/>
  <c r="C474"/>
  <c r="AC474" s="1"/>
  <c r="AE473"/>
  <c r="C473"/>
  <c r="AC473" s="1"/>
  <c r="AE472"/>
  <c r="C472"/>
  <c r="AC472" s="1"/>
  <c r="AE471"/>
  <c r="C471"/>
  <c r="AC471" s="1"/>
  <c r="AE470"/>
  <c r="C470"/>
  <c r="AC470" s="1"/>
  <c r="AE469"/>
  <c r="C469"/>
  <c r="AC469" s="1"/>
  <c r="AE468"/>
  <c r="C468"/>
  <c r="AC468" s="1"/>
  <c r="AE467"/>
  <c r="C467"/>
  <c r="AC467" s="1"/>
  <c r="AE466"/>
  <c r="C466"/>
  <c r="AC466" s="1"/>
  <c r="AE465"/>
  <c r="C465"/>
  <c r="AC465" s="1"/>
  <c r="AE464"/>
  <c r="C464"/>
  <c r="AC464" s="1"/>
  <c r="AE463"/>
  <c r="C463"/>
  <c r="AC463" s="1"/>
  <c r="AE462"/>
  <c r="C462"/>
  <c r="AC462" s="1"/>
  <c r="AE461"/>
  <c r="C461"/>
  <c r="AC461" s="1"/>
  <c r="AE460"/>
  <c r="C460"/>
  <c r="AC460" s="1"/>
  <c r="AE459"/>
  <c r="C459"/>
  <c r="AC459" s="1"/>
  <c r="AE458"/>
  <c r="C458"/>
  <c r="AC458" s="1"/>
  <c r="AE457"/>
  <c r="C457"/>
  <c r="AC457" s="1"/>
  <c r="AE456"/>
  <c r="C456"/>
  <c r="AC456" s="1"/>
  <c r="AE455"/>
  <c r="C455"/>
  <c r="AC455" s="1"/>
  <c r="AE454"/>
  <c r="C454"/>
  <c r="AC454" s="1"/>
  <c r="X453" a="1"/>
  <c r="X453" s="1"/>
  <c r="Y453" a="1"/>
  <c r="Y453" s="1"/>
  <c r="AE453"/>
  <c r="X452" a="1"/>
  <c r="X452" s="1"/>
  <c r="Y452" a="1"/>
  <c r="Y452" s="1"/>
  <c r="AE452"/>
  <c r="X451" a="1"/>
  <c r="X451" s="1"/>
  <c r="Y451" a="1"/>
  <c r="Y451" s="1"/>
  <c r="AE451"/>
  <c r="C451"/>
  <c r="AC451" s="1"/>
  <c r="AE450"/>
  <c r="C450"/>
  <c r="AC450" s="1"/>
  <c r="X449" a="1"/>
  <c r="X449" s="1"/>
  <c r="Y449" a="1"/>
  <c r="Y449" s="1"/>
  <c r="AE449"/>
  <c r="C449"/>
  <c r="AC449" s="1"/>
  <c r="AE448"/>
  <c r="C448"/>
  <c r="AC448" s="1"/>
  <c r="X447" a="1"/>
  <c r="X447" s="1"/>
  <c r="Y447" a="1"/>
  <c r="Y447" s="1"/>
  <c r="AE447"/>
  <c r="C447"/>
  <c r="AC447" s="1"/>
  <c r="AE446"/>
  <c r="C446"/>
  <c r="AC446" s="1"/>
  <c r="X445" a="1"/>
  <c r="X445" s="1"/>
  <c r="Y445" a="1"/>
  <c r="Y445" s="1"/>
  <c r="AE445"/>
  <c r="C445"/>
  <c r="AC445" s="1"/>
  <c r="AE444"/>
  <c r="C444"/>
  <c r="AC444" s="1"/>
  <c r="X443" a="1"/>
  <c r="X443" s="1"/>
  <c r="Y443" a="1"/>
  <c r="Y443" s="1"/>
  <c r="AE443"/>
  <c r="C443"/>
  <c r="AC443" s="1"/>
  <c r="AE442"/>
  <c r="C442"/>
  <c r="AC442" s="1"/>
  <c r="X441" a="1"/>
  <c r="X441" s="1"/>
  <c r="Y441" a="1"/>
  <c r="Y441" s="1"/>
  <c r="AE441"/>
  <c r="C441"/>
  <c r="AC441" s="1"/>
  <c r="AE440"/>
  <c r="C440"/>
  <c r="AC440" s="1"/>
  <c r="X439" a="1"/>
  <c r="X439" s="1"/>
  <c r="Y439" a="1"/>
  <c r="Y439" s="1"/>
  <c r="AE439"/>
  <c r="C439"/>
  <c r="AC439" s="1"/>
  <c r="AE438"/>
  <c r="C438"/>
  <c r="AC438" s="1"/>
  <c r="X437" a="1"/>
  <c r="X437" s="1"/>
  <c r="Y437" a="1"/>
  <c r="Y437" s="1"/>
  <c r="AE437"/>
  <c r="C437"/>
  <c r="AC437" s="1"/>
  <c r="AE436"/>
  <c r="C436"/>
  <c r="AC436" s="1"/>
  <c r="X435" a="1"/>
  <c r="X435" s="1"/>
  <c r="Y435" a="1"/>
  <c r="Y435" s="1"/>
  <c r="AE435"/>
  <c r="C435"/>
  <c r="AC435" s="1"/>
  <c r="AE434"/>
  <c r="C434"/>
  <c r="AC434" s="1"/>
  <c r="X433" a="1"/>
  <c r="X433" s="1"/>
  <c r="Y433" a="1"/>
  <c r="Y433" s="1"/>
  <c r="AE433"/>
  <c r="C433"/>
  <c r="AC433" s="1"/>
  <c r="AE432"/>
  <c r="C432"/>
  <c r="AC432" s="1"/>
  <c r="X431" a="1"/>
  <c r="X431" s="1"/>
  <c r="Y431" a="1"/>
  <c r="Y431" s="1"/>
  <c r="AE431"/>
  <c r="C431"/>
  <c r="AC431" s="1"/>
  <c r="AE430"/>
  <c r="C430"/>
  <c r="AC430" s="1"/>
  <c r="X429" a="1"/>
  <c r="X429" s="1"/>
  <c r="Y429" a="1"/>
  <c r="Y429" s="1"/>
  <c r="AE429"/>
  <c r="C429"/>
  <c r="AC429" s="1"/>
  <c r="AE428"/>
  <c r="C428"/>
  <c r="AC428" s="1"/>
  <c r="X427" a="1"/>
  <c r="X427" s="1"/>
  <c r="Y427" a="1"/>
  <c r="Y427" s="1"/>
  <c r="AE427"/>
  <c r="C427"/>
  <c r="AC427" s="1"/>
  <c r="AE426"/>
  <c r="C426"/>
  <c r="AC426" s="1"/>
  <c r="X425" a="1"/>
  <c r="X425" s="1"/>
  <c r="Y425" a="1"/>
  <c r="Y425" s="1"/>
  <c r="AE425"/>
  <c r="C425"/>
  <c r="AC425" s="1"/>
  <c r="AE424"/>
  <c r="C424"/>
  <c r="AC424" s="1"/>
  <c r="X423" a="1"/>
  <c r="X423" s="1"/>
  <c r="Y423" a="1"/>
  <c r="Y423" s="1"/>
  <c r="AE423"/>
  <c r="C423"/>
  <c r="AC423" s="1"/>
  <c r="AE422"/>
  <c r="C422"/>
  <c r="AC422" s="1"/>
  <c r="X421" a="1"/>
  <c r="X421" s="1"/>
  <c r="Y421" a="1"/>
  <c r="Y421" s="1"/>
  <c r="AE421"/>
  <c r="C421"/>
  <c r="AC421" s="1"/>
  <c r="AE420"/>
  <c r="C420"/>
  <c r="AC420" s="1"/>
  <c r="X419" a="1"/>
  <c r="X419" s="1"/>
  <c r="Y419" a="1"/>
  <c r="Y419" s="1"/>
  <c r="AE419"/>
  <c r="C419"/>
  <c r="AC419" s="1"/>
  <c r="AE418"/>
  <c r="C418"/>
  <c r="AC418" s="1"/>
  <c r="X417" a="1"/>
  <c r="X417" s="1"/>
  <c r="Y417" a="1"/>
  <c r="Y417" s="1"/>
  <c r="AE417"/>
  <c r="AE416"/>
  <c r="C416"/>
  <c r="AC416" s="1"/>
  <c r="X415" a="1"/>
  <c r="X415" s="1"/>
  <c r="Y415" a="1"/>
  <c r="Y415" s="1"/>
  <c r="AE415"/>
  <c r="C415"/>
  <c r="AC415" s="1"/>
  <c r="AE414"/>
  <c r="C414"/>
  <c r="AC414" s="1"/>
  <c r="X413" a="1"/>
  <c r="X413" s="1"/>
  <c r="Y413" a="1"/>
  <c r="Y413" s="1"/>
  <c r="AE413"/>
  <c r="AE412"/>
  <c r="C412"/>
  <c r="AC412" s="1"/>
  <c r="X411" a="1"/>
  <c r="X411" s="1"/>
  <c r="Y411" a="1"/>
  <c r="Y411" s="1"/>
  <c r="AE411"/>
  <c r="C411"/>
  <c r="AC411" s="1"/>
  <c r="AE410"/>
  <c r="C410"/>
  <c r="AC410" s="1"/>
  <c r="X409" a="1"/>
  <c r="X409" s="1"/>
  <c r="Y409" a="1"/>
  <c r="Y409" s="1"/>
  <c r="AE409"/>
  <c r="C409"/>
  <c r="AC409" s="1"/>
  <c r="X408" a="1"/>
  <c r="X408" s="1"/>
  <c r="Y408" a="1"/>
  <c r="Y408" s="1"/>
  <c r="AE408"/>
  <c r="X407" a="1"/>
  <c r="X407" s="1"/>
  <c r="Y407" a="1"/>
  <c r="Y407" s="1"/>
  <c r="AE407"/>
  <c r="C407"/>
  <c r="AC407" s="1"/>
  <c r="AE406"/>
  <c r="C406"/>
  <c r="AC406" s="1"/>
  <c r="X405" a="1"/>
  <c r="X405" s="1"/>
  <c r="Y405" a="1"/>
  <c r="Y405" s="1"/>
  <c r="AE405"/>
  <c r="C405"/>
  <c r="AC405" s="1"/>
  <c r="AE404"/>
  <c r="C404"/>
  <c r="AC404" s="1"/>
  <c r="X403" a="1"/>
  <c r="X403" s="1"/>
  <c r="Y403" a="1"/>
  <c r="Y403" s="1"/>
  <c r="AE403"/>
  <c r="C403"/>
  <c r="AC403" s="1"/>
  <c r="AE402"/>
  <c r="C402"/>
  <c r="AC402" s="1"/>
  <c r="X401" a="1"/>
  <c r="X401" s="1"/>
  <c r="Y401" a="1"/>
  <c r="Y401" s="1"/>
  <c r="AE401"/>
  <c r="C401"/>
  <c r="AC401" s="1"/>
  <c r="AE400"/>
  <c r="C400"/>
  <c r="AC400" s="1"/>
  <c r="X399" a="1"/>
  <c r="X399" s="1"/>
  <c r="Y399" a="1"/>
  <c r="Y399" s="1"/>
  <c r="AE399"/>
  <c r="C399"/>
  <c r="AC399" s="1"/>
  <c r="AE398"/>
  <c r="C398"/>
  <c r="AC398" s="1"/>
  <c r="X397" a="1"/>
  <c r="X397" s="1"/>
  <c r="Y397" a="1"/>
  <c r="Y397" s="1"/>
  <c r="AE397"/>
  <c r="C397"/>
  <c r="AC397" s="1"/>
  <c r="AE396"/>
  <c r="C396"/>
  <c r="AC396" s="1"/>
  <c r="X395" a="1"/>
  <c r="X395" s="1"/>
  <c r="Y395" a="1"/>
  <c r="Y395" s="1"/>
  <c r="AE395"/>
  <c r="C395"/>
  <c r="AC395" s="1"/>
  <c r="AE394"/>
  <c r="C394"/>
  <c r="AC394" s="1"/>
  <c r="X393" a="1"/>
  <c r="X393" s="1"/>
  <c r="Y393" a="1"/>
  <c r="Y393" s="1"/>
  <c r="AE393"/>
  <c r="C393"/>
  <c r="AC393" s="1"/>
  <c r="AE392"/>
  <c r="C392"/>
  <c r="AC392" s="1"/>
  <c r="X391" a="1"/>
  <c r="X391" s="1"/>
  <c r="Y391" a="1"/>
  <c r="Y391" s="1"/>
  <c r="AE391"/>
  <c r="C391"/>
  <c r="AC391" s="1"/>
  <c r="AE390"/>
  <c r="C390"/>
  <c r="AC390" s="1"/>
  <c r="X389" a="1"/>
  <c r="X389" s="1"/>
  <c r="Y389" a="1"/>
  <c r="Y389" s="1"/>
  <c r="AE389"/>
  <c r="C389"/>
  <c r="AC389" s="1"/>
  <c r="AE388"/>
  <c r="C388"/>
  <c r="AC388" s="1"/>
  <c r="X387" a="1"/>
  <c r="X387" s="1"/>
  <c r="Y387" a="1"/>
  <c r="Y387" s="1"/>
  <c r="AE387"/>
  <c r="C387"/>
  <c r="AC387" s="1"/>
  <c r="AE386"/>
  <c r="C386"/>
  <c r="AC386" s="1"/>
  <c r="X385" a="1"/>
  <c r="X385" s="1"/>
  <c r="Y385" a="1"/>
  <c r="Y385" s="1"/>
  <c r="AE385"/>
  <c r="C385"/>
  <c r="AC385" s="1"/>
  <c r="AE384"/>
  <c r="C384"/>
  <c r="AC384" s="1"/>
  <c r="X383" a="1"/>
  <c r="X383" s="1"/>
  <c r="Y383" a="1"/>
  <c r="Y383" s="1"/>
  <c r="AE383"/>
  <c r="C383"/>
  <c r="AC383" s="1"/>
  <c r="AE382"/>
  <c r="C382"/>
  <c r="AC382" s="1"/>
  <c r="X381" a="1"/>
  <c r="X381" s="1"/>
  <c r="Y381" a="1"/>
  <c r="Y381" s="1"/>
  <c r="AE381"/>
  <c r="C381"/>
  <c r="AC381" s="1"/>
  <c r="AE380"/>
  <c r="C380"/>
  <c r="AC380" s="1"/>
  <c r="X379" a="1"/>
  <c r="X379" s="1"/>
  <c r="Y379" a="1"/>
  <c r="Y379" s="1"/>
  <c r="AE379"/>
  <c r="C379"/>
  <c r="AC379" s="1"/>
  <c r="AE378"/>
  <c r="C378"/>
  <c r="AC378" s="1"/>
  <c r="X377" a="1"/>
  <c r="X377" s="1"/>
  <c r="Y377" a="1"/>
  <c r="Y377" s="1"/>
  <c r="AE377"/>
  <c r="C377"/>
  <c r="AC377" s="1"/>
  <c r="AE376"/>
  <c r="C376"/>
  <c r="AC376" s="1"/>
  <c r="X375" a="1"/>
  <c r="X375" s="1"/>
  <c r="Y375" a="1"/>
  <c r="Y375" s="1"/>
  <c r="AE375"/>
  <c r="C375"/>
  <c r="AC375" s="1"/>
  <c r="AE374"/>
  <c r="C374"/>
  <c r="AC374" s="1"/>
  <c r="X373" a="1"/>
  <c r="X373" s="1"/>
  <c r="Y373" a="1"/>
  <c r="Y373" s="1"/>
  <c r="AE373"/>
  <c r="C373"/>
  <c r="AC373" s="1"/>
  <c r="AE372"/>
  <c r="C372"/>
  <c r="AC372" s="1"/>
  <c r="X371" a="1"/>
  <c r="X371" s="1"/>
  <c r="Y371" a="1"/>
  <c r="Y371" s="1"/>
  <c r="AE371"/>
  <c r="C371"/>
  <c r="AC371" s="1"/>
  <c r="AE370"/>
  <c r="C370"/>
  <c r="AC370" s="1"/>
  <c r="X369" a="1"/>
  <c r="X369" s="1"/>
  <c r="Y369" a="1"/>
  <c r="Y369" s="1"/>
  <c r="AE369"/>
  <c r="C369"/>
  <c r="AC369" s="1"/>
  <c r="AE368"/>
  <c r="C368"/>
  <c r="AC368" s="1"/>
  <c r="X367" a="1"/>
  <c r="X367" s="1"/>
  <c r="Y367" a="1"/>
  <c r="Y367" s="1"/>
  <c r="AE367"/>
  <c r="C367"/>
  <c r="AC367" s="1"/>
  <c r="AE366"/>
  <c r="C366"/>
  <c r="AC366" s="1"/>
  <c r="X365" a="1"/>
  <c r="X365" s="1"/>
  <c r="Y365" a="1"/>
  <c r="Y365" s="1"/>
  <c r="AE365"/>
  <c r="X364" a="1"/>
  <c r="X364" s="1"/>
  <c r="Y364" a="1"/>
  <c r="Y364" s="1"/>
  <c r="AE364"/>
  <c r="X363" a="1"/>
  <c r="X363" s="1"/>
  <c r="Y363" a="1"/>
  <c r="Y363" s="1"/>
  <c r="AE363"/>
  <c r="C363"/>
  <c r="AC363" s="1"/>
  <c r="AE362"/>
  <c r="C362"/>
  <c r="AC362" s="1"/>
  <c r="X361" a="1"/>
  <c r="X361" s="1"/>
  <c r="Y361" a="1"/>
  <c r="Y361" s="1"/>
  <c r="AE361"/>
  <c r="C361"/>
  <c r="AC361" s="1"/>
  <c r="AE360"/>
  <c r="C360"/>
  <c r="AC360" s="1"/>
  <c r="X359" a="1"/>
  <c r="X359" s="1"/>
  <c r="Y359" a="1"/>
  <c r="Y359" s="1"/>
  <c r="AE359"/>
  <c r="C359"/>
  <c r="AC359" s="1"/>
  <c r="AE358"/>
  <c r="C358"/>
  <c r="AC358" s="1"/>
  <c r="X357" a="1"/>
  <c r="X357" s="1"/>
  <c r="Y357" a="1"/>
  <c r="Y357" s="1"/>
  <c r="AE357"/>
  <c r="AE356"/>
  <c r="C356"/>
  <c r="AC356" s="1"/>
  <c r="X355" a="1"/>
  <c r="X355" s="1"/>
  <c r="Y355" a="1"/>
  <c r="Y355" s="1"/>
  <c r="AE355"/>
  <c r="C355"/>
  <c r="AC355" s="1"/>
  <c r="AE354"/>
  <c r="C354"/>
  <c r="AC354" s="1"/>
  <c r="X353" a="1"/>
  <c r="X353" s="1"/>
  <c r="Y353" a="1"/>
  <c r="Y353" s="1"/>
  <c r="AE353"/>
  <c r="C353"/>
  <c r="AC353" s="1"/>
  <c r="AE352"/>
  <c r="C352"/>
  <c r="AC352" s="1"/>
  <c r="X351" a="1"/>
  <c r="X351" s="1"/>
  <c r="Y351" a="1"/>
  <c r="Y351" s="1"/>
  <c r="AE351"/>
  <c r="C351"/>
  <c r="AC351" s="1"/>
  <c r="AE350"/>
  <c r="C350"/>
  <c r="AC350" s="1"/>
  <c r="X349" a="1"/>
  <c r="X349" s="1"/>
  <c r="Y349" a="1"/>
  <c r="Y349" s="1"/>
  <c r="AE349"/>
  <c r="C349"/>
  <c r="AC349" s="1"/>
  <c r="AE348"/>
  <c r="C348"/>
  <c r="AC348" s="1"/>
  <c r="X347" a="1"/>
  <c r="X347" s="1"/>
  <c r="Y347" a="1"/>
  <c r="Y347" s="1"/>
  <c r="AE347"/>
  <c r="C347"/>
  <c r="AC347" s="1"/>
  <c r="AE346"/>
  <c r="C346"/>
  <c r="AC346" s="1"/>
  <c r="X345" a="1"/>
  <c r="X345" s="1"/>
  <c r="Y345" a="1"/>
  <c r="Y345" s="1"/>
  <c r="AE345"/>
  <c r="C345"/>
  <c r="AC345" s="1"/>
  <c r="AE344"/>
  <c r="C344"/>
  <c r="AC344" s="1"/>
  <c r="X343" a="1"/>
  <c r="X343" s="1"/>
  <c r="Y343" a="1"/>
  <c r="Y343" s="1"/>
  <c r="AE343"/>
  <c r="C343"/>
  <c r="AC343" s="1"/>
  <c r="AE342"/>
  <c r="C342"/>
  <c r="AC342" s="1"/>
  <c r="X341" a="1"/>
  <c r="X341" s="1"/>
  <c r="Y341" a="1"/>
  <c r="Y341" s="1"/>
  <c r="AE341"/>
  <c r="AE340"/>
  <c r="C340"/>
  <c r="AC340" s="1"/>
  <c r="X339" a="1"/>
  <c r="X339" s="1"/>
  <c r="Y339" a="1"/>
  <c r="Y339" s="1"/>
  <c r="AE339"/>
  <c r="AE338"/>
  <c r="C338"/>
  <c r="AC338" s="1"/>
  <c r="X337" a="1"/>
  <c r="X337" s="1"/>
  <c r="Y337" a="1"/>
  <c r="Y337" s="1"/>
  <c r="AE337"/>
  <c r="C337"/>
  <c r="AC337" s="1"/>
  <c r="AE336"/>
  <c r="C336"/>
  <c r="AC336" s="1"/>
  <c r="X335" a="1"/>
  <c r="X335" s="1"/>
  <c r="Y335" a="1"/>
  <c r="Y335" s="1"/>
  <c r="AE335"/>
  <c r="AE334"/>
  <c r="C334"/>
  <c r="AC334" s="1"/>
  <c r="X333" a="1"/>
  <c r="X333" s="1"/>
  <c r="Y333" a="1"/>
  <c r="Y333" s="1"/>
  <c r="AE333"/>
  <c r="C333"/>
  <c r="AC333" s="1"/>
  <c r="AE332"/>
  <c r="C332"/>
  <c r="AC332" s="1"/>
  <c r="X331" a="1"/>
  <c r="X331" s="1"/>
  <c r="Y331" a="1"/>
  <c r="Y331" s="1"/>
  <c r="AE331"/>
  <c r="C331"/>
  <c r="AC331" s="1"/>
  <c r="AE330"/>
  <c r="C330"/>
  <c r="AC330" s="1"/>
  <c r="X329" a="1"/>
  <c r="X329" s="1"/>
  <c r="Y329" a="1"/>
  <c r="Y329" s="1"/>
  <c r="AE329"/>
  <c r="AE328"/>
  <c r="C328"/>
  <c r="AC328" s="1"/>
  <c r="X327" a="1"/>
  <c r="X327" s="1"/>
  <c r="Y327" a="1"/>
  <c r="Y327" s="1"/>
  <c r="AE327"/>
  <c r="C327"/>
  <c r="AC327" s="1"/>
  <c r="AE326"/>
  <c r="C326"/>
  <c r="AC326" s="1"/>
  <c r="X325" a="1"/>
  <c r="X325" s="1"/>
  <c r="Y325" a="1"/>
  <c r="Y325" s="1"/>
  <c r="AE325"/>
  <c r="C325"/>
  <c r="AC325" s="1"/>
  <c r="AE324"/>
  <c r="C324"/>
  <c r="AC324" s="1"/>
  <c r="X323" a="1"/>
  <c r="X323" s="1"/>
  <c r="Y323" a="1"/>
  <c r="Y323" s="1"/>
  <c r="AE323"/>
  <c r="C323"/>
  <c r="AC323" s="1"/>
  <c r="AE322"/>
  <c r="C322"/>
  <c r="AC322" s="1"/>
  <c r="AE321"/>
  <c r="C321"/>
  <c r="AC321" s="1"/>
  <c r="AE320"/>
  <c r="C320"/>
  <c r="AC320" s="1"/>
  <c r="AE319"/>
  <c r="C319"/>
  <c r="AC319" s="1"/>
  <c r="X318" a="1"/>
  <c r="X318" s="1"/>
  <c r="Y318" a="1"/>
  <c r="Y318" s="1"/>
  <c r="AE318"/>
  <c r="X317" a="1"/>
  <c r="X317" s="1"/>
  <c r="Y317" a="1"/>
  <c r="Y317" s="1"/>
  <c r="AE317"/>
  <c r="C317"/>
  <c r="AC317" s="1"/>
  <c r="AE316"/>
  <c r="C316"/>
  <c r="AC316" s="1"/>
  <c r="X315" a="1"/>
  <c r="X315" s="1"/>
  <c r="Y315" a="1"/>
  <c r="Y315" s="1"/>
  <c r="AE315"/>
  <c r="X314" a="1"/>
  <c r="X314" s="1"/>
  <c r="Y314" a="1"/>
  <c r="Y314" s="1"/>
  <c r="AE314"/>
  <c r="X313" a="1"/>
  <c r="X313" s="1"/>
  <c r="Y313" a="1"/>
  <c r="Y313" s="1"/>
  <c r="AE313"/>
  <c r="C313"/>
  <c r="AC313" s="1"/>
  <c r="X312" a="1"/>
  <c r="X312" s="1"/>
  <c r="Y312" a="1"/>
  <c r="Y312" s="1"/>
  <c r="AE312"/>
  <c r="C312"/>
  <c r="AC312" s="1"/>
  <c r="X311" a="1"/>
  <c r="X311" s="1"/>
  <c r="Y311" a="1"/>
  <c r="Y311" s="1"/>
  <c r="AE311"/>
  <c r="C311"/>
  <c r="AC311" s="1"/>
  <c r="X310" a="1"/>
  <c r="X310" s="1"/>
  <c r="Y310" a="1"/>
  <c r="Y310" s="1"/>
  <c r="AE310"/>
  <c r="C310"/>
  <c r="AC310" s="1"/>
  <c r="X309" a="1"/>
  <c r="X309" s="1"/>
  <c r="Y309" a="1"/>
  <c r="Y309" s="1"/>
  <c r="AE309"/>
  <c r="C309"/>
  <c r="AC309" s="1"/>
  <c r="X308" a="1"/>
  <c r="X308" s="1"/>
  <c r="Y308" a="1"/>
  <c r="Y308" s="1"/>
  <c r="AE308"/>
  <c r="C308"/>
  <c r="AC308" s="1"/>
  <c r="X307" a="1"/>
  <c r="X307" s="1"/>
  <c r="Y307" a="1"/>
  <c r="Y307" s="1"/>
  <c r="AE307"/>
  <c r="C307"/>
  <c r="AC307" s="1"/>
  <c r="X306" a="1"/>
  <c r="X306" s="1"/>
  <c r="Y306" a="1"/>
  <c r="Y306" s="1"/>
  <c r="AE306"/>
  <c r="C306"/>
  <c r="AC306" s="1"/>
  <c r="X305" a="1"/>
  <c r="X305" s="1"/>
  <c r="Y305" a="1"/>
  <c r="Y305" s="1"/>
  <c r="AE305"/>
  <c r="C305"/>
  <c r="AC305" s="1"/>
  <c r="X304" a="1"/>
  <c r="X304" s="1"/>
  <c r="Y304" a="1"/>
  <c r="Y304" s="1"/>
  <c r="AE304"/>
  <c r="C304"/>
  <c r="AC304" s="1"/>
  <c r="X303" a="1"/>
  <c r="X303" s="1"/>
  <c r="Y303" a="1"/>
  <c r="Y303" s="1"/>
  <c r="AE303"/>
  <c r="X302" a="1"/>
  <c r="X302" s="1"/>
  <c r="Y302" a="1"/>
  <c r="Y302" s="1"/>
  <c r="AE302"/>
  <c r="X301" a="1"/>
  <c r="X301" s="1"/>
  <c r="Y301" a="1"/>
  <c r="Y301" s="1"/>
  <c r="AE301"/>
  <c r="C301"/>
  <c r="AC301" s="1"/>
  <c r="X300" a="1"/>
  <c r="X300" s="1"/>
  <c r="Y300" a="1"/>
  <c r="Y300" s="1"/>
  <c r="AE300"/>
  <c r="X299" a="1"/>
  <c r="X299" s="1"/>
  <c r="Y299" a="1"/>
  <c r="Y299" s="1"/>
  <c r="AE299"/>
  <c r="X298" a="1"/>
  <c r="X298" s="1"/>
  <c r="Y298" a="1"/>
  <c r="Y298" s="1"/>
  <c r="AE298"/>
  <c r="X297" a="1"/>
  <c r="X297" s="1"/>
  <c r="Y297" a="1"/>
  <c r="Y297" s="1"/>
  <c r="AE297"/>
  <c r="X296" a="1"/>
  <c r="X296" s="1"/>
  <c r="Y296" a="1"/>
  <c r="Y296" s="1"/>
  <c r="AE296"/>
  <c r="X295" a="1"/>
  <c r="X295" s="1"/>
  <c r="Y295" a="1"/>
  <c r="Y295" s="1"/>
  <c r="AE295"/>
  <c r="X294" a="1"/>
  <c r="X294" s="1"/>
  <c r="Y294" a="1"/>
  <c r="Y294" s="1"/>
  <c r="AE294"/>
  <c r="X293" a="1"/>
  <c r="X293" s="1"/>
  <c r="Y293" a="1"/>
  <c r="Y293" s="1"/>
  <c r="AE293"/>
  <c r="X292" a="1"/>
  <c r="X292" s="1"/>
  <c r="Y292" a="1"/>
  <c r="Y292" s="1"/>
  <c r="AE292"/>
  <c r="C292"/>
  <c r="AC292" s="1"/>
  <c r="X291" a="1"/>
  <c r="X291" s="1"/>
  <c r="Y291" a="1"/>
  <c r="Y291" s="1"/>
  <c r="AE291"/>
  <c r="AE290"/>
  <c r="C290"/>
  <c r="AC290" s="1"/>
  <c r="X289" a="1"/>
  <c r="X289" s="1"/>
  <c r="Y289" a="1"/>
  <c r="Y289" s="1"/>
  <c r="AE289"/>
  <c r="C289"/>
  <c r="AC289" s="1"/>
  <c r="X288" a="1"/>
  <c r="X288" s="1"/>
  <c r="Y288" a="1"/>
  <c r="Y288" s="1"/>
  <c r="AE288"/>
  <c r="AE287"/>
  <c r="C287"/>
  <c r="AC287" s="1"/>
  <c r="X286" a="1"/>
  <c r="X286" s="1"/>
  <c r="Y286" a="1"/>
  <c r="Y286" s="1"/>
  <c r="AE286"/>
  <c r="X285" a="1"/>
  <c r="X285" s="1"/>
  <c r="Y285" a="1"/>
  <c r="Y285" s="1"/>
  <c r="AE285"/>
  <c r="X284" a="1"/>
  <c r="X284" s="1"/>
  <c r="Y284" a="1"/>
  <c r="Y284" s="1"/>
  <c r="AE284"/>
  <c r="X283" a="1"/>
  <c r="X283" s="1"/>
  <c r="Y283" a="1"/>
  <c r="Y283" s="1"/>
  <c r="AE283"/>
  <c r="X282" a="1"/>
  <c r="X282" s="1"/>
  <c r="Y282" a="1"/>
  <c r="Y282" s="1"/>
  <c r="AE282"/>
  <c r="X281" a="1"/>
  <c r="X281" s="1"/>
  <c r="Y281" a="1"/>
  <c r="Y281" s="1"/>
  <c r="AE281"/>
  <c r="X280" a="1"/>
  <c r="X280" s="1"/>
  <c r="Y280" a="1"/>
  <c r="Y280" s="1"/>
  <c r="AE280"/>
  <c r="X279" a="1"/>
  <c r="X279" s="1"/>
  <c r="Y279" a="1"/>
  <c r="Y279" s="1"/>
  <c r="AE279"/>
  <c r="X278" a="1"/>
  <c r="X278" s="1"/>
  <c r="Y278" a="1"/>
  <c r="Y278" s="1"/>
  <c r="AE278"/>
  <c r="X277" a="1"/>
  <c r="X277" s="1"/>
  <c r="Y277" a="1"/>
  <c r="Y277" s="1"/>
  <c r="AE277"/>
  <c r="X276" a="1"/>
  <c r="X276" s="1"/>
  <c r="Y276" a="1"/>
  <c r="Y276" s="1"/>
  <c r="AE276"/>
  <c r="X275" a="1"/>
  <c r="X275" s="1"/>
  <c r="Y275" a="1"/>
  <c r="Y275" s="1"/>
  <c r="AE275"/>
  <c r="X274" a="1"/>
  <c r="X274" s="1"/>
  <c r="Y274" a="1"/>
  <c r="Y274" s="1"/>
  <c r="AE274"/>
  <c r="X273" a="1"/>
  <c r="X273" s="1"/>
  <c r="Y273" a="1"/>
  <c r="Y273" s="1"/>
  <c r="AE273"/>
  <c r="X272" a="1"/>
  <c r="X272" s="1"/>
  <c r="Y272" a="1"/>
  <c r="Y272" s="1"/>
  <c r="AE272"/>
  <c r="AE271"/>
  <c r="C271"/>
  <c r="AC271" s="1"/>
  <c r="AE270"/>
  <c r="C270"/>
  <c r="AC270" s="1"/>
  <c r="AE269"/>
  <c r="C269"/>
  <c r="AC269" s="1"/>
  <c r="AE268"/>
  <c r="C268"/>
  <c r="AC268" s="1"/>
  <c r="AE267"/>
  <c r="C267"/>
  <c r="AC267" s="1"/>
  <c r="AE266"/>
  <c r="C266"/>
  <c r="AC266" s="1"/>
  <c r="AE265"/>
  <c r="C265"/>
  <c r="AC265" s="1"/>
  <c r="X264" a="1"/>
  <c r="X264" s="1"/>
  <c r="Y264" a="1"/>
  <c r="Y264" s="1"/>
  <c r="AE264"/>
  <c r="X263" a="1"/>
  <c r="X263" s="1"/>
  <c r="Y263" a="1"/>
  <c r="Y263" s="1"/>
  <c r="AE263"/>
  <c r="X262" a="1"/>
  <c r="X262" s="1"/>
  <c r="Y262" a="1"/>
  <c r="Y262" s="1"/>
  <c r="AE262"/>
  <c r="AE261"/>
  <c r="C261"/>
  <c r="AC261" s="1"/>
  <c r="AE260"/>
  <c r="C260"/>
  <c r="AC260" s="1"/>
  <c r="AE259"/>
  <c r="C259"/>
  <c r="AC259" s="1"/>
  <c r="AE258"/>
  <c r="AE257"/>
  <c r="AE256"/>
  <c r="AE255"/>
  <c r="X254" a="1"/>
  <c r="X254" s="1"/>
  <c r="Y254" a="1"/>
  <c r="Y254" s="1"/>
  <c r="AE254"/>
  <c r="X253" a="1"/>
  <c r="X253" s="1"/>
  <c r="Y253" a="1"/>
  <c r="Y253" s="1"/>
  <c r="AE253"/>
  <c r="X252" a="1"/>
  <c r="X252" s="1"/>
  <c r="Y252" a="1"/>
  <c r="Y252" s="1"/>
  <c r="AE252"/>
  <c r="AE251"/>
  <c r="AE250"/>
  <c r="AE249"/>
  <c r="AE248"/>
  <c r="AE247"/>
  <c r="AE246"/>
  <c r="AE245"/>
  <c r="X244" a="1"/>
  <c r="X244" s="1"/>
  <c r="Y244" a="1"/>
  <c r="Y244" s="1"/>
  <c r="AE244"/>
  <c r="X243" a="1"/>
  <c r="X243" s="1"/>
  <c r="Y243" a="1"/>
  <c r="Y243" s="1"/>
  <c r="AE243"/>
  <c r="X242" a="1"/>
  <c r="X242" s="1"/>
  <c r="Y242" a="1"/>
  <c r="Y242" s="1"/>
  <c r="AE242"/>
  <c r="AE241"/>
  <c r="AE240"/>
  <c r="AE239"/>
  <c r="AE238"/>
  <c r="AE237"/>
  <c r="AE236"/>
  <c r="AE235"/>
  <c r="X234" a="1"/>
  <c r="X234" s="1"/>
  <c r="Y234" a="1"/>
  <c r="Y234" s="1"/>
  <c r="AE234"/>
  <c r="X233" a="1"/>
  <c r="X233" s="1"/>
  <c r="Y233" a="1"/>
  <c r="Y233" s="1"/>
  <c r="AE233"/>
  <c r="X232" a="1"/>
  <c r="X232" s="1"/>
  <c r="Y232" a="1"/>
  <c r="Y232" s="1"/>
  <c r="AE232"/>
  <c r="AE231"/>
  <c r="AE230"/>
  <c r="AE229"/>
  <c r="AE228"/>
  <c r="AE227"/>
  <c r="AE226"/>
  <c r="AE225"/>
  <c r="X224" a="1"/>
  <c r="X224" s="1"/>
  <c r="Y224" a="1"/>
  <c r="Y224" s="1"/>
  <c r="AE224"/>
  <c r="X223" a="1"/>
  <c r="X223" s="1"/>
  <c r="Y223" a="1"/>
  <c r="Y223" s="1"/>
  <c r="AE223"/>
  <c r="AE222"/>
  <c r="X221" a="1"/>
  <c r="X221" s="1"/>
  <c r="Y221" a="1"/>
  <c r="Y221" s="1"/>
  <c r="AE221"/>
  <c r="X220" a="1"/>
  <c r="X220" s="1"/>
  <c r="Y220" a="1"/>
  <c r="Y220" s="1"/>
  <c r="AE220"/>
  <c r="X219" a="1"/>
  <c r="X219" s="1"/>
  <c r="Y219" a="1"/>
  <c r="Y219" s="1"/>
  <c r="AE219"/>
  <c r="X218" a="1"/>
  <c r="X218" s="1"/>
  <c r="Y218" a="1"/>
  <c r="Y218" s="1"/>
  <c r="AE218"/>
  <c r="X217" a="1"/>
  <c r="X217" s="1"/>
  <c r="Y217" a="1"/>
  <c r="Y217" s="1"/>
  <c r="AE217"/>
  <c r="X216" a="1"/>
  <c r="X216" s="1"/>
  <c r="Y216" a="1"/>
  <c r="Y216" s="1"/>
  <c r="AE216"/>
  <c r="X215" a="1"/>
  <c r="X215" s="1"/>
  <c r="Y215" a="1"/>
  <c r="Y215" s="1"/>
  <c r="AE215"/>
  <c r="X214" a="1"/>
  <c r="X214" s="1"/>
  <c r="Y214" a="1"/>
  <c r="Y214" s="1"/>
  <c r="AE214"/>
  <c r="X213" a="1"/>
  <c r="X213" s="1"/>
  <c r="Y213" a="1"/>
  <c r="Y213" s="1"/>
  <c r="AE213"/>
  <c r="X212" a="1"/>
  <c r="X212" s="1"/>
  <c r="Y212" a="1"/>
  <c r="Y212" s="1"/>
  <c r="AE212"/>
  <c r="X211" a="1"/>
  <c r="X211" s="1"/>
  <c r="Y211" a="1"/>
  <c r="Y211" s="1"/>
  <c r="AE211"/>
  <c r="AE210"/>
  <c r="X209" a="1"/>
  <c r="X209" s="1"/>
  <c r="Y209" a="1"/>
  <c r="Y209" s="1"/>
  <c r="AE209"/>
  <c r="AE208"/>
  <c r="X207" a="1"/>
  <c r="X207" s="1"/>
  <c r="Y207" a="1"/>
  <c r="Y207" s="1"/>
  <c r="AE207"/>
  <c r="AE206"/>
  <c r="X205" a="1"/>
  <c r="X205" s="1"/>
  <c r="Y205" a="1"/>
  <c r="Y205" s="1"/>
  <c r="AE205"/>
  <c r="AE204"/>
  <c r="X203" a="1"/>
  <c r="X203" s="1"/>
  <c r="Y203" a="1"/>
  <c r="Y203" s="1"/>
  <c r="AE203"/>
  <c r="AE202"/>
  <c r="X201" a="1"/>
  <c r="X201" s="1"/>
  <c r="Y201" a="1"/>
  <c r="Y201" s="1"/>
  <c r="AE201"/>
  <c r="AE200"/>
  <c r="X199" a="1"/>
  <c r="X199" s="1"/>
  <c r="Y199" a="1"/>
  <c r="Y199" s="1"/>
  <c r="AE199"/>
  <c r="AE198"/>
  <c r="X197" a="1"/>
  <c r="X197" s="1"/>
  <c r="Y197" a="1"/>
  <c r="Y197" s="1"/>
  <c r="AE197"/>
  <c r="X196" a="1"/>
  <c r="X196" s="1"/>
  <c r="Y196" a="1"/>
  <c r="Y196" s="1"/>
  <c r="AE196"/>
  <c r="AE195"/>
  <c r="X194" a="1"/>
  <c r="X194" s="1"/>
  <c r="Y194" a="1"/>
  <c r="Y194" s="1"/>
  <c r="AE194"/>
  <c r="AE193"/>
  <c r="X192" a="1"/>
  <c r="X192" s="1"/>
  <c r="Y192" a="1"/>
  <c r="Y192" s="1"/>
  <c r="AE192"/>
  <c r="AE191"/>
  <c r="X190" a="1"/>
  <c r="X190" s="1"/>
  <c r="Y190" a="1"/>
  <c r="Y190" s="1"/>
  <c r="AE190"/>
  <c r="X189" a="1"/>
  <c r="X189" s="1"/>
  <c r="Y189" a="1"/>
  <c r="Y189" s="1"/>
  <c r="AE189"/>
  <c r="AE188"/>
  <c r="X187" a="1"/>
  <c r="X187" s="1"/>
  <c r="Y187" a="1"/>
  <c r="Y187" s="1"/>
  <c r="AE187"/>
  <c r="AE186"/>
  <c r="AE185"/>
  <c r="AE184"/>
  <c r="X183" a="1"/>
  <c r="X183" s="1"/>
  <c r="Y183" a="1"/>
  <c r="Y183" s="1"/>
  <c r="AE183"/>
  <c r="AE182"/>
  <c r="AE181"/>
  <c r="AE180"/>
  <c r="AE179"/>
  <c r="AE178"/>
  <c r="AE177"/>
  <c r="AE176"/>
  <c r="AE175"/>
  <c r="AE174"/>
  <c r="AE173"/>
  <c r="AE172"/>
  <c r="AE171"/>
  <c r="AE170"/>
  <c r="AE169"/>
  <c r="AE168"/>
  <c r="X167" a="1"/>
  <c r="X167" s="1"/>
  <c r="Y167" a="1"/>
  <c r="Y167" s="1"/>
  <c r="AE167"/>
  <c r="X166" a="1"/>
  <c r="X166" s="1"/>
  <c r="Y166" a="1"/>
  <c r="Y166" s="1"/>
  <c r="AE166"/>
  <c r="X165" a="1"/>
  <c r="X165" s="1"/>
  <c r="Y165" a="1"/>
  <c r="Y165" s="1"/>
  <c r="AE165"/>
  <c r="X164" a="1"/>
  <c r="X164" s="1"/>
  <c r="Y164" a="1"/>
  <c r="Y164" s="1"/>
  <c r="AE164"/>
  <c r="X163" a="1"/>
  <c r="X163" s="1"/>
  <c r="Y163" a="1"/>
  <c r="Y163" s="1"/>
  <c r="AE163"/>
  <c r="X162" a="1"/>
  <c r="X162" s="1"/>
  <c r="Y162" a="1"/>
  <c r="Y162" s="1"/>
  <c r="AE162"/>
  <c r="X161" a="1"/>
  <c r="X161" s="1"/>
  <c r="Y161" a="1"/>
  <c r="Y161" s="1"/>
  <c r="AE161"/>
  <c r="AE160"/>
  <c r="AE159"/>
  <c r="AE158"/>
  <c r="AE157"/>
  <c r="AE156"/>
  <c r="AE155"/>
  <c r="AE154"/>
  <c r="AE153"/>
  <c r="X152" a="1"/>
  <c r="X152" s="1"/>
  <c r="Y152" a="1"/>
  <c r="Y152" s="1"/>
  <c r="AE152"/>
  <c r="X151" a="1"/>
  <c r="X151" s="1"/>
  <c r="Y151" a="1"/>
  <c r="Y151" s="1"/>
  <c r="AE151"/>
  <c r="X150" a="1"/>
  <c r="X150" s="1"/>
  <c r="Y150" a="1"/>
  <c r="Y150" s="1"/>
  <c r="AE150"/>
  <c r="X149" a="1"/>
  <c r="X149" s="1"/>
  <c r="Y149" a="1"/>
  <c r="Y149" s="1"/>
  <c r="AE149"/>
  <c r="X148" a="1"/>
  <c r="X148" s="1"/>
  <c r="Y148" a="1"/>
  <c r="Y148" s="1"/>
  <c r="AE148"/>
  <c r="X147" a="1"/>
  <c r="X147" s="1"/>
  <c r="Y147" a="1"/>
  <c r="Y147" s="1"/>
  <c r="AE147"/>
  <c r="X146" a="1"/>
  <c r="X146" s="1"/>
  <c r="Y146" a="1"/>
  <c r="Y146" s="1"/>
  <c r="AE146"/>
  <c r="X145" a="1"/>
  <c r="X145" s="1"/>
  <c r="Y145" a="1"/>
  <c r="Y145" s="1"/>
  <c r="AE145"/>
  <c r="X144" a="1"/>
  <c r="X144" s="1"/>
  <c r="Y144" a="1"/>
  <c r="Y144" s="1"/>
  <c r="AE144"/>
  <c r="X143" a="1"/>
  <c r="X143" s="1"/>
  <c r="Y143" a="1"/>
  <c r="Y143" s="1"/>
  <c r="AE143"/>
  <c r="X142" a="1"/>
  <c r="X142" s="1"/>
  <c r="Y142" a="1"/>
  <c r="Y142" s="1"/>
  <c r="AE142"/>
  <c r="X141" a="1"/>
  <c r="X141" s="1"/>
  <c r="Y141" a="1"/>
  <c r="Y141" s="1"/>
  <c r="AE141"/>
  <c r="X140" a="1"/>
  <c r="X140" s="1"/>
  <c r="Y140" a="1"/>
  <c r="Y140" s="1"/>
  <c r="AE140"/>
  <c r="X139" a="1"/>
  <c r="X139" s="1"/>
  <c r="Y139" a="1"/>
  <c r="Y139" s="1"/>
  <c r="AE139"/>
  <c r="X138" a="1"/>
  <c r="X138" s="1"/>
  <c r="Y138" a="1"/>
  <c r="Y138" s="1"/>
  <c r="AE138"/>
  <c r="X137" a="1"/>
  <c r="X137" s="1"/>
  <c r="Y137" a="1"/>
  <c r="Y137" s="1"/>
  <c r="AE137"/>
  <c r="X136" a="1"/>
  <c r="X136" s="1"/>
  <c r="Y136" a="1"/>
  <c r="Y136" s="1"/>
  <c r="AE136"/>
  <c r="X135" a="1"/>
  <c r="X135" s="1"/>
  <c r="Y135" a="1"/>
  <c r="Y135" s="1"/>
  <c r="AE135"/>
  <c r="X134" a="1"/>
  <c r="X134" s="1"/>
  <c r="Y134" a="1"/>
  <c r="Y134" s="1"/>
  <c r="AE134"/>
  <c r="X133" a="1"/>
  <c r="X133" s="1"/>
  <c r="Y133" a="1"/>
  <c r="Y133" s="1"/>
  <c r="AE133"/>
  <c r="X132" a="1"/>
  <c r="X132" s="1"/>
  <c r="Y132" a="1"/>
  <c r="Y132" s="1"/>
  <c r="AE132"/>
  <c r="X131" a="1"/>
  <c r="X131" s="1"/>
  <c r="Y131" a="1"/>
  <c r="Y131" s="1"/>
  <c r="AE131"/>
  <c r="X130" a="1"/>
  <c r="X130" s="1"/>
  <c r="Y130" a="1"/>
  <c r="Y130" s="1"/>
  <c r="AE130"/>
  <c r="X129" a="1"/>
  <c r="X129" s="1"/>
  <c r="Y129" a="1"/>
  <c r="Y129" s="1"/>
  <c r="AE129"/>
  <c r="X128" a="1"/>
  <c r="X128" s="1"/>
  <c r="Y128" a="1"/>
  <c r="Y128" s="1"/>
  <c r="AE128"/>
  <c r="X127" a="1"/>
  <c r="X127" s="1"/>
  <c r="Y127" a="1"/>
  <c r="Y127" s="1"/>
  <c r="AE127"/>
  <c r="X126" a="1"/>
  <c r="X126" s="1"/>
  <c r="Y126" a="1"/>
  <c r="Y126" s="1"/>
  <c r="AE126"/>
  <c r="X125" a="1"/>
  <c r="X125" s="1"/>
  <c r="Y125" a="1"/>
  <c r="Y125" s="1"/>
  <c r="AE125"/>
  <c r="X124" a="1"/>
  <c r="X124" s="1"/>
  <c r="Y124" a="1"/>
  <c r="Y124" s="1"/>
  <c r="AE124"/>
  <c r="X123" a="1"/>
  <c r="X123" s="1"/>
  <c r="Y123" a="1"/>
  <c r="Y123" s="1"/>
  <c r="AE123"/>
  <c r="X122" a="1"/>
  <c r="X122" s="1"/>
  <c r="Y122" a="1"/>
  <c r="Y122" s="1"/>
  <c r="AE122"/>
  <c r="X121" a="1"/>
  <c r="X121" s="1"/>
  <c r="Y121" a="1"/>
  <c r="Y121" s="1"/>
  <c r="AE121"/>
  <c r="X120" a="1"/>
  <c r="X120" s="1"/>
  <c r="Y120" a="1"/>
  <c r="Y120" s="1"/>
  <c r="AE120"/>
  <c r="X119" a="1"/>
  <c r="X119" s="1"/>
  <c r="Y119" a="1"/>
  <c r="Y119" s="1"/>
  <c r="AE119"/>
  <c r="X118" a="1"/>
  <c r="X118" s="1"/>
  <c r="Y118" a="1"/>
  <c r="Y118" s="1"/>
  <c r="AE118"/>
  <c r="X117" a="1"/>
  <c r="X117" s="1"/>
  <c r="Y117" a="1"/>
  <c r="Y117" s="1"/>
  <c r="AE117"/>
  <c r="X116" a="1"/>
  <c r="X116" s="1"/>
  <c r="Y116" a="1"/>
  <c r="Y116" s="1"/>
  <c r="AE116"/>
  <c r="X115" a="1"/>
  <c r="X115" s="1"/>
  <c r="Y115" a="1"/>
  <c r="Y115" s="1"/>
  <c r="AE115"/>
  <c r="X114" a="1"/>
  <c r="X114" s="1"/>
  <c r="Y114" a="1"/>
  <c r="Y114" s="1"/>
  <c r="AE114"/>
  <c r="X113" a="1"/>
  <c r="X113" s="1"/>
  <c r="Y113" a="1"/>
  <c r="Y113" s="1"/>
  <c r="AE113"/>
  <c r="X112" a="1"/>
  <c r="X112" s="1"/>
  <c r="Y112" a="1"/>
  <c r="Y112" s="1"/>
  <c r="AE112"/>
  <c r="X111" a="1"/>
  <c r="X111" s="1"/>
  <c r="Y111" a="1"/>
  <c r="Y111" s="1"/>
  <c r="AE111"/>
  <c r="X110" a="1"/>
  <c r="X110" s="1"/>
  <c r="Y110" a="1"/>
  <c r="Y110" s="1"/>
  <c r="AE110"/>
  <c r="AE109"/>
  <c r="X108" a="1"/>
  <c r="X108" s="1"/>
  <c r="Y108" a="1"/>
  <c r="Y108" s="1"/>
  <c r="AE108"/>
  <c r="AE107"/>
  <c r="AE106"/>
  <c r="AE105"/>
  <c r="AE104"/>
  <c r="AE103"/>
  <c r="AE102"/>
  <c r="AE101"/>
  <c r="AE100"/>
  <c r="AE99"/>
  <c r="AE98"/>
  <c r="AE97"/>
  <c r="AE96"/>
  <c r="AE95"/>
  <c r="AE94"/>
  <c r="AE93"/>
  <c r="AE92"/>
  <c r="AE91"/>
  <c r="X90" a="1"/>
  <c r="X90" s="1"/>
  <c r="Y90" a="1"/>
  <c r="Y90" s="1"/>
  <c r="AE90"/>
  <c r="X89" a="1"/>
  <c r="X89" s="1"/>
  <c r="Y89" a="1"/>
  <c r="Y89" s="1"/>
  <c r="AE89"/>
  <c r="X88" a="1"/>
  <c r="X88" s="1"/>
  <c r="Y88" a="1"/>
  <c r="Y88" s="1"/>
  <c r="AE88"/>
  <c r="AE87"/>
  <c r="X86" a="1"/>
  <c r="X86" s="1"/>
  <c r="Y86" a="1"/>
  <c r="Y86" s="1"/>
  <c r="AE86"/>
  <c r="X85" a="1"/>
  <c r="X85" s="1"/>
  <c r="Y85" a="1"/>
  <c r="Y85" s="1"/>
  <c r="AE85"/>
  <c r="X84" a="1"/>
  <c r="X84" s="1"/>
  <c r="Y84" a="1"/>
  <c r="Y84" s="1"/>
  <c r="AE84"/>
  <c r="AE83"/>
  <c r="AE82"/>
  <c r="AE81"/>
  <c r="AE80"/>
  <c r="AE79"/>
  <c r="AE78"/>
  <c r="AE77"/>
  <c r="AE76"/>
  <c r="AE75"/>
  <c r="AE74"/>
  <c r="AE73"/>
  <c r="X72" a="1"/>
  <c r="X72" s="1"/>
  <c r="Y72" a="1"/>
  <c r="Y72" s="1"/>
  <c r="AE72"/>
  <c r="AE71"/>
  <c r="AE70"/>
  <c r="AE69"/>
  <c r="AE68"/>
  <c r="AE67"/>
  <c r="AE66"/>
  <c r="AE65"/>
  <c r="AE64"/>
  <c r="AE63"/>
  <c r="AE62"/>
  <c r="AE61"/>
  <c r="AE60"/>
  <c r="AE59"/>
  <c r="AE58"/>
  <c r="AE57"/>
  <c r="AE56"/>
  <c r="AE55"/>
  <c r="AE54"/>
  <c r="AE53"/>
  <c r="AE52"/>
  <c r="AE51"/>
  <c r="AE50"/>
  <c r="AE49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X23" a="1"/>
  <c r="X23" s="1"/>
  <c r="Y23" a="1"/>
  <c r="Y23" s="1"/>
  <c r="AE23"/>
  <c r="X22" a="1"/>
  <c r="X22" s="1"/>
  <c r="Y22" a="1"/>
  <c r="Y22" s="1"/>
  <c r="AE22"/>
  <c r="X21" a="1"/>
  <c r="X21" s="1"/>
  <c r="Y21" a="1"/>
  <c r="Y21" s="1"/>
  <c r="AE21"/>
  <c r="X20" a="1"/>
  <c r="X20" s="1"/>
  <c r="Y20" a="1"/>
  <c r="Y20" s="1"/>
  <c r="AE20"/>
  <c r="X19" a="1"/>
  <c r="X19" s="1"/>
  <c r="Y19" a="1"/>
  <c r="Y19" s="1"/>
  <c r="AE19"/>
  <c r="AE18"/>
  <c r="AE17"/>
  <c r="AE16"/>
  <c r="AE15"/>
  <c r="AE14"/>
  <c r="AE13"/>
  <c r="AE12"/>
  <c r="AE11"/>
  <c r="X10" a="1"/>
  <c r="X10" s="1"/>
  <c r="Y10" a="1"/>
  <c r="Y10" s="1"/>
  <c r="AE10"/>
  <c r="X9" a="1"/>
  <c r="X9" s="1"/>
  <c r="Y9" a="1"/>
  <c r="Y9" s="1"/>
  <c r="AE9"/>
  <c r="X8" a="1"/>
  <c r="X8" s="1"/>
  <c r="Y8" a="1"/>
  <c r="Y8" s="1"/>
  <c r="AE8"/>
  <c r="AE7"/>
  <c r="X6" a="1"/>
  <c r="X6" s="1"/>
  <c r="Y6" a="1"/>
  <c r="Y6" s="1"/>
  <c r="AE6"/>
  <c r="X5" a="1"/>
  <c r="X5" s="1"/>
  <c r="Y5" a="1"/>
  <c r="Y5" s="1"/>
  <c r="AE5"/>
  <c r="X4" a="1"/>
  <c r="X4" s="1"/>
  <c r="Y4" a="1"/>
  <c r="Y4" s="1"/>
  <c r="AE4"/>
  <c r="X3" a="1"/>
  <c r="X3" s="1"/>
  <c r="Y3" a="1"/>
  <c r="Y3" s="1"/>
  <c r="AE3"/>
  <c r="C258"/>
  <c r="AC258" s="1"/>
  <c r="C257"/>
  <c r="AC257" s="1"/>
  <c r="C256"/>
  <c r="AC256" s="1"/>
  <c r="C255"/>
  <c r="AC255" s="1"/>
  <c r="C251"/>
  <c r="AC251" s="1"/>
  <c r="C250"/>
  <c r="AC250" s="1"/>
  <c r="C249"/>
  <c r="AC249" s="1"/>
  <c r="C248"/>
  <c r="AC248" s="1"/>
  <c r="C247"/>
  <c r="AC247" s="1"/>
  <c r="C246"/>
  <c r="AC246" s="1"/>
  <c r="C245"/>
  <c r="AC245" s="1"/>
  <c r="C241"/>
  <c r="AC241" s="1"/>
  <c r="C240"/>
  <c r="AC240" s="1"/>
  <c r="C239"/>
  <c r="AC239" s="1"/>
  <c r="C238"/>
  <c r="AC238" s="1"/>
  <c r="C237"/>
  <c r="AC237" s="1"/>
  <c r="C236"/>
  <c r="AC236" s="1"/>
  <c r="C235"/>
  <c r="AC235" s="1"/>
  <c r="C231"/>
  <c r="AC231" s="1"/>
  <c r="C230"/>
  <c r="AC230" s="1"/>
  <c r="C229"/>
  <c r="AC229" s="1"/>
  <c r="C228"/>
  <c r="AC228" s="1"/>
  <c r="C227"/>
  <c r="AC227" s="1"/>
  <c r="C226"/>
  <c r="AC226" s="1"/>
  <c r="C225"/>
  <c r="AC225" s="1"/>
  <c r="C222"/>
  <c r="AC222" s="1"/>
  <c r="C221"/>
  <c r="AC221" s="1"/>
  <c r="C220"/>
  <c r="AC220" s="1"/>
  <c r="C210"/>
  <c r="AC210" s="1"/>
  <c r="C208"/>
  <c r="AC208" s="1"/>
  <c r="C206"/>
  <c r="AC206" s="1"/>
  <c r="C204"/>
  <c r="AC204" s="1"/>
  <c r="C202"/>
  <c r="AC202" s="1"/>
  <c r="C200"/>
  <c r="AC200" s="1"/>
  <c r="C198"/>
  <c r="AC198" s="1"/>
  <c r="C196"/>
  <c r="AC196" s="1"/>
  <c r="C195"/>
  <c r="AC195" s="1"/>
  <c r="C193"/>
  <c r="AC193" s="1"/>
  <c r="C191"/>
  <c r="AC191" s="1"/>
  <c r="C190"/>
  <c r="AC190" s="1"/>
  <c r="C189"/>
  <c r="AC189" s="1"/>
  <c r="C188"/>
  <c r="AC188" s="1"/>
  <c r="C187"/>
  <c r="AC187" s="1"/>
  <c r="C186"/>
  <c r="AC186" s="1"/>
  <c r="C185"/>
  <c r="AC185" s="1"/>
  <c r="C184"/>
  <c r="AC184" s="1"/>
  <c r="C182"/>
  <c r="AC182" s="1"/>
  <c r="C181"/>
  <c r="AC181" s="1"/>
  <c r="C180"/>
  <c r="AC180" s="1"/>
  <c r="C179"/>
  <c r="AC179" s="1"/>
  <c r="C178"/>
  <c r="AC178" s="1"/>
  <c r="C177"/>
  <c r="AC177" s="1"/>
  <c r="C176"/>
  <c r="AC176" s="1"/>
  <c r="C175"/>
  <c r="AC175" s="1"/>
  <c r="C174"/>
  <c r="AC174" s="1"/>
  <c r="C173"/>
  <c r="AC173" s="1"/>
  <c r="C172"/>
  <c r="AC172" s="1"/>
  <c r="C171"/>
  <c r="AC171" s="1"/>
  <c r="C170"/>
  <c r="AC170" s="1"/>
  <c r="C169"/>
  <c r="AC169" s="1"/>
  <c r="C168"/>
  <c r="AC168" s="1"/>
  <c r="C167"/>
  <c r="AC167" s="1"/>
  <c r="C166"/>
  <c r="AC166" s="1"/>
  <c r="C165"/>
  <c r="AC165" s="1"/>
  <c r="C164"/>
  <c r="AC164" s="1"/>
  <c r="C163"/>
  <c r="AC163" s="1"/>
  <c r="C162"/>
  <c r="AC162" s="1"/>
  <c r="C161"/>
  <c r="AC161" s="1"/>
  <c r="C160"/>
  <c r="AC160" s="1"/>
  <c r="C159"/>
  <c r="AC159" s="1"/>
  <c r="C158"/>
  <c r="AC158" s="1"/>
  <c r="C157"/>
  <c r="AC157" s="1"/>
  <c r="C156"/>
  <c r="AC156" s="1"/>
  <c r="C155"/>
  <c r="AC155" s="1"/>
  <c r="C154"/>
  <c r="AC154" s="1"/>
  <c r="C153"/>
  <c r="AC153" s="1"/>
  <c r="C151"/>
  <c r="AC151" s="1"/>
  <c r="C150"/>
  <c r="AC150" s="1"/>
  <c r="C149"/>
  <c r="AC149" s="1"/>
  <c r="C147"/>
  <c r="AC147" s="1"/>
  <c r="C146"/>
  <c r="AC146" s="1"/>
  <c r="C145"/>
  <c r="AC145" s="1"/>
  <c r="C143"/>
  <c r="AC143" s="1"/>
  <c r="C142"/>
  <c r="AC142" s="1"/>
  <c r="C141"/>
  <c r="AC141" s="1"/>
  <c r="C139"/>
  <c r="AC139" s="1"/>
  <c r="C138"/>
  <c r="AC138" s="1"/>
  <c r="C137"/>
  <c r="AC137" s="1"/>
  <c r="C135"/>
  <c r="AC135" s="1"/>
  <c r="C134"/>
  <c r="AC134" s="1"/>
  <c r="C133"/>
  <c r="AC133" s="1"/>
  <c r="C131"/>
  <c r="AC131" s="1"/>
  <c r="C130"/>
  <c r="AC130" s="1"/>
  <c r="C129"/>
  <c r="AC129" s="1"/>
  <c r="C127"/>
  <c r="AC127" s="1"/>
  <c r="C126"/>
  <c r="AC126" s="1"/>
  <c r="C125"/>
  <c r="AC125" s="1"/>
  <c r="C124"/>
  <c r="AC124" s="1"/>
  <c r="C123"/>
  <c r="AC123" s="1"/>
  <c r="C122"/>
  <c r="AC122" s="1"/>
  <c r="C121"/>
  <c r="AC121" s="1"/>
  <c r="C120"/>
  <c r="AC120" s="1"/>
  <c r="C119"/>
  <c r="AC119" s="1"/>
  <c r="C118"/>
  <c r="AC118" s="1"/>
  <c r="C117"/>
  <c r="AC117" s="1"/>
  <c r="C116"/>
  <c r="AC116" s="1"/>
  <c r="C115"/>
  <c r="AC115" s="1"/>
  <c r="C114"/>
  <c r="AC114" s="1"/>
  <c r="C113"/>
  <c r="AC113" s="1"/>
  <c r="C112"/>
  <c r="AC112" s="1"/>
  <c r="C111"/>
  <c r="AC111" s="1"/>
  <c r="C110"/>
  <c r="AC110" s="1"/>
  <c r="C109"/>
  <c r="AC109" s="1"/>
  <c r="C108"/>
  <c r="AC108" s="1"/>
  <c r="C107"/>
  <c r="AC107" s="1"/>
  <c r="C106"/>
  <c r="AC106" s="1"/>
  <c r="C105"/>
  <c r="AC105" s="1"/>
  <c r="C104"/>
  <c r="AC104" s="1"/>
  <c r="C103"/>
  <c r="AC103" s="1"/>
  <c r="C102"/>
  <c r="AC102" s="1"/>
  <c r="C101"/>
  <c r="AC101" s="1"/>
  <c r="C100"/>
  <c r="AC100" s="1"/>
  <c r="C99"/>
  <c r="AC99" s="1"/>
  <c r="C98"/>
  <c r="AC98" s="1"/>
  <c r="C97"/>
  <c r="AC97" s="1"/>
  <c r="C96"/>
  <c r="AC96" s="1"/>
  <c r="C95"/>
  <c r="AC95" s="1"/>
  <c r="C94"/>
  <c r="AC94" s="1"/>
  <c r="C93"/>
  <c r="AC93" s="1"/>
  <c r="C92"/>
  <c r="AC92" s="1"/>
  <c r="C91"/>
  <c r="AC91" s="1"/>
  <c r="C90"/>
  <c r="AC90" s="1"/>
  <c r="C89"/>
  <c r="AC89" s="1"/>
  <c r="C88"/>
  <c r="AC88" s="1"/>
  <c r="C87"/>
  <c r="AC87" s="1"/>
  <c r="C86"/>
  <c r="AC86" s="1"/>
  <c r="C85"/>
  <c r="AC85" s="1"/>
  <c r="C84"/>
  <c r="AC84" s="1"/>
  <c r="C83"/>
  <c r="AC83" s="1"/>
  <c r="C82"/>
  <c r="AC82" s="1"/>
  <c r="C81"/>
  <c r="AC81" s="1"/>
  <c r="C80"/>
  <c r="AC80" s="1"/>
  <c r="C79"/>
  <c r="AC79" s="1"/>
  <c r="C78"/>
  <c r="AC78" s="1"/>
  <c r="C77"/>
  <c r="AC77" s="1"/>
  <c r="C76"/>
  <c r="AC76" s="1"/>
  <c r="C75"/>
  <c r="AC75" s="1"/>
  <c r="C74"/>
  <c r="AC74" s="1"/>
  <c r="C73"/>
  <c r="AC73" s="1"/>
  <c r="C71"/>
  <c r="AC71" s="1"/>
  <c r="C70"/>
  <c r="AC70" s="1"/>
  <c r="C69"/>
  <c r="AC69" s="1"/>
  <c r="C68"/>
  <c r="AC68" s="1"/>
  <c r="C67"/>
  <c r="AC67" s="1"/>
  <c r="C66"/>
  <c r="AC66" s="1"/>
  <c r="C65"/>
  <c r="AC65" s="1"/>
  <c r="C64"/>
  <c r="AC64" s="1"/>
  <c r="C63"/>
  <c r="AC63" s="1"/>
  <c r="C62"/>
  <c r="AC62" s="1"/>
  <c r="C61"/>
  <c r="AC61" s="1"/>
  <c r="C60"/>
  <c r="AC60" s="1"/>
  <c r="C59"/>
  <c r="AC59" s="1"/>
  <c r="C58"/>
  <c r="AC58" s="1"/>
  <c r="C57"/>
  <c r="AC57" s="1"/>
  <c r="C56"/>
  <c r="AC56" s="1"/>
  <c r="C55"/>
  <c r="AC55" s="1"/>
  <c r="C54"/>
  <c r="AC54" s="1"/>
  <c r="C53"/>
  <c r="AC53" s="1"/>
  <c r="C52"/>
  <c r="AC52" s="1"/>
  <c r="C51"/>
  <c r="AC51" s="1"/>
  <c r="C50"/>
  <c r="AC50" s="1"/>
  <c r="C49"/>
  <c r="AC49" s="1"/>
  <c r="C48"/>
  <c r="AC48" s="1"/>
  <c r="C47"/>
  <c r="AC47" s="1"/>
  <c r="C46"/>
  <c r="AC46" s="1"/>
  <c r="C45"/>
  <c r="AC45" s="1"/>
  <c r="C44"/>
  <c r="AC44" s="1"/>
  <c r="C43"/>
  <c r="AC43" s="1"/>
  <c r="C42"/>
  <c r="AC42" s="1"/>
  <c r="C41"/>
  <c r="AC41" s="1"/>
  <c r="C40"/>
  <c r="AC40" s="1"/>
  <c r="C39"/>
  <c r="AC39" s="1"/>
  <c r="C38"/>
  <c r="AC38" s="1"/>
  <c r="C37"/>
  <c r="AC37" s="1"/>
  <c r="C36"/>
  <c r="AC36" s="1"/>
  <c r="C35"/>
  <c r="AC35" s="1"/>
  <c r="C34"/>
  <c r="AC34" s="1"/>
  <c r="C33"/>
  <c r="AC33" s="1"/>
  <c r="C32"/>
  <c r="AC32" s="1"/>
  <c r="C31"/>
  <c r="AC31" s="1"/>
  <c r="C30"/>
  <c r="AC30" s="1"/>
  <c r="C29"/>
  <c r="AC29" s="1"/>
  <c r="C28"/>
  <c r="AC28" s="1"/>
  <c r="C27"/>
  <c r="AC27" s="1"/>
  <c r="C26"/>
  <c r="AC26" s="1"/>
  <c r="C25"/>
  <c r="AC25" s="1"/>
  <c r="C24"/>
  <c r="AC24" s="1"/>
  <c r="C23"/>
  <c r="AC23" s="1"/>
  <c r="C22"/>
  <c r="AC22" s="1"/>
  <c r="C21"/>
  <c r="AC21" s="1"/>
  <c r="C20"/>
  <c r="AC20" s="1"/>
  <c r="C19"/>
  <c r="AC19" s="1"/>
  <c r="C18"/>
  <c r="AC18" s="1"/>
  <c r="C17"/>
  <c r="AC17" s="1"/>
  <c r="C16"/>
  <c r="AC16" s="1"/>
  <c r="C15"/>
  <c r="AC15" s="1"/>
  <c r="C14"/>
  <c r="AC14" s="1"/>
  <c r="C13"/>
  <c r="AC13" s="1"/>
  <c r="C12"/>
  <c r="AC12" s="1"/>
  <c r="C11"/>
  <c r="AC11" s="1"/>
  <c r="C10"/>
  <c r="AC10" s="1"/>
  <c r="C9"/>
  <c r="AC9" s="1"/>
  <c r="C7"/>
  <c r="AC7" s="1"/>
  <c r="C3"/>
  <c r="AC3" s="1"/>
  <c r="BD53" i="24"/>
  <c r="BC53"/>
  <c r="BC58"/>
  <c r="BD58"/>
  <c r="BC60"/>
  <c r="BD60"/>
  <c r="BC54"/>
  <c r="BD54"/>
  <c r="BC59"/>
  <c r="BD59"/>
  <c r="BC61"/>
  <c r="BD61"/>
  <c r="BC55"/>
  <c r="BD55"/>
  <c r="BC56"/>
  <c r="BD56"/>
  <c r="BC57"/>
  <c r="BD57"/>
  <c r="CG42"/>
  <c r="CC42"/>
  <c r="CH42"/>
  <c r="CF42"/>
  <c r="AP42"/>
  <c r="BL42"/>
  <c r="BE42"/>
  <c r="BB42"/>
  <c r="BC42" s="1"/>
  <c r="CE42"/>
  <c r="CG64"/>
  <c r="CC64"/>
  <c r="CH64"/>
  <c r="CF64"/>
  <c r="AP64"/>
  <c r="BL64"/>
  <c r="BE64"/>
  <c r="BB64"/>
  <c r="BC64" s="1"/>
  <c r="AP30"/>
  <c r="BB30"/>
  <c r="BE30"/>
  <c r="BL30"/>
  <c r="CC30"/>
  <c r="CF30"/>
  <c r="CG30"/>
  <c r="CH30"/>
  <c r="CH28"/>
  <c r="CF28"/>
  <c r="CG28"/>
  <c r="CC28"/>
  <c r="BL28"/>
  <c r="BE28"/>
  <c r="AP28"/>
  <c r="BB28"/>
  <c r="CG52"/>
  <c r="CC52"/>
  <c r="CH52"/>
  <c r="CF52"/>
  <c r="BL52"/>
  <c r="BE52"/>
  <c r="AP52"/>
  <c r="CE52"/>
  <c r="BB52"/>
  <c r="BC52" s="1"/>
  <c r="CG53"/>
  <c r="CC53"/>
  <c r="CH53"/>
  <c r="CF53"/>
  <c r="AP53"/>
  <c r="BL53"/>
  <c r="BE53"/>
  <c r="BB53"/>
  <c r="CE53"/>
  <c r="CG27"/>
  <c r="CC27"/>
  <c r="CH27"/>
  <c r="CF27"/>
  <c r="AP27"/>
  <c r="BL27"/>
  <c r="BE27"/>
  <c r="BB27"/>
  <c r="CH51"/>
  <c r="CF51"/>
  <c r="CG51"/>
  <c r="CC51"/>
  <c r="BL51"/>
  <c r="BE51"/>
  <c r="AP51"/>
  <c r="BB51"/>
  <c r="BC51" s="1"/>
  <c r="CE51"/>
  <c r="CG19"/>
  <c r="CC19"/>
  <c r="CH19"/>
  <c r="CF19"/>
  <c r="BL19"/>
  <c r="BE19"/>
  <c r="AP19"/>
  <c r="BB19"/>
  <c r="AP33"/>
  <c r="BB33"/>
  <c r="BE33"/>
  <c r="BL33"/>
  <c r="CC33"/>
  <c r="CF33"/>
  <c r="CG33"/>
  <c r="CH33"/>
  <c r="AP20"/>
  <c r="CG20"/>
  <c r="CH20"/>
  <c r="CF20"/>
  <c r="CC20"/>
  <c r="BL20"/>
  <c r="BE20"/>
  <c r="BB20"/>
  <c r="CH50"/>
  <c r="CF50"/>
  <c r="CG50"/>
  <c r="CC50"/>
  <c r="BL50"/>
  <c r="BE50"/>
  <c r="AP50"/>
  <c r="BB50"/>
  <c r="BC50" s="1"/>
  <c r="CE50"/>
  <c r="CH40"/>
  <c r="CG40"/>
  <c r="CC40"/>
  <c r="CF40"/>
  <c r="AP40"/>
  <c r="BL40"/>
  <c r="BE40"/>
  <c r="BB40"/>
  <c r="BC40" s="1"/>
  <c r="CE40"/>
  <c r="CC49"/>
  <c r="CH49"/>
  <c r="CF49"/>
  <c r="CG49"/>
  <c r="BL49"/>
  <c r="BE49"/>
  <c r="AP49"/>
  <c r="BB49"/>
  <c r="BC49" s="1"/>
  <c r="CE49"/>
  <c r="CH24"/>
  <c r="CF24"/>
  <c r="CC24"/>
  <c r="CG24"/>
  <c r="AP24"/>
  <c r="BL24"/>
  <c r="BE24"/>
  <c r="BB24"/>
  <c r="CH71"/>
  <c r="CF71"/>
  <c r="CG71"/>
  <c r="CC71"/>
  <c r="BL71"/>
  <c r="BE71"/>
  <c r="AP71"/>
  <c r="BB71"/>
  <c r="BC71" s="1"/>
  <c r="CG32"/>
  <c r="CC32"/>
  <c r="CH32"/>
  <c r="CF32"/>
  <c r="BL32"/>
  <c r="BE32"/>
  <c r="AP32"/>
  <c r="BB32"/>
  <c r="CG58"/>
  <c r="CC58"/>
  <c r="CH58"/>
  <c r="CF58"/>
  <c r="BL58"/>
  <c r="BE58"/>
  <c r="AP58"/>
  <c r="BB58"/>
  <c r="CE58"/>
  <c r="CC31"/>
  <c r="CH31"/>
  <c r="CF31"/>
  <c r="CG31"/>
  <c r="AP31"/>
  <c r="BL31"/>
  <c r="BE31"/>
  <c r="BB31"/>
  <c r="CC22"/>
  <c r="CH22"/>
  <c r="CF22"/>
  <c r="CG22"/>
  <c r="BL22"/>
  <c r="BE22"/>
  <c r="AP22"/>
  <c r="BB22"/>
  <c r="CG37"/>
  <c r="CC37"/>
  <c r="CH37"/>
  <c r="CF37"/>
  <c r="AP37"/>
  <c r="BL37"/>
  <c r="BE37"/>
  <c r="BB37"/>
  <c r="CH66"/>
  <c r="CF66"/>
  <c r="CG66"/>
  <c r="CC66"/>
  <c r="BL66"/>
  <c r="BE66"/>
  <c r="AP66"/>
  <c r="BB66"/>
  <c r="BC66" s="1"/>
  <c r="CE66"/>
  <c r="AP18"/>
  <c r="CG18"/>
  <c r="CC18"/>
  <c r="CH18"/>
  <c r="CF18"/>
  <c r="BL18"/>
  <c r="BE18"/>
  <c r="BB18"/>
  <c r="CH26"/>
  <c r="CF26"/>
  <c r="CG26"/>
  <c r="CC26"/>
  <c r="BL26"/>
  <c r="BE26"/>
  <c r="AP26"/>
  <c r="BB26"/>
  <c r="AP21"/>
  <c r="CG21"/>
  <c r="CC21"/>
  <c r="CH21"/>
  <c r="CF21"/>
  <c r="BL21"/>
  <c r="BE21"/>
  <c r="BB21"/>
  <c r="CH54"/>
  <c r="CF54"/>
  <c r="CG54"/>
  <c r="CC54"/>
  <c r="BL54"/>
  <c r="BE54"/>
  <c r="AP54"/>
  <c r="BB54"/>
  <c r="CE54"/>
  <c r="CG60"/>
  <c r="CC60"/>
  <c r="CH60"/>
  <c r="CF60"/>
  <c r="AP60"/>
  <c r="BL60"/>
  <c r="BE60"/>
  <c r="CE60"/>
  <c r="BB60"/>
  <c r="CH62"/>
  <c r="CF62"/>
  <c r="CG62"/>
  <c r="CC62"/>
  <c r="BL62"/>
  <c r="BE62"/>
  <c r="AP62"/>
  <c r="BB62"/>
  <c r="BC62" s="1"/>
  <c r="CG45"/>
  <c r="CC45"/>
  <c r="CH45"/>
  <c r="CF45"/>
  <c r="AP45"/>
  <c r="BL45"/>
  <c r="BE45"/>
  <c r="CE45"/>
  <c r="BB45"/>
  <c r="BC45" s="1"/>
  <c r="CG63"/>
  <c r="CC63"/>
  <c r="CH63"/>
  <c r="CF63"/>
  <c r="AP63"/>
  <c r="BL63"/>
  <c r="BE63"/>
  <c r="BB63"/>
  <c r="BC63" s="1"/>
  <c r="AP17"/>
  <c r="CG17"/>
  <c r="CC17"/>
  <c r="CH17"/>
  <c r="CF17"/>
  <c r="BL17"/>
  <c r="BE17"/>
  <c r="BB17"/>
  <c r="CH59"/>
  <c r="CF59"/>
  <c r="CG59"/>
  <c r="CC59"/>
  <c r="BL59"/>
  <c r="BE59"/>
  <c r="AP59"/>
  <c r="CE59"/>
  <c r="BB59"/>
  <c r="CH67"/>
  <c r="CF67"/>
  <c r="CG67"/>
  <c r="CC67"/>
  <c r="AP67"/>
  <c r="BL67"/>
  <c r="BE67"/>
  <c r="CE67"/>
  <c r="BB67"/>
  <c r="BC67" s="1"/>
  <c r="CH39"/>
  <c r="CF39"/>
  <c r="CG39"/>
  <c r="CC39"/>
  <c r="BL39"/>
  <c r="BE39"/>
  <c r="AP39"/>
  <c r="BB39"/>
  <c r="CF44"/>
  <c r="CG44"/>
  <c r="CC44"/>
  <c r="CH44"/>
  <c r="AP44"/>
  <c r="BL44"/>
  <c r="BE44"/>
  <c r="BB44"/>
  <c r="BC44" s="1"/>
  <c r="CE44"/>
  <c r="CG61"/>
  <c r="CC61"/>
  <c r="CH61"/>
  <c r="CF61"/>
  <c r="AP61"/>
  <c r="BL61"/>
  <c r="BE61"/>
  <c r="BB61"/>
  <c r="CE61"/>
  <c r="AP16"/>
  <c r="CG16"/>
  <c r="CH16"/>
  <c r="CF16"/>
  <c r="CC16"/>
  <c r="BL16"/>
  <c r="BE16"/>
  <c r="BB16"/>
  <c r="AP34"/>
  <c r="BB34"/>
  <c r="BE34"/>
  <c r="BL34"/>
  <c r="CC34"/>
  <c r="CF34"/>
  <c r="CG34"/>
  <c r="CH34"/>
  <c r="CH23"/>
  <c r="CF23"/>
  <c r="CG23"/>
  <c r="CC23"/>
  <c r="BL23"/>
  <c r="BE23"/>
  <c r="AP23"/>
  <c r="BB23"/>
  <c r="CC46"/>
  <c r="CH46"/>
  <c r="CF46"/>
  <c r="CG46"/>
  <c r="AP46"/>
  <c r="BL46"/>
  <c r="BE46"/>
  <c r="BB46"/>
  <c r="BC46" s="1"/>
  <c r="CE46"/>
  <c r="AP29"/>
  <c r="BB29"/>
  <c r="BE29"/>
  <c r="BL29"/>
  <c r="CC29"/>
  <c r="CF29"/>
  <c r="CG29"/>
  <c r="CH29"/>
  <c r="AP35"/>
  <c r="BB35"/>
  <c r="BE35"/>
  <c r="BL35"/>
  <c r="CC35"/>
  <c r="CF35"/>
  <c r="CG35"/>
  <c r="CH35"/>
  <c r="CH43"/>
  <c r="CF43"/>
  <c r="CG43"/>
  <c r="CC43"/>
  <c r="BL43"/>
  <c r="BE43"/>
  <c r="AP43"/>
  <c r="CE43"/>
  <c r="BB43"/>
  <c r="BC43" s="1"/>
  <c r="CG65"/>
  <c r="CH65"/>
  <c r="CF65"/>
  <c r="CC65"/>
  <c r="BL65"/>
  <c r="BE65"/>
  <c r="AP65"/>
  <c r="BB65"/>
  <c r="BC65" s="1"/>
  <c r="CH68"/>
  <c r="CF68"/>
  <c r="CC68"/>
  <c r="CG68"/>
  <c r="AP68"/>
  <c r="BL68"/>
  <c r="BE68"/>
  <c r="CE68"/>
  <c r="BB68"/>
  <c r="BC68" s="1"/>
  <c r="CG25"/>
  <c r="CH25"/>
  <c r="CF25"/>
  <c r="CC25"/>
  <c r="AP25"/>
  <c r="BL25"/>
  <c r="BE25"/>
  <c r="BB25"/>
  <c r="AP36"/>
  <c r="BB36"/>
  <c r="BE36"/>
  <c r="BL36"/>
  <c r="CC36"/>
  <c r="CF36"/>
  <c r="CG36"/>
  <c r="CH36"/>
  <c r="CH38"/>
  <c r="CF38"/>
  <c r="CG38"/>
  <c r="CC38"/>
  <c r="AP38"/>
  <c r="BL38"/>
  <c r="BE38"/>
  <c r="BB38"/>
  <c r="BB13"/>
  <c r="AP13"/>
  <c r="CG13"/>
  <c r="CC13"/>
  <c r="CH13"/>
  <c r="CF13"/>
  <c r="CD13"/>
  <c r="BL13"/>
  <c r="BE13"/>
  <c r="BC15"/>
  <c r="BD15"/>
  <c r="BB14"/>
  <c r="AP14"/>
  <c r="CG14"/>
  <c r="CC14"/>
  <c r="CH14"/>
  <c r="CF14"/>
  <c r="CD14"/>
  <c r="BL14"/>
  <c r="BE14"/>
  <c r="AC2" i="3"/>
  <c r="T548" a="1"/>
  <c r="X548" a="1"/>
  <c r="Y548" a="1"/>
  <c r="T547" a="1"/>
  <c r="T546" a="1"/>
  <c r="T545" a="1"/>
  <c r="T544" a="1"/>
  <c r="T543" a="1"/>
  <c r="T542" a="1"/>
  <c r="T541" a="1"/>
  <c r="T540" a="1"/>
  <c r="T539" a="1"/>
  <c r="T530" a="1"/>
  <c r="T528" a="1"/>
  <c r="T527" a="1"/>
  <c r="T526" a="1"/>
  <c r="T525" a="1"/>
  <c r="T524" a="1"/>
  <c r="T523" a="1"/>
  <c r="T522" a="1"/>
  <c r="T521" a="1"/>
  <c r="T520" a="1"/>
  <c r="T517" a="1"/>
  <c r="T516" a="1"/>
  <c r="T515" a="1"/>
  <c r="T514" a="1"/>
  <c r="T513" a="1"/>
  <c r="T512" a="1"/>
  <c r="T511" a="1"/>
  <c r="T510" a="1"/>
  <c r="T507" a="1"/>
  <c r="T506" a="1"/>
  <c r="T505" a="1"/>
  <c r="T504" a="1"/>
  <c r="T503" a="1"/>
  <c r="T502" a="1"/>
  <c r="T501" a="1"/>
  <c r="T500" a="1"/>
  <c r="T499" a="1"/>
  <c r="T498" a="1"/>
  <c r="T497" a="1"/>
  <c r="T496" a="1"/>
  <c r="T495" a="1"/>
  <c r="T494" a="1"/>
  <c r="T493" a="1"/>
  <c r="T488" a="1"/>
  <c r="T487" a="1"/>
  <c r="T486" a="1"/>
  <c r="T485" a="1"/>
  <c r="T484" a="1"/>
  <c r="T483" a="1"/>
  <c r="T482" a="1"/>
  <c r="T481" a="1"/>
  <c r="T480" a="1"/>
  <c r="T479" a="1"/>
  <c r="T478" a="1"/>
  <c r="T477" a="1"/>
  <c r="T476" a="1"/>
  <c r="T475" a="1"/>
  <c r="T474" a="1"/>
  <c r="T473" a="1"/>
  <c r="T472" a="1"/>
  <c r="T471" a="1"/>
  <c r="T470" a="1"/>
  <c r="T469" a="1"/>
  <c r="T468" a="1"/>
  <c r="T467" a="1"/>
  <c r="T466" a="1"/>
  <c r="T465" a="1"/>
  <c r="T464" a="1"/>
  <c r="T463" a="1"/>
  <c r="T462" a="1"/>
  <c r="T461" a="1"/>
  <c r="T460" a="1"/>
  <c r="T459" a="1"/>
  <c r="T458" a="1"/>
  <c r="T457" a="1"/>
  <c r="T456" a="1"/>
  <c r="T455" a="1"/>
  <c r="T454" a="1"/>
  <c r="T450" a="1"/>
  <c r="T448" a="1"/>
  <c r="T446" a="1"/>
  <c r="T444" a="1"/>
  <c r="T442" a="1"/>
  <c r="T440" a="1"/>
  <c r="T438" a="1"/>
  <c r="T436" a="1"/>
  <c r="T434" a="1"/>
  <c r="T432" a="1"/>
  <c r="T430" a="1"/>
  <c r="T428" a="1"/>
  <c r="T426" a="1"/>
  <c r="T424" a="1"/>
  <c r="T422" a="1"/>
  <c r="T420" a="1"/>
  <c r="T418" a="1"/>
  <c r="T416" a="1"/>
  <c r="T414" a="1"/>
  <c r="T412" a="1"/>
  <c r="T410" a="1"/>
  <c r="T406" a="1"/>
  <c r="T404" a="1"/>
  <c r="T402" a="1"/>
  <c r="T400" a="1"/>
  <c r="T398" a="1"/>
  <c r="T396" a="1"/>
  <c r="T394" a="1"/>
  <c r="T392" a="1"/>
  <c r="T390" a="1"/>
  <c r="T388" a="1"/>
  <c r="T386" a="1"/>
  <c r="T384" a="1"/>
  <c r="T382" a="1"/>
  <c r="T380" a="1"/>
  <c r="T378" a="1"/>
  <c r="T376" a="1"/>
  <c r="T374" a="1"/>
  <c r="T372" a="1"/>
  <c r="T370" a="1"/>
  <c r="T368" a="1"/>
  <c r="T366" a="1"/>
  <c r="T362" a="1"/>
  <c r="T360" a="1"/>
  <c r="T358" a="1"/>
  <c r="T356" a="1"/>
  <c r="T354" a="1"/>
  <c r="T352" a="1"/>
  <c r="T350" a="1"/>
  <c r="T348" a="1"/>
  <c r="T346" a="1"/>
  <c r="T344" a="1"/>
  <c r="T342" a="1"/>
  <c r="T340" a="1"/>
  <c r="T338" a="1"/>
  <c r="T336" a="1"/>
  <c r="T334" a="1"/>
  <c r="T332" a="1"/>
  <c r="T330" a="1"/>
  <c r="T328" a="1"/>
  <c r="T326" a="1"/>
  <c r="T324" a="1"/>
  <c r="T322" a="1"/>
  <c r="T321" a="1"/>
  <c r="T320" a="1"/>
  <c r="T319" a="1"/>
  <c r="T316" a="1"/>
  <c r="T290" a="1"/>
  <c r="T287" a="1"/>
  <c r="T271" a="1"/>
  <c r="T270" a="1"/>
  <c r="T269" a="1"/>
  <c r="T268" a="1"/>
  <c r="T267" a="1"/>
  <c r="T266" a="1"/>
  <c r="T265" a="1"/>
  <c r="T261" a="1"/>
  <c r="T260" a="1"/>
  <c r="T259" a="1"/>
  <c r="T258" a="1"/>
  <c r="T257" a="1"/>
  <c r="T256" a="1"/>
  <c r="T255" a="1"/>
  <c r="T251" a="1"/>
  <c r="T250" a="1"/>
  <c r="T249" a="1"/>
  <c r="T248" a="1"/>
  <c r="T247" a="1"/>
  <c r="T246" a="1"/>
  <c r="T245" a="1"/>
  <c r="T241" a="1"/>
  <c r="T240" a="1"/>
  <c r="T239" a="1"/>
  <c r="T238" a="1"/>
  <c r="T237" a="1"/>
  <c r="T236" a="1"/>
  <c r="T235" a="1"/>
  <c r="T231" a="1"/>
  <c r="T230" a="1"/>
  <c r="T229" a="1"/>
  <c r="T228" a="1"/>
  <c r="T227" a="1"/>
  <c r="T226" a="1"/>
  <c r="T225" a="1"/>
  <c r="T222" a="1"/>
  <c r="T210" a="1"/>
  <c r="T208" a="1"/>
  <c r="T206" a="1"/>
  <c r="T204" a="1"/>
  <c r="T202" a="1"/>
  <c r="T200" a="1"/>
  <c r="T198" a="1"/>
  <c r="T195" a="1"/>
  <c r="T193" a="1"/>
  <c r="T191" a="1"/>
  <c r="T188" a="1"/>
  <c r="T186" a="1"/>
  <c r="T185" a="1"/>
  <c r="T184" a="1"/>
  <c r="T182" a="1"/>
  <c r="T181" a="1"/>
  <c r="T180" a="1"/>
  <c r="T179" a="1"/>
  <c r="T178" a="1"/>
  <c r="T177" a="1"/>
  <c r="T176" a="1"/>
  <c r="T175" a="1"/>
  <c r="T174" a="1"/>
  <c r="T173" a="1"/>
  <c r="T172" a="1"/>
  <c r="T171" a="1"/>
  <c r="T170" a="1"/>
  <c r="T169" a="1"/>
  <c r="T168" a="1"/>
  <c r="T160" a="1"/>
  <c r="T159" a="1"/>
  <c r="T158" a="1"/>
  <c r="T157" a="1"/>
  <c r="T156" a="1"/>
  <c r="T155" a="1"/>
  <c r="T154" a="1"/>
  <c r="T153" a="1"/>
  <c r="T109" a="1"/>
  <c r="T107" a="1"/>
  <c r="T106" a="1"/>
  <c r="T105" a="1"/>
  <c r="T104" a="1"/>
  <c r="T103" a="1"/>
  <c r="T102" a="1"/>
  <c r="T101" a="1"/>
  <c r="T100" a="1"/>
  <c r="T99" a="1"/>
  <c r="T98" a="1"/>
  <c r="T97" a="1"/>
  <c r="T96" a="1"/>
  <c r="T95" a="1"/>
  <c r="T94" a="1"/>
  <c r="T93" a="1"/>
  <c r="T92" a="1"/>
  <c r="T91" a="1"/>
  <c r="T87" a="1"/>
  <c r="T83" a="1"/>
  <c r="T82" a="1"/>
  <c r="T81" a="1"/>
  <c r="T80" a="1"/>
  <c r="T79" a="1"/>
  <c r="T78" a="1"/>
  <c r="T77" a="1"/>
  <c r="T76" a="1"/>
  <c r="T75" a="1"/>
  <c r="T74" a="1"/>
  <c r="T73" a="1"/>
  <c r="T71" a="1"/>
  <c r="T70" a="1"/>
  <c r="T69" a="1"/>
  <c r="T68" a="1"/>
  <c r="T67" a="1"/>
  <c r="T66" a="1"/>
  <c r="T65" a="1"/>
  <c r="T64" a="1"/>
  <c r="T63" a="1"/>
  <c r="T62" a="1"/>
  <c r="T61" a="1"/>
  <c r="T60" a="1"/>
  <c r="T59" a="1"/>
  <c r="T58" a="1"/>
  <c r="T57" a="1"/>
  <c r="T56" a="1"/>
  <c r="T55" a="1"/>
  <c r="T54" a="1"/>
  <c r="T53" a="1"/>
  <c r="T52" a="1"/>
  <c r="T51" a="1"/>
  <c r="T50" a="1"/>
  <c r="T49" a="1"/>
  <c r="T48" a="1"/>
  <c r="T47" a="1"/>
  <c r="T46" a="1"/>
  <c r="T45" a="1"/>
  <c r="T44" a="1"/>
  <c r="T43" a="1"/>
  <c r="T42" a="1"/>
  <c r="T41" a="1"/>
  <c r="T40" a="1"/>
  <c r="T39" a="1"/>
  <c r="T38" a="1"/>
  <c r="T37" a="1"/>
  <c r="T36" a="1"/>
  <c r="T35" a="1"/>
  <c r="T34" a="1"/>
  <c r="T33" a="1"/>
  <c r="T32" a="1"/>
  <c r="T31" a="1"/>
  <c r="T30" a="1"/>
  <c r="T29" a="1"/>
  <c r="T28" a="1"/>
  <c r="T27" a="1"/>
  <c r="T26" a="1"/>
  <c r="T25" a="1"/>
  <c r="T24" a="1"/>
  <c r="T18" a="1"/>
  <c r="T17" a="1"/>
  <c r="T16" a="1"/>
  <c r="T15" a="1"/>
  <c r="T14" a="1"/>
  <c r="T13" a="1"/>
  <c r="T12" a="1"/>
  <c r="T11" a="1"/>
  <c r="T7" a="1"/>
  <c r="X547" a="1"/>
  <c r="Y547" a="1"/>
  <c r="X546" a="1"/>
  <c r="Y546" a="1"/>
  <c r="X545" a="1"/>
  <c r="Y545" a="1"/>
  <c r="X544" a="1"/>
  <c r="Y544" a="1"/>
  <c r="X543" a="1"/>
  <c r="Y543" a="1"/>
  <c r="X542" a="1"/>
  <c r="Y542" a="1"/>
  <c r="X541" a="1"/>
  <c r="Y541" a="1"/>
  <c r="X540" a="1"/>
  <c r="Y540" a="1"/>
  <c r="X539" a="1"/>
  <c r="Y539" a="1"/>
  <c r="W538"/>
  <c r="W537"/>
  <c r="W536"/>
  <c r="W535"/>
  <c r="W534"/>
  <c r="W533"/>
  <c r="W532"/>
  <c r="W531"/>
  <c r="X530" a="1"/>
  <c r="Y530" a="1"/>
  <c r="W529"/>
  <c r="X528" a="1"/>
  <c r="Y528" a="1"/>
  <c r="X527" a="1"/>
  <c r="Y527" a="1"/>
  <c r="X526" a="1"/>
  <c r="Y526" a="1"/>
  <c r="X525" a="1"/>
  <c r="Y525" a="1"/>
  <c r="X524" a="1"/>
  <c r="Y524" a="1"/>
  <c r="X523" a="1"/>
  <c r="Y523" a="1"/>
  <c r="X522" a="1"/>
  <c r="Y522" a="1"/>
  <c r="X521" a="1"/>
  <c r="Y521" a="1"/>
  <c r="X520" a="1"/>
  <c r="Y520" a="1"/>
  <c r="W519"/>
  <c r="W518"/>
  <c r="X517" a="1"/>
  <c r="Y517" a="1"/>
  <c r="X516" a="1"/>
  <c r="Y516" a="1"/>
  <c r="X515" a="1"/>
  <c r="Y515" a="1"/>
  <c r="X514" a="1"/>
  <c r="Y514" a="1"/>
  <c r="X513" a="1"/>
  <c r="Y513" a="1"/>
  <c r="X512" a="1"/>
  <c r="Y512" a="1"/>
  <c r="X511" a="1"/>
  <c r="Y511" a="1"/>
  <c r="X510" a="1"/>
  <c r="Y510" a="1"/>
  <c r="W509"/>
  <c r="W508"/>
  <c r="X507" a="1"/>
  <c r="Y507" a="1"/>
  <c r="X506" a="1"/>
  <c r="Y506" a="1"/>
  <c r="X505" a="1"/>
  <c r="Y505" a="1"/>
  <c r="X504" a="1"/>
  <c r="Y504" a="1"/>
  <c r="X503" a="1"/>
  <c r="Y503" a="1"/>
  <c r="X502" a="1"/>
  <c r="Y502" a="1"/>
  <c r="X501" a="1"/>
  <c r="Y501" a="1"/>
  <c r="X500" a="1"/>
  <c r="Y500" a="1"/>
  <c r="X499" a="1"/>
  <c r="Y499" a="1"/>
  <c r="X498" a="1"/>
  <c r="Y498" a="1"/>
  <c r="X497" a="1"/>
  <c r="Y497" a="1"/>
  <c r="X496" a="1"/>
  <c r="Y496" a="1"/>
  <c r="X495" a="1"/>
  <c r="Y495" a="1"/>
  <c r="X494" a="1"/>
  <c r="Y494" a="1"/>
  <c r="X493" a="1"/>
  <c r="Y493" a="1"/>
  <c r="W492"/>
  <c r="W491"/>
  <c r="W490"/>
  <c r="W489"/>
  <c r="X488" a="1"/>
  <c r="Y488" a="1"/>
  <c r="X487" a="1"/>
  <c r="Y487" a="1"/>
  <c r="X486" a="1"/>
  <c r="Y486" a="1"/>
  <c r="X485" a="1"/>
  <c r="Y485" a="1"/>
  <c r="X484" a="1"/>
  <c r="Y484" a="1"/>
  <c r="X483" a="1"/>
  <c r="Y483" a="1"/>
  <c r="X482" a="1"/>
  <c r="Y482" a="1"/>
  <c r="X481" a="1"/>
  <c r="Y481" a="1"/>
  <c r="X480" a="1"/>
  <c r="Y480" a="1"/>
  <c r="X479" a="1"/>
  <c r="Y479" a="1"/>
  <c r="X478" a="1"/>
  <c r="Y478" a="1"/>
  <c r="X477" a="1"/>
  <c r="Y477" a="1"/>
  <c r="X476" a="1"/>
  <c r="Y476" a="1"/>
  <c r="X475" a="1"/>
  <c r="Y475" a="1"/>
  <c r="X474" a="1"/>
  <c r="Y474" a="1"/>
  <c r="X473" a="1"/>
  <c r="Y473" a="1"/>
  <c r="X472" a="1"/>
  <c r="Y472" a="1"/>
  <c r="X471" a="1"/>
  <c r="Y471" a="1"/>
  <c r="X470" a="1"/>
  <c r="Y470" a="1"/>
  <c r="X469" a="1"/>
  <c r="Y469" a="1"/>
  <c r="X468" a="1"/>
  <c r="Y468" a="1"/>
  <c r="X467" a="1"/>
  <c r="Y467" a="1"/>
  <c r="X466" a="1"/>
  <c r="Y466" a="1"/>
  <c r="X465" a="1"/>
  <c r="Y465" a="1"/>
  <c r="X464" a="1"/>
  <c r="Y464" a="1"/>
  <c r="X463" a="1"/>
  <c r="Y463" a="1"/>
  <c r="X462" a="1"/>
  <c r="Y462" a="1"/>
  <c r="X461" a="1"/>
  <c r="Y461" a="1"/>
  <c r="X460" a="1"/>
  <c r="Y460" a="1"/>
  <c r="X459" a="1"/>
  <c r="Y459" a="1"/>
  <c r="X458" a="1"/>
  <c r="Y458" a="1"/>
  <c r="X457" a="1"/>
  <c r="Y457" a="1"/>
  <c r="X456" a="1"/>
  <c r="Y456" a="1"/>
  <c r="X455" a="1"/>
  <c r="Y455" a="1"/>
  <c r="X454" a="1"/>
  <c r="Y454" a="1"/>
  <c r="W453"/>
  <c r="W452"/>
  <c r="X450" a="1"/>
  <c r="Y450" a="1"/>
  <c r="W449"/>
  <c r="X448" a="1"/>
  <c r="Y448" a="1"/>
  <c r="W447"/>
  <c r="X446" a="1"/>
  <c r="Y446" a="1"/>
  <c r="W445"/>
  <c r="X444" a="1"/>
  <c r="Y444" a="1"/>
  <c r="W443"/>
  <c r="X442" a="1"/>
  <c r="Y442" a="1"/>
  <c r="W441"/>
  <c r="X440" a="1"/>
  <c r="Y440" a="1"/>
  <c r="X438" a="1"/>
  <c r="Y438" a="1"/>
  <c r="X436" a="1"/>
  <c r="Y436" a="1"/>
  <c r="X434" a="1"/>
  <c r="Y434" a="1"/>
  <c r="X432" a="1"/>
  <c r="Y432" a="1"/>
  <c r="X430" a="1"/>
  <c r="Y430" a="1"/>
  <c r="W429"/>
  <c r="X428" a="1"/>
  <c r="Y428" a="1"/>
  <c r="W427"/>
  <c r="X426" a="1"/>
  <c r="Y426" a="1"/>
  <c r="X424" a="1"/>
  <c r="Y424" a="1"/>
  <c r="W423"/>
  <c r="X422" a="1"/>
  <c r="Y422" a="1"/>
  <c r="W421"/>
  <c r="X420" a="1"/>
  <c r="Y420" a="1"/>
  <c r="W419"/>
  <c r="X418" a="1"/>
  <c r="Y418" a="1"/>
  <c r="W417"/>
  <c r="X416" a="1"/>
  <c r="Y416" a="1"/>
  <c r="W415"/>
  <c r="X414" a="1"/>
  <c r="Y414" a="1"/>
  <c r="W413"/>
  <c r="X412" a="1"/>
  <c r="Y412" a="1"/>
  <c r="X410" a="1"/>
  <c r="Y410" a="1"/>
  <c r="W409"/>
  <c r="W408"/>
  <c r="X406" a="1"/>
  <c r="Y406" a="1"/>
  <c r="W405"/>
  <c r="X404" a="1"/>
  <c r="Y404" a="1"/>
  <c r="W403"/>
  <c r="X402" a="1"/>
  <c r="Y402" a="1"/>
  <c r="W401"/>
  <c r="X400" a="1"/>
  <c r="Y400" a="1"/>
  <c r="W399"/>
  <c r="X398" a="1"/>
  <c r="Y398" a="1"/>
  <c r="W397"/>
  <c r="X396" a="1"/>
  <c r="Y396" a="1"/>
  <c r="X394" a="1"/>
  <c r="Y394" a="1"/>
  <c r="X392" a="1"/>
  <c r="Y392" a="1"/>
  <c r="X390" a="1"/>
  <c r="Y390" a="1"/>
  <c r="W389"/>
  <c r="X388" a="1"/>
  <c r="Y388" a="1"/>
  <c r="X386" a="1"/>
  <c r="Y386" a="1"/>
  <c r="W385"/>
  <c r="X384" a="1"/>
  <c r="Y384" a="1"/>
  <c r="W383"/>
  <c r="X382" a="1"/>
  <c r="Y382" a="1"/>
  <c r="W381"/>
  <c r="X380" a="1"/>
  <c r="Y380" a="1"/>
  <c r="W379"/>
  <c r="X378" a="1"/>
  <c r="Y378" a="1"/>
  <c r="W377"/>
  <c r="X376" a="1"/>
  <c r="Y376" a="1"/>
  <c r="W375"/>
  <c r="X374" a="1"/>
  <c r="Y374" a="1"/>
  <c r="W373"/>
  <c r="X372" a="1"/>
  <c r="Y372" a="1"/>
  <c r="X370" a="1"/>
  <c r="Y370" a="1"/>
  <c r="W369"/>
  <c r="X368" a="1"/>
  <c r="Y368" a="1"/>
  <c r="W367"/>
  <c r="X366" a="1"/>
  <c r="Y366" a="1"/>
  <c r="W365"/>
  <c r="W364"/>
  <c r="W363"/>
  <c r="X362" a="1"/>
  <c r="Y362" a="1"/>
  <c r="W361"/>
  <c r="X360" a="1"/>
  <c r="Y360" a="1"/>
  <c r="W359"/>
  <c r="X358" a="1"/>
  <c r="Y358" a="1"/>
  <c r="W357"/>
  <c r="X356" a="1"/>
  <c r="Y356" a="1"/>
  <c r="W355"/>
  <c r="X354" a="1"/>
  <c r="Y354" a="1"/>
  <c r="W353"/>
  <c r="X352" a="1"/>
  <c r="Y352" a="1"/>
  <c r="W351"/>
  <c r="X350" a="1"/>
  <c r="Y350" a="1"/>
  <c r="X348" a="1"/>
  <c r="Y348" a="1"/>
  <c r="W347"/>
  <c r="X346" a="1"/>
  <c r="Y346" a="1"/>
  <c r="W345"/>
  <c r="X344" a="1"/>
  <c r="Y344" a="1"/>
  <c r="W343"/>
  <c r="X342" a="1"/>
  <c r="Y342" a="1"/>
  <c r="W341"/>
  <c r="X340" a="1"/>
  <c r="Y340" a="1"/>
  <c r="W339"/>
  <c r="X338" a="1"/>
  <c r="Y338" a="1"/>
  <c r="X336" a="1"/>
  <c r="Y336" a="1"/>
  <c r="W335"/>
  <c r="X334" a="1"/>
  <c r="Y334" a="1"/>
  <c r="X332" a="1"/>
  <c r="Y332" a="1"/>
  <c r="W331"/>
  <c r="X330" a="1"/>
  <c r="Y330" a="1"/>
  <c r="W329"/>
  <c r="X328" a="1"/>
  <c r="Y328" a="1"/>
  <c r="W327"/>
  <c r="X326" a="1"/>
  <c r="Y326" a="1"/>
  <c r="X324" a="1"/>
  <c r="Y324" a="1"/>
  <c r="W323"/>
  <c r="X322" a="1"/>
  <c r="Y322" a="1"/>
  <c r="X321" a="1"/>
  <c r="Y321" a="1"/>
  <c r="X320" a="1"/>
  <c r="Y320" a="1"/>
  <c r="X319" a="1"/>
  <c r="Y319" a="1"/>
  <c r="W318"/>
  <c r="W317"/>
  <c r="X316" a="1"/>
  <c r="Y316" a="1"/>
  <c r="W315"/>
  <c r="W314"/>
  <c r="W304"/>
  <c r="W303"/>
  <c r="W302"/>
  <c r="W301"/>
  <c r="W300"/>
  <c r="W299"/>
  <c r="W298"/>
  <c r="W297"/>
  <c r="W296"/>
  <c r="W295"/>
  <c r="W294"/>
  <c r="W293"/>
  <c r="W292"/>
  <c r="W291"/>
  <c r="X290" a="1"/>
  <c r="Y290" a="1"/>
  <c r="W289"/>
  <c r="W288"/>
  <c r="X287" a="1"/>
  <c r="Y287" a="1"/>
  <c r="W286"/>
  <c r="W285"/>
  <c r="W284"/>
  <c r="W283"/>
  <c r="W282"/>
  <c r="W281"/>
  <c r="W280"/>
  <c r="W279"/>
  <c r="W278"/>
  <c r="W277"/>
  <c r="W276"/>
  <c r="W275"/>
  <c r="W274"/>
  <c r="W273"/>
  <c r="W272"/>
  <c r="X271" a="1"/>
  <c r="Y271" a="1"/>
  <c r="X270" a="1"/>
  <c r="Y270" a="1"/>
  <c r="X269" a="1"/>
  <c r="Y269" a="1"/>
  <c r="X268" a="1"/>
  <c r="Y268" a="1"/>
  <c r="X267" a="1"/>
  <c r="Y267" a="1"/>
  <c r="X266" a="1"/>
  <c r="Y266" a="1"/>
  <c r="X265" a="1"/>
  <c r="Y265" a="1"/>
  <c r="W264"/>
  <c r="W263"/>
  <c r="W262"/>
  <c r="X261" a="1"/>
  <c r="Y261" a="1"/>
  <c r="X260" a="1"/>
  <c r="Y260" a="1"/>
  <c r="X259" a="1"/>
  <c r="Y259" a="1"/>
  <c r="X258" a="1"/>
  <c r="Y258" a="1"/>
  <c r="X257" a="1"/>
  <c r="Y257" a="1"/>
  <c r="X256" a="1"/>
  <c r="Y256" a="1"/>
  <c r="X255" a="1"/>
  <c r="Y255" a="1"/>
  <c r="W254"/>
  <c r="W253"/>
  <c r="W252"/>
  <c r="X251" a="1"/>
  <c r="Y251" a="1"/>
  <c r="X250" a="1"/>
  <c r="Y250" a="1"/>
  <c r="X249" a="1"/>
  <c r="Y249" a="1"/>
  <c r="X248" a="1"/>
  <c r="Y248" a="1"/>
  <c r="X247" a="1"/>
  <c r="Y247" a="1"/>
  <c r="X246" a="1"/>
  <c r="Y246" a="1"/>
  <c r="X245" a="1"/>
  <c r="Y245" a="1"/>
  <c r="W244"/>
  <c r="W243"/>
  <c r="W242"/>
  <c r="X241" a="1"/>
  <c r="Y241" a="1"/>
  <c r="X240" a="1"/>
  <c r="Y240" a="1"/>
  <c r="X239" a="1"/>
  <c r="Y239" a="1"/>
  <c r="X238" a="1"/>
  <c r="Y238" a="1"/>
  <c r="X237" a="1"/>
  <c r="Y237" a="1"/>
  <c r="X236" a="1"/>
  <c r="Y236" a="1"/>
  <c r="X235" a="1"/>
  <c r="Y235" a="1"/>
  <c r="W234"/>
  <c r="W233"/>
  <c r="W232"/>
  <c r="X231" a="1"/>
  <c r="Y231" a="1"/>
  <c r="X230" a="1"/>
  <c r="Y230" a="1"/>
  <c r="X229" a="1"/>
  <c r="Y229" a="1"/>
  <c r="X228" a="1"/>
  <c r="Y228" a="1"/>
  <c r="X227" a="1"/>
  <c r="Y227" a="1"/>
  <c r="X226" a="1"/>
  <c r="Y226" a="1"/>
  <c r="X225" a="1"/>
  <c r="Y225" a="1"/>
  <c r="W224"/>
  <c r="W223"/>
  <c r="X222" a="1"/>
  <c r="Y222" a="1"/>
  <c r="W219"/>
  <c r="W218"/>
  <c r="W217"/>
  <c r="W216"/>
  <c r="W215"/>
  <c r="W214"/>
  <c r="W213"/>
  <c r="W212"/>
  <c r="W211"/>
  <c r="X210" a="1"/>
  <c r="Y210" a="1"/>
  <c r="W209"/>
  <c r="X208" a="1"/>
  <c r="Y208" a="1"/>
  <c r="W207"/>
  <c r="X206" a="1"/>
  <c r="Y206" a="1"/>
  <c r="W205"/>
  <c r="X204" a="1"/>
  <c r="Y204" a="1"/>
  <c r="W203"/>
  <c r="X202" a="1"/>
  <c r="Y202" a="1"/>
  <c r="W201"/>
  <c r="X200" a="1"/>
  <c r="Y200" a="1"/>
  <c r="W199"/>
  <c r="X198" a="1"/>
  <c r="Y198" a="1"/>
  <c r="W197"/>
  <c r="W196"/>
  <c r="X195" a="1"/>
  <c r="Y195" a="1"/>
  <c r="W194"/>
  <c r="X193" a="1"/>
  <c r="Y193" a="1"/>
  <c r="W192"/>
  <c r="X191" a="1"/>
  <c r="Y191" a="1"/>
  <c r="W190"/>
  <c r="W189"/>
  <c r="X188" a="1"/>
  <c r="Y188" a="1"/>
  <c r="W187"/>
  <c r="X186" a="1"/>
  <c r="Y186" a="1"/>
  <c r="X185" a="1"/>
  <c r="Y185" a="1"/>
  <c r="X184" a="1"/>
  <c r="Y184" a="1"/>
  <c r="W183"/>
  <c r="X182" a="1"/>
  <c r="Y182" a="1"/>
  <c r="X181" a="1"/>
  <c r="Y181" a="1"/>
  <c r="X180" a="1"/>
  <c r="Y180" a="1"/>
  <c r="X179" a="1"/>
  <c r="Y179" a="1"/>
  <c r="X178" a="1"/>
  <c r="Y178" a="1"/>
  <c r="X177" a="1"/>
  <c r="Y177" a="1"/>
  <c r="X176" a="1"/>
  <c r="Y176" a="1"/>
  <c r="X175" a="1"/>
  <c r="Y175" a="1"/>
  <c r="X174" a="1"/>
  <c r="Y174" a="1"/>
  <c r="X173" a="1"/>
  <c r="Y173" a="1"/>
  <c r="X172" a="1"/>
  <c r="Y172" a="1"/>
  <c r="X171" a="1"/>
  <c r="Y171" a="1"/>
  <c r="X170" a="1"/>
  <c r="Y170" a="1"/>
  <c r="X169" a="1"/>
  <c r="Y169" a="1"/>
  <c r="X168" a="1"/>
  <c r="Y168" a="1"/>
  <c r="W167"/>
  <c r="W166"/>
  <c r="W165"/>
  <c r="W164"/>
  <c r="W163"/>
  <c r="W162"/>
  <c r="W161"/>
  <c r="X160" a="1"/>
  <c r="Y160" a="1"/>
  <c r="X159" a="1"/>
  <c r="Y159" a="1"/>
  <c r="X158" a="1"/>
  <c r="Y158" a="1"/>
  <c r="X157" a="1"/>
  <c r="Y157" a="1"/>
  <c r="X156" a="1"/>
  <c r="Y156" a="1"/>
  <c r="X155" a="1"/>
  <c r="Y155" a="1"/>
  <c r="X154" a="1"/>
  <c r="Y154" a="1"/>
  <c r="X153" a="1"/>
  <c r="Y153" a="1"/>
  <c r="W152"/>
  <c r="W151"/>
  <c r="W150"/>
  <c r="W149"/>
  <c r="W148"/>
  <c r="W147"/>
  <c r="W146"/>
  <c r="W145"/>
  <c r="W144"/>
  <c r="W143"/>
  <c r="W142"/>
  <c r="W141"/>
  <c r="W140"/>
  <c r="W139"/>
  <c r="W138"/>
  <c r="W137"/>
  <c r="W136"/>
  <c r="W135"/>
  <c r="W134"/>
  <c r="W133"/>
  <c r="W132"/>
  <c r="W131"/>
  <c r="W130"/>
  <c r="W129"/>
  <c r="W128"/>
  <c r="W127"/>
  <c r="W126"/>
  <c r="W125"/>
  <c r="W124"/>
  <c r="W123"/>
  <c r="W122"/>
  <c r="W121"/>
  <c r="W120"/>
  <c r="W119"/>
  <c r="W118"/>
  <c r="W117"/>
  <c r="W116"/>
  <c r="W115"/>
  <c r="W114"/>
  <c r="W113"/>
  <c r="W112"/>
  <c r="W111"/>
  <c r="W110"/>
  <c r="X109" a="1"/>
  <c r="Y109" a="1"/>
  <c r="W108"/>
  <c r="X107" a="1"/>
  <c r="Y107" a="1"/>
  <c r="X106" a="1"/>
  <c r="Y106" a="1"/>
  <c r="X105" a="1"/>
  <c r="Y105" a="1"/>
  <c r="X104" a="1"/>
  <c r="Y104" a="1"/>
  <c r="X103" a="1"/>
  <c r="Y103" a="1"/>
  <c r="X102" a="1"/>
  <c r="Y102" a="1"/>
  <c r="X101" a="1"/>
  <c r="Y101" a="1"/>
  <c r="X100" a="1"/>
  <c r="Y100" a="1"/>
  <c r="X99" a="1"/>
  <c r="Y99" a="1"/>
  <c r="X98" a="1"/>
  <c r="Y98" a="1"/>
  <c r="X97" a="1"/>
  <c r="Y97" a="1"/>
  <c r="X96" a="1"/>
  <c r="Y96" a="1"/>
  <c r="X95" a="1"/>
  <c r="Y95" a="1"/>
  <c r="X94" a="1"/>
  <c r="Y94" a="1"/>
  <c r="X93" a="1"/>
  <c r="Y93" a="1"/>
  <c r="X92" a="1"/>
  <c r="Y92" a="1"/>
  <c r="X91" a="1"/>
  <c r="Y91" a="1"/>
  <c r="W90"/>
  <c r="W89"/>
  <c r="W88"/>
  <c r="X87" a="1"/>
  <c r="Y87" a="1"/>
  <c r="W86"/>
  <c r="W85"/>
  <c r="W84"/>
  <c r="X83" a="1"/>
  <c r="Y83" a="1"/>
  <c r="X82" a="1"/>
  <c r="Y82" a="1"/>
  <c r="X81" a="1"/>
  <c r="Y81" a="1"/>
  <c r="X80" a="1"/>
  <c r="Y80" a="1"/>
  <c r="X79" a="1"/>
  <c r="Y79" a="1"/>
  <c r="X78" a="1"/>
  <c r="Y78" a="1"/>
  <c r="X77" a="1"/>
  <c r="Y77" a="1"/>
  <c r="X76" a="1"/>
  <c r="Y76" a="1"/>
  <c r="X75" a="1"/>
  <c r="Y75" a="1"/>
  <c r="X74" a="1"/>
  <c r="Y74" a="1"/>
  <c r="X73" a="1"/>
  <c r="Y73" a="1"/>
  <c r="W72"/>
  <c r="X71" a="1"/>
  <c r="Y71" a="1"/>
  <c r="X70" a="1"/>
  <c r="Y70" a="1"/>
  <c r="X69" a="1"/>
  <c r="Y69" a="1"/>
  <c r="X68" a="1"/>
  <c r="Y68" a="1"/>
  <c r="X67" a="1"/>
  <c r="Y67" a="1"/>
  <c r="X66" a="1"/>
  <c r="Y66" a="1"/>
  <c r="X65" a="1"/>
  <c r="Y65" a="1"/>
  <c r="X64" a="1"/>
  <c r="Y64" a="1"/>
  <c r="X63" a="1"/>
  <c r="Y63" a="1"/>
  <c r="X62" a="1"/>
  <c r="Y62" a="1"/>
  <c r="X61" a="1"/>
  <c r="Y61" a="1"/>
  <c r="X60" a="1"/>
  <c r="Y60" a="1"/>
  <c r="X59" a="1"/>
  <c r="Y59" a="1"/>
  <c r="X58" a="1"/>
  <c r="Y58" a="1"/>
  <c r="X57" a="1"/>
  <c r="Y57" a="1"/>
  <c r="X56" a="1"/>
  <c r="Y56" a="1"/>
  <c r="X55" a="1"/>
  <c r="Y55" a="1"/>
  <c r="X54" a="1"/>
  <c r="Y54" a="1"/>
  <c r="X53" a="1"/>
  <c r="Y53" a="1"/>
  <c r="X52" a="1"/>
  <c r="Y52" a="1"/>
  <c r="X51" a="1"/>
  <c r="Y51" a="1"/>
  <c r="X50" a="1"/>
  <c r="Y50" a="1"/>
  <c r="X49" a="1"/>
  <c r="Y49" a="1"/>
  <c r="X48" a="1"/>
  <c r="Y48" a="1"/>
  <c r="X47" a="1"/>
  <c r="Y47" a="1"/>
  <c r="X46" a="1"/>
  <c r="Y46" a="1"/>
  <c r="X45" a="1"/>
  <c r="Y45" a="1"/>
  <c r="X44" a="1"/>
  <c r="Y44" a="1"/>
  <c r="X43" a="1"/>
  <c r="Y43" a="1"/>
  <c r="X42" a="1"/>
  <c r="Y42" a="1"/>
  <c r="X41" a="1"/>
  <c r="Y41" a="1"/>
  <c r="X40" a="1"/>
  <c r="Y40" a="1"/>
  <c r="X39" a="1"/>
  <c r="Y39" a="1"/>
  <c r="X38" a="1"/>
  <c r="Y38" a="1"/>
  <c r="X37" a="1"/>
  <c r="Y37" a="1"/>
  <c r="X36" a="1"/>
  <c r="Y36" a="1"/>
  <c r="X35" a="1"/>
  <c r="Y35" a="1"/>
  <c r="X34" a="1"/>
  <c r="Y34" a="1"/>
  <c r="X33" a="1"/>
  <c r="Y33" a="1"/>
  <c r="X32" a="1"/>
  <c r="Y32" a="1"/>
  <c r="X31" a="1"/>
  <c r="Y31" a="1"/>
  <c r="X30" a="1"/>
  <c r="Y30" a="1"/>
  <c r="X29" a="1"/>
  <c r="Y29" a="1"/>
  <c r="X28" a="1"/>
  <c r="Y28" a="1"/>
  <c r="X27" a="1"/>
  <c r="Y27" a="1"/>
  <c r="X26" a="1"/>
  <c r="Y26" a="1"/>
  <c r="X25" a="1"/>
  <c r="Y25" a="1"/>
  <c r="X24" a="1"/>
  <c r="Y24" a="1"/>
  <c r="W23"/>
  <c r="W22"/>
  <c r="W21"/>
  <c r="W20"/>
  <c r="W19"/>
  <c r="X18" a="1"/>
  <c r="Y18" a="1"/>
  <c r="X17" a="1"/>
  <c r="Y17" a="1"/>
  <c r="X16" a="1"/>
  <c r="Y16" a="1"/>
  <c r="X15" a="1"/>
  <c r="Y15" a="1"/>
  <c r="X14" a="1"/>
  <c r="Y14" a="1"/>
  <c r="X13" a="1"/>
  <c r="Y13" a="1"/>
  <c r="X12" a="1"/>
  <c r="Y12" a="1"/>
  <c r="X11" a="1"/>
  <c r="Y11" a="1"/>
  <c r="W10"/>
  <c r="W9"/>
  <c r="W8"/>
  <c r="X7" a="1"/>
  <c r="Y7" a="1"/>
  <c r="W6"/>
  <c r="W5"/>
  <c r="W4"/>
  <c r="W3"/>
  <c r="CB66" i="24"/>
  <c r="AY42"/>
  <c r="AX42"/>
  <c r="AX64"/>
  <c r="AY64"/>
  <c r="AY30"/>
  <c r="AX30"/>
  <c r="AX28"/>
  <c r="AY28"/>
  <c r="AY52"/>
  <c r="AX52"/>
  <c r="AY53"/>
  <c r="AX53"/>
  <c r="AY27"/>
  <c r="AX27"/>
  <c r="AX51"/>
  <c r="AY51"/>
  <c r="AX19"/>
  <c r="AY19"/>
  <c r="AY33"/>
  <c r="AX33"/>
  <c r="AX20"/>
  <c r="AY20"/>
  <c r="AX50"/>
  <c r="AY50"/>
  <c r="AX40"/>
  <c r="AY40"/>
  <c r="AY49"/>
  <c r="AX49"/>
  <c r="AX24"/>
  <c r="AY24"/>
  <c r="AY71"/>
  <c r="AX71"/>
  <c r="AX32"/>
  <c r="AY32"/>
  <c r="AY58"/>
  <c r="AX58"/>
  <c r="AY31"/>
  <c r="AX31"/>
  <c r="AY22"/>
  <c r="AX22"/>
  <c r="AY37"/>
  <c r="AX37"/>
  <c r="AY66"/>
  <c r="AX66"/>
  <c r="AY18"/>
  <c r="AX18"/>
  <c r="AX26"/>
  <c r="AY26"/>
  <c r="AY21"/>
  <c r="AX21"/>
  <c r="AY54"/>
  <c r="AX54"/>
  <c r="AY60"/>
  <c r="AX60"/>
  <c r="AX62"/>
  <c r="AY62"/>
  <c r="AX45"/>
  <c r="AY45"/>
  <c r="AX63"/>
  <c r="AY63"/>
  <c r="AY17"/>
  <c r="AX17"/>
  <c r="AX59"/>
  <c r="AY59"/>
  <c r="AY67"/>
  <c r="AX67"/>
  <c r="AY39"/>
  <c r="AX39"/>
  <c r="AX44"/>
  <c r="AY44"/>
  <c r="AY61"/>
  <c r="AX61"/>
  <c r="AX16"/>
  <c r="AY16"/>
  <c r="AY34"/>
  <c r="AX34"/>
  <c r="AX23"/>
  <c r="AY23"/>
  <c r="AY46"/>
  <c r="AX46"/>
  <c r="AY29"/>
  <c r="AX29"/>
  <c r="AY35"/>
  <c r="AX35"/>
  <c r="AX43"/>
  <c r="AY43"/>
  <c r="AX65"/>
  <c r="AY65"/>
  <c r="AX68"/>
  <c r="AY68"/>
  <c r="AX25"/>
  <c r="AY25"/>
  <c r="AY36"/>
  <c r="AX36"/>
  <c r="AY38"/>
  <c r="AX38"/>
  <c r="AY13"/>
  <c r="AX13"/>
  <c r="O2" i="3"/>
  <c r="S2"/>
  <c r="R2"/>
  <c r="F2"/>
  <c r="AX14" i="24"/>
  <c r="AY14"/>
  <c r="BC30"/>
  <c r="BC28"/>
  <c r="BC27"/>
  <c r="BC19"/>
  <c r="BC33"/>
  <c r="BC20"/>
  <c r="BC24"/>
  <c r="BC32"/>
  <c r="BC31"/>
  <c r="BC22"/>
  <c r="BC37"/>
  <c r="BC18"/>
  <c r="BC26"/>
  <c r="BC21"/>
  <c r="BC17"/>
  <c r="BC39"/>
  <c r="BC16"/>
  <c r="BC34"/>
  <c r="BC23"/>
  <c r="BC29"/>
  <c r="BC35"/>
  <c r="BC25"/>
  <c r="BC36"/>
  <c r="BC38"/>
  <c r="BT4"/>
  <c r="D4"/>
  <c r="T4"/>
  <c r="BK4"/>
  <c r="BH4"/>
  <c r="BS4"/>
  <c r="BQ4"/>
  <c r="BC13"/>
  <c r="BC14"/>
  <c r="CB31"/>
  <c r="CB19"/>
  <c r="Y548" i="3" l="1"/>
  <c r="X548"/>
  <c r="T548"/>
  <c r="Z548" s="1"/>
  <c r="Y7"/>
  <c r="X7"/>
  <c r="Y11"/>
  <c r="X11"/>
  <c r="Y12"/>
  <c r="X12"/>
  <c r="Y13"/>
  <c r="X13"/>
  <c r="Y14"/>
  <c r="X14"/>
  <c r="Y15"/>
  <c r="X15"/>
  <c r="Y16"/>
  <c r="X16"/>
  <c r="Y17"/>
  <c r="X17"/>
  <c r="Y18"/>
  <c r="X18"/>
  <c r="Y24"/>
  <c r="X24"/>
  <c r="Y25"/>
  <c r="X25"/>
  <c r="Y26"/>
  <c r="X26"/>
  <c r="Y27"/>
  <c r="X27"/>
  <c r="Y28"/>
  <c r="X28"/>
  <c r="Y29"/>
  <c r="X29"/>
  <c r="Y30"/>
  <c r="X30"/>
  <c r="Y31"/>
  <c r="X31"/>
  <c r="Y32"/>
  <c r="X32"/>
  <c r="Y33"/>
  <c r="X33"/>
  <c r="Y34"/>
  <c r="X34"/>
  <c r="Y35"/>
  <c r="X35"/>
  <c r="Y36"/>
  <c r="X36"/>
  <c r="Y37"/>
  <c r="X37"/>
  <c r="Y38"/>
  <c r="X38"/>
  <c r="Y39"/>
  <c r="X39"/>
  <c r="Y40"/>
  <c r="X40"/>
  <c r="Y41"/>
  <c r="X41"/>
  <c r="Y42"/>
  <c r="X42"/>
  <c r="Y43"/>
  <c r="X43"/>
  <c r="Y44"/>
  <c r="X44"/>
  <c r="Y45"/>
  <c r="X45"/>
  <c r="Y46"/>
  <c r="X46"/>
  <c r="Y47"/>
  <c r="X47"/>
  <c r="Y48"/>
  <c r="X48"/>
  <c r="Y49"/>
  <c r="X49"/>
  <c r="Y50"/>
  <c r="X50"/>
  <c r="Y51"/>
  <c r="X51"/>
  <c r="Y52"/>
  <c r="X52"/>
  <c r="Y53"/>
  <c r="X53"/>
  <c r="Y54"/>
  <c r="X54"/>
  <c r="Y55"/>
  <c r="X55"/>
  <c r="Y56"/>
  <c r="X56"/>
  <c r="Y57"/>
  <c r="X57"/>
  <c r="Y58"/>
  <c r="X58"/>
  <c r="Y59"/>
  <c r="X59"/>
  <c r="Y60"/>
  <c r="X60"/>
  <c r="Y61"/>
  <c r="X61"/>
  <c r="Y62"/>
  <c r="X62"/>
  <c r="Y63"/>
  <c r="X63"/>
  <c r="Y64"/>
  <c r="X64"/>
  <c r="Y65"/>
  <c r="X65"/>
  <c r="Y66"/>
  <c r="X66"/>
  <c r="Y67"/>
  <c r="X67"/>
  <c r="Y68"/>
  <c r="X68"/>
  <c r="Y69"/>
  <c r="X69"/>
  <c r="Y70"/>
  <c r="X70"/>
  <c r="Y71"/>
  <c r="X71"/>
  <c r="Y73"/>
  <c r="X73"/>
  <c r="Y74"/>
  <c r="X74"/>
  <c r="Y75"/>
  <c r="X75"/>
  <c r="Y76"/>
  <c r="X76"/>
  <c r="Y77"/>
  <c r="X77"/>
  <c r="Y78"/>
  <c r="X78"/>
  <c r="Y79"/>
  <c r="X79"/>
  <c r="Y80"/>
  <c r="X80"/>
  <c r="Y81"/>
  <c r="X81"/>
  <c r="Y82"/>
  <c r="X82"/>
  <c r="Y83"/>
  <c r="X83"/>
  <c r="Y87"/>
  <c r="X87"/>
  <c r="Y91"/>
  <c r="X91"/>
  <c r="Y92"/>
  <c r="X92"/>
  <c r="Y93"/>
  <c r="X93"/>
  <c r="Y94"/>
  <c r="X94"/>
  <c r="Y95"/>
  <c r="X95"/>
  <c r="Y96"/>
  <c r="X96"/>
  <c r="Y97"/>
  <c r="X97"/>
  <c r="Y98"/>
  <c r="X98"/>
  <c r="Y99"/>
  <c r="X99"/>
  <c r="Y100"/>
  <c r="X100"/>
  <c r="Y101"/>
  <c r="X101"/>
  <c r="Y102"/>
  <c r="X102"/>
  <c r="Y103"/>
  <c r="X103"/>
  <c r="Y104"/>
  <c r="X104"/>
  <c r="Y105"/>
  <c r="X105"/>
  <c r="Y106"/>
  <c r="X106"/>
  <c r="Y107"/>
  <c r="X107"/>
  <c r="Y109"/>
  <c r="X109"/>
  <c r="Y153"/>
  <c r="X153"/>
  <c r="Y154"/>
  <c r="X154"/>
  <c r="Y155"/>
  <c r="X155"/>
  <c r="Y156"/>
  <c r="X156"/>
  <c r="Y157"/>
  <c r="X157"/>
  <c r="Y158"/>
  <c r="X158"/>
  <c r="Y159"/>
  <c r="X159"/>
  <c r="Y160"/>
  <c r="X160"/>
  <c r="Y168"/>
  <c r="X168"/>
  <c r="Y169"/>
  <c r="X169"/>
  <c r="Y170"/>
  <c r="X170"/>
  <c r="Y171"/>
  <c r="X171"/>
  <c r="Y172"/>
  <c r="X172"/>
  <c r="Y173"/>
  <c r="X173"/>
  <c r="Y174"/>
  <c r="X174"/>
  <c r="Y175"/>
  <c r="X175"/>
  <c r="Y176"/>
  <c r="X176"/>
  <c r="Y177"/>
  <c r="X177"/>
  <c r="Y178"/>
  <c r="X178"/>
  <c r="Y179"/>
  <c r="X179"/>
  <c r="Y180"/>
  <c r="X180"/>
  <c r="Y181"/>
  <c r="X181"/>
  <c r="Y182"/>
  <c r="X182"/>
  <c r="Y184"/>
  <c r="X184"/>
  <c r="Y185"/>
  <c r="X185"/>
  <c r="Y186"/>
  <c r="X186"/>
  <c r="Y188"/>
  <c r="X188"/>
  <c r="Y191"/>
  <c r="X191"/>
  <c r="Y193"/>
  <c r="X193"/>
  <c r="Y195"/>
  <c r="X195"/>
  <c r="Y198"/>
  <c r="X198"/>
  <c r="Y200"/>
  <c r="X200"/>
  <c r="Y202"/>
  <c r="X202"/>
  <c r="Y204"/>
  <c r="X204"/>
  <c r="Y206"/>
  <c r="X206"/>
  <c r="Y208"/>
  <c r="X208"/>
  <c r="Y210"/>
  <c r="X210"/>
  <c r="Y222"/>
  <c r="X222"/>
  <c r="Y225"/>
  <c r="X225"/>
  <c r="Y226"/>
  <c r="X226"/>
  <c r="Y227"/>
  <c r="X227"/>
  <c r="Y228"/>
  <c r="X228"/>
  <c r="Y229"/>
  <c r="X229"/>
  <c r="Y230"/>
  <c r="X230"/>
  <c r="Y231"/>
  <c r="X231"/>
  <c r="Y235"/>
  <c r="X235"/>
  <c r="Y236"/>
  <c r="X236"/>
  <c r="Y237"/>
  <c r="X237"/>
  <c r="Y238"/>
  <c r="X238"/>
  <c r="Y239"/>
  <c r="X239"/>
  <c r="Y240"/>
  <c r="X240"/>
  <c r="Y241"/>
  <c r="X241"/>
  <c r="Y245"/>
  <c r="X245"/>
  <c r="Y246"/>
  <c r="X246"/>
  <c r="Y247"/>
  <c r="X247"/>
  <c r="Y248"/>
  <c r="X248"/>
  <c r="Y249"/>
  <c r="X249"/>
  <c r="Y250"/>
  <c r="X250"/>
  <c r="Y251"/>
  <c r="X251"/>
  <c r="Y255"/>
  <c r="X255"/>
  <c r="Y256"/>
  <c r="X256"/>
  <c r="Y257"/>
  <c r="X257"/>
  <c r="Y258"/>
  <c r="X258"/>
  <c r="Y259"/>
  <c r="X259"/>
  <c r="Y260"/>
  <c r="X260"/>
  <c r="Y261"/>
  <c r="X261"/>
  <c r="Y265"/>
  <c r="X265"/>
  <c r="Y266"/>
  <c r="X266"/>
  <c r="Y267"/>
  <c r="X267"/>
  <c r="Y268"/>
  <c r="X268"/>
  <c r="Y269"/>
  <c r="X269"/>
  <c r="Y270"/>
  <c r="X270"/>
  <c r="Y271"/>
  <c r="X271"/>
  <c r="Y287"/>
  <c r="X287"/>
  <c r="Y290"/>
  <c r="X290"/>
  <c r="Y316"/>
  <c r="X316"/>
  <c r="Y319"/>
  <c r="X319"/>
  <c r="Y320"/>
  <c r="X320"/>
  <c r="Y321"/>
  <c r="X321"/>
  <c r="Y322"/>
  <c r="X322"/>
  <c r="Y324"/>
  <c r="X324"/>
  <c r="Y326"/>
  <c r="X326"/>
  <c r="Y328"/>
  <c r="X328"/>
  <c r="Y330"/>
  <c r="X330"/>
  <c r="Y332"/>
  <c r="X332"/>
  <c r="Y334"/>
  <c r="X334"/>
  <c r="Y336"/>
  <c r="X336"/>
  <c r="Y338"/>
  <c r="X338"/>
  <c r="Y340"/>
  <c r="X340"/>
  <c r="Y342"/>
  <c r="X342"/>
  <c r="Y344"/>
  <c r="X344"/>
  <c r="Y346"/>
  <c r="X346"/>
  <c r="Y348"/>
  <c r="X348"/>
  <c r="Y350"/>
  <c r="X350"/>
  <c r="Y352"/>
  <c r="X352"/>
  <c r="Y354"/>
  <c r="X354"/>
  <c r="Y356"/>
  <c r="X356"/>
  <c r="Y358"/>
  <c r="X358"/>
  <c r="Y360"/>
  <c r="X360"/>
  <c r="Y362"/>
  <c r="X362"/>
  <c r="Y366"/>
  <c r="X366"/>
  <c r="Y368"/>
  <c r="X368"/>
  <c r="Y370"/>
  <c r="X370"/>
  <c r="Y372"/>
  <c r="X372"/>
  <c r="Y374"/>
  <c r="X374"/>
  <c r="Y376"/>
  <c r="X376"/>
  <c r="Y378"/>
  <c r="X378"/>
  <c r="Y380"/>
  <c r="X380"/>
  <c r="Y382"/>
  <c r="X382"/>
  <c r="Y384"/>
  <c r="X384"/>
  <c r="Y386"/>
  <c r="X386"/>
  <c r="Y388"/>
  <c r="X388"/>
  <c r="Y390"/>
  <c r="X390"/>
  <c r="Y392"/>
  <c r="X392"/>
  <c r="Y394"/>
  <c r="X394"/>
  <c r="Y396"/>
  <c r="X396"/>
  <c r="Y398"/>
  <c r="X398"/>
  <c r="Y400"/>
  <c r="X400"/>
  <c r="Y402"/>
  <c r="X402"/>
  <c r="Y404"/>
  <c r="X404"/>
  <c r="Y406"/>
  <c r="X406"/>
  <c r="Y410"/>
  <c r="X410"/>
  <c r="Y412"/>
  <c r="X412"/>
  <c r="Y414"/>
  <c r="X414"/>
  <c r="Y416"/>
  <c r="X416"/>
  <c r="Y418"/>
  <c r="X418"/>
  <c r="Y420"/>
  <c r="X420"/>
  <c r="Y422"/>
  <c r="X422"/>
  <c r="Y424"/>
  <c r="X424"/>
  <c r="Y426"/>
  <c r="X426"/>
  <c r="Y428"/>
  <c r="X428"/>
  <c r="Y430"/>
  <c r="X430"/>
  <c r="Y432"/>
  <c r="X432"/>
  <c r="Y434"/>
  <c r="X434"/>
  <c r="Y436"/>
  <c r="X436"/>
  <c r="Y438"/>
  <c r="X438"/>
  <c r="Y440"/>
  <c r="X440"/>
  <c r="Y442"/>
  <c r="X442"/>
  <c r="Y444"/>
  <c r="X444"/>
  <c r="Y446"/>
  <c r="X446"/>
  <c r="Y448"/>
  <c r="X448"/>
  <c r="Y450"/>
  <c r="X450"/>
  <c r="Y454"/>
  <c r="X454"/>
  <c r="Y455"/>
  <c r="X455"/>
  <c r="Y456"/>
  <c r="X456"/>
  <c r="Y457"/>
  <c r="X457"/>
  <c r="Y458"/>
  <c r="X458"/>
  <c r="Y459"/>
  <c r="X459"/>
  <c r="Y460"/>
  <c r="X460"/>
  <c r="Y461"/>
  <c r="X461"/>
  <c r="Y462"/>
  <c r="X462"/>
  <c r="Y463"/>
  <c r="X463"/>
  <c r="Y464"/>
  <c r="X464"/>
  <c r="Y465"/>
  <c r="X465"/>
  <c r="Y466"/>
  <c r="X466"/>
  <c r="Y467"/>
  <c r="X467"/>
  <c r="Y468"/>
  <c r="X468"/>
  <c r="Y469"/>
  <c r="X469"/>
  <c r="Y470"/>
  <c r="X470"/>
  <c r="Y471"/>
  <c r="X471"/>
  <c r="Y472"/>
  <c r="X472"/>
  <c r="Y473"/>
  <c r="X473"/>
  <c r="Y474"/>
  <c r="X474"/>
  <c r="Y475"/>
  <c r="X475"/>
  <c r="Y476"/>
  <c r="X476"/>
  <c r="Y477"/>
  <c r="X477"/>
  <c r="Y478"/>
  <c r="X478"/>
  <c r="Y479"/>
  <c r="X479"/>
  <c r="Y480"/>
  <c r="X480"/>
  <c r="Y481"/>
  <c r="X481"/>
  <c r="Y482"/>
  <c r="X482"/>
  <c r="Y483"/>
  <c r="X483"/>
  <c r="Y484"/>
  <c r="X484"/>
  <c r="Y485"/>
  <c r="X485"/>
  <c r="Y486"/>
  <c r="X486"/>
  <c r="Y487"/>
  <c r="X487"/>
  <c r="Y488"/>
  <c r="X488"/>
  <c r="Y493"/>
  <c r="X493"/>
  <c r="Y494"/>
  <c r="X494"/>
  <c r="Y495"/>
  <c r="X495"/>
  <c r="Y496"/>
  <c r="X496"/>
  <c r="Y497"/>
  <c r="X497"/>
  <c r="Y498"/>
  <c r="X498"/>
  <c r="Y499"/>
  <c r="X499"/>
  <c r="Y500"/>
  <c r="X500"/>
  <c r="Y501"/>
  <c r="X501"/>
  <c r="Y502"/>
  <c r="X502"/>
  <c r="Y503"/>
  <c r="X503"/>
  <c r="Y504"/>
  <c r="X504"/>
  <c r="Y505"/>
  <c r="X505"/>
  <c r="Y506"/>
  <c r="X506"/>
  <c r="Y507"/>
  <c r="X507"/>
  <c r="Y510"/>
  <c r="X510"/>
  <c r="Y511"/>
  <c r="X511"/>
  <c r="Y512"/>
  <c r="X512"/>
  <c r="Y513"/>
  <c r="X513"/>
  <c r="Y514"/>
  <c r="X514"/>
  <c r="Y515"/>
  <c r="X515"/>
  <c r="Y516"/>
  <c r="X516"/>
  <c r="Y517"/>
  <c r="X517"/>
  <c r="Y520"/>
  <c r="X520"/>
  <c r="Y521"/>
  <c r="X521"/>
  <c r="Y522"/>
  <c r="X522"/>
  <c r="Y523"/>
  <c r="X523"/>
  <c r="Y524"/>
  <c r="X524"/>
  <c r="Y525"/>
  <c r="X525"/>
  <c r="Y526"/>
  <c r="X526"/>
  <c r="Y527"/>
  <c r="X527"/>
  <c r="Y528"/>
  <c r="X528"/>
  <c r="Y530"/>
  <c r="X530"/>
  <c r="Y539"/>
  <c r="X539"/>
  <c r="Y540"/>
  <c r="X540"/>
  <c r="Y541"/>
  <c r="X541"/>
  <c r="Y542"/>
  <c r="X542"/>
  <c r="Y543"/>
  <c r="X543"/>
  <c r="Y544"/>
  <c r="X544"/>
  <c r="Y545"/>
  <c r="X545"/>
  <c r="Y546"/>
  <c r="X546"/>
  <c r="Y547"/>
  <c r="X547"/>
  <c r="T7"/>
  <c r="Z7" s="1"/>
  <c r="T11"/>
  <c r="Z11" s="1"/>
  <c r="T12"/>
  <c r="Z12" s="1"/>
  <c r="T13"/>
  <c r="Z13" s="1"/>
  <c r="T14"/>
  <c r="Z14" s="1"/>
  <c r="T15"/>
  <c r="Z15" s="1"/>
  <c r="T16"/>
  <c r="Z16" s="1"/>
  <c r="T17"/>
  <c r="Z17" s="1"/>
  <c r="T18"/>
  <c r="Z18" s="1"/>
  <c r="T24"/>
  <c r="Z24" s="1"/>
  <c r="T25"/>
  <c r="Z25" s="1"/>
  <c r="T26"/>
  <c r="Z26" s="1"/>
  <c r="T27"/>
  <c r="Z27" s="1"/>
  <c r="T28"/>
  <c r="Z28" s="1"/>
  <c r="T29"/>
  <c r="Z29" s="1"/>
  <c r="T30"/>
  <c r="Z30" s="1"/>
  <c r="T31"/>
  <c r="Z31" s="1"/>
  <c r="T32"/>
  <c r="Z32" s="1"/>
  <c r="T33"/>
  <c r="Z33" s="1"/>
  <c r="T34"/>
  <c r="Z34" s="1"/>
  <c r="T35"/>
  <c r="Z35" s="1"/>
  <c r="T36"/>
  <c r="Z36" s="1"/>
  <c r="T37"/>
  <c r="Z37" s="1"/>
  <c r="T38"/>
  <c r="Z38" s="1"/>
  <c r="T39"/>
  <c r="Z39" s="1"/>
  <c r="T40"/>
  <c r="Z40" s="1"/>
  <c r="T41"/>
  <c r="Z41" s="1"/>
  <c r="T42"/>
  <c r="Z42" s="1"/>
  <c r="T43"/>
  <c r="Z43" s="1"/>
  <c r="T44"/>
  <c r="Z44" s="1"/>
  <c r="T45"/>
  <c r="Z45" s="1"/>
  <c r="T46"/>
  <c r="Z46" s="1"/>
  <c r="T47"/>
  <c r="Z47" s="1"/>
  <c r="T48"/>
  <c r="Z48" s="1"/>
  <c r="T49"/>
  <c r="Z49" s="1"/>
  <c r="T50"/>
  <c r="Z50" s="1"/>
  <c r="T51"/>
  <c r="Z51" s="1"/>
  <c r="T52"/>
  <c r="Z52" s="1"/>
  <c r="T53"/>
  <c r="Z53" s="1"/>
  <c r="T54"/>
  <c r="Z54" s="1"/>
  <c r="T55"/>
  <c r="Z55" s="1"/>
  <c r="T56"/>
  <c r="Z56" s="1"/>
  <c r="T57"/>
  <c r="Z57" s="1"/>
  <c r="T58"/>
  <c r="Z58" s="1"/>
  <c r="T59"/>
  <c r="Z59" s="1"/>
  <c r="T60"/>
  <c r="Z60" s="1"/>
  <c r="T61"/>
  <c r="Z61" s="1"/>
  <c r="T62"/>
  <c r="Z62" s="1"/>
  <c r="T63"/>
  <c r="Z63" s="1"/>
  <c r="T64"/>
  <c r="Z64" s="1"/>
  <c r="T65"/>
  <c r="Z65" s="1"/>
  <c r="T66"/>
  <c r="Z66" s="1"/>
  <c r="T67"/>
  <c r="Z67" s="1"/>
  <c r="T68"/>
  <c r="Z68" s="1"/>
  <c r="T69"/>
  <c r="Z69" s="1"/>
  <c r="T70"/>
  <c r="Z70" s="1"/>
  <c r="T71"/>
  <c r="Z71" s="1"/>
  <c r="T73"/>
  <c r="Z73" s="1"/>
  <c r="T74"/>
  <c r="Z74" s="1"/>
  <c r="T75"/>
  <c r="Z75" s="1"/>
  <c r="T76"/>
  <c r="Z76" s="1"/>
  <c r="T77"/>
  <c r="Z77" s="1"/>
  <c r="T78"/>
  <c r="Z78" s="1"/>
  <c r="T79"/>
  <c r="Z79" s="1"/>
  <c r="T80"/>
  <c r="Z80" s="1"/>
  <c r="T81"/>
  <c r="Z81" s="1"/>
  <c r="T82"/>
  <c r="Z82" s="1"/>
  <c r="T83"/>
  <c r="Z83" s="1"/>
  <c r="T87"/>
  <c r="Z87" s="1"/>
  <c r="T91"/>
  <c r="Z91" s="1"/>
  <c r="T92"/>
  <c r="Z92" s="1"/>
  <c r="T93"/>
  <c r="Z93" s="1"/>
  <c r="T94"/>
  <c r="Z94" s="1"/>
  <c r="T95"/>
  <c r="Z95" s="1"/>
  <c r="T96"/>
  <c r="Z96" s="1"/>
  <c r="T97"/>
  <c r="Z97" s="1"/>
  <c r="T98"/>
  <c r="Z98" s="1"/>
  <c r="T99"/>
  <c r="Z99" s="1"/>
  <c r="T100"/>
  <c r="Z100" s="1"/>
  <c r="T101"/>
  <c r="Z101" s="1"/>
  <c r="T102"/>
  <c r="Z102" s="1"/>
  <c r="T103"/>
  <c r="Z103" s="1"/>
  <c r="T104"/>
  <c r="Z104" s="1"/>
  <c r="T105"/>
  <c r="Z105" s="1"/>
  <c r="T106"/>
  <c r="Z106" s="1"/>
  <c r="T107"/>
  <c r="Z107" s="1"/>
  <c r="T109"/>
  <c r="Z109" s="1"/>
  <c r="T153"/>
  <c r="Z153" s="1"/>
  <c r="T154"/>
  <c r="Z154" s="1"/>
  <c r="T155"/>
  <c r="Z155" s="1"/>
  <c r="T156"/>
  <c r="Z156" s="1"/>
  <c r="T157"/>
  <c r="Z157" s="1"/>
  <c r="T158"/>
  <c r="Z158" s="1"/>
  <c r="T159"/>
  <c r="Z159" s="1"/>
  <c r="T160"/>
  <c r="Z160" s="1"/>
  <c r="T168"/>
  <c r="Z168" s="1"/>
  <c r="T169"/>
  <c r="Z169" s="1"/>
  <c r="T170"/>
  <c r="Z170" s="1"/>
  <c r="T171"/>
  <c r="Z171" s="1"/>
  <c r="T172"/>
  <c r="Z172" s="1"/>
  <c r="T173"/>
  <c r="Z173" s="1"/>
  <c r="T174"/>
  <c r="Z174" s="1"/>
  <c r="T175"/>
  <c r="Z175" s="1"/>
  <c r="T176"/>
  <c r="Z176" s="1"/>
  <c r="T177"/>
  <c r="Z177" s="1"/>
  <c r="T178"/>
  <c r="Z178" s="1"/>
  <c r="T179"/>
  <c r="Z179" s="1"/>
  <c r="T180"/>
  <c r="Z180" s="1"/>
  <c r="T181"/>
  <c r="Z181" s="1"/>
  <c r="T182"/>
  <c r="Z182" s="1"/>
  <c r="T184"/>
  <c r="Z184" s="1"/>
  <c r="T185"/>
  <c r="Z185" s="1"/>
  <c r="T186"/>
  <c r="Z186" s="1"/>
  <c r="T188"/>
  <c r="Z188" s="1"/>
  <c r="T191"/>
  <c r="Z191" s="1"/>
  <c r="T193"/>
  <c r="Z193" s="1"/>
  <c r="T195"/>
  <c r="Z195" s="1"/>
  <c r="T198"/>
  <c r="Z198" s="1"/>
  <c r="T200"/>
  <c r="Z200" s="1"/>
  <c r="T202"/>
  <c r="Z202" s="1"/>
  <c r="T204"/>
  <c r="Z204" s="1"/>
  <c r="T206"/>
  <c r="Z206" s="1"/>
  <c r="T208"/>
  <c r="Z208" s="1"/>
  <c r="T210"/>
  <c r="Z210" s="1"/>
  <c r="T222"/>
  <c r="Z222" s="1"/>
  <c r="T225"/>
  <c r="Z225" s="1"/>
  <c r="T226"/>
  <c r="Z226" s="1"/>
  <c r="T227"/>
  <c r="Z227" s="1"/>
  <c r="T228"/>
  <c r="Z228" s="1"/>
  <c r="T229"/>
  <c r="Z229" s="1"/>
  <c r="T230"/>
  <c r="Z230" s="1"/>
  <c r="T231"/>
  <c r="Z231" s="1"/>
  <c r="T235"/>
  <c r="Z235" s="1"/>
  <c r="T236"/>
  <c r="Z236" s="1"/>
  <c r="T237"/>
  <c r="Z237" s="1"/>
  <c r="T238"/>
  <c r="Z238" s="1"/>
  <c r="T239"/>
  <c r="Z239" s="1"/>
  <c r="T240"/>
  <c r="Z240" s="1"/>
  <c r="T241"/>
  <c r="Z241" s="1"/>
  <c r="T245"/>
  <c r="Z245" s="1"/>
  <c r="T246"/>
  <c r="Z246" s="1"/>
  <c r="T247"/>
  <c r="Z247" s="1"/>
  <c r="T248"/>
  <c r="Z248" s="1"/>
  <c r="T249"/>
  <c r="Z249" s="1"/>
  <c r="T250"/>
  <c r="Z250" s="1"/>
  <c r="T251"/>
  <c r="Z251" s="1"/>
  <c r="T255"/>
  <c r="Z255" s="1"/>
  <c r="T256"/>
  <c r="Z256" s="1"/>
  <c r="T257"/>
  <c r="Z257" s="1"/>
  <c r="T258"/>
  <c r="Z258" s="1"/>
  <c r="T259"/>
  <c r="Z259" s="1"/>
  <c r="T260"/>
  <c r="Z260" s="1"/>
  <c r="T261"/>
  <c r="Z261" s="1"/>
  <c r="T265"/>
  <c r="Z265" s="1"/>
  <c r="T266"/>
  <c r="Z266" s="1"/>
  <c r="T267"/>
  <c r="Z267" s="1"/>
  <c r="T268"/>
  <c r="Z268" s="1"/>
  <c r="T269"/>
  <c r="Z269" s="1"/>
  <c r="T270"/>
  <c r="Z270" s="1"/>
  <c r="T271"/>
  <c r="Z271" s="1"/>
  <c r="T287"/>
  <c r="Z287" s="1"/>
  <c r="T290"/>
  <c r="Z290" s="1"/>
  <c r="T316"/>
  <c r="Z316" s="1"/>
  <c r="T319"/>
  <c r="Z319" s="1"/>
  <c r="T320"/>
  <c r="Z320" s="1"/>
  <c r="T321"/>
  <c r="Z321" s="1"/>
  <c r="T322"/>
  <c r="Z322" s="1"/>
  <c r="T324"/>
  <c r="Z324" s="1"/>
  <c r="T326"/>
  <c r="Z326" s="1"/>
  <c r="T328"/>
  <c r="Z328" s="1"/>
  <c r="T330"/>
  <c r="Z330" s="1"/>
  <c r="T332"/>
  <c r="Z332" s="1"/>
  <c r="T334"/>
  <c r="Z334" s="1"/>
  <c r="T336"/>
  <c r="Z336" s="1"/>
  <c r="T338"/>
  <c r="Z338" s="1"/>
  <c r="T340"/>
  <c r="Z340" s="1"/>
  <c r="T342"/>
  <c r="Z342" s="1"/>
  <c r="T344"/>
  <c r="Z344" s="1"/>
  <c r="T346"/>
  <c r="Z346" s="1"/>
  <c r="T348"/>
  <c r="Z348" s="1"/>
  <c r="T350"/>
  <c r="Z350" s="1"/>
  <c r="T352"/>
  <c r="Z352" s="1"/>
  <c r="T354"/>
  <c r="Z354" s="1"/>
  <c r="T356"/>
  <c r="Z356" s="1"/>
  <c r="T358"/>
  <c r="Z358" s="1"/>
  <c r="T360"/>
  <c r="Z360" s="1"/>
  <c r="T362"/>
  <c r="Z362" s="1"/>
  <c r="T366"/>
  <c r="Z366" s="1"/>
  <c r="T368"/>
  <c r="Z368" s="1"/>
  <c r="T370"/>
  <c r="Z370" s="1"/>
  <c r="T372"/>
  <c r="Z372" s="1"/>
  <c r="T374"/>
  <c r="Z374" s="1"/>
  <c r="T376"/>
  <c r="Z376" s="1"/>
  <c r="T378"/>
  <c r="Z378" s="1"/>
  <c r="T380"/>
  <c r="Z380" s="1"/>
  <c r="T382"/>
  <c r="Z382" s="1"/>
  <c r="T384"/>
  <c r="Z384" s="1"/>
  <c r="T386"/>
  <c r="Z386" s="1"/>
  <c r="T388"/>
  <c r="Z388" s="1"/>
  <c r="T390"/>
  <c r="Z390" s="1"/>
  <c r="T392"/>
  <c r="Z392" s="1"/>
  <c r="T394"/>
  <c r="Z394" s="1"/>
  <c r="T396"/>
  <c r="Z396" s="1"/>
  <c r="T398"/>
  <c r="Z398" s="1"/>
  <c r="T400"/>
  <c r="Z400" s="1"/>
  <c r="T402"/>
  <c r="Z402" s="1"/>
  <c r="T404"/>
  <c r="Z404" s="1"/>
  <c r="T406"/>
  <c r="Z406" s="1"/>
  <c r="T410"/>
  <c r="Z410" s="1"/>
  <c r="T412"/>
  <c r="Z412" s="1"/>
  <c r="T414"/>
  <c r="Z414" s="1"/>
  <c r="T416"/>
  <c r="Z416" s="1"/>
  <c r="T418"/>
  <c r="Z418" s="1"/>
  <c r="T420"/>
  <c r="Z420" s="1"/>
  <c r="T422"/>
  <c r="Z422" s="1"/>
  <c r="T424"/>
  <c r="Z424" s="1"/>
  <c r="T426"/>
  <c r="Z426" s="1"/>
  <c r="T428"/>
  <c r="Z428" s="1"/>
  <c r="T430"/>
  <c r="Z430" s="1"/>
  <c r="T432"/>
  <c r="Z432" s="1"/>
  <c r="T434"/>
  <c r="Z434" s="1"/>
  <c r="T436"/>
  <c r="Z436" s="1"/>
  <c r="T438"/>
  <c r="Z438" s="1"/>
  <c r="T440"/>
  <c r="Z440" s="1"/>
  <c r="T442"/>
  <c r="Z442" s="1"/>
  <c r="T444"/>
  <c r="Z444" s="1"/>
  <c r="T446"/>
  <c r="Z446" s="1"/>
  <c r="T448"/>
  <c r="Z448" s="1"/>
  <c r="T450"/>
  <c r="Z450" s="1"/>
  <c r="T454"/>
  <c r="Z454" s="1"/>
  <c r="T455"/>
  <c r="Z455" s="1"/>
  <c r="T456"/>
  <c r="Z456" s="1"/>
  <c r="T457"/>
  <c r="Z457" s="1"/>
  <c r="T458"/>
  <c r="Z458" s="1"/>
  <c r="T459"/>
  <c r="Z459" s="1"/>
  <c r="T460"/>
  <c r="Z460" s="1"/>
  <c r="T461"/>
  <c r="Z461" s="1"/>
  <c r="T462"/>
  <c r="Z462" s="1"/>
  <c r="T463"/>
  <c r="Z463" s="1"/>
  <c r="T464"/>
  <c r="Z464" s="1"/>
  <c r="T465"/>
  <c r="Z465" s="1"/>
  <c r="T466"/>
  <c r="Z466" s="1"/>
  <c r="T467"/>
  <c r="Z467" s="1"/>
  <c r="T468"/>
  <c r="Z468" s="1"/>
  <c r="T469"/>
  <c r="Z469" s="1"/>
  <c r="T470"/>
  <c r="Z470" s="1"/>
  <c r="T471"/>
  <c r="Z471" s="1"/>
  <c r="T472"/>
  <c r="Z472" s="1"/>
  <c r="T473"/>
  <c r="Z473" s="1"/>
  <c r="T474"/>
  <c r="Z474" s="1"/>
  <c r="T475"/>
  <c r="Z475" s="1"/>
  <c r="T476"/>
  <c r="Z476" s="1"/>
  <c r="T477"/>
  <c r="Z477" s="1"/>
  <c r="T478"/>
  <c r="Z478" s="1"/>
  <c r="T479"/>
  <c r="Z479" s="1"/>
  <c r="T480"/>
  <c r="Z480" s="1"/>
  <c r="T481"/>
  <c r="Z481" s="1"/>
  <c r="T482"/>
  <c r="Z482" s="1"/>
  <c r="T483"/>
  <c r="Z483" s="1"/>
  <c r="T484"/>
  <c r="Z484" s="1"/>
  <c r="T485"/>
  <c r="Z485" s="1"/>
  <c r="T486"/>
  <c r="Z486" s="1"/>
  <c r="T487"/>
  <c r="Z487" s="1"/>
  <c r="T488"/>
  <c r="Z488" s="1"/>
  <c r="T493"/>
  <c r="Z493" s="1"/>
  <c r="T494"/>
  <c r="Z494" s="1"/>
  <c r="T495"/>
  <c r="Z495" s="1"/>
  <c r="T496"/>
  <c r="Z496" s="1"/>
  <c r="T497"/>
  <c r="Z497" s="1"/>
  <c r="T498"/>
  <c r="Z498" s="1"/>
  <c r="T499"/>
  <c r="Z499" s="1"/>
  <c r="T500"/>
  <c r="Z500" s="1"/>
  <c r="T501"/>
  <c r="Z501" s="1"/>
  <c r="T502"/>
  <c r="Z502" s="1"/>
  <c r="T503"/>
  <c r="Z503" s="1"/>
  <c r="T504"/>
  <c r="Z504" s="1"/>
  <c r="T505"/>
  <c r="Z505" s="1"/>
  <c r="T506"/>
  <c r="Z506" s="1"/>
  <c r="T507"/>
  <c r="Z507" s="1"/>
  <c r="T510"/>
  <c r="Z510" s="1"/>
  <c r="T511"/>
  <c r="Z511" s="1"/>
  <c r="T512"/>
  <c r="Z512" s="1"/>
  <c r="T513"/>
  <c r="Z513" s="1"/>
  <c r="T514"/>
  <c r="Z514" s="1"/>
  <c r="T515"/>
  <c r="Z515" s="1"/>
  <c r="T516"/>
  <c r="Z516" s="1"/>
  <c r="T517"/>
  <c r="Z517" s="1"/>
  <c r="T520"/>
  <c r="Z520" s="1"/>
  <c r="T521"/>
  <c r="Z521" s="1"/>
  <c r="T522"/>
  <c r="Z522" s="1"/>
  <c r="T523"/>
  <c r="Z523" s="1"/>
  <c r="T524"/>
  <c r="Z524" s="1"/>
  <c r="T525"/>
  <c r="Z525" s="1"/>
  <c r="T526"/>
  <c r="Z526" s="1"/>
  <c r="T527"/>
  <c r="Z527" s="1"/>
  <c r="T528"/>
  <c r="Z528" s="1"/>
  <c r="T530"/>
  <c r="Z530" s="1"/>
  <c r="T539"/>
  <c r="Z539" s="1"/>
  <c r="T540"/>
  <c r="Z540" s="1"/>
  <c r="T541"/>
  <c r="Z541" s="1"/>
  <c r="T542"/>
  <c r="Z542" s="1"/>
  <c r="T543"/>
  <c r="Z543" s="1"/>
  <c r="T544"/>
  <c r="Z544" s="1"/>
  <c r="T545"/>
  <c r="Z545" s="1"/>
  <c r="T546"/>
  <c r="Z546" s="1"/>
  <c r="T547"/>
  <c r="Z547" s="1"/>
  <c r="T14" i="24"/>
  <c r="C13" i="25" s="1"/>
  <c r="T13" i="24"/>
  <c r="C15" i="25" s="1"/>
  <c r="T38" i="24"/>
  <c r="T36"/>
  <c r="T25"/>
  <c r="C9" i="25" s="1"/>
  <c r="T35" i="24"/>
  <c r="C25" i="25" s="1"/>
  <c r="T29" i="24"/>
  <c r="T23"/>
  <c r="T34"/>
  <c r="C23" i="25" s="1"/>
  <c r="T16" i="24"/>
  <c r="T39"/>
  <c r="T17"/>
  <c r="T21"/>
  <c r="T26"/>
  <c r="C11" i="25" s="1"/>
  <c r="T18" i="24"/>
  <c r="T37"/>
  <c r="T22"/>
  <c r="T31"/>
  <c r="T32"/>
  <c r="T24"/>
  <c r="T20"/>
  <c r="C7" i="25" s="1"/>
  <c r="T33" i="24"/>
  <c r="C21" i="25" s="1"/>
  <c r="T19" i="24"/>
  <c r="T27"/>
  <c r="C17" i="25" s="1"/>
  <c r="T28" i="24"/>
  <c r="C19" i="25" s="1"/>
  <c r="T30" i="24"/>
  <c r="M2" i="3"/>
  <c r="L2"/>
  <c r="J2"/>
  <c r="BZ14" i="24"/>
  <c r="BF14"/>
  <c r="BG14"/>
  <c r="T15"/>
  <c r="BH15" a="1"/>
  <c r="BH15" s="1"/>
  <c r="BZ13"/>
  <c r="BF13"/>
  <c r="BG13"/>
  <c r="BF38"/>
  <c r="BZ38"/>
  <c r="BG38"/>
  <c r="BF36"/>
  <c r="BG36"/>
  <c r="BZ36"/>
  <c r="BG25"/>
  <c r="T68"/>
  <c r="BG68"/>
  <c r="T65"/>
  <c r="BG65"/>
  <c r="T43"/>
  <c r="BZ43"/>
  <c r="BG43"/>
  <c r="BF43"/>
  <c r="BG35"/>
  <c r="BF29"/>
  <c r="BG29"/>
  <c r="BZ29"/>
  <c r="T46"/>
  <c r="BG46"/>
  <c r="BG23"/>
  <c r="BG34"/>
  <c r="BZ16"/>
  <c r="BF16"/>
  <c r="BG16"/>
  <c r="BF61"/>
  <c r="BZ61"/>
  <c r="BG61"/>
  <c r="T44"/>
  <c r="BF44"/>
  <c r="BZ44"/>
  <c r="BG44"/>
  <c r="BZ39"/>
  <c r="BG39"/>
  <c r="BF39"/>
  <c r="T67"/>
  <c r="BG67"/>
  <c r="BF59"/>
  <c r="BZ59"/>
  <c r="BG59"/>
  <c r="BZ17"/>
  <c r="BF17"/>
  <c r="BG17"/>
  <c r="T63"/>
  <c r="BG63"/>
  <c r="T45"/>
  <c r="BF45"/>
  <c r="BZ45"/>
  <c r="BG45"/>
  <c r="T62"/>
  <c r="BG62"/>
  <c r="BF60"/>
  <c r="BZ60"/>
  <c r="BG60"/>
  <c r="BZ54"/>
  <c r="BG54"/>
  <c r="BF54"/>
  <c r="BG21"/>
  <c r="BG26"/>
  <c r="BZ18"/>
  <c r="BF18"/>
  <c r="BG18"/>
  <c r="T66"/>
  <c r="BG66"/>
  <c r="BF37"/>
  <c r="BZ37"/>
  <c r="BG37"/>
  <c r="BG22"/>
  <c r="BG31"/>
  <c r="BZ58"/>
  <c r="BG58"/>
  <c r="BF58"/>
  <c r="BG32"/>
  <c r="T71"/>
  <c r="BG71"/>
  <c r="BG24"/>
  <c r="T49"/>
  <c r="BZ49"/>
  <c r="BG49"/>
  <c r="BF49"/>
  <c r="T40"/>
  <c r="BF40"/>
  <c r="BZ40"/>
  <c r="BG40"/>
  <c r="T50"/>
  <c r="BZ50"/>
  <c r="BG50"/>
  <c r="BF50"/>
  <c r="BG20"/>
  <c r="BG33"/>
  <c r="BG19"/>
  <c r="T51"/>
  <c r="BZ51"/>
  <c r="BG51"/>
  <c r="BF51"/>
  <c r="BG27"/>
  <c r="BF53"/>
  <c r="BZ53"/>
  <c r="BG53"/>
  <c r="T52"/>
  <c r="BZ52"/>
  <c r="BG52"/>
  <c r="BF52"/>
  <c r="BG28"/>
  <c r="BF30"/>
  <c r="BG30"/>
  <c r="BZ30"/>
  <c r="T64"/>
  <c r="BG64"/>
  <c r="T42"/>
  <c r="BF42"/>
  <c r="BZ42"/>
  <c r="BG42"/>
  <c r="T57"/>
  <c r="BH57" a="1"/>
  <c r="BH57" s="1"/>
  <c r="BH56" a="1"/>
  <c r="BH56" s="1"/>
  <c r="T56"/>
  <c r="T55"/>
  <c r="BH55" a="1"/>
  <c r="BH55" s="1"/>
  <c r="T61"/>
  <c r="BH61" a="1"/>
  <c r="BH61" s="1"/>
  <c r="T59"/>
  <c r="BH59" a="1"/>
  <c r="BH59" s="1"/>
  <c r="T54"/>
  <c r="BH54" a="1"/>
  <c r="BH54" s="1"/>
  <c r="T60"/>
  <c r="BH60" a="1"/>
  <c r="BH60" s="1"/>
  <c r="T58"/>
  <c r="BH58" a="1"/>
  <c r="BH58" s="1"/>
  <c r="T53"/>
  <c r="BH53" a="1"/>
  <c r="BH53" s="1"/>
  <c r="W548" i="3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I548"/>
  <c r="I547"/>
  <c r="I546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I528"/>
  <c r="I527"/>
  <c r="I526"/>
  <c r="I525"/>
  <c r="I524"/>
  <c r="I523"/>
  <c r="I522"/>
  <c r="I521"/>
  <c r="I520"/>
  <c r="I519"/>
  <c r="I518"/>
  <c r="I517"/>
  <c r="I516"/>
  <c r="I515"/>
  <c r="I514"/>
  <c r="I513"/>
  <c r="I512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59"/>
  <c r="I458"/>
  <c r="I457"/>
  <c r="I456"/>
  <c r="I455"/>
  <c r="I454"/>
  <c r="I453"/>
  <c r="I452"/>
  <c r="I451"/>
  <c r="I450"/>
  <c r="I449"/>
  <c r="I448"/>
  <c r="I447"/>
  <c r="I446"/>
  <c r="I445"/>
  <c r="I444"/>
  <c r="I443"/>
  <c r="I442"/>
  <c r="I441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81"/>
  <c r="I380"/>
  <c r="I379"/>
  <c r="I378"/>
  <c r="I377"/>
  <c r="I376"/>
  <c r="I375"/>
  <c r="I374"/>
  <c r="I373"/>
  <c r="I372"/>
  <c r="I371"/>
  <c r="I370"/>
  <c r="I369"/>
  <c r="I368"/>
  <c r="I367"/>
  <c r="I366"/>
  <c r="I365"/>
  <c r="I364"/>
  <c r="I363"/>
  <c r="I362"/>
  <c r="I361"/>
  <c r="I360"/>
  <c r="I359"/>
  <c r="I358"/>
  <c r="I357"/>
  <c r="I356"/>
  <c r="I355"/>
  <c r="I354"/>
  <c r="I353"/>
  <c r="I352"/>
  <c r="I351"/>
  <c r="I350"/>
  <c r="I349"/>
  <c r="I348"/>
  <c r="I347"/>
  <c r="I346"/>
  <c r="I345"/>
  <c r="I344"/>
  <c r="I343"/>
  <c r="I342"/>
  <c r="I341"/>
  <c r="I340"/>
  <c r="I339"/>
  <c r="I338"/>
  <c r="I337"/>
  <c r="I336"/>
  <c r="I335"/>
  <c r="I334"/>
  <c r="I333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7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3"/>
  <c r="W7"/>
  <c r="W11"/>
  <c r="W12"/>
  <c r="W13"/>
  <c r="W14"/>
  <c r="W15"/>
  <c r="W16"/>
  <c r="W17"/>
  <c r="W18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3"/>
  <c r="W74"/>
  <c r="W75"/>
  <c r="W76"/>
  <c r="W77"/>
  <c r="W78"/>
  <c r="W79"/>
  <c r="W80"/>
  <c r="W81"/>
  <c r="W82"/>
  <c r="W83"/>
  <c r="W87"/>
  <c r="W91"/>
  <c r="W92"/>
  <c r="W93"/>
  <c r="W94"/>
  <c r="W95"/>
  <c r="W96"/>
  <c r="W97"/>
  <c r="W98"/>
  <c r="W99"/>
  <c r="W100"/>
  <c r="W101"/>
  <c r="W102"/>
  <c r="W105"/>
  <c r="W106"/>
  <c r="W107"/>
  <c r="W109"/>
  <c r="W153"/>
  <c r="W154"/>
  <c r="W155"/>
  <c r="W156"/>
  <c r="W157"/>
  <c r="W158"/>
  <c r="W159"/>
  <c r="W160"/>
  <c r="W168"/>
  <c r="W169"/>
  <c r="W170"/>
  <c r="W171"/>
  <c r="W172"/>
  <c r="W173"/>
  <c r="W174"/>
  <c r="W175"/>
  <c r="W176"/>
  <c r="W177"/>
  <c r="W178"/>
  <c r="W179"/>
  <c r="W180"/>
  <c r="W181"/>
  <c r="W182"/>
  <c r="W184"/>
  <c r="W185"/>
  <c r="W186"/>
  <c r="W188"/>
  <c r="W191"/>
  <c r="W193"/>
  <c r="W195"/>
  <c r="W198"/>
  <c r="W200"/>
  <c r="W202"/>
  <c r="W204"/>
  <c r="W206"/>
  <c r="W208"/>
  <c r="W210"/>
  <c r="W222"/>
  <c r="W225"/>
  <c r="W226"/>
  <c r="W227"/>
  <c r="W228"/>
  <c r="W229"/>
  <c r="W230"/>
  <c r="W231"/>
  <c r="W235"/>
  <c r="W236"/>
  <c r="W237"/>
  <c r="W238"/>
  <c r="W239"/>
  <c r="W240"/>
  <c r="W241"/>
  <c r="W245"/>
  <c r="W246"/>
  <c r="W247"/>
  <c r="W248"/>
  <c r="W249"/>
  <c r="W250"/>
  <c r="W251"/>
  <c r="W255"/>
  <c r="W256"/>
  <c r="W257"/>
  <c r="W258"/>
  <c r="W259"/>
  <c r="W260"/>
  <c r="W261"/>
  <c r="W265"/>
  <c r="W266"/>
  <c r="W267"/>
  <c r="W268"/>
  <c r="W269"/>
  <c r="W270"/>
  <c r="W271"/>
  <c r="W287"/>
  <c r="W290"/>
  <c r="W316"/>
  <c r="W319"/>
  <c r="W320"/>
  <c r="W321"/>
  <c r="W322"/>
  <c r="W324"/>
  <c r="W326"/>
  <c r="W328"/>
  <c r="W330"/>
  <c r="W332"/>
  <c r="W334"/>
  <c r="W336"/>
  <c r="W338"/>
  <c r="W340"/>
  <c r="W342"/>
  <c r="W344"/>
  <c r="W346"/>
  <c r="W348"/>
  <c r="W350"/>
  <c r="W352"/>
  <c r="W354"/>
  <c r="W356"/>
  <c r="W358"/>
  <c r="W360"/>
  <c r="W362"/>
  <c r="W366"/>
  <c r="W368"/>
  <c r="W370"/>
  <c r="W372"/>
  <c r="W374"/>
  <c r="W376"/>
  <c r="W378"/>
  <c r="W380"/>
  <c r="W382"/>
  <c r="W384"/>
  <c r="W386"/>
  <c r="W388"/>
  <c r="W390"/>
  <c r="W392"/>
  <c r="W394"/>
  <c r="W396"/>
  <c r="W398"/>
  <c r="W400"/>
  <c r="W402"/>
  <c r="W404"/>
  <c r="W406"/>
  <c r="W410"/>
  <c r="W412"/>
  <c r="W414"/>
  <c r="W416"/>
  <c r="W418"/>
  <c r="W420"/>
  <c r="W422"/>
  <c r="W424"/>
  <c r="W426"/>
  <c r="W428"/>
  <c r="W430"/>
  <c r="W432"/>
  <c r="W434"/>
  <c r="W436"/>
  <c r="W438"/>
  <c r="W440"/>
  <c r="W442"/>
  <c r="W444"/>
  <c r="W446"/>
  <c r="W448"/>
  <c r="W450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93"/>
  <c r="W494"/>
  <c r="W495"/>
  <c r="W496"/>
  <c r="W497"/>
  <c r="W498"/>
  <c r="W499"/>
  <c r="W500"/>
  <c r="W501"/>
  <c r="W502"/>
  <c r="W503"/>
  <c r="W504"/>
  <c r="W505"/>
  <c r="W506"/>
  <c r="W507"/>
  <c r="W510"/>
  <c r="W511"/>
  <c r="W512"/>
  <c r="W513"/>
  <c r="W514"/>
  <c r="W515"/>
  <c r="W516"/>
  <c r="W517"/>
  <c r="W521"/>
  <c r="W522"/>
  <c r="W523"/>
  <c r="W524"/>
  <c r="W525"/>
  <c r="W526"/>
  <c r="W527"/>
  <c r="W528"/>
  <c r="W530"/>
  <c r="W540"/>
  <c r="W541"/>
  <c r="W542"/>
  <c r="W543"/>
  <c r="W544"/>
  <c r="W545"/>
  <c r="W546"/>
  <c r="W547"/>
  <c r="H2"/>
  <c r="BH14" i="24" a="1"/>
  <c r="BH13" a="1"/>
  <c r="BW29"/>
  <c r="BW30"/>
  <c r="BW33"/>
  <c r="BW36"/>
  <c r="BW38"/>
  <c r="BW69"/>
  <c r="BW54"/>
  <c r="BW60"/>
  <c r="BW49"/>
  <c r="BW50"/>
  <c r="BW58"/>
  <c r="BW46"/>
  <c r="BW53"/>
  <c r="BW13"/>
  <c r="BW44"/>
  <c r="BW55"/>
  <c r="BW70"/>
  <c r="BW31"/>
  <c r="BW22"/>
  <c r="BW48"/>
  <c r="BW23"/>
  <c r="BW67"/>
  <c r="BW56"/>
  <c r="BW68"/>
  <c r="BW45"/>
  <c r="BW18"/>
  <c r="BW17"/>
  <c r="BW37"/>
  <c r="BW28"/>
  <c r="BW61"/>
  <c r="BW40"/>
  <c r="BW19"/>
  <c r="BW21"/>
  <c r="BW25"/>
  <c r="BW65"/>
  <c r="BW41"/>
  <c r="BW15"/>
  <c r="BW32"/>
  <c r="BW63"/>
  <c r="BW51"/>
  <c r="BW43"/>
  <c r="BW16"/>
  <c r="BW66"/>
  <c r="BW42"/>
  <c r="BW47"/>
  <c r="BW26"/>
  <c r="BW20"/>
  <c r="BW52"/>
  <c r="BW64"/>
  <c r="BW24"/>
  <c r="BW57"/>
  <c r="BW39"/>
  <c r="BW14"/>
  <c r="BW71"/>
  <c r="BW59"/>
  <c r="BW62"/>
  <c r="BW27"/>
  <c r="BH38" a="1"/>
  <c r="BH36" a="1"/>
  <c r="BH29" a="1"/>
  <c r="BH23" a="1"/>
  <c r="BH39" a="1"/>
  <c r="BH31" a="1"/>
  <c r="BH32" a="1"/>
  <c r="BH24" a="1"/>
  <c r="BH20" a="1"/>
  <c r="BH19" a="1"/>
  <c r="BH30" a="1"/>
  <c r="CB22"/>
  <c r="CB20"/>
  <c r="CB21"/>
  <c r="U2" i="3" a="1"/>
  <c r="Q2"/>
  <c r="P2"/>
  <c r="CB24" i="24"/>
  <c r="BF25"/>
  <c r="BH68" a="1"/>
  <c r="BF68"/>
  <c r="BH65" a="1"/>
  <c r="BF65"/>
  <c r="BH43" a="1"/>
  <c r="BH46" a="1"/>
  <c r="BF46"/>
  <c r="BF23"/>
  <c r="BH44" a="1"/>
  <c r="BH67" a="1"/>
  <c r="BF67"/>
  <c r="BH63" a="1"/>
  <c r="BF63"/>
  <c r="BH45" a="1"/>
  <c r="BH62" a="1"/>
  <c r="BF62"/>
  <c r="BF21"/>
  <c r="BF26"/>
  <c r="BH66" a="1"/>
  <c r="BF66"/>
  <c r="BF22"/>
  <c r="BF31"/>
  <c r="BF32"/>
  <c r="BH71" a="1"/>
  <c r="BF71"/>
  <c r="BF24"/>
  <c r="BH49" a="1"/>
  <c r="BH40" a="1"/>
  <c r="BH50" a="1"/>
  <c r="BF20"/>
  <c r="BF19"/>
  <c r="BH51" a="1"/>
  <c r="BH52" a="1"/>
  <c r="BH64" a="1"/>
  <c r="BF64"/>
  <c r="BH42" a="1"/>
  <c r="BH22" a="1"/>
  <c r="BH26" a="1"/>
  <c r="CB26"/>
  <c r="BH25" a="1"/>
  <c r="CB25"/>
  <c r="D3" i="3" l="1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BH25" i="24"/>
  <c r="BH26"/>
  <c r="BH22"/>
  <c r="BH42"/>
  <c r="BZ64"/>
  <c r="BH64"/>
  <c r="BH52"/>
  <c r="BH51"/>
  <c r="BZ19"/>
  <c r="BZ20"/>
  <c r="BH50"/>
  <c r="BH40"/>
  <c r="BH49"/>
  <c r="BZ24"/>
  <c r="BZ71"/>
  <c r="BH71"/>
  <c r="BZ32"/>
  <c r="BZ31"/>
  <c r="BZ22"/>
  <c r="BZ66"/>
  <c r="BH66"/>
  <c r="BZ26"/>
  <c r="BZ21"/>
  <c r="BZ62"/>
  <c r="BH62"/>
  <c r="BH45"/>
  <c r="BZ63"/>
  <c r="BH63"/>
  <c r="BZ67"/>
  <c r="BH67"/>
  <c r="BH44"/>
  <c r="BZ23"/>
  <c r="BZ46"/>
  <c r="BH46"/>
  <c r="BH43"/>
  <c r="BZ65"/>
  <c r="BH65"/>
  <c r="BZ68"/>
  <c r="BH68"/>
  <c r="BZ25"/>
  <c r="U2" i="3"/>
  <c r="V2" s="1"/>
  <c r="BH30" i="24"/>
  <c r="BH19"/>
  <c r="BH20"/>
  <c r="BH24"/>
  <c r="BH32"/>
  <c r="BH31"/>
  <c r="BH39"/>
  <c r="BH23"/>
  <c r="BH29"/>
  <c r="BH36"/>
  <c r="BH38"/>
  <c r="BQ59"/>
  <c r="BQ52"/>
  <c r="BQ47"/>
  <c r="BQ42"/>
  <c r="BQ66"/>
  <c r="BQ43"/>
  <c r="BQ51"/>
  <c r="BQ15"/>
  <c r="BQ41"/>
  <c r="BQ40"/>
  <c r="BQ61"/>
  <c r="BQ45"/>
  <c r="BQ68"/>
  <c r="BQ67"/>
  <c r="BQ48"/>
  <c r="BQ70"/>
  <c r="BQ44"/>
  <c r="BQ53"/>
  <c r="BQ46"/>
  <c r="BQ58"/>
  <c r="BQ50"/>
  <c r="BQ49"/>
  <c r="BQ60"/>
  <c r="BQ54"/>
  <c r="BQ69"/>
  <c r="BH13"/>
  <c r="BH14"/>
  <c r="D2" i="3"/>
  <c r="AE2"/>
  <c r="Y2" a="1"/>
  <c r="Y2" s="1"/>
  <c r="X2" a="1"/>
  <c r="X2" s="1"/>
  <c r="T2" a="1"/>
  <c r="T2" s="1"/>
  <c r="Z2" s="1"/>
  <c r="BF34" i="24"/>
  <c r="BH34" a="1"/>
  <c r="CB34"/>
  <c r="CB28"/>
  <c r="W2" i="3"/>
  <c r="CB27" i="24"/>
  <c r="CB33"/>
  <c r="BH18" a="1"/>
  <c r="BH21" a="1"/>
  <c r="CB37"/>
  <c r="I2" i="3"/>
  <c r="CB35" i="24"/>
  <c r="BH21" l="1"/>
  <c r="BH18"/>
  <c r="BH34"/>
  <c r="BZ34"/>
  <c r="BR69"/>
  <c r="BS69"/>
  <c r="BR54"/>
  <c r="BS54"/>
  <c r="BR60"/>
  <c r="BS60"/>
  <c r="BR49"/>
  <c r="BS49"/>
  <c r="BR50"/>
  <c r="BS50"/>
  <c r="BR58"/>
  <c r="BS58"/>
  <c r="BR46"/>
  <c r="BS46"/>
  <c r="BR53"/>
  <c r="BS53"/>
  <c r="BS44"/>
  <c r="BR44"/>
  <c r="BR70"/>
  <c r="BS70"/>
  <c r="BR48"/>
  <c r="BS48"/>
  <c r="BR67"/>
  <c r="BS67"/>
  <c r="BR68"/>
  <c r="BS68"/>
  <c r="BR45"/>
  <c r="BS45"/>
  <c r="BR61"/>
  <c r="BS61"/>
  <c r="BR40"/>
  <c r="BS40"/>
  <c r="BR41"/>
  <c r="BS41"/>
  <c r="BR15"/>
  <c r="BS15"/>
  <c r="BR51"/>
  <c r="BS51"/>
  <c r="BR43"/>
  <c r="BS43"/>
  <c r="BR66"/>
  <c r="BS66"/>
  <c r="BR42"/>
  <c r="BS42"/>
  <c r="BR47"/>
  <c r="BS47"/>
  <c r="BR52"/>
  <c r="BS52"/>
  <c r="BR59"/>
  <c r="BS59"/>
  <c r="DO71"/>
  <c r="DP30"/>
  <c r="DP22"/>
  <c r="DP20"/>
  <c r="DP27"/>
  <c r="DP29"/>
  <c r="DP21"/>
  <c r="DP28"/>
  <c r="DP19"/>
  <c r="DO64"/>
  <c r="DO16"/>
  <c r="DP36"/>
  <c r="DO65"/>
  <c r="DP33"/>
  <c r="DO63"/>
  <c r="DP32"/>
  <c r="DP23"/>
  <c r="DP25"/>
  <c r="DO62"/>
  <c r="DP34"/>
  <c r="DP24"/>
  <c r="DP26"/>
  <c r="DP31"/>
  <c r="DP35"/>
  <c r="BF28"/>
  <c r="BF27"/>
  <c r="BH35" a="1"/>
  <c r="BF35"/>
  <c r="BZ35" l="1"/>
  <c r="BH35"/>
  <c r="BZ27"/>
  <c r="BZ28"/>
  <c r="CT35"/>
  <c r="DD35"/>
  <c r="DD31"/>
  <c r="CT31"/>
  <c r="DD26"/>
  <c r="CT26"/>
  <c r="DD24"/>
  <c r="CT24"/>
  <c r="CT34"/>
  <c r="DD34"/>
  <c r="DC62"/>
  <c r="DB62" s="1"/>
  <c r="CE62" s="1"/>
  <c r="CS62"/>
  <c r="DD25"/>
  <c r="CT25"/>
  <c r="DD23"/>
  <c r="CT23"/>
  <c r="CT32"/>
  <c r="DD32"/>
  <c r="DC63"/>
  <c r="DB63" s="1"/>
  <c r="CE63" s="1"/>
  <c r="CS63"/>
  <c r="CT33"/>
  <c r="DD33"/>
  <c r="CS65"/>
  <c r="DC65"/>
  <c r="DB65" s="1"/>
  <c r="CE65" s="1"/>
  <c r="BQ65" s="1"/>
  <c r="CT36"/>
  <c r="DD36"/>
  <c r="DC16"/>
  <c r="CS16"/>
  <c r="DC64"/>
  <c r="DB64" s="1"/>
  <c r="CE64" s="1"/>
  <c r="CS64"/>
  <c r="DD19"/>
  <c r="CT19"/>
  <c r="DD28"/>
  <c r="CT28"/>
  <c r="CT21"/>
  <c r="DD21"/>
  <c r="CT29"/>
  <c r="DD29"/>
  <c r="DD27"/>
  <c r="CT27"/>
  <c r="DD20"/>
  <c r="CT20"/>
  <c r="CT22"/>
  <c r="DD22"/>
  <c r="CT30"/>
  <c r="DD30"/>
  <c r="DC71"/>
  <c r="DB71" s="1"/>
  <c r="CE71" s="1"/>
  <c r="CS71"/>
  <c r="BT59"/>
  <c r="U59"/>
  <c r="B59"/>
  <c r="BT52"/>
  <c r="B52"/>
  <c r="U52"/>
  <c r="BT47"/>
  <c r="B47"/>
  <c r="U47"/>
  <c r="B42"/>
  <c r="U42"/>
  <c r="BT42"/>
  <c r="U66"/>
  <c r="BT66"/>
  <c r="B66"/>
  <c r="BT43"/>
  <c r="B43"/>
  <c r="U43"/>
  <c r="B51"/>
  <c r="BT51"/>
  <c r="U51"/>
  <c r="B15"/>
  <c r="BT15"/>
  <c r="U15"/>
  <c r="B41"/>
  <c r="BT41"/>
  <c r="U41"/>
  <c r="BT40"/>
  <c r="U40"/>
  <c r="B40"/>
  <c r="U61"/>
  <c r="BT61"/>
  <c r="B61"/>
  <c r="U45"/>
  <c r="BT45"/>
  <c r="B45"/>
  <c r="U68"/>
  <c r="BT68"/>
  <c r="B68"/>
  <c r="BT67"/>
  <c r="U67"/>
  <c r="B67"/>
  <c r="U48"/>
  <c r="B48"/>
  <c r="BT48"/>
  <c r="BT70"/>
  <c r="B70"/>
  <c r="U70"/>
  <c r="U44"/>
  <c r="BT44"/>
  <c r="B44"/>
  <c r="U53"/>
  <c r="BT53"/>
  <c r="B53"/>
  <c r="B46"/>
  <c r="BT46"/>
  <c r="U46"/>
  <c r="U58"/>
  <c r="BT58"/>
  <c r="B58"/>
  <c r="BT50"/>
  <c r="B50"/>
  <c r="U50"/>
  <c r="BT49"/>
  <c r="B49"/>
  <c r="U49"/>
  <c r="BT60"/>
  <c r="B60"/>
  <c r="U60"/>
  <c r="U54"/>
  <c r="BT54"/>
  <c r="B54"/>
  <c r="BT69"/>
  <c r="B69"/>
  <c r="U69"/>
  <c r="BH16" a="1"/>
  <c r="BH17" a="1"/>
  <c r="BH33" a="1"/>
  <c r="BF33"/>
  <c r="BZ33" l="1"/>
  <c r="BH33"/>
  <c r="BH17"/>
  <c r="BH16"/>
  <c r="BR65"/>
  <c r="BS65"/>
  <c r="BQ71"/>
  <c r="BQ64"/>
  <c r="BQ63"/>
  <c r="BQ62"/>
  <c r="BR62" l="1"/>
  <c r="BS62"/>
  <c r="BR63"/>
  <c r="BS63"/>
  <c r="BR64"/>
  <c r="BS64"/>
  <c r="BR71"/>
  <c r="BS71"/>
  <c r="U65"/>
  <c r="BT65"/>
  <c r="B65"/>
  <c r="DQ21"/>
  <c r="DO39"/>
  <c r="DQ22"/>
  <c r="DO17"/>
  <c r="DQ26"/>
  <c r="DQ29"/>
  <c r="DO37"/>
  <c r="DQ31"/>
  <c r="DQ23"/>
  <c r="DO13"/>
  <c r="DQ34"/>
  <c r="DQ32"/>
  <c r="DQ35"/>
  <c r="DQ33"/>
  <c r="DQ19"/>
  <c r="DO38"/>
  <c r="DQ27"/>
  <c r="DQ20"/>
  <c r="DQ36"/>
  <c r="DO14"/>
  <c r="DQ25"/>
  <c r="DO18"/>
  <c r="DQ30"/>
  <c r="DQ24"/>
  <c r="DQ28"/>
  <c r="CU28" l="1"/>
  <c r="DE28"/>
  <c r="DE24"/>
  <c r="CU24"/>
  <c r="CU30"/>
  <c r="DE30"/>
  <c r="CS18"/>
  <c r="DC18"/>
  <c r="DB18" s="1"/>
  <c r="CE18" s="1"/>
  <c r="BQ18" s="1"/>
  <c r="CU25"/>
  <c r="DE25"/>
  <c r="DC14"/>
  <c r="DB14" s="1"/>
  <c r="CE14" s="1"/>
  <c r="CS14"/>
  <c r="CU36"/>
  <c r="DE36"/>
  <c r="CU20"/>
  <c r="DE20"/>
  <c r="DE27"/>
  <c r="CU27"/>
  <c r="CS38"/>
  <c r="DC38"/>
  <c r="DB38" s="1"/>
  <c r="CE38" s="1"/>
  <c r="BQ38" s="1"/>
  <c r="DE19"/>
  <c r="CU19"/>
  <c r="CU33"/>
  <c r="DE33"/>
  <c r="CU35"/>
  <c r="DE35"/>
  <c r="CU32"/>
  <c r="DE32"/>
  <c r="CU34"/>
  <c r="DE34"/>
  <c r="CS13"/>
  <c r="DC13"/>
  <c r="DB13" s="1"/>
  <c r="CE13" s="1"/>
  <c r="BQ13" s="1"/>
  <c r="CU23"/>
  <c r="DE23"/>
  <c r="DE31"/>
  <c r="CU31"/>
  <c r="CS37"/>
  <c r="DC37"/>
  <c r="DB37" s="1"/>
  <c r="CE37" s="1"/>
  <c r="BQ37" s="1"/>
  <c r="CU29"/>
  <c r="DE29"/>
  <c r="CU26"/>
  <c r="DE26"/>
  <c r="DC17"/>
  <c r="DB17" s="1"/>
  <c r="CE17" s="1"/>
  <c r="CS17"/>
  <c r="CU22"/>
  <c r="DE22"/>
  <c r="CS39"/>
  <c r="DC39"/>
  <c r="DB39" s="1"/>
  <c r="CE39" s="1"/>
  <c r="BQ39" s="1"/>
  <c r="CU21"/>
  <c r="DE21"/>
  <c r="U71"/>
  <c r="BT71"/>
  <c r="B71"/>
  <c r="BT64"/>
  <c r="B64"/>
  <c r="U64"/>
  <c r="BT63"/>
  <c r="B63"/>
  <c r="U63"/>
  <c r="U62"/>
  <c r="BT62"/>
  <c r="B62"/>
  <c r="BR39" l="1"/>
  <c r="BS39"/>
  <c r="BR37"/>
  <c r="BS37"/>
  <c r="BR13"/>
  <c r="BS13"/>
  <c r="BR38"/>
  <c r="BS38"/>
  <c r="BR18"/>
  <c r="BS18"/>
  <c r="BQ17"/>
  <c r="BQ14"/>
  <c r="DP16"/>
  <c r="BQ5"/>
  <c r="V2" l="1"/>
  <c r="BQ7"/>
  <c r="BQ11"/>
  <c r="BQ9"/>
  <c r="BR7"/>
  <c r="W2" s="1"/>
  <c r="DD16"/>
  <c r="CT16"/>
  <c r="BR14"/>
  <c r="BS14"/>
  <c r="BR17"/>
  <c r="BS17"/>
  <c r="BT18"/>
  <c r="B18"/>
  <c r="U18"/>
  <c r="U38"/>
  <c r="BT38"/>
  <c r="B38"/>
  <c r="U13"/>
  <c r="BT13"/>
  <c r="B13"/>
  <c r="BT37"/>
  <c r="U37"/>
  <c r="B37"/>
  <c r="BT39"/>
  <c r="B39"/>
  <c r="U39"/>
  <c r="DQ16"/>
  <c r="DR16"/>
  <c r="DF16" l="1"/>
  <c r="CV16"/>
  <c r="CU16"/>
  <c r="DE16"/>
  <c r="U17"/>
  <c r="BT17"/>
  <c r="B17"/>
  <c r="BT14"/>
  <c r="B14"/>
  <c r="U14"/>
  <c r="AV38"/>
  <c r="AV36"/>
  <c r="AV25"/>
  <c r="AV68"/>
  <c r="AV65"/>
  <c r="AV43"/>
  <c r="AV35"/>
  <c r="AV29"/>
  <c r="AV46"/>
  <c r="AV23"/>
  <c r="AV34"/>
  <c r="AV16"/>
  <c r="AV61"/>
  <c r="AV44"/>
  <c r="AV39"/>
  <c r="AV67"/>
  <c r="AV59"/>
  <c r="AV17"/>
  <c r="AV63"/>
  <c r="AV45"/>
  <c r="AV62"/>
  <c r="AV60"/>
  <c r="AV54"/>
  <c r="AV21"/>
  <c r="AV26"/>
  <c r="AV18"/>
  <c r="AV66"/>
  <c r="AV37"/>
  <c r="AV22"/>
  <c r="AV31"/>
  <c r="AV58"/>
  <c r="AV32"/>
  <c r="AV71"/>
  <c r="AV24"/>
  <c r="AV49"/>
  <c r="AV50"/>
  <c r="AV20"/>
  <c r="AV33"/>
  <c r="AV19"/>
  <c r="AV51"/>
  <c r="AV27"/>
  <c r="AV53"/>
  <c r="AV52"/>
  <c r="AV28"/>
  <c r="AV30"/>
  <c r="AV64"/>
  <c r="AV42"/>
  <c r="DB16"/>
  <c r="CE16" s="1"/>
  <c r="BQ16" s="1"/>
  <c r="BR16" l="1"/>
  <c r="BS16"/>
  <c r="DO22"/>
  <c r="DO34"/>
  <c r="DO33"/>
  <c r="DO25"/>
  <c r="DO26"/>
  <c r="DO30"/>
  <c r="DO20"/>
  <c r="DO24"/>
  <c r="DO35"/>
  <c r="DO19"/>
  <c r="DO27"/>
  <c r="DO31"/>
  <c r="DO32"/>
  <c r="DO23"/>
  <c r="DO21"/>
  <c r="DO29"/>
  <c r="DO36"/>
  <c r="DO28"/>
  <c r="DC28" l="1"/>
  <c r="DB28" s="1"/>
  <c r="CE28" s="1"/>
  <c r="CS28"/>
  <c r="DC36"/>
  <c r="DB36" s="1"/>
  <c r="CE36" s="1"/>
  <c r="CS36"/>
  <c r="CS29"/>
  <c r="DC29"/>
  <c r="DB29" s="1"/>
  <c r="CE29" s="1"/>
  <c r="BQ29" s="1"/>
  <c r="DC21"/>
  <c r="DB21" s="1"/>
  <c r="CE21" s="1"/>
  <c r="CS21"/>
  <c r="DC23"/>
  <c r="DB23" s="1"/>
  <c r="CE23" s="1"/>
  <c r="CS23"/>
  <c r="CS32"/>
  <c r="DC32"/>
  <c r="DB32" s="1"/>
  <c r="CE32" s="1"/>
  <c r="BQ32" s="1"/>
  <c r="CS31"/>
  <c r="DC31"/>
  <c r="DB31" s="1"/>
  <c r="CE31" s="1"/>
  <c r="BQ31" s="1"/>
  <c r="CS27"/>
  <c r="DC27"/>
  <c r="DB27" s="1"/>
  <c r="CE27" s="1"/>
  <c r="BQ27" s="1"/>
  <c r="DC19"/>
  <c r="DB19" s="1"/>
  <c r="CE19" s="1"/>
  <c r="CS19"/>
  <c r="CS35"/>
  <c r="DC35"/>
  <c r="DB35" s="1"/>
  <c r="CE35" s="1"/>
  <c r="BQ35" s="1"/>
  <c r="CS24"/>
  <c r="DC24"/>
  <c r="DB24" s="1"/>
  <c r="CE24" s="1"/>
  <c r="BQ24" s="1"/>
  <c r="DC20"/>
  <c r="DB20" s="1"/>
  <c r="CE20" s="1"/>
  <c r="CS20"/>
  <c r="CS30"/>
  <c r="DC30"/>
  <c r="DB30" s="1"/>
  <c r="CE30" s="1"/>
  <c r="BQ30" s="1"/>
  <c r="DC26"/>
  <c r="DB26" s="1"/>
  <c r="CE26" s="1"/>
  <c r="CS26"/>
  <c r="DC25"/>
  <c r="DB25" s="1"/>
  <c r="CE25" s="1"/>
  <c r="CS25"/>
  <c r="CS33"/>
  <c r="DC33"/>
  <c r="DB33" s="1"/>
  <c r="CE33" s="1"/>
  <c r="BQ33" s="1"/>
  <c r="CS34"/>
  <c r="DC34"/>
  <c r="DB34" s="1"/>
  <c r="CE34" s="1"/>
  <c r="BQ34" s="1"/>
  <c r="DC22"/>
  <c r="DB22" s="1"/>
  <c r="CE22" s="1"/>
  <c r="CS22"/>
  <c r="BT16"/>
  <c r="B16"/>
  <c r="U16"/>
  <c r="BR34" l="1"/>
  <c r="BS34"/>
  <c r="BR33"/>
  <c r="BS33"/>
  <c r="BR30"/>
  <c r="BS30"/>
  <c r="BR24"/>
  <c r="BS24"/>
  <c r="BR35"/>
  <c r="BS35"/>
  <c r="BR27"/>
  <c r="BS27"/>
  <c r="BR31"/>
  <c r="BS31"/>
  <c r="BR32"/>
  <c r="BS32"/>
  <c r="BR29"/>
  <c r="BS29"/>
  <c r="BQ22"/>
  <c r="BQ25"/>
  <c r="BQ26"/>
  <c r="BQ20"/>
  <c r="BQ19"/>
  <c r="BQ23"/>
  <c r="BQ21"/>
  <c r="BQ36"/>
  <c r="BQ28"/>
  <c r="BR28" l="1"/>
  <c r="BS28"/>
  <c r="BR36"/>
  <c r="BS36"/>
  <c r="BR21"/>
  <c r="BS21"/>
  <c r="BR23"/>
  <c r="BS23"/>
  <c r="BR19"/>
  <c r="BS19"/>
  <c r="BR20"/>
  <c r="BS20"/>
  <c r="BR26"/>
  <c r="BS26"/>
  <c r="BR25"/>
  <c r="BS25"/>
  <c r="BR22"/>
  <c r="BS22"/>
  <c r="BT29"/>
  <c r="B29"/>
  <c r="U29"/>
  <c r="BT32"/>
  <c r="B32"/>
  <c r="U32"/>
  <c r="BT31"/>
  <c r="B31"/>
  <c r="U31"/>
  <c r="BT27"/>
  <c r="B27"/>
  <c r="U27"/>
  <c r="U35"/>
  <c r="BT35"/>
  <c r="B35"/>
  <c r="BT24"/>
  <c r="B24"/>
  <c r="U24"/>
  <c r="BT30"/>
  <c r="B30"/>
  <c r="U30"/>
  <c r="U33"/>
  <c r="BT33"/>
  <c r="B33"/>
  <c r="BT34"/>
  <c r="B34"/>
  <c r="U34"/>
  <c r="BT22" l="1"/>
  <c r="B22"/>
  <c r="U22"/>
  <c r="BT25"/>
  <c r="B25"/>
  <c r="U25"/>
  <c r="U26"/>
  <c r="BT26"/>
  <c r="B26"/>
  <c r="U20"/>
  <c r="BT20"/>
  <c r="B20"/>
  <c r="BT19"/>
  <c r="B19"/>
  <c r="U19"/>
  <c r="U23"/>
  <c r="BT23"/>
  <c r="B23"/>
  <c r="BT21"/>
  <c r="B21"/>
  <c r="U21"/>
  <c r="U36"/>
  <c r="BT36"/>
  <c r="B36"/>
  <c r="BT28"/>
  <c r="B28"/>
  <c r="U28"/>
  <c r="BH37" a="1"/>
  <c r="BH37"/>
  <c r="BH27" a="1"/>
  <c r="BH27"/>
  <c r="BH28" a="1"/>
  <c r="BH28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<sst xmlns="http://schemas.openxmlformats.org/spreadsheetml/2006/main" count="15652" uniqueCount="3791">
  <si>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</si>
  <si>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</si>
  <si>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</si>
  <si>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</si>
  <si>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</si>
  <si>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</si>
  <si>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</si>
  <si>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</si>
  <si>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</si>
  <si>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</si>
  <si>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</si>
  <si>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</si>
  <si>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</si>
  <si>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</si>
  <si>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</si>
  <si>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</si>
  <si>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</si>
  <si>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</si>
  <si>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</si>
  <si>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</si>
  <si>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</si>
  <si>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</si>
  <si>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</si>
  <si>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</si>
  <si>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</si>
  <si>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</si>
  <si>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</si>
  <si>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</si>
  <si>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Zakres wartości</t>
  </si>
  <si>
    <t>Min</t>
  </si>
  <si>
    <t>Max</t>
  </si>
  <si>
    <t>zakres istnienia etykiet</t>
  </si>
  <si>
    <t>min</t>
  </si>
  <si>
    <t>max</t>
  </si>
  <si>
    <t>Skrócona nazwa grupy</t>
  </si>
  <si>
    <t>Kod błędu nazwy SPSS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</si>
  <si>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</si>
  <si>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</si>
  <si>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</si>
  <si>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</si>
  <si>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</si>
  <si>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</si>
  <si>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</si>
  <si>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</si>
  <si>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</si>
  <si>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</si>
  <si>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</si>
  <si>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</si>
  <si>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</si>
  <si>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</si>
  <si>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</si>
  <si>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</si>
  <si>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</si>
  <si>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</si>
  <si>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</si>
  <si>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</si>
  <si>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</si>
  <si>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</si>
  <si>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</si>
  <si>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</si>
  <si>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</si>
  <si>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</si>
  <si>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</si>
  <si>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</si>
  <si>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</si>
  <si>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</si>
  <si>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</si>
  <si>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</si>
  <si>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</si>
  <si>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</si>
  <si>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</si>
  <si>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</si>
  <si>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</si>
  <si>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</si>
  <si>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</si>
  <si>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</si>
  <si>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</si>
  <si>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</si>
  <si>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</si>
  <si>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</si>
  <si>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</si>
  <si>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</si>
  <si>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</si>
  <si>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</si>
  <si>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</si>
  <si>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</si>
  <si>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</si>
  <si>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</si>
  <si>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</si>
  <si>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</si>
  <si>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</si>
  <si>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</si>
  <si>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</si>
  <si>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</si>
  <si>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</si>
  <si>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</si>
  <si>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</si>
  <si>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SaEtykiety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</si>
  <si>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</si>
  <si>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</si>
  <si>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</si>
  <si>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</si>
  <si>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</si>
  <si>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</si>
  <si>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</si>
  <si>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</si>
  <si>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</si>
  <si>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</si>
  <si>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</si>
  <si>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</si>
  <si>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</si>
  <si>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</si>
  <si>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</si>
  <si>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</si>
  <si>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</si>
  <si>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</si>
  <si>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</si>
  <si>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</si>
  <si>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</si>
  <si>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</si>
  <si>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</si>
  <si>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</si>
  <si>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</si>
  <si>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</si>
  <si>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</si>
  <si>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</si>
  <si>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</si>
  <si>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</si>
  <si>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</si>
  <si>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</si>
  <si>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</si>
  <si>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</si>
  <si>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</si>
  <si>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</si>
  <si>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</si>
  <si>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</si>
  <si>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</si>
  <si>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</si>
  <si>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</si>
  <si>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</si>
  <si>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</si>
  <si>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</si>
  <si>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</si>
  <si>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</si>
  <si>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</si>
  <si>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</si>
  <si>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</si>
  <si>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</si>
  <si>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</si>
  <si>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</si>
  <si>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</si>
  <si>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</si>
  <si>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</si>
  <si>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</si>
  <si>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</si>
  <si>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</si>
  <si>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</si>
  <si>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</si>
  <si>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</si>
  <si>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</si>
  <si>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</si>
  <si>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</si>
  <si>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</si>
  <si>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</si>
  <si>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</si>
  <si>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</si>
  <si>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</si>
  <si>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</si>
  <si>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</si>
  <si>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</si>
  <si>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</si>
  <si>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</si>
  <si>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</si>
  <si>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</si>
  <si>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</si>
  <si>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</si>
  <si>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</si>
  <si>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</si>
  <si>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</si>
  <si>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</si>
  <si>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</si>
  <si>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</si>
  <si>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</si>
  <si>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</si>
  <si>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</si>
  <si>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</si>
  <si>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</si>
  <si>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</si>
  <si>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</si>
  <si>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</si>
  <si>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</si>
  <si>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</si>
  <si>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</si>
  <si>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</si>
  <si>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</si>
  <si>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</si>
  <si>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</si>
  <si>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</si>
  <si>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</si>
  <si>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</si>
  <si>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</si>
  <si>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</si>
  <si>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</si>
  <si>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</si>
  <si>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</si>
  <si>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</si>
  <si>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</si>
  <si>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</si>
  <si>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</si>
  <si>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</si>
  <si>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</si>
  <si>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</si>
  <si>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</si>
  <si>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</si>
  <si>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</si>
  <si>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</si>
  <si>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</si>
  <si>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</si>
  <si>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</si>
  <si>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</si>
  <si>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</si>
  <si>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</si>
  <si>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</si>
  <si>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</si>
  <si>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</si>
  <si>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</si>
  <si>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</si>
  <si>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</si>
  <si>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</si>
  <si>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</si>
  <si>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</si>
  <si>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</si>
  <si>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</si>
  <si>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</si>
  <si>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</si>
  <si>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</si>
  <si>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</si>
  <si>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</si>
  <si>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</si>
  <si>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</si>
  <si>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</si>
  <si>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</si>
  <si>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</si>
  <si>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</si>
  <si>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</si>
  <si>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</si>
  <si>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</si>
  <si>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</si>
  <si>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</si>
  <si>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</si>
  <si>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</si>
  <si>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</si>
  <si>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</si>
  <si>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</si>
  <si>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</si>
  <si>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</si>
  <si>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</si>
  <si>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</si>
  <si>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</si>
  <si>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</si>
  <si>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Zakladka zmienne RW</t>
  </si>
  <si>
    <t>Zakladka zmienne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</si>
  <si>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</si>
  <si>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</si>
  <si>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</si>
  <si>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</si>
  <si>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</si>
  <si>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</si>
  <si>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</si>
  <si>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</si>
  <si>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</si>
  <si>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</si>
  <si>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</si>
  <si>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</si>
  <si>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</si>
  <si>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</si>
  <si>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</si>
  <si>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Ile etykiet niecałkowitych?</t>
  </si>
  <si>
    <t>Czy ma być dyskretna?</t>
  </si>
  <si>
    <t>Zmienne CzyDyskretna</t>
  </si>
  <si>
    <t>Zmienne UstawDyskretna</t>
  </si>
  <si>
    <t>Zmienne UstawMinTeoret</t>
  </si>
  <si>
    <t>Zmienne UstawMaxTeoret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</si>
  <si>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</si>
  <si>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</si>
  <si>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</si>
  <si>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</si>
  <si>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</si>
  <si>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</si>
  <si>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Typ błędu wartości</t>
  </si>
  <si>
    <t>Label count</t>
  </si>
  <si>
    <t>Arkusz zmiennych</t>
  </si>
  <si>
    <t>Maks. zakres wartości etykiet</t>
  </si>
  <si>
    <t>Nr kolumny błędu nazwy SPSS</t>
  </si>
  <si>
    <t>Nr kolumny błędu nazwy długiej</t>
  </si>
  <si>
    <t>Czy musi być dyskretna?</t>
  </si>
  <si>
    <t>Typ zmiennej liczbowy</t>
  </si>
  <si>
    <t>Czy character</t>
  </si>
  <si>
    <t>Nr kolumny czy character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</si>
  <si>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</si>
  <si>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</si>
  <si>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</si>
  <si>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</si>
  <si>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</si>
  <si>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</si>
  <si>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</si>
  <si>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</si>
  <si>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</si>
  <si>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</si>
  <si>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</si>
  <si>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</si>
  <si>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</si>
  <si>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</si>
  <si>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</si>
  <si>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</si>
  <si>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</si>
  <si>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</si>
  <si>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</si>
  <si>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</si>
  <si>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</si>
  <si>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</si>
  <si>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</si>
  <si>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</si>
  <si>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</si>
  <si>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</si>
  <si>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</si>
  <si>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</si>
  <si>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</si>
  <si>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</si>
  <si>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</si>
  <si>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</si>
  <si>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</si>
  <si>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lp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</si>
  <si>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</si>
  <si>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</si>
  <si>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</si>
  <si>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</si>
  <si>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</si>
  <si>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</si>
  <si>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</si>
  <si>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</si>
  <si>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</si>
  <si>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</si>
  <si>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</si>
  <si>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</si>
  <si>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</si>
  <si>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</si>
  <si>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</si>
  <si>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</si>
  <si>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</si>
  <si>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</si>
  <si>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</si>
  <si>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</si>
  <si>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</si>
  <si>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</si>
  <si>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No</t>
  </si>
  <si>
    <t>Yes</t>
  </si>
  <si>
    <t>NA</t>
  </si>
  <si>
    <t>colon cancer</t>
  </si>
  <si>
    <t>1\2</t>
  </si>
  <si>
    <t>1\1</t>
  </si>
  <si>
    <t>sister</t>
  </si>
  <si>
    <t>retired</t>
  </si>
  <si>
    <t>2\5</t>
  </si>
  <si>
    <t>1\3</t>
  </si>
  <si>
    <t>3\4</t>
  </si>
  <si>
    <t>diabetes</t>
  </si>
  <si>
    <t>1\4</t>
  </si>
  <si>
    <t>heart attack</t>
  </si>
  <si>
    <t>3\7</t>
  </si>
  <si>
    <t>2\2</t>
  </si>
  <si>
    <t>stroke</t>
  </si>
  <si>
    <t>accident</t>
  </si>
  <si>
    <t>3\3</t>
  </si>
  <si>
    <t>2\4</t>
  </si>
  <si>
    <t>2\3</t>
  </si>
  <si>
    <t>unknown</t>
  </si>
  <si>
    <t>lung cancer</t>
  </si>
  <si>
    <t>4\5</t>
  </si>
  <si>
    <t>4\4</t>
  </si>
  <si>
    <t>pneumonia</t>
  </si>
  <si>
    <t>leukemia</t>
  </si>
  <si>
    <t>Steroids</t>
  </si>
  <si>
    <t>Leukemia</t>
  </si>
  <si>
    <t>sales</t>
  </si>
  <si>
    <t>Stroke</t>
  </si>
  <si>
    <t>filename</t>
  </si>
  <si>
    <t>q_0</t>
  </si>
  <si>
    <t>q_3a</t>
  </si>
  <si>
    <t>q_3b</t>
  </si>
  <si>
    <t>q_4</t>
  </si>
  <si>
    <t>q_5</t>
  </si>
  <si>
    <t>q_6</t>
  </si>
  <si>
    <t>q_7</t>
  </si>
  <si>
    <t>q_8a</t>
  </si>
  <si>
    <t>q_8b</t>
  </si>
  <si>
    <t>q_9a</t>
  </si>
  <si>
    <t>q_9b</t>
  </si>
  <si>
    <t>q_10a</t>
  </si>
  <si>
    <t>q_10b</t>
  </si>
  <si>
    <t>q_11</t>
  </si>
  <si>
    <t>q_12</t>
  </si>
  <si>
    <t>q_13</t>
  </si>
  <si>
    <t>q_14</t>
  </si>
  <si>
    <t>q_15</t>
  </si>
  <si>
    <t>q_17</t>
  </si>
  <si>
    <t>q_19</t>
  </si>
  <si>
    <t>q_20</t>
  </si>
  <si>
    <t>q_21</t>
  </si>
  <si>
    <t>q_22</t>
  </si>
  <si>
    <t>q_24a</t>
  </si>
  <si>
    <t>q_24b</t>
  </si>
  <si>
    <t>q_25a</t>
  </si>
  <si>
    <t>q_25b</t>
  </si>
  <si>
    <t>q_26a</t>
  </si>
  <si>
    <t>q_26b</t>
  </si>
  <si>
    <t>q_26c</t>
  </si>
  <si>
    <t>q_27a</t>
  </si>
  <si>
    <t>q_27b</t>
  </si>
  <si>
    <t>q_28a</t>
  </si>
  <si>
    <t>q_28b</t>
  </si>
  <si>
    <t>q_29a</t>
  </si>
  <si>
    <t>q_29b</t>
  </si>
  <si>
    <t>q_29c</t>
  </si>
  <si>
    <t>q_30a</t>
  </si>
  <si>
    <t>q_46</t>
  </si>
  <si>
    <t>q_48a</t>
  </si>
  <si>
    <t>q_48b</t>
  </si>
  <si>
    <t>q_48c</t>
  </si>
  <si>
    <t>q_48d</t>
  </si>
  <si>
    <t>q_49</t>
  </si>
  <si>
    <t>q_55a</t>
  </si>
  <si>
    <t>q_55b</t>
  </si>
  <si>
    <t>q_55c</t>
  </si>
  <si>
    <t>q_56a</t>
  </si>
  <si>
    <t>q_56b</t>
  </si>
  <si>
    <t>q_56c</t>
  </si>
  <si>
    <t>q_57a</t>
  </si>
  <si>
    <t>q_57b</t>
  </si>
  <si>
    <t>q_57c</t>
  </si>
  <si>
    <t>q_58a</t>
  </si>
  <si>
    <t>q_58b</t>
  </si>
  <si>
    <t>q_58c</t>
  </si>
  <si>
    <t>q_59a</t>
  </si>
  <si>
    <t>q_59b</t>
  </si>
  <si>
    <t>q_61</t>
  </si>
  <si>
    <t>q_62</t>
  </si>
  <si>
    <t>q_63</t>
  </si>
  <si>
    <t>q_64</t>
  </si>
  <si>
    <t>q_66</t>
  </si>
  <si>
    <t>q_67</t>
  </si>
  <si>
    <t>q_68</t>
  </si>
  <si>
    <t>q_69</t>
  </si>
  <si>
    <t>q_70</t>
  </si>
  <si>
    <t>q_71</t>
  </si>
  <si>
    <t>q_72</t>
  </si>
  <si>
    <t>q_73</t>
  </si>
  <si>
    <t>q_74</t>
  </si>
  <si>
    <t>q_75</t>
  </si>
  <si>
    <t>q_76</t>
  </si>
  <si>
    <t>q_77</t>
  </si>
  <si>
    <t>q_78</t>
  </si>
  <si>
    <t>q_79</t>
  </si>
  <si>
    <t>q_80</t>
  </si>
  <si>
    <t>q_81</t>
  </si>
  <si>
    <t>q_82</t>
  </si>
  <si>
    <t>q_83</t>
  </si>
  <si>
    <t>q_84</t>
  </si>
  <si>
    <t>id</t>
  </si>
  <si>
    <t>Date of consultation</t>
  </si>
  <si>
    <t>Date of birth</t>
  </si>
  <si>
    <t>Gender</t>
  </si>
  <si>
    <t>Ethinicity</t>
  </si>
  <si>
    <t>Place of birth</t>
  </si>
  <si>
    <t>Place of birth characteristics</t>
  </si>
  <si>
    <t>Mother's Place of birth</t>
  </si>
  <si>
    <t>Mother's Place of birth characteristics</t>
  </si>
  <si>
    <t>Father's Place of birth</t>
  </si>
  <si>
    <t>Father's Place of birth characteristics</t>
  </si>
  <si>
    <t>Blood hypertension</t>
  </si>
  <si>
    <t>Diabetes – type I / II</t>
  </si>
  <si>
    <t>Hypercholesterolemia</t>
  </si>
  <si>
    <t>Hypertriglyceridemia</t>
  </si>
  <si>
    <t>Hyperthyroidism</t>
  </si>
  <si>
    <t>Hypothyroidism</t>
  </si>
  <si>
    <t>Autoimmune rheumatologic disorder</t>
  </si>
  <si>
    <t>Autoimmune intestinal disorder</t>
  </si>
  <si>
    <t>Heart – ischemia</t>
  </si>
  <si>
    <t>Heart – arrhytmia</t>
  </si>
  <si>
    <t>Heart – insufficiency</t>
  </si>
  <si>
    <t>Primary cancer</t>
  </si>
  <si>
    <t>Metastasis</t>
  </si>
  <si>
    <t>Cancer treatment – Chemotherapy</t>
  </si>
  <si>
    <t>Drug used in chemotherapy</t>
  </si>
  <si>
    <t>Cancer treatment – Radiotherapy</t>
  </si>
  <si>
    <t>Cancer treatment – Radiotherapy of head or neck</t>
  </si>
  <si>
    <t>Smoking</t>
  </si>
  <si>
    <t>Date of initiation of smoking (year)</t>
  </si>
  <si>
    <t>Stopped smoking</t>
  </si>
  <si>
    <t xml:space="preserve">Date of interruption of smoking (year) </t>
  </si>
  <si>
    <t>Mean number of packs/day</t>
  </si>
  <si>
    <t>Psychiatric medication</t>
  </si>
  <si>
    <t>Drug(s) used in psychiatric medication</t>
  </si>
  <si>
    <t xml:space="preserve">Supplements </t>
  </si>
  <si>
    <t xml:space="preserve">Supplement name(s) </t>
  </si>
  <si>
    <t>Riluzole</t>
  </si>
  <si>
    <t>Date of initiation of Riluzole</t>
  </si>
  <si>
    <t>Side effects of Riluzole</t>
  </si>
  <si>
    <t>Antiepileptc drug</t>
  </si>
  <si>
    <t>Antiepileptc's name</t>
  </si>
  <si>
    <t>Statins</t>
  </si>
  <si>
    <t>Statin's name</t>
  </si>
  <si>
    <t>NSAID</t>
  </si>
  <si>
    <t>NSAID drug name</t>
  </si>
  <si>
    <t>Steroid's name</t>
  </si>
  <si>
    <t>Immunosupressors</t>
  </si>
  <si>
    <t>Immunosupressor's name</t>
  </si>
  <si>
    <t>SOD1 mutation</t>
  </si>
  <si>
    <t>SOD1 mutation type</t>
  </si>
  <si>
    <t>Abnormal C9orf72 repeat-expansion</t>
  </si>
  <si>
    <t>Other genes</t>
  </si>
  <si>
    <t>Other gene 1</t>
  </si>
  <si>
    <t>Gene 1 result</t>
  </si>
  <si>
    <t>Other gene 2</t>
  </si>
  <si>
    <t>Gene 2 result</t>
  </si>
  <si>
    <t>Other gene 3</t>
  </si>
  <si>
    <t>Gene 3 result</t>
  </si>
  <si>
    <t>Other gene 4</t>
  </si>
  <si>
    <t>Gene 4 result</t>
  </si>
  <si>
    <t>Other gene 5</t>
  </si>
  <si>
    <t>Was the patient included in other genomic studies</t>
  </si>
  <si>
    <t>Genomic study name 1</t>
  </si>
  <si>
    <t>Genomic study name 2</t>
  </si>
  <si>
    <t>Was there ALS in the family</t>
  </si>
  <si>
    <t>Mother</t>
  </si>
  <si>
    <t>Father</t>
  </si>
  <si>
    <t>Heterozygous twin brother</t>
  </si>
  <si>
    <t>homozygous twin brother</t>
  </si>
  <si>
    <t>heterozygous twin sister</t>
  </si>
  <si>
    <t>homozygous twin sister</t>
  </si>
  <si>
    <t>Other family member 1</t>
  </si>
  <si>
    <t>Other family member 2</t>
  </si>
  <si>
    <t>Other family member 3</t>
  </si>
  <si>
    <t>Was there FTD in the family</t>
  </si>
  <si>
    <t>Was there AD in the family</t>
  </si>
  <si>
    <t>Was there PD in the family</t>
  </si>
  <si>
    <t>Was there MS in the family</t>
  </si>
  <si>
    <t>Other severe disease 1 of mother</t>
  </si>
  <si>
    <t>Other severe disease 2 of mother</t>
  </si>
  <si>
    <t>Other severe disease 3 of mother</t>
  </si>
  <si>
    <t>Other severe disease 1 of father</t>
  </si>
  <si>
    <t>Other severe disease 2 of father</t>
  </si>
  <si>
    <t>Other severe disease 3 of father</t>
  </si>
  <si>
    <t>Other severe disease 1 of other family members</t>
  </si>
  <si>
    <t>Other severe disease 2 of other family members</t>
  </si>
  <si>
    <t>Other severe disease 3 of other family members</t>
  </si>
  <si>
    <t>Other severe disease 4 of other family members</t>
  </si>
  <si>
    <t>Other severe disease 5 of other family members</t>
  </si>
  <si>
    <t>Other severe disease 6 of other family members</t>
  </si>
  <si>
    <t>Mother alive</t>
  </si>
  <si>
    <t>Mother's cause of death</t>
  </si>
  <si>
    <t>Mother's age at death</t>
  </si>
  <si>
    <t>Father alive</t>
  </si>
  <si>
    <t>Father's cause of death</t>
  </si>
  <si>
    <t>Father's age at death</t>
  </si>
  <si>
    <t>Other family member 1, who died</t>
  </si>
  <si>
    <t>Family member 1 cause of death</t>
  </si>
  <si>
    <t>Family member 1 age at death</t>
  </si>
  <si>
    <t>Other family member 2, who died</t>
  </si>
  <si>
    <t>Family member 2 cause of death</t>
  </si>
  <si>
    <t>Family member 2 age at death</t>
  </si>
  <si>
    <t>Other family member 3, who died</t>
  </si>
  <si>
    <t>Family member 3 cause of death</t>
  </si>
  <si>
    <t>Family member 3 age at death</t>
  </si>
  <si>
    <t>Other family member 4, who died</t>
  </si>
  <si>
    <t>Family member 4 cause of death</t>
  </si>
  <si>
    <t>Family member 4 age at death</t>
  </si>
  <si>
    <t>Other family member 5, who died</t>
  </si>
  <si>
    <t>Family member 5 cause of death</t>
  </si>
  <si>
    <t>Family member 5 age at death</t>
  </si>
  <si>
    <t>Other family member 6, who died</t>
  </si>
  <si>
    <t>Family member 6 cause of death</t>
  </si>
  <si>
    <t>Family member 6 age at death</t>
  </si>
  <si>
    <t>Other family member 7, who died</t>
  </si>
  <si>
    <t>Family member 7 cause of death</t>
  </si>
  <si>
    <t>Family member 7 age at death</t>
  </si>
  <si>
    <t>Mother´s number of siblings and birth order</t>
  </si>
  <si>
    <t>Father´s number of siblings and birth order</t>
  </si>
  <si>
    <t>Consanguinity of parents</t>
  </si>
  <si>
    <t>Number of children</t>
  </si>
  <si>
    <t>Number of siblings and birth order</t>
  </si>
  <si>
    <t>With a monozygous twin</t>
  </si>
  <si>
    <t>With a dizygous twin</t>
  </si>
  <si>
    <t>Regular physical exercise</t>
  </si>
  <si>
    <t>Moderate Basketball activity</t>
  </si>
  <si>
    <t>How long Basketball activity</t>
  </si>
  <si>
    <t>Moderate Boxing activity</t>
  </si>
  <si>
    <t>How long Boxing activity</t>
  </si>
  <si>
    <t>Moderate Climbing activity</t>
  </si>
  <si>
    <t>How long Climbing activity</t>
  </si>
  <si>
    <t>Moderate Cycling activity</t>
  </si>
  <si>
    <t>How long Cycling activity</t>
  </si>
  <si>
    <t>Moderate Dancing activity</t>
  </si>
  <si>
    <t>How long Dancing activity</t>
  </si>
  <si>
    <t>Moderate Diving activity</t>
  </si>
  <si>
    <t>How long Diving activity</t>
  </si>
  <si>
    <t>Moderate Fast walking activity</t>
  </si>
  <si>
    <t>How long Fast walking activity</t>
  </si>
  <si>
    <t>Moderate Fencing activity</t>
  </si>
  <si>
    <t>How long Fencing activity</t>
  </si>
  <si>
    <t>Moderate Fitness activity</t>
  </si>
  <si>
    <t>How long Fitness activity</t>
  </si>
  <si>
    <t>Moderate Football activity</t>
  </si>
  <si>
    <t>How long Football activity</t>
  </si>
  <si>
    <t>Moderate Golf activity</t>
  </si>
  <si>
    <t>How long Golf activity</t>
  </si>
  <si>
    <t>Moderate Handball activity</t>
  </si>
  <si>
    <t>How long Handball activity</t>
  </si>
  <si>
    <t>Moderate Hockey activity</t>
  </si>
  <si>
    <t>How long Hockey activity</t>
  </si>
  <si>
    <t>Moderate Rowing activity</t>
  </si>
  <si>
    <t>How long Rowing activity</t>
  </si>
  <si>
    <t>Moderate Rugby activity</t>
  </si>
  <si>
    <t>How long Rugby activity</t>
  </si>
  <si>
    <t>Moderate Running activity</t>
  </si>
  <si>
    <t>How long Running activity</t>
  </si>
  <si>
    <t>Moderate Skiing activity</t>
  </si>
  <si>
    <t>How long Skiing activity</t>
  </si>
  <si>
    <t>Moderate Swimming activity</t>
  </si>
  <si>
    <t>How long Swimming activity</t>
  </si>
  <si>
    <t>Moderate Tennis activity</t>
  </si>
  <si>
    <t>How long Tennis activity</t>
  </si>
  <si>
    <t>Moderate Volleyball activity</t>
  </si>
  <si>
    <t>How long Volleyball activity</t>
  </si>
  <si>
    <t>Moderate Weightlifting activity</t>
  </si>
  <si>
    <t>How long Weightlifting activity</t>
  </si>
  <si>
    <t>Other moderate activity</t>
  </si>
  <si>
    <t>How long other moderate activity</t>
  </si>
  <si>
    <t>vigorous Basketball activity</t>
  </si>
  <si>
    <t>vigorous Boxing activity</t>
  </si>
  <si>
    <t>vigorous Climbing activity</t>
  </si>
  <si>
    <t>vigorous Cycling activity</t>
  </si>
  <si>
    <t>vigorous Dancing activity</t>
  </si>
  <si>
    <t>vigorous Diving activity</t>
  </si>
  <si>
    <t>vigorous Fast walking activity</t>
  </si>
  <si>
    <t>vigorous Fencing activity</t>
  </si>
  <si>
    <t>vigorous Fitness activity</t>
  </si>
  <si>
    <t>vigorous Football activity</t>
  </si>
  <si>
    <t>vigorous Golf activity</t>
  </si>
  <si>
    <t>vigorous Handball activity</t>
  </si>
  <si>
    <t>vigorous Hockey activity</t>
  </si>
  <si>
    <t>vigorous Rowing activity</t>
  </si>
  <si>
    <t>vigorous Rugby activity</t>
  </si>
  <si>
    <t>vigorous Running activity</t>
  </si>
  <si>
    <t>vigorous Skiing activity</t>
  </si>
  <si>
    <t>vigorous Swimming activity</t>
  </si>
  <si>
    <t>vigorous Tennis activity</t>
  </si>
  <si>
    <t>vigorous Volleyball activity</t>
  </si>
  <si>
    <t>vigorous Weightlifting activity</t>
  </si>
  <si>
    <t>Other vigorous activity</t>
  </si>
  <si>
    <t>How long other vigorous activity</t>
  </si>
  <si>
    <t>Mild Basketball activity</t>
  </si>
  <si>
    <t>How long mild Basketball activity</t>
  </si>
  <si>
    <t>Mild Boxing activity</t>
  </si>
  <si>
    <t>How long mild Boxing activity</t>
  </si>
  <si>
    <t>Mild Climbing activity</t>
  </si>
  <si>
    <t>How long mild Climbing activity</t>
  </si>
  <si>
    <t>Mild Cycling activity</t>
  </si>
  <si>
    <t>How long mild Cycling activity</t>
  </si>
  <si>
    <t>Mild Dancing activity</t>
  </si>
  <si>
    <t>How long mild Dancing activity</t>
  </si>
  <si>
    <t>Mild Diving activity</t>
  </si>
  <si>
    <t>How long mild Diving activity</t>
  </si>
  <si>
    <t>Mild Fast walking activity</t>
  </si>
  <si>
    <t>How long mild Fast walking activity</t>
  </si>
  <si>
    <t>Mild Fencing activity</t>
  </si>
  <si>
    <t>How long mild Fencing activity</t>
  </si>
  <si>
    <t>Mild Fitness activity</t>
  </si>
  <si>
    <t>How long mild Fitness activity</t>
  </si>
  <si>
    <t>Mild Football activity</t>
  </si>
  <si>
    <t>How long mild Football activity</t>
  </si>
  <si>
    <t>Mild Golf activity</t>
  </si>
  <si>
    <t>How long mild Golf activity</t>
  </si>
  <si>
    <t>Mild Handball activity</t>
  </si>
  <si>
    <t>How long mild Handball activity</t>
  </si>
  <si>
    <t>Mild Hockey activity</t>
  </si>
  <si>
    <t>How long mild Hockey activity</t>
  </si>
  <si>
    <t>Mild Rowing activity</t>
  </si>
  <si>
    <t>How long mild Rowing activity</t>
  </si>
  <si>
    <t>Mild Rugby activity</t>
  </si>
  <si>
    <t>How long mild Rugby activity</t>
  </si>
  <si>
    <t>Mild Running activity</t>
  </si>
  <si>
    <t>How long mild Running activity</t>
  </si>
  <si>
    <t>Mild Skiing activity</t>
  </si>
  <si>
    <t>How long mild Skiing activity</t>
  </si>
  <si>
    <t>Mild Swimming activity</t>
  </si>
  <si>
    <t>How long mild Swimming activity</t>
  </si>
  <si>
    <t>Mild Tennis activity</t>
  </si>
  <si>
    <t>How long mild Tennis activity</t>
  </si>
  <si>
    <t>Mild Volleyball activity</t>
  </si>
  <si>
    <t>How long mild Volleyball activity</t>
  </si>
  <si>
    <t>Mild Weightlifting activity</t>
  </si>
  <si>
    <t>How long mild Weightlifting activity</t>
  </si>
  <si>
    <t>Other mild activity</t>
  </si>
  <si>
    <t>How long other mild activity</t>
  </si>
  <si>
    <t>Regular specific diet</t>
  </si>
  <si>
    <t>Head/Neck trauma in the last 5 years</t>
  </si>
  <si>
    <t>Head/Neck trauma &gt; 5 years</t>
  </si>
  <si>
    <t>Other Cervical trauma in the last 5 years</t>
  </si>
  <si>
    <t>Other Thoracic trauma in the last 5 years</t>
  </si>
  <si>
    <t>Other Lumbo-sacral trauma in the last 5 years</t>
  </si>
  <si>
    <t>Other Cervical trauma &gt; 5 years</t>
  </si>
  <si>
    <t>Other Thoracic trauma &gt; 5 years</t>
  </si>
  <si>
    <t>Other Lumbo-sacral trauma &gt; 5 years</t>
  </si>
  <si>
    <t>Cervical Spine surgery in the last 5 years</t>
  </si>
  <si>
    <t>Thoracic Spine surgery in the last 5 years</t>
  </si>
  <si>
    <t>Lumbo-Sacral Spine surgery in the last 5 years</t>
  </si>
  <si>
    <t>Cervical Spine surgery &gt; 5 years</t>
  </si>
  <si>
    <t>Thoracic Spine surgery &gt; 5 years</t>
  </si>
  <si>
    <t>Lumbo-Sacral Spine surgery &gt; 5 years</t>
  </si>
  <si>
    <t>Upper Limb surgery in the last years</t>
  </si>
  <si>
    <t>Lower Limb surgery in the last 5 years</t>
  </si>
  <si>
    <t>Upper Limb surgery &gt; 5 years</t>
  </si>
  <si>
    <t>Lower Limb surgery &gt; 5 years</t>
  </si>
  <si>
    <t>Abdominal surgery in the last 5 years</t>
  </si>
  <si>
    <t>Abdominal surgery &gt; 5 years</t>
  </si>
  <si>
    <t>Thoracic surgery in the last 5 years</t>
  </si>
  <si>
    <t>Thoracic surgery &gt; 5 years</t>
  </si>
  <si>
    <t>Pelvic Surgery in the last 5 years</t>
  </si>
  <si>
    <t>Pelvic Surgery &gt; 5 years</t>
  </si>
  <si>
    <t>Head/neck Surgery in the last 5 years</t>
  </si>
  <si>
    <t>Head/neck Surgery &gt; 5 years</t>
  </si>
  <si>
    <t>Blood transfusion in the last 5 years</t>
  </si>
  <si>
    <t>Blood transfusion &gt; 5 years</t>
  </si>
  <si>
    <t>Blood donor in the last 5 years</t>
  </si>
  <si>
    <t>Blood donor &gt; 5 years</t>
  </si>
  <si>
    <t>Electric shock in the last 5 years</t>
  </si>
  <si>
    <t>Electric shock &gt; 5 years</t>
  </si>
  <si>
    <t>Emotional stress in the last 5 years</t>
  </si>
  <si>
    <t xml:space="preserve">Emotional stress &gt;5 years </t>
  </si>
  <si>
    <t>Main Ocupation</t>
  </si>
  <si>
    <t xml:space="preserve">Second Occupation </t>
  </si>
  <si>
    <t xml:space="preserve">Place of living </t>
  </si>
  <si>
    <t>Lives in Rural Area/Urban</t>
  </si>
  <si>
    <t>Lives near sewege plant</t>
  </si>
  <si>
    <t>Lives near landfills</t>
  </si>
  <si>
    <t>Lives near waste incinerators</t>
  </si>
  <si>
    <t>Lives near source of EM fields</t>
  </si>
  <si>
    <t>ALS cases in the neighborhood</t>
  </si>
  <si>
    <t>ALS disease in co-workers</t>
  </si>
  <si>
    <t>ALS disease in friends</t>
  </si>
  <si>
    <t>Relative</t>
  </si>
  <si>
    <t>Female</t>
  </si>
  <si>
    <t>Caucasian</t>
  </si>
  <si>
    <t>Village - &lt; 1000 inhabitants</t>
  </si>
  <si>
    <t>Rural Area</t>
  </si>
  <si>
    <t>ischemic</t>
  </si>
  <si>
    <t>Smokes</t>
  </si>
  <si>
    <t>Rural area</t>
  </si>
  <si>
    <t>Spouse</t>
  </si>
  <si>
    <t>Male</t>
  </si>
  <si>
    <t>African</t>
  </si>
  <si>
    <t xml:space="preserve">Country towns– 1000-5 000 </t>
  </si>
  <si>
    <t>Urban Area</t>
  </si>
  <si>
    <t>hemorrhagic</t>
  </si>
  <si>
    <t>Brain</t>
  </si>
  <si>
    <t>Mediterranean</t>
  </si>
  <si>
    <t>Urban area</t>
  </si>
  <si>
    <t>Not related</t>
  </si>
  <si>
    <t>Asian</t>
  </si>
  <si>
    <t>Small town– 5 000-20 000</t>
  </si>
  <si>
    <t>Neck</t>
  </si>
  <si>
    <t>Vegetarian</t>
  </si>
  <si>
    <t>Not feasible</t>
  </si>
  <si>
    <t>Middle town– 20 000 – 100 000</t>
  </si>
  <si>
    <t>Breast</t>
  </si>
  <si>
    <t>Vegan</t>
  </si>
  <si>
    <t xml:space="preserve">Large town– &gt; 100 000 </t>
  </si>
  <si>
    <t>Lung</t>
  </si>
  <si>
    <t>Gluten-free</t>
  </si>
  <si>
    <t>other Thoracic</t>
  </si>
  <si>
    <t>High protein</t>
  </si>
  <si>
    <t>Gastric</t>
  </si>
  <si>
    <t>Low carbohydrate</t>
  </si>
  <si>
    <t>Colon</t>
  </si>
  <si>
    <t>Paleo (High- protein, high-fat low-carbohydrate)</t>
  </si>
  <si>
    <t>Rectum</t>
  </si>
  <si>
    <t>other Abdominal</t>
  </si>
  <si>
    <t>Prostate</t>
  </si>
  <si>
    <t>Uterus</t>
  </si>
  <si>
    <t>other Pelvic</t>
  </si>
  <si>
    <t>Spine</t>
  </si>
  <si>
    <t>UL bone &amp; sarcomas</t>
  </si>
  <si>
    <t>LL bone &amp; sarcomas</t>
  </si>
  <si>
    <t>Skin</t>
  </si>
  <si>
    <t>Lymphoma</t>
  </si>
  <si>
    <t>other blood</t>
  </si>
  <si>
    <t>How many strings</t>
  </si>
  <si>
    <t>Relation to control subject</t>
  </si>
  <si>
    <t>Control subject code</t>
  </si>
  <si>
    <t>Date of 1st Symptoms</t>
  </si>
  <si>
    <t xml:space="preserve">Date of 1st Medical Consultation </t>
  </si>
  <si>
    <t>Date of Diagnosis</t>
  </si>
  <si>
    <t>Date of Invasive ventilation</t>
  </si>
  <si>
    <t>Date of Death</t>
  </si>
  <si>
    <t>Limbs onset</t>
  </si>
  <si>
    <t>Bulbar onset</t>
  </si>
  <si>
    <t>Neck onset</t>
  </si>
  <si>
    <t>Thoracic/Abdominal onset</t>
  </si>
  <si>
    <t>Respiratory onset</t>
  </si>
  <si>
    <t>Dyscognition onset</t>
  </si>
  <si>
    <t>Generalized onset</t>
  </si>
  <si>
    <t>UMN vs LMN manifestation at onset</t>
  </si>
  <si>
    <t>Limb onset</t>
  </si>
  <si>
    <t>Predominant side</t>
  </si>
  <si>
    <t>Predominant impairment</t>
  </si>
  <si>
    <t>Fasciculations at onset</t>
  </si>
  <si>
    <t>Weight loss (&gt;10% initial weight)</t>
  </si>
  <si>
    <t>Emotional lability at onset</t>
  </si>
  <si>
    <t>Which cognitive symptoms at onset</t>
  </si>
  <si>
    <t>Handedness</t>
  </si>
  <si>
    <t>Bulbar region</t>
  </si>
  <si>
    <t>Tongue spasticity (UMN)</t>
  </si>
  <si>
    <t>Jaw clonus (UMN)</t>
  </si>
  <si>
    <t>Brisk jaw jerk (UMN)</t>
  </si>
  <si>
    <t>Tongue atrophy (LMN)</t>
  </si>
  <si>
    <t>Tongue fasciculations (LMN)</t>
  </si>
  <si>
    <t>Weak orbicularis oris (LMN)</t>
  </si>
  <si>
    <t>Facial muscle fasciculations (LMN)</t>
  </si>
  <si>
    <t>Masseter atrophy (LMN)</t>
  </si>
  <si>
    <t>Upper Limbs</t>
  </si>
  <si>
    <t>Hyperreflexia (UMN)</t>
  </si>
  <si>
    <t>Finger flexion/Hoffman sign (UMN)</t>
  </si>
  <si>
    <t>Spasticity  (UMN)</t>
  </si>
  <si>
    <t>Atrophy and Weakness (LMN)</t>
  </si>
  <si>
    <t>Fasciculations at onset (LMN)</t>
  </si>
  <si>
    <t>Hyporeflexia (LMN)</t>
  </si>
  <si>
    <t>Lower Limbs</t>
  </si>
  <si>
    <t>Finger flexion/Babinski's sign (UMN)</t>
  </si>
  <si>
    <t>Axial muscles</t>
  </si>
  <si>
    <t>Neck weakness</t>
  </si>
  <si>
    <t>Thoracic muscle fasciculations</t>
  </si>
  <si>
    <t>Resting respiratory fatigue</t>
  </si>
  <si>
    <t>Othopnea</t>
  </si>
  <si>
    <t>Paradoxical respiration</t>
  </si>
  <si>
    <t>Weak cough</t>
  </si>
  <si>
    <t>Revised El Escorial Criteria</t>
  </si>
  <si>
    <t>Alternative diagnosis</t>
  </si>
  <si>
    <t>Other (specify)</t>
  </si>
  <si>
    <t xml:space="preserve">Emotional lability </t>
  </si>
  <si>
    <t>Resting tremor in Upper Limbs</t>
  </si>
  <si>
    <t>Resting tremor in Lower Limbs</t>
  </si>
  <si>
    <t>Bradykinesia in Upper Limbs</t>
  </si>
  <si>
    <t>Bradykinesia in lower Limbs</t>
  </si>
  <si>
    <t>Sensory changes</t>
  </si>
  <si>
    <t>Apraxia (facial)</t>
  </si>
  <si>
    <t>Apraxia (upper limbs)</t>
  </si>
  <si>
    <t>Postural instability - NURT</t>
  </si>
  <si>
    <t>Broad-based gait</t>
  </si>
  <si>
    <t>Cognition - Qualitative evaluation</t>
  </si>
  <si>
    <t>Cognition - ECAS value (or NF, NA, NR)</t>
  </si>
  <si>
    <t>Cognition - ECAS lower range</t>
  </si>
  <si>
    <t>Cognition - ECAS upper range</t>
  </si>
  <si>
    <t>Depression - Qualitative evaluation</t>
  </si>
  <si>
    <t>ALS depression inventory value  (or NF, NA, NR)</t>
  </si>
  <si>
    <t>ALS depression inventory upper range</t>
  </si>
  <si>
    <t>ALS depression inventory lower range</t>
  </si>
  <si>
    <t>Pattern of spreading</t>
  </si>
  <si>
    <t>1st region</t>
  </si>
  <si>
    <t>2nd region</t>
  </si>
  <si>
    <t>3rd region</t>
  </si>
  <si>
    <t>4th region</t>
  </si>
  <si>
    <t>5th region</t>
  </si>
  <si>
    <t>6th region</t>
  </si>
  <si>
    <t>7th region</t>
  </si>
  <si>
    <t>8th region</t>
  </si>
  <si>
    <t>9th region</t>
  </si>
  <si>
    <t>10th region</t>
  </si>
  <si>
    <t>11th region</t>
  </si>
  <si>
    <t>12th region</t>
  </si>
  <si>
    <t>13th region</t>
  </si>
  <si>
    <t>Region progression</t>
  </si>
  <si>
    <t>Region1</t>
  </si>
  <si>
    <t>Region2</t>
  </si>
  <si>
    <t>Timing of transition from region 1 to 2</t>
  </si>
  <si>
    <t>Region3</t>
  </si>
  <si>
    <t>Timing of transition from region 2 to 3</t>
  </si>
  <si>
    <t>ALSFRS-R number 1</t>
  </si>
  <si>
    <t>ALSFRS-R number 2</t>
  </si>
  <si>
    <t>ALSFRS-R number 3</t>
  </si>
  <si>
    <t>ALSFRS-R number 4</t>
  </si>
  <si>
    <t>ALSFRS-R number 5</t>
  </si>
  <si>
    <t>ALSFRS-R number 6</t>
  </si>
  <si>
    <t>ALSFRS-R number 7</t>
  </si>
  <si>
    <t>ALSFRS-R number 8</t>
  </si>
  <si>
    <t>ALSFRS-R number 9</t>
  </si>
  <si>
    <t>ALSFRS-R number 10</t>
  </si>
  <si>
    <t>ALSFRS-R number 11</t>
  </si>
  <si>
    <t>ALSFRS-R number 12</t>
  </si>
  <si>
    <t>ALSFRS-R total</t>
  </si>
  <si>
    <t>ALSFRS-R rate of decay</t>
  </si>
  <si>
    <t>CK level  (or NF, NA, NR)</t>
  </si>
  <si>
    <t>CK lower range</t>
  </si>
  <si>
    <t>CK upper range</t>
  </si>
  <si>
    <t>CK unit</t>
  </si>
  <si>
    <t>Albumin level  (or NF, NA, NR)</t>
  </si>
  <si>
    <t>Albumin lower range</t>
  </si>
  <si>
    <t>Albumin upper range</t>
  </si>
  <si>
    <t>Albumin unit</t>
  </si>
  <si>
    <t>Creatinine level  (or NF, NA, NR)</t>
  </si>
  <si>
    <t>Creatinine lower range</t>
  </si>
  <si>
    <t>Creatinine upper range</t>
  </si>
  <si>
    <t>Creatinine unit</t>
  </si>
  <si>
    <t>Total Cholesterol level  (or NF, NA, NR)</t>
  </si>
  <si>
    <t>Total Cholesterol lower range</t>
  </si>
  <si>
    <t>Total Cholesterol upper range</t>
  </si>
  <si>
    <t>Total Cholesterol unit</t>
  </si>
  <si>
    <t>HDL Cholesterol level  (or NF, NA, NR)</t>
  </si>
  <si>
    <t>HDL Cholesterol lower range</t>
  </si>
  <si>
    <t>HDL Cholesterol upper range</t>
  </si>
  <si>
    <t>HDL Cholesterol unit</t>
  </si>
  <si>
    <t>LDL Cholesterol level  (or NF, NA, NR)</t>
  </si>
  <si>
    <t>LDL Cholesterol lower range</t>
  </si>
  <si>
    <t>LDL Cholesterol upper range</t>
  </si>
  <si>
    <t>LDL Cholesterol unit</t>
  </si>
  <si>
    <t>Triglycerides level (or NF, NA, NR)</t>
  </si>
  <si>
    <t>Triglycerides lower range</t>
  </si>
  <si>
    <t>Triglycerides upper range</t>
  </si>
  <si>
    <t>Triglycerides unit</t>
  </si>
  <si>
    <t>Diagnostic EMG - bulbar region</t>
  </si>
  <si>
    <t>Diagnostic EMG - upper limbs</t>
  </si>
  <si>
    <t>Diagnostic EMG - lower limbs</t>
  </si>
  <si>
    <t>Diagnostic EMG - Nerve conduction studies</t>
  </si>
  <si>
    <t xml:space="preserve">Brain MRI </t>
  </si>
  <si>
    <t>Spinal cord MRI Cervical</t>
  </si>
  <si>
    <t>Spinal cord MRI Thoracic</t>
  </si>
  <si>
    <t>Spinal cord MRI Lumbo-sacral</t>
  </si>
  <si>
    <t>FVC (% predicted values)</t>
  </si>
  <si>
    <t>VC (% predicted values)</t>
  </si>
  <si>
    <t xml:space="preserve">Maximal Inspiratory Pressure </t>
  </si>
  <si>
    <t xml:space="preserve">Maximal Expiratory Pressure </t>
  </si>
  <si>
    <t>SNIP – absolute value (cmH2O)</t>
  </si>
  <si>
    <t>Nocturnal oximetry - mean value (%)</t>
  </si>
  <si>
    <t xml:space="preserve">Nocturnal oximetry &lt; 90% </t>
  </si>
  <si>
    <t>First specialist who observed the patient</t>
  </si>
  <si>
    <t>Investigation requested by the 1st specialist</t>
  </si>
  <si>
    <t>Brain CT scan</t>
  </si>
  <si>
    <t>Cervical spinal cord CT scan</t>
  </si>
  <si>
    <t>Lumbo-sacral spinal cord CT scan</t>
  </si>
  <si>
    <t xml:space="preserve"> Brain MRI</t>
  </si>
  <si>
    <t xml:space="preserve"> Cervical spinal cord MRI</t>
  </si>
  <si>
    <t>Thoracic spinal cord MRI</t>
  </si>
  <si>
    <t>Lumbo-sacral spinal cord MRI</t>
  </si>
  <si>
    <t>EMG</t>
  </si>
  <si>
    <t>Second specialist who observed the patient</t>
  </si>
  <si>
    <t xml:space="preserve">Time gap between first-second specialist </t>
  </si>
  <si>
    <t>Investigation requested by the 2nd specialist</t>
  </si>
  <si>
    <t>Specialist who made the diagnosis</t>
  </si>
  <si>
    <t>Order of specialists that observed the patient</t>
  </si>
  <si>
    <t>First</t>
  </si>
  <si>
    <t>Second</t>
  </si>
  <si>
    <t>Third</t>
  </si>
  <si>
    <t>Fourth</t>
  </si>
  <si>
    <t>Fifth</t>
  </si>
  <si>
    <t>Sixth</t>
  </si>
  <si>
    <t>Seventh</t>
  </si>
  <si>
    <t>Time gap between first medical observation and diagnosis</t>
  </si>
  <si>
    <t>Investigation requested by the specialist, who made diagnosis</t>
  </si>
  <si>
    <t>q_16a</t>
  </si>
  <si>
    <t>q_16b</t>
  </si>
  <si>
    <t>q_16c</t>
  </si>
  <si>
    <t>q_16d</t>
  </si>
  <si>
    <t>q_16e</t>
  </si>
  <si>
    <t>q_16f</t>
  </si>
  <si>
    <t>q_16g</t>
  </si>
  <si>
    <t>q_18a</t>
  </si>
  <si>
    <t>q_18b</t>
  </si>
  <si>
    <t>q_18c</t>
  </si>
  <si>
    <t>q_23</t>
  </si>
  <si>
    <t>q_24</t>
  </si>
  <si>
    <t>q_24c</t>
  </si>
  <si>
    <t>q_25c</t>
  </si>
  <si>
    <t>q_25d</t>
  </si>
  <si>
    <t>q_25e</t>
  </si>
  <si>
    <t>q_26</t>
  </si>
  <si>
    <t>q_27c</t>
  </si>
  <si>
    <t>q_28</t>
  </si>
  <si>
    <t>q_28c</t>
  </si>
  <si>
    <t>q_30</t>
  </si>
  <si>
    <t>q_31</t>
  </si>
  <si>
    <t>q_32</t>
  </si>
  <si>
    <t>q_33</t>
  </si>
  <si>
    <t>q_34</t>
  </si>
  <si>
    <t>q_35</t>
  </si>
  <si>
    <t>q_36a</t>
  </si>
  <si>
    <t>q_36b</t>
  </si>
  <si>
    <t>q_36c</t>
  </si>
  <si>
    <t>q_37</t>
  </si>
  <si>
    <t>q_38.1a</t>
  </si>
  <si>
    <t>q_38.1b</t>
  </si>
  <si>
    <t>q_38.2a</t>
  </si>
  <si>
    <t>q_38.2b</t>
  </si>
  <si>
    <t>q_39</t>
  </si>
  <si>
    <t>q_40</t>
  </si>
  <si>
    <t>q_41</t>
  </si>
  <si>
    <t>q_42</t>
  </si>
  <si>
    <t>q_43</t>
  </si>
  <si>
    <t>q_44</t>
  </si>
  <si>
    <t>q_45a</t>
  </si>
  <si>
    <t>q_45b</t>
  </si>
  <si>
    <t>q_45c</t>
  </si>
  <si>
    <t>q_47a</t>
  </si>
  <si>
    <t>q_47b</t>
  </si>
  <si>
    <t>q_47c</t>
  </si>
  <si>
    <t>q_48</t>
  </si>
  <si>
    <t>q_48e</t>
  </si>
  <si>
    <t>q_48f</t>
  </si>
  <si>
    <t>q_48g</t>
  </si>
  <si>
    <t>q_48h</t>
  </si>
  <si>
    <t>q_48i</t>
  </si>
  <si>
    <t>q_48j</t>
  </si>
  <si>
    <t>q_48k</t>
  </si>
  <si>
    <t>q_48l</t>
  </si>
  <si>
    <t>q_48m</t>
  </si>
  <si>
    <t>q_49a</t>
  </si>
  <si>
    <t>q_49b</t>
  </si>
  <si>
    <t>q_49c</t>
  </si>
  <si>
    <t>q_50a</t>
  </si>
  <si>
    <t>q_50b</t>
  </si>
  <si>
    <t>q_51.1</t>
  </si>
  <si>
    <t>q_51.2</t>
  </si>
  <si>
    <t>q_51.3</t>
  </si>
  <si>
    <t>q_51.4</t>
  </si>
  <si>
    <t>q_51.5</t>
  </si>
  <si>
    <t>q_51.6</t>
  </si>
  <si>
    <t>q_51.7</t>
  </si>
  <si>
    <t>q_51.8</t>
  </si>
  <si>
    <t>q_51.9</t>
  </si>
  <si>
    <t>q_51.10</t>
  </si>
  <si>
    <t>q_51.11</t>
  </si>
  <si>
    <t>q_51.12</t>
  </si>
  <si>
    <t>q_52a</t>
  </si>
  <si>
    <t>q_52b</t>
  </si>
  <si>
    <t>q_53a</t>
  </si>
  <si>
    <t>q_53b</t>
  </si>
  <si>
    <t>q_53c</t>
  </si>
  <si>
    <t>q_53d</t>
  </si>
  <si>
    <t>q_54a</t>
  </si>
  <si>
    <t>q_54b</t>
  </si>
  <si>
    <t>q_54c</t>
  </si>
  <si>
    <t>q_54d</t>
  </si>
  <si>
    <t>q_55d</t>
  </si>
  <si>
    <t>q_56d</t>
  </si>
  <si>
    <t>q_57d</t>
  </si>
  <si>
    <t>q_58d</t>
  </si>
  <si>
    <t>q_59c</t>
  </si>
  <si>
    <t>q_59d</t>
  </si>
  <si>
    <t>q_60</t>
  </si>
  <si>
    <t>q_65a</t>
  </si>
  <si>
    <t>q_65b</t>
  </si>
  <si>
    <t>q_65c</t>
  </si>
  <si>
    <t>q_85a</t>
  </si>
  <si>
    <t>q_85b</t>
  </si>
  <si>
    <t>q_86a</t>
  </si>
  <si>
    <t>q_86b</t>
  </si>
  <si>
    <t>q_87a</t>
  </si>
  <si>
    <t>q_87b</t>
  </si>
  <si>
    <t>q_88a</t>
  </si>
  <si>
    <t>q_88b</t>
  </si>
  <si>
    <t>q_88c</t>
  </si>
  <si>
    <t>q_88d</t>
  </si>
  <si>
    <t>q_88e</t>
  </si>
  <si>
    <t>q_89a</t>
  </si>
  <si>
    <t>q_89b</t>
  </si>
  <si>
    <t>q_90a</t>
  </si>
  <si>
    <t>q_90b</t>
  </si>
  <si>
    <t>q_91a</t>
  </si>
  <si>
    <t>q_91b</t>
  </si>
  <si>
    <t>q_91c</t>
  </si>
  <si>
    <t>q_92a</t>
  </si>
  <si>
    <t>q_92b</t>
  </si>
  <si>
    <t>q_93a</t>
  </si>
  <si>
    <t>q_93b</t>
  </si>
  <si>
    <t>q_94a</t>
  </si>
  <si>
    <t>q_94b</t>
  </si>
  <si>
    <t>q_95a</t>
  </si>
  <si>
    <t>q_95b</t>
  </si>
  <si>
    <t>q_96a</t>
  </si>
  <si>
    <t>q_96b</t>
  </si>
  <si>
    <t>q_97a</t>
  </si>
  <si>
    <t>q_97b</t>
  </si>
  <si>
    <t>q_98</t>
  </si>
  <si>
    <t>q_99.1</t>
  </si>
  <si>
    <t>q_99.1a</t>
  </si>
  <si>
    <t>q_99.1b</t>
  </si>
  <si>
    <t>q_99.1c</t>
  </si>
  <si>
    <t>q_99.1d</t>
  </si>
  <si>
    <t>q_99.1e</t>
  </si>
  <si>
    <t>q_99.1f</t>
  </si>
  <si>
    <t>q_99.1g</t>
  </si>
  <si>
    <t>q_99.1h</t>
  </si>
  <si>
    <t>q_99.1i</t>
  </si>
  <si>
    <t>q_99.1j</t>
  </si>
  <si>
    <t>q_99.2a</t>
  </si>
  <si>
    <t>q_99.2b</t>
  </si>
  <si>
    <t>q_99.2c</t>
  </si>
  <si>
    <t>q_100a</t>
  </si>
  <si>
    <t>q_100b</t>
  </si>
  <si>
    <t>q_100c</t>
  </si>
  <si>
    <t>q_100d</t>
  </si>
  <si>
    <t>q_100e</t>
  </si>
  <si>
    <t>q_100f</t>
  </si>
  <si>
    <t>q_100g</t>
  </si>
  <si>
    <t>q_100h</t>
  </si>
  <si>
    <t>q_100i</t>
  </si>
  <si>
    <t>q_100j</t>
  </si>
  <si>
    <t>q_101a</t>
  </si>
  <si>
    <t>q_101b</t>
  </si>
  <si>
    <t>q_101c</t>
  </si>
  <si>
    <t>q_101d</t>
  </si>
  <si>
    <t>q_101e</t>
  </si>
  <si>
    <t>q_101f</t>
  </si>
  <si>
    <t>q_101g</t>
  </si>
  <si>
    <t>q_101h</t>
  </si>
  <si>
    <t>q_101i</t>
  </si>
  <si>
    <t>q_101j</t>
  </si>
  <si>
    <t>q_102a</t>
  </si>
  <si>
    <t>q_102b</t>
  </si>
  <si>
    <t>q_102c</t>
  </si>
  <si>
    <t>q_102d</t>
  </si>
  <si>
    <t>q_102e</t>
  </si>
  <si>
    <t>q_102f</t>
  </si>
  <si>
    <t>q_102g</t>
  </si>
  <si>
    <t>q_102h</t>
  </si>
  <si>
    <t>q_102i</t>
  </si>
  <si>
    <t>q_102j</t>
  </si>
  <si>
    <t>q_103a</t>
  </si>
  <si>
    <t>q_103b</t>
  </si>
  <si>
    <t>q_103c</t>
  </si>
  <si>
    <t>q_103d</t>
  </si>
  <si>
    <t>q_103e</t>
  </si>
  <si>
    <t>q_103f</t>
  </si>
  <si>
    <t>q_103g</t>
  </si>
  <si>
    <t>q_103h</t>
  </si>
  <si>
    <t>q_103i</t>
  </si>
  <si>
    <t>q_103j</t>
  </si>
  <si>
    <t>q_104a</t>
  </si>
  <si>
    <t>q_104b</t>
  </si>
  <si>
    <t>q_104c</t>
  </si>
  <si>
    <t>q_104d</t>
  </si>
  <si>
    <t>q_104e</t>
  </si>
  <si>
    <t>q_104f</t>
  </si>
  <si>
    <t>q_104g</t>
  </si>
  <si>
    <t>q_104h</t>
  </si>
  <si>
    <t>q_104i</t>
  </si>
  <si>
    <t>q_104j</t>
  </si>
  <si>
    <t>q_105a</t>
  </si>
  <si>
    <t>q_105b</t>
  </si>
  <si>
    <t>q_105c</t>
  </si>
  <si>
    <t>q_105d</t>
  </si>
  <si>
    <t>q_105e</t>
  </si>
  <si>
    <t>q_105f</t>
  </si>
  <si>
    <t>q_105g</t>
  </si>
  <si>
    <t>q_105h</t>
  </si>
  <si>
    <t>q_105i</t>
  </si>
  <si>
    <t>q_105j</t>
  </si>
  <si>
    <t>q_105k</t>
  </si>
  <si>
    <t>q_105l</t>
  </si>
  <si>
    <t>q_106.1a</t>
  </si>
  <si>
    <t>q_106.1b</t>
  </si>
  <si>
    <t>q_106.1c</t>
  </si>
  <si>
    <t>q_106.2a</t>
  </si>
  <si>
    <t>q_106.2b</t>
  </si>
  <si>
    <t>q_106.2c</t>
  </si>
  <si>
    <t>q_106.3a</t>
  </si>
  <si>
    <t>q_106.3b</t>
  </si>
  <si>
    <t>q_106.3c</t>
  </si>
  <si>
    <t>q_106.4a</t>
  </si>
  <si>
    <t>q_106.4b</t>
  </si>
  <si>
    <t>q_106.4c</t>
  </si>
  <si>
    <t>q_106.5a</t>
  </si>
  <si>
    <t>q_106.5b</t>
  </si>
  <si>
    <t>q_106.5c</t>
  </si>
  <si>
    <t>q_106.6a</t>
  </si>
  <si>
    <t>q_106.6b</t>
  </si>
  <si>
    <t>q_106.6c</t>
  </si>
  <si>
    <t>q_106.7a</t>
  </si>
  <si>
    <t>q_106.7b</t>
  </si>
  <si>
    <t>q_106.7c</t>
  </si>
  <si>
    <t>q_106.8a</t>
  </si>
  <si>
    <t>q_106.8b</t>
  </si>
  <si>
    <t>q_106.8c</t>
  </si>
  <si>
    <t>q_106.9a</t>
  </si>
  <si>
    <t>q_106.9b</t>
  </si>
  <si>
    <t>q_106.9c</t>
  </si>
  <si>
    <t>q_107</t>
  </si>
  <si>
    <t>q_108</t>
  </si>
  <si>
    <t>q_109</t>
  </si>
  <si>
    <t>q_110a</t>
  </si>
  <si>
    <t>q_110b</t>
  </si>
  <si>
    <t>q_110c</t>
  </si>
  <si>
    <t>q_110d</t>
  </si>
  <si>
    <t>q_111</t>
  </si>
  <si>
    <t>q_112a.1</t>
  </si>
  <si>
    <t>q_112a.2</t>
  </si>
  <si>
    <t>q_112b.1</t>
  </si>
  <si>
    <t>q_112b.2</t>
  </si>
  <si>
    <t>q_112c.1</t>
  </si>
  <si>
    <t>q_112c.2</t>
  </si>
  <si>
    <t>q_112d.1</t>
  </si>
  <si>
    <t>q_112d.2</t>
  </si>
  <si>
    <t>q_112e.1</t>
  </si>
  <si>
    <t>q_112e.2</t>
  </si>
  <si>
    <t>q_112f.1</t>
  </si>
  <si>
    <t>q_112f.2</t>
  </si>
  <si>
    <t>q_112g.1</t>
  </si>
  <si>
    <t>q_112g.2</t>
  </si>
  <si>
    <t>q_112h.1</t>
  </si>
  <si>
    <t>q_112h.2</t>
  </si>
  <si>
    <t>q_112i.1</t>
  </si>
  <si>
    <t>q_112i.2</t>
  </si>
  <si>
    <t>q_112j.1</t>
  </si>
  <si>
    <t>q_112j.2</t>
  </si>
  <si>
    <t>q_112k.1</t>
  </si>
  <si>
    <t>q_112k.2</t>
  </si>
  <si>
    <t>q_112l.1</t>
  </si>
  <si>
    <t>q_112l.2</t>
  </si>
  <si>
    <t>q_112m.1</t>
  </si>
  <si>
    <t>q_112m.2</t>
  </si>
  <si>
    <t>q_112n.1</t>
  </si>
  <si>
    <t>q_112n.2</t>
  </si>
  <si>
    <t>q_112o.1</t>
  </si>
  <si>
    <t>q_112o.2</t>
  </si>
  <si>
    <t>q_112p.1</t>
  </si>
  <si>
    <t>q_112p.2</t>
  </si>
  <si>
    <t>q_112q.1</t>
  </si>
  <si>
    <t>q_112q.2</t>
  </si>
  <si>
    <t>q_112r.1</t>
  </si>
  <si>
    <t>q_112r.2</t>
  </si>
  <si>
    <t>q_112s.1</t>
  </si>
  <si>
    <t>q_112s.2</t>
  </si>
  <si>
    <t>q_112t.1</t>
  </si>
  <si>
    <t>q_112t.2</t>
  </si>
  <si>
    <t>q_112u.1</t>
  </si>
  <si>
    <t>q_112u.2</t>
  </si>
  <si>
    <t>q_112v.1</t>
  </si>
  <si>
    <t>q_112v.2</t>
  </si>
  <si>
    <t>q_112a.3</t>
  </si>
  <si>
    <t>q_112a.4</t>
  </si>
  <si>
    <t>q_112b.3</t>
  </si>
  <si>
    <t>q_112b.4</t>
  </si>
  <si>
    <t>q_112c.3</t>
  </si>
  <si>
    <t>q_112c.4</t>
  </si>
  <si>
    <t>q_112d.3</t>
  </si>
  <si>
    <t>q_112d.4</t>
  </si>
  <si>
    <t>q_112e.3</t>
  </si>
  <si>
    <t>q_112e.4</t>
  </si>
  <si>
    <t>q_112f.3</t>
  </si>
  <si>
    <t>q_112f.4</t>
  </si>
  <si>
    <t>q_112g.3</t>
  </si>
  <si>
    <t>q_112g.4</t>
  </si>
  <si>
    <t>q_112h.3</t>
  </si>
  <si>
    <t>q_112h.4</t>
  </si>
  <si>
    <t>q_112i.3</t>
  </si>
  <si>
    <t>q_112i.4</t>
  </si>
  <si>
    <t>q_112j.3</t>
  </si>
  <si>
    <t>q_112j.4</t>
  </si>
  <si>
    <t>q_112k.3</t>
  </si>
  <si>
    <t>q_112k.4</t>
  </si>
  <si>
    <t>q_112l.3</t>
  </si>
  <si>
    <t>q_112l.4</t>
  </si>
  <si>
    <t>q_112m.3</t>
  </si>
  <si>
    <t>q_112m.4</t>
  </si>
  <si>
    <t>q_112n.3</t>
  </si>
  <si>
    <t>q_112n.4</t>
  </si>
  <si>
    <t>q_112o.3</t>
  </si>
  <si>
    <t>q_112o.4</t>
  </si>
  <si>
    <t>q_112p.3</t>
  </si>
  <si>
    <t>q_112p.4</t>
  </si>
  <si>
    <t>q_112q.3</t>
  </si>
  <si>
    <t>q_112q.4</t>
  </si>
  <si>
    <t>q_112r.3</t>
  </si>
  <si>
    <t>q_112r.4</t>
  </si>
  <si>
    <t>q_112s.3</t>
  </si>
  <si>
    <t>q_112s.4</t>
  </si>
  <si>
    <t>q_112t.3</t>
  </si>
  <si>
    <t>q_112t.4</t>
  </si>
  <si>
    <t>q_112u.3</t>
  </si>
  <si>
    <t>q_112u.4</t>
  </si>
  <si>
    <t>q_112v.3</t>
  </si>
  <si>
    <t>q_112v.4</t>
  </si>
  <si>
    <t>q_113a.1</t>
  </si>
  <si>
    <t>q_113a.2</t>
  </si>
  <si>
    <t>q_113b.1</t>
  </si>
  <si>
    <t>q_113b.2</t>
  </si>
  <si>
    <t>q_113c.1</t>
  </si>
  <si>
    <t>q_113c.2</t>
  </si>
  <si>
    <t>q_113d.1</t>
  </si>
  <si>
    <t>q_113d.2</t>
  </si>
  <si>
    <t>q_113e.1</t>
  </si>
  <si>
    <t>q_113e.2</t>
  </si>
  <si>
    <t>q_113f.1</t>
  </si>
  <si>
    <t>q_113f.2</t>
  </si>
  <si>
    <t>q_113g.1</t>
  </si>
  <si>
    <t>q_113g.2</t>
  </si>
  <si>
    <t>q_113h.1</t>
  </si>
  <si>
    <t>q_113h.2</t>
  </si>
  <si>
    <t>q_113i.1</t>
  </si>
  <si>
    <t>q_113i.2</t>
  </si>
  <si>
    <t>q_113j.1</t>
  </si>
  <si>
    <t>q_113j.2</t>
  </si>
  <si>
    <t>q_113k.1</t>
  </si>
  <si>
    <t>q_113k.2</t>
  </si>
  <si>
    <t>q_113l.1</t>
  </si>
  <si>
    <t>q_113l.2</t>
  </si>
  <si>
    <t>q_113m.1</t>
  </si>
  <si>
    <t>q_113m.2</t>
  </si>
  <si>
    <t>q_113n.1</t>
  </si>
  <si>
    <t>q_113n.2</t>
  </si>
  <si>
    <t>q_113o.1</t>
  </si>
  <si>
    <t>q_113o.2</t>
  </si>
  <si>
    <t>q_113p.1</t>
  </si>
  <si>
    <t>q_113p.2</t>
  </si>
  <si>
    <t>q_113q.1</t>
  </si>
  <si>
    <t>q_113q.2</t>
  </si>
  <si>
    <t>q_113r.1</t>
  </si>
  <si>
    <t>q_113r.2</t>
  </si>
  <si>
    <t>q_113s.1</t>
  </si>
  <si>
    <t>q_113s.2</t>
  </si>
  <si>
    <t>q_113t.1</t>
  </si>
  <si>
    <t>q_113t.2</t>
  </si>
  <si>
    <t>q_113u.1</t>
  </si>
  <si>
    <t>q_113u.2</t>
  </si>
  <si>
    <t>q_113v.1</t>
  </si>
  <si>
    <t>q_113v.2</t>
  </si>
  <si>
    <t>q_114</t>
  </si>
  <si>
    <t>q_115</t>
  </si>
  <si>
    <t>q_116</t>
  </si>
  <si>
    <t>q_117a</t>
  </si>
  <si>
    <t>q_117b</t>
  </si>
  <si>
    <t>q_117c</t>
  </si>
  <si>
    <t>q_118a</t>
  </si>
  <si>
    <t>q_118b</t>
  </si>
  <si>
    <t>q_118c</t>
  </si>
  <si>
    <t>q_119a</t>
  </si>
  <si>
    <t>q_119b</t>
  </si>
  <si>
    <t>q_119c</t>
  </si>
  <si>
    <t>q_120a</t>
  </si>
  <si>
    <t>q_120b</t>
  </si>
  <si>
    <t>q_120c</t>
  </si>
  <si>
    <t>q_121a</t>
  </si>
  <si>
    <t>q_121b</t>
  </si>
  <si>
    <t>q_122a</t>
  </si>
  <si>
    <t>q_122b</t>
  </si>
  <si>
    <t>q_123</t>
  </si>
  <si>
    <t>q_124</t>
  </si>
  <si>
    <t>q_125</t>
  </si>
  <si>
    <t>q_126</t>
  </si>
  <si>
    <t>q_127</t>
  </si>
  <si>
    <t>q_128</t>
  </si>
  <si>
    <t>q_129</t>
  </si>
  <si>
    <t>q_130</t>
  </si>
  <si>
    <t>q_131</t>
  </si>
  <si>
    <t>q_132</t>
  </si>
  <si>
    <t>q_133</t>
  </si>
  <si>
    <t>q_134</t>
  </si>
  <si>
    <t>q_135</t>
  </si>
  <si>
    <t>q_136</t>
  </si>
  <si>
    <t>q_137</t>
  </si>
  <si>
    <t>q_138</t>
  </si>
  <si>
    <t>q_139</t>
  </si>
  <si>
    <t>q_140</t>
  </si>
  <si>
    <t>q_141</t>
  </si>
  <si>
    <t>q_142</t>
  </si>
  <si>
    <t>q_143</t>
  </si>
  <si>
    <t>q_143a</t>
  </si>
  <si>
    <t>q_143b</t>
  </si>
  <si>
    <t>q_143c</t>
  </si>
  <si>
    <t>q_143d</t>
  </si>
  <si>
    <t>q_143e</t>
  </si>
  <si>
    <t>q_144</t>
  </si>
  <si>
    <t>q_144a</t>
  </si>
  <si>
    <t>q_144b</t>
  </si>
  <si>
    <t>q_144c</t>
  </si>
  <si>
    <t>q_144d</t>
  </si>
  <si>
    <t>q_144e</t>
  </si>
  <si>
    <t>q_145</t>
  </si>
  <si>
    <t>q_146</t>
  </si>
  <si>
    <t>q_147</t>
  </si>
  <si>
    <t>q_148</t>
  </si>
  <si>
    <t>q_149</t>
  </si>
  <si>
    <t>q_149a</t>
  </si>
  <si>
    <t>q_149b</t>
  </si>
  <si>
    <t>q_149c</t>
  </si>
  <si>
    <t>q_149d</t>
  </si>
  <si>
    <t>q_149e</t>
  </si>
  <si>
    <t>q_149f</t>
  </si>
  <si>
    <t>q_149g</t>
  </si>
  <si>
    <t>q_149h</t>
  </si>
  <si>
    <t>q_150</t>
  </si>
  <si>
    <t>q_151</t>
  </si>
  <si>
    <t>q_152</t>
  </si>
  <si>
    <t>q_152a</t>
  </si>
  <si>
    <t>q_152b</t>
  </si>
  <si>
    <t>q_152c</t>
  </si>
  <si>
    <t>q_152d</t>
  </si>
  <si>
    <t>q_152e</t>
  </si>
  <si>
    <t>q_152f</t>
  </si>
  <si>
    <t>q_152g</t>
  </si>
  <si>
    <t>q_152h</t>
  </si>
  <si>
    <t>q_153</t>
  </si>
  <si>
    <t>q_154</t>
  </si>
  <si>
    <t>q_154a</t>
  </si>
  <si>
    <t>q_154b</t>
  </si>
  <si>
    <t>q_154c</t>
  </si>
  <si>
    <t>q_154d</t>
  </si>
  <si>
    <t>q_154e</t>
  </si>
  <si>
    <t>q_154f</t>
  </si>
  <si>
    <t>q_154g</t>
  </si>
  <si>
    <t>q_155</t>
  </si>
  <si>
    <t>q_156</t>
  </si>
  <si>
    <t>q_156a</t>
  </si>
  <si>
    <t>q_156b</t>
  </si>
  <si>
    <t>q_156c</t>
  </si>
  <si>
    <t>q_156d</t>
  </si>
  <si>
    <t>q_156e</t>
  </si>
  <si>
    <t>q_156f</t>
  </si>
  <si>
    <t>q_156g</t>
  </si>
  <si>
    <t>q_156h</t>
  </si>
  <si>
    <t>NR</t>
  </si>
  <si>
    <t>neurologist</t>
  </si>
  <si>
    <t>Grandmother</t>
  </si>
  <si>
    <t>Diabetes</t>
  </si>
  <si>
    <t>policeman</t>
  </si>
  <si>
    <t>NF</t>
  </si>
  <si>
    <t>Osteoporosis</t>
  </si>
  <si>
    <t>cancer</t>
  </si>
  <si>
    <t>neurology</t>
  </si>
  <si>
    <t>heart arrythmia</t>
  </si>
  <si>
    <t>5\7</t>
  </si>
  <si>
    <t>5\5</t>
  </si>
  <si>
    <t>4\7</t>
  </si>
  <si>
    <t>Neurologist</t>
  </si>
  <si>
    <t>Neurologist Y</t>
  </si>
  <si>
    <t>Daughter</t>
  </si>
  <si>
    <t>Heart disease</t>
  </si>
  <si>
    <t>diabetes mellitus</t>
  </si>
  <si>
    <t>heart disease</t>
  </si>
  <si>
    <t>Brother</t>
  </si>
  <si>
    <t>3\5</t>
  </si>
  <si>
    <t>accountant</t>
  </si>
  <si>
    <t>dressmaker</t>
  </si>
  <si>
    <t>uncle</t>
  </si>
  <si>
    <t>Simvastatin</t>
  </si>
  <si>
    <t>welder</t>
  </si>
  <si>
    <t>Mechanic</t>
  </si>
  <si>
    <t>Engineer</t>
  </si>
  <si>
    <t>Teacher</t>
  </si>
  <si>
    <t>Parkinson</t>
  </si>
  <si>
    <t>Neurosurgeon</t>
  </si>
  <si>
    <t>Banker</t>
  </si>
  <si>
    <t>UMN</t>
  </si>
  <si>
    <t xml:space="preserve">No </t>
  </si>
  <si>
    <t>Left</t>
  </si>
  <si>
    <t xml:space="preserve">distal </t>
  </si>
  <si>
    <t xml:space="preserve">Behavioral symptoms </t>
  </si>
  <si>
    <t>Definite</t>
  </si>
  <si>
    <t>PMA</t>
  </si>
  <si>
    <t>Positive</t>
  </si>
  <si>
    <t>Normal</t>
  </si>
  <si>
    <t>This is only a separator</t>
  </si>
  <si>
    <t>1&gt;</t>
  </si>
  <si>
    <t>Bulbar</t>
  </si>
  <si>
    <t>No answer required for this field</t>
  </si>
  <si>
    <t>LMN</t>
  </si>
  <si>
    <t xml:space="preserve">upper limb </t>
  </si>
  <si>
    <t>Right</t>
  </si>
  <si>
    <t>proximal</t>
  </si>
  <si>
    <t xml:space="preserve">&lt; 6 months before disease onset </t>
  </si>
  <si>
    <t>Language deficit</t>
  </si>
  <si>
    <t>Probable</t>
  </si>
  <si>
    <t>PLS</t>
  </si>
  <si>
    <t>Negative</t>
  </si>
  <si>
    <t>Abnormal</t>
  </si>
  <si>
    <t>1/</t>
  </si>
  <si>
    <t>Cervical</t>
  </si>
  <si>
    <t>Tumor</t>
  </si>
  <si>
    <t>UMN+LMN</t>
  </si>
  <si>
    <t>lower limb</t>
  </si>
  <si>
    <t>Symmetric</t>
  </si>
  <si>
    <t>distal and proximal</t>
  </si>
  <si>
    <t>6-12 months before disease onset</t>
  </si>
  <si>
    <t>Other manifestations</t>
  </si>
  <si>
    <t>Ambidextrous</t>
  </si>
  <si>
    <t>Possible</t>
  </si>
  <si>
    <t>M</t>
  </si>
  <si>
    <t>2&gt;</t>
  </si>
  <si>
    <t>Thoracic</t>
  </si>
  <si>
    <t>Stenosis</t>
  </si>
  <si>
    <t>upper and lower</t>
  </si>
  <si>
    <t>12-24 months before disease onset</t>
  </si>
  <si>
    <t>Probable-laboratory supported</t>
  </si>
  <si>
    <t>PBP</t>
  </si>
  <si>
    <t>2/</t>
  </si>
  <si>
    <t>Lumbo-sacral</t>
  </si>
  <si>
    <t>Multiple sclerosis</t>
  </si>
  <si>
    <t>Myelitis</t>
  </si>
  <si>
    <t>24-36 months before disease onset</t>
  </si>
  <si>
    <t>Other</t>
  </si>
  <si>
    <t>2a&gt;</t>
  </si>
  <si>
    <t>Dyscognition</t>
  </si>
  <si>
    <t>Trauma</t>
  </si>
  <si>
    <t>2a/</t>
  </si>
  <si>
    <t>Hypoxia</t>
  </si>
  <si>
    <t>Syringomyelia</t>
  </si>
  <si>
    <t>2b&gt;</t>
  </si>
  <si>
    <t>2b/</t>
  </si>
  <si>
    <t>3&gt;</t>
  </si>
  <si>
    <t>3/</t>
  </si>
  <si>
    <t>3a&gt;</t>
  </si>
  <si>
    <t>3a/</t>
  </si>
  <si>
    <t>3b&gt;</t>
  </si>
  <si>
    <t>3b/</t>
  </si>
  <si>
    <t>4&gt;</t>
  </si>
  <si>
    <t>4/</t>
  </si>
  <si>
    <t>4a&gt;</t>
  </si>
  <si>
    <t>4a/</t>
  </si>
  <si>
    <t>4b&gt;</t>
  </si>
  <si>
    <t>4b/</t>
  </si>
  <si>
    <t>5&gt;</t>
  </si>
  <si>
    <t>5/</t>
  </si>
  <si>
    <t>5a&gt;</t>
  </si>
  <si>
    <t>5a/</t>
  </si>
  <si>
    <t>5b&gt;</t>
  </si>
  <si>
    <t>5b/</t>
  </si>
  <si>
    <t>6&gt;</t>
  </si>
  <si>
    <t>6/</t>
  </si>
  <si>
    <t>7&gt;</t>
  </si>
  <si>
    <t>7/</t>
  </si>
  <si>
    <t>8&gt;</t>
  </si>
  <si>
    <t>8/</t>
  </si>
  <si>
    <t>9&gt;</t>
  </si>
  <si>
    <t>9/</t>
  </si>
  <si>
    <t>LISB (1-Patient)_Marta.xlsm</t>
  </si>
  <si>
    <t>LISB0731</t>
  </si>
  <si>
    <t>U/L</t>
  </si>
  <si>
    <t>mg/dL</t>
  </si>
  <si>
    <t>no</t>
  </si>
  <si>
    <t>Lymphom</t>
  </si>
  <si>
    <t>computer technician</t>
  </si>
  <si>
    <t>GP</t>
  </si>
  <si>
    <t>ENT</t>
  </si>
  <si>
    <t>LISB0728</t>
  </si>
  <si>
    <t>rosuvastatin</t>
  </si>
  <si>
    <t>hepatical cirrhosis</t>
  </si>
  <si>
    <t>Dementia</t>
  </si>
  <si>
    <t>farmer</t>
  </si>
  <si>
    <t>LISB0711</t>
  </si>
  <si>
    <t>g/dL</t>
  </si>
  <si>
    <t>head and neck cancer</t>
  </si>
  <si>
    <t>Driver</t>
  </si>
  <si>
    <t>LISB0894</t>
  </si>
  <si>
    <t>Sister: breast cancer; depressive syndrome</t>
  </si>
  <si>
    <t>natural death</t>
  </si>
  <si>
    <t>economist</t>
  </si>
  <si>
    <t>LISB0858</t>
  </si>
  <si>
    <t>pancreatic cancer</t>
  </si>
  <si>
    <t>myocardial infarction</t>
  </si>
  <si>
    <t>Agriculture</t>
  </si>
  <si>
    <t>LISB0717</t>
  </si>
  <si>
    <t>nurse</t>
  </si>
  <si>
    <t>LISB0897</t>
  </si>
  <si>
    <t>diabetes, stroke</t>
  </si>
  <si>
    <t>sister, brain tumur</t>
  </si>
  <si>
    <t>?\3</t>
  </si>
  <si>
    <t>seamstress</t>
  </si>
  <si>
    <t>orthopedist</t>
  </si>
  <si>
    <t>neurosurgeon</t>
  </si>
  <si>
    <t>LISB0893</t>
  </si>
  <si>
    <t>cardiac arrest</t>
  </si>
  <si>
    <t>pulmunary infection</t>
  </si>
  <si>
    <t>bank</t>
  </si>
  <si>
    <t>LISB0722</t>
  </si>
  <si>
    <t>AAS</t>
  </si>
  <si>
    <t>physiatrist</t>
  </si>
  <si>
    <t>PM&amp;R</t>
  </si>
  <si>
    <t>PM&amp;R (physiatrist)</t>
  </si>
  <si>
    <t>LISB0733</t>
  </si>
  <si>
    <t>House-builder</t>
  </si>
  <si>
    <t>LISB0734</t>
  </si>
  <si>
    <t>Mesalamine</t>
  </si>
  <si>
    <t>MyastheniaÂ gravis</t>
  </si>
  <si>
    <t>salesman</t>
  </si>
  <si>
    <t>LISB0702</t>
  </si>
  <si>
    <t>merchant</t>
  </si>
  <si>
    <t>LISB0912</t>
  </si>
  <si>
    <t>?\12</t>
  </si>
  <si>
    <t>?\4</t>
  </si>
  <si>
    <t>informatic</t>
  </si>
  <si>
    <t>LISB0892</t>
  </si>
  <si>
    <t>cardiac disease</t>
  </si>
  <si>
    <t>7\8</t>
  </si>
  <si>
    <t>house Painter</t>
  </si>
  <si>
    <t>LISB0887</t>
  </si>
  <si>
    <t>Sudden death</t>
  </si>
  <si>
    <t>student</t>
  </si>
  <si>
    <t>LISB0721</t>
  </si>
  <si>
    <t>driver</t>
  </si>
  <si>
    <t>Rehabilitation</t>
  </si>
  <si>
    <t>LISB0661</t>
  </si>
  <si>
    <t>parkinson</t>
  </si>
  <si>
    <t>?\2</t>
  </si>
  <si>
    <t>Bank</t>
  </si>
  <si>
    <t>LISB0925</t>
  </si>
  <si>
    <t>pulmonary thromboembolism</t>
  </si>
  <si>
    <t>?\8</t>
  </si>
  <si>
    <t>?\6</t>
  </si>
  <si>
    <t>businesswoman</t>
  </si>
  <si>
    <t>LISB0927</t>
  </si>
  <si>
    <t>epilepsy</t>
  </si>
  <si>
    <t>pneumony</t>
  </si>
  <si>
    <t>normal</t>
  </si>
  <si>
    <t>2\6</t>
  </si>
  <si>
    <t>domestic</t>
  </si>
  <si>
    <t>knit</t>
  </si>
  <si>
    <t>endocrinologist</t>
  </si>
  <si>
    <t>cardiologist</t>
  </si>
  <si>
    <t>LISB0949</t>
  </si>
  <si>
    <t>acident</t>
  </si>
  <si>
    <t>3\6</t>
  </si>
  <si>
    <t>Dentist</t>
  </si>
  <si>
    <t>LISB0930</t>
  </si>
  <si>
    <t>prostate cancer</t>
  </si>
  <si>
    <t>internal medicine</t>
  </si>
  <si>
    <t>LISB0950</t>
  </si>
  <si>
    <t>gastric cancer</t>
  </si>
  <si>
    <t>1\7</t>
  </si>
  <si>
    <t>LISB0510</t>
  </si>
  <si>
    <t>factory worker</t>
  </si>
  <si>
    <t>agriculture</t>
  </si>
  <si>
    <t>rheumatologist</t>
  </si>
  <si>
    <t>LISB0640</t>
  </si>
  <si>
    <t>AD</t>
  </si>
  <si>
    <t>6\7</t>
  </si>
  <si>
    <t>office worker</t>
  </si>
  <si>
    <t>Rheumatologist</t>
  </si>
  <si>
    <t>LISB0951</t>
  </si>
  <si>
    <t>natural</t>
  </si>
  <si>
    <t>1\6</t>
  </si>
  <si>
    <t>4\8</t>
  </si>
  <si>
    <t>LISB0929</t>
  </si>
  <si>
    <t>Vitamin E, selenium</t>
  </si>
  <si>
    <t>breast cancer</t>
  </si>
  <si>
    <t>6\8</t>
  </si>
  <si>
    <t>Professor</t>
  </si>
  <si>
    <t>Internal medicine</t>
  </si>
  <si>
    <t>LISB0956</t>
  </si>
  <si>
    <t>7\7</t>
  </si>
  <si>
    <t>LISB0972</t>
  </si>
  <si>
    <t>COPD</t>
  </si>
  <si>
    <t>6\6</t>
  </si>
  <si>
    <t>LISB0984</t>
  </si>
  <si>
    <t>rheumatoid arthritis</t>
  </si>
  <si>
    <t>Medical Doctor</t>
  </si>
  <si>
    <t>Rheumathologist</t>
  </si>
  <si>
    <t>LISB0985</t>
  </si>
  <si>
    <t>p.Ala152Pro</t>
  </si>
  <si>
    <t>Sudden death -heart</t>
  </si>
  <si>
    <t>unemployed</t>
  </si>
  <si>
    <t>cleaning</t>
  </si>
  <si>
    <t>LISB0898</t>
  </si>
  <si>
    <t>LISB0963</t>
  </si>
  <si>
    <t>Rosuvastatin</t>
  </si>
  <si>
    <t>1\8</t>
  </si>
  <si>
    <t>Orthopedist</t>
  </si>
  <si>
    <t>LISB0973</t>
  </si>
  <si>
    <t>LISB0982</t>
  </si>
  <si>
    <t>medical auxiliaries</t>
  </si>
  <si>
    <t>LISB0986</t>
  </si>
  <si>
    <t>Police</t>
  </si>
  <si>
    <t>agricultor</t>
  </si>
  <si>
    <t>LISB0993</t>
  </si>
  <si>
    <t>Vit E</t>
  </si>
  <si>
    <t>2\7</t>
  </si>
  <si>
    <t>LISB0987</t>
  </si>
  <si>
    <t>Gardner</t>
  </si>
  <si>
    <t>LISB0899</t>
  </si>
  <si>
    <t>receptionist</t>
  </si>
  <si>
    <t>LISB0989</t>
  </si>
  <si>
    <t>estradiol patch</t>
  </si>
  <si>
    <t>Suicide</t>
  </si>
  <si>
    <t>Domestic</t>
  </si>
  <si>
    <t>Office worker</t>
  </si>
  <si>
    <t>LISB0994</t>
  </si>
  <si>
    <t>pulmonary embolism</t>
  </si>
  <si>
    <t>Hematologist</t>
  </si>
  <si>
    <t>LISB0608</t>
  </si>
  <si>
    <t>erectile dysfunction</t>
  </si>
  <si>
    <t>depressive syndrome</t>
  </si>
  <si>
    <t>Greco-roman fight, 17y</t>
  </si>
  <si>
    <t>Greco-roman fight</t>
  </si>
  <si>
    <t>LISB0996</t>
  </si>
  <si>
    <t>banker</t>
  </si>
  <si>
    <t>LISB0997</t>
  </si>
  <si>
    <t>Forest ranger</t>
  </si>
  <si>
    <t>mason</t>
  </si>
  <si>
    <t>LISB0617</t>
  </si>
  <si>
    <t>mechanic</t>
  </si>
  <si>
    <t>LISB0658</t>
  </si>
  <si>
    <t>LISB0988</t>
  </si>
  <si>
    <t>cousin father side</t>
  </si>
  <si>
    <t>gut cancer</t>
  </si>
  <si>
    <t>civil engineer</t>
  </si>
  <si>
    <t>LISB0725</t>
  </si>
  <si>
    <t>herself - Graves disease</t>
  </si>
  <si>
    <t>LISB0686</t>
  </si>
  <si>
    <t>brother</t>
  </si>
  <si>
    <t>?\10</t>
  </si>
  <si>
    <t>wine house worker</t>
  </si>
  <si>
    <t>LISB0995</t>
  </si>
  <si>
    <t>3\12</t>
  </si>
  <si>
    <t>entrepreneur</t>
  </si>
  <si>
    <t>LISB1072</t>
  </si>
  <si>
    <t>aunt (father sister)</t>
  </si>
  <si>
    <t>breast cancer - aunts</t>
  </si>
  <si>
    <t>University Professor</t>
  </si>
  <si>
    <t>LISB1073</t>
  </si>
  <si>
    <t>Lewy body disease</t>
  </si>
  <si>
    <t>LISB1074</t>
  </si>
  <si>
    <t>1\5</t>
  </si>
  <si>
    <t>4\11</t>
  </si>
  <si>
    <t>bank clerk</t>
  </si>
  <si>
    <t>LISB1075</t>
  </si>
  <si>
    <t>tuberculosis</t>
  </si>
  <si>
    <t>alcoholic cirrhosis</t>
  </si>
  <si>
    <t>sister: bladder cancer</t>
  </si>
  <si>
    <t>3\8</t>
  </si>
  <si>
    <t>rehabilitation</t>
  </si>
  <si>
    <t>LISB1028</t>
  </si>
  <si>
    <t>liver cirrhosis</t>
  </si>
  <si>
    <t>sudden death</t>
  </si>
  <si>
    <t>LISB0969</t>
  </si>
  <si>
    <t>thyroid cancer</t>
  </si>
  <si>
    <t>3\10</t>
  </si>
  <si>
    <t>hydrogeologist</t>
  </si>
  <si>
    <t>LISB0727</t>
  </si>
  <si>
    <t>methotrexate, chloroquine</t>
  </si>
  <si>
    <t>rheumatologic disease</t>
  </si>
  <si>
    <t>fisherman</t>
  </si>
  <si>
    <t>gravedigger</t>
  </si>
  <si>
    <t>LISB0926</t>
  </si>
  <si>
    <t>Civil engineer</t>
  </si>
  <si>
    <t>politics</t>
  </si>
  <si>
    <t>LISB0999</t>
  </si>
  <si>
    <t>escitalopram</t>
  </si>
  <si>
    <t>Owner metallurgic company</t>
  </si>
  <si>
    <t>surgeon /ENT</t>
  </si>
  <si>
    <t>LISB0023</t>
  </si>
  <si>
    <t>VAPB</t>
  </si>
  <si>
    <t>no mutation</t>
  </si>
  <si>
    <t>Human resourses management</t>
  </si>
  <si>
    <t>LISB0580</t>
  </si>
  <si>
    <t>uncle: dementia</t>
  </si>
  <si>
    <t>FTD</t>
  </si>
  <si>
    <t>Grandfather: FTD</t>
  </si>
  <si>
    <t>4\10</t>
  </si>
  <si>
    <t>lawyer</t>
  </si>
  <si>
    <t>LISB0983</t>
  </si>
  <si>
    <t>elderly caregiver</t>
  </si>
  <si>
    <t>LISB1000</t>
  </si>
  <si>
    <t>civil servant</t>
  </si>
  <si>
    <t>LISB0699</t>
  </si>
  <si>
    <t>Armed forces (reserve)</t>
  </si>
  <si>
    <t>LISB0944</t>
  </si>
  <si>
    <t>SPG4</t>
  </si>
  <si>
    <t>SPG3A</t>
  </si>
  <si>
    <t>SPG7</t>
  </si>
  <si>
    <t>renal insufficiency</t>
  </si>
  <si>
    <t>Financial consultant</t>
  </si>
  <si>
    <t>LISB0889</t>
  </si>
  <si>
    <t>Diabetes II, Osteoarticular Pathology</t>
  </si>
  <si>
    <t>locksmith</t>
  </si>
  <si>
    <t>PM&amp;R (Physiatrist)</t>
  </si>
  <si>
    <t xml:space="preserve">PM&amp;R </t>
  </si>
  <si>
    <t>LISB0957</t>
  </si>
  <si>
    <t>LISB0395</t>
  </si>
  <si>
    <t>FUS</t>
  </si>
  <si>
    <t>warehouseman</t>
  </si>
  <si>
    <t>LISB0400</t>
  </si>
  <si>
    <t>housewife</t>
  </si>
  <si>
    <t>LISB0739</t>
  </si>
  <si>
    <t>MS</t>
  </si>
  <si>
    <t>medical sales representative</t>
  </si>
  <si>
    <t>LISB0974</t>
  </si>
  <si>
    <t>Pulmonary Disease, ALS</t>
  </si>
  <si>
    <t>Cancer prostate</t>
  </si>
  <si>
    <t>Retired</t>
  </si>
  <si>
    <t>Production Manager</t>
  </si>
  <si>
    <t>Neurosurgeon N</t>
  </si>
  <si>
    <t>LISB0975</t>
  </si>
  <si>
    <t>Entrepreneur</t>
  </si>
  <si>
    <t>Not relevant</t>
  </si>
  <si>
    <t>Neurosurgery</t>
  </si>
  <si>
    <t>LISB0978</t>
  </si>
  <si>
    <t>Basic school teacher</t>
  </si>
  <si>
    <t>Neurologist N</t>
  </si>
  <si>
    <t>Internal Medicine N</t>
  </si>
  <si>
    <t>LISB0979</t>
  </si>
  <si>
    <t>Business manager</t>
  </si>
  <si>
    <t>LISB0980</t>
  </si>
  <si>
    <t>Predniolona 30mg</t>
  </si>
  <si>
    <t>Natural death</t>
  </si>
  <si>
    <t>School auxiliary</t>
  </si>
  <si>
    <t>Vascular surgeon</t>
  </si>
  <si>
    <t>Ortopedist</t>
  </si>
  <si>
    <t>Rheumatolpgist</t>
  </si>
  <si>
    <t>LISB0990</t>
  </si>
  <si>
    <t>Vitamin D,E</t>
  </si>
  <si>
    <t>Factory worker (canned fish manufacture)</t>
  </si>
  <si>
    <t>Neurologisy Y</t>
  </si>
  <si>
    <t>GP N</t>
  </si>
  <si>
    <t>LISB0991</t>
  </si>
  <si>
    <t>does not tolerate: Nausea, abdominal pain</t>
  </si>
  <si>
    <t>Epilepsy</t>
  </si>
  <si>
    <t>?\5</t>
  </si>
  <si>
    <t>Factory worker</t>
  </si>
  <si>
    <t>Factoey worker</t>
  </si>
  <si>
    <t xml:space="preserve">Neurologist </t>
  </si>
  <si>
    <t>Orthopedist N</t>
  </si>
  <si>
    <t>LISB0998</t>
  </si>
  <si>
    <t>Tuberculosis</t>
  </si>
  <si>
    <t>Stroke hemorrhagic</t>
  </si>
  <si>
    <t>Social worker</t>
  </si>
  <si>
    <t>LISB0970</t>
  </si>
  <si>
    <t>Glucosamine and collagen</t>
  </si>
  <si>
    <t>Prostate cancer</t>
  </si>
  <si>
    <t>suicide</t>
  </si>
  <si>
    <t>Salesman</t>
  </si>
  <si>
    <t>LISB0964</t>
  </si>
  <si>
    <t>railroader</t>
  </si>
  <si>
    <t>LISB0947</t>
  </si>
  <si>
    <t>2\8</t>
  </si>
  <si>
    <t>warehouse cereals worker</t>
  </si>
  <si>
    <t>Neurologist No</t>
  </si>
  <si>
    <t>GP No</t>
  </si>
  <si>
    <t>Neurologist Yes</t>
  </si>
  <si>
    <t>LISB0946</t>
  </si>
  <si>
    <t>LISB0945</t>
  </si>
  <si>
    <t>General and familiar Medicine (GP)</t>
  </si>
  <si>
    <t>LISB0913</t>
  </si>
  <si>
    <t>cook</t>
  </si>
  <si>
    <t>Neurosurgeon No</t>
  </si>
  <si>
    <t>GP NO</t>
  </si>
  <si>
    <t>LISB0646</t>
  </si>
  <si>
    <t>otorhinolaryngology (ENT)</t>
  </si>
  <si>
    <t>LISB0707</t>
  </si>
  <si>
    <t>10\11</t>
  </si>
  <si>
    <t>5\6</t>
  </si>
  <si>
    <t>accountability</t>
  </si>
  <si>
    <t>general and familiar medicine (GP)</t>
  </si>
  <si>
    <t>LISB0709</t>
  </si>
  <si>
    <t>Alzheimer</t>
  </si>
  <si>
    <t>retaired</t>
  </si>
  <si>
    <t>teacher</t>
  </si>
  <si>
    <t>physical medicine and rehabilitation</t>
  </si>
  <si>
    <t>LISB0881</t>
  </si>
  <si>
    <t>LISB0883</t>
  </si>
  <si>
    <t>suspended</t>
  </si>
  <si>
    <t>DM2(Type2 Diabetes mellitus, hepatic disease)</t>
  </si>
  <si>
    <t>DM2</t>
  </si>
  <si>
    <t>hepatic disease</t>
  </si>
  <si>
    <t>cardiac / hepatic disease ?</t>
  </si>
  <si>
    <t>carpenter</t>
  </si>
  <si>
    <t>LISB0885</t>
  </si>
  <si>
    <t>FAP(familial adenomatous polyposis)</t>
  </si>
  <si>
    <t>FAP</t>
  </si>
  <si>
    <t>hairdresser</t>
  </si>
  <si>
    <t>LISB0888</t>
  </si>
  <si>
    <t>LISB0976</t>
  </si>
  <si>
    <t>infection</t>
  </si>
  <si>
    <t>?\11</t>
  </si>
  <si>
    <t>Psychologist</t>
  </si>
  <si>
    <t>LISB1001</t>
  </si>
  <si>
    <t>LISB1004</t>
  </si>
  <si>
    <t>gastroenterologist</t>
  </si>
  <si>
    <t>LISB1010</t>
  </si>
  <si>
    <t>herself: HIV</t>
  </si>
  <si>
    <t>5\10</t>
  </si>
  <si>
    <t>LISB1011</t>
  </si>
  <si>
    <t>simvastatin</t>
  </si>
  <si>
    <t>prostate and thyroid cancer</t>
  </si>
  <si>
    <t>LISB1012</t>
  </si>
  <si>
    <t>alcoholism and tuberculosis</t>
  </si>
  <si>
    <t>LISB1014</t>
  </si>
  <si>
    <t>secretary</t>
  </si>
  <si>
    <t>LISB1015</t>
  </si>
  <si>
    <t>grandmother mother side</t>
  </si>
  <si>
    <t>LISB1016</t>
  </si>
  <si>
    <t>Education auxiliary services</t>
  </si>
  <si>
    <t>LISB1017</t>
  </si>
  <si>
    <t>waitress</t>
  </si>
  <si>
    <t>LISB1018</t>
  </si>
  <si>
    <t>dementia - maternal grandmother</t>
  </si>
  <si>
    <t>respiratory failure</t>
  </si>
  <si>
    <t>LISB1020</t>
  </si>
  <si>
    <t>colitis ischemic</t>
  </si>
  <si>
    <t>esophagus cancer</t>
  </si>
  <si>
    <t>schizophrenia, brother</t>
  </si>
  <si>
    <t>PE teacher</t>
  </si>
  <si>
    <t>LISB1002</t>
  </si>
  <si>
    <t>bakery sales</t>
  </si>
  <si>
    <t>LISB1023</t>
  </si>
  <si>
    <t xml:space="preserve">cardiovascular </t>
  </si>
  <si>
    <t>cardiovascular</t>
  </si>
  <si>
    <t>Barber</t>
  </si>
  <si>
    <t>Baker</t>
  </si>
  <si>
    <t>LISB1027</t>
  </si>
  <si>
    <t>video editor</t>
  </si>
  <si>
    <t>LISB1032</t>
  </si>
  <si>
    <t>LISB1035</t>
  </si>
  <si>
    <t>perforated ulcer</t>
  </si>
  <si>
    <t>myocardic infartion</t>
  </si>
  <si>
    <t>secretariat</t>
  </si>
  <si>
    <t>LISB1036</t>
  </si>
  <si>
    <t>diabetes metilus</t>
  </si>
  <si>
    <t>gastric ulcer</t>
  </si>
  <si>
    <t>senior care service</t>
  </si>
  <si>
    <t>LISB1030</t>
  </si>
  <si>
    <t>sick leave</t>
  </si>
  <si>
    <t>construction manager</t>
  </si>
  <si>
    <t>LISB1031</t>
  </si>
  <si>
    <t>LISB1033</t>
  </si>
  <si>
    <t>poisoned</t>
  </si>
  <si>
    <t>University Teacher</t>
  </si>
  <si>
    <t>Reumathologist</t>
  </si>
  <si>
    <t>LISB0737</t>
  </si>
  <si>
    <t>LISB1037</t>
  </si>
  <si>
    <t>4\6</t>
  </si>
  <si>
    <t>housework</t>
  </si>
  <si>
    <t>LISB1038</t>
  </si>
  <si>
    <t>maternal grandmother</t>
  </si>
  <si>
    <t>1\15</t>
  </si>
  <si>
    <t>Neurology</t>
  </si>
  <si>
    <t>LISB0593</t>
  </si>
  <si>
    <t>Aunt father side</t>
  </si>
  <si>
    <t>cousin</t>
  </si>
  <si>
    <t>ortophedist</t>
  </si>
  <si>
    <t>LISB0277</t>
  </si>
  <si>
    <t>MFN2</t>
  </si>
  <si>
    <t>Leu225Arg</t>
  </si>
  <si>
    <t>militar</t>
  </si>
  <si>
    <t>LISB0497</t>
  </si>
  <si>
    <t xml:space="preserve">cardiac </t>
  </si>
  <si>
    <t>alchoolic cirrhosis</t>
  </si>
  <si>
    <t>3\9</t>
  </si>
  <si>
    <t>?\14</t>
  </si>
  <si>
    <t>maid</t>
  </si>
  <si>
    <t>babysitter</t>
  </si>
  <si>
    <t>LISB0694</t>
  </si>
  <si>
    <t>fluoxetin</t>
  </si>
  <si>
    <t>hepatic cancer</t>
  </si>
  <si>
    <t>aunt: Huntington disease</t>
  </si>
  <si>
    <t>LISB0695</t>
  </si>
  <si>
    <t>neck cancer</t>
  </si>
  <si>
    <t>dementia</t>
  </si>
  <si>
    <t>AD, dementia</t>
  </si>
  <si>
    <t>LISB0981</t>
  </si>
  <si>
    <t>manager</t>
  </si>
  <si>
    <t>LISB1039</t>
  </si>
  <si>
    <t>vascular surgeon</t>
  </si>
  <si>
    <t>LISB1041</t>
  </si>
  <si>
    <t>6\12</t>
  </si>
  <si>
    <t>LISB1040</t>
  </si>
  <si>
    <t>LISB1043</t>
  </si>
  <si>
    <t>LISB1042</t>
  </si>
  <si>
    <t>caregiver for elderly</t>
  </si>
  <si>
    <t>LISB1044</t>
  </si>
  <si>
    <t>sinvastatin</t>
  </si>
  <si>
    <t>respiratory complication</t>
  </si>
  <si>
    <t>LISB1045</t>
  </si>
  <si>
    <t>brother - cancer</t>
  </si>
  <si>
    <t>fishmonger</t>
  </si>
  <si>
    <t>LISB1047</t>
  </si>
  <si>
    <t>DA</t>
  </si>
  <si>
    <t>LISB1051</t>
  </si>
  <si>
    <t>builder</t>
  </si>
  <si>
    <t>LISB1048</t>
  </si>
  <si>
    <t>building manager</t>
  </si>
  <si>
    <t>LISB1046</t>
  </si>
  <si>
    <t>LISB1049</t>
  </si>
  <si>
    <t>Diabetes and stroke</t>
  </si>
  <si>
    <t>5\9</t>
  </si>
  <si>
    <t>civil construction</t>
  </si>
  <si>
    <t>LISB1052</t>
  </si>
  <si>
    <t>NF adopted</t>
  </si>
  <si>
    <t>supermaket cash</t>
  </si>
  <si>
    <t>selling houses</t>
  </si>
  <si>
    <t>LISB1056</t>
  </si>
  <si>
    <t>sudden</t>
  </si>
  <si>
    <t>7\11</t>
  </si>
  <si>
    <t>LISB1057</t>
  </si>
  <si>
    <t>LISB1058</t>
  </si>
  <si>
    <t>seller</t>
  </si>
  <si>
    <t>Pneumologist</t>
  </si>
  <si>
    <t>LISB1059</t>
  </si>
  <si>
    <t>uterus cancer</t>
  </si>
  <si>
    <t>pulmunar infection</t>
  </si>
  <si>
    <t>car painter</t>
  </si>
  <si>
    <t>LISB1060</t>
  </si>
  <si>
    <t>pravastin</t>
  </si>
  <si>
    <t>LISB1061</t>
  </si>
  <si>
    <t>daughter</t>
  </si>
  <si>
    <t>restaurant owner</t>
  </si>
  <si>
    <t>LISB1062</t>
  </si>
  <si>
    <t>aunt</t>
  </si>
  <si>
    <t>LISB0672</t>
  </si>
  <si>
    <t>pravastatin</t>
  </si>
  <si>
    <t>cardiac ilness</t>
  </si>
  <si>
    <t>LISB0877</t>
  </si>
  <si>
    <t>vitB3, omega3, vitD</t>
  </si>
  <si>
    <t>LISB1063</t>
  </si>
  <si>
    <t>medical auxiliary</t>
  </si>
  <si>
    <t>LISB1064</t>
  </si>
  <si>
    <t>renal failure</t>
  </si>
  <si>
    <t>restaurant owner/worker</t>
  </si>
  <si>
    <t>LISB1065</t>
  </si>
  <si>
    <t>house wife</t>
  </si>
  <si>
    <t>LISB1066</t>
  </si>
  <si>
    <t>LISB1067</t>
  </si>
  <si>
    <t>cork industry</t>
  </si>
  <si>
    <t>LISB1068</t>
  </si>
  <si>
    <t>cirrhosis</t>
  </si>
  <si>
    <t>LISB1071</t>
  </si>
  <si>
    <t>LISB0716</t>
  </si>
  <si>
    <t>son</t>
  </si>
  <si>
    <t>ALS bulbar</t>
  </si>
  <si>
    <t>LISB0718</t>
  </si>
  <si>
    <t>atorvastatin</t>
  </si>
  <si>
    <t>pulmonary fibrosis</t>
  </si>
  <si>
    <t>dfall</t>
  </si>
  <si>
    <t>data/als/entry/Excel questionnaire Patient v14_LISB.xlsx</t>
  </si>
  <si>
    <t>LISB1079</t>
  </si>
  <si>
    <t>Atorvastatin</t>
  </si>
  <si>
    <t>exxiv</t>
  </si>
  <si>
    <t>LISB1080</t>
  </si>
  <si>
    <t>LISB1078</t>
  </si>
  <si>
    <t>sister: lung cancer</t>
  </si>
  <si>
    <t>LISB0713</t>
  </si>
  <si>
    <t>3 brothers: gastric cancer</t>
  </si>
  <si>
    <t>daughter: breast cancer</t>
  </si>
  <si>
    <t>?\9</t>
  </si>
  <si>
    <t>Oncologist</t>
  </si>
  <si>
    <t>LISB1077</t>
  </si>
  <si>
    <t>centrum, resveratrol</t>
  </si>
  <si>
    <t>father's sister</t>
  </si>
  <si>
    <t>ALS</t>
  </si>
  <si>
    <t>LISB1082</t>
  </si>
  <si>
    <t>c.1551G&gt;C</t>
  </si>
  <si>
    <t>TARDBP</t>
  </si>
  <si>
    <t>SETX</t>
  </si>
  <si>
    <t>VCP</t>
  </si>
  <si>
    <t>LISB1083</t>
  </si>
  <si>
    <t>solicitor</t>
  </si>
  <si>
    <t>LISB1084</t>
  </si>
  <si>
    <t>Shepherd</t>
  </si>
  <si>
    <t>LISB0632</t>
  </si>
  <si>
    <t>painter</t>
  </si>
  <si>
    <t>LISB0736</t>
  </si>
  <si>
    <t>pitavastatin</t>
  </si>
  <si>
    <t>greco-roman; parachuting</t>
  </si>
  <si>
    <t>Locksmith</t>
  </si>
  <si>
    <t>LISB0741</t>
  </si>
  <si>
    <t>?\7</t>
  </si>
  <si>
    <t>joiner</t>
  </si>
  <si>
    <t>LISB0853</t>
  </si>
  <si>
    <t>5\8</t>
  </si>
  <si>
    <t>LISB1090</t>
  </si>
  <si>
    <t>grocery store</t>
  </si>
  <si>
    <t>LISB1087</t>
  </si>
  <si>
    <t>Asthma</t>
  </si>
  <si>
    <t>LISB1088</t>
  </si>
  <si>
    <t>CB2</t>
  </si>
  <si>
    <t>LISB1019</t>
  </si>
  <si>
    <t>tractor driver</t>
  </si>
  <si>
    <t>LISB0584</t>
  </si>
  <si>
    <t>caregiver</t>
  </si>
  <si>
    <t>LISB1093</t>
  </si>
  <si>
    <t>5\12</t>
  </si>
  <si>
    <t>LISB0723</t>
  </si>
  <si>
    <t>esophageal cancer</t>
  </si>
  <si>
    <t>LISB0438</t>
  </si>
  <si>
    <t>Vitamin E</t>
  </si>
  <si>
    <t>uncle father side</t>
  </si>
  <si>
    <t>aunt father side</t>
  </si>
  <si>
    <t xml:space="preserve">retired </t>
  </si>
  <si>
    <t>LISB0495</t>
  </si>
  <si>
    <t>LISB0706</t>
  </si>
  <si>
    <t>LISB1081</t>
  </si>
  <si>
    <t>shopkeeper</t>
  </si>
  <si>
    <t>LISB1086</t>
  </si>
  <si>
    <t>g/L</t>
  </si>
  <si>
    <t>valproic acid</t>
  </si>
  <si>
    <t>alcoholic</t>
  </si>
  <si>
    <t>lithographer</t>
  </si>
  <si>
    <t xml:space="preserve">Internal medicine </t>
  </si>
  <si>
    <t>LISB0673</t>
  </si>
  <si>
    <t>LISB0602</t>
  </si>
  <si>
    <t>glucosamine</t>
  </si>
  <si>
    <t>LISB0655</t>
  </si>
  <si>
    <t>Tamoxifen</t>
  </si>
  <si>
    <t>isquemic stroke</t>
  </si>
  <si>
    <t>Nurse</t>
  </si>
  <si>
    <t>LISB0726</t>
  </si>
  <si>
    <t>sroke</t>
  </si>
  <si>
    <t>none</t>
  </si>
  <si>
    <t>elementary occupations</t>
  </si>
  <si>
    <t>LISB0959</t>
  </si>
  <si>
    <t xml:space="preserve">pulmonary edema </t>
  </si>
  <si>
    <t>portress</t>
  </si>
  <si>
    <t>Auxiliary in Retirement Home</t>
  </si>
  <si>
    <t>Surgeon</t>
  </si>
  <si>
    <t>data/als/entry/Patienten Tabelle 1-01-2017.xlsx</t>
  </si>
  <si>
    <t>Hann001</t>
  </si>
  <si>
    <t>mg/dl</t>
  </si>
  <si>
    <t xml:space="preserve">myocardial ischemia </t>
  </si>
  <si>
    <t xml:space="preserve">  1 / 2</t>
  </si>
  <si>
    <t>technician</t>
  </si>
  <si>
    <t>marine</t>
  </si>
  <si>
    <t xml:space="preserve">orthopedic surgeon </t>
  </si>
  <si>
    <t>orthopedic surgeon, No</t>
  </si>
  <si>
    <t xml:space="preserve">neurologist, Yes </t>
  </si>
  <si>
    <t>Hann002</t>
  </si>
  <si>
    <t>Alzheimer disease</t>
  </si>
  <si>
    <t>sibling</t>
  </si>
  <si>
    <t>neurologist,Yes</t>
  </si>
  <si>
    <t>Hann003</t>
  </si>
  <si>
    <t>U/l</t>
  </si>
  <si>
    <t>%</t>
  </si>
  <si>
    <t>umol/l</t>
  </si>
  <si>
    <t>calcium, magnesium</t>
  </si>
  <si>
    <t>cortisone, oral contraceptive pill</t>
  </si>
  <si>
    <t>tecfidera</t>
  </si>
  <si>
    <t>grandmother</t>
  </si>
  <si>
    <t>patient</t>
  </si>
  <si>
    <t>hypertonus</t>
  </si>
  <si>
    <t>Hashimoto thyroiditis</t>
  </si>
  <si>
    <t>multiple sclerosis</t>
  </si>
  <si>
    <t>age</t>
  </si>
  <si>
    <t>Parkinson disease</t>
  </si>
  <si>
    <t xml:space="preserve"> 1 / 3</t>
  </si>
  <si>
    <t xml:space="preserve">  2 / 4</t>
  </si>
  <si>
    <t xml:space="preserve">  4 / 4</t>
  </si>
  <si>
    <t>office, packaging</t>
  </si>
  <si>
    <t>general practitioner</t>
  </si>
  <si>
    <t>general practitioner,No</t>
  </si>
  <si>
    <t>neurologist,No</t>
  </si>
  <si>
    <t>neurology,Yes</t>
  </si>
  <si>
    <t>Hann004</t>
  </si>
  <si>
    <t>Azathioprin</t>
  </si>
  <si>
    <t>prenatal rubella infection (sister)</t>
  </si>
  <si>
    <t xml:space="preserve">  2 / 2 </t>
  </si>
  <si>
    <t xml:space="preserve">  1 / 1</t>
  </si>
  <si>
    <t xml:space="preserve">  2 / 3</t>
  </si>
  <si>
    <t>swimming pool superintendent</t>
  </si>
  <si>
    <t>Hann005</t>
  </si>
  <si>
    <t xml:space="preserve">seller of fast food </t>
  </si>
  <si>
    <t>neurology,Y</t>
  </si>
  <si>
    <t>Hann006</t>
  </si>
  <si>
    <t>peripheral arterial disease</t>
  </si>
  <si>
    <t>kidney insufficiency</t>
  </si>
  <si>
    <t>cardiac ischemia</t>
  </si>
  <si>
    <t xml:space="preserve">  1 / 7 </t>
  </si>
  <si>
    <t xml:space="preserve">  2 / 7 </t>
  </si>
  <si>
    <t>data security engineer</t>
  </si>
  <si>
    <t>consultant (IT)</t>
  </si>
  <si>
    <t>second neurologist</t>
  </si>
  <si>
    <t>neurologist, No</t>
  </si>
  <si>
    <t>neurologist, Yes</t>
  </si>
  <si>
    <t>Hann007</t>
  </si>
  <si>
    <t>g/l</t>
  </si>
  <si>
    <t>rectum carcinoma</t>
  </si>
  <si>
    <t xml:space="preserve">  1 / 3</t>
  </si>
  <si>
    <t>call center (manager)</t>
  </si>
  <si>
    <t>orthopedic surgeon</t>
  </si>
  <si>
    <t>first neurologist,No</t>
  </si>
  <si>
    <t>second neurologist,Yes</t>
  </si>
  <si>
    <t>Hann008</t>
  </si>
  <si>
    <t>Hann009</t>
  </si>
  <si>
    <t>ASS 100</t>
  </si>
  <si>
    <t>Hann010</t>
  </si>
  <si>
    <t>Hann011</t>
  </si>
  <si>
    <t>g/dl</t>
  </si>
  <si>
    <t>anemia</t>
  </si>
  <si>
    <t>cardiovascular disease</t>
  </si>
  <si>
    <t>rheumatoid arthritis (sister )</t>
  </si>
  <si>
    <t>first neurologist</t>
  </si>
  <si>
    <t>Hann012</t>
  </si>
  <si>
    <t>kidney failure</t>
  </si>
  <si>
    <t xml:space="preserve">depression </t>
  </si>
  <si>
    <t xml:space="preserve">  / 4</t>
  </si>
  <si>
    <t>sewer</t>
  </si>
  <si>
    <t>Hann013</t>
  </si>
  <si>
    <t>maternal aunt</t>
  </si>
  <si>
    <t xml:space="preserve">heart attack </t>
  </si>
  <si>
    <t>intestine carcinoma</t>
  </si>
  <si>
    <t xml:space="preserve">  / 2</t>
  </si>
  <si>
    <t>Hann014</t>
  </si>
  <si>
    <t>bronchial carcinoma</t>
  </si>
  <si>
    <t>craftsman</t>
  </si>
  <si>
    <t>Hann015</t>
  </si>
  <si>
    <t>Prednisolon</t>
  </si>
  <si>
    <t>roofer</t>
  </si>
  <si>
    <t>Hann016</t>
  </si>
  <si>
    <t>physician (ophtalmologist)</t>
  </si>
  <si>
    <t>Hann017</t>
  </si>
  <si>
    <t>Yes, sister</t>
  </si>
  <si>
    <t>not known</t>
  </si>
  <si>
    <t xml:space="preserve">  3 / 6</t>
  </si>
  <si>
    <t>buther shop</t>
  </si>
  <si>
    <t>second neurologist,No</t>
  </si>
  <si>
    <t>Hann018</t>
  </si>
  <si>
    <t>coronary heart disease</t>
  </si>
  <si>
    <t>heart failure</t>
  </si>
  <si>
    <t xml:space="preserve">  5 / 5</t>
  </si>
  <si>
    <t>cleaning lady</t>
  </si>
  <si>
    <t>Hann019</t>
  </si>
  <si>
    <t>phoniater,No</t>
  </si>
  <si>
    <t>Hann020</t>
  </si>
  <si>
    <t xml:space="preserve">Simvastatin </t>
  </si>
  <si>
    <t xml:space="preserve">  3 / 7</t>
  </si>
  <si>
    <t xml:space="preserve">  1 / 3 </t>
  </si>
  <si>
    <t>pensioner</t>
  </si>
  <si>
    <t>shoemaker</t>
  </si>
  <si>
    <t>second neurology</t>
  </si>
  <si>
    <t>second neurology,Yes</t>
  </si>
  <si>
    <t>Hann021</t>
  </si>
  <si>
    <t xml:space="preserve">university professor </t>
  </si>
  <si>
    <t>Hann022</t>
  </si>
  <si>
    <t>mmol/l</t>
  </si>
  <si>
    <t xml:space="preserve">Ibuprofen 800 mg </t>
  </si>
  <si>
    <t>cancer (lung)</t>
  </si>
  <si>
    <t xml:space="preserve">  1 / 4 </t>
  </si>
  <si>
    <t xml:space="preserve">  2 / 2</t>
  </si>
  <si>
    <t xml:space="preserve">truck driver </t>
  </si>
  <si>
    <t>sniper</t>
  </si>
  <si>
    <t>Hann023</t>
  </si>
  <si>
    <t xml:space="preserve">  2 / 4 </t>
  </si>
  <si>
    <t xml:space="preserve">  1 / 5</t>
  </si>
  <si>
    <t>caretaker</t>
  </si>
  <si>
    <t xml:space="preserve">pipeline construction </t>
  </si>
  <si>
    <t>neruology,No</t>
  </si>
  <si>
    <t>Hann024</t>
  </si>
  <si>
    <t>bladder cancer</t>
  </si>
  <si>
    <t xml:space="preserve">  2 / 3 </t>
  </si>
  <si>
    <t>physician ( pediatrics )</t>
  </si>
  <si>
    <t xml:space="preserve">neurologist </t>
  </si>
  <si>
    <t>neurologist,yes</t>
  </si>
  <si>
    <t>Hann025</t>
  </si>
  <si>
    <t>arthrosis</t>
  </si>
  <si>
    <t xml:space="preserve">cardiac disease </t>
  </si>
  <si>
    <t xml:space="preserve">  3 / 3</t>
  </si>
  <si>
    <t xml:space="preserve">administration / accounting </t>
  </si>
  <si>
    <t>orthopaedic surgeon,No</t>
  </si>
  <si>
    <t>Hann026</t>
  </si>
  <si>
    <t>asthma</t>
  </si>
  <si>
    <t>Heart attack</t>
  </si>
  <si>
    <t xml:space="preserve">pensioner </t>
  </si>
  <si>
    <t xml:space="preserve">crane operator </t>
  </si>
  <si>
    <t xml:space="preserve">bus driver </t>
  </si>
  <si>
    <t xml:space="preserve">neurology </t>
  </si>
  <si>
    <t>neurology, Yes</t>
  </si>
  <si>
    <t>Hann027</t>
  </si>
  <si>
    <t xml:space="preserve">mg/dl </t>
  </si>
  <si>
    <t>Vitamin E,D</t>
  </si>
  <si>
    <t>breast cancer (sister)</t>
  </si>
  <si>
    <t>computer scientist/programmer</t>
  </si>
  <si>
    <t>Hann028</t>
  </si>
  <si>
    <t>Magnesium</t>
  </si>
  <si>
    <t xml:space="preserve">thrombosis </t>
  </si>
  <si>
    <t xml:space="preserve">economist </t>
  </si>
  <si>
    <t>Hann029</t>
  </si>
  <si>
    <t xml:space="preserve">unknown </t>
  </si>
  <si>
    <t xml:space="preserve"> 3 / 3</t>
  </si>
  <si>
    <t xml:space="preserve">butcher </t>
  </si>
  <si>
    <t xml:space="preserve">neurosurgery </t>
  </si>
  <si>
    <t>neurosurgery, No</t>
  </si>
  <si>
    <t xml:space="preserve">neurologist, No </t>
  </si>
  <si>
    <t>Hann030</t>
  </si>
  <si>
    <t xml:space="preserve">  1 / 1 </t>
  </si>
  <si>
    <t xml:space="preserve"> 1 / 1</t>
  </si>
  <si>
    <t>orthopaedist</t>
  </si>
  <si>
    <t>orthopadist, No</t>
  </si>
  <si>
    <t>Hann031</t>
  </si>
  <si>
    <t xml:space="preserve">professor for engineering </t>
  </si>
  <si>
    <t>consultant</t>
  </si>
  <si>
    <t>Hann032</t>
  </si>
  <si>
    <t>R115G</t>
  </si>
  <si>
    <t>uncle (brother of father)</t>
  </si>
  <si>
    <t>grandfather (father of mother)</t>
  </si>
  <si>
    <t xml:space="preserve">energy technician </t>
  </si>
  <si>
    <t>construction worker</t>
  </si>
  <si>
    <t>Hann033</t>
  </si>
  <si>
    <t xml:space="preserve">lung disease </t>
  </si>
  <si>
    <t xml:space="preserve">colon cancer </t>
  </si>
  <si>
    <t xml:space="preserve">  3 / 7 </t>
  </si>
  <si>
    <t xml:space="preserve">engineer </t>
  </si>
  <si>
    <t xml:space="preserve">second neurologist </t>
  </si>
  <si>
    <t>Hann034</t>
  </si>
  <si>
    <t xml:space="preserve">essential tremor </t>
  </si>
  <si>
    <t>cerebral ischemia</t>
  </si>
  <si>
    <t>essential tremor</t>
  </si>
  <si>
    <t xml:space="preserve">stroke </t>
  </si>
  <si>
    <t xml:space="preserve">  3 / 4 </t>
  </si>
  <si>
    <t>Hann035</t>
  </si>
  <si>
    <t xml:space="preserve">  1 / 9</t>
  </si>
  <si>
    <t xml:space="preserve">server </t>
  </si>
  <si>
    <t>first neurology,Yes</t>
  </si>
  <si>
    <t>Hann036</t>
  </si>
  <si>
    <t>pulmonary disease</t>
  </si>
  <si>
    <t>myocardial ischemia</t>
  </si>
  <si>
    <t xml:space="preserve">  5 / 6</t>
  </si>
  <si>
    <t xml:space="preserve">  1 / 6 </t>
  </si>
  <si>
    <t xml:space="preserve">tupperware consultant </t>
  </si>
  <si>
    <t>phoniatrist/ENT</t>
  </si>
  <si>
    <t>ENT, N</t>
  </si>
  <si>
    <t xml:space="preserve">neurologist, Y </t>
  </si>
  <si>
    <t>Hann037</t>
  </si>
  <si>
    <t>Yes, aunt maternal</t>
  </si>
  <si>
    <t xml:space="preserve">esophageal cancer </t>
  </si>
  <si>
    <t xml:space="preserve">  4 / 10</t>
  </si>
  <si>
    <t xml:space="preserve"> 2 / 2</t>
  </si>
  <si>
    <t>neurologist,N</t>
  </si>
  <si>
    <t>neurologist,Y</t>
  </si>
  <si>
    <t>Hann038</t>
  </si>
  <si>
    <t xml:space="preserve">  3 / 4</t>
  </si>
  <si>
    <t xml:space="preserve">  1 / 4</t>
  </si>
  <si>
    <t>geriatric nurse</t>
  </si>
  <si>
    <t>neurology,No</t>
  </si>
  <si>
    <t>Hann039</t>
  </si>
  <si>
    <t>sales commissioner</t>
  </si>
  <si>
    <t>general practitioner, No</t>
  </si>
  <si>
    <t>orthopaedist,, No</t>
  </si>
  <si>
    <t>Hann040</t>
  </si>
  <si>
    <t>magnesium, vitamin E</t>
  </si>
  <si>
    <t>pancreas carcinoma</t>
  </si>
  <si>
    <t xml:space="preserve">accountant </t>
  </si>
  <si>
    <t xml:space="preserve">NF </t>
  </si>
  <si>
    <t>Hann041</t>
  </si>
  <si>
    <t>ukat/l</t>
  </si>
  <si>
    <t>ileus</t>
  </si>
  <si>
    <t xml:space="preserve">  5 / 5 </t>
  </si>
  <si>
    <t xml:space="preserve">  1 / 2 </t>
  </si>
  <si>
    <t>store owner ( construction material )</t>
  </si>
  <si>
    <t xml:space="preserve">locksmith </t>
  </si>
  <si>
    <t xml:space="preserve">orthopaedist </t>
  </si>
  <si>
    <t>orthopaedist, No</t>
  </si>
  <si>
    <t>Hann042</t>
  </si>
  <si>
    <t xml:space="preserve">office worker </t>
  </si>
  <si>
    <t>Hann043</t>
  </si>
  <si>
    <t>brain tumor</t>
  </si>
  <si>
    <t>IT-project manager</t>
  </si>
  <si>
    <t>Hann044</t>
  </si>
  <si>
    <t>vasculitis</t>
  </si>
  <si>
    <t>cystitis</t>
  </si>
  <si>
    <t>hip tep</t>
  </si>
  <si>
    <t xml:space="preserve">arterial hypertension </t>
  </si>
  <si>
    <t>osteoporosis</t>
  </si>
  <si>
    <t xml:space="preserve">  2/2</t>
  </si>
  <si>
    <t xml:space="preserve">  3/3</t>
  </si>
  <si>
    <t xml:space="preserve">  1/4</t>
  </si>
  <si>
    <t>medical secretary</t>
  </si>
  <si>
    <t>Hann045</t>
  </si>
  <si>
    <t xml:space="preserve">construction engineer </t>
  </si>
  <si>
    <t xml:space="preserve">ENT </t>
  </si>
  <si>
    <t>ENT, No</t>
  </si>
  <si>
    <t>Hann046</t>
  </si>
  <si>
    <t>Con053</t>
  </si>
  <si>
    <t>polyarthritis</t>
  </si>
  <si>
    <t xml:space="preserve">  3 / 5 </t>
  </si>
  <si>
    <t xml:space="preserve">  1 / 6</t>
  </si>
  <si>
    <t>salesperson</t>
  </si>
  <si>
    <t>neurologist (hospital)</t>
  </si>
  <si>
    <t xml:space="preserve">neurologist, N </t>
  </si>
  <si>
    <t>Hann047</t>
  </si>
  <si>
    <t>dental assistant</t>
  </si>
  <si>
    <t>Hann048</t>
  </si>
  <si>
    <t>lung tuberculosis</t>
  </si>
  <si>
    <t>spinal tuberculosis</t>
  </si>
  <si>
    <t xml:space="preserve">heart attacks </t>
  </si>
  <si>
    <t xml:space="preserve">intestinal perforation </t>
  </si>
  <si>
    <t xml:space="preserve">  7 / 7 </t>
  </si>
  <si>
    <t>horticulture engineer</t>
  </si>
  <si>
    <t>agriculture journalist</t>
  </si>
  <si>
    <t>Hann049</t>
  </si>
  <si>
    <t xml:space="preserve">Pravastatin </t>
  </si>
  <si>
    <t>ASS</t>
  </si>
  <si>
    <t>thigh fracture</t>
  </si>
  <si>
    <t xml:space="preserve">   1 / 2 </t>
  </si>
  <si>
    <t xml:space="preserve">   1 / 3 </t>
  </si>
  <si>
    <t xml:space="preserve">cleaning person </t>
  </si>
  <si>
    <t>second neurology,No</t>
  </si>
  <si>
    <t>Hann050</t>
  </si>
  <si>
    <t>strokes</t>
  </si>
  <si>
    <t>arterial hypertension</t>
  </si>
  <si>
    <t xml:space="preserve">   2 / 2 </t>
  </si>
  <si>
    <t xml:space="preserve">   8 / 11 </t>
  </si>
  <si>
    <t>Hann051</t>
  </si>
  <si>
    <t xml:space="preserve">  7 / 7</t>
  </si>
  <si>
    <t>elictrician</t>
  </si>
  <si>
    <t>Hann052</t>
  </si>
  <si>
    <t>insurance saleswoman</t>
  </si>
  <si>
    <t>Hann053</t>
  </si>
  <si>
    <t>Decortin</t>
  </si>
  <si>
    <t>heart insufficiency</t>
  </si>
  <si>
    <t>heart pacemaker</t>
  </si>
  <si>
    <t>hotel owner</t>
  </si>
  <si>
    <t xml:space="preserve">second neurology  </t>
  </si>
  <si>
    <t>Hann054</t>
  </si>
  <si>
    <t>palpitation</t>
  </si>
  <si>
    <t>prostata carcinoma</t>
  </si>
  <si>
    <t>metal seller</t>
  </si>
  <si>
    <t>thrid neurology,No</t>
  </si>
  <si>
    <t>fourth neurology,No</t>
  </si>
  <si>
    <t>Hann055</t>
  </si>
  <si>
    <t>financial accountant</t>
  </si>
  <si>
    <t>Hann056</t>
  </si>
  <si>
    <t>orthopaedist,No</t>
  </si>
  <si>
    <t>third neurologist,Yes</t>
  </si>
  <si>
    <t>Hann057</t>
  </si>
  <si>
    <t>mental disorder</t>
  </si>
  <si>
    <t xml:space="preserve">breast cancer </t>
  </si>
  <si>
    <t xml:space="preserve">diabetes </t>
  </si>
  <si>
    <t>heart</t>
  </si>
  <si>
    <t>service</t>
  </si>
  <si>
    <t>Hann058</t>
  </si>
  <si>
    <t>cervical carcinoma</t>
  </si>
  <si>
    <t>computer scientist</t>
  </si>
  <si>
    <t>Hann059</t>
  </si>
  <si>
    <t>disc prolapse</t>
  </si>
  <si>
    <t>dependent on alcohol</t>
  </si>
  <si>
    <t>saleswoman</t>
  </si>
  <si>
    <t>Hann060</t>
  </si>
  <si>
    <t>ASS 100mg</t>
  </si>
  <si>
    <t>vascular dementia</t>
  </si>
  <si>
    <t>senility</t>
  </si>
  <si>
    <t>operating technician</t>
  </si>
  <si>
    <t>Hann061</t>
  </si>
  <si>
    <t>heart attack / heart insufficiency</t>
  </si>
  <si>
    <t xml:space="preserve">  4 / 7</t>
  </si>
  <si>
    <t xml:space="preserve">hairdresser </t>
  </si>
  <si>
    <t>Hann062</t>
  </si>
  <si>
    <t>cardiac failure</t>
  </si>
  <si>
    <t xml:space="preserve">coronary heart disease </t>
  </si>
  <si>
    <t xml:space="preserve"> 1 half-sister</t>
  </si>
  <si>
    <t>Transportation service (manager/owner of company)</t>
  </si>
  <si>
    <t>wood delivery</t>
  </si>
  <si>
    <t xml:space="preserve">doorman </t>
  </si>
  <si>
    <t xml:space="preserve">general practitioner </t>
  </si>
  <si>
    <t>Hann063</t>
  </si>
  <si>
    <t>epileptic shocks</t>
  </si>
  <si>
    <t>tumor</t>
  </si>
  <si>
    <t xml:space="preserve">  3 / 9</t>
  </si>
  <si>
    <t>shopper</t>
  </si>
  <si>
    <t>Hann064</t>
  </si>
  <si>
    <t xml:space="preserve">cervical cancer </t>
  </si>
  <si>
    <t>stomach problems</t>
  </si>
  <si>
    <t xml:space="preserve">  5 / 9</t>
  </si>
  <si>
    <t>cleaning person</t>
  </si>
  <si>
    <t>ortopaedist</t>
  </si>
  <si>
    <t>Hann065</t>
  </si>
  <si>
    <t>kidney</t>
  </si>
  <si>
    <t>sepsis</t>
  </si>
  <si>
    <t>tool maker</t>
  </si>
  <si>
    <t>Hann066</t>
  </si>
  <si>
    <t>Con066</t>
  </si>
  <si>
    <t>Vitamin B12, Folsan, Vitamin B</t>
  </si>
  <si>
    <t>rheumatism</t>
  </si>
  <si>
    <t xml:space="preserve">  6 / 13</t>
  </si>
  <si>
    <t xml:space="preserve">  4 / 8</t>
  </si>
  <si>
    <t>commercial professional employees</t>
  </si>
  <si>
    <t>Hann067</t>
  </si>
  <si>
    <t>Con067</t>
  </si>
  <si>
    <t>bowel disease</t>
  </si>
  <si>
    <t>meningitis</t>
  </si>
  <si>
    <t xml:space="preserve">brain tumor </t>
  </si>
  <si>
    <t>machinist</t>
  </si>
  <si>
    <t>foreman</t>
  </si>
  <si>
    <t>second neurology Yes</t>
  </si>
  <si>
    <t>Hann068</t>
  </si>
  <si>
    <t>Con068</t>
  </si>
  <si>
    <t>fatigue</t>
  </si>
  <si>
    <t>heart valves fail</t>
  </si>
  <si>
    <t>uncle (maternal side)</t>
  </si>
  <si>
    <t>Hann070</t>
  </si>
  <si>
    <t>Con070</t>
  </si>
  <si>
    <t>sweating increased</t>
  </si>
  <si>
    <t>grandmother (questionable )</t>
  </si>
  <si>
    <t>leg amputation (vascular closure)</t>
  </si>
  <si>
    <t>retinal detachment</t>
  </si>
  <si>
    <t>tailor´s alteration shop</t>
  </si>
  <si>
    <t>office secretary</t>
  </si>
  <si>
    <t>Hann071</t>
  </si>
  <si>
    <t>grandmother (questionable)</t>
  </si>
  <si>
    <t>hyperthyroidism</t>
  </si>
  <si>
    <t>liver tumor</t>
  </si>
  <si>
    <t>bronchitis</t>
  </si>
  <si>
    <t>depressions (cousin)</t>
  </si>
  <si>
    <t>suicide (depressions)</t>
  </si>
  <si>
    <t>grandfather</t>
  </si>
  <si>
    <t xml:space="preserve">  2 /2</t>
  </si>
  <si>
    <t>warehouse worker</t>
  </si>
  <si>
    <t xml:space="preserve">sports physician </t>
  </si>
  <si>
    <t>sports physician, No</t>
  </si>
  <si>
    <t>Hann072</t>
  </si>
  <si>
    <t>diabetes mellitus (type 1 )</t>
  </si>
  <si>
    <t>hypertension</t>
  </si>
  <si>
    <t>cataract, glaucoma</t>
  </si>
  <si>
    <t>stomach disease</t>
  </si>
  <si>
    <t xml:space="preserve">  6 / 12</t>
  </si>
  <si>
    <t>diplom-ingenieur</t>
  </si>
  <si>
    <t>Hann073</t>
  </si>
  <si>
    <t>cadiac disease</t>
  </si>
  <si>
    <t>engineer (mechanical )</t>
  </si>
  <si>
    <t>Hann074</t>
  </si>
  <si>
    <t>Vitamin D</t>
  </si>
  <si>
    <t>rheumatism (grandmother)</t>
  </si>
  <si>
    <t>killed in war</t>
  </si>
  <si>
    <t xml:space="preserve"> 3 / 8</t>
  </si>
  <si>
    <t>third neurology,No</t>
  </si>
  <si>
    <t>fourth neurology,Yes</t>
  </si>
  <si>
    <t>Hann075</t>
  </si>
  <si>
    <t>leukemia (son)</t>
  </si>
  <si>
    <t xml:space="preserve">  2 / 5</t>
  </si>
  <si>
    <t>intensive care nurse</t>
  </si>
  <si>
    <t>Hann076</t>
  </si>
  <si>
    <t>Con077</t>
  </si>
  <si>
    <t>ASS 100 ( since 2008 )</t>
  </si>
  <si>
    <t>maybe sister ?</t>
  </si>
  <si>
    <t>hematopoietic changes</t>
  </si>
  <si>
    <t>varicose veins</t>
  </si>
  <si>
    <t>maybe dementia (sister)</t>
  </si>
  <si>
    <t xml:space="preserve">  / 3</t>
  </si>
  <si>
    <t xml:space="preserve">2 half brothers + 2 half sisters  </t>
  </si>
  <si>
    <t>pharmacist</t>
  </si>
  <si>
    <t>Hann077</t>
  </si>
  <si>
    <t>grandmother (maternal)</t>
  </si>
  <si>
    <t>bipolar disorder</t>
  </si>
  <si>
    <t>alcohol dependency</t>
  </si>
  <si>
    <t>depression</t>
  </si>
  <si>
    <t>angina pectoris (grandmother)</t>
  </si>
  <si>
    <t>hypertonus,stroke ( grandfather )</t>
  </si>
  <si>
    <t>garndfather (paternal)</t>
  </si>
  <si>
    <t>1 half sister</t>
  </si>
  <si>
    <t>photographic studio</t>
  </si>
  <si>
    <t>training as design technical assistant</t>
  </si>
  <si>
    <t>Hann078</t>
  </si>
  <si>
    <t>Sulfasalazin, Decortin</t>
  </si>
  <si>
    <t>cancer (abdominal)</t>
  </si>
  <si>
    <t>sudden infant death syndrome</t>
  </si>
  <si>
    <t>coal worker</t>
  </si>
  <si>
    <t>ironworker</t>
  </si>
  <si>
    <t>rheumatologist,No</t>
  </si>
  <si>
    <t>third neurology,Yes</t>
  </si>
  <si>
    <t>Hann079</t>
  </si>
  <si>
    <t>thyroid disease</t>
  </si>
  <si>
    <t>shift foreman</t>
  </si>
  <si>
    <t>locksmith, line worker</t>
  </si>
  <si>
    <t>floor tiler</t>
  </si>
  <si>
    <t>Hann080</t>
  </si>
  <si>
    <t>cancer (nephew)</t>
  </si>
  <si>
    <t>nephew</t>
  </si>
  <si>
    <t xml:space="preserve">cancer   </t>
  </si>
  <si>
    <t xml:space="preserve">  2 / 3 + 1 half brother</t>
  </si>
  <si>
    <t>printer</t>
  </si>
  <si>
    <t>print shop (works independently)</t>
  </si>
  <si>
    <t>Hann081</t>
  </si>
  <si>
    <t>maybe great-grandmother?</t>
  </si>
  <si>
    <t>mild renal insufficiency</t>
  </si>
  <si>
    <t>icterus</t>
  </si>
  <si>
    <t>nettle rash</t>
  </si>
  <si>
    <t>heart attack (sister)</t>
  </si>
  <si>
    <t>coronary heart desease (sister)</t>
  </si>
  <si>
    <t>aunt (maternal)</t>
  </si>
  <si>
    <t xml:space="preserve">  / 2 (twins)</t>
  </si>
  <si>
    <t xml:space="preserve">  5 / 8</t>
  </si>
  <si>
    <t>youth care worker</t>
  </si>
  <si>
    <t>secod neurology,Yes</t>
  </si>
  <si>
    <t>Hann082</t>
  </si>
  <si>
    <t>uncle (mother´s brother)</t>
  </si>
  <si>
    <t>aunt (father´s sister)</t>
  </si>
  <si>
    <t xml:space="preserve">  3 / 5</t>
  </si>
  <si>
    <t xml:space="preserve">  4 / 5</t>
  </si>
  <si>
    <t>doctor´s assistant</t>
  </si>
  <si>
    <t>Hann083</t>
  </si>
  <si>
    <t>child care worker</t>
  </si>
  <si>
    <t>Hann084</t>
  </si>
  <si>
    <t>Con084</t>
  </si>
  <si>
    <t>fallen in war</t>
  </si>
  <si>
    <t>unknwon</t>
  </si>
  <si>
    <t>surgeon</t>
  </si>
  <si>
    <t>surgeon,No</t>
  </si>
  <si>
    <t>Hann085</t>
  </si>
  <si>
    <t>aunt (paternal)</t>
  </si>
  <si>
    <t>new heart valve</t>
  </si>
  <si>
    <t>volunteer fire department</t>
  </si>
  <si>
    <t>pulmonologist</t>
  </si>
  <si>
    <t>pulmonologist,No</t>
  </si>
  <si>
    <t>ent-doctor,No</t>
  </si>
  <si>
    <t>hospital,Yes</t>
  </si>
  <si>
    <t>Hann086</t>
  </si>
  <si>
    <t>electrician</t>
  </si>
  <si>
    <t>Hann087</t>
  </si>
  <si>
    <t>Con087</t>
  </si>
  <si>
    <t>pancreatitis, leg edema</t>
  </si>
  <si>
    <t>stomach tumor</t>
  </si>
  <si>
    <t>mental disease</t>
  </si>
  <si>
    <t xml:space="preserve">  2 / 6</t>
  </si>
  <si>
    <t>daycare</t>
  </si>
  <si>
    <t>jeans store</t>
  </si>
  <si>
    <t>Hann088</t>
  </si>
  <si>
    <t xml:space="preserve">   / 5 </t>
  </si>
  <si>
    <t>brewery</t>
  </si>
  <si>
    <t>car mechanic</t>
  </si>
  <si>
    <t>Hann089</t>
  </si>
  <si>
    <t>dizziness</t>
  </si>
  <si>
    <t>ileus, Parkinson disease</t>
  </si>
  <si>
    <t xml:space="preserve">pneumonia </t>
  </si>
  <si>
    <t>judical officer</t>
  </si>
  <si>
    <t>Hann090</t>
  </si>
  <si>
    <t>MND-Net</t>
  </si>
  <si>
    <t>grandaunt</t>
  </si>
  <si>
    <t>project Manager</t>
  </si>
  <si>
    <t>MHH</t>
  </si>
  <si>
    <t>Hann091</t>
  </si>
  <si>
    <t>scientific Assistant (university)</t>
  </si>
  <si>
    <t>Hann092</t>
  </si>
  <si>
    <t>Omega 3, Mg</t>
  </si>
  <si>
    <t>pensioned</t>
  </si>
  <si>
    <t>qualified engineer</t>
  </si>
  <si>
    <t>Hann093</t>
  </si>
  <si>
    <t>thrombosis</t>
  </si>
  <si>
    <t>storeman</t>
  </si>
  <si>
    <t>Hann094</t>
  </si>
  <si>
    <t>vitamine B12, vitamine D</t>
  </si>
  <si>
    <t>fatigue, exhaustion</t>
  </si>
  <si>
    <t>renal tumor</t>
  </si>
  <si>
    <t xml:space="preserve">  ? / 11</t>
  </si>
  <si>
    <t>consultant (film industry )</t>
  </si>
  <si>
    <t>games programmer</t>
  </si>
  <si>
    <t>Hann095</t>
  </si>
  <si>
    <t>Con025</t>
  </si>
  <si>
    <t>fasciculations</t>
  </si>
  <si>
    <t>diabetes mellitus II</t>
  </si>
  <si>
    <t>diphteria (as a child)</t>
  </si>
  <si>
    <t>half brother</t>
  </si>
  <si>
    <t xml:space="preserve">  ?</t>
  </si>
  <si>
    <t xml:space="preserve">  ? / 4</t>
  </si>
  <si>
    <t>kindergartener</t>
  </si>
  <si>
    <t>neurology , Yes</t>
  </si>
  <si>
    <t>2. neurology, Yes</t>
  </si>
  <si>
    <t>Hann096</t>
  </si>
  <si>
    <t>limptar</t>
  </si>
  <si>
    <t>cephalgia</t>
  </si>
  <si>
    <t xml:space="preserve"> ?</t>
  </si>
  <si>
    <t>dry construction</t>
  </si>
  <si>
    <t>postman</t>
  </si>
  <si>
    <t>Hann097</t>
  </si>
  <si>
    <t>Con027</t>
  </si>
  <si>
    <t>migraine</t>
  </si>
  <si>
    <t xml:space="preserve">hospital </t>
  </si>
  <si>
    <t>general practitioner,N</t>
  </si>
  <si>
    <t>Hann098</t>
  </si>
  <si>
    <t>Con012</t>
  </si>
  <si>
    <t>allergic skin reaction?</t>
  </si>
  <si>
    <t>burns</t>
  </si>
  <si>
    <t xml:space="preserve"> 1  / 6</t>
  </si>
  <si>
    <t>caretaker, artist</t>
  </si>
  <si>
    <t>draftsman</t>
  </si>
  <si>
    <t xml:space="preserve">neurology,Yes </t>
  </si>
  <si>
    <t>Hann099</t>
  </si>
  <si>
    <t>Mg</t>
  </si>
  <si>
    <t>cervical cancer</t>
  </si>
  <si>
    <t xml:space="preserve"> ? / 3</t>
  </si>
  <si>
    <t>hospital (neurology),Y</t>
  </si>
  <si>
    <t>Hann100</t>
  </si>
  <si>
    <t>simvastatine</t>
  </si>
  <si>
    <t>half sister</t>
  </si>
  <si>
    <t xml:space="preserve">  ? / 2</t>
  </si>
  <si>
    <t xml:space="preserve">  9 / 9</t>
  </si>
  <si>
    <t>bus driver, cook</t>
  </si>
  <si>
    <t>karate teacher</t>
  </si>
  <si>
    <t>2.neurology,Yes</t>
  </si>
  <si>
    <t>data/als/entry/Patienten Tabelle 2-xxx.xlsx</t>
  </si>
  <si>
    <t>Hann101</t>
  </si>
  <si>
    <t>Con101</t>
  </si>
  <si>
    <t>magnesium</t>
  </si>
  <si>
    <t>prolonged sleep</t>
  </si>
  <si>
    <t>neruologist</t>
  </si>
  <si>
    <t>Hann102</t>
  </si>
  <si>
    <t>Con102</t>
  </si>
  <si>
    <t>laryngeal cancer</t>
  </si>
  <si>
    <t>otolaryngologist</t>
  </si>
  <si>
    <t>general parctitioner,No</t>
  </si>
  <si>
    <t>otolarygologist,No</t>
  </si>
  <si>
    <t>Hann103</t>
  </si>
  <si>
    <t>Con103</t>
  </si>
  <si>
    <t>carbamazepine</t>
  </si>
  <si>
    <t>transtibial amputation</t>
  </si>
  <si>
    <t>renal disease, arthrosis</t>
  </si>
  <si>
    <t>depression (daughter)</t>
  </si>
  <si>
    <t>bipolar disease (uncle)</t>
  </si>
  <si>
    <t>psychiatric disease (cousin)</t>
  </si>
  <si>
    <t>caring for severely handicapped persons</t>
  </si>
  <si>
    <t>independent journalist</t>
  </si>
  <si>
    <t>language teacher</t>
  </si>
  <si>
    <t>neruologist,No</t>
  </si>
  <si>
    <t>Hann104</t>
  </si>
  <si>
    <t>five aunts</t>
  </si>
  <si>
    <t>gall stones</t>
  </si>
  <si>
    <t>breast cancer (aunt)</t>
  </si>
  <si>
    <t>heart valve defect(aunt)</t>
  </si>
  <si>
    <t>heart valve defect (uncle)</t>
  </si>
  <si>
    <t>skin cancer (brother)</t>
  </si>
  <si>
    <t xml:space="preserve">breast cancer  </t>
  </si>
  <si>
    <t xml:space="preserve">aunt </t>
  </si>
  <si>
    <t xml:space="preserve">  1 / 8</t>
  </si>
  <si>
    <t xml:space="preserve">  6 / 6 + 5 half siblings</t>
  </si>
  <si>
    <t>factory work</t>
  </si>
  <si>
    <t>bus driver</t>
  </si>
  <si>
    <t>Hann105</t>
  </si>
  <si>
    <t>renal disease</t>
  </si>
  <si>
    <t xml:space="preserve">  9 / 17</t>
  </si>
  <si>
    <t xml:space="preserve">  6 / 7</t>
  </si>
  <si>
    <t>police officer</t>
  </si>
  <si>
    <t>Hann106</t>
  </si>
  <si>
    <t>intolerance</t>
  </si>
  <si>
    <t>tinnitus</t>
  </si>
  <si>
    <t>benign prostate hyperplasia</t>
  </si>
  <si>
    <t>renal diasease (uncle)</t>
  </si>
  <si>
    <t>osteoporosis (uncle)</t>
  </si>
  <si>
    <t xml:space="preserve">uncle </t>
  </si>
  <si>
    <t xml:space="preserve">osteoporosis  </t>
  </si>
  <si>
    <t>adrenocortical carcinoma</t>
  </si>
  <si>
    <t xml:space="preserve">  2 / 8</t>
  </si>
  <si>
    <t>Hann107</t>
  </si>
  <si>
    <t>artovastatin</t>
  </si>
  <si>
    <t>cirrhosis because of hepatitis</t>
  </si>
  <si>
    <t>esophageal varices</t>
  </si>
  <si>
    <t xml:space="preserve">cirrhosis  </t>
  </si>
  <si>
    <t>aortic aneurysm</t>
  </si>
  <si>
    <t>orofacial cleft</t>
  </si>
  <si>
    <t>physician</t>
  </si>
  <si>
    <t>Hann108</t>
  </si>
  <si>
    <t>Con108</t>
  </si>
  <si>
    <t>vitamin D comlpex</t>
  </si>
  <si>
    <t>skin cancer</t>
  </si>
  <si>
    <t>Hann109</t>
  </si>
  <si>
    <t>Con109</t>
  </si>
  <si>
    <t>hypothyroidism</t>
  </si>
  <si>
    <t>storekeeper</t>
  </si>
  <si>
    <t>judicial clerk</t>
  </si>
  <si>
    <t>convalescent home,No</t>
  </si>
  <si>
    <t>Hann110</t>
  </si>
  <si>
    <t>cataract</t>
  </si>
  <si>
    <t>Hann111</t>
  </si>
  <si>
    <t>Con111</t>
  </si>
  <si>
    <t xml:space="preserve">  2 / 9</t>
  </si>
  <si>
    <t>data/als/entry/Excel questionnaire_ANTAPatient_2017 (Warsaw).xlsx</t>
  </si>
  <si>
    <t>ANTA-0001</t>
  </si>
  <si>
    <t>ANTC0001</t>
  </si>
  <si>
    <t>DM</t>
  </si>
  <si>
    <t xml:space="preserve"> 1\1</t>
  </si>
  <si>
    <t>marketing staff</t>
  </si>
  <si>
    <t xml:space="preserve">business manger </t>
  </si>
  <si>
    <t>ANTA-0002</t>
  </si>
  <si>
    <t>ANTC0002</t>
  </si>
  <si>
    <t>Heart attact</t>
  </si>
  <si>
    <t>ANTA-0003</t>
  </si>
  <si>
    <t>ANTC0003</t>
  </si>
  <si>
    <t xml:space="preserve"> 3\7</t>
  </si>
  <si>
    <t>ANTA-0004</t>
  </si>
  <si>
    <t>ANTC0004</t>
  </si>
  <si>
    <t xml:space="preserve"> 4\4</t>
  </si>
  <si>
    <t xml:space="preserve"> 3\6</t>
  </si>
  <si>
    <t>yes</t>
  </si>
  <si>
    <t>ANTA-0005</t>
  </si>
  <si>
    <t>Aunt</t>
  </si>
  <si>
    <t xml:space="preserve"> 5\7</t>
  </si>
  <si>
    <t xml:space="preserve"> 1\2</t>
  </si>
  <si>
    <t>military officer</t>
  </si>
  <si>
    <t>sergeant</t>
  </si>
  <si>
    <t>ANTA-0006</t>
  </si>
  <si>
    <t>ANTC0005</t>
  </si>
  <si>
    <t xml:space="preserve">driver </t>
  </si>
  <si>
    <t>repairman</t>
  </si>
  <si>
    <t>ANTA-0007</t>
  </si>
  <si>
    <t>ANTC0018</t>
  </si>
  <si>
    <t xml:space="preserve"> 1\3</t>
  </si>
  <si>
    <t>4\9</t>
  </si>
  <si>
    <t>warden</t>
  </si>
  <si>
    <t>ANTA-0008</t>
  </si>
  <si>
    <t xml:space="preserve"> 2\6</t>
  </si>
  <si>
    <t>second</t>
  </si>
  <si>
    <t>ANTA-0009</t>
  </si>
  <si>
    <t>ANTA-0010</t>
  </si>
  <si>
    <t>ANTC0006</t>
  </si>
  <si>
    <t xml:space="preserve"> 6\7</t>
  </si>
  <si>
    <t>ANTA-0011</t>
  </si>
  <si>
    <t xml:space="preserve"> 1\9</t>
  </si>
  <si>
    <t>Family doctor</t>
  </si>
  <si>
    <t>ANTA-0012</t>
  </si>
  <si>
    <t>ANTC0017</t>
  </si>
  <si>
    <t>brother-prostate</t>
  </si>
  <si>
    <t xml:space="preserve"> 2\5</t>
  </si>
  <si>
    <t>ANTA-0013</t>
  </si>
  <si>
    <t>ANTA-0014</t>
  </si>
  <si>
    <t>ANTC0013</t>
  </si>
  <si>
    <t>marketing</t>
  </si>
  <si>
    <t>ANTA-0015</t>
  </si>
  <si>
    <t xml:space="preserve"> 2\9</t>
  </si>
  <si>
    <t>officer</t>
  </si>
  <si>
    <t>FTR</t>
  </si>
  <si>
    <t>ANTA-0016</t>
  </si>
  <si>
    <t>ANTC0007</t>
  </si>
  <si>
    <t>CVA</t>
  </si>
  <si>
    <t>4\12</t>
  </si>
  <si>
    <t>ANTA-0017</t>
  </si>
  <si>
    <t>ANTC0009</t>
  </si>
  <si>
    <t xml:space="preserve"> 2\4</t>
  </si>
  <si>
    <t>shepherd</t>
  </si>
  <si>
    <t>ANTA-0018</t>
  </si>
  <si>
    <t>6\9</t>
  </si>
  <si>
    <t>ANTA-0019</t>
  </si>
  <si>
    <t>ANTC0008</t>
  </si>
  <si>
    <t xml:space="preserve"> 3\5</t>
  </si>
  <si>
    <t>trainer</t>
  </si>
  <si>
    <t>ANTA-0020</t>
  </si>
  <si>
    <t>ANTC0010</t>
  </si>
  <si>
    <t>1\9</t>
  </si>
  <si>
    <t>ANTA-0021</t>
  </si>
  <si>
    <t>1\10</t>
  </si>
  <si>
    <t xml:space="preserve"> 1\4</t>
  </si>
  <si>
    <t>ANTA-0022</t>
  </si>
  <si>
    <t>ANTC0011</t>
  </si>
  <si>
    <t>gabapentine</t>
  </si>
  <si>
    <t xml:space="preserve">tourism </t>
  </si>
  <si>
    <t>ANTA-0023</t>
  </si>
  <si>
    <t>ANTC0012</t>
  </si>
  <si>
    <t>ANTA-0024</t>
  </si>
  <si>
    <t>ANTA-0025</t>
  </si>
  <si>
    <t>Accident</t>
  </si>
  <si>
    <t>ANTA-0026</t>
  </si>
  <si>
    <t>ANTA-0027</t>
  </si>
  <si>
    <t>2\9</t>
  </si>
  <si>
    <t>ANTA-0028</t>
  </si>
  <si>
    <t xml:space="preserve"> 2\3</t>
  </si>
  <si>
    <t>ANTA-0029</t>
  </si>
  <si>
    <t>mamager</t>
  </si>
  <si>
    <t>ANTA-0030</t>
  </si>
  <si>
    <t>Housewife</t>
  </si>
  <si>
    <t>ANTA-0031</t>
  </si>
  <si>
    <t>ANTC0016</t>
  </si>
  <si>
    <t>ANTA-0032</t>
  </si>
  <si>
    <t>ANTC0015</t>
  </si>
  <si>
    <t>HT</t>
  </si>
  <si>
    <t>ANTA-0033</t>
  </si>
  <si>
    <t xml:space="preserve"> 5\8</t>
  </si>
  <si>
    <t>ANTA-0034</t>
  </si>
  <si>
    <t>ANTA-0035</t>
  </si>
  <si>
    <t xml:space="preserve"> 4\6</t>
  </si>
  <si>
    <t>ANTA-0036</t>
  </si>
  <si>
    <t>ANTC0014</t>
  </si>
  <si>
    <t>Heart attacked</t>
  </si>
  <si>
    <t xml:space="preserve"> 5\5</t>
  </si>
  <si>
    <t>ANTA-0037</t>
  </si>
  <si>
    <t>ALS?</t>
  </si>
  <si>
    <t>Son</t>
  </si>
  <si>
    <t>Internal medicen</t>
  </si>
  <si>
    <t>ANTA-0038</t>
  </si>
  <si>
    <t>ANTA-0039</t>
  </si>
  <si>
    <t xml:space="preserve"> 6\6</t>
  </si>
  <si>
    <t>ANTA-0040</t>
  </si>
  <si>
    <t>ANTA-0041</t>
  </si>
  <si>
    <t>ANTA-0042</t>
  </si>
  <si>
    <t xml:space="preserve"> 4\5</t>
  </si>
  <si>
    <t>ANTA-0043©</t>
  </si>
  <si>
    <t>ANTA-0044</t>
  </si>
  <si>
    <t>employee</t>
  </si>
  <si>
    <t>ANTA-0045</t>
  </si>
  <si>
    <t>ANTA-0046</t>
  </si>
  <si>
    <t>ANTA-0047</t>
  </si>
  <si>
    <t>ANTC0022</t>
  </si>
  <si>
    <t>ANTA-0048</t>
  </si>
  <si>
    <t>ANTC0021</t>
  </si>
  <si>
    <t>ANTA-0049</t>
  </si>
  <si>
    <t>Cancer</t>
  </si>
  <si>
    <t>ANTA-0050</t>
  </si>
  <si>
    <t>ANTC0023</t>
  </si>
  <si>
    <t>MI</t>
  </si>
  <si>
    <t>JENA_corrected.xlsm</t>
  </si>
  <si>
    <t>JENA0001</t>
  </si>
  <si>
    <t>Âµmol/l*s</t>
  </si>
  <si>
    <t>Âµmol/l</t>
  </si>
  <si>
    <t>truck driver</t>
  </si>
  <si>
    <t>motor mechanic</t>
  </si>
  <si>
    <t>JENA0002</t>
  </si>
  <si>
    <t xml:space="preserve">foreman brewery </t>
  </si>
  <si>
    <t>JENA0003</t>
  </si>
  <si>
    <t>quality manager</t>
  </si>
  <si>
    <t>instructor metall industry</t>
  </si>
  <si>
    <t>JENA0005</t>
  </si>
  <si>
    <t>JENA0006</t>
  </si>
  <si>
    <t>age-related</t>
  </si>
  <si>
    <t>JENA0009</t>
  </si>
  <si>
    <t>vehicle manufacturing</t>
  </si>
  <si>
    <t>JENA0010</t>
  </si>
  <si>
    <t>Hotel receptionist</t>
  </si>
  <si>
    <t>neurologist Y</t>
  </si>
  <si>
    <t>JENA0011</t>
  </si>
  <si>
    <t>HSP</t>
  </si>
  <si>
    <t>Levothyroxin</t>
  </si>
  <si>
    <t>Breast cancer</t>
  </si>
  <si>
    <t>Coronary artery disease</t>
  </si>
  <si>
    <t>Colon cancer</t>
  </si>
  <si>
    <t>Bus driver</t>
  </si>
  <si>
    <t>Mechanics</t>
  </si>
  <si>
    <t>JENA0012</t>
  </si>
  <si>
    <t>vehicle driver</t>
  </si>
  <si>
    <t>general practicer</t>
  </si>
  <si>
    <t>JENA0013</t>
  </si>
  <si>
    <t>Heart failure</t>
  </si>
  <si>
    <t>Train driver</t>
  </si>
  <si>
    <t>JENA0014</t>
  </si>
  <si>
    <t xml:space="preserve">infirmity </t>
  </si>
  <si>
    <t>poultry farmer</t>
  </si>
  <si>
    <t>JENA0015</t>
  </si>
  <si>
    <t>headache, mood swings</t>
  </si>
  <si>
    <t>alcohol abuse</t>
  </si>
  <si>
    <t>roofers</t>
  </si>
  <si>
    <t>clinic Gera</t>
  </si>
  <si>
    <t>JENA0016</t>
  </si>
  <si>
    <t>clinic Erfurt</t>
  </si>
  <si>
    <t>JENA0017</t>
  </si>
  <si>
    <t>stomach cancer</t>
  </si>
  <si>
    <t>mathematican</t>
  </si>
  <si>
    <t>JENA0018</t>
  </si>
  <si>
    <t>Flail-Arm-Syndrom</t>
  </si>
  <si>
    <t>fitter</t>
  </si>
  <si>
    <t>clinic Plauen</t>
  </si>
  <si>
    <t>JENA0019</t>
  </si>
  <si>
    <t>field manager</t>
  </si>
  <si>
    <t>neurologist (clinic)</t>
  </si>
  <si>
    <t>JENA0021</t>
  </si>
  <si>
    <t>Uterus Carcinoma</t>
  </si>
  <si>
    <t>Prostata Cancer</t>
  </si>
  <si>
    <t>Uterus Cancer</t>
  </si>
  <si>
    <t>Sister</t>
  </si>
  <si>
    <t>Retiree</t>
  </si>
  <si>
    <t>assembly worker in electrical factory</t>
  </si>
  <si>
    <t>in a laundry</t>
  </si>
  <si>
    <t>JENA0022</t>
  </si>
  <si>
    <t>Ibuprofen</t>
  </si>
  <si>
    <t>Administration secretary</t>
  </si>
  <si>
    <t>JENA0023</t>
  </si>
  <si>
    <t>CNC-Machinist</t>
  </si>
  <si>
    <t>shift supervisor</t>
  </si>
  <si>
    <t>JENA0024</t>
  </si>
  <si>
    <t>visual disorders</t>
  </si>
  <si>
    <t>assistent school medicine</t>
  </si>
  <si>
    <t>JENA0025</t>
  </si>
  <si>
    <t>Lamotrigin</t>
  </si>
  <si>
    <t>sales agent</t>
  </si>
  <si>
    <t>JENA0026</t>
  </si>
  <si>
    <t>rheumatic disease</t>
  </si>
  <si>
    <t>second cousin</t>
  </si>
  <si>
    <t>unkown</t>
  </si>
  <si>
    <t>IT-Manager</t>
  </si>
  <si>
    <t>university hostpital Desden</t>
  </si>
  <si>
    <t>JENA0027</t>
  </si>
  <si>
    <t>agricultural technician</t>
  </si>
  <si>
    <t>JENA0029</t>
  </si>
  <si>
    <t>Meteorism</t>
  </si>
  <si>
    <t>Intestinaldisease</t>
  </si>
  <si>
    <t>pharyngeal-car</t>
  </si>
  <si>
    <t>Metalworker</t>
  </si>
  <si>
    <t>Neurologist (clinic)</t>
  </si>
  <si>
    <t>Neurologist in clinic</t>
  </si>
  <si>
    <t>JENA0030</t>
  </si>
  <si>
    <t>Jena</t>
  </si>
  <si>
    <t>Prison</t>
  </si>
  <si>
    <t>JENA0031</t>
  </si>
  <si>
    <t>lymph gland cancer</t>
  </si>
  <si>
    <t>JENA0032</t>
  </si>
  <si>
    <t>Grandfather</t>
  </si>
  <si>
    <t>Melanoma</t>
  </si>
  <si>
    <t>engineer</t>
  </si>
  <si>
    <t>JENA0036</t>
  </si>
  <si>
    <t>business economist</t>
  </si>
  <si>
    <t>first</t>
  </si>
  <si>
    <t>JENA0047</t>
  </si>
  <si>
    <t>vitamin E</t>
  </si>
  <si>
    <t>ventilation-system manufacturer</t>
  </si>
  <si>
    <t>installer</t>
  </si>
  <si>
    <t>JENA0048</t>
  </si>
  <si>
    <t>arterial Hypertension</t>
  </si>
  <si>
    <t>Lab assistent</t>
  </si>
  <si>
    <t>General practitioner</t>
  </si>
  <si>
    <t>JENA0049</t>
  </si>
  <si>
    <t>gastritis</t>
  </si>
  <si>
    <t>supervisor for metally disabled</t>
  </si>
  <si>
    <t>JENA0050</t>
  </si>
  <si>
    <t>JENA0051</t>
  </si>
  <si>
    <t>JENA0052</t>
  </si>
  <si>
    <t>architect</t>
  </si>
  <si>
    <t>JENA0053</t>
  </si>
  <si>
    <t>son: ADHD</t>
  </si>
  <si>
    <t>daughter: migraine</t>
  </si>
  <si>
    <t>hotel manageress</t>
  </si>
  <si>
    <t>JENA0056</t>
  </si>
  <si>
    <t>JENA0058</t>
  </si>
  <si>
    <t>Vitamin E, Magnesium</t>
  </si>
  <si>
    <t>personel planner</t>
  </si>
  <si>
    <t>book keeper</t>
  </si>
  <si>
    <t>Ear-Nose-Troat-Doctor</t>
  </si>
  <si>
    <t>JENA0059</t>
  </si>
  <si>
    <t>JENA0060</t>
  </si>
  <si>
    <t>wages clerk</t>
  </si>
  <si>
    <t>JENA0061</t>
  </si>
  <si>
    <t>JENA0062</t>
  </si>
  <si>
    <t>Brother: Heart ischemia</t>
  </si>
  <si>
    <t>Salesperson</t>
  </si>
  <si>
    <t>General Practitioner</t>
  </si>
  <si>
    <t>Neurologist clinic</t>
  </si>
  <si>
    <t>Neurologist clinic Y</t>
  </si>
  <si>
    <t>JENA0063</t>
  </si>
  <si>
    <t>Grandma: Rheumatism</t>
  </si>
  <si>
    <t>Crane operator</t>
  </si>
  <si>
    <t>JENA0064</t>
  </si>
  <si>
    <t>L-Thyrox</t>
  </si>
  <si>
    <t>JENA0065</t>
  </si>
  <si>
    <t>alcohol</t>
  </si>
  <si>
    <t>9\9</t>
  </si>
  <si>
    <t>army officer</t>
  </si>
  <si>
    <t>JENA0066</t>
  </si>
  <si>
    <t>Cancer kidney</t>
  </si>
  <si>
    <t>kidney cancer</t>
  </si>
  <si>
    <t>2\1</t>
  </si>
  <si>
    <t>Sanitation technican</t>
  </si>
  <si>
    <t>NA Y</t>
  </si>
  <si>
    <t>JENA0067</t>
  </si>
  <si>
    <t>Novaminsulfon</t>
  </si>
  <si>
    <t>plumber</t>
  </si>
  <si>
    <t>JENA0068</t>
  </si>
  <si>
    <t>JENA0069</t>
  </si>
  <si>
    <t>GI problems</t>
  </si>
  <si>
    <t>Simvastatini</t>
  </si>
  <si>
    <t>heart problems</t>
  </si>
  <si>
    <t>12\12</t>
  </si>
  <si>
    <t>ear-nose-throat-doctor</t>
  </si>
  <si>
    <t>Pulmonologist</t>
  </si>
  <si>
    <t>JENA0070</t>
  </si>
  <si>
    <t>Diabetes mellitus II</t>
  </si>
  <si>
    <t>Heart ischemia</t>
  </si>
  <si>
    <t>operation incisional hernia</t>
  </si>
  <si>
    <t>Caretaker</t>
  </si>
  <si>
    <t>JENA0071</t>
  </si>
  <si>
    <t>brest cancer</t>
  </si>
  <si>
    <t>mamma carcinoma</t>
  </si>
  <si>
    <t>JENA0072</t>
  </si>
  <si>
    <t>Diclofenac</t>
  </si>
  <si>
    <t>Orthopediest</t>
  </si>
  <si>
    <t>JENA0104</t>
  </si>
  <si>
    <t>Heart insufficiency</t>
  </si>
  <si>
    <t>after a gall bladder operation</t>
  </si>
  <si>
    <t>2\10</t>
  </si>
  <si>
    <t>Electrican</t>
  </si>
  <si>
    <t>Neurologist hospital</t>
  </si>
  <si>
    <t>JENA0105</t>
  </si>
  <si>
    <t>Diclo-Divido long 100</t>
  </si>
  <si>
    <t>cardiac insufficiency</t>
  </si>
  <si>
    <t>drywall builder, self-reliant</t>
  </si>
  <si>
    <t>brick layer</t>
  </si>
  <si>
    <t>JENA0075</t>
  </si>
  <si>
    <t>nauseates and vomitus, stopped after 14 days</t>
  </si>
  <si>
    <t>Metal worker/ constructor</t>
  </si>
  <si>
    <t>JENA0076</t>
  </si>
  <si>
    <t>Grandma (father site)</t>
  </si>
  <si>
    <t>Chemical laboratory worker</t>
  </si>
  <si>
    <t>Clinic</t>
  </si>
  <si>
    <t>JENA0077</t>
  </si>
  <si>
    <t>IVIG</t>
  </si>
  <si>
    <t>retiree</t>
  </si>
  <si>
    <t>woodworker</t>
  </si>
  <si>
    <t>JENA0078</t>
  </si>
  <si>
    <t>death after a fall</t>
  </si>
  <si>
    <t>JENA0079</t>
  </si>
  <si>
    <t>absence of appetite/ feeling of fullness</t>
  </si>
  <si>
    <t>Grandma&amp;Grandpa: Cancer</t>
  </si>
  <si>
    <t>Cancer (bowel)</t>
  </si>
  <si>
    <t>Gastronome</t>
  </si>
  <si>
    <t>plumber (car body)</t>
  </si>
  <si>
    <t>JENA0080</t>
  </si>
  <si>
    <t>Diabetes mellitus Type II</t>
  </si>
  <si>
    <t>Virus infection</t>
  </si>
  <si>
    <t>Electrician</t>
  </si>
  <si>
    <t>Electrician for High-voltage transmission lines</t>
  </si>
  <si>
    <t>Neurlogist</t>
  </si>
  <si>
    <t>JENA0081</t>
  </si>
  <si>
    <t>Headache, Nausea</t>
  </si>
  <si>
    <t>Esophageal-Cancer</t>
  </si>
  <si>
    <t>Ear Nose Troat Doctor</t>
  </si>
  <si>
    <t>Ear Nose Troat Doctor clinic</t>
  </si>
  <si>
    <t>JENA0082</t>
  </si>
  <si>
    <t>Cleaner</t>
  </si>
  <si>
    <t>Fieldwork</t>
  </si>
  <si>
    <t>JENA0083</t>
  </si>
  <si>
    <t>FTD/ Bowel</t>
  </si>
  <si>
    <t>maybe Stroke</t>
  </si>
  <si>
    <t>Wagon technician</t>
  </si>
  <si>
    <t>Stacker lift truck driver</t>
  </si>
  <si>
    <t>JENA0084</t>
  </si>
  <si>
    <t>being tired</t>
  </si>
  <si>
    <t>Ovarial Cancer</t>
  </si>
  <si>
    <t>Elderly care nurse</t>
  </si>
  <si>
    <t>data/als/entry/OnWeb WAWA patients 04.01.2017.xlsx</t>
  </si>
  <si>
    <t>WAWA 0001</t>
  </si>
  <si>
    <t>_x000D__x000D_
cancer of the reproductive tract</t>
  </si>
  <si>
    <t>tradesman</t>
  </si>
  <si>
    <t>WAWA 0002</t>
  </si>
  <si>
    <t>WAWA 0003</t>
  </si>
  <si>
    <t>pedagogue</t>
  </si>
  <si>
    <t>nuerologist</t>
  </si>
  <si>
    <t>WAWA 0004</t>
  </si>
  <si>
    <t>peptic ulcer disease</t>
  </si>
  <si>
    <t>ICH</t>
  </si>
  <si>
    <t>WAWA 0005</t>
  </si>
  <si>
    <t>WAWA 0006</t>
  </si>
  <si>
    <t>ischemic heart disease</t>
  </si>
  <si>
    <t>midwife</t>
  </si>
  <si>
    <t>WAWA 0007</t>
  </si>
  <si>
    <t>notary</t>
  </si>
  <si>
    <t>WAWA 0008</t>
  </si>
  <si>
    <t>Vitaminium B6</t>
  </si>
  <si>
    <t>killed</t>
  </si>
  <si>
    <t>lungs cancer</t>
  </si>
  <si>
    <t>neurologist N</t>
  </si>
  <si>
    <t>WAWA 0009</t>
  </si>
  <si>
    <t>Chronic obstructive pulmonary disease</t>
  </si>
  <si>
    <t>WAWA 0010</t>
  </si>
  <si>
    <t>WAWA 0011</t>
  </si>
  <si>
    <t>ischemic stroke</t>
  </si>
  <si>
    <t>tailor</t>
  </si>
  <si>
    <t>WAWA 0012</t>
  </si>
  <si>
    <t>driving instructor</t>
  </si>
  <si>
    <t>WAWA 0013</t>
  </si>
  <si>
    <t>WAWA 0014</t>
  </si>
  <si>
    <t>nerologist</t>
  </si>
  <si>
    <t>WAWA 0015</t>
  </si>
  <si>
    <t>death in war</t>
  </si>
  <si>
    <t>WAWA 0016</t>
  </si>
  <si>
    <t>WAWA 0017</t>
  </si>
  <si>
    <t>diarrhea</t>
  </si>
  <si>
    <t>general practitioner N</t>
  </si>
  <si>
    <t>WAWA 0019</t>
  </si>
  <si>
    <t>WAWA 0018 i 96,97</t>
  </si>
  <si>
    <t>ng/dl</t>
  </si>
  <si>
    <t>Magnesium, coenzyme Q10</t>
  </si>
  <si>
    <t>liver damage</t>
  </si>
  <si>
    <t>infarction</t>
  </si>
  <si>
    <t>Working in science</t>
  </si>
  <si>
    <t>neurologist Y 2015-04-01</t>
  </si>
  <si>
    <t>WAWA 0020</t>
  </si>
  <si>
    <t>WAWA 0021</t>
  </si>
  <si>
    <t>WAWA 0022</t>
  </si>
  <si>
    <t>proteins</t>
  </si>
  <si>
    <t>8\10</t>
  </si>
  <si>
    <t>IT specialist</t>
  </si>
  <si>
    <t>WAWA 0023</t>
  </si>
  <si>
    <t>WAWA 0024</t>
  </si>
  <si>
    <t>internist</t>
  </si>
  <si>
    <t>WAWA 0025</t>
  </si>
  <si>
    <t>WAWA 0026</t>
  </si>
  <si>
    <t>father's brother</t>
  </si>
  <si>
    <t>paperwork</t>
  </si>
  <si>
    <t>WAWA 0027</t>
  </si>
  <si>
    <t>cancer appendages</t>
  </si>
  <si>
    <t>WAWA 0028</t>
  </si>
  <si>
    <t>children neurologist</t>
  </si>
  <si>
    <t>WAWA 0029</t>
  </si>
  <si>
    <t>WAWA 0030</t>
  </si>
  <si>
    <t>bricklayer</t>
  </si>
  <si>
    <t>WAWA 0031</t>
  </si>
  <si>
    <t>worker</t>
  </si>
  <si>
    <t>WAWA 0033</t>
  </si>
  <si>
    <t>WAWA 0032</t>
  </si>
  <si>
    <t>miner</t>
  </si>
  <si>
    <t>WAWA 0035</t>
  </si>
  <si>
    <t>WAWA 0034</t>
  </si>
  <si>
    <t>WAWA 0036</t>
  </si>
  <si>
    <t>anglicist</t>
  </si>
  <si>
    <t>WAWA 0037</t>
  </si>
  <si>
    <t>WAWA 0038</t>
  </si>
  <si>
    <t>intracerebral hemorrhage</t>
  </si>
  <si>
    <t>phenylcetonuria</t>
  </si>
  <si>
    <t>WAWA 0039</t>
  </si>
  <si>
    <t>WAWA 0040</t>
  </si>
  <si>
    <t>chronic urinary tract infection</t>
  </si>
  <si>
    <t>WAWA 0041</t>
  </si>
  <si>
    <t>atrial fibrillation</t>
  </si>
  <si>
    <t>physician assistant</t>
  </si>
  <si>
    <t>orthopaedist N</t>
  </si>
  <si>
    <t>WAWA 0043</t>
  </si>
  <si>
    <t>WAWA 0042</t>
  </si>
  <si>
    <t>WAWA 0045</t>
  </si>
  <si>
    <t>WAWA 0044</t>
  </si>
  <si>
    <t>WAWA 0046</t>
  </si>
  <si>
    <t>loss of connective tissue</t>
  </si>
  <si>
    <t>renal agenesis</t>
  </si>
  <si>
    <t>insulin-dependent diabetes mellitus</t>
  </si>
  <si>
    <t>ischaemic heart disease</t>
  </si>
  <si>
    <t>WAWA 0047</t>
  </si>
  <si>
    <t>discopathy</t>
  </si>
  <si>
    <t>few days</t>
  </si>
  <si>
    <t>WAWA 0049</t>
  </si>
  <si>
    <t>WAWA 0048</t>
  </si>
  <si>
    <t>digger operator</t>
  </si>
  <si>
    <t>WAWA 0050</t>
  </si>
  <si>
    <t>father's mother</t>
  </si>
  <si>
    <t>glaucoma</t>
  </si>
  <si>
    <t>10\13</t>
  </si>
  <si>
    <t>WAWA 0051</t>
  </si>
  <si>
    <t>WAWA 0052</t>
  </si>
  <si>
    <t>psychologist</t>
  </si>
  <si>
    <t>WAWA 0054</t>
  </si>
  <si>
    <t>WAWA 0053</t>
  </si>
  <si>
    <t>father's father</t>
  </si>
  <si>
    <t>alcohol addiction</t>
  </si>
  <si>
    <t>dealer</t>
  </si>
  <si>
    <t>information technology</t>
  </si>
  <si>
    <t>laryngologist</t>
  </si>
  <si>
    <t>laryngologist N</t>
  </si>
  <si>
    <t>WAWA 0055</t>
  </si>
  <si>
    <t>Civil Engineer</t>
  </si>
  <si>
    <t>WAWA 0056</t>
  </si>
  <si>
    <t>WAWA 0057</t>
  </si>
  <si>
    <t>WAWA 0058</t>
  </si>
  <si>
    <t>WAWA 0059</t>
  </si>
  <si>
    <t>Lyme disease</t>
  </si>
  <si>
    <t>melanoma</t>
  </si>
  <si>
    <t>one week</t>
  </si>
  <si>
    <t>WAWA 0060</t>
  </si>
  <si>
    <t>WAWA 0061</t>
  </si>
  <si>
    <t>_x000D__x000D_
respiratory failure</t>
  </si>
  <si>
    <t>WAWA 0062</t>
  </si>
  <si>
    <t>ankylosing spondylitis</t>
  </si>
  <si>
    <t>WAWA 0063</t>
  </si>
  <si>
    <t>WAWA 0066</t>
  </si>
  <si>
    <t>varicose veins of the lower limbs</t>
  </si>
  <si>
    <t>chronic obstructive pulmonary disease</t>
  </si>
  <si>
    <t>chronic lung disease</t>
  </si>
  <si>
    <t>WAWA 0064</t>
  </si>
  <si>
    <t>WAWA 0067</t>
  </si>
  <si>
    <t>WAWA 0065</t>
  </si>
  <si>
    <t>heart arythmia</t>
  </si>
  <si>
    <t>administrative worker</t>
  </si>
  <si>
    <t>WAWA 0068</t>
  </si>
  <si>
    <t>painting worker</t>
  </si>
  <si>
    <t>WAWA 0069</t>
  </si>
  <si>
    <t>prostatic hypertrophy</t>
  </si>
  <si>
    <t>WAWA 0070</t>
  </si>
  <si>
    <t>WAWA 0071</t>
  </si>
  <si>
    <t>grinder</t>
  </si>
  <si>
    <t>general pracitioner</t>
  </si>
  <si>
    <t>WAWA 0072</t>
  </si>
  <si>
    <t>WAWA 0073</t>
  </si>
  <si>
    <t>WAWA 0074</t>
  </si>
  <si>
    <t>sales representative</t>
  </si>
  <si>
    <t>general practicioner N</t>
  </si>
  <si>
    <t>surgeon N</t>
  </si>
  <si>
    <t>WAWA 0075</t>
  </si>
  <si>
    <t>WAWA 0076</t>
  </si>
  <si>
    <t>WAWA 0077</t>
  </si>
  <si>
    <t>general pracitioner N</t>
  </si>
  <si>
    <t>doctor physiotherapist N</t>
  </si>
  <si>
    <t>WAWA 0078</t>
  </si>
  <si>
    <t>WAWA 0079</t>
  </si>
  <si>
    <t>tuberculosis of bones</t>
  </si>
  <si>
    <t>lung failiure</t>
  </si>
  <si>
    <t>WAWA 0080</t>
  </si>
  <si>
    <t>alzheimer</t>
  </si>
  <si>
    <t>programmer</t>
  </si>
  <si>
    <t>WAWA 0081</t>
  </si>
  <si>
    <t>died during _x000D__x000D_
childbirth</t>
  </si>
  <si>
    <t>charwoman</t>
  </si>
  <si>
    <t>WAWA 0082</t>
  </si>
  <si>
    <t>lymphoma</t>
  </si>
  <si>
    <t>biologist</t>
  </si>
  <si>
    <t>WAWA 0083</t>
  </si>
  <si>
    <t>lymphocytic leukemia</t>
  </si>
  <si>
    <t>WAWA 0084</t>
  </si>
  <si>
    <t>ovarian cancer</t>
  </si>
  <si>
    <t>WAWA 0085</t>
  </si>
  <si>
    <t>WAWA 0086 i 90</t>
  </si>
  <si>
    <t>WAWA 0087</t>
  </si>
  <si>
    <t>liver cancer</t>
  </si>
  <si>
    <t>cardiologist N</t>
  </si>
  <si>
    <t>WAWA  0088</t>
  </si>
  <si>
    <t>lyme disease</t>
  </si>
  <si>
    <t>physiotherapist</t>
  </si>
  <si>
    <t>psychiatrist</t>
  </si>
  <si>
    <t>_x000D__x000D_
psychiatrist N</t>
  </si>
  <si>
    <t>WAWA 0089</t>
  </si>
  <si>
    <t>drug-induced necrosis</t>
  </si>
  <si>
    <t>laryngologist Y</t>
  </si>
  <si>
    <t>WAWA 0091</t>
  </si>
  <si>
    <t>SCA3?</t>
  </si>
  <si>
    <t>spine disease</t>
  </si>
  <si>
    <t>WAWA 0092</t>
  </si>
  <si>
    <t>carcinoma</t>
  </si>
  <si>
    <t>kardiologist</t>
  </si>
  <si>
    <t>WAWA 0093</t>
  </si>
  <si>
    <t>neurovit</t>
  </si>
  <si>
    <t>general practicioner</t>
  </si>
  <si>
    <t>reumatologist</t>
  </si>
  <si>
    <t>reumatologist N</t>
  </si>
  <si>
    <t>neurosurgeon Y</t>
  </si>
  <si>
    <t>WAWA 0094</t>
  </si>
  <si>
    <t>WAWA 0095</t>
  </si>
  <si>
    <t>WAWA 0098</t>
  </si>
  <si>
    <t>alkaline water</t>
  </si>
  <si>
    <t>mitral regurgitation</t>
  </si>
  <si>
    <t>Hodgkin</t>
  </si>
  <si>
    <t>neurologist 8th specialist</t>
  </si>
  <si>
    <t>neurologist/N</t>
  </si>
  <si>
    <t>WAWA 0099</t>
  </si>
  <si>
    <t>warehouse manager</t>
  </si>
  <si>
    <t>neurologist/Y</t>
  </si>
  <si>
    <t>WAWA 0100</t>
  </si>
  <si>
    <t>designer sanitary installations</t>
  </si>
  <si>
    <t>orthopaedist/N</t>
  </si>
  <si>
    <t>neurosurgeon/N</t>
  </si>
  <si>
    <t>WAWA 0101</t>
  </si>
  <si>
    <t>vit.D, Ca</t>
  </si>
  <si>
    <t>4yrs</t>
  </si>
  <si>
    <t>endocrinologist/N</t>
  </si>
  <si>
    <t>orthopeadist/N</t>
  </si>
  <si>
    <t>psychiatrist/N</t>
  </si>
  <si>
    <t>data/als/entry/OnWeb WAWA patients without genetics 10.01.2017.xlsx</t>
  </si>
  <si>
    <t>WAW 000a1</t>
  </si>
  <si>
    <t>blood hypertension</t>
  </si>
  <si>
    <t>WAW 000a2</t>
  </si>
  <si>
    <t>coronary heat disease</t>
  </si>
  <si>
    <t>WAW 000a3</t>
  </si>
  <si>
    <t>alcoholism</t>
  </si>
  <si>
    <t>WAWA 00a4</t>
  </si>
  <si>
    <t>ca uteri</t>
  </si>
  <si>
    <t>car driver instructor</t>
  </si>
  <si>
    <t>WAWA 00a5</t>
  </si>
  <si>
    <t>white collar worker</t>
  </si>
  <si>
    <t>WAWA 00a6</t>
  </si>
  <si>
    <t>WAWA 00a7</t>
  </si>
  <si>
    <t>B1,B6, kreatine</t>
  </si>
  <si>
    <t>ship captain</t>
  </si>
  <si>
    <t>WAWA 00a8</t>
  </si>
  <si>
    <t>neurologist /Y</t>
  </si>
  <si>
    <t>WAWA 00a9</t>
  </si>
  <si>
    <t>reporter</t>
  </si>
  <si>
    <t>WAWA 0a10</t>
  </si>
  <si>
    <t>workman</t>
  </si>
  <si>
    <t>WAWA 0a11</t>
  </si>
  <si>
    <t>hepatitis cancer</t>
  </si>
  <si>
    <t>electrical fitter</t>
  </si>
  <si>
    <t>WAWA 0a12</t>
  </si>
  <si>
    <t>fever</t>
  </si>
  <si>
    <t>neurologist/ Y</t>
  </si>
  <si>
    <t>WAWA 0a13</t>
  </si>
  <si>
    <t>flail leg</t>
  </si>
  <si>
    <t>driver mechanic</t>
  </si>
  <si>
    <t>WAWA 0a14</t>
  </si>
  <si>
    <t>U/</t>
  </si>
  <si>
    <t>neurologist /N</t>
  </si>
  <si>
    <t>WAWA 0a15</t>
  </si>
  <si>
    <t>data/control/entry/Kontrollpersonen Tabelle 1.xlsx</t>
  </si>
  <si>
    <t>Con001</t>
  </si>
  <si>
    <t>Cortison</t>
  </si>
  <si>
    <t>hypercholesterolemia</t>
  </si>
  <si>
    <t>arteriosclerosis</t>
  </si>
  <si>
    <t>arteriosclerotis</t>
  </si>
  <si>
    <t>dentist</t>
  </si>
  <si>
    <t>Con002</t>
  </si>
  <si>
    <t>hypercholesterolaemia</t>
  </si>
  <si>
    <t>abdominal aortic aneurysm</t>
  </si>
  <si>
    <t>Con003</t>
  </si>
  <si>
    <t>schizophrenia</t>
  </si>
  <si>
    <t>aneurysm</t>
  </si>
  <si>
    <t>doctor´assistant</t>
  </si>
  <si>
    <t>director of refugee centre</t>
  </si>
  <si>
    <t>Con004</t>
  </si>
  <si>
    <t>cardiac arrythmia</t>
  </si>
  <si>
    <t>Con005</t>
  </si>
  <si>
    <t>psychiatric disease</t>
  </si>
  <si>
    <t>hypertonus (sister)</t>
  </si>
  <si>
    <t>hyperthyroidism (sister)</t>
  </si>
  <si>
    <t>stroke, renal failure</t>
  </si>
  <si>
    <t>IT consultant</t>
  </si>
  <si>
    <t>Con006</t>
  </si>
  <si>
    <t>uncle ( maternal )</t>
  </si>
  <si>
    <t xml:space="preserve"> no job</t>
  </si>
  <si>
    <t>bakery, transport</t>
  </si>
  <si>
    <t>Con007</t>
  </si>
  <si>
    <t>gallstones</t>
  </si>
  <si>
    <t>multi organ failure</t>
  </si>
  <si>
    <t>Con008</t>
  </si>
  <si>
    <t>Seroquel</t>
  </si>
  <si>
    <t>prostate carcinoma</t>
  </si>
  <si>
    <t>3 half siblings</t>
  </si>
  <si>
    <t>student/ gardener</t>
  </si>
  <si>
    <t>piano teacher</t>
  </si>
  <si>
    <t>Con009</t>
  </si>
  <si>
    <t>Fluoxetin, Zolpidem</t>
  </si>
  <si>
    <t>hypertonus (grandmother)</t>
  </si>
  <si>
    <t>incapacitated in cause of work accident</t>
  </si>
  <si>
    <t>plater</t>
  </si>
  <si>
    <t>Con010</t>
  </si>
  <si>
    <t>cancer (grandfather)</t>
  </si>
  <si>
    <t>diabetes (son)</t>
  </si>
  <si>
    <t>depression (father)</t>
  </si>
  <si>
    <t>organ failure</t>
  </si>
  <si>
    <t xml:space="preserve">cancer  </t>
  </si>
  <si>
    <t>Con011</t>
  </si>
  <si>
    <t>iron</t>
  </si>
  <si>
    <t>heart insufficiency, heart attack</t>
  </si>
  <si>
    <t xml:space="preserve">  2 / 2 + 5 half siblings</t>
  </si>
  <si>
    <t>tinnitus (brother)</t>
  </si>
  <si>
    <t>court officer</t>
  </si>
  <si>
    <t>Con013</t>
  </si>
  <si>
    <t>ulcer</t>
  </si>
  <si>
    <t>bakery sales assistant</t>
  </si>
  <si>
    <t>farming operation</t>
  </si>
  <si>
    <t>Con014</t>
  </si>
  <si>
    <t>special eduction teacher</t>
  </si>
  <si>
    <t>Con015</t>
  </si>
  <si>
    <t>gout</t>
  </si>
  <si>
    <t>principal</t>
  </si>
  <si>
    <t>public relations (group)</t>
  </si>
  <si>
    <t>Con016</t>
  </si>
  <si>
    <t>polymyalgia rheumatica</t>
  </si>
  <si>
    <t>Con017</t>
  </si>
  <si>
    <t>stomach  cancer</t>
  </si>
  <si>
    <t>care</t>
  </si>
  <si>
    <t>Con018</t>
  </si>
  <si>
    <t>parkinson disease</t>
  </si>
  <si>
    <t>Con019</t>
  </si>
  <si>
    <t>Setralin</t>
  </si>
  <si>
    <t>coronary heart disease,bypasses</t>
  </si>
  <si>
    <t>neurodermatitis</t>
  </si>
  <si>
    <t>Con020</t>
  </si>
  <si>
    <t>stomach ulcers</t>
  </si>
  <si>
    <t>intestinal obstruction</t>
  </si>
  <si>
    <t>war</t>
  </si>
  <si>
    <t>Conti</t>
  </si>
  <si>
    <t>Con021</t>
  </si>
  <si>
    <t>vitamin B12,zinc,manganese</t>
  </si>
  <si>
    <t>meningioma,hypertonus</t>
  </si>
  <si>
    <t>diabetes type II</t>
  </si>
  <si>
    <t>COPD, hypertonus</t>
  </si>
  <si>
    <t>great-grandfather</t>
  </si>
  <si>
    <t>chemical fertilizer poisoning</t>
  </si>
  <si>
    <t>great aunt</t>
  </si>
  <si>
    <t xml:space="preserve"> 1 / 2</t>
  </si>
  <si>
    <t>Con022</t>
  </si>
  <si>
    <t>multivitamin preparations</t>
  </si>
  <si>
    <t>hypothyreoidism</t>
  </si>
  <si>
    <t>glioblastoma</t>
  </si>
  <si>
    <t>open foramen ovale</t>
  </si>
  <si>
    <t>social worker</t>
  </si>
  <si>
    <t>Con023</t>
  </si>
  <si>
    <t>symbicort</t>
  </si>
  <si>
    <t xml:space="preserve">  1 / 7</t>
  </si>
  <si>
    <t>remedial teacher</t>
  </si>
  <si>
    <t>day nursery</t>
  </si>
  <si>
    <t>Con024</t>
  </si>
  <si>
    <t>diabetes mellitus type II</t>
  </si>
  <si>
    <t>Arrhythmie absoluta</t>
  </si>
  <si>
    <t>blindness</t>
  </si>
  <si>
    <t xml:space="preserve">  / 6</t>
  </si>
  <si>
    <t>mechanical engineering masterpiece</t>
  </si>
  <si>
    <t>Con026</t>
  </si>
  <si>
    <t>autoimmune disease</t>
  </si>
  <si>
    <t>pneumonia + bone marrow depression</t>
  </si>
  <si>
    <t>pill</t>
  </si>
  <si>
    <t>plasmocytoma</t>
  </si>
  <si>
    <t>Con028</t>
  </si>
  <si>
    <t>zinc, vitamin C,D</t>
  </si>
  <si>
    <t>ASS 50</t>
  </si>
  <si>
    <t xml:space="preserve">diabetes type I </t>
  </si>
  <si>
    <t>hyperthyreodism</t>
  </si>
  <si>
    <t>physician´s assistant</t>
  </si>
  <si>
    <t>Con029</t>
  </si>
  <si>
    <t>heart insufficiency (two heart attacks)</t>
  </si>
  <si>
    <t xml:space="preserve">grandfather </t>
  </si>
  <si>
    <t>product developer</t>
  </si>
  <si>
    <t>planning office</t>
  </si>
  <si>
    <t>camp side owner</t>
  </si>
  <si>
    <t>Con030</t>
  </si>
  <si>
    <t xml:space="preserve">  1 / 3 + 2 half-brothers</t>
  </si>
  <si>
    <t xml:space="preserve">  3 / 3 + 2 half siblings</t>
  </si>
  <si>
    <t>referent</t>
  </si>
  <si>
    <t>diploma pedagogue</t>
  </si>
  <si>
    <t>Con031</t>
  </si>
  <si>
    <t>forwarding merchant</t>
  </si>
  <si>
    <t>Con032</t>
  </si>
  <si>
    <t>Valproat, Risperidon</t>
  </si>
  <si>
    <t>pyelonephritis ( 2 )</t>
  </si>
  <si>
    <t>sudden Infant Death Syndrome</t>
  </si>
  <si>
    <t>4 months</t>
  </si>
  <si>
    <t>7 weeks</t>
  </si>
  <si>
    <t xml:space="preserve">  5 / 7</t>
  </si>
  <si>
    <t>clerk (building inspection office)</t>
  </si>
  <si>
    <t>waitress, care</t>
  </si>
  <si>
    <t>Con033</t>
  </si>
  <si>
    <t>Risperidon,Haldol,Valproat</t>
  </si>
  <si>
    <t>drepression</t>
  </si>
  <si>
    <t xml:space="preserve">  7 / 8</t>
  </si>
  <si>
    <t>disability pension</t>
  </si>
  <si>
    <t>machinist,caretaker</t>
  </si>
  <si>
    <t>Con034</t>
  </si>
  <si>
    <t>stroke (2 times)</t>
  </si>
  <si>
    <t>software engineer</t>
  </si>
  <si>
    <t>Con035</t>
  </si>
  <si>
    <t>grandmother (?)</t>
  </si>
  <si>
    <t>grandfather (?)</t>
  </si>
  <si>
    <t>kidney disease</t>
  </si>
  <si>
    <t>allergic</t>
  </si>
  <si>
    <t>Con036</t>
  </si>
  <si>
    <t>ulcerated stomach</t>
  </si>
  <si>
    <t>uncle (paternal)</t>
  </si>
  <si>
    <t>decorator</t>
  </si>
  <si>
    <t>Con037</t>
  </si>
  <si>
    <t>heart valve insufficiency</t>
  </si>
  <si>
    <t>heart disease (brother)</t>
  </si>
  <si>
    <t>left heart failure</t>
  </si>
  <si>
    <t>management assistant in publishing</t>
  </si>
  <si>
    <t>typesetter</t>
  </si>
  <si>
    <t>Con038</t>
  </si>
  <si>
    <t>age + effects of war</t>
  </si>
  <si>
    <t xml:space="preserve">youth welfare office </t>
  </si>
  <si>
    <t>Con039</t>
  </si>
  <si>
    <t>heart weakness</t>
  </si>
  <si>
    <t>1 halfbrother</t>
  </si>
  <si>
    <t>laboratory assistant</t>
  </si>
  <si>
    <t>Con040</t>
  </si>
  <si>
    <t>malignant melanoma</t>
  </si>
  <si>
    <t>Con041</t>
  </si>
  <si>
    <t>stroke (brother)</t>
  </si>
  <si>
    <t>pancreatic carcinoma</t>
  </si>
  <si>
    <t>Con042</t>
  </si>
  <si>
    <t>heart attacks</t>
  </si>
  <si>
    <t>ataxia (aunt)</t>
  </si>
  <si>
    <t>ataxia (grandmother)</t>
  </si>
  <si>
    <t>Con043</t>
  </si>
  <si>
    <t>diabetes II (grandfather)</t>
  </si>
  <si>
    <t>Con044</t>
  </si>
  <si>
    <t>oral contraceptive pill</t>
  </si>
  <si>
    <t>Con045</t>
  </si>
  <si>
    <t>mechanical engineer</t>
  </si>
  <si>
    <t>Con046</t>
  </si>
  <si>
    <t>trombosis</t>
  </si>
  <si>
    <t>family consultant</t>
  </si>
  <si>
    <t>Con047</t>
  </si>
  <si>
    <t>lithium, citalopram, mirtazapine</t>
  </si>
  <si>
    <t>actinomykosis</t>
  </si>
  <si>
    <t>unable to work</t>
  </si>
  <si>
    <t>Con048</t>
  </si>
  <si>
    <t>quetiapine, risperidone,haloperidol</t>
  </si>
  <si>
    <t xml:space="preserve">  5 / 10</t>
  </si>
  <si>
    <t>office machine mechanic</t>
  </si>
  <si>
    <t>Con049</t>
  </si>
  <si>
    <t xml:space="preserve">carbamazepine,risperidone  </t>
  </si>
  <si>
    <t>breast cancer (2.sister)</t>
  </si>
  <si>
    <t>melanoma (3.sister)</t>
  </si>
  <si>
    <t>social secretary (political work)</t>
  </si>
  <si>
    <t>Con050</t>
  </si>
  <si>
    <t>risperidone,quetiapine,melperone</t>
  </si>
  <si>
    <t>magnesium, calcium</t>
  </si>
  <si>
    <t>shoulder surgery</t>
  </si>
  <si>
    <t>coronary heart disease (brother)</t>
  </si>
  <si>
    <t xml:space="preserve">  3 / 8</t>
  </si>
  <si>
    <t>cleaner</t>
  </si>
  <si>
    <t>Con051</t>
  </si>
  <si>
    <t>quetiapine, duloxetine</t>
  </si>
  <si>
    <t>valproate, ergenyl chrono</t>
  </si>
  <si>
    <t>office administrator</t>
  </si>
  <si>
    <t>Con52</t>
  </si>
  <si>
    <t>macular degeneration</t>
  </si>
  <si>
    <t>hepatic cirrhosis</t>
  </si>
  <si>
    <t xml:space="preserve">  ? / 8</t>
  </si>
  <si>
    <t>fruit wholesaler</t>
  </si>
  <si>
    <t>intestinal cancer</t>
  </si>
  <si>
    <t>cashier</t>
  </si>
  <si>
    <t>carotid stenosis</t>
  </si>
  <si>
    <t>post delivery</t>
  </si>
  <si>
    <t>hotel professional woman</t>
  </si>
  <si>
    <t>great uncle</t>
  </si>
  <si>
    <t>sudden Cardiac Death</t>
  </si>
  <si>
    <t>master electrician</t>
  </si>
  <si>
    <t>office</t>
  </si>
  <si>
    <t>Con076</t>
  </si>
  <si>
    <t>hormones (gestagen)</t>
  </si>
  <si>
    <t>pulmonary hypertension</t>
  </si>
  <si>
    <t>lymphatic glands ca</t>
  </si>
  <si>
    <t>addicted to medications and alcohol</t>
  </si>
  <si>
    <t>phantom pain</t>
  </si>
  <si>
    <t>asthma attack</t>
  </si>
  <si>
    <t>director</t>
  </si>
  <si>
    <t>graduate engineer</t>
  </si>
  <si>
    <t>chemical laboratory</t>
  </si>
  <si>
    <t>disabled workshop</t>
  </si>
  <si>
    <t>heating engineer</t>
  </si>
  <si>
    <t>data/control/entry/Kontrollpersonen Tabelle 2.xlsx</t>
  </si>
  <si>
    <t>vitamine D, folic acid</t>
  </si>
  <si>
    <t>Levetiracetam, Ergenyl Chrono</t>
  </si>
  <si>
    <t>hypothyroidism (sister)</t>
  </si>
  <si>
    <t>asthma (sister)</t>
  </si>
  <si>
    <t>Prednisolon, oral contraceptive pill</t>
  </si>
  <si>
    <t xml:space="preserve">artery bypass (coronary heart disease) </t>
  </si>
  <si>
    <t>diabetes II (cousin)</t>
  </si>
  <si>
    <t>diabetes I (cousin)</t>
  </si>
  <si>
    <t>appendicitis</t>
  </si>
  <si>
    <t>allergy sufferer</t>
  </si>
  <si>
    <t>gilder</t>
  </si>
  <si>
    <t>teacher (for adults)</t>
  </si>
  <si>
    <t>vitamin complex, folic acid</t>
  </si>
  <si>
    <t>hepatitis</t>
  </si>
  <si>
    <t xml:space="preserve">  2 / 11</t>
  </si>
  <si>
    <t>ibuprofen</t>
  </si>
  <si>
    <t>soft tissue tumour</t>
  </si>
  <si>
    <t>neurodermatitis (niece)</t>
  </si>
  <si>
    <t>asthma (niece)</t>
  </si>
  <si>
    <t>car accident</t>
  </si>
  <si>
    <t xml:space="preserve"> ? / 4</t>
  </si>
  <si>
    <t xml:space="preserve"> 2 / 4</t>
  </si>
  <si>
    <t xml:space="preserve"> ? / 9</t>
  </si>
  <si>
    <t>care sector</t>
  </si>
  <si>
    <t>data/control/entry/OnWeb WAWA control 10.01.2017.xlsx</t>
  </si>
  <si>
    <t>PR specialist</t>
  </si>
  <si>
    <t>10 years</t>
  </si>
  <si>
    <t>intellectual work</t>
  </si>
  <si>
    <t>actress</t>
  </si>
  <si>
    <t>3 months</t>
  </si>
  <si>
    <t>engineer metallurgist</t>
  </si>
  <si>
    <t>special educator</t>
  </si>
  <si>
    <t>WAWA 0018</t>
  </si>
  <si>
    <t>blood hypertension, AF</t>
  </si>
  <si>
    <t xml:space="preserve">sister </t>
  </si>
  <si>
    <t>WAW 0030</t>
  </si>
  <si>
    <t>1 yrs</t>
  </si>
  <si>
    <t>trader</t>
  </si>
  <si>
    <t>4 yrs</t>
  </si>
  <si>
    <t>escitalopram, tritico</t>
  </si>
  <si>
    <t>handworker</t>
  </si>
  <si>
    <t>8yrs</t>
  </si>
  <si>
    <t>trainer riding</t>
  </si>
  <si>
    <t>brother PMA?</t>
  </si>
  <si>
    <t>1 yr</t>
  </si>
  <si>
    <t>schoolboy</t>
  </si>
  <si>
    <t>heart ischemia</t>
  </si>
  <si>
    <t>bodyguard</t>
  </si>
  <si>
    <t>uterine cancer</t>
  </si>
  <si>
    <t>WAWA 0086</t>
  </si>
  <si>
    <t>8\8</t>
  </si>
  <si>
    <t>WAWA 0090</t>
  </si>
  <si>
    <t>raising children</t>
  </si>
  <si>
    <t>WAWA 0096</t>
  </si>
  <si>
    <t>lung tumor?</t>
  </si>
  <si>
    <t>WAWA 0097</t>
  </si>
  <si>
    <t>CoQ10</t>
  </si>
  <si>
    <t>durung The Second World War</t>
  </si>
  <si>
    <t>11\11</t>
  </si>
  <si>
    <t>9\10</t>
  </si>
  <si>
    <t>actor</t>
  </si>
  <si>
    <t>electronics specialist</t>
  </si>
  <si>
    <t>data/control/entry/Excel questionnaire_ANTControl_2017(Warsaw).xlsx</t>
  </si>
  <si>
    <t>ANTA0001</t>
  </si>
  <si>
    <t>ANTA0002</t>
  </si>
  <si>
    <t>ANTA0003</t>
  </si>
  <si>
    <t>Farmer</t>
  </si>
  <si>
    <t>ANTA0004</t>
  </si>
  <si>
    <t>ANTA0006</t>
  </si>
  <si>
    <t>Cook</t>
  </si>
  <si>
    <t>ANTA0010</t>
  </si>
  <si>
    <t>ANTA0016</t>
  </si>
  <si>
    <t>1\11</t>
  </si>
  <si>
    <t>ANTA0019</t>
  </si>
  <si>
    <t>Tourism</t>
  </si>
  <si>
    <t>Insurer</t>
  </si>
  <si>
    <t>ANTA0017</t>
  </si>
  <si>
    <t>ANTA0020</t>
  </si>
  <si>
    <t>ANTA0022</t>
  </si>
  <si>
    <t>ANTA0023</t>
  </si>
  <si>
    <t>Hypertension</t>
  </si>
  <si>
    <t>Technician</t>
  </si>
  <si>
    <t>ANTA0014</t>
  </si>
  <si>
    <t>ANTA0036</t>
  </si>
  <si>
    <t>ANTA0032</t>
  </si>
  <si>
    <t>ANTA0031</t>
  </si>
  <si>
    <t>Traffic accident</t>
  </si>
  <si>
    <t>ANTA0012</t>
  </si>
  <si>
    <t>ANTA0007</t>
  </si>
  <si>
    <t>ANTC0019</t>
  </si>
  <si>
    <t>STROKE</t>
  </si>
  <si>
    <t>ANTC0020</t>
  </si>
  <si>
    <t>HEART FAILURE</t>
  </si>
  <si>
    <t>5 YEARS</t>
  </si>
  <si>
    <t>ANTA0048</t>
  </si>
  <si>
    <t>Psychiatrist</t>
  </si>
  <si>
    <t>ANTA0047</t>
  </si>
  <si>
    <t>Worker</t>
  </si>
  <si>
    <t>ANTA0050</t>
  </si>
  <si>
    <t>LISB (2-Control)_Marta.xlsm</t>
  </si>
  <si>
    <t>LISB9001</t>
  </si>
  <si>
    <t>ADT</t>
  </si>
  <si>
    <t>Gabapentin</t>
  </si>
  <si>
    <t>great-uncle</t>
  </si>
  <si>
    <t>Architect</t>
  </si>
  <si>
    <t>LISB9002</t>
  </si>
  <si>
    <t>folic acid</t>
  </si>
  <si>
    <t>researcher</t>
  </si>
  <si>
    <t>LISB9003</t>
  </si>
  <si>
    <t>vitamins</t>
  </si>
  <si>
    <t>12\14</t>
  </si>
  <si>
    <t xml:space="preserve">medical laboratory </t>
  </si>
  <si>
    <t>LISB9004</t>
  </si>
  <si>
    <t>medical laboratory</t>
  </si>
  <si>
    <t>LISB9005</t>
  </si>
  <si>
    <t>olanzapin</t>
  </si>
  <si>
    <t>marfan syndrome</t>
  </si>
  <si>
    <t>LISB9006</t>
  </si>
  <si>
    <t>prednisone</t>
  </si>
  <si>
    <t>LISB9007</t>
  </si>
  <si>
    <t>security</t>
  </si>
  <si>
    <t>LISB9008</t>
  </si>
  <si>
    <t>benzodiazepine</t>
  </si>
  <si>
    <t>srtoke</t>
  </si>
  <si>
    <t>LISB9009</t>
  </si>
  <si>
    <t>bowel cancer</t>
  </si>
  <si>
    <t>LISB9010</t>
  </si>
  <si>
    <t>agronomist</t>
  </si>
  <si>
    <t>LISB9011</t>
  </si>
  <si>
    <t>LISB9012</t>
  </si>
  <si>
    <t>diabetes type 2</t>
  </si>
  <si>
    <t>LISB9013</t>
  </si>
  <si>
    <t>enginner</t>
  </si>
  <si>
    <t>LISB9014</t>
  </si>
  <si>
    <t>LISB9015</t>
  </si>
  <si>
    <t>LISB9016</t>
  </si>
  <si>
    <t>rural work</t>
  </si>
  <si>
    <t>LISB9017</t>
  </si>
  <si>
    <t>pharmaceutical lab production</t>
  </si>
  <si>
    <t>LISB9018</t>
  </si>
  <si>
    <t>heart infart</t>
  </si>
  <si>
    <t>LISB9019</t>
  </si>
  <si>
    <t>LISB9020</t>
  </si>
  <si>
    <t>LISB9021</t>
  </si>
  <si>
    <t>LISB9022</t>
  </si>
  <si>
    <t>lung emphysema</t>
  </si>
  <si>
    <t>LISB9023</t>
  </si>
  <si>
    <t>hotel manager</t>
  </si>
  <si>
    <t>LISB9024</t>
  </si>
  <si>
    <t>clonazepan, duloxetin</t>
  </si>
  <si>
    <t>sister - colon cancer</t>
  </si>
  <si>
    <t>Electrical Engineer</t>
  </si>
  <si>
    <t>LISB9025</t>
  </si>
  <si>
    <t>diazepan</t>
  </si>
  <si>
    <t>pregabalin</t>
  </si>
  <si>
    <t>LISB9026</t>
  </si>
  <si>
    <t>LISB9027</t>
  </si>
  <si>
    <t>laboratory technician</t>
  </si>
  <si>
    <t>LISB9028</t>
  </si>
  <si>
    <t>LISB9029</t>
  </si>
  <si>
    <t>duloxetine, amytriptiline</t>
  </si>
  <si>
    <t>LISB9030</t>
  </si>
  <si>
    <t>gullet cancer</t>
  </si>
  <si>
    <t>sister- breast cancer</t>
  </si>
  <si>
    <t>LISB9031</t>
  </si>
  <si>
    <t>sister: breast cancer</t>
  </si>
  <si>
    <t>LISB9032</t>
  </si>
  <si>
    <t>informatics technician</t>
  </si>
  <si>
    <t>rowid</t>
  </si>
  <si>
    <t>group</t>
  </si>
  <si>
    <t>Control</t>
  </si>
</sst>
</file>

<file path=xl/styles.xml><?xml version="1.0" encoding="utf-8"?>
<styleSheet xmlns="http://schemas.openxmlformats.org/spreadsheetml/2006/main">
  <numFmts count="2">
    <numFmt numFmtId="43" formatCode="_-* #,##0.00\ _z_ł_-;\-* #,##0.00\ _z_ł_-;_-* &quot;-&quot;??\ _z_ł_-;_-@_-"/>
    <numFmt numFmtId="164" formatCode="0.0%"/>
  </numFmts>
  <fonts count="11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43" fontId="9" fillId="0" borderId="0" applyFont="0" applyFill="0" applyBorder="0" applyAlignment="0" applyProtection="0"/>
    <xf numFmtId="0" fontId="1" fillId="0" borderId="0"/>
    <xf numFmtId="0" fontId="1" fillId="0" borderId="0"/>
  </cellStyleXfs>
  <cellXfs count="35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5" borderId="0" xfId="0" applyNumberFormat="1" applyFill="1"/>
    <xf numFmtId="11" fontId="0" fillId="5" borderId="0" xfId="0" applyNumberFormat="1" applyFill="1"/>
    <xf numFmtId="0" fontId="0" fillId="5" borderId="0" xfId="0" applyNumberFormat="1" applyFill="1" applyAlignment="1">
      <alignment wrapText="1"/>
    </xf>
    <xf numFmtId="16" fontId="0" fillId="5" borderId="0" xfId="0" applyNumberFormat="1" applyFill="1"/>
  </cellXfs>
  <cellStyles count="4">
    <cellStyle name="Dziesiętny" xfId="1" builtinId="3"/>
    <cellStyle name="Normalny" xfId="0" builtinId="0"/>
    <cellStyle name="Normalny 3" xfId="3"/>
    <cellStyle name="Normalny_Arkusz1" xfId="2"/>
  </cellStyles>
  <dxfs count="89"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ill>
        <patternFill patternType="solid">
          <fgColor auto="1"/>
          <bgColor indexed="26"/>
        </patternFill>
      </fill>
    </dxf>
    <dxf>
      <fill>
        <patternFill patternType="solid">
          <fgColor auto="1"/>
          <bgColor theme="9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99"/>
        </patternFill>
      </fill>
    </dxf>
    <dxf>
      <font>
        <b val="0"/>
        <i/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  <fill>
        <patternFill patternType="gray125">
          <fgColor rgb="FFFF0000"/>
          <bgColor theme="0"/>
        </patternFill>
      </fill>
    </dxf>
    <dxf>
      <fill>
        <patternFill patternType="darkUp">
          <fgColor theme="0" tint="-0.14996795556505021"/>
          <bgColor theme="0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ill>
        <patternFill>
          <bgColor rgb="FFD9EEFF"/>
        </patternFill>
      </fill>
    </dxf>
    <dxf>
      <fill>
        <patternFill>
          <bgColor rgb="FFFFEBFF"/>
        </patternFill>
      </fill>
    </dxf>
    <dxf>
      <fill>
        <patternFill>
          <bgColor rgb="FFFF0066"/>
        </patternFill>
      </fill>
    </dxf>
    <dxf>
      <fill>
        <patternFill>
          <bgColor rgb="FFFF6600"/>
        </patternFill>
      </fill>
    </dxf>
    <dxf>
      <font>
        <b val="0"/>
        <i/>
      </font>
      <fill>
        <patternFill>
          <bgColor rgb="FFEAFFEA"/>
        </patternFill>
      </fill>
    </dxf>
    <dxf>
      <font>
        <b/>
        <i val="0"/>
      </font>
      <fill>
        <patternFill patternType="darkUp">
          <fgColor theme="0" tint="-0.34998626667073579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 patternType="gray125">
          <fgColor rgb="FFFF0000"/>
          <bgColor theme="0"/>
        </patternFill>
      </fill>
    </dxf>
    <dxf>
      <fill>
        <patternFill patternType="lightUp">
          <fgColor theme="0"/>
          <bgColor rgb="FFFF0000"/>
        </patternFill>
      </fill>
    </dxf>
    <dxf>
      <fill>
        <patternFill patternType="lightUp">
          <fgColor theme="0"/>
          <bgColor rgb="FFFF0000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EAFFEA"/>
      <color rgb="FFCCFFCC"/>
      <color rgb="FFFFFFCC"/>
      <color rgb="FFFF9966"/>
      <color rgb="FFFFD9D9"/>
      <color rgb="FFFFFF66"/>
      <color rgb="FFFF0066"/>
      <color rgb="FF33CC33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97"/>
  <sheetViews>
    <sheetView topLeftCell="B1" workbookViewId="0">
      <selection activeCell="AA1" sqref="AA1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219</v>
      </c>
      <c r="B1" s="15" t="s">
        <v>40</v>
      </c>
      <c r="C1" s="15" t="s">
        <v>41</v>
      </c>
      <c r="D1" s="15" t="s">
        <v>240</v>
      </c>
      <c r="E1" s="15" t="s">
        <v>241</v>
      </c>
      <c r="F1" s="15" t="s">
        <v>242</v>
      </c>
      <c r="G1" s="15" t="s">
        <v>42</v>
      </c>
      <c r="H1" s="15" t="s">
        <v>27</v>
      </c>
      <c r="I1" s="16" t="s">
        <v>143</v>
      </c>
      <c r="J1" s="28" t="s">
        <v>144</v>
      </c>
      <c r="K1" s="16" t="s">
        <v>145</v>
      </c>
      <c r="L1" s="16" t="s">
        <v>146</v>
      </c>
      <c r="M1" s="16"/>
      <c r="N1" s="16"/>
      <c r="O1" s="16" t="s">
        <v>142</v>
      </c>
      <c r="P1" s="16"/>
      <c r="Q1" s="16"/>
      <c r="R1" s="16"/>
      <c r="S1" s="16" t="s">
        <v>142</v>
      </c>
      <c r="T1" s="15" t="s">
        <v>147</v>
      </c>
      <c r="U1" s="15" t="s">
        <v>147</v>
      </c>
      <c r="V1" s="15" t="s">
        <v>263</v>
      </c>
      <c r="W1" s="15" t="s">
        <v>264</v>
      </c>
      <c r="X1" s="15" t="s">
        <v>309</v>
      </c>
      <c r="AK1" s="27"/>
    </row>
    <row r="2" spans="1:126">
      <c r="B2" s="9" t="s">
        <v>43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dane surowe2c.xlsm</v>
      </c>
      <c r="I2" s="14">
        <f ca="1">FIND("[",O2)</f>
        <v>2</v>
      </c>
      <c r="J2" s="20">
        <f ca="1">FIND("]",O2)</f>
        <v>21</v>
      </c>
      <c r="K2" s="14" t="b">
        <f ca="1">MID(O2,1,1)="'"</f>
        <v>1</v>
      </c>
      <c r="L2" s="15" t="s">
        <v>272</v>
      </c>
      <c r="M2" s="15"/>
      <c r="O2" s="14" t="str">
        <f ca="1">CELL(_CELL_ADDRESS_NAME,INDIRECT(L2))</f>
        <v>'[dane surowe2c.xlsm]ster'!$A$1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[dane surowe2c.xlsm]</v>
      </c>
      <c r="U2" s="15" t="str">
        <f ca="1">MID(O2,1,J2)</f>
        <v>'[dane surowe2c.xlsm]</v>
      </c>
      <c r="V2" s="15" t="e">
        <f ca="1">NOT(BQ5)</f>
        <v>#REF!</v>
      </c>
      <c r="W2" s="15" t="e">
        <f ca="1">BR7</f>
        <v>#REF!</v>
      </c>
      <c r="X2" s="15" t="s">
        <v>311</v>
      </c>
      <c r="Y2" s="15" t="s">
        <v>311</v>
      </c>
      <c r="Z2" s="15" t="s">
        <v>321</v>
      </c>
      <c r="AK2" s="27"/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310</v>
      </c>
      <c r="Z3" s="15" t="s">
        <v>321</v>
      </c>
      <c r="AK3" s="27"/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'[dane surowe2c.xlsm]NewZal'!D13:D71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'[dane surowe2c.xlsm]NewZal'!T13:T71</v>
      </c>
      <c r="X4" s="15" t="b">
        <f ca="1">NOT(ISERR(CELL(Y4,wew!$A$1)))</f>
        <v>0</v>
      </c>
      <c r="Y4" s="15" t="s">
        <v>312</v>
      </c>
      <c r="Z4" s="15" t="s">
        <v>328</v>
      </c>
      <c r="AK4" s="27"/>
      <c r="BH4" s="15" t="str">
        <f ca="1">ADDRESS(ROW(BH12)+1,COLUMN(BH12),4,,$T$2 &amp; $G$2) &amp; ":" &amp; ADDRESS(ROW(BH12)+$C$2,COLUMN(BH12),4)</f>
        <v>'[dane surowe2c.xlsm]NewZal'!BH13:BH71</v>
      </c>
      <c r="BK4" s="15" t="str">
        <f ca="1">ADDRESS(ROW(BK12)+1,COLUMN(BK12),4,,$T$2 &amp; $G$2) &amp; ":" &amp; ADDRESS(ROW(BK12)+$C$2,COLUMN(BK12),4)</f>
        <v>'[dane surowe2c.xlsm]NewZal'!BK13:BK71</v>
      </c>
      <c r="BQ4" s="15" t="str">
        <f ca="1">ADDRESS(ROW(BQ12)+1,COLUMN(BQ12),4,,$T$2 &amp; $G$2) &amp; ":" &amp; ADDRESS(ROW(BQ12)+$C$2,COLUMN(BQ12),4)</f>
        <v>'[dane surowe2c.xlsm]NewZal'!BQ13:BQ71</v>
      </c>
      <c r="BS4" s="15" t="str">
        <f ca="1">ADDRESS(ROW(BS12)+1,COLUMN(BS12),4,,$T$2 &amp; $G$2) &amp; ":" &amp; ADDRESS(ROW(BS12)+$C$2,COLUMN(BS12),4)</f>
        <v>'[dane surowe2c.xlsm]NewZal'!BS13:BS71</v>
      </c>
      <c r="BT4" s="15" t="str">
        <f ca="1">ADDRESS(ROW(BT12)+1,COLUMN(BT12),4,,$T$2 &amp; $G$2) &amp; ":" &amp; ADDRESS(ROW(BT12)+$C$2,COLUMN(BT12),4)</f>
        <v>'[dane surowe2c.xlsm]NewZal'!BT13:BT71</v>
      </c>
    </row>
    <row r="5" spans="1:126">
      <c r="M5" s="15"/>
      <c r="X5" s="15" t="b">
        <f ca="1">NOT(ISERR(CELL(Y5,wew!$A$1)))</f>
        <v>0</v>
      </c>
      <c r="Y5" s="15" t="s">
        <v>313</v>
      </c>
      <c r="Z5" s="15" t="s">
        <v>314</v>
      </c>
      <c r="AK5" s="27"/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315</v>
      </c>
      <c r="Z6" s="15" t="s">
        <v>316</v>
      </c>
      <c r="AK6" s="27"/>
      <c r="BQ6" s="15" t="s">
        <v>265</v>
      </c>
      <c r="BR6" s="15" t="s">
        <v>266</v>
      </c>
    </row>
    <row r="7" spans="1:126">
      <c r="X7" s="15" t="b">
        <f ca="1">NOT(ISERR(CELL(Y7,wew!$A$1)))</f>
        <v>0</v>
      </c>
      <c r="Y7" s="15" t="s">
        <v>317</v>
      </c>
      <c r="Z7" s="15" t="s">
        <v>318</v>
      </c>
      <c r="AK7" s="27"/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319</v>
      </c>
      <c r="Z8" s="15" t="s">
        <v>320</v>
      </c>
      <c r="BQ8" s="15" t="s">
        <v>264</v>
      </c>
    </row>
    <row r="9" spans="1:126">
      <c r="X9" s="15" t="b">
        <f ca="1">NOT(ISERR(CELL(Y9,wew!$A$1)))</f>
        <v>0</v>
      </c>
      <c r="Y9" s="15" t="s">
        <v>322</v>
      </c>
      <c r="Z9" s="15" t="s">
        <v>323</v>
      </c>
      <c r="AK9" s="27"/>
      <c r="BQ9" s="15" t="e">
        <f ca="1">IF(BQ5,INDEX(INDIRECT(BT4),BQ7),"")</f>
        <v>#REF!</v>
      </c>
      <c r="BV9" s="15" t="s">
        <v>47</v>
      </c>
      <c r="BW9" s="15" t="s">
        <v>47</v>
      </c>
      <c r="BX9" s="15" t="s">
        <v>47</v>
      </c>
      <c r="BY9" s="15" t="s">
        <v>47</v>
      </c>
      <c r="BZ9" s="15" t="s">
        <v>47</v>
      </c>
      <c r="CA9" s="15" t="s">
        <v>47</v>
      </c>
      <c r="CB9" s="16" t="s">
        <v>47</v>
      </c>
      <c r="CC9" s="16" t="s">
        <v>47</v>
      </c>
      <c r="CD9" s="16" t="s">
        <v>47</v>
      </c>
      <c r="CF9" s="16" t="s">
        <v>47</v>
      </c>
      <c r="CG9" s="15" t="s">
        <v>47</v>
      </c>
      <c r="CH9" s="15" t="s">
        <v>47</v>
      </c>
      <c r="CI9" s="15" t="s">
        <v>47</v>
      </c>
      <c r="CJ9" s="15" t="s">
        <v>47</v>
      </c>
      <c r="CK9" s="15" t="s">
        <v>47</v>
      </c>
      <c r="CL9" s="15" t="s">
        <v>47</v>
      </c>
      <c r="CM9" s="15" t="s">
        <v>47</v>
      </c>
      <c r="CN9" s="15" t="s">
        <v>47</v>
      </c>
      <c r="CO9" s="15" t="s">
        <v>47</v>
      </c>
      <c r="CP9" s="15" t="s">
        <v>47</v>
      </c>
      <c r="CQ9" s="15" t="s">
        <v>47</v>
      </c>
      <c r="CR9" s="21" t="s">
        <v>47</v>
      </c>
      <c r="CS9" s="22" t="s">
        <v>47</v>
      </c>
    </row>
    <row r="10" spans="1:126">
      <c r="A10" s="15" t="s">
        <v>44</v>
      </c>
      <c r="C10" s="15" t="s">
        <v>45</v>
      </c>
      <c r="H10" s="15" t="s">
        <v>46</v>
      </c>
      <c r="I10" s="15" t="s">
        <v>46</v>
      </c>
      <c r="X10" s="15" t="b">
        <f ca="1">NOT(ISERR(CELL(Y10,wew!$A$1)))</f>
        <v>0</v>
      </c>
      <c r="Y10" s="15" t="s">
        <v>324</v>
      </c>
      <c r="Z10" s="15" t="s">
        <v>325</v>
      </c>
      <c r="AK10" s="27"/>
      <c r="AR10" s="15" t="s">
        <v>48</v>
      </c>
      <c r="BI10" s="15" t="s">
        <v>49</v>
      </c>
      <c r="BQ10" s="15" t="s">
        <v>267</v>
      </c>
      <c r="BU10" s="15" t="s">
        <v>176</v>
      </c>
      <c r="BV10" s="15" t="s">
        <v>50</v>
      </c>
      <c r="BW10" s="15" t="s">
        <v>51</v>
      </c>
      <c r="BX10" s="15" t="s">
        <v>52</v>
      </c>
      <c r="BY10" s="15" t="s">
        <v>53</v>
      </c>
      <c r="BZ10" s="15" t="s">
        <v>159</v>
      </c>
      <c r="CA10" s="15" t="s">
        <v>152</v>
      </c>
      <c r="CB10" s="15" t="s">
        <v>153</v>
      </c>
      <c r="CC10" s="15" t="s">
        <v>167</v>
      </c>
      <c r="CD10" s="15" t="s">
        <v>168</v>
      </c>
      <c r="CE10" s="15" t="s">
        <v>220</v>
      </c>
      <c r="CF10" s="15" t="s">
        <v>169</v>
      </c>
      <c r="CG10" s="15" t="s">
        <v>180</v>
      </c>
      <c r="CH10" s="15" t="s">
        <v>54</v>
      </c>
      <c r="CI10" s="15" t="s">
        <v>212</v>
      </c>
      <c r="CJ10" s="15" t="s">
        <v>213</v>
      </c>
      <c r="CK10" s="15" t="s">
        <v>55</v>
      </c>
      <c r="CL10" s="15" t="s">
        <v>55</v>
      </c>
      <c r="CM10" s="15" t="s">
        <v>55</v>
      </c>
      <c r="CN10" s="15" t="s">
        <v>55</v>
      </c>
      <c r="CO10" s="15" t="s">
        <v>55</v>
      </c>
      <c r="CP10" s="15" t="s">
        <v>55</v>
      </c>
      <c r="CQ10" s="15" t="s">
        <v>55</v>
      </c>
      <c r="CR10" s="21" t="s">
        <v>55</v>
      </c>
      <c r="CS10" s="22" t="s">
        <v>177</v>
      </c>
      <c r="CT10" s="22" t="s">
        <v>177</v>
      </c>
      <c r="CU10" s="22" t="s">
        <v>177</v>
      </c>
      <c r="CV10" s="22" t="s">
        <v>177</v>
      </c>
      <c r="CW10" s="22" t="s">
        <v>177</v>
      </c>
      <c r="CX10" s="22" t="s">
        <v>177</v>
      </c>
      <c r="CY10" s="22" t="s">
        <v>177</v>
      </c>
      <c r="CZ10" s="21" t="s">
        <v>177</v>
      </c>
      <c r="DC10" s="22" t="s">
        <v>216</v>
      </c>
      <c r="DD10" s="22" t="s">
        <v>216</v>
      </c>
      <c r="DE10" s="22" t="s">
        <v>216</v>
      </c>
      <c r="DF10" s="22" t="s">
        <v>216</v>
      </c>
      <c r="DG10" s="22" t="s">
        <v>216</v>
      </c>
      <c r="DH10" s="22" t="s">
        <v>216</v>
      </c>
      <c r="DI10" s="22" t="s">
        <v>216</v>
      </c>
      <c r="DJ10" s="22" t="s">
        <v>216</v>
      </c>
    </row>
    <row r="11" spans="1:126">
      <c r="B11" s="15" t="s">
        <v>243</v>
      </c>
      <c r="C11" s="15" t="s">
        <v>244</v>
      </c>
      <c r="D11" s="15" t="s">
        <v>245</v>
      </c>
      <c r="E11" s="15" t="s">
        <v>246</v>
      </c>
      <c r="F11" s="15" t="s">
        <v>13</v>
      </c>
      <c r="H11" s="15" t="s">
        <v>247</v>
      </c>
      <c r="I11" s="15" t="s">
        <v>248</v>
      </c>
      <c r="K11" s="15" t="s">
        <v>249</v>
      </c>
      <c r="L11" s="15" t="s">
        <v>250</v>
      </c>
      <c r="N11" s="15" t="s">
        <v>251</v>
      </c>
      <c r="O11" s="15" t="s">
        <v>252</v>
      </c>
      <c r="P11" s="15" t="s">
        <v>253</v>
      </c>
      <c r="T11" s="15" t="s">
        <v>254</v>
      </c>
      <c r="U11" s="15" t="s">
        <v>255</v>
      </c>
      <c r="V11" s="15" t="s">
        <v>256</v>
      </c>
      <c r="X11" s="15" t="b">
        <f ca="1">NOT(ISERR(CELL(Y11,wew!$A$1)))</f>
        <v>0</v>
      </c>
      <c r="Y11" s="15" t="s">
        <v>326</v>
      </c>
      <c r="Z11" s="15" t="s">
        <v>327</v>
      </c>
      <c r="AK11" s="27"/>
      <c r="BL11" s="15" t="s">
        <v>257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56</v>
      </c>
      <c r="C12" s="15" t="s">
        <v>57</v>
      </c>
      <c r="D12" s="15" t="s">
        <v>58</v>
      </c>
      <c r="E12" s="15" t="s">
        <v>157</v>
      </c>
      <c r="F12" s="15" t="s">
        <v>13</v>
      </c>
      <c r="G12" s="15" t="s">
        <v>59</v>
      </c>
      <c r="H12" s="15" t="s">
        <v>60</v>
      </c>
      <c r="I12" s="15" t="s">
        <v>61</v>
      </c>
      <c r="J12" s="19" t="s">
        <v>154</v>
      </c>
      <c r="K12" s="15" t="s">
        <v>23</v>
      </c>
      <c r="L12" s="15" t="s">
        <v>24</v>
      </c>
      <c r="M12" s="15" t="s">
        <v>268</v>
      </c>
      <c r="N12" s="15" t="s">
        <v>221</v>
      </c>
      <c r="O12" s="15" t="s">
        <v>222</v>
      </c>
      <c r="P12" s="15" t="s">
        <v>62</v>
      </c>
      <c r="Q12" s="15" t="s">
        <v>163</v>
      </c>
      <c r="R12" s="15" t="s">
        <v>269</v>
      </c>
      <c r="S12" s="15" t="s">
        <v>158</v>
      </c>
      <c r="T12" s="15" t="s">
        <v>63</v>
      </c>
      <c r="U12" s="15" t="s">
        <v>166</v>
      </c>
      <c r="V12" s="15" t="s">
        <v>64</v>
      </c>
      <c r="AD12" s="16" t="s">
        <v>5</v>
      </c>
      <c r="AE12" s="16" t="s">
        <v>65</v>
      </c>
      <c r="AF12" s="15" t="s">
        <v>66</v>
      </c>
      <c r="AG12" s="15" t="s">
        <v>67</v>
      </c>
      <c r="AH12" s="15" t="s">
        <v>68</v>
      </c>
      <c r="AI12" s="15" t="s">
        <v>69</v>
      </c>
      <c r="AJ12" s="15" t="s">
        <v>70</v>
      </c>
      <c r="AK12" s="16" t="s">
        <v>71</v>
      </c>
      <c r="AL12" s="15" t="s">
        <v>72</v>
      </c>
      <c r="AM12" s="15" t="s">
        <v>73</v>
      </c>
      <c r="AN12" s="15" t="s">
        <v>74</v>
      </c>
      <c r="AO12" s="15" t="s">
        <v>273</v>
      </c>
      <c r="AP12" s="15" t="s">
        <v>173</v>
      </c>
      <c r="AQ12" s="16" t="s">
        <v>179</v>
      </c>
      <c r="AR12" s="15" t="s">
        <v>75</v>
      </c>
      <c r="AS12" s="16" t="s">
        <v>142</v>
      </c>
      <c r="AT12" s="16" t="s">
        <v>145</v>
      </c>
      <c r="AU12" s="16" t="s">
        <v>144</v>
      </c>
      <c r="AV12" s="15" t="s">
        <v>148</v>
      </c>
      <c r="AW12" s="15" t="s">
        <v>48</v>
      </c>
      <c r="AX12" s="16" t="s">
        <v>149</v>
      </c>
      <c r="AY12" s="16" t="s">
        <v>151</v>
      </c>
      <c r="AZ12" s="15" t="s">
        <v>76</v>
      </c>
      <c r="BA12" s="15" t="s">
        <v>77</v>
      </c>
      <c r="BB12" s="15" t="s">
        <v>78</v>
      </c>
      <c r="BC12" s="15" t="s">
        <v>155</v>
      </c>
      <c r="BD12" s="15" t="s">
        <v>79</v>
      </c>
      <c r="BE12" s="15" t="s">
        <v>162</v>
      </c>
      <c r="BF12" s="15" t="s">
        <v>80</v>
      </c>
      <c r="BG12" s="15" t="s">
        <v>161</v>
      </c>
      <c r="BH12" s="15" t="s">
        <v>164</v>
      </c>
      <c r="BI12" s="15" t="s">
        <v>74</v>
      </c>
      <c r="BJ12" s="15" t="s">
        <v>81</v>
      </c>
      <c r="BK12" s="15" t="s">
        <v>82</v>
      </c>
      <c r="BL12" s="15" t="s">
        <v>82</v>
      </c>
      <c r="BP12" s="15" t="s">
        <v>270</v>
      </c>
      <c r="BQ12" s="15" t="s">
        <v>271</v>
      </c>
      <c r="BR12" s="15" t="s">
        <v>174</v>
      </c>
      <c r="BS12" s="15" t="s">
        <v>175</v>
      </c>
      <c r="BV12" s="15" t="s">
        <v>83</v>
      </c>
      <c r="BW12" s="15" t="s">
        <v>84</v>
      </c>
      <c r="BX12" s="15" t="s">
        <v>85</v>
      </c>
      <c r="BY12" s="15" t="s">
        <v>86</v>
      </c>
      <c r="BZ12" s="15" t="s">
        <v>160</v>
      </c>
      <c r="CA12" s="15" t="s">
        <v>87</v>
      </c>
      <c r="CB12" s="15" t="s">
        <v>150</v>
      </c>
      <c r="CC12" s="15"/>
      <c r="CD12" s="15"/>
      <c r="CE12" s="15"/>
      <c r="CF12" s="15" t="s">
        <v>172</v>
      </c>
      <c r="CG12" s="15" t="s">
        <v>181</v>
      </c>
      <c r="CH12" s="15" t="s">
        <v>88</v>
      </c>
      <c r="CI12" s="15" t="s">
        <v>214</v>
      </c>
      <c r="CJ12" s="15" t="s">
        <v>215</v>
      </c>
      <c r="CK12" s="15" t="s">
        <v>89</v>
      </c>
      <c r="CL12" s="15" t="s">
        <v>90</v>
      </c>
      <c r="CS12" s="22" t="s">
        <v>178</v>
      </c>
      <c r="CT12" s="22" t="s">
        <v>178</v>
      </c>
      <c r="CU12" s="22" t="s">
        <v>178</v>
      </c>
      <c r="CV12" s="22" t="s">
        <v>178</v>
      </c>
      <c r="CW12" s="22" t="s">
        <v>178</v>
      </c>
      <c r="CX12" s="22" t="s">
        <v>178</v>
      </c>
      <c r="CY12" s="22" t="s">
        <v>178</v>
      </c>
      <c r="CZ12" s="21" t="s">
        <v>178</v>
      </c>
      <c r="DB12" s="22" t="s">
        <v>217</v>
      </c>
      <c r="DK12" s="22"/>
      <c r="DO12" s="15" t="s">
        <v>218</v>
      </c>
      <c r="DP12" s="15" t="s">
        <v>218</v>
      </c>
      <c r="DQ12" s="15" t="s">
        <v>218</v>
      </c>
      <c r="DR12" s="15" t="s">
        <v>218</v>
      </c>
      <c r="DS12" s="15" t="s">
        <v>218</v>
      </c>
      <c r="DT12" s="15" t="s">
        <v>218</v>
      </c>
      <c r="DU12" s="15" t="s">
        <v>218</v>
      </c>
      <c r="DV12" s="15" t="s">
        <v>218</v>
      </c>
    </row>
    <row r="13" spans="1:126">
      <c r="A13" s="15">
        <f>ROW(A12)+1-ROW(A$12)</f>
        <v>1</v>
      </c>
      <c r="B13" s="15" t="str">
        <f ca="1">IF(AD13,IF(BS13&gt;0,BT13,IF(DA13,"Pole zależy od pól, które zależą od zamkniętego workbooka","ok.")),"")</f>
        <v>Pola, od którego zależy dane pole ma błąd</v>
      </c>
      <c r="C13" s="15" t="s">
        <v>92</v>
      </c>
      <c r="D13" s="15" t="str">
        <f>IF(C13="","",C13)</f>
        <v>NazwyZmiennych</v>
      </c>
      <c r="G13" s="15" t="s">
        <v>125</v>
      </c>
      <c r="J13" s="19" t="str">
        <f ca="1">CELL(_CELL_ADDRESS_NAME,data_frame!A1)</f>
        <v>'[dane surowe2c.xlsm]data_frame'!$A$1</v>
      </c>
      <c r="L13" s="15">
        <f>ster!$C$12</f>
        <v>547</v>
      </c>
      <c r="M13" s="19"/>
      <c r="T13" s="15" t="str">
        <f ca="1">BC13</f>
        <v>'[dane surowe2c.xlsm]data_frame'!$A$1:$UA$1</v>
      </c>
      <c r="U13" s="15">
        <f ca="1">IF(AD13,BS13,"")</f>
        <v>25</v>
      </c>
      <c r="V13" s="15" t="s">
        <v>119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0">IF(AE13,"[" &amp; H13 &amp; "]" &amp; $B$2,"")</f>
        <v/>
      </c>
      <c r="AG13" s="15" t="str">
        <f t="shared" ref="AG13:AG68" ca="1" si="1">IF(AND(AE13,NOT(BX13)),INDIRECT(ADDRESS(ROW($D$4),COLUMN($D$4),,,AF13)),"")</f>
        <v/>
      </c>
      <c r="AH13" s="15" t="str">
        <f t="shared" ref="AH13:AH68" ca="1" si="2">IF(AND(AE13,NOT(BX13)),MATCH(I13,INDIRECT(AG13),0),"")</f>
        <v/>
      </c>
      <c r="AI13" s="15" t="b">
        <f t="shared" ref="AI13:AI68" ca="1" si="3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4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ca="1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1</v>
      </c>
      <c r="AU13" s="27">
        <f ca="1">IF(AS13,FIND("]",J13),"")</f>
        <v>21</v>
      </c>
      <c r="AV13" s="16" t="b">
        <f ca="1">IF(AS13,MID(J13,1,AU13)&lt;&gt;$U$2,FALSE)</f>
        <v>0</v>
      </c>
      <c r="AW13" s="15" t="str">
        <f t="shared" ref="AW13:AW44" ca="1" si="5">IF(AR13,CELL(_CELL_ADDRESS_NAME,INDIRECT(J13)),"")</f>
        <v>'[dane surowe2c.xlsm]data_frame'!$A$1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547</v>
      </c>
      <c r="BA13" s="15">
        <f ca="1">IF($AE13,IF(NOT(AI13),"?",ROWS(INDIRECT($AK13))),IF($AD13,IF(K13="",1,K13)))</f>
        <v>1</v>
      </c>
      <c r="BB13" s="15" t="str">
        <f ca="1">IF(AD13,CHOOSE(AQ13,AW13,AK13,"?"),"")</f>
        <v>'[dane surowe2c.xlsm]data_frame'!$A$1</v>
      </c>
      <c r="BC13" s="15" t="str">
        <f ca="1">IFERROR(IF(MIN(AZ13:BA13)&lt;=0,"",  BB13 &amp; IF(AND(OR(AZ13&gt;1,BA13&gt;1),AQ13=1), ":" &amp; ADDRESS(ROW(INDIRECT(BB13)) +BA13-1,COLUMN(INDIRECT(BB13))+AZ13-1),"")),"")</f>
        <v>'[dane surowe2c.xlsm]data_frame'!$A$1:$UA$1</v>
      </c>
      <c r="BD13" s="15" t="b">
        <f ca="1">AZ13*BA13&gt;1</f>
        <v>1</v>
      </c>
      <c r="BE13" s="15" t="b">
        <f t="shared" ref="BE13:BE68" ca="1" si="6">IF(AND(AD13,AQ13=1),IF(Q13="",BI13, IF(Q13,TRUE,FALSE)),FALSE)</f>
        <v>0</v>
      </c>
      <c r="BF13" s="15" t="str">
        <f t="shared" ref="BF13:BF68" ca="1" si="7">IF(BE13,COUNTA(INDIRECT(BC13)),"")</f>
        <v/>
      </c>
      <c r="BG13" s="15" t="str">
        <f t="shared" ref="BG13:BG68" ca="1" si="8">IF(BE13,AZ13*BA13,"")</f>
        <v/>
      </c>
      <c r="BH13" s="15">
        <f t="array" aca="1" ref="BH13" ca="1">IF(IFERROR( S13,1),1,IF(BC13="","", SUM(IF(ISERROR(INDIRECT(BC13)),1,0))))</f>
        <v>0</v>
      </c>
      <c r="BI13" s="15" t="b">
        <f>G13="r"</f>
        <v>0</v>
      </c>
      <c r="BJ13" s="15" t="b">
        <f>G13="W"</f>
        <v>1</v>
      </c>
      <c r="BK13" s="15">
        <f t="shared" ref="BK13:BK68" ca="1" si="9">IF(AR13,IF(AND(BI13,NOT(BJ13)),1,IF(AND(BJ13,NOT(BI13)),2,3)),"")</f>
        <v>2</v>
      </c>
      <c r="BL13" s="15">
        <f t="shared" ref="BL13:BL68" ca="1" si="10">CHOOSE(AQ13,BK13,AN13,3,4)</f>
        <v>2</v>
      </c>
      <c r="BP13" s="15" t="b">
        <f>IF(AD13,IF(M13="",TRUE,NOT(M13)),FALSE)</f>
        <v>1</v>
      </c>
      <c r="BQ13" s="15" t="b">
        <f ca="1">IF(BP13,OR(BU13:CZ13),FALSE)</f>
        <v>1</v>
      </c>
      <c r="BR13" s="15">
        <f t="shared" ref="BR13:BR68" ca="1" si="11">IF(BQ13,MATCH(TRUE,BU13:CZ13,0),"")</f>
        <v>25</v>
      </c>
      <c r="BS13" s="15">
        <f ca="1">IF(BP13,IF(BQ13,BR13,IF(AQ13=2,AP13,0)),0)</f>
        <v>25</v>
      </c>
      <c r="BT13" s="15" t="str">
        <f t="shared" ref="BT13:BT68" ca="1" si="12">IF(BS13&gt;0,INDEX(BU$10:CZ$10,BS13),"")</f>
        <v>Pola, od którego zależy dane pole ma błąd</v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3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4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5">IF(W13&lt;&gt;"",IFERROR(MATCH(W13,INDIRECT($C$4),0)&lt;0,TRUE),FALSE)</f>
        <v>0</v>
      </c>
      <c r="CM13" s="15" t="b">
        <f t="shared" ca="1" si="15"/>
        <v>0</v>
      </c>
      <c r="CN13" s="15" t="b">
        <f t="shared" ca="1" si="15"/>
        <v>0</v>
      </c>
      <c r="CO13" s="15" t="b">
        <f t="shared" ca="1" si="15"/>
        <v>0</v>
      </c>
      <c r="CP13" s="15" t="b">
        <f t="shared" ca="1" si="15"/>
        <v>0</v>
      </c>
      <c r="CQ13" s="15" t="b">
        <f t="shared" ca="1" si="15"/>
        <v>0</v>
      </c>
      <c r="CR13" s="21" t="b">
        <f t="shared" ca="1" si="15"/>
        <v>0</v>
      </c>
      <c r="CS13" s="22" t="b">
        <f t="shared" ref="CS13:CZ37" ca="1" si="16">AND(DO13&lt;&gt;"",DO13&lt;&gt;0,DO13&lt;&gt;4)</f>
        <v>1</v>
      </c>
      <c r="CT13" s="22" t="b">
        <f t="shared" ca="1" si="16"/>
        <v>0</v>
      </c>
      <c r="CU13" s="22" t="b">
        <f t="shared" ca="1" si="16"/>
        <v>0</v>
      </c>
      <c r="CV13" s="22" t="b">
        <f t="shared" ca="1" si="16"/>
        <v>0</v>
      </c>
      <c r="CW13" s="22" t="b">
        <f t="shared" ca="1" si="16"/>
        <v>0</v>
      </c>
      <c r="CX13" s="22" t="b">
        <f t="shared" ca="1" si="16"/>
        <v>0</v>
      </c>
      <c r="CY13" s="22" t="b">
        <f t="shared" ca="1" si="16"/>
        <v>0</v>
      </c>
      <c r="CZ13" s="21" t="b">
        <f t="shared" ca="1" si="16"/>
        <v>0</v>
      </c>
      <c r="DB13" s="22" t="b">
        <f ca="1">OR(DC13:DJ13)</f>
        <v>0</v>
      </c>
      <c r="DC13" s="22" t="b">
        <f ca="1">AND(DO13=4)</f>
        <v>0</v>
      </c>
      <c r="DD13" s="22" t="b">
        <f t="shared" ref="DD13:DJ37" ca="1" si="17">AND(DP13=4)</f>
        <v>0</v>
      </c>
      <c r="DE13" s="22" t="b">
        <f t="shared" ca="1" si="17"/>
        <v>0</v>
      </c>
      <c r="DF13" s="22" t="b">
        <f t="shared" ca="1" si="17"/>
        <v>0</v>
      </c>
      <c r="DG13" s="22" t="b">
        <f t="shared" ca="1" si="17"/>
        <v>0</v>
      </c>
      <c r="DH13" s="22" t="b">
        <f t="shared" ca="1" si="17"/>
        <v>0</v>
      </c>
      <c r="DI13" s="22" t="b">
        <f t="shared" ca="1" si="17"/>
        <v>0</v>
      </c>
      <c r="DJ13" s="22" t="b">
        <f t="shared" ca="1" si="17"/>
        <v>0</v>
      </c>
      <c r="DK13" s="22"/>
      <c r="DO13" s="15">
        <f t="shared" ref="DO13:DV38" ca="1" si="18">IF(V13&lt;&gt;"",IFERROR(INDEX(INDIRECT($BS$4),MATCH(V13,INDIRECT($C$4),0)),100),"")</f>
        <v>25</v>
      </c>
      <c r="DP13" s="15" t="str">
        <f t="shared" ca="1" si="18"/>
        <v/>
      </c>
      <c r="DQ13" s="15" t="str">
        <f t="shared" ca="1" si="18"/>
        <v/>
      </c>
      <c r="DR13" s="15" t="str">
        <f t="shared" ca="1" si="18"/>
        <v/>
      </c>
      <c r="DS13" s="15" t="str">
        <f t="shared" ca="1" si="18"/>
        <v/>
      </c>
      <c r="DT13" s="15" t="str">
        <f t="shared" ca="1" si="18"/>
        <v/>
      </c>
      <c r="DU13" s="15" t="str">
        <f t="shared" ca="1" si="18"/>
        <v/>
      </c>
      <c r="DV13" s="15" t="str">
        <f t="shared" ca="1" si="18"/>
        <v/>
      </c>
    </row>
    <row r="14" spans="1:126">
      <c r="A14" s="15">
        <f t="shared" ref="A14:A77" si="19">ROW(A13)+1-ROW(A$12)</f>
        <v>2</v>
      </c>
      <c r="B14" s="15" t="str">
        <f t="shared" ref="B14:B16" ca="1" si="20">IF(AD14,IF(BS14&gt;0,BT14,IF(DA14,"Pole zależy od pól, które zależą od zamkniętego workbooka","ok.")),"")</f>
        <v>Pola, od którego zależy dane pole ma błąd</v>
      </c>
      <c r="C14" s="15" t="s">
        <v>93</v>
      </c>
      <c r="D14" s="15" t="str">
        <f t="shared" ref="D14:D68" si="21">IF(C14="","",C14)</f>
        <v>NazwySPSS</v>
      </c>
      <c r="G14" s="15" t="s">
        <v>125</v>
      </c>
      <c r="J14" s="19" t="str">
        <f ca="1">CELL(_CELL_ADDRESS_NAME,data_frame!A2)</f>
        <v>'[dane surowe2c.xlsm]data_frame'!$A$2</v>
      </c>
      <c r="L14" s="15">
        <f>ster!$C$12</f>
        <v>547</v>
      </c>
      <c r="M14" s="19"/>
      <c r="T14" s="15" t="str">
        <f t="shared" ref="T14:T16" ca="1" si="22">BC14</f>
        <v>'[dane surowe2c.xlsm]data_frame'!$A$2:$UA$2</v>
      </c>
      <c r="U14" s="15">
        <f t="shared" ref="U14:U16" ca="1" si="23">IF(AD14,BS14,"")</f>
        <v>25</v>
      </c>
      <c r="V14" s="15" t="s">
        <v>119</v>
      </c>
      <c r="AD14" s="16" t="b">
        <f>C14&lt;&gt;""</f>
        <v>1</v>
      </c>
      <c r="AE14" s="16" t="b">
        <f>AND(I14&lt;&gt;"",H14&lt;&gt;"")</f>
        <v>0</v>
      </c>
      <c r="AF14" s="15" t="str">
        <f t="shared" si="0"/>
        <v/>
      </c>
      <c r="AG14" s="15" t="str">
        <f t="shared" ca="1" si="1"/>
        <v/>
      </c>
      <c r="AH14" s="15" t="str">
        <f t="shared" ca="1" si="2"/>
        <v/>
      </c>
      <c r="AI14" s="15" t="b">
        <f t="shared" ca="1" si="3"/>
        <v>0</v>
      </c>
      <c r="AJ14" s="15" t="str">
        <f t="shared" ref="AJ14:AJ68" ca="1" si="24">IF(AE14,INDIRECT(ADDRESS(ROW($T$4),COLUMN($T$4),,,AF14)),"")</f>
        <v/>
      </c>
      <c r="AK14" s="27" t="str">
        <f ca="1">IF(AE14,INDEX(INDIRECT(AJ14),AH14),"")</f>
        <v/>
      </c>
      <c r="AL14" s="15" t="b">
        <f t="shared" ca="1" si="4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5">IF(AE14,INDIRECT(ADDRESS(ROW($BS$4),COLUMN($BS$4),,,AF14)),"")</f>
        <v/>
      </c>
      <c r="AP14" s="15" t="str">
        <f ca="1">IF(AQ14=2,INDEX(INDIRECT(AO14),AH14),"")</f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1</v>
      </c>
      <c r="AU14" s="27">
        <f ca="1">IF(AS14,FIND("]",J14),"")</f>
        <v>21</v>
      </c>
      <c r="AV14" s="16" t="b">
        <f ca="1">IF(AS14,MID(J14,1,AU14)&lt;&gt;$U$2,FALSE)</f>
        <v>0</v>
      </c>
      <c r="AW14" s="15" t="str">
        <f t="shared" ca="1" si="5"/>
        <v>'[dane surowe2c.xlsm]data_frame'!$A$2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547</v>
      </c>
      <c r="BA14" s="15">
        <f t="shared" ref="BA14:BA68" ca="1" si="26">IF($AE14,IF(NOT(AI14),"?",ROWS(INDIRECT($AK14))),IF($AD14,IF(K14="",1,K14)))</f>
        <v>1</v>
      </c>
      <c r="BB14" s="15" t="str">
        <f ca="1">IF(AD14,CHOOSE(AQ14,AW14,AK14,"?"),"")</f>
        <v>'[dane surowe2c.xlsm]data_frame'!$A$2</v>
      </c>
      <c r="BC14" s="15" t="str">
        <f t="shared" ref="BC14:BC68" ca="1" si="27">IFERROR(IF(MIN(AZ14:BA14)&lt;=0,"",  BB14 &amp; IF(AND(OR(AZ14&gt;1,BA14&gt;1),AQ14=1), ":" &amp; ADDRESS(ROW(INDIRECT(BB14)) +BA14-1,COLUMN(INDIRECT(BB14))+AZ14-1),"")),"")</f>
        <v>'[dane surowe2c.xlsm]data_frame'!$A$2:$UA$2</v>
      </c>
      <c r="BD14" s="15" t="b">
        <f ca="1">AZ14*BA14&gt;1</f>
        <v>1</v>
      </c>
      <c r="BE14" s="15" t="b">
        <f t="shared" ca="1" si="6"/>
        <v>0</v>
      </c>
      <c r="BF14" s="15" t="str">
        <f t="shared" ca="1" si="7"/>
        <v/>
      </c>
      <c r="BG14" s="15" t="str">
        <f t="shared" ca="1" si="8"/>
        <v/>
      </c>
      <c r="BH14" s="15">
        <f t="array" aca="1" ref="BH14" ca="1">IF(IFERROR( S14,1),1,IF(BC14="","", SUM(IF(ISERROR(INDIRECT(BC14)),1,0))))</f>
        <v>0</v>
      </c>
      <c r="BI14" s="15" t="b">
        <f>G14="r"</f>
        <v>0</v>
      </c>
      <c r="BJ14" s="15" t="b">
        <f>G14="W"</f>
        <v>1</v>
      </c>
      <c r="BK14" s="15">
        <f t="shared" ca="1" si="9"/>
        <v>2</v>
      </c>
      <c r="BL14" s="15">
        <f t="shared" ca="1" si="10"/>
        <v>2</v>
      </c>
      <c r="BP14" s="15" t="b">
        <f t="shared" ref="BP14:BP68" si="28">IF(AD14,IF(M14="",TRUE,NOT(M14)),FALSE)</f>
        <v>1</v>
      </c>
      <c r="BQ14" s="15" t="b">
        <f t="shared" ref="BQ14:BQ68" ca="1" si="29">IF(BP14,OR(BU14:CZ14),FALSE)</f>
        <v>1</v>
      </c>
      <c r="BR14" s="15">
        <f t="shared" ca="1" si="11"/>
        <v>25</v>
      </c>
      <c r="BS14" s="15">
        <f t="shared" ref="BS14:BS68" ca="1" si="30">IF(BP14,IF(BQ14,BR14,IF(AQ14=2,AP14,0)),0)</f>
        <v>25</v>
      </c>
      <c r="BT14" s="15" t="str">
        <f t="shared" ca="1" si="12"/>
        <v>Pola, od którego zależy dane pole ma błąd</v>
      </c>
      <c r="BV14" s="15" t="b">
        <f t="shared" ref="BV14:BV68" ca="1" si="31">IFERROR(IF($AD14,COUNTIF(INDIRECT($C$4),C14)&gt;1,FALSE),FALSE)</f>
        <v>0</v>
      </c>
      <c r="BW14" s="15" t="b">
        <f t="shared" ref="BW14:BW68" ca="1" si="32">IFERROR(IF($AD14,IF(D14&lt;&gt;"",COUNTIF(INDIRECT($D$4),D14)&gt;1,FALSE),FALSE),FALSE)</f>
        <v>0</v>
      </c>
      <c r="BX14" s="15" t="b">
        <f t="shared" ref="BX14:BX68" ca="1" si="33">IFERROR(IF(AE14,IFERROR(INDIRECT(ADDRESS(ROW($B$2),COLUMN($B$2),4,,AF14))&lt;&gt;$B$2,TRUE)),FALSE)</f>
        <v>0</v>
      </c>
      <c r="BY14" s="15" t="b">
        <f t="shared" ca="1" si="13"/>
        <v>0</v>
      </c>
      <c r="BZ14" s="15" t="b">
        <f t="shared" ref="BZ14:BZ68" ca="1" si="34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5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4"/>
        <v>0</v>
      </c>
      <c r="CI14" s="15" t="b">
        <f t="shared" ref="CI14:CI68" si="36">ISERROR(S14)</f>
        <v>0</v>
      </c>
      <c r="CJ14" s="15" t="b">
        <f t="shared" ref="CJ14:CJ68" si="37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5"/>
        <v>0</v>
      </c>
      <c r="CM14" s="15" t="b">
        <f t="shared" ca="1" si="15"/>
        <v>0</v>
      </c>
      <c r="CN14" s="15" t="b">
        <f t="shared" ca="1" si="15"/>
        <v>0</v>
      </c>
      <c r="CO14" s="15" t="b">
        <f t="shared" ca="1" si="15"/>
        <v>0</v>
      </c>
      <c r="CP14" s="15" t="b">
        <f ca="1">IF(AA14&lt;&gt;"",IFERROR(MATCH(AA14,INDIRECT($C$4),0)&lt;0,TRUE),FALSE)</f>
        <v>0</v>
      </c>
      <c r="CQ14" s="15" t="b">
        <f t="shared" ca="1" si="15"/>
        <v>0</v>
      </c>
      <c r="CR14" s="21" t="b">
        <f t="shared" ca="1" si="15"/>
        <v>0</v>
      </c>
      <c r="CS14" s="22" t="b">
        <f t="shared" ca="1" si="16"/>
        <v>1</v>
      </c>
      <c r="CT14" s="22" t="b">
        <f t="shared" ca="1" si="16"/>
        <v>0</v>
      </c>
      <c r="CU14" s="22" t="b">
        <f t="shared" ca="1" si="16"/>
        <v>0</v>
      </c>
      <c r="CV14" s="22" t="b">
        <f t="shared" ca="1" si="16"/>
        <v>0</v>
      </c>
      <c r="CW14" s="22" t="b">
        <f t="shared" ca="1" si="16"/>
        <v>0</v>
      </c>
      <c r="CX14" s="22" t="b">
        <f t="shared" ca="1" si="16"/>
        <v>0</v>
      </c>
      <c r="CY14" s="22" t="b">
        <f t="shared" ca="1" si="16"/>
        <v>0</v>
      </c>
      <c r="CZ14" s="21" t="b">
        <f t="shared" ca="1" si="16"/>
        <v>0</v>
      </c>
      <c r="DB14" s="22" t="b">
        <f t="shared" ref="DB14:DB68" ca="1" si="38">OR(DC14:DJ14)</f>
        <v>0</v>
      </c>
      <c r="DC14" s="22" t="b">
        <f t="shared" ref="DC14:DJ55" ca="1" si="39">AND(DO14=4)</f>
        <v>0</v>
      </c>
      <c r="DD14" s="22" t="b">
        <f t="shared" ca="1" si="17"/>
        <v>0</v>
      </c>
      <c r="DE14" s="22" t="b">
        <f t="shared" ca="1" si="17"/>
        <v>0</v>
      </c>
      <c r="DF14" s="22" t="b">
        <f t="shared" ca="1" si="17"/>
        <v>0</v>
      </c>
      <c r="DG14" s="22" t="b">
        <f t="shared" ca="1" si="17"/>
        <v>0</v>
      </c>
      <c r="DH14" s="22" t="b">
        <f t="shared" ca="1" si="17"/>
        <v>0</v>
      </c>
      <c r="DI14" s="22" t="b">
        <f t="shared" ca="1" si="17"/>
        <v>0</v>
      </c>
      <c r="DJ14" s="22" t="b">
        <f t="shared" ca="1" si="17"/>
        <v>0</v>
      </c>
      <c r="DK14" s="22"/>
      <c r="DO14" s="15">
        <f t="shared" ca="1" si="18"/>
        <v>25</v>
      </c>
      <c r="DP14" s="15" t="str">
        <f t="shared" ca="1" si="18"/>
        <v/>
      </c>
      <c r="DQ14" s="15" t="str">
        <f t="shared" ca="1" si="18"/>
        <v/>
      </c>
      <c r="DR14" s="15" t="str">
        <f t="shared" ca="1" si="18"/>
        <v/>
      </c>
      <c r="DS14" s="15" t="str">
        <f t="shared" ca="1" si="18"/>
        <v/>
      </c>
      <c r="DT14" s="15" t="str">
        <f t="shared" ca="1" si="18"/>
        <v/>
      </c>
      <c r="DU14" s="15" t="str">
        <f t="shared" ca="1" si="18"/>
        <v/>
      </c>
      <c r="DV14" s="15" t="str">
        <f t="shared" ca="1" si="18"/>
        <v/>
      </c>
    </row>
    <row r="15" spans="1:126">
      <c r="A15" s="15">
        <f t="shared" si="19"/>
        <v>3</v>
      </c>
      <c r="B15" s="15" t="e">
        <f t="shared" ca="1" si="20"/>
        <v>#REF!</v>
      </c>
      <c r="C15" s="15" t="s">
        <v>94</v>
      </c>
      <c r="D15" s="15" t="str">
        <f t="shared" si="21"/>
        <v>MacierzWartosci</v>
      </c>
      <c r="G15" s="15" t="s">
        <v>125</v>
      </c>
      <c r="J15" s="19" t="e">
        <f ca="1">CELL(_CELL_ADDRESS_NAME,data_frame!#REF!)</f>
        <v>#REF!</v>
      </c>
      <c r="K15" s="15">
        <f ca="1">ster!$C$14</f>
        <v>641</v>
      </c>
      <c r="L15" s="15">
        <f>ster!$C$12</f>
        <v>547</v>
      </c>
      <c r="M15" s="19"/>
      <c r="T15" s="15" t="str">
        <f t="shared" ca="1" si="22"/>
        <v/>
      </c>
      <c r="U15" s="15" t="e">
        <f t="shared" ca="1" si="23"/>
        <v>#REF!</v>
      </c>
      <c r="AD15" s="16" t="b">
        <f>C15&lt;&gt;""</f>
        <v>1</v>
      </c>
      <c r="AE15" s="16" t="b">
        <f>AND(I15&lt;&gt;"",H15&lt;&gt;"")</f>
        <v>0</v>
      </c>
      <c r="AF15" s="15" t="str">
        <f t="shared" si="0"/>
        <v/>
      </c>
      <c r="AG15" s="15" t="str">
        <f t="shared" ca="1" si="1"/>
        <v/>
      </c>
      <c r="AH15" s="15" t="str">
        <f t="shared" ca="1" si="2"/>
        <v/>
      </c>
      <c r="AI15" s="15" t="b">
        <f t="shared" ca="1" si="3"/>
        <v>0</v>
      </c>
      <c r="AJ15" s="15" t="str">
        <f t="shared" ca="1" si="24"/>
        <v/>
      </c>
      <c r="AK15" s="27" t="str">
        <f ca="1">IF(AE15,INDEX(INDIRECT(AJ15),AH15),"")</f>
        <v/>
      </c>
      <c r="AL15" s="15" t="b">
        <f t="shared" ca="1" si="4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5"/>
        <v/>
      </c>
      <c r="AP15" s="15" t="e">
        <f ca="1">IF(AQ15=2,INDEX(INDIRECT(AO15),AH15),"")</f>
        <v>#REF!</v>
      </c>
      <c r="AQ15" s="27" t="e">
        <f ca="1">IF(AND(AE15,NOT(AR15)),2,IF(AND(AR15,NOT(AE15)),1,IF(AND(NOT(AE15),NOT(AR15)),4,3)))</f>
        <v>#REF!</v>
      </c>
      <c r="AR15" s="15" t="e">
        <f ca="1">AND(J15&lt;&gt;"",AD15)</f>
        <v>#REF!</v>
      </c>
      <c r="AS15" s="27" t="b">
        <f ca="1">NOT(ISERROR(FIND("[",J15)))</f>
        <v>0</v>
      </c>
      <c r="AT15" s="27" t="e">
        <f ca="1">MID(J15,1,1)="'"</f>
        <v>#REF!</v>
      </c>
      <c r="AU15" s="27" t="str">
        <f ca="1">IF(AS15,FIND("]",J15),"")</f>
        <v/>
      </c>
      <c r="AV15" s="16" t="b">
        <f ca="1">IF(AS15,MID(J15,1,AU15)&lt;&gt;$U$2,FALSE)</f>
        <v>0</v>
      </c>
      <c r="AW15" s="15" t="e">
        <f t="shared" ca="1" si="5"/>
        <v>#REF!</v>
      </c>
      <c r="AX15" s="27" t="e">
        <f ca="1">IF(AR15,ROWS(INDIRECT(AW15))&gt;1)</f>
        <v>#REF!</v>
      </c>
      <c r="AY15" s="27" t="e">
        <f ca="1">IF(AR15,COLUMNS(INDIRECT(AW15))&gt;1)</f>
        <v>#REF!</v>
      </c>
      <c r="AZ15" s="15">
        <f ca="1">IF($AE15,IF(NOT(AI15),"?",COLUMNS(INDIRECT($AK15))),IF($AD15,IF(L15="",1,L15)))</f>
        <v>547</v>
      </c>
      <c r="BA15" s="15">
        <f t="shared" ca="1" si="26"/>
        <v>641</v>
      </c>
      <c r="BB15" s="15" t="e">
        <f ca="1">IF(AD15,CHOOSE(AQ15,AW15,AK15,"?"),"")</f>
        <v>#REF!</v>
      </c>
      <c r="BC15" s="15" t="str">
        <f t="shared" ca="1" si="27"/>
        <v/>
      </c>
      <c r="BD15" s="15" t="b">
        <f ca="1">AZ15*BA15&gt;1</f>
        <v>1</v>
      </c>
      <c r="BE15" s="15" t="e">
        <f t="shared" ca="1" si="6"/>
        <v>#REF!</v>
      </c>
      <c r="BF15" s="15" t="e">
        <f t="shared" ca="1" si="7"/>
        <v>#REF!</v>
      </c>
      <c r="BG15" s="15" t="e">
        <f t="shared" ca="1" si="8"/>
        <v>#REF!</v>
      </c>
      <c r="BH15" s="15" t="str">
        <f t="array" aca="1" ref="BH15" ca="1">IF(IFERROR( S15,1),1,IF(BC15="","", SUM(IF(ISERROR(INDIRECT(BC15)),1,0))))</f>
        <v/>
      </c>
      <c r="BI15" s="15" t="b">
        <f>G15="r"</f>
        <v>0</v>
      </c>
      <c r="BJ15" s="15" t="b">
        <f>G15="W"</f>
        <v>1</v>
      </c>
      <c r="BK15" s="15" t="e">
        <f t="shared" ca="1" si="9"/>
        <v>#REF!</v>
      </c>
      <c r="BL15" s="15" t="e">
        <f t="shared" ca="1" si="10"/>
        <v>#REF!</v>
      </c>
      <c r="BP15" s="15" t="b">
        <f t="shared" si="28"/>
        <v>1</v>
      </c>
      <c r="BQ15" s="15" t="e">
        <f t="shared" ca="1" si="29"/>
        <v>#REF!</v>
      </c>
      <c r="BR15" s="15" t="e">
        <f t="shared" ca="1" si="11"/>
        <v>#REF!</v>
      </c>
      <c r="BS15" s="15" t="e">
        <f t="shared" ca="1" si="30"/>
        <v>#REF!</v>
      </c>
      <c r="BT15" s="15" t="e">
        <f t="shared" ca="1" si="12"/>
        <v>#REF!</v>
      </c>
      <c r="BV15" s="15" t="b">
        <f t="shared" ca="1" si="31"/>
        <v>0</v>
      </c>
      <c r="BW15" s="15" t="b">
        <f t="shared" ca="1" si="32"/>
        <v>0</v>
      </c>
      <c r="BX15" s="15" t="b">
        <f t="shared" ca="1" si="33"/>
        <v>0</v>
      </c>
      <c r="BY15" s="15" t="b">
        <f t="shared" ca="1" si="13"/>
        <v>0</v>
      </c>
      <c r="BZ15" s="15" t="b">
        <f t="shared" ca="1" si="34"/>
        <v>0</v>
      </c>
      <c r="CA15" s="15" t="e">
        <f ca="1">AND(AR15,AE15,AD15)</f>
        <v>#REF!</v>
      </c>
      <c r="CB15" s="15" t="b">
        <f ca="1">ISERROR(COUNT(INDIRECT(J15)))</f>
        <v>0</v>
      </c>
      <c r="CC15" s="15" t="e">
        <f ca="1">AND(AD15,AQ15=2,Q15&lt;&gt;"")</f>
        <v>#REF!</v>
      </c>
      <c r="CD15" s="15" t="e">
        <f ca="1">AND(AE15,AR15=2,R15&lt;&gt;"")</f>
        <v>#REF!</v>
      </c>
      <c r="CE15" s="15" t="e">
        <f t="shared" ca="1" si="35"/>
        <v>#REF!</v>
      </c>
      <c r="CF15" s="15" t="e">
        <f ca="1">AND($AD15,$AQ15=2,COUNTA( S15)=1)</f>
        <v>#REF!</v>
      </c>
      <c r="CG15" s="15" t="e">
        <f ca="1">AND(AND(AQ15&lt;&gt;1,AQ15&lt;&gt;3),G15&lt;&gt;"")</f>
        <v>#REF!</v>
      </c>
      <c r="CH15" s="15" t="e">
        <f t="shared" ca="1" si="14"/>
        <v>#REF!</v>
      </c>
      <c r="CI15" s="15" t="b">
        <f t="shared" si="36"/>
        <v>0</v>
      </c>
      <c r="CJ15" s="15" t="b">
        <f t="shared" si="37"/>
        <v>0</v>
      </c>
      <c r="CK15" s="15" t="b">
        <f ca="1">IF(V15&lt;&gt;"",IFERROR(MATCH(V15,INDIRECT($C$4),0)&lt;0,TRUE),FALSE)</f>
        <v>0</v>
      </c>
      <c r="CL15" s="15" t="b">
        <f t="shared" ca="1" si="15"/>
        <v>0</v>
      </c>
      <c r="CM15" s="15" t="b">
        <f t="shared" ca="1" si="15"/>
        <v>0</v>
      </c>
      <c r="CN15" s="15" t="b">
        <f t="shared" ca="1" si="15"/>
        <v>0</v>
      </c>
      <c r="CO15" s="15" t="b">
        <f t="shared" ca="1" si="15"/>
        <v>0</v>
      </c>
      <c r="CP15" s="15" t="b">
        <f t="shared" ca="1" si="15"/>
        <v>0</v>
      </c>
      <c r="CQ15" s="15" t="b">
        <f t="shared" ca="1" si="15"/>
        <v>0</v>
      </c>
      <c r="CR15" s="21" t="b">
        <f t="shared" ca="1" si="15"/>
        <v>0</v>
      </c>
      <c r="CS15" s="22" t="b">
        <f t="shared" ca="1" si="16"/>
        <v>0</v>
      </c>
      <c r="CT15" s="22" t="b">
        <f t="shared" ca="1" si="16"/>
        <v>0</v>
      </c>
      <c r="CU15" s="22" t="b">
        <f t="shared" ca="1" si="16"/>
        <v>0</v>
      </c>
      <c r="CV15" s="22" t="b">
        <f t="shared" ca="1" si="16"/>
        <v>0</v>
      </c>
      <c r="CW15" s="22" t="b">
        <f t="shared" ca="1" si="16"/>
        <v>0</v>
      </c>
      <c r="CX15" s="22" t="b">
        <f t="shared" ca="1" si="16"/>
        <v>0</v>
      </c>
      <c r="CY15" s="22" t="b">
        <f t="shared" ca="1" si="16"/>
        <v>0</v>
      </c>
      <c r="CZ15" s="21" t="b">
        <f t="shared" ca="1" si="16"/>
        <v>0</v>
      </c>
      <c r="DB15" s="22" t="b">
        <f t="shared" ca="1" si="38"/>
        <v>0</v>
      </c>
      <c r="DC15" s="22" t="b">
        <f t="shared" ca="1" si="39"/>
        <v>0</v>
      </c>
      <c r="DD15" s="22" t="b">
        <f t="shared" ca="1" si="17"/>
        <v>0</v>
      </c>
      <c r="DE15" s="22" t="b">
        <f t="shared" ca="1" si="17"/>
        <v>0</v>
      </c>
      <c r="DF15" s="22" t="b">
        <f t="shared" ca="1" si="17"/>
        <v>0</v>
      </c>
      <c r="DG15" s="22" t="b">
        <f t="shared" ca="1" si="17"/>
        <v>0</v>
      </c>
      <c r="DH15" s="22" t="b">
        <f t="shared" ca="1" si="17"/>
        <v>0</v>
      </c>
      <c r="DI15" s="22" t="b">
        <f t="shared" ca="1" si="17"/>
        <v>0</v>
      </c>
      <c r="DJ15" s="22" t="b">
        <f t="shared" ca="1" si="17"/>
        <v>0</v>
      </c>
      <c r="DK15" s="22"/>
      <c r="DO15" s="15" t="str">
        <f t="shared" ca="1" si="18"/>
        <v/>
      </c>
      <c r="DP15" s="15" t="str">
        <f t="shared" ca="1" si="18"/>
        <v/>
      </c>
      <c r="DQ15" s="15" t="str">
        <f t="shared" ca="1" si="18"/>
        <v/>
      </c>
      <c r="DR15" s="15" t="str">
        <f t="shared" ca="1" si="18"/>
        <v/>
      </c>
      <c r="DS15" s="15" t="str">
        <f t="shared" ca="1" si="18"/>
        <v/>
      </c>
      <c r="DT15" s="15" t="str">
        <f t="shared" ca="1" si="18"/>
        <v/>
      </c>
      <c r="DU15" s="15" t="str">
        <f t="shared" ca="1" si="18"/>
        <v/>
      </c>
      <c r="DV15" s="15" t="str">
        <f t="shared" ca="1" si="18"/>
        <v/>
      </c>
    </row>
    <row r="16" spans="1:126">
      <c r="A16" s="15">
        <f t="shared" si="19"/>
        <v>4</v>
      </c>
      <c r="B16" s="15" t="str">
        <f t="shared" ca="1" si="20"/>
        <v>Pola, od którego zależy dane pole ma błąd</v>
      </c>
      <c r="C16" s="15" t="s">
        <v>261</v>
      </c>
      <c r="D16" s="15" t="str">
        <f t="shared" si="21"/>
        <v>Zakladka zmienne</v>
      </c>
      <c r="F16" s="15" t="s">
        <v>258</v>
      </c>
      <c r="G16" s="15" t="s">
        <v>91</v>
      </c>
      <c r="J16" s="19" t="str">
        <f ca="1">CELL(_CELL_ADDRESS_NAME,variables!$B$1)</f>
        <v>'[dane surowe2c.xlsm]variables'!$B$1</v>
      </c>
      <c r="K16" s="15">
        <f>ster!$C$12+1</f>
        <v>548</v>
      </c>
      <c r="L16" s="15">
        <v>100</v>
      </c>
      <c r="M16" s="19"/>
      <c r="P16" s="15">
        <v>1</v>
      </c>
      <c r="Q16" s="15">
        <v>0</v>
      </c>
      <c r="T16" s="15" t="str">
        <f t="shared" ca="1" si="22"/>
        <v>'[dane surowe2c.xlsm]variables'!$B$1:$CW$548</v>
      </c>
      <c r="U16" s="15">
        <f t="shared" ca="1" si="23"/>
        <v>25</v>
      </c>
      <c r="V16" s="15" t="s">
        <v>94</v>
      </c>
      <c r="W16" s="15" t="s">
        <v>92</v>
      </c>
      <c r="X16" s="15" t="s">
        <v>93</v>
      </c>
      <c r="Y16" s="15" t="s">
        <v>260</v>
      </c>
      <c r="AD16" s="16" t="b">
        <f t="shared" ref="AD16:AD39" si="40">C16&lt;&gt;""</f>
        <v>1</v>
      </c>
      <c r="AE16" s="16" t="b">
        <f t="shared" ref="AE16:AE39" si="41">AND(I16&lt;&gt;"",H16&lt;&gt;"")</f>
        <v>0</v>
      </c>
      <c r="AF16" s="15" t="str">
        <f t="shared" si="0"/>
        <v/>
      </c>
      <c r="AG16" s="15" t="str">
        <f t="shared" ca="1" si="1"/>
        <v/>
      </c>
      <c r="AH16" s="15" t="str">
        <f t="shared" ca="1" si="2"/>
        <v/>
      </c>
      <c r="AI16" s="15" t="b">
        <f t="shared" ca="1" si="3"/>
        <v>0</v>
      </c>
      <c r="AJ16" s="15" t="str">
        <f t="shared" ca="1" si="24"/>
        <v/>
      </c>
      <c r="AK16" s="27" t="str">
        <f t="shared" ref="AK16:AK39" ca="1" si="42">IF(AE16,INDEX(INDIRECT(AJ16),AH16),"")</f>
        <v/>
      </c>
      <c r="AL16" s="15" t="b">
        <f t="shared" ca="1" si="4"/>
        <v>0</v>
      </c>
      <c r="AM16" s="15" t="str">
        <f t="shared" ref="AM16:AM39" ca="1" si="43">IF(AE16,INDIRECT(ADDRESS(ROW($BK$4),COLUMN($BK$4),,,AF16)),"")</f>
        <v/>
      </c>
      <c r="AN16" s="15">
        <f t="shared" ref="AN16:AN39" ca="1" si="44">IFERROR(IF(AE16,INDEX(INDIRECT(AM16),AH16),3),3)</f>
        <v>3</v>
      </c>
      <c r="AO16" s="15" t="str">
        <f t="shared" ca="1" si="25"/>
        <v/>
      </c>
      <c r="AP16" s="15" t="str">
        <f t="shared" ref="AP16:AP18" ca="1" si="45">IF(AQ16=2,INDEX(INDIRECT(AO16),AH16),"")</f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1</v>
      </c>
      <c r="AU16" s="27">
        <f t="shared" ref="AU16:AU39" ca="1" si="50">IF(AS16,FIND("]",J16),"")</f>
        <v>21</v>
      </c>
      <c r="AV16" s="16" t="e">
        <f t="shared" ref="AV16:AV39" ca="1" si="51">IF(AS16,MID(J16,1,AU16)&lt;&gt;$V$2,FALSE)</f>
        <v>#REF!</v>
      </c>
      <c r="AW16" s="15" t="str">
        <f t="shared" ca="1" si="5"/>
        <v>'[dane surowe2c.xlsm]variables'!$B$1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100</v>
      </c>
      <c r="BA16" s="15">
        <f t="shared" ca="1" si="26"/>
        <v>548</v>
      </c>
      <c r="BB16" s="15" t="str">
        <f t="shared" ref="BB16:BB39" ca="1" si="55">IF(AD16,CHOOSE(AQ16,AW16,AK16,"?"),"")</f>
        <v>'[dane surowe2c.xlsm]variables'!$B$1</v>
      </c>
      <c r="BC16" s="15" t="str">
        <f t="shared" ca="1" si="27"/>
        <v>'[dane surowe2c.xlsm]variables'!$B$1:$CW$548</v>
      </c>
      <c r="BD16" s="15" t="b">
        <f t="shared" ref="BD16:BD39" ca="1" si="56">AZ16*BA16&gt;1</f>
        <v>1</v>
      </c>
      <c r="BE16" s="15" t="b">
        <f t="shared" ca="1" si="6"/>
        <v>0</v>
      </c>
      <c r="BF16" s="15" t="str">
        <f t="shared" ca="1" si="7"/>
        <v/>
      </c>
      <c r="BG16" s="15" t="str">
        <f t="shared" ca="1" si="8"/>
        <v/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15">
        <f t="shared" ca="1" si="9"/>
        <v>1</v>
      </c>
      <c r="BL16" s="15">
        <f t="shared" ca="1" si="10"/>
        <v>1</v>
      </c>
      <c r="BP16" s="15" t="b">
        <f t="shared" si="28"/>
        <v>1</v>
      </c>
      <c r="BQ16" s="15" t="b">
        <f t="shared" ca="1" si="29"/>
        <v>1</v>
      </c>
      <c r="BR16" s="15">
        <f t="shared" ca="1" si="11"/>
        <v>25</v>
      </c>
      <c r="BS16" s="15">
        <f t="shared" ca="1" si="30"/>
        <v>25</v>
      </c>
      <c r="BT16" s="15" t="str">
        <f t="shared" ca="1" si="12"/>
        <v>Pola, od którego zależy dane pole ma błąd</v>
      </c>
      <c r="BV16" s="15" t="b">
        <f t="shared" ca="1" si="31"/>
        <v>0</v>
      </c>
      <c r="BW16" s="15" t="b">
        <f t="shared" ca="1" si="32"/>
        <v>0</v>
      </c>
      <c r="BX16" s="15" t="b">
        <f t="shared" ca="1" si="33"/>
        <v>0</v>
      </c>
      <c r="BY16" s="15" t="b">
        <f t="shared" ca="1" si="13"/>
        <v>0</v>
      </c>
      <c r="BZ16" s="15" t="b">
        <f t="shared" ca="1" si="34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5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4"/>
        <v>0</v>
      </c>
      <c r="CI16" s="15" t="b">
        <f t="shared" si="36"/>
        <v>0</v>
      </c>
      <c r="CJ16" s="15" t="b">
        <f t="shared" si="37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5"/>
        <v>0</v>
      </c>
      <c r="CM16" s="15" t="b">
        <f t="shared" ca="1" si="15"/>
        <v>0</v>
      </c>
      <c r="CN16" s="15" t="b">
        <f t="shared" ca="1" si="15"/>
        <v>0</v>
      </c>
      <c r="CO16" s="15" t="b">
        <f t="shared" ca="1" si="15"/>
        <v>0</v>
      </c>
      <c r="CP16" s="15" t="b">
        <f t="shared" ca="1" si="15"/>
        <v>0</v>
      </c>
      <c r="CQ16" s="15" t="b">
        <f t="shared" ca="1" si="15"/>
        <v>0</v>
      </c>
      <c r="CR16" s="21" t="b">
        <f t="shared" ca="1" si="15"/>
        <v>0</v>
      </c>
      <c r="CS16" s="22" t="b">
        <f t="shared" ca="1" si="16"/>
        <v>1</v>
      </c>
      <c r="CT16" s="22" t="b">
        <f t="shared" ca="1" si="16"/>
        <v>1</v>
      </c>
      <c r="CU16" s="22" t="b">
        <f t="shared" ca="1" si="16"/>
        <v>1</v>
      </c>
      <c r="CV16" s="22" t="b">
        <f t="shared" ca="1" si="16"/>
        <v>1</v>
      </c>
      <c r="CW16" s="22" t="b">
        <f t="shared" ca="1" si="16"/>
        <v>0</v>
      </c>
      <c r="CX16" s="22" t="b">
        <f t="shared" ca="1" si="16"/>
        <v>0</v>
      </c>
      <c r="CY16" s="22" t="b">
        <f t="shared" ca="1" si="16"/>
        <v>0</v>
      </c>
      <c r="CZ16" s="21" t="b">
        <f t="shared" ca="1" si="16"/>
        <v>0</v>
      </c>
      <c r="DB16" s="22" t="b">
        <f t="shared" ca="1" si="38"/>
        <v>0</v>
      </c>
      <c r="DC16" s="22" t="b">
        <f t="shared" ca="1" si="39"/>
        <v>0</v>
      </c>
      <c r="DD16" s="22" t="b">
        <f t="shared" ca="1" si="17"/>
        <v>0</v>
      </c>
      <c r="DE16" s="22" t="b">
        <f t="shared" ca="1" si="17"/>
        <v>0</v>
      </c>
      <c r="DF16" s="22" t="b">
        <f t="shared" ca="1" si="17"/>
        <v>0</v>
      </c>
      <c r="DG16" s="22" t="b">
        <f t="shared" ca="1" si="17"/>
        <v>0</v>
      </c>
      <c r="DH16" s="22" t="b">
        <f t="shared" ca="1" si="17"/>
        <v>0</v>
      </c>
      <c r="DI16" s="22" t="b">
        <f t="shared" ca="1" si="17"/>
        <v>0</v>
      </c>
      <c r="DJ16" s="22" t="b">
        <f t="shared" ca="1" si="17"/>
        <v>0</v>
      </c>
      <c r="DK16" s="22"/>
      <c r="DO16" s="15">
        <f t="shared" ca="1" si="18"/>
        <v>100</v>
      </c>
      <c r="DP16" s="15">
        <f t="shared" ca="1" si="18"/>
        <v>25</v>
      </c>
      <c r="DQ16" s="15">
        <f t="shared" ca="1" si="18"/>
        <v>25</v>
      </c>
      <c r="DR16" s="15">
        <f t="shared" ca="1" si="18"/>
        <v>25</v>
      </c>
      <c r="DS16" s="15" t="str">
        <f t="shared" ca="1" si="18"/>
        <v/>
      </c>
      <c r="DT16" s="15" t="str">
        <f t="shared" ca="1" si="18"/>
        <v/>
      </c>
      <c r="DU16" s="15" t="str">
        <f t="shared" ca="1" si="18"/>
        <v/>
      </c>
      <c r="DV16" s="15" t="str">
        <f t="shared" ca="1" si="18"/>
        <v/>
      </c>
    </row>
    <row r="17" spans="1:126">
      <c r="A17" s="15">
        <f t="shared" si="19"/>
        <v>5</v>
      </c>
      <c r="B17" s="15" t="str">
        <f ca="1">IF(AD17,IF(BS17&gt;0,BT17,IF(DA17,"Pole zależy od pól, które zależą od zamkniętego workbooka","ok.")),"")</f>
        <v>Pola, od którego zależy dane pole ma błąd</v>
      </c>
      <c r="C17" s="15" t="s">
        <v>260</v>
      </c>
      <c r="D17" s="15" t="str">
        <f t="shared" si="21"/>
        <v>Zakladka zmienne RW</v>
      </c>
      <c r="F17" s="15" t="s">
        <v>259</v>
      </c>
      <c r="G17" s="15" t="s">
        <v>125</v>
      </c>
      <c r="J17" s="19" t="str">
        <f ca="1">CELL(_CELL_ADDRESS_NAME,variables!$B$2)</f>
        <v>'[dane surowe2c.xlsm]variables'!$B$2</v>
      </c>
      <c r="K17" s="15">
        <f>ster!$C$12</f>
        <v>547</v>
      </c>
      <c r="L17" s="15">
        <v>100</v>
      </c>
      <c r="M17" s="19"/>
      <c r="T17" s="15" t="str">
        <f ca="1">BC17</f>
        <v>'[dane surowe2c.xlsm]variables'!$B$2:$CW$548</v>
      </c>
      <c r="U17" s="15">
        <f ca="1">IF(AD17,BS17,"")</f>
        <v>25</v>
      </c>
      <c r="V17" s="15" t="s">
        <v>119</v>
      </c>
      <c r="AD17" s="16" t="b">
        <f t="shared" si="40"/>
        <v>1</v>
      </c>
      <c r="AE17" s="16" t="b">
        <f t="shared" si="41"/>
        <v>0</v>
      </c>
      <c r="AF17" s="15" t="str">
        <f t="shared" si="0"/>
        <v/>
      </c>
      <c r="AG17" s="15" t="str">
        <f t="shared" ca="1" si="1"/>
        <v/>
      </c>
      <c r="AH17" s="15" t="str">
        <f t="shared" ca="1" si="2"/>
        <v/>
      </c>
      <c r="AI17" s="15" t="b">
        <f t="shared" ca="1" si="3"/>
        <v>0</v>
      </c>
      <c r="AJ17" s="15" t="str">
        <f t="shared" ca="1" si="24"/>
        <v/>
      </c>
      <c r="AK17" s="27" t="str">
        <f t="shared" ca="1" si="42"/>
        <v/>
      </c>
      <c r="AL17" s="15" t="b">
        <f t="shared" ca="1" si="4"/>
        <v>0</v>
      </c>
      <c r="AM17" s="15" t="str">
        <f t="shared" ca="1" si="43"/>
        <v/>
      </c>
      <c r="AN17" s="15">
        <f t="shared" ca="1" si="44"/>
        <v>3</v>
      </c>
      <c r="AO17" s="15" t="str">
        <f t="shared" ca="1" si="25"/>
        <v/>
      </c>
      <c r="AP17" s="15" t="str">
        <f t="shared" ca="1" si="45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1</v>
      </c>
      <c r="AU17" s="27">
        <f t="shared" ca="1" si="50"/>
        <v>21</v>
      </c>
      <c r="AV17" s="16" t="e">
        <f t="shared" ca="1" si="51"/>
        <v>#REF!</v>
      </c>
      <c r="AW17" s="15" t="str">
        <f t="shared" ca="1" si="5"/>
        <v>'[dane surowe2c.xlsm]variables'!$B$2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100</v>
      </c>
      <c r="BA17" s="15">
        <f t="shared" ca="1" si="26"/>
        <v>547</v>
      </c>
      <c r="BB17" s="15" t="str">
        <f t="shared" ca="1" si="55"/>
        <v>'[dane surowe2c.xlsm]variables'!$B$2</v>
      </c>
      <c r="BC17" s="15" t="str">
        <f t="shared" ca="1" si="27"/>
        <v>'[dane surowe2c.xlsm]variables'!$B$2:$CW$548</v>
      </c>
      <c r="BD17" s="15" t="b">
        <f t="shared" ca="1" si="56"/>
        <v>1</v>
      </c>
      <c r="BE17" s="15" t="b">
        <f t="shared" ca="1" si="6"/>
        <v>0</v>
      </c>
      <c r="BF17" s="15" t="str">
        <f t="shared" ca="1" si="7"/>
        <v/>
      </c>
      <c r="BG17" s="15" t="str">
        <f t="shared" ca="1" si="8"/>
        <v/>
      </c>
      <c r="BH17" s="15">
        <f t="array" aca="1" ref="BH17" ca="1">IF(IFERROR( S17,1),1,IF(BC17="","", SUM(IF(ISERROR(INDIRECT(BC17)),1,0))))</f>
        <v>0</v>
      </c>
      <c r="BI17" s="15" t="b">
        <f t="shared" si="57"/>
        <v>0</v>
      </c>
      <c r="BJ17" s="15" t="b">
        <f t="shared" si="58"/>
        <v>1</v>
      </c>
      <c r="BK17" s="15">
        <f t="shared" ca="1" si="9"/>
        <v>2</v>
      </c>
      <c r="BL17" s="15">
        <f t="shared" ca="1" si="10"/>
        <v>2</v>
      </c>
      <c r="BP17" s="15" t="b">
        <f t="shared" si="28"/>
        <v>1</v>
      </c>
      <c r="BQ17" s="15" t="b">
        <f t="shared" ca="1" si="29"/>
        <v>1</v>
      </c>
      <c r="BR17" s="15">
        <f t="shared" ca="1" si="11"/>
        <v>25</v>
      </c>
      <c r="BS17" s="15">
        <f t="shared" ca="1" si="30"/>
        <v>25</v>
      </c>
      <c r="BT17" s="15" t="str">
        <f t="shared" ca="1" si="12"/>
        <v>Pola, od którego zależy dane pole ma błąd</v>
      </c>
      <c r="BV17" s="15" t="b">
        <f t="shared" ca="1" si="31"/>
        <v>0</v>
      </c>
      <c r="BW17" s="15" t="b">
        <f t="shared" ca="1" si="32"/>
        <v>0</v>
      </c>
      <c r="BX17" s="15" t="b">
        <f t="shared" ca="1" si="33"/>
        <v>0</v>
      </c>
      <c r="BY17" s="15" t="b">
        <f t="shared" ca="1" si="13"/>
        <v>0</v>
      </c>
      <c r="BZ17" s="15" t="b">
        <f t="shared" ca="1" si="34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5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4"/>
        <v>0</v>
      </c>
      <c r="CI17" s="15" t="b">
        <f t="shared" si="36"/>
        <v>0</v>
      </c>
      <c r="CJ17" s="15" t="b">
        <f t="shared" si="37"/>
        <v>0</v>
      </c>
      <c r="CK17" s="15" t="b">
        <f t="shared" ca="1" si="64"/>
        <v>0</v>
      </c>
      <c r="CL17" s="15" t="b">
        <f t="shared" ca="1" si="15"/>
        <v>0</v>
      </c>
      <c r="CM17" s="15" t="b">
        <f t="shared" ca="1" si="15"/>
        <v>0</v>
      </c>
      <c r="CN17" s="15" t="b">
        <f t="shared" ca="1" si="15"/>
        <v>0</v>
      </c>
      <c r="CO17" s="15" t="b">
        <f t="shared" ca="1" si="15"/>
        <v>0</v>
      </c>
      <c r="CP17" s="15" t="b">
        <f t="shared" ca="1" si="15"/>
        <v>0</v>
      </c>
      <c r="CQ17" s="15" t="b">
        <f t="shared" ca="1" si="15"/>
        <v>0</v>
      </c>
      <c r="CR17" s="21" t="b">
        <f t="shared" ca="1" si="15"/>
        <v>0</v>
      </c>
      <c r="CS17" s="22" t="b">
        <f t="shared" ca="1" si="16"/>
        <v>1</v>
      </c>
      <c r="CT17" s="22" t="b">
        <f t="shared" ca="1" si="16"/>
        <v>0</v>
      </c>
      <c r="CU17" s="22" t="b">
        <f t="shared" ca="1" si="16"/>
        <v>0</v>
      </c>
      <c r="CV17" s="22" t="b">
        <f t="shared" ca="1" si="16"/>
        <v>0</v>
      </c>
      <c r="CW17" s="22" t="b">
        <f t="shared" ca="1" si="16"/>
        <v>0</v>
      </c>
      <c r="CX17" s="22" t="b">
        <f t="shared" ca="1" si="16"/>
        <v>0</v>
      </c>
      <c r="CY17" s="22" t="b">
        <f t="shared" ca="1" si="16"/>
        <v>0</v>
      </c>
      <c r="CZ17" s="21" t="b">
        <f t="shared" ca="1" si="16"/>
        <v>0</v>
      </c>
      <c r="DB17" s="22" t="b">
        <f t="shared" ca="1" si="38"/>
        <v>0</v>
      </c>
      <c r="DC17" s="22" t="b">
        <f t="shared" ca="1" si="39"/>
        <v>0</v>
      </c>
      <c r="DD17" s="22" t="b">
        <f t="shared" ca="1" si="17"/>
        <v>0</v>
      </c>
      <c r="DE17" s="22" t="b">
        <f t="shared" ca="1" si="17"/>
        <v>0</v>
      </c>
      <c r="DF17" s="22" t="b">
        <f t="shared" ca="1" si="17"/>
        <v>0</v>
      </c>
      <c r="DG17" s="22" t="b">
        <f t="shared" ca="1" si="17"/>
        <v>0</v>
      </c>
      <c r="DH17" s="22" t="b">
        <f t="shared" ca="1" si="17"/>
        <v>0</v>
      </c>
      <c r="DI17" s="22" t="b">
        <f t="shared" ca="1" si="17"/>
        <v>0</v>
      </c>
      <c r="DJ17" s="22" t="b">
        <f t="shared" ca="1" si="17"/>
        <v>0</v>
      </c>
      <c r="DK17" s="22"/>
      <c r="DO17" s="15">
        <f t="shared" ca="1" si="18"/>
        <v>25</v>
      </c>
      <c r="DP17" s="15" t="str">
        <f t="shared" ca="1" si="18"/>
        <v/>
      </c>
      <c r="DQ17" s="15" t="str">
        <f t="shared" ca="1" si="18"/>
        <v/>
      </c>
      <c r="DR17" s="15" t="str">
        <f t="shared" ca="1" si="18"/>
        <v/>
      </c>
      <c r="DS17" s="15" t="str">
        <f t="shared" ca="1" si="18"/>
        <v/>
      </c>
      <c r="DT17" s="15" t="str">
        <f t="shared" ca="1" si="18"/>
        <v/>
      </c>
      <c r="DU17" s="15" t="str">
        <f t="shared" ca="1" si="18"/>
        <v/>
      </c>
      <c r="DV17" s="15" t="str">
        <f t="shared" ca="1" si="18"/>
        <v/>
      </c>
    </row>
    <row r="18" spans="1:126" s="16" customFormat="1">
      <c r="A18" s="15">
        <f t="shared" si="19"/>
        <v>6</v>
      </c>
      <c r="B18" s="15" t="str">
        <f t="shared" ref="B18:B21" ca="1" si="65">IF(AD18,IF(BS18&gt;0,BT18,IF(DA18,"Pole zależy od pól, które zależą od zamkniętego workbooka","ok.")),"")</f>
        <v>Pola, od którego zależy dane pole ma błąd</v>
      </c>
      <c r="C18" s="15" t="s">
        <v>95</v>
      </c>
      <c r="D18" s="15" t="str">
        <f t="shared" si="21"/>
        <v>Zmienne TypyKod</v>
      </c>
      <c r="E18" s="16" t="s">
        <v>191</v>
      </c>
      <c r="F18" s="15" t="s">
        <v>187</v>
      </c>
      <c r="G18" s="16" t="s">
        <v>125</v>
      </c>
      <c r="H18" s="15"/>
      <c r="I18" s="15"/>
      <c r="J18" s="19" t="str">
        <f ca="1">CELL(_CELL_ADDRESS_NAME,variables!C2)</f>
        <v>'[dane surowe2c.xlsm]variables'!$C$2</v>
      </c>
      <c r="K18" s="16">
        <f>ster!$C$12</f>
        <v>547</v>
      </c>
      <c r="M18" s="19"/>
      <c r="T18" s="15" t="str">
        <f t="shared" ref="T18:T21" ca="1" si="66">BC18</f>
        <v>'[dane surowe2c.xlsm]variables'!$C$2:$C$548</v>
      </c>
      <c r="U18" s="15">
        <f t="shared" ref="U18:U21" ca="1" si="67">IF(AD18,BS18,"")</f>
        <v>25</v>
      </c>
      <c r="V18" s="15" t="s">
        <v>119</v>
      </c>
      <c r="AD18" s="16" t="b">
        <f t="shared" si="40"/>
        <v>1</v>
      </c>
      <c r="AE18" s="16" t="b">
        <f t="shared" si="41"/>
        <v>0</v>
      </c>
      <c r="AF18" s="15" t="str">
        <f t="shared" si="0"/>
        <v/>
      </c>
      <c r="AG18" s="15" t="str">
        <f t="shared" ca="1" si="1"/>
        <v/>
      </c>
      <c r="AH18" s="15" t="str">
        <f t="shared" ca="1" si="2"/>
        <v/>
      </c>
      <c r="AI18" s="15" t="b">
        <f t="shared" ca="1" si="3"/>
        <v>0</v>
      </c>
      <c r="AJ18" s="15" t="str">
        <f t="shared" ca="1" si="24"/>
        <v/>
      </c>
      <c r="AK18" s="27" t="str">
        <f t="shared" ca="1" si="42"/>
        <v/>
      </c>
      <c r="AL18" s="15" t="b">
        <f t="shared" ca="1" si="4"/>
        <v>0</v>
      </c>
      <c r="AM18" s="15" t="str">
        <f t="shared" ca="1" si="43"/>
        <v/>
      </c>
      <c r="AN18" s="15">
        <f t="shared" ca="1" si="44"/>
        <v>3</v>
      </c>
      <c r="AO18" s="15" t="str">
        <f t="shared" ca="1" si="25"/>
        <v/>
      </c>
      <c r="AP18" s="15" t="str">
        <f t="shared" ca="1" si="45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1</v>
      </c>
      <c r="AU18" s="27">
        <f t="shared" ca="1" si="50"/>
        <v>21</v>
      </c>
      <c r="AV18" s="16" t="e">
        <f t="shared" ca="1" si="51"/>
        <v>#REF!</v>
      </c>
      <c r="AW18" s="15" t="str">
        <f t="shared" ca="1" si="5"/>
        <v>'[dane surowe2c.xlsm]variables'!$C$2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6"/>
        <v>547</v>
      </c>
      <c r="BB18" s="15" t="str">
        <f t="shared" ca="1" si="55"/>
        <v>'[dane surowe2c.xlsm]variables'!$C$2</v>
      </c>
      <c r="BC18" s="15" t="str">
        <f t="shared" ca="1" si="27"/>
        <v>'[dane surowe2c.xlsm]variables'!$C$2:$C$548</v>
      </c>
      <c r="BD18" s="15" t="b">
        <f t="shared" ca="1" si="56"/>
        <v>1</v>
      </c>
      <c r="BE18" s="15" t="b">
        <f t="shared" ca="1" si="6"/>
        <v>0</v>
      </c>
      <c r="BF18" s="15" t="str">
        <f t="shared" ca="1" si="7"/>
        <v/>
      </c>
      <c r="BG18" s="15" t="str">
        <f t="shared" ca="1" si="8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15">
        <f t="shared" ca="1" si="9"/>
        <v>2</v>
      </c>
      <c r="BL18" s="15">
        <f t="shared" ca="1" si="10"/>
        <v>2</v>
      </c>
      <c r="BM18" s="15"/>
      <c r="BN18" s="15"/>
      <c r="BO18" s="15"/>
      <c r="BP18" s="15" t="b">
        <f t="shared" si="28"/>
        <v>1</v>
      </c>
      <c r="BQ18" s="15" t="b">
        <f t="shared" ca="1" si="29"/>
        <v>1</v>
      </c>
      <c r="BR18" s="15">
        <f t="shared" ca="1" si="11"/>
        <v>25</v>
      </c>
      <c r="BS18" s="15">
        <f t="shared" ca="1" si="30"/>
        <v>25</v>
      </c>
      <c r="BT18" s="15" t="str">
        <f t="shared" ca="1" si="12"/>
        <v>Pola, od którego zależy dane pole ma błąd</v>
      </c>
      <c r="BU18" s="15"/>
      <c r="BV18" s="15" t="b">
        <f t="shared" ca="1" si="31"/>
        <v>0</v>
      </c>
      <c r="BW18" s="15" t="b">
        <f t="shared" ca="1" si="32"/>
        <v>0</v>
      </c>
      <c r="BX18" s="15" t="b">
        <f t="shared" ca="1" si="33"/>
        <v>0</v>
      </c>
      <c r="BY18" s="15" t="b">
        <f t="shared" ca="1" si="13"/>
        <v>0</v>
      </c>
      <c r="BZ18" s="15" t="b">
        <f t="shared" ca="1" si="34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5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4"/>
        <v>0</v>
      </c>
      <c r="CI18" s="15" t="b">
        <f t="shared" si="36"/>
        <v>0</v>
      </c>
      <c r="CJ18" s="15" t="b">
        <f t="shared" si="37"/>
        <v>0</v>
      </c>
      <c r="CK18" s="15" t="b">
        <f t="shared" ca="1" si="64"/>
        <v>0</v>
      </c>
      <c r="CL18" s="15" t="b">
        <f t="shared" ca="1" si="15"/>
        <v>0</v>
      </c>
      <c r="CM18" s="15" t="b">
        <f t="shared" ca="1" si="15"/>
        <v>0</v>
      </c>
      <c r="CN18" s="15" t="b">
        <f t="shared" ca="1" si="15"/>
        <v>0</v>
      </c>
      <c r="CO18" s="15" t="b">
        <f t="shared" ca="1" si="15"/>
        <v>0</v>
      </c>
      <c r="CP18" s="15" t="b">
        <f t="shared" ca="1" si="15"/>
        <v>0</v>
      </c>
      <c r="CQ18" s="15" t="b">
        <f t="shared" ca="1" si="15"/>
        <v>0</v>
      </c>
      <c r="CR18" s="21" t="b">
        <f t="shared" ca="1" si="15"/>
        <v>0</v>
      </c>
      <c r="CS18" s="22" t="b">
        <f t="shared" ca="1" si="16"/>
        <v>1</v>
      </c>
      <c r="CT18" s="22" t="b">
        <f t="shared" ca="1" si="16"/>
        <v>0</v>
      </c>
      <c r="CU18" s="22" t="b">
        <f t="shared" ca="1" si="16"/>
        <v>0</v>
      </c>
      <c r="CV18" s="22" t="b">
        <f t="shared" ca="1" si="16"/>
        <v>0</v>
      </c>
      <c r="CW18" s="22" t="b">
        <f t="shared" ca="1" si="16"/>
        <v>0</v>
      </c>
      <c r="CX18" s="22" t="b">
        <f t="shared" ca="1" si="16"/>
        <v>0</v>
      </c>
      <c r="CY18" s="22" t="b">
        <f t="shared" ca="1" si="16"/>
        <v>0</v>
      </c>
      <c r="CZ18" s="21" t="b">
        <f t="shared" ca="1" si="16"/>
        <v>0</v>
      </c>
      <c r="DA18" s="22"/>
      <c r="DB18" s="22" t="b">
        <f t="shared" ca="1" si="38"/>
        <v>0</v>
      </c>
      <c r="DC18" s="22" t="b">
        <f t="shared" ca="1" si="39"/>
        <v>0</v>
      </c>
      <c r="DD18" s="22" t="b">
        <f t="shared" ca="1" si="17"/>
        <v>0</v>
      </c>
      <c r="DE18" s="22" t="b">
        <f t="shared" ca="1" si="17"/>
        <v>0</v>
      </c>
      <c r="DF18" s="22" t="b">
        <f t="shared" ca="1" si="17"/>
        <v>0</v>
      </c>
      <c r="DG18" s="22" t="b">
        <f t="shared" ca="1" si="17"/>
        <v>0</v>
      </c>
      <c r="DH18" s="22" t="b">
        <f t="shared" ca="1" si="17"/>
        <v>0</v>
      </c>
      <c r="DI18" s="22" t="b">
        <f t="shared" ca="1" si="17"/>
        <v>0</v>
      </c>
      <c r="DJ18" s="22" t="b">
        <f t="shared" ca="1" si="17"/>
        <v>0</v>
      </c>
      <c r="DK18" s="22"/>
      <c r="DO18" s="15">
        <f t="shared" ca="1" si="18"/>
        <v>25</v>
      </c>
      <c r="DP18" s="15" t="str">
        <f t="shared" ca="1" si="18"/>
        <v/>
      </c>
      <c r="DQ18" s="15" t="str">
        <f t="shared" ca="1" si="18"/>
        <v/>
      </c>
      <c r="DR18" s="15" t="str">
        <f t="shared" ca="1" si="18"/>
        <v/>
      </c>
      <c r="DS18" s="15" t="str">
        <f t="shared" ca="1" si="18"/>
        <v/>
      </c>
      <c r="DT18" s="15" t="str">
        <f t="shared" ca="1" si="18"/>
        <v/>
      </c>
      <c r="DU18" s="15" t="str">
        <f t="shared" ca="1" si="18"/>
        <v/>
      </c>
      <c r="DV18" s="15" t="str">
        <f t="shared" ca="1" si="18"/>
        <v/>
      </c>
    </row>
    <row r="19" spans="1:126">
      <c r="A19" s="15">
        <f t="shared" si="19"/>
        <v>7</v>
      </c>
      <c r="B19" s="15" t="str">
        <f t="shared" ca="1" si="65"/>
        <v>Pola, od którego zależy dane pole ma błąd</v>
      </c>
      <c r="C19" s="15" t="s">
        <v>96</v>
      </c>
      <c r="D19" s="15" t="str">
        <f t="shared" si="21"/>
        <v>Zmienne IleEtykiet</v>
      </c>
      <c r="G19" s="16" t="s">
        <v>91</v>
      </c>
      <c r="J19" s="19" t="str">
        <f ca="1">CELL(_CELL_ADDRESS_NAME,variables!F2)</f>
        <v>'[dane surowe2c.xlsm]variables'!$F$2</v>
      </c>
      <c r="K19" s="16">
        <f>ster!$C$12</f>
        <v>547</v>
      </c>
      <c r="M19" s="19"/>
      <c r="N19" s="16"/>
      <c r="Q19" s="16"/>
      <c r="T19" s="15" t="str">
        <f t="shared" ca="1" si="66"/>
        <v>'[dane surowe2c.xlsm]variables'!$F$2:$F$548</v>
      </c>
      <c r="U19" s="15">
        <f t="shared" ca="1" si="67"/>
        <v>25</v>
      </c>
      <c r="V19" s="15" t="s">
        <v>261</v>
      </c>
      <c r="W19" s="15" t="s">
        <v>226</v>
      </c>
      <c r="X19" s="15" t="s">
        <v>119</v>
      </c>
      <c r="AD19" s="16" t="b">
        <f t="shared" si="40"/>
        <v>1</v>
      </c>
      <c r="AE19" s="16" t="b">
        <f t="shared" si="41"/>
        <v>0</v>
      </c>
      <c r="AF19" s="15" t="str">
        <f>IF(AE19,"[" &amp; H19 &amp; "]" &amp; $B$2,"")</f>
        <v/>
      </c>
      <c r="AG19" s="15" t="str">
        <f t="shared" ca="1" si="1"/>
        <v/>
      </c>
      <c r="AH19" s="15" t="str">
        <f t="shared" ca="1" si="2"/>
        <v/>
      </c>
      <c r="AI19" s="15" t="b">
        <f t="shared" ca="1" si="3"/>
        <v>0</v>
      </c>
      <c r="AJ19" s="15" t="str">
        <f t="shared" ca="1" si="24"/>
        <v/>
      </c>
      <c r="AK19" s="27" t="str">
        <f t="shared" ca="1" si="42"/>
        <v/>
      </c>
      <c r="AL19" s="15" t="b">
        <f t="shared" ca="1" si="4"/>
        <v>0</v>
      </c>
      <c r="AM19" s="15" t="str">
        <f t="shared" ca="1" si="43"/>
        <v/>
      </c>
      <c r="AN19" s="15">
        <f t="shared" ca="1" si="44"/>
        <v>3</v>
      </c>
      <c r="AO19" s="15" t="str">
        <f t="shared" ca="1" si="25"/>
        <v/>
      </c>
      <c r="AP19" s="15" t="str">
        <f ca="1">IF(AQ19=2,INDEX(INDIRECT(AO19),AH19),"")</f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1</v>
      </c>
      <c r="AU19" s="27">
        <f t="shared" ca="1" si="50"/>
        <v>21</v>
      </c>
      <c r="AV19" s="16" t="e">
        <f t="shared" ca="1" si="51"/>
        <v>#REF!</v>
      </c>
      <c r="AW19" s="15" t="str">
        <f t="shared" ca="1" si="5"/>
        <v>'[dane surowe2c.xlsm]variables'!$F$2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6"/>
        <v>547</v>
      </c>
      <c r="BB19" s="15" t="str">
        <f t="shared" ca="1" si="55"/>
        <v>'[dane surowe2c.xlsm]variables'!$F$2</v>
      </c>
      <c r="BC19" s="15" t="str">
        <f t="shared" ca="1" si="27"/>
        <v>'[dane surowe2c.xlsm]variables'!$F$2:$F$548</v>
      </c>
      <c r="BD19" s="15" t="b">
        <f t="shared" ca="1" si="56"/>
        <v>1</v>
      </c>
      <c r="BE19" s="15" t="b">
        <f t="shared" ca="1" si="6"/>
        <v>1</v>
      </c>
      <c r="BF19" s="15">
        <f t="shared" ca="1" si="7"/>
        <v>547</v>
      </c>
      <c r="BG19" s="15">
        <f t="shared" ca="1" si="8"/>
        <v>547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15">
        <f t="shared" ca="1" si="9"/>
        <v>1</v>
      </c>
      <c r="BL19" s="15">
        <f t="shared" ca="1" si="10"/>
        <v>1</v>
      </c>
      <c r="BP19" s="15" t="b">
        <f t="shared" si="28"/>
        <v>1</v>
      </c>
      <c r="BQ19" s="15" t="b">
        <f t="shared" ca="1" si="29"/>
        <v>1</v>
      </c>
      <c r="BR19" s="15">
        <f t="shared" ca="1" si="11"/>
        <v>25</v>
      </c>
      <c r="BS19" s="15">
        <f t="shared" ca="1" si="30"/>
        <v>25</v>
      </c>
      <c r="BT19" s="15" t="str">
        <f t="shared" ca="1" si="12"/>
        <v>Pola, od którego zależy dane pole ma błąd</v>
      </c>
      <c r="BV19" s="15" t="b">
        <f t="shared" ca="1" si="31"/>
        <v>0</v>
      </c>
      <c r="BW19" s="15" t="b">
        <f t="shared" ca="1" si="32"/>
        <v>0</v>
      </c>
      <c r="BX19" s="15" t="b">
        <f t="shared" ca="1" si="33"/>
        <v>0</v>
      </c>
      <c r="BY19" s="15" t="b">
        <f t="shared" ca="1" si="13"/>
        <v>0</v>
      </c>
      <c r="BZ19" s="15" t="b">
        <f t="shared" ca="1" si="34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5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4"/>
        <v>0</v>
      </c>
      <c r="CI19" s="15" t="b">
        <f t="shared" si="36"/>
        <v>0</v>
      </c>
      <c r="CJ19" s="15" t="b">
        <f t="shared" si="37"/>
        <v>0</v>
      </c>
      <c r="CK19" s="15" t="b">
        <f t="shared" ca="1" si="64"/>
        <v>0</v>
      </c>
      <c r="CL19" s="15" t="b">
        <f t="shared" ca="1" si="15"/>
        <v>0</v>
      </c>
      <c r="CM19" s="15" t="b">
        <f t="shared" ca="1" si="15"/>
        <v>0</v>
      </c>
      <c r="CN19" s="15" t="b">
        <f t="shared" ca="1" si="15"/>
        <v>0</v>
      </c>
      <c r="CO19" s="15" t="b">
        <f t="shared" ca="1" si="15"/>
        <v>0</v>
      </c>
      <c r="CP19" s="15" t="b">
        <f t="shared" ca="1" si="15"/>
        <v>0</v>
      </c>
      <c r="CQ19" s="15" t="b">
        <f t="shared" ca="1" si="15"/>
        <v>0</v>
      </c>
      <c r="CR19" s="21" t="b">
        <f t="shared" ca="1" si="15"/>
        <v>0</v>
      </c>
      <c r="CS19" s="22" t="b">
        <f t="shared" ca="1" si="16"/>
        <v>1</v>
      </c>
      <c r="CT19" s="22" t="b">
        <f t="shared" ca="1" si="16"/>
        <v>1</v>
      </c>
      <c r="CU19" s="22" t="b">
        <f t="shared" ca="1" si="16"/>
        <v>1</v>
      </c>
      <c r="CV19" s="22" t="b">
        <f t="shared" ca="1" si="16"/>
        <v>0</v>
      </c>
      <c r="CW19" s="22" t="b">
        <f t="shared" ca="1" si="16"/>
        <v>0</v>
      </c>
      <c r="CX19" s="22" t="b">
        <f t="shared" ca="1" si="16"/>
        <v>0</v>
      </c>
      <c r="CY19" s="22" t="b">
        <f t="shared" ca="1" si="16"/>
        <v>0</v>
      </c>
      <c r="CZ19" s="21" t="b">
        <f t="shared" ca="1" si="16"/>
        <v>0</v>
      </c>
      <c r="DB19" s="22" t="b">
        <f t="shared" ca="1" si="38"/>
        <v>0</v>
      </c>
      <c r="DC19" s="22" t="b">
        <f t="shared" ca="1" si="39"/>
        <v>0</v>
      </c>
      <c r="DD19" s="22" t="b">
        <f t="shared" ca="1" si="17"/>
        <v>0</v>
      </c>
      <c r="DE19" s="22" t="b">
        <f t="shared" ca="1" si="17"/>
        <v>0</v>
      </c>
      <c r="DF19" s="22" t="b">
        <f t="shared" ca="1" si="17"/>
        <v>0</v>
      </c>
      <c r="DG19" s="22" t="b">
        <f t="shared" ca="1" si="17"/>
        <v>0</v>
      </c>
      <c r="DH19" s="22" t="b">
        <f t="shared" ca="1" si="17"/>
        <v>0</v>
      </c>
      <c r="DI19" s="22" t="b">
        <f t="shared" ca="1" si="17"/>
        <v>0</v>
      </c>
      <c r="DJ19" s="22" t="b">
        <f t="shared" ca="1" si="17"/>
        <v>0</v>
      </c>
      <c r="DK19" s="22"/>
      <c r="DO19" s="15">
        <f t="shared" ca="1" si="18"/>
        <v>25</v>
      </c>
      <c r="DP19" s="15">
        <f t="shared" ca="1" si="18"/>
        <v>100</v>
      </c>
      <c r="DQ19" s="15">
        <f t="shared" ca="1" si="18"/>
        <v>25</v>
      </c>
      <c r="DR19" s="15" t="str">
        <f t="shared" ca="1" si="18"/>
        <v/>
      </c>
      <c r="DS19" s="15" t="str">
        <f t="shared" ca="1" si="18"/>
        <v/>
      </c>
      <c r="DT19" s="15" t="str">
        <f t="shared" ca="1" si="18"/>
        <v/>
      </c>
      <c r="DU19" s="15" t="str">
        <f t="shared" ca="1" si="18"/>
        <v/>
      </c>
      <c r="DV19" s="15" t="str">
        <f t="shared" ca="1" si="18"/>
        <v/>
      </c>
    </row>
    <row r="20" spans="1:126">
      <c r="A20" s="15">
        <f t="shared" si="19"/>
        <v>8</v>
      </c>
      <c r="B20" s="15" t="str">
        <f t="shared" ca="1" si="65"/>
        <v>Pola, od którego zależy dane pole ma błąd</v>
      </c>
      <c r="C20" s="15" t="s">
        <v>97</v>
      </c>
      <c r="D20" s="15" t="str">
        <f t="shared" si="21"/>
        <v>Zmienne SaEtykiety</v>
      </c>
      <c r="G20" s="15" t="s">
        <v>91</v>
      </c>
      <c r="J20" s="19" t="str">
        <f ca="1">CELL(_CELL_ADDRESS_NAME,variables!J2)</f>
        <v>'[dane surowe2c.xlsm]variables'!$J$2</v>
      </c>
      <c r="K20" s="15">
        <f>ster!$C$12</f>
        <v>547</v>
      </c>
      <c r="M20" s="19"/>
      <c r="Q20" s="16"/>
      <c r="T20" s="15" t="str">
        <f t="shared" ca="1" si="66"/>
        <v>'[dane surowe2c.xlsm]variables'!$J$2:$J$548</v>
      </c>
      <c r="U20" s="15">
        <f t="shared" ca="1" si="67"/>
        <v>25</v>
      </c>
      <c r="V20" s="15" t="s">
        <v>261</v>
      </c>
      <c r="W20" s="15" t="s">
        <v>226</v>
      </c>
      <c r="X20" s="15" t="s">
        <v>119</v>
      </c>
      <c r="AD20" s="16" t="b">
        <f t="shared" si="40"/>
        <v>1</v>
      </c>
      <c r="AE20" s="16" t="b">
        <f t="shared" si="41"/>
        <v>0</v>
      </c>
      <c r="AF20" s="15" t="str">
        <f t="shared" ref="AF20:AF68" si="68">IF(AE20,"[" &amp; H20 &amp; "]" &amp; $B$2,"")</f>
        <v/>
      </c>
      <c r="AG20" s="15" t="str">
        <f t="shared" ca="1" si="1"/>
        <v/>
      </c>
      <c r="AH20" s="15" t="str">
        <f t="shared" ca="1" si="2"/>
        <v/>
      </c>
      <c r="AI20" s="15" t="b">
        <f t="shared" ca="1" si="3"/>
        <v>0</v>
      </c>
      <c r="AJ20" s="15" t="str">
        <f t="shared" ca="1" si="24"/>
        <v/>
      </c>
      <c r="AK20" s="27" t="str">
        <f t="shared" ca="1" si="42"/>
        <v/>
      </c>
      <c r="AL20" s="15" t="b">
        <f t="shared" ca="1" si="4"/>
        <v>0</v>
      </c>
      <c r="AM20" s="15" t="str">
        <f t="shared" ca="1" si="43"/>
        <v/>
      </c>
      <c r="AN20" s="15">
        <f t="shared" ca="1" si="44"/>
        <v>3</v>
      </c>
      <c r="AO20" s="15" t="str">
        <f t="shared" ca="1" si="25"/>
        <v/>
      </c>
      <c r="AP20" s="15" t="str">
        <f t="shared" ref="AP20:AP39" ca="1" si="69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1</v>
      </c>
      <c r="AU20" s="27">
        <f t="shared" ca="1" si="50"/>
        <v>21</v>
      </c>
      <c r="AV20" s="16" t="e">
        <f t="shared" ca="1" si="51"/>
        <v>#REF!</v>
      </c>
      <c r="AW20" s="15" t="str">
        <f t="shared" ca="1" si="5"/>
        <v>'[dane surowe2c.xlsm]variables'!$J$2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6"/>
        <v>547</v>
      </c>
      <c r="BB20" s="15" t="str">
        <f t="shared" ca="1" si="55"/>
        <v>'[dane surowe2c.xlsm]variables'!$J$2</v>
      </c>
      <c r="BC20" s="15" t="str">
        <f t="shared" ca="1" si="27"/>
        <v>'[dane surowe2c.xlsm]variables'!$J$2:$J$548</v>
      </c>
      <c r="BD20" s="15" t="b">
        <f t="shared" ca="1" si="56"/>
        <v>1</v>
      </c>
      <c r="BE20" s="15" t="b">
        <f t="shared" ca="1" si="6"/>
        <v>1</v>
      </c>
      <c r="BF20" s="15">
        <f t="shared" ca="1" si="7"/>
        <v>547</v>
      </c>
      <c r="BG20" s="15">
        <f t="shared" ca="1" si="8"/>
        <v>547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15">
        <f t="shared" ca="1" si="9"/>
        <v>1</v>
      </c>
      <c r="BL20" s="15">
        <f t="shared" ca="1" si="10"/>
        <v>1</v>
      </c>
      <c r="BP20" s="15" t="b">
        <f t="shared" si="28"/>
        <v>1</v>
      </c>
      <c r="BQ20" s="15" t="b">
        <f t="shared" ca="1" si="29"/>
        <v>1</v>
      </c>
      <c r="BR20" s="15">
        <f t="shared" ca="1" si="11"/>
        <v>25</v>
      </c>
      <c r="BS20" s="15">
        <f t="shared" ca="1" si="30"/>
        <v>25</v>
      </c>
      <c r="BT20" s="15" t="str">
        <f t="shared" ca="1" si="12"/>
        <v>Pola, od którego zależy dane pole ma błąd</v>
      </c>
      <c r="BV20" s="15" t="b">
        <f t="shared" ca="1" si="31"/>
        <v>0</v>
      </c>
      <c r="BW20" s="15" t="b">
        <f t="shared" ca="1" si="32"/>
        <v>0</v>
      </c>
      <c r="BX20" s="15" t="b">
        <f t="shared" ca="1" si="33"/>
        <v>0</v>
      </c>
      <c r="BY20" s="15" t="b">
        <f t="shared" ca="1" si="13"/>
        <v>0</v>
      </c>
      <c r="BZ20" s="15" t="b">
        <f t="shared" ca="1" si="34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5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4"/>
        <v>0</v>
      </c>
      <c r="CI20" s="15" t="b">
        <f t="shared" si="36"/>
        <v>0</v>
      </c>
      <c r="CJ20" s="15" t="b">
        <f t="shared" si="37"/>
        <v>0</v>
      </c>
      <c r="CK20" s="15" t="b">
        <f t="shared" ca="1" si="64"/>
        <v>0</v>
      </c>
      <c r="CL20" s="15" t="b">
        <f t="shared" ca="1" si="15"/>
        <v>0</v>
      </c>
      <c r="CM20" s="15" t="b">
        <f t="shared" ca="1" si="15"/>
        <v>0</v>
      </c>
      <c r="CN20" s="15" t="b">
        <f t="shared" ca="1" si="15"/>
        <v>0</v>
      </c>
      <c r="CO20" s="15" t="b">
        <f t="shared" ca="1" si="15"/>
        <v>0</v>
      </c>
      <c r="CP20" s="15" t="b">
        <f t="shared" ca="1" si="15"/>
        <v>0</v>
      </c>
      <c r="CQ20" s="15" t="b">
        <f t="shared" ca="1" si="15"/>
        <v>0</v>
      </c>
      <c r="CR20" s="21" t="b">
        <f t="shared" ca="1" si="15"/>
        <v>0</v>
      </c>
      <c r="CS20" s="22" t="b">
        <f t="shared" ca="1" si="16"/>
        <v>1</v>
      </c>
      <c r="CT20" s="22" t="b">
        <f t="shared" ca="1" si="16"/>
        <v>1</v>
      </c>
      <c r="CU20" s="22" t="b">
        <f t="shared" ca="1" si="16"/>
        <v>1</v>
      </c>
      <c r="CV20" s="22" t="b">
        <f t="shared" ca="1" si="16"/>
        <v>0</v>
      </c>
      <c r="CW20" s="22" t="b">
        <f t="shared" ca="1" si="16"/>
        <v>0</v>
      </c>
      <c r="CX20" s="22" t="b">
        <f t="shared" ca="1" si="16"/>
        <v>0</v>
      </c>
      <c r="CY20" s="22" t="b">
        <f t="shared" ca="1" si="16"/>
        <v>0</v>
      </c>
      <c r="CZ20" s="21" t="b">
        <f t="shared" ca="1" si="16"/>
        <v>0</v>
      </c>
      <c r="DB20" s="22" t="b">
        <f t="shared" ca="1" si="38"/>
        <v>0</v>
      </c>
      <c r="DC20" s="22" t="b">
        <f t="shared" ca="1" si="39"/>
        <v>0</v>
      </c>
      <c r="DD20" s="22" t="b">
        <f t="shared" ca="1" si="17"/>
        <v>0</v>
      </c>
      <c r="DE20" s="22" t="b">
        <f t="shared" ca="1" si="17"/>
        <v>0</v>
      </c>
      <c r="DF20" s="22" t="b">
        <f t="shared" ca="1" si="17"/>
        <v>0</v>
      </c>
      <c r="DG20" s="22" t="b">
        <f t="shared" ca="1" si="17"/>
        <v>0</v>
      </c>
      <c r="DH20" s="22" t="b">
        <f t="shared" ca="1" si="17"/>
        <v>0</v>
      </c>
      <c r="DI20" s="22" t="b">
        <f t="shared" ca="1" si="17"/>
        <v>0</v>
      </c>
      <c r="DJ20" s="22" t="b">
        <f ca="1">AND(DV20=4)</f>
        <v>0</v>
      </c>
      <c r="DK20" s="22"/>
      <c r="DO20" s="15">
        <f t="shared" ca="1" si="18"/>
        <v>25</v>
      </c>
      <c r="DP20" s="15">
        <f t="shared" ca="1" si="18"/>
        <v>100</v>
      </c>
      <c r="DQ20" s="15">
        <f t="shared" ca="1" si="18"/>
        <v>25</v>
      </c>
      <c r="DR20" s="15" t="str">
        <f t="shared" ca="1" si="18"/>
        <v/>
      </c>
      <c r="DS20" s="15" t="str">
        <f t="shared" ca="1" si="18"/>
        <v/>
      </c>
      <c r="DT20" s="15" t="str">
        <f t="shared" ca="1" si="18"/>
        <v/>
      </c>
      <c r="DU20" s="15" t="str">
        <f t="shared" ca="1" si="18"/>
        <v/>
      </c>
      <c r="DV20" s="15" t="str">
        <f t="shared" ca="1" si="18"/>
        <v/>
      </c>
    </row>
    <row r="21" spans="1:126">
      <c r="A21" s="15">
        <f t="shared" si="19"/>
        <v>9</v>
      </c>
      <c r="B21" s="15" t="str">
        <f t="shared" ca="1" si="65"/>
        <v>Pola, od którego zależy dane pole ma błąd</v>
      </c>
      <c r="C21" s="15" t="s">
        <v>238</v>
      </c>
      <c r="D21" s="15" t="str">
        <f t="shared" si="21"/>
        <v>Zmienne ZakresEtykietEtykiet</v>
      </c>
      <c r="G21" s="15" t="s">
        <v>91</v>
      </c>
      <c r="J21" s="19" t="str">
        <f ca="1">CELL(_CELL_ADDRESS_NAME,variables!$M$2)</f>
        <v>'[dane surowe2c.xlsm]variables'!$M$2</v>
      </c>
      <c r="K21" s="15">
        <f>ster!$C$12</f>
        <v>547</v>
      </c>
      <c r="M21" s="19"/>
      <c r="Q21" s="16"/>
      <c r="T21" s="15" t="str">
        <f t="shared" ca="1" si="66"/>
        <v>'[dane surowe2c.xlsm]variables'!$M$2:$M$548</v>
      </c>
      <c r="U21" s="15">
        <f t="shared" ca="1" si="67"/>
        <v>25</v>
      </c>
      <c r="V21" s="15" t="s">
        <v>261</v>
      </c>
      <c r="W21" s="15" t="s">
        <v>226</v>
      </c>
      <c r="X21" s="15" t="s">
        <v>119</v>
      </c>
      <c r="AD21" s="16" t="b">
        <f t="shared" si="40"/>
        <v>1</v>
      </c>
      <c r="AE21" s="16" t="b">
        <f t="shared" si="41"/>
        <v>0</v>
      </c>
      <c r="AF21" s="15" t="str">
        <f t="shared" si="68"/>
        <v/>
      </c>
      <c r="AG21" s="15" t="str">
        <f t="shared" ca="1" si="1"/>
        <v/>
      </c>
      <c r="AH21" s="15" t="str">
        <f t="shared" ca="1" si="2"/>
        <v/>
      </c>
      <c r="AI21" s="15" t="b">
        <f t="shared" ca="1" si="3"/>
        <v>0</v>
      </c>
      <c r="AJ21" s="15" t="str">
        <f t="shared" ca="1" si="24"/>
        <v/>
      </c>
      <c r="AK21" s="27" t="str">
        <f t="shared" ca="1" si="42"/>
        <v/>
      </c>
      <c r="AL21" s="15" t="b">
        <f t="shared" ca="1" si="4"/>
        <v>0</v>
      </c>
      <c r="AM21" s="15" t="str">
        <f t="shared" ca="1" si="43"/>
        <v/>
      </c>
      <c r="AN21" s="15">
        <f t="shared" ca="1" si="44"/>
        <v>3</v>
      </c>
      <c r="AO21" s="15" t="str">
        <f t="shared" ca="1" si="25"/>
        <v/>
      </c>
      <c r="AP21" s="15" t="str">
        <f t="shared" ca="1" si="69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1</v>
      </c>
      <c r="AU21" s="27">
        <f t="shared" ca="1" si="50"/>
        <v>21</v>
      </c>
      <c r="AV21" s="16" t="e">
        <f t="shared" ca="1" si="51"/>
        <v>#REF!</v>
      </c>
      <c r="AW21" s="15" t="str">
        <f t="shared" ca="1" si="5"/>
        <v>'[dane surowe2c.xlsm]variables'!$M$2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6"/>
        <v>547</v>
      </c>
      <c r="BB21" s="15" t="str">
        <f t="shared" ca="1" si="55"/>
        <v>'[dane surowe2c.xlsm]variables'!$M$2</v>
      </c>
      <c r="BC21" s="15" t="str">
        <f t="shared" ca="1" si="27"/>
        <v>'[dane surowe2c.xlsm]variables'!$M$2:$M$548</v>
      </c>
      <c r="BD21" s="15" t="b">
        <f t="shared" ca="1" si="56"/>
        <v>1</v>
      </c>
      <c r="BE21" s="15" t="b">
        <f t="shared" ca="1" si="6"/>
        <v>1</v>
      </c>
      <c r="BF21" s="15">
        <f t="shared" ca="1" si="7"/>
        <v>547</v>
      </c>
      <c r="BG21" s="15">
        <f t="shared" ca="1" si="8"/>
        <v>547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15">
        <f t="shared" ca="1" si="9"/>
        <v>1</v>
      </c>
      <c r="BL21" s="15">
        <f t="shared" ca="1" si="10"/>
        <v>1</v>
      </c>
      <c r="BP21" s="15" t="b">
        <f t="shared" si="28"/>
        <v>1</v>
      </c>
      <c r="BQ21" s="15" t="b">
        <f t="shared" ca="1" si="29"/>
        <v>1</v>
      </c>
      <c r="BR21" s="15">
        <f t="shared" ca="1" si="11"/>
        <v>25</v>
      </c>
      <c r="BS21" s="15">
        <f t="shared" ca="1" si="30"/>
        <v>25</v>
      </c>
      <c r="BT21" s="15" t="str">
        <f t="shared" ca="1" si="12"/>
        <v>Pola, od którego zależy dane pole ma błąd</v>
      </c>
      <c r="BV21" s="15" t="b">
        <f t="shared" ca="1" si="31"/>
        <v>0</v>
      </c>
      <c r="BW21" s="15" t="b">
        <f t="shared" ca="1" si="32"/>
        <v>0</v>
      </c>
      <c r="BX21" s="15" t="b">
        <f t="shared" ca="1" si="33"/>
        <v>0</v>
      </c>
      <c r="BY21" s="15" t="b">
        <f t="shared" ca="1" si="13"/>
        <v>0</v>
      </c>
      <c r="BZ21" s="15" t="b">
        <f t="shared" ca="1" si="34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5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4"/>
        <v>0</v>
      </c>
      <c r="CI21" s="15" t="b">
        <f t="shared" si="36"/>
        <v>0</v>
      </c>
      <c r="CJ21" s="15" t="b">
        <f t="shared" si="37"/>
        <v>0</v>
      </c>
      <c r="CK21" s="15" t="b">
        <f t="shared" ca="1" si="64"/>
        <v>0</v>
      </c>
      <c r="CL21" s="15" t="b">
        <f t="shared" ca="1" si="15"/>
        <v>0</v>
      </c>
      <c r="CM21" s="15" t="b">
        <f t="shared" ca="1" si="15"/>
        <v>0</v>
      </c>
      <c r="CN21" s="15" t="b">
        <f t="shared" ca="1" si="15"/>
        <v>0</v>
      </c>
      <c r="CO21" s="15" t="b">
        <f t="shared" ca="1" si="15"/>
        <v>0</v>
      </c>
      <c r="CP21" s="15" t="b">
        <f t="shared" ca="1" si="15"/>
        <v>0</v>
      </c>
      <c r="CQ21" s="15" t="b">
        <f t="shared" ca="1" si="15"/>
        <v>0</v>
      </c>
      <c r="CR21" s="21" t="b">
        <f t="shared" ca="1" si="15"/>
        <v>0</v>
      </c>
      <c r="CS21" s="22" t="b">
        <f t="shared" ca="1" si="16"/>
        <v>1</v>
      </c>
      <c r="CT21" s="22" t="b">
        <f t="shared" ca="1" si="16"/>
        <v>1</v>
      </c>
      <c r="CU21" s="22" t="b">
        <f t="shared" ca="1" si="16"/>
        <v>1</v>
      </c>
      <c r="CV21" s="22" t="b">
        <f t="shared" ca="1" si="16"/>
        <v>0</v>
      </c>
      <c r="CW21" s="22" t="b">
        <f t="shared" ca="1" si="16"/>
        <v>0</v>
      </c>
      <c r="CX21" s="22" t="b">
        <f t="shared" ca="1" si="16"/>
        <v>0</v>
      </c>
      <c r="CY21" s="22" t="b">
        <f t="shared" ca="1" si="16"/>
        <v>0</v>
      </c>
      <c r="CZ21" s="21" t="b">
        <f t="shared" ca="1" si="16"/>
        <v>0</v>
      </c>
      <c r="DB21" s="22" t="b">
        <f t="shared" ca="1" si="38"/>
        <v>0</v>
      </c>
      <c r="DC21" s="22" t="b">
        <f t="shared" ca="1" si="39"/>
        <v>0</v>
      </c>
      <c r="DD21" s="22" t="b">
        <f t="shared" ca="1" si="17"/>
        <v>0</v>
      </c>
      <c r="DE21" s="22" t="b">
        <f t="shared" ca="1" si="17"/>
        <v>0</v>
      </c>
      <c r="DF21" s="22" t="b">
        <f t="shared" ca="1" si="17"/>
        <v>0</v>
      </c>
      <c r="DG21" s="22" t="b">
        <f t="shared" ca="1" si="17"/>
        <v>0</v>
      </c>
      <c r="DH21" s="22" t="b">
        <f t="shared" ca="1" si="17"/>
        <v>0</v>
      </c>
      <c r="DI21" s="22" t="b">
        <f t="shared" ca="1" si="17"/>
        <v>0</v>
      </c>
      <c r="DJ21" s="22" t="b">
        <f t="shared" ca="1" si="17"/>
        <v>0</v>
      </c>
      <c r="DK21" s="22"/>
      <c r="DO21" s="15">
        <f t="shared" ca="1" si="18"/>
        <v>25</v>
      </c>
      <c r="DP21" s="15">
        <f t="shared" ca="1" si="18"/>
        <v>100</v>
      </c>
      <c r="DQ21" s="15">
        <f t="shared" ca="1" si="18"/>
        <v>25</v>
      </c>
      <c r="DR21" s="15" t="str">
        <f t="shared" ca="1" si="18"/>
        <v/>
      </c>
      <c r="DS21" s="15" t="str">
        <f t="shared" ca="1" si="18"/>
        <v/>
      </c>
      <c r="DT21" s="15" t="str">
        <f t="shared" ca="1" si="18"/>
        <v/>
      </c>
      <c r="DU21" s="15" t="str">
        <f t="shared" ca="1" si="18"/>
        <v/>
      </c>
      <c r="DV21" s="15" t="str">
        <f t="shared" ca="1" si="18"/>
        <v/>
      </c>
    </row>
    <row r="22" spans="1:126">
      <c r="A22" s="15">
        <f t="shared" si="19"/>
        <v>10</v>
      </c>
      <c r="B22" s="15" t="str">
        <f ca="1">IF(AD22,IF(BS22&gt;0,BT22,IF(DA22,"Pole zależy od pól, które zależą od zamkniętego workbooka","ok.")),"")</f>
        <v>Pola, od którego zależy dane pole ma błąd</v>
      </c>
      <c r="C22" s="15" t="s">
        <v>239</v>
      </c>
      <c r="D22" s="15" t="str">
        <f t="shared" si="21"/>
        <v>Zmienne ZakresEtykietWartosci</v>
      </c>
      <c r="G22" s="15" t="s">
        <v>91</v>
      </c>
      <c r="J22" s="19" t="str">
        <f ca="1">CELL(_CELL_ADDRESS_NAME,variables!$L$2)</f>
        <v>'[dane surowe2c.xlsm]variables'!$L$2</v>
      </c>
      <c r="K22" s="15">
        <f>ster!$C$12</f>
        <v>547</v>
      </c>
      <c r="M22" s="19"/>
      <c r="Q22" s="16"/>
      <c r="T22" s="15" t="str">
        <f ca="1">BC22</f>
        <v>'[dane surowe2c.xlsm]variables'!$L$2:$L$548</v>
      </c>
      <c r="U22" s="15">
        <f ca="1">IF(AD22,BS22,"")</f>
        <v>25</v>
      </c>
      <c r="V22" s="15" t="s">
        <v>261</v>
      </c>
      <c r="W22" s="15" t="s">
        <v>226</v>
      </c>
      <c r="X22" s="15" t="s">
        <v>119</v>
      </c>
      <c r="AD22" s="16" t="b">
        <f t="shared" si="40"/>
        <v>1</v>
      </c>
      <c r="AE22" s="16" t="b">
        <f t="shared" si="41"/>
        <v>0</v>
      </c>
      <c r="AF22" s="15" t="str">
        <f t="shared" si="68"/>
        <v/>
      </c>
      <c r="AG22" s="15" t="str">
        <f t="shared" ca="1" si="1"/>
        <v/>
      </c>
      <c r="AH22" s="15" t="str">
        <f t="shared" ca="1" si="2"/>
        <v/>
      </c>
      <c r="AI22" s="15" t="b">
        <f t="shared" ca="1" si="3"/>
        <v>0</v>
      </c>
      <c r="AJ22" s="15" t="str">
        <f t="shared" ca="1" si="24"/>
        <v/>
      </c>
      <c r="AK22" s="27" t="str">
        <f t="shared" ca="1" si="42"/>
        <v/>
      </c>
      <c r="AL22" s="15" t="b">
        <f t="shared" ca="1" si="4"/>
        <v>0</v>
      </c>
      <c r="AM22" s="15" t="str">
        <f t="shared" ca="1" si="43"/>
        <v/>
      </c>
      <c r="AN22" s="15">
        <f t="shared" ca="1" si="44"/>
        <v>3</v>
      </c>
      <c r="AO22" s="15" t="str">
        <f t="shared" ca="1" si="25"/>
        <v/>
      </c>
      <c r="AP22" s="15" t="str">
        <f t="shared" ca="1" si="69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1</v>
      </c>
      <c r="AU22" s="27">
        <f t="shared" ca="1" si="50"/>
        <v>21</v>
      </c>
      <c r="AV22" s="16" t="e">
        <f t="shared" ca="1" si="51"/>
        <v>#REF!</v>
      </c>
      <c r="AW22" s="15" t="str">
        <f t="shared" ca="1" si="5"/>
        <v>'[dane surowe2c.xlsm]variables'!$L$2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6"/>
        <v>547</v>
      </c>
      <c r="BB22" s="15" t="str">
        <f t="shared" ca="1" si="55"/>
        <v>'[dane surowe2c.xlsm]variables'!$L$2</v>
      </c>
      <c r="BC22" s="15" t="str">
        <f t="shared" ca="1" si="27"/>
        <v>'[dane surowe2c.xlsm]variables'!$L$2:$L$548</v>
      </c>
      <c r="BD22" s="15" t="b">
        <f t="shared" ca="1" si="56"/>
        <v>1</v>
      </c>
      <c r="BE22" s="15" t="b">
        <f t="shared" ca="1" si="6"/>
        <v>1</v>
      </c>
      <c r="BF22" s="15">
        <f t="shared" ca="1" si="7"/>
        <v>547</v>
      </c>
      <c r="BG22" s="15">
        <f t="shared" ca="1" si="8"/>
        <v>547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15">
        <f t="shared" ca="1" si="9"/>
        <v>1</v>
      </c>
      <c r="BL22" s="15">
        <f t="shared" ca="1" si="10"/>
        <v>1</v>
      </c>
      <c r="BP22" s="15" t="b">
        <f t="shared" si="28"/>
        <v>1</v>
      </c>
      <c r="BQ22" s="15" t="b">
        <f t="shared" ca="1" si="29"/>
        <v>1</v>
      </c>
      <c r="BR22" s="15">
        <f t="shared" ca="1" si="11"/>
        <v>25</v>
      </c>
      <c r="BS22" s="15">
        <f t="shared" ca="1" si="30"/>
        <v>25</v>
      </c>
      <c r="BT22" s="15" t="str">
        <f t="shared" ca="1" si="12"/>
        <v>Pola, od którego zależy dane pole ma błąd</v>
      </c>
      <c r="BV22" s="15" t="b">
        <f t="shared" ca="1" si="31"/>
        <v>0</v>
      </c>
      <c r="BW22" s="15" t="b">
        <f t="shared" ca="1" si="32"/>
        <v>0</v>
      </c>
      <c r="BX22" s="15" t="b">
        <f t="shared" ca="1" si="33"/>
        <v>0</v>
      </c>
      <c r="BY22" s="15" t="b">
        <f t="shared" ca="1" si="13"/>
        <v>0</v>
      </c>
      <c r="BZ22" s="15" t="b">
        <f t="shared" ca="1" si="34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5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4"/>
        <v>0</v>
      </c>
      <c r="CI22" s="15" t="b">
        <f t="shared" si="36"/>
        <v>0</v>
      </c>
      <c r="CJ22" s="15" t="b">
        <f t="shared" si="37"/>
        <v>0</v>
      </c>
      <c r="CK22" s="15" t="b">
        <f t="shared" ca="1" si="64"/>
        <v>0</v>
      </c>
      <c r="CL22" s="15" t="b">
        <f t="shared" ca="1" si="15"/>
        <v>0</v>
      </c>
      <c r="CM22" s="15" t="b">
        <f t="shared" ca="1" si="15"/>
        <v>0</v>
      </c>
      <c r="CN22" s="15" t="b">
        <f t="shared" ca="1" si="15"/>
        <v>0</v>
      </c>
      <c r="CO22" s="15" t="b">
        <f t="shared" ca="1" si="15"/>
        <v>0</v>
      </c>
      <c r="CP22" s="15" t="b">
        <f t="shared" ca="1" si="15"/>
        <v>0</v>
      </c>
      <c r="CQ22" s="15" t="b">
        <f t="shared" ca="1" si="15"/>
        <v>0</v>
      </c>
      <c r="CR22" s="21" t="b">
        <f t="shared" ca="1" si="15"/>
        <v>0</v>
      </c>
      <c r="CS22" s="22" t="b">
        <f t="shared" ca="1" si="16"/>
        <v>1</v>
      </c>
      <c r="CT22" s="22" t="b">
        <f t="shared" ca="1" si="16"/>
        <v>1</v>
      </c>
      <c r="CU22" s="22" t="b">
        <f t="shared" ca="1" si="16"/>
        <v>1</v>
      </c>
      <c r="CV22" s="22" t="b">
        <f t="shared" ca="1" si="16"/>
        <v>0</v>
      </c>
      <c r="CW22" s="22" t="b">
        <f t="shared" ca="1" si="16"/>
        <v>0</v>
      </c>
      <c r="CX22" s="22" t="b">
        <f t="shared" ca="1" si="16"/>
        <v>0</v>
      </c>
      <c r="CY22" s="22" t="b">
        <f t="shared" ca="1" si="16"/>
        <v>0</v>
      </c>
      <c r="CZ22" s="21" t="b">
        <f t="shared" ca="1" si="16"/>
        <v>0</v>
      </c>
      <c r="DB22" s="22" t="b">
        <f t="shared" ca="1" si="38"/>
        <v>0</v>
      </c>
      <c r="DC22" s="22" t="b">
        <f t="shared" ca="1" si="39"/>
        <v>0</v>
      </c>
      <c r="DD22" s="22" t="b">
        <f t="shared" ca="1" si="17"/>
        <v>0</v>
      </c>
      <c r="DE22" s="22" t="b">
        <f t="shared" ca="1" si="17"/>
        <v>0</v>
      </c>
      <c r="DF22" s="22" t="b">
        <f t="shared" ca="1" si="17"/>
        <v>0</v>
      </c>
      <c r="DG22" s="22" t="b">
        <f t="shared" ca="1" si="17"/>
        <v>0</v>
      </c>
      <c r="DH22" s="22" t="b">
        <f t="shared" ca="1" si="17"/>
        <v>0</v>
      </c>
      <c r="DI22" s="22" t="b">
        <f t="shared" ca="1" si="17"/>
        <v>0</v>
      </c>
      <c r="DJ22" s="22" t="b">
        <f t="shared" ca="1" si="17"/>
        <v>0</v>
      </c>
      <c r="DK22" s="22"/>
      <c r="DO22" s="15">
        <f t="shared" ca="1" si="18"/>
        <v>25</v>
      </c>
      <c r="DP22" s="15">
        <f t="shared" ca="1" si="18"/>
        <v>100</v>
      </c>
      <c r="DQ22" s="15">
        <f t="shared" ca="1" si="18"/>
        <v>25</v>
      </c>
      <c r="DR22" s="15" t="str">
        <f t="shared" ca="1" si="18"/>
        <v/>
      </c>
      <c r="DS22" s="15" t="str">
        <f t="shared" ca="1" si="18"/>
        <v/>
      </c>
      <c r="DT22" s="15" t="str">
        <f t="shared" ca="1" si="18"/>
        <v/>
      </c>
      <c r="DU22" s="15" t="str">
        <f t="shared" ca="1" si="18"/>
        <v/>
      </c>
      <c r="DV22" s="15" t="str">
        <f t="shared" ca="1" si="18"/>
        <v/>
      </c>
    </row>
    <row r="23" spans="1:126">
      <c r="A23" s="15">
        <f t="shared" si="19"/>
        <v>11</v>
      </c>
      <c r="B23" s="15" t="str">
        <f t="shared" ref="B23:B49" ca="1" si="70">IF(AD23,IF(BS23&gt;0,BT23,IF(DA23,"Pole zależy od pól, które zależą od zamkniętego workbooka","ok.")),"")</f>
        <v>Pola, od którego zależy dane pole ma błąd</v>
      </c>
      <c r="C23" s="15" t="s">
        <v>98</v>
      </c>
      <c r="D23" s="15" t="str">
        <f t="shared" si="21"/>
        <v>Zmienne ZakresWartosci</v>
      </c>
      <c r="G23" s="15" t="s">
        <v>91</v>
      </c>
      <c r="J23" s="19" t="str">
        <f ca="1">CELL(_CELL_ADDRESS_NAME,variables!N2)</f>
        <v>'[dane surowe2c.xlsm]variables'!$N$2</v>
      </c>
      <c r="K23" s="15">
        <f>ster!$C$12</f>
        <v>547</v>
      </c>
      <c r="M23" s="19"/>
      <c r="Q23" s="16"/>
      <c r="T23" s="15" t="str">
        <f t="shared" ref="T23:T59" ca="1" si="71">BC23</f>
        <v>'[dane surowe2c.xlsm]variables'!$N$2:$N$548</v>
      </c>
      <c r="U23" s="15">
        <f t="shared" ref="U23:U48" ca="1" si="72">IF(AD23,BS23,"")</f>
        <v>25</v>
      </c>
      <c r="V23" s="15" t="s">
        <v>261</v>
      </c>
      <c r="W23" s="15" t="s">
        <v>94</v>
      </c>
      <c r="X23" s="15" t="s">
        <v>119</v>
      </c>
      <c r="AD23" s="16" t="b">
        <f t="shared" si="40"/>
        <v>1</v>
      </c>
      <c r="AE23" s="16" t="b">
        <f t="shared" si="41"/>
        <v>0</v>
      </c>
      <c r="AF23" s="15" t="str">
        <f t="shared" si="68"/>
        <v/>
      </c>
      <c r="AG23" s="15" t="str">
        <f t="shared" ca="1" si="1"/>
        <v/>
      </c>
      <c r="AH23" s="15" t="str">
        <f t="shared" ca="1" si="2"/>
        <v/>
      </c>
      <c r="AI23" s="15" t="b">
        <f t="shared" ca="1" si="3"/>
        <v>0</v>
      </c>
      <c r="AJ23" s="15" t="str">
        <f t="shared" ca="1" si="24"/>
        <v/>
      </c>
      <c r="AK23" s="27" t="str">
        <f t="shared" ca="1" si="42"/>
        <v/>
      </c>
      <c r="AL23" s="15" t="b">
        <f t="shared" ca="1" si="4"/>
        <v>0</v>
      </c>
      <c r="AM23" s="15" t="str">
        <f t="shared" ca="1" si="43"/>
        <v/>
      </c>
      <c r="AN23" s="15">
        <f t="shared" ca="1" si="44"/>
        <v>3</v>
      </c>
      <c r="AO23" s="15" t="str">
        <f t="shared" ca="1" si="25"/>
        <v/>
      </c>
      <c r="AP23" s="15" t="str">
        <f t="shared" ca="1" si="69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1</v>
      </c>
      <c r="AU23" s="27">
        <f t="shared" ca="1" si="50"/>
        <v>21</v>
      </c>
      <c r="AV23" s="16" t="e">
        <f t="shared" ca="1" si="51"/>
        <v>#REF!</v>
      </c>
      <c r="AW23" s="15" t="str">
        <f t="shared" ca="1" si="5"/>
        <v>'[dane surowe2c.xlsm]variables'!$N$2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6"/>
        <v>547</v>
      </c>
      <c r="BB23" s="15" t="str">
        <f t="shared" ca="1" si="55"/>
        <v>'[dane surowe2c.xlsm]variables'!$N$2</v>
      </c>
      <c r="BC23" s="15" t="str">
        <f t="shared" ca="1" si="27"/>
        <v>'[dane surowe2c.xlsm]variables'!$N$2:$N$548</v>
      </c>
      <c r="BD23" s="15" t="b">
        <f t="shared" ca="1" si="56"/>
        <v>1</v>
      </c>
      <c r="BE23" s="15" t="b">
        <f t="shared" ca="1" si="6"/>
        <v>1</v>
      </c>
      <c r="BF23" s="15">
        <f t="shared" ca="1" si="7"/>
        <v>547</v>
      </c>
      <c r="BG23" s="15">
        <f t="shared" ca="1" si="8"/>
        <v>547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15">
        <f t="shared" ca="1" si="9"/>
        <v>1</v>
      </c>
      <c r="BL23" s="15">
        <f t="shared" ca="1" si="10"/>
        <v>1</v>
      </c>
      <c r="BP23" s="15" t="b">
        <f t="shared" si="28"/>
        <v>1</v>
      </c>
      <c r="BQ23" s="15" t="b">
        <f t="shared" ca="1" si="29"/>
        <v>1</v>
      </c>
      <c r="BR23" s="15">
        <f t="shared" ca="1" si="11"/>
        <v>25</v>
      </c>
      <c r="BS23" s="15">
        <f t="shared" ca="1" si="30"/>
        <v>25</v>
      </c>
      <c r="BT23" s="15" t="str">
        <f t="shared" ca="1" si="12"/>
        <v>Pola, od którego zależy dane pole ma błąd</v>
      </c>
      <c r="BV23" s="15" t="b">
        <f t="shared" ca="1" si="31"/>
        <v>0</v>
      </c>
      <c r="BW23" s="15" t="b">
        <f t="shared" ca="1" si="32"/>
        <v>0</v>
      </c>
      <c r="BX23" s="15" t="b">
        <f t="shared" ca="1" si="33"/>
        <v>0</v>
      </c>
      <c r="BY23" s="15" t="b">
        <f t="shared" ca="1" si="13"/>
        <v>0</v>
      </c>
      <c r="BZ23" s="15" t="b">
        <f t="shared" ca="1" si="34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5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4"/>
        <v>0</v>
      </c>
      <c r="CI23" s="15" t="b">
        <f t="shared" si="36"/>
        <v>0</v>
      </c>
      <c r="CJ23" s="15" t="b">
        <f t="shared" si="37"/>
        <v>0</v>
      </c>
      <c r="CK23" s="15" t="b">
        <f t="shared" ca="1" si="64"/>
        <v>0</v>
      </c>
      <c r="CL23" s="15" t="b">
        <f t="shared" ca="1" si="15"/>
        <v>0</v>
      </c>
      <c r="CM23" s="15" t="b">
        <f t="shared" ca="1" si="15"/>
        <v>0</v>
      </c>
      <c r="CN23" s="15" t="b">
        <f t="shared" ca="1" si="15"/>
        <v>0</v>
      </c>
      <c r="CO23" s="15" t="b">
        <f t="shared" ca="1" si="15"/>
        <v>0</v>
      </c>
      <c r="CP23" s="15" t="b">
        <f t="shared" ca="1" si="15"/>
        <v>0</v>
      </c>
      <c r="CQ23" s="15" t="b">
        <f t="shared" ca="1" si="15"/>
        <v>0</v>
      </c>
      <c r="CR23" s="21" t="b">
        <f t="shared" ca="1" si="15"/>
        <v>0</v>
      </c>
      <c r="CS23" s="22" t="b">
        <f t="shared" ca="1" si="16"/>
        <v>1</v>
      </c>
      <c r="CT23" s="22" t="b">
        <f t="shared" ca="1" si="16"/>
        <v>1</v>
      </c>
      <c r="CU23" s="22" t="b">
        <f t="shared" ca="1" si="16"/>
        <v>1</v>
      </c>
      <c r="CV23" s="22" t="b">
        <f t="shared" ca="1" si="16"/>
        <v>0</v>
      </c>
      <c r="CW23" s="22" t="b">
        <f t="shared" ca="1" si="16"/>
        <v>0</v>
      </c>
      <c r="CX23" s="22" t="b">
        <f t="shared" ca="1" si="16"/>
        <v>0</v>
      </c>
      <c r="CY23" s="22" t="b">
        <f t="shared" ca="1" si="16"/>
        <v>0</v>
      </c>
      <c r="CZ23" s="21" t="b">
        <f t="shared" ca="1" si="16"/>
        <v>0</v>
      </c>
      <c r="DB23" s="22" t="b">
        <f t="shared" ca="1" si="38"/>
        <v>0</v>
      </c>
      <c r="DC23" s="22" t="b">
        <f t="shared" ca="1" si="39"/>
        <v>0</v>
      </c>
      <c r="DD23" s="22" t="b">
        <f t="shared" ca="1" si="17"/>
        <v>0</v>
      </c>
      <c r="DE23" s="22" t="b">
        <f t="shared" ca="1" si="17"/>
        <v>0</v>
      </c>
      <c r="DF23" s="22" t="b">
        <f t="shared" ca="1" si="17"/>
        <v>0</v>
      </c>
      <c r="DG23" s="22" t="b">
        <f t="shared" ca="1" si="17"/>
        <v>0</v>
      </c>
      <c r="DH23" s="22" t="b">
        <f t="shared" ca="1" si="17"/>
        <v>0</v>
      </c>
      <c r="DI23" s="22" t="b">
        <f t="shared" ca="1" si="17"/>
        <v>0</v>
      </c>
      <c r="DJ23" s="22" t="b">
        <f t="shared" ca="1" si="17"/>
        <v>0</v>
      </c>
      <c r="DK23" s="22"/>
      <c r="DO23" s="15">
        <f t="shared" ca="1" si="18"/>
        <v>25</v>
      </c>
      <c r="DP23" s="15">
        <f t="shared" ca="1" si="18"/>
        <v>100</v>
      </c>
      <c r="DQ23" s="15">
        <f t="shared" ca="1" si="18"/>
        <v>25</v>
      </c>
      <c r="DR23" s="15" t="str">
        <f t="shared" ca="1" si="18"/>
        <v/>
      </c>
      <c r="DS23" s="15" t="str">
        <f t="shared" ca="1" si="18"/>
        <v/>
      </c>
      <c r="DT23" s="15" t="str">
        <f t="shared" ca="1" si="18"/>
        <v/>
      </c>
      <c r="DU23" s="15" t="str">
        <f t="shared" ca="1" si="18"/>
        <v/>
      </c>
      <c r="DV23" s="15" t="str">
        <f t="shared" ca="1" si="18"/>
        <v/>
      </c>
    </row>
    <row r="24" spans="1:126">
      <c r="A24" s="15">
        <f t="shared" si="19"/>
        <v>12</v>
      </c>
      <c r="B24" s="15" t="str">
        <f t="shared" ca="1" si="70"/>
        <v>Pola, od którego zależy dane pole ma błąd</v>
      </c>
      <c r="C24" s="15" t="s">
        <v>128</v>
      </c>
      <c r="D24" s="15" t="str">
        <f t="shared" si="21"/>
        <v>Zmienne IleLiczb</v>
      </c>
      <c r="G24" s="15" t="s">
        <v>91</v>
      </c>
      <c r="J24" s="19" t="str">
        <f ca="1">CELL(_CELL_ADDRESS_NAME,variables!O2)</f>
        <v>'[dane surowe2c.xlsm]variables'!$O$2</v>
      </c>
      <c r="K24" s="15">
        <f>ster!$C$12</f>
        <v>547</v>
      </c>
      <c r="M24" s="19"/>
      <c r="Q24" s="16"/>
      <c r="T24" s="15" t="str">
        <f t="shared" ca="1" si="71"/>
        <v>'[dane surowe2c.xlsm]variables'!$O$2:$O$548</v>
      </c>
      <c r="U24" s="15">
        <f t="shared" ca="1" si="72"/>
        <v>25</v>
      </c>
      <c r="V24" s="15" t="s">
        <v>261</v>
      </c>
      <c r="W24" s="15" t="s">
        <v>94</v>
      </c>
      <c r="X24" s="15" t="s">
        <v>119</v>
      </c>
      <c r="AD24" s="16" t="b">
        <f t="shared" si="40"/>
        <v>1</v>
      </c>
      <c r="AE24" s="16" t="b">
        <f t="shared" si="41"/>
        <v>0</v>
      </c>
      <c r="AF24" s="15" t="str">
        <f t="shared" si="68"/>
        <v/>
      </c>
      <c r="AG24" s="15" t="str">
        <f t="shared" ca="1" si="1"/>
        <v/>
      </c>
      <c r="AH24" s="15" t="str">
        <f t="shared" ca="1" si="2"/>
        <v/>
      </c>
      <c r="AI24" s="15" t="b">
        <f t="shared" ca="1" si="3"/>
        <v>0</v>
      </c>
      <c r="AJ24" s="15" t="str">
        <f t="shared" ca="1" si="24"/>
        <v/>
      </c>
      <c r="AK24" s="27" t="str">
        <f t="shared" ca="1" si="42"/>
        <v/>
      </c>
      <c r="AL24" s="15" t="b">
        <f t="shared" ca="1" si="4"/>
        <v>0</v>
      </c>
      <c r="AM24" s="15" t="str">
        <f t="shared" ca="1" si="43"/>
        <v/>
      </c>
      <c r="AN24" s="15">
        <f t="shared" ca="1" si="44"/>
        <v>3</v>
      </c>
      <c r="AO24" s="15" t="str">
        <f t="shared" ca="1" si="25"/>
        <v/>
      </c>
      <c r="AP24" s="15" t="str">
        <f t="shared" ca="1" si="69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1</v>
      </c>
      <c r="AU24" s="27">
        <f t="shared" ca="1" si="50"/>
        <v>21</v>
      </c>
      <c r="AV24" s="16" t="e">
        <f t="shared" ca="1" si="51"/>
        <v>#REF!</v>
      </c>
      <c r="AW24" s="15" t="str">
        <f t="shared" ca="1" si="5"/>
        <v>'[dane surowe2c.xlsm]variables'!$O$2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6"/>
        <v>547</v>
      </c>
      <c r="BB24" s="15" t="str">
        <f t="shared" ca="1" si="55"/>
        <v>'[dane surowe2c.xlsm]variables'!$O$2</v>
      </c>
      <c r="BC24" s="15" t="str">
        <f t="shared" ca="1" si="27"/>
        <v>'[dane surowe2c.xlsm]variables'!$O$2:$O$548</v>
      </c>
      <c r="BD24" s="15" t="b">
        <f t="shared" ca="1" si="56"/>
        <v>1</v>
      </c>
      <c r="BE24" s="15" t="b">
        <f t="shared" ca="1" si="6"/>
        <v>1</v>
      </c>
      <c r="BF24" s="15">
        <f t="shared" ca="1" si="7"/>
        <v>547</v>
      </c>
      <c r="BG24" s="15">
        <f t="shared" ca="1" si="8"/>
        <v>547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15">
        <f t="shared" ca="1" si="9"/>
        <v>1</v>
      </c>
      <c r="BL24" s="15">
        <f t="shared" ca="1" si="10"/>
        <v>1</v>
      </c>
      <c r="BP24" s="15" t="b">
        <f t="shared" si="28"/>
        <v>1</v>
      </c>
      <c r="BQ24" s="15" t="b">
        <f t="shared" ca="1" si="29"/>
        <v>1</v>
      </c>
      <c r="BR24" s="15">
        <f t="shared" ca="1" si="11"/>
        <v>25</v>
      </c>
      <c r="BS24" s="15">
        <f t="shared" ca="1" si="30"/>
        <v>25</v>
      </c>
      <c r="BT24" s="15" t="str">
        <f t="shared" ca="1" si="12"/>
        <v>Pola, od którego zależy dane pole ma błąd</v>
      </c>
      <c r="BV24" s="15" t="b">
        <f t="shared" ca="1" si="31"/>
        <v>0</v>
      </c>
      <c r="BW24" s="15" t="b">
        <f t="shared" ca="1" si="32"/>
        <v>0</v>
      </c>
      <c r="BX24" s="15" t="b">
        <f t="shared" ca="1" si="33"/>
        <v>0</v>
      </c>
      <c r="BY24" s="15" t="b">
        <f t="shared" ca="1" si="13"/>
        <v>0</v>
      </c>
      <c r="BZ24" s="15" t="b">
        <f t="shared" ca="1" si="34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5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4"/>
        <v>0</v>
      </c>
      <c r="CI24" s="15" t="b">
        <f t="shared" si="36"/>
        <v>0</v>
      </c>
      <c r="CJ24" s="15" t="b">
        <f t="shared" si="37"/>
        <v>0</v>
      </c>
      <c r="CK24" s="15" t="b">
        <f t="shared" ca="1" si="64"/>
        <v>0</v>
      </c>
      <c r="CL24" s="15" t="b">
        <f t="shared" ca="1" si="15"/>
        <v>0</v>
      </c>
      <c r="CM24" s="15" t="b">
        <f t="shared" ca="1" si="15"/>
        <v>0</v>
      </c>
      <c r="CN24" s="15" t="b">
        <f t="shared" ca="1" si="15"/>
        <v>0</v>
      </c>
      <c r="CO24" s="15" t="b">
        <f t="shared" ca="1" si="15"/>
        <v>0</v>
      </c>
      <c r="CP24" s="15" t="b">
        <f t="shared" ca="1" si="15"/>
        <v>0</v>
      </c>
      <c r="CQ24" s="15" t="b">
        <f t="shared" ca="1" si="15"/>
        <v>0</v>
      </c>
      <c r="CR24" s="21" t="b">
        <f t="shared" ca="1" si="15"/>
        <v>0</v>
      </c>
      <c r="CS24" s="22" t="b">
        <f t="shared" ca="1" si="16"/>
        <v>1</v>
      </c>
      <c r="CT24" s="22" t="b">
        <f t="shared" ca="1" si="16"/>
        <v>1</v>
      </c>
      <c r="CU24" s="22" t="b">
        <f t="shared" ca="1" si="16"/>
        <v>1</v>
      </c>
      <c r="CV24" s="22" t="b">
        <f t="shared" ca="1" si="16"/>
        <v>0</v>
      </c>
      <c r="CW24" s="22" t="b">
        <f t="shared" ca="1" si="16"/>
        <v>0</v>
      </c>
      <c r="CX24" s="22" t="b">
        <f t="shared" ca="1" si="16"/>
        <v>0</v>
      </c>
      <c r="CY24" s="22" t="b">
        <f t="shared" ca="1" si="16"/>
        <v>0</v>
      </c>
      <c r="CZ24" s="21" t="b">
        <f t="shared" ca="1" si="16"/>
        <v>0</v>
      </c>
      <c r="DB24" s="22" t="b">
        <f t="shared" ca="1" si="38"/>
        <v>0</v>
      </c>
      <c r="DC24" s="22" t="b">
        <f t="shared" ca="1" si="39"/>
        <v>0</v>
      </c>
      <c r="DD24" s="22" t="b">
        <f t="shared" ca="1" si="17"/>
        <v>0</v>
      </c>
      <c r="DE24" s="22" t="b">
        <f t="shared" ca="1" si="17"/>
        <v>0</v>
      </c>
      <c r="DF24" s="22" t="b">
        <f t="shared" ca="1" si="17"/>
        <v>0</v>
      </c>
      <c r="DG24" s="22" t="b">
        <f t="shared" ca="1" si="17"/>
        <v>0</v>
      </c>
      <c r="DH24" s="22" t="b">
        <f t="shared" ca="1" si="17"/>
        <v>0</v>
      </c>
      <c r="DI24" s="22" t="b">
        <f t="shared" ca="1" si="17"/>
        <v>0</v>
      </c>
      <c r="DJ24" s="22" t="b">
        <f t="shared" ca="1" si="17"/>
        <v>0</v>
      </c>
      <c r="DK24" s="22"/>
      <c r="DO24" s="15">
        <f t="shared" ca="1" si="18"/>
        <v>25</v>
      </c>
      <c r="DP24" s="15">
        <f t="shared" ca="1" si="18"/>
        <v>100</v>
      </c>
      <c r="DQ24" s="15">
        <f t="shared" ca="1" si="18"/>
        <v>25</v>
      </c>
      <c r="DR24" s="15" t="str">
        <f t="shared" ca="1" si="18"/>
        <v/>
      </c>
      <c r="DS24" s="15" t="str">
        <f t="shared" ca="1" si="18"/>
        <v/>
      </c>
      <c r="DT24" s="15" t="str">
        <f t="shared" ca="1" si="18"/>
        <v/>
      </c>
      <c r="DU24" s="15" t="str">
        <f t="shared" ca="1" si="18"/>
        <v/>
      </c>
      <c r="DV24" s="15" t="str">
        <f t="shared" ca="1" si="18"/>
        <v/>
      </c>
    </row>
    <row r="25" spans="1:126">
      <c r="A25" s="15">
        <f t="shared" si="19"/>
        <v>13</v>
      </c>
      <c r="B25" s="15" t="str">
        <f t="shared" ca="1" si="70"/>
        <v>Pola, od którego zależy dane pole ma błąd</v>
      </c>
      <c r="C25" s="15" t="s">
        <v>99</v>
      </c>
      <c r="D25" s="15" t="str">
        <f t="shared" si="21"/>
        <v>Zmienne Min</v>
      </c>
      <c r="G25" s="15" t="s">
        <v>91</v>
      </c>
      <c r="J25" s="19" t="str">
        <f ca="1">CELL(_CELL_ADDRESS_NAME,variables!P2)</f>
        <v>'[dane surowe2c.xlsm]variables'!$P$2</v>
      </c>
      <c r="K25" s="15">
        <f>ster!$C$12</f>
        <v>547</v>
      </c>
      <c r="M25" s="19"/>
      <c r="Q25" s="16"/>
      <c r="T25" s="15" t="str">
        <f t="shared" ca="1" si="71"/>
        <v>'[dane surowe2c.xlsm]variables'!$P$2:$P$548</v>
      </c>
      <c r="U25" s="15">
        <f t="shared" ca="1" si="72"/>
        <v>25</v>
      </c>
      <c r="V25" s="15" t="s">
        <v>261</v>
      </c>
      <c r="W25" s="15" t="s">
        <v>94</v>
      </c>
      <c r="X25" s="15" t="s">
        <v>119</v>
      </c>
      <c r="AD25" s="16" t="b">
        <f t="shared" si="40"/>
        <v>1</v>
      </c>
      <c r="AE25" s="16" t="b">
        <f t="shared" si="41"/>
        <v>0</v>
      </c>
      <c r="AF25" s="15" t="str">
        <f t="shared" si="68"/>
        <v/>
      </c>
      <c r="AG25" s="15" t="str">
        <f t="shared" ca="1" si="1"/>
        <v/>
      </c>
      <c r="AH25" s="15" t="str">
        <f t="shared" ca="1" si="2"/>
        <v/>
      </c>
      <c r="AI25" s="15" t="b">
        <f t="shared" ca="1" si="3"/>
        <v>0</v>
      </c>
      <c r="AJ25" s="15" t="str">
        <f t="shared" ca="1" si="24"/>
        <v/>
      </c>
      <c r="AK25" s="27" t="str">
        <f t="shared" ca="1" si="42"/>
        <v/>
      </c>
      <c r="AL25" s="15" t="b">
        <f t="shared" ca="1" si="4"/>
        <v>0</v>
      </c>
      <c r="AM25" s="15" t="str">
        <f t="shared" ca="1" si="43"/>
        <v/>
      </c>
      <c r="AN25" s="15">
        <f t="shared" ca="1" si="44"/>
        <v>3</v>
      </c>
      <c r="AO25" s="15" t="str">
        <f t="shared" ca="1" si="25"/>
        <v/>
      </c>
      <c r="AP25" s="15" t="str">
        <f t="shared" ca="1" si="69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1</v>
      </c>
      <c r="AU25" s="27">
        <f t="shared" ca="1" si="50"/>
        <v>21</v>
      </c>
      <c r="AV25" s="16" t="e">
        <f t="shared" ca="1" si="51"/>
        <v>#REF!</v>
      </c>
      <c r="AW25" s="15" t="str">
        <f t="shared" ca="1" si="5"/>
        <v>'[dane surowe2c.xlsm]variables'!$P$2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6"/>
        <v>547</v>
      </c>
      <c r="BB25" s="15" t="str">
        <f t="shared" ca="1" si="55"/>
        <v>'[dane surowe2c.xlsm]variables'!$P$2</v>
      </c>
      <c r="BC25" s="15" t="str">
        <f t="shared" ca="1" si="27"/>
        <v>'[dane surowe2c.xlsm]variables'!$P$2:$P$548</v>
      </c>
      <c r="BD25" s="15" t="b">
        <f t="shared" ca="1" si="56"/>
        <v>1</v>
      </c>
      <c r="BE25" s="15" t="b">
        <f t="shared" ca="1" si="6"/>
        <v>1</v>
      </c>
      <c r="BF25" s="15">
        <f t="shared" ca="1" si="7"/>
        <v>547</v>
      </c>
      <c r="BG25" s="15">
        <f t="shared" ca="1" si="8"/>
        <v>547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15">
        <f t="shared" ca="1" si="9"/>
        <v>1</v>
      </c>
      <c r="BL25" s="15">
        <f t="shared" ca="1" si="10"/>
        <v>1</v>
      </c>
      <c r="BP25" s="15" t="b">
        <f t="shared" si="28"/>
        <v>1</v>
      </c>
      <c r="BQ25" s="15" t="b">
        <f t="shared" ca="1" si="29"/>
        <v>1</v>
      </c>
      <c r="BR25" s="15">
        <f t="shared" ca="1" si="11"/>
        <v>25</v>
      </c>
      <c r="BS25" s="15">
        <f t="shared" ca="1" si="30"/>
        <v>25</v>
      </c>
      <c r="BT25" s="15" t="str">
        <f t="shared" ca="1" si="12"/>
        <v>Pola, od którego zależy dane pole ma błąd</v>
      </c>
      <c r="BV25" s="15" t="b">
        <f t="shared" ca="1" si="31"/>
        <v>0</v>
      </c>
      <c r="BW25" s="15" t="b">
        <f t="shared" ca="1" si="32"/>
        <v>0</v>
      </c>
      <c r="BX25" s="15" t="b">
        <f t="shared" ca="1" si="33"/>
        <v>0</v>
      </c>
      <c r="BY25" s="15" t="b">
        <f t="shared" ca="1" si="13"/>
        <v>0</v>
      </c>
      <c r="BZ25" s="15" t="b">
        <f t="shared" ca="1" si="34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5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4"/>
        <v>0</v>
      </c>
      <c r="CI25" s="15" t="b">
        <f t="shared" si="36"/>
        <v>0</v>
      </c>
      <c r="CJ25" s="15" t="b">
        <f t="shared" si="37"/>
        <v>0</v>
      </c>
      <c r="CK25" s="15" t="b">
        <f t="shared" ca="1" si="64"/>
        <v>0</v>
      </c>
      <c r="CL25" s="15" t="b">
        <f t="shared" ca="1" si="15"/>
        <v>0</v>
      </c>
      <c r="CM25" s="15" t="b">
        <f t="shared" ca="1" si="15"/>
        <v>0</v>
      </c>
      <c r="CN25" s="15" t="b">
        <f t="shared" ca="1" si="15"/>
        <v>0</v>
      </c>
      <c r="CO25" s="15" t="b">
        <f t="shared" ca="1" si="15"/>
        <v>0</v>
      </c>
      <c r="CP25" s="15" t="b">
        <f t="shared" ca="1" si="15"/>
        <v>0</v>
      </c>
      <c r="CQ25" s="15" t="b">
        <f t="shared" ca="1" si="15"/>
        <v>0</v>
      </c>
      <c r="CR25" s="21" t="b">
        <f t="shared" ca="1" si="15"/>
        <v>0</v>
      </c>
      <c r="CS25" s="22" t="b">
        <f t="shared" ca="1" si="16"/>
        <v>1</v>
      </c>
      <c r="CT25" s="22" t="b">
        <f t="shared" ca="1" si="16"/>
        <v>1</v>
      </c>
      <c r="CU25" s="22" t="b">
        <f t="shared" ca="1" si="16"/>
        <v>1</v>
      </c>
      <c r="CV25" s="22" t="b">
        <f t="shared" ca="1" si="16"/>
        <v>0</v>
      </c>
      <c r="CW25" s="22" t="b">
        <f t="shared" ca="1" si="16"/>
        <v>0</v>
      </c>
      <c r="CX25" s="22" t="b">
        <f t="shared" ca="1" si="16"/>
        <v>0</v>
      </c>
      <c r="CY25" s="22" t="b">
        <f t="shared" ca="1" si="16"/>
        <v>0</v>
      </c>
      <c r="CZ25" s="21" t="b">
        <f t="shared" ca="1" si="16"/>
        <v>0</v>
      </c>
      <c r="DB25" s="22" t="b">
        <f t="shared" ca="1" si="38"/>
        <v>0</v>
      </c>
      <c r="DC25" s="22" t="b">
        <f t="shared" ca="1" si="39"/>
        <v>0</v>
      </c>
      <c r="DD25" s="22" t="b">
        <f t="shared" ca="1" si="17"/>
        <v>0</v>
      </c>
      <c r="DE25" s="22" t="b">
        <f t="shared" ca="1" si="17"/>
        <v>0</v>
      </c>
      <c r="DF25" s="22" t="b">
        <f t="shared" ca="1" si="17"/>
        <v>0</v>
      </c>
      <c r="DG25" s="22" t="b">
        <f t="shared" ca="1" si="17"/>
        <v>0</v>
      </c>
      <c r="DH25" s="22" t="b">
        <f t="shared" ca="1" si="17"/>
        <v>0</v>
      </c>
      <c r="DI25" s="22" t="b">
        <f t="shared" ca="1" si="17"/>
        <v>0</v>
      </c>
      <c r="DJ25" s="22" t="b">
        <f t="shared" ca="1" si="17"/>
        <v>0</v>
      </c>
      <c r="DK25" s="22"/>
      <c r="DO25" s="15">
        <f t="shared" ca="1" si="18"/>
        <v>25</v>
      </c>
      <c r="DP25" s="15">
        <f t="shared" ca="1" si="18"/>
        <v>100</v>
      </c>
      <c r="DQ25" s="15">
        <f t="shared" ca="1" si="18"/>
        <v>25</v>
      </c>
      <c r="DR25" s="15" t="str">
        <f t="shared" ca="1" si="18"/>
        <v/>
      </c>
      <c r="DS25" s="15" t="str">
        <f t="shared" ca="1" si="18"/>
        <v/>
      </c>
      <c r="DT25" s="15" t="str">
        <f t="shared" ca="1" si="18"/>
        <v/>
      </c>
      <c r="DU25" s="15" t="str">
        <f t="shared" ca="1" si="18"/>
        <v/>
      </c>
      <c r="DV25" s="15" t="str">
        <f t="shared" ca="1" si="18"/>
        <v/>
      </c>
    </row>
    <row r="26" spans="1:126">
      <c r="A26" s="15">
        <f t="shared" si="19"/>
        <v>14</v>
      </c>
      <c r="B26" s="15" t="str">
        <f t="shared" ca="1" si="70"/>
        <v>Pola, od którego zależy dane pole ma błąd</v>
      </c>
      <c r="C26" s="15" t="s">
        <v>100</v>
      </c>
      <c r="D26" s="15" t="str">
        <f t="shared" si="21"/>
        <v>Zmienne Max</v>
      </c>
      <c r="G26" s="15" t="s">
        <v>91</v>
      </c>
      <c r="J26" s="19" t="str">
        <f ca="1">CELL(_CELL_ADDRESS_NAME,variables!Q2)</f>
        <v>'[dane surowe2c.xlsm]variables'!$Q$2</v>
      </c>
      <c r="K26" s="15">
        <f>ster!$C$12</f>
        <v>547</v>
      </c>
      <c r="M26" s="19"/>
      <c r="Q26" s="16"/>
      <c r="T26" s="15" t="str">
        <f t="shared" ca="1" si="71"/>
        <v>'[dane surowe2c.xlsm]variables'!$Q$2:$Q$548</v>
      </c>
      <c r="U26" s="15">
        <f t="shared" ca="1" si="72"/>
        <v>25</v>
      </c>
      <c r="V26" s="15" t="s">
        <v>261</v>
      </c>
      <c r="W26" s="15" t="s">
        <v>94</v>
      </c>
      <c r="X26" s="15" t="s">
        <v>119</v>
      </c>
      <c r="AD26" s="16" t="b">
        <f t="shared" si="40"/>
        <v>1</v>
      </c>
      <c r="AE26" s="16" t="b">
        <f t="shared" si="41"/>
        <v>0</v>
      </c>
      <c r="AF26" s="15" t="str">
        <f t="shared" si="68"/>
        <v/>
      </c>
      <c r="AG26" s="15" t="str">
        <f t="shared" ca="1" si="1"/>
        <v/>
      </c>
      <c r="AH26" s="15" t="str">
        <f t="shared" ca="1" si="2"/>
        <v/>
      </c>
      <c r="AI26" s="15" t="b">
        <f t="shared" ca="1" si="3"/>
        <v>0</v>
      </c>
      <c r="AJ26" s="15" t="str">
        <f t="shared" ca="1" si="24"/>
        <v/>
      </c>
      <c r="AK26" s="27" t="str">
        <f t="shared" ca="1" si="42"/>
        <v/>
      </c>
      <c r="AL26" s="15" t="b">
        <f t="shared" ca="1" si="4"/>
        <v>0</v>
      </c>
      <c r="AM26" s="15" t="str">
        <f t="shared" ca="1" si="43"/>
        <v/>
      </c>
      <c r="AN26" s="15">
        <f t="shared" ca="1" si="44"/>
        <v>3</v>
      </c>
      <c r="AO26" s="15" t="str">
        <f t="shared" ca="1" si="25"/>
        <v/>
      </c>
      <c r="AP26" s="15" t="str">
        <f t="shared" ca="1" si="69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1</v>
      </c>
      <c r="AU26" s="27">
        <f t="shared" ca="1" si="50"/>
        <v>21</v>
      </c>
      <c r="AV26" s="16" t="e">
        <f t="shared" ca="1" si="51"/>
        <v>#REF!</v>
      </c>
      <c r="AW26" s="15" t="str">
        <f t="shared" ca="1" si="5"/>
        <v>'[dane surowe2c.xlsm]variables'!$Q$2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6"/>
        <v>547</v>
      </c>
      <c r="BB26" s="15" t="str">
        <f t="shared" ca="1" si="55"/>
        <v>'[dane surowe2c.xlsm]variables'!$Q$2</v>
      </c>
      <c r="BC26" s="15" t="str">
        <f t="shared" ca="1" si="27"/>
        <v>'[dane surowe2c.xlsm]variables'!$Q$2:$Q$548</v>
      </c>
      <c r="BD26" s="15" t="b">
        <f t="shared" ca="1" si="56"/>
        <v>1</v>
      </c>
      <c r="BE26" s="15" t="b">
        <f t="shared" ca="1" si="6"/>
        <v>1</v>
      </c>
      <c r="BF26" s="15">
        <f t="shared" ca="1" si="7"/>
        <v>547</v>
      </c>
      <c r="BG26" s="15">
        <f t="shared" ca="1" si="8"/>
        <v>547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15">
        <f t="shared" ca="1" si="9"/>
        <v>1</v>
      </c>
      <c r="BL26" s="15">
        <f t="shared" ca="1" si="10"/>
        <v>1</v>
      </c>
      <c r="BP26" s="15" t="b">
        <f t="shared" si="28"/>
        <v>1</v>
      </c>
      <c r="BQ26" s="15" t="b">
        <f t="shared" ca="1" si="29"/>
        <v>1</v>
      </c>
      <c r="BR26" s="15">
        <f t="shared" ca="1" si="11"/>
        <v>25</v>
      </c>
      <c r="BS26" s="15">
        <f t="shared" ca="1" si="30"/>
        <v>25</v>
      </c>
      <c r="BT26" s="15" t="str">
        <f t="shared" ca="1" si="12"/>
        <v>Pola, od którego zależy dane pole ma błąd</v>
      </c>
      <c r="BV26" s="15" t="b">
        <f t="shared" ca="1" si="31"/>
        <v>0</v>
      </c>
      <c r="BW26" s="15" t="b">
        <f t="shared" ca="1" si="32"/>
        <v>0</v>
      </c>
      <c r="BX26" s="15" t="b">
        <f t="shared" ca="1" si="33"/>
        <v>0</v>
      </c>
      <c r="BY26" s="15" t="b">
        <f t="shared" ca="1" si="13"/>
        <v>0</v>
      </c>
      <c r="BZ26" s="15" t="b">
        <f t="shared" ca="1" si="34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5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4"/>
        <v>0</v>
      </c>
      <c r="CI26" s="15" t="b">
        <f t="shared" si="36"/>
        <v>0</v>
      </c>
      <c r="CJ26" s="15" t="b">
        <f t="shared" si="37"/>
        <v>0</v>
      </c>
      <c r="CK26" s="15" t="b">
        <f t="shared" ca="1" si="64"/>
        <v>0</v>
      </c>
      <c r="CL26" s="15" t="b">
        <f t="shared" ca="1" si="15"/>
        <v>0</v>
      </c>
      <c r="CM26" s="15" t="b">
        <f t="shared" ca="1" si="15"/>
        <v>0</v>
      </c>
      <c r="CN26" s="15" t="b">
        <f t="shared" ca="1" si="15"/>
        <v>0</v>
      </c>
      <c r="CO26" s="15" t="b">
        <f t="shared" ca="1" si="15"/>
        <v>0</v>
      </c>
      <c r="CP26" s="15" t="b">
        <f t="shared" ca="1" si="15"/>
        <v>0</v>
      </c>
      <c r="CQ26" s="15" t="b">
        <f t="shared" ca="1" si="15"/>
        <v>0</v>
      </c>
      <c r="CR26" s="21" t="b">
        <f t="shared" ca="1" si="15"/>
        <v>0</v>
      </c>
      <c r="CS26" s="22" t="b">
        <f t="shared" ca="1" si="16"/>
        <v>1</v>
      </c>
      <c r="CT26" s="22" t="b">
        <f t="shared" ca="1" si="16"/>
        <v>1</v>
      </c>
      <c r="CU26" s="22" t="b">
        <f t="shared" ca="1" si="16"/>
        <v>1</v>
      </c>
      <c r="CV26" s="22" t="b">
        <f t="shared" ca="1" si="16"/>
        <v>0</v>
      </c>
      <c r="CW26" s="22" t="b">
        <f t="shared" ca="1" si="16"/>
        <v>0</v>
      </c>
      <c r="CX26" s="22" t="b">
        <f t="shared" ca="1" si="16"/>
        <v>0</v>
      </c>
      <c r="CY26" s="22" t="b">
        <f t="shared" ca="1" si="16"/>
        <v>0</v>
      </c>
      <c r="CZ26" s="21" t="b">
        <f t="shared" ca="1" si="16"/>
        <v>0</v>
      </c>
      <c r="DB26" s="22" t="b">
        <f t="shared" ca="1" si="38"/>
        <v>0</v>
      </c>
      <c r="DC26" s="22" t="b">
        <f t="shared" ca="1" si="39"/>
        <v>0</v>
      </c>
      <c r="DD26" s="22" t="b">
        <f t="shared" ca="1" si="17"/>
        <v>0</v>
      </c>
      <c r="DE26" s="22" t="b">
        <f t="shared" ca="1" si="17"/>
        <v>0</v>
      </c>
      <c r="DF26" s="22" t="b">
        <f t="shared" ca="1" si="17"/>
        <v>0</v>
      </c>
      <c r="DG26" s="22" t="b">
        <f t="shared" ca="1" si="17"/>
        <v>0</v>
      </c>
      <c r="DH26" s="22" t="b">
        <f t="shared" ca="1" si="17"/>
        <v>0</v>
      </c>
      <c r="DI26" s="22" t="b">
        <f t="shared" ca="1" si="17"/>
        <v>0</v>
      </c>
      <c r="DJ26" s="22" t="b">
        <f t="shared" ca="1" si="17"/>
        <v>0</v>
      </c>
      <c r="DK26" s="22"/>
      <c r="DO26" s="15">
        <f t="shared" ca="1" si="18"/>
        <v>25</v>
      </c>
      <c r="DP26" s="15">
        <f t="shared" ca="1" si="18"/>
        <v>100</v>
      </c>
      <c r="DQ26" s="15">
        <f t="shared" ca="1" si="18"/>
        <v>25</v>
      </c>
      <c r="DR26" s="15" t="str">
        <f t="shared" ca="1" si="18"/>
        <v/>
      </c>
      <c r="DS26" s="15" t="str">
        <f t="shared" ca="1" si="18"/>
        <v/>
      </c>
      <c r="DT26" s="15" t="str">
        <f t="shared" ca="1" si="18"/>
        <v/>
      </c>
      <c r="DU26" s="15" t="str">
        <f t="shared" ca="1" si="18"/>
        <v/>
      </c>
      <c r="DV26" s="15" t="str">
        <f t="shared" ca="1" si="18"/>
        <v/>
      </c>
    </row>
    <row r="27" spans="1:126">
      <c r="A27" s="15">
        <f t="shared" si="19"/>
        <v>15</v>
      </c>
      <c r="B27" s="15" t="str">
        <f t="shared" ca="1" si="70"/>
        <v>Pola, od którego zależy dane pole ma błąd</v>
      </c>
      <c r="C27" s="15" t="s">
        <v>131</v>
      </c>
      <c r="D27" s="15" t="str">
        <f t="shared" si="21"/>
        <v>Zmienne MinTeoret</v>
      </c>
      <c r="G27" s="15" t="s">
        <v>91</v>
      </c>
      <c r="J27" s="19" t="str">
        <f ca="1">CELL(_CELL_ADDRESS_NAME,variables!X2)</f>
        <v>'[dane surowe2c.xlsm]variables'!$X$2</v>
      </c>
      <c r="K27" s="15">
        <f>ster!$C$12</f>
        <v>547</v>
      </c>
      <c r="M27" s="19"/>
      <c r="Q27" s="16"/>
      <c r="T27" s="15" t="str">
        <f t="shared" ca="1" si="71"/>
        <v>'[dane surowe2c.xlsm]variables'!$X$2:$X$548</v>
      </c>
      <c r="U27" s="15">
        <f t="shared" ca="1" si="72"/>
        <v>25</v>
      </c>
      <c r="V27" s="15" t="s">
        <v>261</v>
      </c>
      <c r="W27" s="15" t="s">
        <v>226</v>
      </c>
      <c r="X27" s="15" t="s">
        <v>119</v>
      </c>
      <c r="AD27" s="16" t="b">
        <f t="shared" si="40"/>
        <v>1</v>
      </c>
      <c r="AE27" s="16" t="b">
        <f t="shared" si="41"/>
        <v>0</v>
      </c>
      <c r="AF27" s="15" t="str">
        <f t="shared" si="68"/>
        <v/>
      </c>
      <c r="AG27" s="15" t="str">
        <f t="shared" ca="1" si="1"/>
        <v/>
      </c>
      <c r="AH27" s="15" t="str">
        <f t="shared" ca="1" si="2"/>
        <v/>
      </c>
      <c r="AI27" s="15" t="b">
        <f t="shared" ca="1" si="3"/>
        <v>0</v>
      </c>
      <c r="AJ27" s="15" t="str">
        <f t="shared" ca="1" si="24"/>
        <v/>
      </c>
      <c r="AK27" s="27" t="str">
        <f t="shared" ca="1" si="42"/>
        <v/>
      </c>
      <c r="AL27" s="15" t="b">
        <f t="shared" ca="1" si="4"/>
        <v>0</v>
      </c>
      <c r="AM27" s="15" t="str">
        <f t="shared" ca="1" si="43"/>
        <v/>
      </c>
      <c r="AN27" s="15">
        <f t="shared" ca="1" si="44"/>
        <v>3</v>
      </c>
      <c r="AO27" s="15" t="str">
        <f t="shared" ca="1" si="25"/>
        <v/>
      </c>
      <c r="AP27" s="15" t="str">
        <f t="shared" ca="1" si="69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1</v>
      </c>
      <c r="AU27" s="27">
        <f t="shared" ca="1" si="50"/>
        <v>21</v>
      </c>
      <c r="AV27" s="16" t="e">
        <f t="shared" ca="1" si="51"/>
        <v>#REF!</v>
      </c>
      <c r="AW27" s="15" t="str">
        <f t="shared" ca="1" si="5"/>
        <v>'[dane surowe2c.xlsm]variables'!$X$2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6"/>
        <v>547</v>
      </c>
      <c r="BB27" s="15" t="str">
        <f t="shared" ca="1" si="55"/>
        <v>'[dane surowe2c.xlsm]variables'!$X$2</v>
      </c>
      <c r="BC27" s="15" t="str">
        <f t="shared" ca="1" si="27"/>
        <v>'[dane surowe2c.xlsm]variables'!$X$2:$X$548</v>
      </c>
      <c r="BD27" s="15" t="b">
        <f t="shared" ca="1" si="56"/>
        <v>1</v>
      </c>
      <c r="BE27" s="15" t="b">
        <f t="shared" ca="1" si="6"/>
        <v>1</v>
      </c>
      <c r="BF27" s="15">
        <f t="shared" ca="1" si="7"/>
        <v>547</v>
      </c>
      <c r="BG27" s="15">
        <f t="shared" ca="1" si="8"/>
        <v>547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15">
        <f t="shared" ca="1" si="9"/>
        <v>1</v>
      </c>
      <c r="BL27" s="15">
        <f t="shared" ca="1" si="10"/>
        <v>1</v>
      </c>
      <c r="BP27" s="15" t="b">
        <f t="shared" si="28"/>
        <v>1</v>
      </c>
      <c r="BQ27" s="15" t="b">
        <f t="shared" ca="1" si="29"/>
        <v>1</v>
      </c>
      <c r="BR27" s="15">
        <f t="shared" ca="1" si="11"/>
        <v>25</v>
      </c>
      <c r="BS27" s="15">
        <f t="shared" ca="1" si="30"/>
        <v>25</v>
      </c>
      <c r="BT27" s="15" t="str">
        <f t="shared" ca="1" si="12"/>
        <v>Pola, od którego zależy dane pole ma błąd</v>
      </c>
      <c r="BV27" s="15" t="b">
        <f t="shared" ca="1" si="31"/>
        <v>0</v>
      </c>
      <c r="BW27" s="15" t="b">
        <f t="shared" ca="1" si="32"/>
        <v>0</v>
      </c>
      <c r="BX27" s="15" t="b">
        <f t="shared" ca="1" si="33"/>
        <v>0</v>
      </c>
      <c r="BY27" s="15" t="b">
        <f t="shared" ca="1" si="13"/>
        <v>0</v>
      </c>
      <c r="BZ27" s="15" t="b">
        <f t="shared" ca="1" si="34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5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4"/>
        <v>0</v>
      </c>
      <c r="CI27" s="15" t="b">
        <f t="shared" si="36"/>
        <v>0</v>
      </c>
      <c r="CJ27" s="15" t="b">
        <f t="shared" si="37"/>
        <v>0</v>
      </c>
      <c r="CK27" s="15" t="b">
        <f t="shared" ca="1" si="64"/>
        <v>0</v>
      </c>
      <c r="CL27" s="15" t="b">
        <f t="shared" ca="1" si="15"/>
        <v>0</v>
      </c>
      <c r="CM27" s="15" t="b">
        <f t="shared" ca="1" si="15"/>
        <v>0</v>
      </c>
      <c r="CN27" s="15" t="b">
        <f t="shared" ca="1" si="15"/>
        <v>0</v>
      </c>
      <c r="CO27" s="15" t="b">
        <f t="shared" ca="1" si="15"/>
        <v>0</v>
      </c>
      <c r="CP27" s="15" t="b">
        <f t="shared" ca="1" si="15"/>
        <v>0</v>
      </c>
      <c r="CQ27" s="15" t="b">
        <f t="shared" ca="1" si="15"/>
        <v>0</v>
      </c>
      <c r="CR27" s="21" t="b">
        <f t="shared" ca="1" si="15"/>
        <v>0</v>
      </c>
      <c r="CS27" s="22" t="b">
        <f t="shared" ca="1" si="16"/>
        <v>1</v>
      </c>
      <c r="CT27" s="22" t="b">
        <f t="shared" ca="1" si="16"/>
        <v>1</v>
      </c>
      <c r="CU27" s="22" t="b">
        <f t="shared" ca="1" si="16"/>
        <v>1</v>
      </c>
      <c r="CV27" s="22" t="b">
        <f t="shared" ca="1" si="16"/>
        <v>0</v>
      </c>
      <c r="CW27" s="22" t="b">
        <f t="shared" ca="1" si="16"/>
        <v>0</v>
      </c>
      <c r="CX27" s="22" t="b">
        <f t="shared" ca="1" si="16"/>
        <v>0</v>
      </c>
      <c r="CY27" s="22" t="b">
        <f t="shared" ca="1" si="16"/>
        <v>0</v>
      </c>
      <c r="CZ27" s="21" t="b">
        <f t="shared" ca="1" si="16"/>
        <v>0</v>
      </c>
      <c r="DB27" s="22" t="b">
        <f t="shared" ca="1" si="38"/>
        <v>0</v>
      </c>
      <c r="DC27" s="22" t="b">
        <f t="shared" ca="1" si="39"/>
        <v>0</v>
      </c>
      <c r="DD27" s="22" t="b">
        <f t="shared" ca="1" si="17"/>
        <v>0</v>
      </c>
      <c r="DE27" s="22" t="b">
        <f t="shared" ca="1" si="17"/>
        <v>0</v>
      </c>
      <c r="DF27" s="22" t="b">
        <f t="shared" ca="1" si="17"/>
        <v>0</v>
      </c>
      <c r="DG27" s="22" t="b">
        <f t="shared" ca="1" si="17"/>
        <v>0</v>
      </c>
      <c r="DH27" s="22" t="b">
        <f t="shared" ca="1" si="17"/>
        <v>0</v>
      </c>
      <c r="DI27" s="22" t="b">
        <f t="shared" ca="1" si="17"/>
        <v>0</v>
      </c>
      <c r="DJ27" s="22" t="b">
        <f t="shared" ca="1" si="17"/>
        <v>0</v>
      </c>
      <c r="DK27" s="22"/>
      <c r="DO27" s="15">
        <f t="shared" ca="1" si="18"/>
        <v>25</v>
      </c>
      <c r="DP27" s="15">
        <f t="shared" ca="1" si="18"/>
        <v>100</v>
      </c>
      <c r="DQ27" s="15">
        <f t="shared" ca="1" si="18"/>
        <v>25</v>
      </c>
      <c r="DR27" s="15" t="str">
        <f t="shared" ca="1" si="18"/>
        <v/>
      </c>
      <c r="DS27" s="15" t="str">
        <f t="shared" ca="1" si="18"/>
        <v/>
      </c>
      <c r="DT27" s="15" t="str">
        <f t="shared" ca="1" si="18"/>
        <v/>
      </c>
      <c r="DU27" s="15" t="str">
        <f t="shared" ca="1" si="18"/>
        <v/>
      </c>
      <c r="DV27" s="15" t="str">
        <f t="shared" ca="1" si="18"/>
        <v/>
      </c>
    </row>
    <row r="28" spans="1:126">
      <c r="A28" s="15">
        <f t="shared" si="19"/>
        <v>16</v>
      </c>
      <c r="B28" s="15" t="str">
        <f t="shared" ca="1" si="70"/>
        <v>Pola, od którego zależy dane pole ma błąd</v>
      </c>
      <c r="C28" s="15" t="s">
        <v>132</v>
      </c>
      <c r="D28" s="15" t="str">
        <f t="shared" si="21"/>
        <v>Zmienne MaxTeoret</v>
      </c>
      <c r="G28" s="15" t="s">
        <v>91</v>
      </c>
      <c r="J28" s="19" t="str">
        <f ca="1">CELL(_CELL_ADDRESS_NAME,variables!Y2)</f>
        <v>'[dane surowe2c.xlsm]variables'!$Y$2</v>
      </c>
      <c r="K28" s="15">
        <f>ster!$C$12</f>
        <v>547</v>
      </c>
      <c r="M28" s="19"/>
      <c r="Q28" s="16"/>
      <c r="T28" s="15" t="str">
        <f t="shared" ca="1" si="71"/>
        <v>'[dane surowe2c.xlsm]variables'!$Y$2:$Y$548</v>
      </c>
      <c r="U28" s="15">
        <f t="shared" ca="1" si="72"/>
        <v>25</v>
      </c>
      <c r="V28" s="15" t="s">
        <v>261</v>
      </c>
      <c r="W28" s="15" t="s">
        <v>226</v>
      </c>
      <c r="X28" s="15" t="s">
        <v>119</v>
      </c>
      <c r="AD28" s="16" t="b">
        <f t="shared" si="40"/>
        <v>1</v>
      </c>
      <c r="AE28" s="16" t="b">
        <f t="shared" si="41"/>
        <v>0</v>
      </c>
      <c r="AF28" s="15" t="str">
        <f t="shared" si="68"/>
        <v/>
      </c>
      <c r="AG28" s="15" t="str">
        <f t="shared" ca="1" si="1"/>
        <v/>
      </c>
      <c r="AH28" s="15" t="str">
        <f t="shared" ca="1" si="2"/>
        <v/>
      </c>
      <c r="AI28" s="15" t="b">
        <f t="shared" ca="1" si="3"/>
        <v>0</v>
      </c>
      <c r="AJ28" s="15" t="str">
        <f t="shared" ca="1" si="24"/>
        <v/>
      </c>
      <c r="AK28" s="27" t="str">
        <f t="shared" ca="1" si="42"/>
        <v/>
      </c>
      <c r="AL28" s="15" t="b">
        <f t="shared" ca="1" si="4"/>
        <v>0</v>
      </c>
      <c r="AM28" s="15" t="str">
        <f t="shared" ca="1" si="43"/>
        <v/>
      </c>
      <c r="AN28" s="15">
        <f t="shared" ca="1" si="44"/>
        <v>3</v>
      </c>
      <c r="AO28" s="15" t="str">
        <f t="shared" ca="1" si="25"/>
        <v/>
      </c>
      <c r="AP28" s="15" t="str">
        <f t="shared" ca="1" si="69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1</v>
      </c>
      <c r="AU28" s="27">
        <f t="shared" ca="1" si="50"/>
        <v>21</v>
      </c>
      <c r="AV28" s="16" t="e">
        <f t="shared" ca="1" si="51"/>
        <v>#REF!</v>
      </c>
      <c r="AW28" s="15" t="str">
        <f t="shared" ca="1" si="5"/>
        <v>'[dane surowe2c.xlsm]variables'!$Y$2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6"/>
        <v>547</v>
      </c>
      <c r="BB28" s="15" t="str">
        <f t="shared" ca="1" si="55"/>
        <v>'[dane surowe2c.xlsm]variables'!$Y$2</v>
      </c>
      <c r="BC28" s="15" t="str">
        <f t="shared" ca="1" si="27"/>
        <v>'[dane surowe2c.xlsm]variables'!$Y$2:$Y$548</v>
      </c>
      <c r="BD28" s="15" t="b">
        <f t="shared" ca="1" si="56"/>
        <v>1</v>
      </c>
      <c r="BE28" s="15" t="b">
        <f t="shared" ca="1" si="6"/>
        <v>1</v>
      </c>
      <c r="BF28" s="15">
        <f t="shared" ca="1" si="7"/>
        <v>547</v>
      </c>
      <c r="BG28" s="15">
        <f t="shared" ca="1" si="8"/>
        <v>547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15">
        <f t="shared" ca="1" si="9"/>
        <v>1</v>
      </c>
      <c r="BL28" s="15">
        <f t="shared" ca="1" si="10"/>
        <v>1</v>
      </c>
      <c r="BP28" s="15" t="b">
        <f t="shared" si="28"/>
        <v>1</v>
      </c>
      <c r="BQ28" s="15" t="b">
        <f t="shared" ca="1" si="29"/>
        <v>1</v>
      </c>
      <c r="BR28" s="15">
        <f t="shared" ca="1" si="11"/>
        <v>25</v>
      </c>
      <c r="BS28" s="15">
        <f t="shared" ca="1" si="30"/>
        <v>25</v>
      </c>
      <c r="BT28" s="15" t="str">
        <f t="shared" ca="1" si="12"/>
        <v>Pola, od którego zależy dane pole ma błąd</v>
      </c>
      <c r="BV28" s="15" t="b">
        <f t="shared" ca="1" si="31"/>
        <v>0</v>
      </c>
      <c r="BW28" s="15" t="b">
        <f t="shared" ca="1" si="32"/>
        <v>0</v>
      </c>
      <c r="BX28" s="15" t="b">
        <f t="shared" ca="1" si="33"/>
        <v>0</v>
      </c>
      <c r="BY28" s="15" t="b">
        <f t="shared" ca="1" si="13"/>
        <v>0</v>
      </c>
      <c r="BZ28" s="15" t="b">
        <f t="shared" ca="1" si="34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5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4"/>
        <v>0</v>
      </c>
      <c r="CI28" s="15" t="b">
        <f t="shared" si="36"/>
        <v>0</v>
      </c>
      <c r="CJ28" s="15" t="b">
        <f t="shared" si="37"/>
        <v>0</v>
      </c>
      <c r="CK28" s="15" t="b">
        <f t="shared" ca="1" si="64"/>
        <v>0</v>
      </c>
      <c r="CL28" s="15" t="b">
        <f t="shared" ca="1" si="15"/>
        <v>0</v>
      </c>
      <c r="CM28" s="15" t="b">
        <f t="shared" ca="1" si="15"/>
        <v>0</v>
      </c>
      <c r="CN28" s="15" t="b">
        <f t="shared" ca="1" si="15"/>
        <v>0</v>
      </c>
      <c r="CO28" s="15" t="b">
        <f t="shared" ca="1" si="15"/>
        <v>0</v>
      </c>
      <c r="CP28" s="15" t="b">
        <f t="shared" ca="1" si="15"/>
        <v>0</v>
      </c>
      <c r="CQ28" s="15" t="b">
        <f t="shared" ca="1" si="15"/>
        <v>0</v>
      </c>
      <c r="CR28" s="21" t="b">
        <f t="shared" ca="1" si="15"/>
        <v>0</v>
      </c>
      <c r="CS28" s="22" t="b">
        <f t="shared" ca="1" si="16"/>
        <v>1</v>
      </c>
      <c r="CT28" s="22" t="b">
        <f t="shared" ca="1" si="16"/>
        <v>1</v>
      </c>
      <c r="CU28" s="22" t="b">
        <f t="shared" ca="1" si="16"/>
        <v>1</v>
      </c>
      <c r="CV28" s="22" t="b">
        <f t="shared" ca="1" si="16"/>
        <v>0</v>
      </c>
      <c r="CW28" s="22" t="b">
        <f t="shared" ca="1" si="16"/>
        <v>0</v>
      </c>
      <c r="CX28" s="22" t="b">
        <f t="shared" ca="1" si="16"/>
        <v>0</v>
      </c>
      <c r="CY28" s="22" t="b">
        <f t="shared" ca="1" si="16"/>
        <v>0</v>
      </c>
      <c r="CZ28" s="21" t="b">
        <f t="shared" ca="1" si="16"/>
        <v>0</v>
      </c>
      <c r="DB28" s="22" t="b">
        <f t="shared" ca="1" si="38"/>
        <v>0</v>
      </c>
      <c r="DC28" s="22" t="b">
        <f t="shared" ca="1" si="39"/>
        <v>0</v>
      </c>
      <c r="DD28" s="22" t="b">
        <f t="shared" ca="1" si="17"/>
        <v>0</v>
      </c>
      <c r="DE28" s="22" t="b">
        <f t="shared" ca="1" si="17"/>
        <v>0</v>
      </c>
      <c r="DF28" s="22" t="b">
        <f t="shared" ca="1" si="17"/>
        <v>0</v>
      </c>
      <c r="DG28" s="22" t="b">
        <f t="shared" ca="1" si="17"/>
        <v>0</v>
      </c>
      <c r="DH28" s="22" t="b">
        <f t="shared" ca="1" si="17"/>
        <v>0</v>
      </c>
      <c r="DI28" s="22" t="b">
        <f t="shared" ca="1" si="17"/>
        <v>0</v>
      </c>
      <c r="DJ28" s="22" t="b">
        <f t="shared" ca="1" si="17"/>
        <v>0</v>
      </c>
      <c r="DK28" s="22"/>
      <c r="DO28" s="15">
        <f t="shared" ca="1" si="18"/>
        <v>25</v>
      </c>
      <c r="DP28" s="15">
        <f t="shared" ca="1" si="18"/>
        <v>100</v>
      </c>
      <c r="DQ28" s="15">
        <f t="shared" ca="1" si="18"/>
        <v>25</v>
      </c>
      <c r="DR28" s="15" t="str">
        <f t="shared" ca="1" si="18"/>
        <v/>
      </c>
      <c r="DS28" s="15" t="str">
        <f t="shared" ca="1" si="18"/>
        <v/>
      </c>
      <c r="DT28" s="15" t="str">
        <f t="shared" ca="1" si="18"/>
        <v/>
      </c>
      <c r="DU28" s="15" t="str">
        <f t="shared" ca="1" si="18"/>
        <v/>
      </c>
      <c r="DV28" s="15" t="str">
        <f t="shared" ca="1" si="18"/>
        <v/>
      </c>
    </row>
    <row r="29" spans="1:126">
      <c r="A29" s="15">
        <f t="shared" si="19"/>
        <v>17</v>
      </c>
      <c r="B29" s="15" t="str">
        <f t="shared" ref="B29:B30" ca="1" si="73">IF(AD29,IF(BS29&gt;0,BT29,IF(DA29,"Pole zależy od pól, które zależą od zamkniętego workbooka","ok.")),"")</f>
        <v>Pola, od którego zależy dane pole ma błąd</v>
      </c>
      <c r="C29" s="15" t="s">
        <v>281</v>
      </c>
      <c r="D29" s="15" t="str">
        <f t="shared" ref="D29:D30" si="74">IF(C29="","",C29)</f>
        <v>Zmienne UstawMinTeoret</v>
      </c>
      <c r="G29" s="15" t="s">
        <v>125</v>
      </c>
      <c r="J29" s="19" t="str">
        <f ca="1">CELL(_CELL_ADDRESS_NAME,variables!AG2)</f>
        <v>'[dane surowe2c.xlsm]variables'!$AG$2</v>
      </c>
      <c r="K29" s="15">
        <f>ster!$C$12</f>
        <v>547</v>
      </c>
      <c r="M29" s="19"/>
      <c r="Q29" s="16"/>
      <c r="T29" s="15" t="str">
        <f t="shared" ref="T29:T30" ca="1" si="75">BC29</f>
        <v>'[dane surowe2c.xlsm]variables'!$AG$2:$AG$548</v>
      </c>
      <c r="U29" s="15">
        <f t="shared" ref="U29:U30" ca="1" si="76">IF(AD29,BS29,"")</f>
        <v>25</v>
      </c>
      <c r="V29" s="15" t="s">
        <v>261</v>
      </c>
      <c r="W29" s="15" t="s">
        <v>226</v>
      </c>
      <c r="X29" s="15" t="s">
        <v>119</v>
      </c>
      <c r="AD29" s="16" t="b">
        <f t="shared" ref="AD29:AD30" si="77">C29&lt;&gt;""</f>
        <v>1</v>
      </c>
      <c r="AE29" s="16" t="b">
        <f t="shared" ref="AE29:AE30" si="78">AND(I29&lt;&gt;"",H29&lt;&gt;"")</f>
        <v>0</v>
      </c>
      <c r="AF29" s="15" t="str">
        <f t="shared" ref="AF29:AF30" si="79">IF(AE29,"[" &amp; H29 &amp; "]" &amp; $B$2,"")</f>
        <v/>
      </c>
      <c r="AG29" s="15" t="str">
        <f t="shared" ref="AG29:AG30" ca="1" si="80">IF(AND(AE29,NOT(BX29)),INDIRECT(ADDRESS(ROW($D$4),COLUMN($D$4),,,AF29)),"")</f>
        <v/>
      </c>
      <c r="AH29" s="15" t="str">
        <f t="shared" ref="AH29:AH30" ca="1" si="81">IF(AND(AE29,NOT(BX29)),MATCH(I29,INDIRECT(AG29),0),"")</f>
        <v/>
      </c>
      <c r="AI29" s="15" t="b">
        <f t="shared" ref="AI29:AI30" ca="1" si="82">AND(AE29,NOT(BX29),NOT(BY29))</f>
        <v>0</v>
      </c>
      <c r="AJ29" s="15" t="str">
        <f t="shared" ref="AJ29:AJ30" ca="1" si="83">IF(AE29,INDIRECT(ADDRESS(ROW($T$4),COLUMN($T$4),,,AF29)),"")</f>
        <v/>
      </c>
      <c r="AK29" s="27" t="str">
        <f t="shared" ref="AK29:AK30" ca="1" si="84">IF(AE29,INDEX(INDIRECT(AJ29),AH29),"")</f>
        <v/>
      </c>
      <c r="AL29" s="15" t="b">
        <f t="shared" ref="AL29:AL30" ca="1" si="85">AND(AE29,NOT(OR(BX29,BY29)))</f>
        <v>0</v>
      </c>
      <c r="AM29" s="15" t="str">
        <f t="shared" ref="AM29:AM30" ca="1" si="86">IF(AE29,INDIRECT(ADDRESS(ROW($BK$4),COLUMN($BK$4),,,AF29)),"")</f>
        <v/>
      </c>
      <c r="AN29" s="15">
        <f t="shared" ref="AN29:AN30" ca="1" si="87">IFERROR(IF(AE29,INDEX(INDIRECT(AM29),AH29),3),3)</f>
        <v>3</v>
      </c>
      <c r="AO29" s="15" t="str">
        <f t="shared" ref="AO29:AO30" ca="1" si="88">IF(AE29,INDIRECT(ADDRESS(ROW($BS$4),COLUMN($BS$4),,,AF29)),"")</f>
        <v/>
      </c>
      <c r="AP29" s="15" t="str">
        <f t="shared" ref="AP29:AP30" ca="1" si="89">IF(AQ29=2,INDEX(INDIRECT(AO29),AH29),"")</f>
        <v/>
      </c>
      <c r="AQ29" s="27">
        <f t="shared" ref="AQ29:AQ30" ca="1" si="90">IF(AND(AE29,NOT(AR29)),2,IF(AND(AR29,NOT(AE29)),1,IF(AND(NOT(AE29),NOT(AR29)),4,3)))</f>
        <v>1</v>
      </c>
      <c r="AR29" s="15" t="b">
        <f t="shared" ref="AR29:AR30" ca="1" si="91">AND(J29&lt;&gt;"",AD29)</f>
        <v>1</v>
      </c>
      <c r="AS29" s="27" t="b">
        <f t="shared" ref="AS29:AS30" ca="1" si="92">NOT(ISERROR(FIND("[",J29)))</f>
        <v>1</v>
      </c>
      <c r="AT29" s="27" t="b">
        <f t="shared" ref="AT29:AT30" ca="1" si="93">MID(J29,1,1)="'"</f>
        <v>1</v>
      </c>
      <c r="AU29" s="27">
        <f t="shared" ref="AU29:AU30" ca="1" si="94">IF(AS29,FIND("]",J29),"")</f>
        <v>21</v>
      </c>
      <c r="AV29" s="16" t="e">
        <f t="shared" ref="AV29:AV30" ca="1" si="95">IF(AS29,MID(J29,1,AU29)&lt;&gt;$V$2,FALSE)</f>
        <v>#REF!</v>
      </c>
      <c r="AW29" s="15" t="str">
        <f t="shared" ca="1" si="5"/>
        <v>'[dane surowe2c.xlsm]variables'!$AG$2</v>
      </c>
      <c r="AX29" s="27" t="b">
        <f t="shared" ref="AX29:AX30" ca="1" si="96">IF(AR29,ROWS(INDIRECT(AW29))&gt;1)</f>
        <v>0</v>
      </c>
      <c r="AY29" s="27" t="b">
        <f t="shared" ref="AY29:AY30" ca="1" si="97">IF(AR29,COLUMNS(INDIRECT(AW29))&gt;1)</f>
        <v>0</v>
      </c>
      <c r="AZ29" s="15">
        <f t="shared" ref="AZ29:AZ30" ca="1" si="98">IF($AE29,IF(NOT(AI29),"?",COLUMNS(INDIRECT($AK29))),IF($AD29,IF(L29="",1,L29)))</f>
        <v>1</v>
      </c>
      <c r="BA29" s="15">
        <f t="shared" ref="BA29:BA30" ca="1" si="99">IF($AE29,IF(NOT(AI29),"?",ROWS(INDIRECT($AK29))),IF($AD29,IF(K29="",1,K29)))</f>
        <v>547</v>
      </c>
      <c r="BB29" s="15" t="str">
        <f t="shared" ref="BB29:BB30" ca="1" si="100">IF(AD29,CHOOSE(AQ29,AW29,AK29,"?"),"")</f>
        <v>'[dane surowe2c.xlsm]variables'!$AG$2</v>
      </c>
      <c r="BC29" s="15" t="str">
        <f t="shared" ref="BC29:BC30" ca="1" si="101">IFERROR(IF(MIN(AZ29:BA29)&lt;=0,"",  BB29 &amp; IF(AND(OR(AZ29&gt;1,BA29&gt;1),AQ29=1), ":" &amp; ADDRESS(ROW(INDIRECT(BB29)) +BA29-1,COLUMN(INDIRECT(BB29))+AZ29-1),"")),"")</f>
        <v>'[dane surowe2c.xlsm]variables'!$AG$2:$AG$548</v>
      </c>
      <c r="BD29" s="15" t="b">
        <f t="shared" ref="BD29:BD30" ca="1" si="102">AZ29*BA29&gt;1</f>
        <v>1</v>
      </c>
      <c r="BE29" s="15" t="b">
        <f t="shared" ref="BE29:BE30" ca="1" si="103">IF(AND(AD29,AQ29=1),IF(Q29="",BI29, IF(Q29,TRUE,FALSE)),FALSE)</f>
        <v>0</v>
      </c>
      <c r="BF29" s="15" t="str">
        <f t="shared" ref="BF29:BF30" ca="1" si="104">IF(BE29,COUNTA(INDIRECT(BC29)),"")</f>
        <v/>
      </c>
      <c r="BG29" s="15" t="str">
        <f t="shared" ref="BG29:BG30" ca="1" si="105">IF(BE29,AZ29*BA29,"")</f>
        <v/>
      </c>
      <c r="BH29" s="15">
        <f t="array" aca="1" ref="BH29" ca="1">IF(IFERROR( S29,1),1,IF(BC29="","", SUM(IF(ISERROR(INDIRECT(BC29)),1,0))))</f>
        <v>0</v>
      </c>
      <c r="BI29" s="15" t="b">
        <f t="shared" ref="BI29:BI30" si="106">G29="r"</f>
        <v>0</v>
      </c>
      <c r="BJ29" s="15" t="b">
        <f t="shared" ref="BJ29:BJ30" si="107">G29="W"</f>
        <v>1</v>
      </c>
      <c r="BK29" s="15">
        <f t="shared" ref="BK29:BK30" ca="1" si="108">IF(AR29,IF(AND(BI29,NOT(BJ29)),1,IF(AND(BJ29,NOT(BI29)),2,3)),"")</f>
        <v>2</v>
      </c>
      <c r="BL29" s="15">
        <f t="shared" ref="BL29:BL30" ca="1" si="109">CHOOSE(AQ29,BK29,AN29,3,4)</f>
        <v>2</v>
      </c>
      <c r="BP29" s="15" t="b">
        <f t="shared" ref="BP29:BP30" si="110">IF(AD29,IF(M29="",TRUE,NOT(M29)),FALSE)</f>
        <v>1</v>
      </c>
      <c r="BQ29" s="15" t="b">
        <f t="shared" ref="BQ29:BQ30" ca="1" si="111">IF(BP29,OR(BU29:CZ29),FALSE)</f>
        <v>1</v>
      </c>
      <c r="BR29" s="15">
        <f t="shared" ref="BR29:BR30" ca="1" si="112">IF(BQ29,MATCH(TRUE,BU29:CZ29,0),"")</f>
        <v>25</v>
      </c>
      <c r="BS29" s="15">
        <f t="shared" ref="BS29:BS30" ca="1" si="113">IF(BP29,IF(BQ29,BR29,IF(AQ29=2,AP29,0)),0)</f>
        <v>25</v>
      </c>
      <c r="BT29" s="15" t="str">
        <f t="shared" ref="BT29:BT30" ca="1" si="114">IF(BS29&gt;0,INDEX(BU$10:CZ$10,BS29),"")</f>
        <v>Pola, od którego zależy dane pole ma błąd</v>
      </c>
      <c r="BV29" s="15" t="b">
        <f t="shared" ref="BV29:BV30" ca="1" si="115">IFERROR(IF($AD29,COUNTIF(INDIRECT($C$4),C29)&gt;1,FALSE),FALSE)</f>
        <v>0</v>
      </c>
      <c r="BW29" s="15" t="b">
        <f t="shared" ref="BW29:BW30" ca="1" si="116">IFERROR(IF($AD29,IF(D29&lt;&gt;"",COUNTIF(INDIRECT($D$4),D29)&gt;1,FALSE),FALSE),FALSE)</f>
        <v>0</v>
      </c>
      <c r="BX29" s="15" t="b">
        <f t="shared" ref="BX29:BX30" ca="1" si="117">IFERROR(IF(AE29,IFERROR(INDIRECT(ADDRESS(ROW($B$2),COLUMN($B$2),4,,AF29))&lt;&gt;$B$2,TRUE)),FALSE)</f>
        <v>0</v>
      </c>
      <c r="BY29" s="15" t="b">
        <f t="shared" ref="BY29:BY30" ca="1" si="118">IFERROR(IF(AND(AE29,NOT(BX29)),IF(ISERROR(AH29),TRUE,FALSE)),FALSE)</f>
        <v>0</v>
      </c>
      <c r="BZ29" s="15" t="b">
        <f t="shared" ref="BZ29:BZ30" ca="1" si="119">IFERROR(IF(BE29,BF29&lt;&gt;BG29,FALSE),FALSE)</f>
        <v>0</v>
      </c>
      <c r="CA29" s="15" t="b">
        <f t="shared" ref="CA29:CA30" ca="1" si="120">AND(AR29,AE29,AD29)</f>
        <v>0</v>
      </c>
      <c r="CB29" s="15" t="b">
        <f t="shared" ref="CB29:CB30" ca="1" si="121">ISERROR(COUNT(INDIRECT(J29)))</f>
        <v>0</v>
      </c>
      <c r="CC29" s="15" t="b">
        <f t="shared" ref="CC29:CC30" ca="1" si="122">AND(AD29,AQ29=2,Q29&lt;&gt;"")</f>
        <v>0</v>
      </c>
      <c r="CD29" s="15" t="b">
        <f t="shared" ref="CD29:CD30" ca="1" si="123">AND(AE29,AR29=2,R29&lt;&gt;"")</f>
        <v>0</v>
      </c>
      <c r="CE29" s="15" t="b">
        <f t="shared" ref="CE29:CE30" ca="1" si="124">IF(AD29, IF(AQ29=1, IF(OR(R29,DB29,AK29="" ),FALSE,OR(ISERROR(INDIRECT(T29)))),FALSE),FALSE)</f>
        <v>0</v>
      </c>
      <c r="CF29" s="15" t="b">
        <f t="shared" ref="CF29:CF30" ca="1" si="125">AND($AD29,$AQ29=2,COUNTA( S29)=1)</f>
        <v>0</v>
      </c>
      <c r="CG29" s="15" t="b">
        <f t="shared" ref="CG29:CG30" ca="1" si="126">AND(AND(AQ29&lt;&gt;1,AQ29&lt;&gt;3),G29&lt;&gt;"")</f>
        <v>0</v>
      </c>
      <c r="CH29" s="15" t="b">
        <f t="shared" ref="CH29:CH30" ca="1" si="127">AND(AQ29=1,BK29=3)</f>
        <v>0</v>
      </c>
      <c r="CI29" s="15" t="b">
        <f t="shared" ref="CI29:CI30" si="128">ISERROR(S29)</f>
        <v>0</v>
      </c>
      <c r="CJ29" s="15" t="b">
        <f t="shared" ref="CJ29:CJ30" si="129">IFERROR(IF(S29,TRUE,FALSE),FALSE)</f>
        <v>0</v>
      </c>
      <c r="CK29" s="15" t="b">
        <f t="shared" ref="CK29:CK30" ca="1" si="130">IF(V29&lt;&gt;"",IFERROR(MATCH(V29,INDIRECT($C$4),0)&lt;0,TRUE),FALSE)</f>
        <v>0</v>
      </c>
      <c r="CL29" s="15" t="b">
        <f t="shared" ref="CL29:CL30" ca="1" si="131">IF(W29&lt;&gt;"",IFERROR(MATCH(W29,INDIRECT($C$4),0)&lt;0,TRUE),FALSE)</f>
        <v>0</v>
      </c>
      <c r="CM29" s="15" t="b">
        <f t="shared" ref="CM29:CM30" ca="1" si="132">IF(X29&lt;&gt;"",IFERROR(MATCH(X29,INDIRECT($C$4),0)&lt;0,TRUE),FALSE)</f>
        <v>0</v>
      </c>
      <c r="CN29" s="15" t="b">
        <f t="shared" ref="CN29:CN30" ca="1" si="133">IF(Y29&lt;&gt;"",IFERROR(MATCH(Y29,INDIRECT($C$4),0)&lt;0,TRUE),FALSE)</f>
        <v>0</v>
      </c>
      <c r="CO29" s="15" t="b">
        <f t="shared" ref="CO29:CO30" ca="1" si="134">IF(Z29&lt;&gt;"",IFERROR(MATCH(Z29,INDIRECT($C$4),0)&lt;0,TRUE),FALSE)</f>
        <v>0</v>
      </c>
      <c r="CP29" s="15" t="b">
        <f t="shared" ref="CP29:CP30" ca="1" si="135">IF(AA29&lt;&gt;"",IFERROR(MATCH(AA29,INDIRECT($C$4),0)&lt;0,TRUE),FALSE)</f>
        <v>0</v>
      </c>
      <c r="CQ29" s="15" t="b">
        <f t="shared" ref="CQ29:CQ30" ca="1" si="136">IF(AB29&lt;&gt;"",IFERROR(MATCH(AB29,INDIRECT($C$4),0)&lt;0,TRUE),FALSE)</f>
        <v>0</v>
      </c>
      <c r="CR29" s="21" t="b">
        <f t="shared" ref="CR29:CR30" ca="1" si="137">IF(AC29&lt;&gt;"",IFERROR(MATCH(AC29,INDIRECT($C$4),0)&lt;0,TRUE),FALSE)</f>
        <v>0</v>
      </c>
      <c r="CS29" s="22" t="b">
        <f t="shared" ref="CS29:CS30" ca="1" si="138">AND(DO29&lt;&gt;"",DO29&lt;&gt;0,DO29&lt;&gt;4)</f>
        <v>1</v>
      </c>
      <c r="CT29" s="22" t="b">
        <f t="shared" ref="CT29:CT30" ca="1" si="139">AND(DP29&lt;&gt;"",DP29&lt;&gt;0,DP29&lt;&gt;4)</f>
        <v>1</v>
      </c>
      <c r="CU29" s="22" t="b">
        <f t="shared" ref="CU29:CU30" ca="1" si="140">AND(DQ29&lt;&gt;"",DQ29&lt;&gt;0,DQ29&lt;&gt;4)</f>
        <v>1</v>
      </c>
      <c r="CV29" s="22" t="b">
        <f t="shared" ref="CV29:CV30" ca="1" si="141">AND(DR29&lt;&gt;"",DR29&lt;&gt;0,DR29&lt;&gt;4)</f>
        <v>0</v>
      </c>
      <c r="CW29" s="22" t="b">
        <f t="shared" ref="CW29:CW30" ca="1" si="142">AND(DS29&lt;&gt;"",DS29&lt;&gt;0,DS29&lt;&gt;4)</f>
        <v>0</v>
      </c>
      <c r="CX29" s="22" t="b">
        <f t="shared" ref="CX29:CX30" ca="1" si="143">AND(DT29&lt;&gt;"",DT29&lt;&gt;0,DT29&lt;&gt;4)</f>
        <v>0</v>
      </c>
      <c r="CY29" s="22" t="b">
        <f t="shared" ref="CY29:CY30" ca="1" si="144">AND(DU29&lt;&gt;"",DU29&lt;&gt;0,DU29&lt;&gt;4)</f>
        <v>0</v>
      </c>
      <c r="CZ29" s="21" t="b">
        <f t="shared" ref="CZ29:CZ30" ca="1" si="145">AND(DV29&lt;&gt;"",DV29&lt;&gt;0,DV29&lt;&gt;4)</f>
        <v>0</v>
      </c>
      <c r="DB29" s="22" t="b">
        <f t="shared" ref="DB29:DB30" ca="1" si="146">OR(DC29:DJ29)</f>
        <v>0</v>
      </c>
      <c r="DC29" s="22" t="b">
        <f t="shared" ref="DC29:DC30" ca="1" si="147">AND(DO29=4)</f>
        <v>0</v>
      </c>
      <c r="DD29" s="22" t="b">
        <f t="shared" ref="DD29:DD30" ca="1" si="148">AND(DP29=4)</f>
        <v>0</v>
      </c>
      <c r="DE29" s="22" t="b">
        <f t="shared" ref="DE29:DE30" ca="1" si="149">AND(DQ29=4)</f>
        <v>0</v>
      </c>
      <c r="DF29" s="22" t="b">
        <f t="shared" ref="DF29:DF30" ca="1" si="150">AND(DR29=4)</f>
        <v>0</v>
      </c>
      <c r="DG29" s="22" t="b">
        <f t="shared" ref="DG29:DG30" ca="1" si="151">AND(DS29=4)</f>
        <v>0</v>
      </c>
      <c r="DH29" s="22" t="b">
        <f t="shared" ref="DH29:DH30" ca="1" si="152">AND(DT29=4)</f>
        <v>0</v>
      </c>
      <c r="DI29" s="22" t="b">
        <f t="shared" ref="DI29:DI30" ca="1" si="153">AND(DU29=4)</f>
        <v>0</v>
      </c>
      <c r="DJ29" s="22" t="b">
        <f t="shared" ref="DJ29:DJ30" ca="1" si="154">AND(DV29=4)</f>
        <v>0</v>
      </c>
      <c r="DK29" s="22"/>
      <c r="DO29" s="15">
        <f t="shared" ref="DO29:DO30" ca="1" si="155">IF(V29&lt;&gt;"",IFERROR(INDEX(INDIRECT($BS$4),MATCH(V29,INDIRECT($C$4),0)),100),"")</f>
        <v>25</v>
      </c>
      <c r="DP29" s="15">
        <f t="shared" ref="DP29:DP30" ca="1" si="156">IF(W29&lt;&gt;"",IFERROR(INDEX(INDIRECT($BS$4),MATCH(W29,INDIRECT($C$4),0)),100),"")</f>
        <v>100</v>
      </c>
      <c r="DQ29" s="15">
        <f t="shared" ref="DQ29:DQ30" ca="1" si="157">IF(X29&lt;&gt;"",IFERROR(INDEX(INDIRECT($BS$4),MATCH(X29,INDIRECT($C$4),0)),100),"")</f>
        <v>25</v>
      </c>
      <c r="DR29" s="15" t="str">
        <f t="shared" ref="DR29:DR30" ca="1" si="158">IF(Y29&lt;&gt;"",IFERROR(INDEX(INDIRECT($BS$4),MATCH(Y29,INDIRECT($C$4),0)),100),"")</f>
        <v/>
      </c>
      <c r="DS29" s="15" t="str">
        <f t="shared" ref="DS29:DS30" ca="1" si="159">IF(Z29&lt;&gt;"",IFERROR(INDEX(INDIRECT($BS$4),MATCH(Z29,INDIRECT($C$4),0)),100),"")</f>
        <v/>
      </c>
      <c r="DT29" s="15" t="str">
        <f t="shared" ref="DT29:DT30" ca="1" si="160">IF(AA29&lt;&gt;"",IFERROR(INDEX(INDIRECT($BS$4),MATCH(AA29,INDIRECT($C$4),0)),100),"")</f>
        <v/>
      </c>
      <c r="DU29" s="15" t="str">
        <f t="shared" ref="DU29:DU30" ca="1" si="161">IF(AB29&lt;&gt;"",IFERROR(INDEX(INDIRECT($BS$4),MATCH(AB29,INDIRECT($C$4),0)),100),"")</f>
        <v/>
      </c>
      <c r="DV29" s="15" t="str">
        <f t="shared" ref="DV29:DV30" ca="1" si="162">IF(AC29&lt;&gt;"",IFERROR(INDEX(INDIRECT($BS$4),MATCH(AC29,INDIRECT($C$4),0)),100),"")</f>
        <v/>
      </c>
    </row>
    <row r="30" spans="1:126">
      <c r="A30" s="15">
        <f t="shared" si="19"/>
        <v>18</v>
      </c>
      <c r="B30" s="15" t="str">
        <f t="shared" ca="1" si="73"/>
        <v>Pola, od którego zależy dane pole ma błąd</v>
      </c>
      <c r="C30" s="15" t="s">
        <v>282</v>
      </c>
      <c r="D30" s="15" t="str">
        <f t="shared" si="74"/>
        <v>Zmienne UstawMaxTeoret</v>
      </c>
      <c r="G30" s="15" t="s">
        <v>125</v>
      </c>
      <c r="J30" s="19" t="str">
        <f ca="1">CELL(_CELL_ADDRESS_NAME,variables!AH2)</f>
        <v>'[dane surowe2c.xlsm]variables'!$AH$2</v>
      </c>
      <c r="K30" s="15">
        <f>ster!$C$12</f>
        <v>547</v>
      </c>
      <c r="M30" s="19"/>
      <c r="Q30" s="16"/>
      <c r="T30" s="15" t="str">
        <f t="shared" ca="1" si="75"/>
        <v>'[dane surowe2c.xlsm]variables'!$AH$2:$AH$548</v>
      </c>
      <c r="U30" s="15">
        <f t="shared" ca="1" si="76"/>
        <v>25</v>
      </c>
      <c r="V30" s="15" t="s">
        <v>261</v>
      </c>
      <c r="W30" s="15" t="s">
        <v>226</v>
      </c>
      <c r="X30" s="15" t="s">
        <v>119</v>
      </c>
      <c r="AD30" s="16" t="b">
        <f t="shared" si="77"/>
        <v>1</v>
      </c>
      <c r="AE30" s="16" t="b">
        <f t="shared" si="78"/>
        <v>0</v>
      </c>
      <c r="AF30" s="15" t="str">
        <f t="shared" si="79"/>
        <v/>
      </c>
      <c r="AG30" s="15" t="str">
        <f t="shared" ca="1" si="80"/>
        <v/>
      </c>
      <c r="AH30" s="15" t="str">
        <f t="shared" ca="1" si="81"/>
        <v/>
      </c>
      <c r="AI30" s="15" t="b">
        <f t="shared" ca="1" si="82"/>
        <v>0</v>
      </c>
      <c r="AJ30" s="15" t="str">
        <f t="shared" ca="1" si="83"/>
        <v/>
      </c>
      <c r="AK30" s="27" t="str">
        <f t="shared" ca="1" si="84"/>
        <v/>
      </c>
      <c r="AL30" s="15" t="b">
        <f t="shared" ca="1" si="85"/>
        <v>0</v>
      </c>
      <c r="AM30" s="15" t="str">
        <f t="shared" ca="1" si="86"/>
        <v/>
      </c>
      <c r="AN30" s="15">
        <f t="shared" ca="1" si="87"/>
        <v>3</v>
      </c>
      <c r="AO30" s="15" t="str">
        <f t="shared" ca="1" si="88"/>
        <v/>
      </c>
      <c r="AP30" s="15" t="str">
        <f t="shared" ca="1" si="89"/>
        <v/>
      </c>
      <c r="AQ30" s="27">
        <f t="shared" ca="1" si="90"/>
        <v>1</v>
      </c>
      <c r="AR30" s="15" t="b">
        <f t="shared" ca="1" si="91"/>
        <v>1</v>
      </c>
      <c r="AS30" s="27" t="b">
        <f t="shared" ca="1" si="92"/>
        <v>1</v>
      </c>
      <c r="AT30" s="27" t="b">
        <f t="shared" ca="1" si="93"/>
        <v>1</v>
      </c>
      <c r="AU30" s="27">
        <f t="shared" ca="1" si="94"/>
        <v>21</v>
      </c>
      <c r="AV30" s="16" t="e">
        <f t="shared" ca="1" si="95"/>
        <v>#REF!</v>
      </c>
      <c r="AW30" s="15" t="str">
        <f t="shared" ca="1" si="5"/>
        <v>'[dane surowe2c.xlsm]variables'!$AH$2</v>
      </c>
      <c r="AX30" s="27" t="b">
        <f t="shared" ca="1" si="96"/>
        <v>0</v>
      </c>
      <c r="AY30" s="27" t="b">
        <f t="shared" ca="1" si="97"/>
        <v>0</v>
      </c>
      <c r="AZ30" s="15">
        <f t="shared" ca="1" si="98"/>
        <v>1</v>
      </c>
      <c r="BA30" s="15">
        <f t="shared" ca="1" si="99"/>
        <v>547</v>
      </c>
      <c r="BB30" s="15" t="str">
        <f t="shared" ca="1" si="100"/>
        <v>'[dane surowe2c.xlsm]variables'!$AH$2</v>
      </c>
      <c r="BC30" s="15" t="str">
        <f t="shared" ca="1" si="101"/>
        <v>'[dane surowe2c.xlsm]variables'!$AH$2:$AH$548</v>
      </c>
      <c r="BD30" s="15" t="b">
        <f t="shared" ca="1" si="102"/>
        <v>1</v>
      </c>
      <c r="BE30" s="15" t="b">
        <f t="shared" ca="1" si="103"/>
        <v>0</v>
      </c>
      <c r="BF30" s="15" t="str">
        <f t="shared" ca="1" si="104"/>
        <v/>
      </c>
      <c r="BG30" s="15" t="str">
        <f t="shared" ca="1" si="105"/>
        <v/>
      </c>
      <c r="BH30" s="15">
        <f t="array" aca="1" ref="BH30" ca="1">IF(IFERROR( S30,1),1,IF(BC30="","", SUM(IF(ISERROR(INDIRECT(BC30)),1,0))))</f>
        <v>0</v>
      </c>
      <c r="BI30" s="15" t="b">
        <f t="shared" si="106"/>
        <v>0</v>
      </c>
      <c r="BJ30" s="15" t="b">
        <f t="shared" si="107"/>
        <v>1</v>
      </c>
      <c r="BK30" s="15">
        <f t="shared" ca="1" si="108"/>
        <v>2</v>
      </c>
      <c r="BL30" s="15">
        <f t="shared" ca="1" si="109"/>
        <v>2</v>
      </c>
      <c r="BP30" s="15" t="b">
        <f t="shared" si="110"/>
        <v>1</v>
      </c>
      <c r="BQ30" s="15" t="b">
        <f t="shared" ca="1" si="111"/>
        <v>1</v>
      </c>
      <c r="BR30" s="15">
        <f t="shared" ca="1" si="112"/>
        <v>25</v>
      </c>
      <c r="BS30" s="15">
        <f t="shared" ca="1" si="113"/>
        <v>25</v>
      </c>
      <c r="BT30" s="15" t="str">
        <f t="shared" ca="1" si="114"/>
        <v>Pola, od którego zależy dane pole ma błąd</v>
      </c>
      <c r="BV30" s="15" t="b">
        <f t="shared" ca="1" si="115"/>
        <v>0</v>
      </c>
      <c r="BW30" s="15" t="b">
        <f t="shared" ca="1" si="116"/>
        <v>0</v>
      </c>
      <c r="BX30" s="15" t="b">
        <f t="shared" ca="1" si="117"/>
        <v>0</v>
      </c>
      <c r="BY30" s="15" t="b">
        <f t="shared" ca="1" si="118"/>
        <v>0</v>
      </c>
      <c r="BZ30" s="15" t="b">
        <f t="shared" ca="1" si="119"/>
        <v>0</v>
      </c>
      <c r="CA30" s="15" t="b">
        <f t="shared" ca="1" si="120"/>
        <v>0</v>
      </c>
      <c r="CB30" s="15" t="b">
        <f t="shared" ca="1" si="121"/>
        <v>0</v>
      </c>
      <c r="CC30" s="15" t="b">
        <f t="shared" ca="1" si="122"/>
        <v>0</v>
      </c>
      <c r="CD30" s="15" t="b">
        <f t="shared" ca="1" si="123"/>
        <v>0</v>
      </c>
      <c r="CE30" s="15" t="b">
        <f t="shared" ca="1" si="124"/>
        <v>0</v>
      </c>
      <c r="CF30" s="15" t="b">
        <f t="shared" ca="1" si="125"/>
        <v>0</v>
      </c>
      <c r="CG30" s="15" t="b">
        <f t="shared" ca="1" si="126"/>
        <v>0</v>
      </c>
      <c r="CH30" s="15" t="b">
        <f t="shared" ca="1" si="127"/>
        <v>0</v>
      </c>
      <c r="CI30" s="15" t="b">
        <f t="shared" si="128"/>
        <v>0</v>
      </c>
      <c r="CJ30" s="15" t="b">
        <f t="shared" si="129"/>
        <v>0</v>
      </c>
      <c r="CK30" s="15" t="b">
        <f t="shared" ca="1" si="130"/>
        <v>0</v>
      </c>
      <c r="CL30" s="15" t="b">
        <f t="shared" ca="1" si="131"/>
        <v>0</v>
      </c>
      <c r="CM30" s="15" t="b">
        <f t="shared" ca="1" si="132"/>
        <v>0</v>
      </c>
      <c r="CN30" s="15" t="b">
        <f t="shared" ca="1" si="133"/>
        <v>0</v>
      </c>
      <c r="CO30" s="15" t="b">
        <f t="shared" ca="1" si="134"/>
        <v>0</v>
      </c>
      <c r="CP30" s="15" t="b">
        <f t="shared" ca="1" si="135"/>
        <v>0</v>
      </c>
      <c r="CQ30" s="15" t="b">
        <f t="shared" ca="1" si="136"/>
        <v>0</v>
      </c>
      <c r="CR30" s="21" t="b">
        <f t="shared" ca="1" si="137"/>
        <v>0</v>
      </c>
      <c r="CS30" s="22" t="b">
        <f t="shared" ca="1" si="138"/>
        <v>1</v>
      </c>
      <c r="CT30" s="22" t="b">
        <f t="shared" ca="1" si="139"/>
        <v>1</v>
      </c>
      <c r="CU30" s="22" t="b">
        <f t="shared" ca="1" si="140"/>
        <v>1</v>
      </c>
      <c r="CV30" s="22" t="b">
        <f t="shared" ca="1" si="141"/>
        <v>0</v>
      </c>
      <c r="CW30" s="22" t="b">
        <f t="shared" ca="1" si="142"/>
        <v>0</v>
      </c>
      <c r="CX30" s="22" t="b">
        <f t="shared" ca="1" si="143"/>
        <v>0</v>
      </c>
      <c r="CY30" s="22" t="b">
        <f t="shared" ca="1" si="144"/>
        <v>0</v>
      </c>
      <c r="CZ30" s="21" t="b">
        <f t="shared" ca="1" si="145"/>
        <v>0</v>
      </c>
      <c r="DB30" s="22" t="b">
        <f t="shared" ca="1" si="146"/>
        <v>0</v>
      </c>
      <c r="DC30" s="22" t="b">
        <f t="shared" ca="1" si="147"/>
        <v>0</v>
      </c>
      <c r="DD30" s="22" t="b">
        <f t="shared" ca="1" si="148"/>
        <v>0</v>
      </c>
      <c r="DE30" s="22" t="b">
        <f t="shared" ca="1" si="149"/>
        <v>0</v>
      </c>
      <c r="DF30" s="22" t="b">
        <f t="shared" ca="1" si="150"/>
        <v>0</v>
      </c>
      <c r="DG30" s="22" t="b">
        <f t="shared" ca="1" si="151"/>
        <v>0</v>
      </c>
      <c r="DH30" s="22" t="b">
        <f t="shared" ca="1" si="152"/>
        <v>0</v>
      </c>
      <c r="DI30" s="22" t="b">
        <f t="shared" ca="1" si="153"/>
        <v>0</v>
      </c>
      <c r="DJ30" s="22" t="b">
        <f t="shared" ca="1" si="154"/>
        <v>0</v>
      </c>
      <c r="DK30" s="22"/>
      <c r="DO30" s="15">
        <f t="shared" ca="1" si="155"/>
        <v>25</v>
      </c>
      <c r="DP30" s="15">
        <f t="shared" ca="1" si="156"/>
        <v>100</v>
      </c>
      <c r="DQ30" s="15">
        <f t="shared" ca="1" si="157"/>
        <v>25</v>
      </c>
      <c r="DR30" s="15" t="str">
        <f t="shared" ca="1" si="158"/>
        <v/>
      </c>
      <c r="DS30" s="15" t="str">
        <f t="shared" ca="1" si="159"/>
        <v/>
      </c>
      <c r="DT30" s="15" t="str">
        <f t="shared" ca="1" si="160"/>
        <v/>
      </c>
      <c r="DU30" s="15" t="str">
        <f t="shared" ca="1" si="161"/>
        <v/>
      </c>
      <c r="DV30" s="15" t="str">
        <f t="shared" ca="1" si="162"/>
        <v/>
      </c>
    </row>
    <row r="31" spans="1:126">
      <c r="A31" s="15">
        <f t="shared" si="19"/>
        <v>19</v>
      </c>
      <c r="B31" s="15" t="str">
        <f t="shared" ca="1" si="70"/>
        <v>Pola, od którego zależy dane pole ma błąd</v>
      </c>
      <c r="C31" s="15" t="s">
        <v>129</v>
      </c>
      <c r="D31" s="15" t="str">
        <f t="shared" si="21"/>
        <v>Zmienne ProcPolLiczbowych</v>
      </c>
      <c r="G31" s="15" t="s">
        <v>91</v>
      </c>
      <c r="J31" s="19" t="str">
        <f ca="1">CELL(_CELL_ADDRESS_NAME,variables!S2)</f>
        <v>'[dane surowe2c.xlsm]variables'!$S$2</v>
      </c>
      <c r="K31" s="15">
        <f>ster!$C$12</f>
        <v>547</v>
      </c>
      <c r="M31" s="19"/>
      <c r="Q31" s="16"/>
      <c r="T31" s="15" t="str">
        <f t="shared" ca="1" si="71"/>
        <v>'[dane surowe2c.xlsm]variables'!$S$2:$S$548</v>
      </c>
      <c r="U31" s="15">
        <f t="shared" ca="1" si="72"/>
        <v>25</v>
      </c>
      <c r="V31" s="15" t="s">
        <v>261</v>
      </c>
      <c r="W31" s="15" t="s">
        <v>94</v>
      </c>
      <c r="X31" s="15" t="s">
        <v>119</v>
      </c>
      <c r="AD31" s="16" t="b">
        <f t="shared" si="40"/>
        <v>1</v>
      </c>
      <c r="AE31" s="16" t="b">
        <f t="shared" si="41"/>
        <v>0</v>
      </c>
      <c r="AF31" s="15" t="str">
        <f t="shared" si="68"/>
        <v/>
      </c>
      <c r="AG31" s="15" t="str">
        <f t="shared" ca="1" si="1"/>
        <v/>
      </c>
      <c r="AH31" s="15" t="str">
        <f t="shared" ca="1" si="2"/>
        <v/>
      </c>
      <c r="AI31" s="15" t="b">
        <f t="shared" ca="1" si="3"/>
        <v>0</v>
      </c>
      <c r="AJ31" s="15" t="str">
        <f t="shared" ca="1" si="24"/>
        <v/>
      </c>
      <c r="AK31" s="27" t="str">
        <f t="shared" ca="1" si="42"/>
        <v/>
      </c>
      <c r="AL31" s="15" t="b">
        <f t="shared" ca="1" si="4"/>
        <v>0</v>
      </c>
      <c r="AM31" s="15" t="str">
        <f t="shared" ca="1" si="43"/>
        <v/>
      </c>
      <c r="AN31" s="15">
        <f t="shared" ca="1" si="44"/>
        <v>3</v>
      </c>
      <c r="AO31" s="15" t="str">
        <f t="shared" ca="1" si="25"/>
        <v/>
      </c>
      <c r="AP31" s="15" t="str">
        <f t="shared" ca="1" si="69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1</v>
      </c>
      <c r="AU31" s="27">
        <f t="shared" ca="1" si="50"/>
        <v>21</v>
      </c>
      <c r="AV31" s="16" t="e">
        <f t="shared" ca="1" si="51"/>
        <v>#REF!</v>
      </c>
      <c r="AW31" s="15" t="str">
        <f t="shared" ca="1" si="5"/>
        <v>'[dane surowe2c.xlsm]variables'!$S$2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6"/>
        <v>547</v>
      </c>
      <c r="BB31" s="15" t="str">
        <f t="shared" ca="1" si="55"/>
        <v>'[dane surowe2c.xlsm]variables'!$S$2</v>
      </c>
      <c r="BC31" s="15" t="str">
        <f t="shared" ca="1" si="27"/>
        <v>'[dane surowe2c.xlsm]variables'!$S$2:$S$548</v>
      </c>
      <c r="BD31" s="15" t="b">
        <f t="shared" ca="1" si="56"/>
        <v>1</v>
      </c>
      <c r="BE31" s="15" t="b">
        <f t="shared" ca="1" si="6"/>
        <v>1</v>
      </c>
      <c r="BF31" s="15">
        <f t="shared" ca="1" si="7"/>
        <v>547</v>
      </c>
      <c r="BG31" s="15">
        <f t="shared" ca="1" si="8"/>
        <v>547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15">
        <f t="shared" ca="1" si="9"/>
        <v>1</v>
      </c>
      <c r="BL31" s="15">
        <f t="shared" ca="1" si="10"/>
        <v>1</v>
      </c>
      <c r="BP31" s="15" t="b">
        <f t="shared" si="28"/>
        <v>1</v>
      </c>
      <c r="BQ31" s="15" t="b">
        <f t="shared" ca="1" si="29"/>
        <v>1</v>
      </c>
      <c r="BR31" s="15">
        <f t="shared" ca="1" si="11"/>
        <v>25</v>
      </c>
      <c r="BS31" s="15">
        <f t="shared" ca="1" si="30"/>
        <v>25</v>
      </c>
      <c r="BT31" s="15" t="str">
        <f t="shared" ca="1" si="12"/>
        <v>Pola, od którego zależy dane pole ma błąd</v>
      </c>
      <c r="BV31" s="15" t="b">
        <f t="shared" ca="1" si="31"/>
        <v>0</v>
      </c>
      <c r="BW31" s="15" t="b">
        <f t="shared" ca="1" si="32"/>
        <v>0</v>
      </c>
      <c r="BX31" s="15" t="b">
        <f t="shared" ca="1" si="33"/>
        <v>0</v>
      </c>
      <c r="BY31" s="15" t="b">
        <f t="shared" ca="1" si="13"/>
        <v>0</v>
      </c>
      <c r="BZ31" s="15" t="b">
        <f t="shared" ca="1" si="34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5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4"/>
        <v>0</v>
      </c>
      <c r="CI31" s="15" t="b">
        <f t="shared" si="36"/>
        <v>0</v>
      </c>
      <c r="CJ31" s="15" t="b">
        <f t="shared" si="37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16"/>
        <v>1</v>
      </c>
      <c r="CT31" s="22" t="b">
        <f t="shared" ca="1" si="16"/>
        <v>1</v>
      </c>
      <c r="CU31" s="22" t="b">
        <f t="shared" ca="1" si="16"/>
        <v>1</v>
      </c>
      <c r="CV31" s="22" t="b">
        <f t="shared" ca="1" si="16"/>
        <v>0</v>
      </c>
      <c r="CW31" s="22" t="b">
        <f t="shared" ca="1" si="16"/>
        <v>0</v>
      </c>
      <c r="CX31" s="22" t="b">
        <f t="shared" ca="1" si="16"/>
        <v>0</v>
      </c>
      <c r="CY31" s="22" t="b">
        <f t="shared" ca="1" si="16"/>
        <v>0</v>
      </c>
      <c r="CZ31" s="21" t="b">
        <f t="shared" ca="1" si="16"/>
        <v>0</v>
      </c>
      <c r="DB31" s="22" t="b">
        <f t="shared" ca="1" si="38"/>
        <v>0</v>
      </c>
      <c r="DC31" s="22" t="b">
        <f t="shared" ca="1" si="39"/>
        <v>0</v>
      </c>
      <c r="DD31" s="22" t="b">
        <f t="shared" ca="1" si="17"/>
        <v>0</v>
      </c>
      <c r="DE31" s="22" t="b">
        <f t="shared" ca="1" si="17"/>
        <v>0</v>
      </c>
      <c r="DF31" s="22" t="b">
        <f t="shared" ca="1" si="17"/>
        <v>0</v>
      </c>
      <c r="DG31" s="22" t="b">
        <f t="shared" ca="1" si="17"/>
        <v>0</v>
      </c>
      <c r="DH31" s="22" t="b">
        <f t="shared" ca="1" si="17"/>
        <v>0</v>
      </c>
      <c r="DI31" s="22" t="b">
        <f t="shared" ca="1" si="17"/>
        <v>0</v>
      </c>
      <c r="DJ31" s="22" t="b">
        <f t="shared" ca="1" si="17"/>
        <v>0</v>
      </c>
      <c r="DK31" s="22"/>
      <c r="DO31" s="15">
        <f t="shared" ca="1" si="18"/>
        <v>25</v>
      </c>
      <c r="DP31" s="15">
        <f t="shared" ca="1" si="18"/>
        <v>100</v>
      </c>
      <c r="DQ31" s="15">
        <f t="shared" ca="1" si="18"/>
        <v>25</v>
      </c>
      <c r="DR31" s="15" t="str">
        <f t="shared" ca="1" si="18"/>
        <v/>
      </c>
      <c r="DS31" s="15" t="str">
        <f t="shared" ca="1" si="18"/>
        <v/>
      </c>
      <c r="DT31" s="15" t="str">
        <f t="shared" ca="1" si="18"/>
        <v/>
      </c>
      <c r="DU31" s="15" t="str">
        <f t="shared" ca="1" si="18"/>
        <v/>
      </c>
      <c r="DV31" s="15" t="str">
        <f t="shared" ca="1" si="18"/>
        <v/>
      </c>
    </row>
    <row r="32" spans="1:126">
      <c r="A32" s="15">
        <f t="shared" si="19"/>
        <v>20</v>
      </c>
      <c r="B32" s="15" t="str">
        <f t="shared" ca="1" si="70"/>
        <v>Pola, od którego zależy dane pole ma błąd</v>
      </c>
      <c r="C32" s="15" t="s">
        <v>101</v>
      </c>
      <c r="D32" s="15" t="str">
        <f t="shared" si="21"/>
        <v>Zmienne Istnieje</v>
      </c>
      <c r="G32" s="15" t="s">
        <v>91</v>
      </c>
      <c r="J32" s="19" t="str">
        <f ca="1">CELL(_CELL_ADDRESS_NAME,variables!AD2)</f>
        <v>'[dane surowe2c.xlsm]variables'!$AD$2</v>
      </c>
      <c r="K32" s="15">
        <f>ster!$C$12</f>
        <v>547</v>
      </c>
      <c r="M32" s="19"/>
      <c r="Q32" s="16"/>
      <c r="T32" s="15" t="str">
        <f t="shared" ca="1" si="71"/>
        <v>'[dane surowe2c.xlsm]variables'!$AD$2:$AD$548</v>
      </c>
      <c r="U32" s="15">
        <f t="shared" ca="1" si="72"/>
        <v>25</v>
      </c>
      <c r="V32" s="15" t="s">
        <v>261</v>
      </c>
      <c r="W32" s="15" t="s">
        <v>94</v>
      </c>
      <c r="X32" s="15" t="s">
        <v>119</v>
      </c>
      <c r="AD32" s="16" t="b">
        <f t="shared" si="40"/>
        <v>1</v>
      </c>
      <c r="AE32" s="16" t="b">
        <f t="shared" si="41"/>
        <v>0</v>
      </c>
      <c r="AF32" s="15" t="str">
        <f t="shared" si="68"/>
        <v/>
      </c>
      <c r="AG32" s="15" t="str">
        <f t="shared" ca="1" si="1"/>
        <v/>
      </c>
      <c r="AH32" s="15" t="str">
        <f t="shared" ca="1" si="2"/>
        <v/>
      </c>
      <c r="AI32" s="15" t="b">
        <f t="shared" ca="1" si="3"/>
        <v>0</v>
      </c>
      <c r="AJ32" s="15" t="str">
        <f t="shared" ca="1" si="24"/>
        <v/>
      </c>
      <c r="AK32" s="27" t="str">
        <f t="shared" ca="1" si="42"/>
        <v/>
      </c>
      <c r="AL32" s="15" t="b">
        <f t="shared" ca="1" si="4"/>
        <v>0</v>
      </c>
      <c r="AM32" s="15" t="str">
        <f t="shared" ca="1" si="43"/>
        <v/>
      </c>
      <c r="AN32" s="15">
        <f t="shared" ca="1" si="44"/>
        <v>3</v>
      </c>
      <c r="AO32" s="15" t="str">
        <f t="shared" ca="1" si="25"/>
        <v/>
      </c>
      <c r="AP32" s="15" t="str">
        <f t="shared" ca="1" si="69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1</v>
      </c>
      <c r="AU32" s="27">
        <f t="shared" ca="1" si="50"/>
        <v>21</v>
      </c>
      <c r="AV32" s="16" t="e">
        <f t="shared" ca="1" si="51"/>
        <v>#REF!</v>
      </c>
      <c r="AW32" s="15" t="str">
        <f t="shared" ca="1" si="5"/>
        <v>'[dane surowe2c.xlsm]variables'!$AD$2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6"/>
        <v>547</v>
      </c>
      <c r="BB32" s="15" t="str">
        <f t="shared" ca="1" si="55"/>
        <v>'[dane surowe2c.xlsm]variables'!$AD$2</v>
      </c>
      <c r="BC32" s="15" t="str">
        <f t="shared" ca="1" si="27"/>
        <v>'[dane surowe2c.xlsm]variables'!$AD$2:$AD$548</v>
      </c>
      <c r="BD32" s="15" t="b">
        <f t="shared" ca="1" si="56"/>
        <v>1</v>
      </c>
      <c r="BE32" s="15" t="b">
        <f t="shared" ca="1" si="6"/>
        <v>1</v>
      </c>
      <c r="BF32" s="15">
        <f t="shared" ca="1" si="7"/>
        <v>547</v>
      </c>
      <c r="BG32" s="15">
        <f t="shared" ca="1" si="8"/>
        <v>547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15">
        <f t="shared" ca="1" si="9"/>
        <v>1</v>
      </c>
      <c r="BL32" s="15">
        <f t="shared" ca="1" si="10"/>
        <v>1</v>
      </c>
      <c r="BP32" s="15" t="b">
        <f t="shared" si="28"/>
        <v>1</v>
      </c>
      <c r="BQ32" s="15" t="b">
        <f t="shared" ca="1" si="29"/>
        <v>1</v>
      </c>
      <c r="BR32" s="15">
        <f t="shared" ca="1" si="11"/>
        <v>25</v>
      </c>
      <c r="BS32" s="15">
        <f t="shared" ca="1" si="30"/>
        <v>25</v>
      </c>
      <c r="BT32" s="15" t="str">
        <f t="shared" ca="1" si="12"/>
        <v>Pola, od którego zależy dane pole ma błąd</v>
      </c>
      <c r="BV32" s="15" t="b">
        <f t="shared" ca="1" si="31"/>
        <v>0</v>
      </c>
      <c r="BW32" s="15" t="b">
        <f t="shared" ca="1" si="32"/>
        <v>0</v>
      </c>
      <c r="BX32" s="15" t="b">
        <f t="shared" ca="1" si="33"/>
        <v>0</v>
      </c>
      <c r="BY32" s="15" t="b">
        <f t="shared" ca="1" si="13"/>
        <v>0</v>
      </c>
      <c r="BZ32" s="15" t="b">
        <f t="shared" ca="1" si="34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5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4"/>
        <v>0</v>
      </c>
      <c r="CI32" s="15" t="b">
        <f t="shared" si="36"/>
        <v>0</v>
      </c>
      <c r="CJ32" s="15" t="b">
        <f t="shared" si="37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16"/>
        <v>1</v>
      </c>
      <c r="CT32" s="22" t="b">
        <f t="shared" ca="1" si="16"/>
        <v>1</v>
      </c>
      <c r="CU32" s="22" t="b">
        <f t="shared" ca="1" si="16"/>
        <v>1</v>
      </c>
      <c r="CV32" s="22" t="b">
        <f t="shared" ca="1" si="16"/>
        <v>0</v>
      </c>
      <c r="CW32" s="22" t="b">
        <f t="shared" ca="1" si="16"/>
        <v>0</v>
      </c>
      <c r="CX32" s="22" t="b">
        <f t="shared" ca="1" si="16"/>
        <v>0</v>
      </c>
      <c r="CY32" s="22" t="b">
        <f t="shared" ca="1" si="16"/>
        <v>0</v>
      </c>
      <c r="CZ32" s="21" t="b">
        <f t="shared" ca="1" si="16"/>
        <v>0</v>
      </c>
      <c r="DB32" s="22" t="b">
        <f t="shared" ca="1" si="38"/>
        <v>0</v>
      </c>
      <c r="DC32" s="22" t="b">
        <f t="shared" ca="1" si="39"/>
        <v>0</v>
      </c>
      <c r="DD32" s="22" t="b">
        <f t="shared" ca="1" si="17"/>
        <v>0</v>
      </c>
      <c r="DE32" s="22" t="b">
        <f t="shared" ca="1" si="17"/>
        <v>0</v>
      </c>
      <c r="DF32" s="22" t="b">
        <f t="shared" ca="1" si="17"/>
        <v>0</v>
      </c>
      <c r="DG32" s="22" t="b">
        <f t="shared" ca="1" si="17"/>
        <v>0</v>
      </c>
      <c r="DH32" s="22" t="b">
        <f t="shared" ca="1" si="17"/>
        <v>0</v>
      </c>
      <c r="DI32" s="22" t="b">
        <f t="shared" ca="1" si="17"/>
        <v>0</v>
      </c>
      <c r="DJ32" s="22" t="b">
        <f t="shared" ca="1" si="17"/>
        <v>0</v>
      </c>
      <c r="DK32" s="22"/>
      <c r="DO32" s="15">
        <f t="shared" ca="1" si="18"/>
        <v>25</v>
      </c>
      <c r="DP32" s="15">
        <f t="shared" ca="1" si="18"/>
        <v>100</v>
      </c>
      <c r="DQ32" s="15">
        <f t="shared" ca="1" si="18"/>
        <v>25</v>
      </c>
      <c r="DR32" s="15" t="str">
        <f t="shared" ca="1" si="18"/>
        <v/>
      </c>
      <c r="DS32" s="15" t="str">
        <f t="shared" ca="1" si="18"/>
        <v/>
      </c>
      <c r="DT32" s="15" t="str">
        <f t="shared" ca="1" si="18"/>
        <v/>
      </c>
      <c r="DU32" s="15" t="str">
        <f t="shared" ca="1" si="18"/>
        <v/>
      </c>
      <c r="DV32" s="15" t="str">
        <f t="shared" ca="1" si="18"/>
        <v/>
      </c>
    </row>
    <row r="33" spans="1:126">
      <c r="A33" s="15">
        <f t="shared" si="19"/>
        <v>21</v>
      </c>
      <c r="B33" s="15" t="str">
        <f t="shared" ref="B33:B36" ca="1" si="163">IF(AD33,IF(BS33&gt;0,BT33,IF(DA33,"Pole zależy od pól, które zależą od zamkniętego workbooka","ok.")),"")</f>
        <v>Pola, od którego zależy dane pole ma błąd</v>
      </c>
      <c r="C33" s="15" t="s">
        <v>279</v>
      </c>
      <c r="D33" s="15" t="str">
        <f t="shared" ref="D33:D36" si="164">IF(C33="","",C33)</f>
        <v>Zmienne CzyDyskretna</v>
      </c>
      <c r="G33" s="15" t="s">
        <v>91</v>
      </c>
      <c r="J33" s="19" t="str">
        <f ca="1">CELL(_CELL_ADDRESS_NAME,variables!Z2)</f>
        <v>'[dane surowe2c.xlsm]variables'!$Z$2</v>
      </c>
      <c r="K33" s="15">
        <f>ster!$C$12</f>
        <v>547</v>
      </c>
      <c r="M33" s="19"/>
      <c r="Q33" s="16"/>
      <c r="T33" s="15" t="str">
        <f t="shared" ref="T33:T36" ca="1" si="165">BC33</f>
        <v>'[dane surowe2c.xlsm]variables'!$Z$2:$Z$548</v>
      </c>
      <c r="U33" s="15">
        <f t="shared" ref="U33:U36" ca="1" si="166">IF(AD33,BS33,"")</f>
        <v>25</v>
      </c>
      <c r="V33" s="15" t="s">
        <v>261</v>
      </c>
      <c r="W33" s="15" t="s">
        <v>94</v>
      </c>
      <c r="X33" s="15" t="s">
        <v>119</v>
      </c>
      <c r="AD33" s="16" t="b">
        <f t="shared" ref="AD33:AD36" si="167">C33&lt;&gt;""</f>
        <v>1</v>
      </c>
      <c r="AE33" s="16" t="b">
        <f t="shared" ref="AE33:AE36" si="168">AND(I33&lt;&gt;"",H33&lt;&gt;"")</f>
        <v>0</v>
      </c>
      <c r="AF33" s="15" t="str">
        <f t="shared" ref="AF33:AF36" si="169">IF(AE33,"[" &amp; H33 &amp; "]" &amp; $B$2,"")</f>
        <v/>
      </c>
      <c r="AG33" s="15" t="str">
        <f t="shared" ref="AG33:AG36" ca="1" si="170">IF(AND(AE33,NOT(BX33)),INDIRECT(ADDRESS(ROW($D$4),COLUMN($D$4),,,AF33)),"")</f>
        <v/>
      </c>
      <c r="AH33" s="15" t="str">
        <f t="shared" ref="AH33:AH36" ca="1" si="171">IF(AND(AE33,NOT(BX33)),MATCH(I33,INDIRECT(AG33),0),"")</f>
        <v/>
      </c>
      <c r="AI33" s="15" t="b">
        <f t="shared" ref="AI33:AI36" ca="1" si="172">AND(AE33,NOT(BX33),NOT(BY33))</f>
        <v>0</v>
      </c>
      <c r="AJ33" s="15" t="str">
        <f t="shared" ref="AJ33:AJ36" ca="1" si="173">IF(AE33,INDIRECT(ADDRESS(ROW($T$4),COLUMN($T$4),,,AF33)),"")</f>
        <v/>
      </c>
      <c r="AK33" s="27" t="str">
        <f t="shared" ref="AK33:AK36" ca="1" si="174">IF(AE33,INDEX(INDIRECT(AJ33),AH33),"")</f>
        <v/>
      </c>
      <c r="AL33" s="15" t="b">
        <f t="shared" ref="AL33:AL36" ca="1" si="175">AND(AE33,NOT(OR(BX33,BY33)))</f>
        <v>0</v>
      </c>
      <c r="AM33" s="15" t="str">
        <f t="shared" ref="AM33:AM36" ca="1" si="176">IF(AE33,INDIRECT(ADDRESS(ROW($BK$4),COLUMN($BK$4),,,AF33)),"")</f>
        <v/>
      </c>
      <c r="AN33" s="15">
        <f t="shared" ref="AN33:AN36" ca="1" si="177">IFERROR(IF(AE33,INDEX(INDIRECT(AM33),AH33),3),3)</f>
        <v>3</v>
      </c>
      <c r="AO33" s="15" t="str">
        <f t="shared" ref="AO33:AO36" ca="1" si="178">IF(AE33,INDIRECT(ADDRESS(ROW($BS$4),COLUMN($BS$4),,,AF33)),"")</f>
        <v/>
      </c>
      <c r="AP33" s="15" t="str">
        <f t="shared" ref="AP33:AP36" ca="1" si="179">IF(AQ33=2,INDEX(INDIRECT(AO33),AH33),"")</f>
        <v/>
      </c>
      <c r="AQ33" s="27">
        <f t="shared" ref="AQ33:AQ36" ca="1" si="180">IF(AND(AE33,NOT(AR33)),2,IF(AND(AR33,NOT(AE33)),1,IF(AND(NOT(AE33),NOT(AR33)),4,3)))</f>
        <v>1</v>
      </c>
      <c r="AR33" s="15" t="b">
        <f t="shared" ref="AR33:AR36" ca="1" si="181">AND(J33&lt;&gt;"",AD33)</f>
        <v>1</v>
      </c>
      <c r="AS33" s="27" t="b">
        <f t="shared" ref="AS33:AS36" ca="1" si="182">NOT(ISERROR(FIND("[",J33)))</f>
        <v>1</v>
      </c>
      <c r="AT33" s="27" t="b">
        <f t="shared" ref="AT33:AT36" ca="1" si="183">MID(J33,1,1)="'"</f>
        <v>1</v>
      </c>
      <c r="AU33" s="27">
        <f t="shared" ref="AU33:AU36" ca="1" si="184">IF(AS33,FIND("]",J33),"")</f>
        <v>21</v>
      </c>
      <c r="AV33" s="16" t="e">
        <f t="shared" ref="AV33:AV36" ca="1" si="185">IF(AS33,MID(J33,1,AU33)&lt;&gt;$V$2,FALSE)</f>
        <v>#REF!</v>
      </c>
      <c r="AW33" s="15" t="str">
        <f t="shared" ca="1" si="5"/>
        <v>'[dane surowe2c.xlsm]variables'!$Z$2</v>
      </c>
      <c r="AX33" s="27" t="b">
        <f t="shared" ref="AX33:AX36" ca="1" si="186">IF(AR33,ROWS(INDIRECT(AW33))&gt;1)</f>
        <v>0</v>
      </c>
      <c r="AY33" s="27" t="b">
        <f t="shared" ref="AY33:AY36" ca="1" si="187">IF(AR33,COLUMNS(INDIRECT(AW33))&gt;1)</f>
        <v>0</v>
      </c>
      <c r="AZ33" s="15">
        <f t="shared" ref="AZ33:AZ36" ca="1" si="188">IF($AE33,IF(NOT(AI33),"?",COLUMNS(INDIRECT($AK33))),IF($AD33,IF(L33="",1,L33)))</f>
        <v>1</v>
      </c>
      <c r="BA33" s="15">
        <f t="shared" ref="BA33:BA36" ca="1" si="189">IF($AE33,IF(NOT(AI33),"?",ROWS(INDIRECT($AK33))),IF($AD33,IF(K33="",1,K33)))</f>
        <v>547</v>
      </c>
      <c r="BB33" s="15" t="str">
        <f t="shared" ref="BB33:BB36" ca="1" si="190">IF(AD33,CHOOSE(AQ33,AW33,AK33,"?"),"")</f>
        <v>'[dane surowe2c.xlsm]variables'!$Z$2</v>
      </c>
      <c r="BC33" s="15" t="str">
        <f t="shared" ref="BC33:BC36" ca="1" si="191">IFERROR(IF(MIN(AZ33:BA33)&lt;=0,"",  BB33 &amp; IF(AND(OR(AZ33&gt;1,BA33&gt;1),AQ33=1), ":" &amp; ADDRESS(ROW(INDIRECT(BB33)) +BA33-1,COLUMN(INDIRECT(BB33))+AZ33-1),"")),"")</f>
        <v>'[dane surowe2c.xlsm]variables'!$Z$2:$Z$548</v>
      </c>
      <c r="BD33" s="15" t="b">
        <f t="shared" ref="BD33:BD36" ca="1" si="192">AZ33*BA33&gt;1</f>
        <v>1</v>
      </c>
      <c r="BE33" s="15" t="b">
        <f t="shared" ref="BE33:BE36" ca="1" si="193">IF(AND(AD33,AQ33=1),IF(Q33="",BI33, IF(Q33,TRUE,FALSE)),FALSE)</f>
        <v>1</v>
      </c>
      <c r="BF33" s="15">
        <f t="shared" ref="BF33:BF36" ca="1" si="194">IF(BE33,COUNTA(INDIRECT(BC33)),"")</f>
        <v>547</v>
      </c>
      <c r="BG33" s="15">
        <f t="shared" ref="BG33:BG36" ca="1" si="195">IF(BE33,AZ33*BA33,"")</f>
        <v>547</v>
      </c>
      <c r="BH33" s="15">
        <f t="array" aca="1" ref="BH33" ca="1">IF(IFERROR( S33,1),1,IF(BC33="","", SUM(IF(ISERROR(INDIRECT(BC33)),1,0))))</f>
        <v>0</v>
      </c>
      <c r="BI33" s="15" t="b">
        <f t="shared" ref="BI33:BI36" si="196">G33="r"</f>
        <v>1</v>
      </c>
      <c r="BJ33" s="15" t="b">
        <f t="shared" ref="BJ33:BJ36" si="197">G33="W"</f>
        <v>0</v>
      </c>
      <c r="BK33" s="15">
        <f t="shared" ref="BK33:BK36" ca="1" si="198">IF(AR33,IF(AND(BI33,NOT(BJ33)),1,IF(AND(BJ33,NOT(BI33)),2,3)),"")</f>
        <v>1</v>
      </c>
      <c r="BL33" s="15">
        <f t="shared" ref="BL33:BL36" ca="1" si="199">CHOOSE(AQ33,BK33,AN33,3,4)</f>
        <v>1</v>
      </c>
      <c r="BP33" s="15" t="b">
        <f t="shared" ref="BP33:BP36" si="200">IF(AD33,IF(M33="",TRUE,NOT(M33)),FALSE)</f>
        <v>1</v>
      </c>
      <c r="BQ33" s="15" t="b">
        <f t="shared" ref="BQ33:BQ36" ca="1" si="201">IF(BP33,OR(BU33:CZ33),FALSE)</f>
        <v>1</v>
      </c>
      <c r="BR33" s="15">
        <f t="shared" ref="BR33:BR36" ca="1" si="202">IF(BQ33,MATCH(TRUE,BU33:CZ33,0),"")</f>
        <v>25</v>
      </c>
      <c r="BS33" s="15">
        <f t="shared" ref="BS33:BS36" ca="1" si="203">IF(BP33,IF(BQ33,BR33,IF(AQ33=2,AP33,0)),0)</f>
        <v>25</v>
      </c>
      <c r="BT33" s="15" t="str">
        <f t="shared" ref="BT33:BT36" ca="1" si="204">IF(BS33&gt;0,INDEX(BU$10:CZ$10,BS33),"")</f>
        <v>Pola, od którego zależy dane pole ma błąd</v>
      </c>
      <c r="BV33" s="15" t="b">
        <f t="shared" ref="BV33:BV36" ca="1" si="205">IFERROR(IF($AD33,COUNTIF(INDIRECT($C$4),C33)&gt;1,FALSE),FALSE)</f>
        <v>0</v>
      </c>
      <c r="BW33" s="15" t="b">
        <f t="shared" ref="BW33:BW36" ca="1" si="206">IFERROR(IF($AD33,IF(D33&lt;&gt;"",COUNTIF(INDIRECT($D$4),D33)&gt;1,FALSE),FALSE),FALSE)</f>
        <v>0</v>
      </c>
      <c r="BX33" s="15" t="b">
        <f t="shared" ref="BX33:BX36" ca="1" si="207">IFERROR(IF(AE33,IFERROR(INDIRECT(ADDRESS(ROW($B$2),COLUMN($B$2),4,,AF33))&lt;&gt;$B$2,TRUE)),FALSE)</f>
        <v>0</v>
      </c>
      <c r="BY33" s="15" t="b">
        <f t="shared" ref="BY33:BY36" ca="1" si="208">IFERROR(IF(AND(AE33,NOT(BX33)),IF(ISERROR(AH33),TRUE,FALSE)),FALSE)</f>
        <v>0</v>
      </c>
      <c r="BZ33" s="15" t="b">
        <f t="shared" ref="BZ33:BZ36" ca="1" si="209">IFERROR(IF(BE33,BF33&lt;&gt;BG33,FALSE),FALSE)</f>
        <v>0</v>
      </c>
      <c r="CA33" s="15" t="b">
        <f t="shared" ref="CA33:CA36" ca="1" si="210">AND(AR33,AE33,AD33)</f>
        <v>0</v>
      </c>
      <c r="CB33" s="15" t="b">
        <f t="shared" ref="CB33:CB36" ca="1" si="211">ISERROR(COUNT(INDIRECT(J33)))</f>
        <v>0</v>
      </c>
      <c r="CC33" s="15" t="b">
        <f t="shared" ref="CC33:CC36" ca="1" si="212">AND(AD33,AQ33=2,Q33&lt;&gt;"")</f>
        <v>0</v>
      </c>
      <c r="CD33" s="15" t="b">
        <f t="shared" ref="CD33:CD36" ca="1" si="213">AND(AE33,AR33=2,R33&lt;&gt;"")</f>
        <v>0</v>
      </c>
      <c r="CE33" s="15" t="b">
        <f t="shared" ref="CE33:CE36" ca="1" si="214">IF(AD33, IF(AQ33=1, IF(OR(R33,DB33,AK33="" ),FALSE,OR(ISERROR(INDIRECT(T33)))),FALSE),FALSE)</f>
        <v>0</v>
      </c>
      <c r="CF33" s="15" t="b">
        <f t="shared" ref="CF33:CF36" ca="1" si="215">AND($AD33,$AQ33=2,COUNTA( S33)=1)</f>
        <v>0</v>
      </c>
      <c r="CG33" s="15" t="b">
        <f t="shared" ref="CG33:CG36" ca="1" si="216">AND(AND(AQ33&lt;&gt;1,AQ33&lt;&gt;3),G33&lt;&gt;"")</f>
        <v>0</v>
      </c>
      <c r="CH33" s="15" t="b">
        <f t="shared" ref="CH33:CH36" ca="1" si="217">AND(AQ33=1,BK33=3)</f>
        <v>0</v>
      </c>
      <c r="CI33" s="15" t="b">
        <f t="shared" ref="CI33:CI36" si="218">ISERROR(S33)</f>
        <v>0</v>
      </c>
      <c r="CJ33" s="15" t="b">
        <f t="shared" ref="CJ33:CJ36" si="219">IFERROR(IF(S33,TRUE,FALSE),FALSE)</f>
        <v>0</v>
      </c>
      <c r="CK33" s="15" t="b">
        <f t="shared" ref="CK33:CR36" ca="1" si="220">IF(V33&lt;&gt;"",IFERROR(MATCH(V33,INDIRECT($C$4),0)&lt;0,TRUE),FALSE)</f>
        <v>0</v>
      </c>
      <c r="CL33" s="15" t="b">
        <f t="shared" ca="1" si="220"/>
        <v>0</v>
      </c>
      <c r="CM33" s="15" t="b">
        <f t="shared" ca="1" si="220"/>
        <v>0</v>
      </c>
      <c r="CN33" s="15" t="b">
        <f t="shared" ca="1" si="220"/>
        <v>0</v>
      </c>
      <c r="CO33" s="15" t="b">
        <f t="shared" ca="1" si="220"/>
        <v>0</v>
      </c>
      <c r="CP33" s="15" t="b">
        <f t="shared" ca="1" si="220"/>
        <v>0</v>
      </c>
      <c r="CQ33" s="15" t="b">
        <f t="shared" ca="1" si="220"/>
        <v>0</v>
      </c>
      <c r="CR33" s="21" t="b">
        <f t="shared" ca="1" si="220"/>
        <v>0</v>
      </c>
      <c r="CS33" s="22" t="b">
        <f t="shared" ref="CS33:CS36" ca="1" si="221">AND(DO33&lt;&gt;"",DO33&lt;&gt;0,DO33&lt;&gt;4)</f>
        <v>1</v>
      </c>
      <c r="CT33" s="22" t="b">
        <f t="shared" ref="CT33:CT36" ca="1" si="222">AND(DP33&lt;&gt;"",DP33&lt;&gt;0,DP33&lt;&gt;4)</f>
        <v>1</v>
      </c>
      <c r="CU33" s="22" t="b">
        <f t="shared" ref="CU33:CU36" ca="1" si="223">AND(DQ33&lt;&gt;"",DQ33&lt;&gt;0,DQ33&lt;&gt;4)</f>
        <v>1</v>
      </c>
      <c r="CV33" s="22" t="b">
        <f t="shared" ref="CV33:CV36" ca="1" si="224">AND(DR33&lt;&gt;"",DR33&lt;&gt;0,DR33&lt;&gt;4)</f>
        <v>0</v>
      </c>
      <c r="CW33" s="22" t="b">
        <f t="shared" ref="CW33:CW36" ca="1" si="225">AND(DS33&lt;&gt;"",DS33&lt;&gt;0,DS33&lt;&gt;4)</f>
        <v>0</v>
      </c>
      <c r="CX33" s="22" t="b">
        <f t="shared" ref="CX33:CX36" ca="1" si="226">AND(DT33&lt;&gt;"",DT33&lt;&gt;0,DT33&lt;&gt;4)</f>
        <v>0</v>
      </c>
      <c r="CY33" s="22" t="b">
        <f t="shared" ref="CY33:CY36" ca="1" si="227">AND(DU33&lt;&gt;"",DU33&lt;&gt;0,DU33&lt;&gt;4)</f>
        <v>0</v>
      </c>
      <c r="CZ33" s="21" t="b">
        <f t="shared" ref="CZ33:CZ36" ca="1" si="228">AND(DV33&lt;&gt;"",DV33&lt;&gt;0,DV33&lt;&gt;4)</f>
        <v>0</v>
      </c>
      <c r="DB33" s="22" t="b">
        <f t="shared" ref="DB33:DB36" ca="1" si="229">OR(DC33:DJ33)</f>
        <v>0</v>
      </c>
      <c r="DC33" s="22" t="b">
        <f t="shared" ref="DC33:DC36" ca="1" si="230">AND(DO33=4)</f>
        <v>0</v>
      </c>
      <c r="DD33" s="22" t="b">
        <f t="shared" ref="DD33:DD36" ca="1" si="231">AND(DP33=4)</f>
        <v>0</v>
      </c>
      <c r="DE33" s="22" t="b">
        <f t="shared" ref="DE33:DE36" ca="1" si="232">AND(DQ33=4)</f>
        <v>0</v>
      </c>
      <c r="DF33" s="22" t="b">
        <f t="shared" ref="DF33:DF36" ca="1" si="233">AND(DR33=4)</f>
        <v>0</v>
      </c>
      <c r="DG33" s="22" t="b">
        <f t="shared" ref="DG33:DG36" ca="1" si="234">AND(DS33=4)</f>
        <v>0</v>
      </c>
      <c r="DH33" s="22" t="b">
        <f t="shared" ref="DH33:DH36" ca="1" si="235">AND(DT33=4)</f>
        <v>0</v>
      </c>
      <c r="DI33" s="22" t="b">
        <f t="shared" ref="DI33:DI36" ca="1" si="236">AND(DU33=4)</f>
        <v>0</v>
      </c>
      <c r="DJ33" s="22" t="b">
        <f t="shared" ref="DJ33:DJ36" ca="1" si="237">AND(DV33=4)</f>
        <v>0</v>
      </c>
      <c r="DK33" s="22"/>
      <c r="DO33" s="15">
        <f t="shared" ref="DO33:DO36" ca="1" si="238">IF(V33&lt;&gt;"",IFERROR(INDEX(INDIRECT($BS$4),MATCH(V33,INDIRECT($C$4),0)),100),"")</f>
        <v>25</v>
      </c>
      <c r="DP33" s="15">
        <f t="shared" ref="DP33:DP36" ca="1" si="239">IF(W33&lt;&gt;"",IFERROR(INDEX(INDIRECT($BS$4),MATCH(W33,INDIRECT($C$4),0)),100),"")</f>
        <v>100</v>
      </c>
      <c r="DQ33" s="15">
        <f t="shared" ref="DQ33:DQ36" ca="1" si="240">IF(X33&lt;&gt;"",IFERROR(INDEX(INDIRECT($BS$4),MATCH(X33,INDIRECT($C$4),0)),100),"")</f>
        <v>25</v>
      </c>
      <c r="DR33" s="15" t="str">
        <f t="shared" ref="DR33:DR36" ca="1" si="241">IF(Y33&lt;&gt;"",IFERROR(INDEX(INDIRECT($BS$4),MATCH(Y33,INDIRECT($C$4),0)),100),"")</f>
        <v/>
      </c>
      <c r="DS33" s="15" t="str">
        <f t="shared" ref="DS33:DS36" ca="1" si="242">IF(Z33&lt;&gt;"",IFERROR(INDEX(INDIRECT($BS$4),MATCH(Z33,INDIRECT($C$4),0)),100),"")</f>
        <v/>
      </c>
      <c r="DT33" s="15" t="str">
        <f t="shared" ref="DT33:DT36" ca="1" si="243">IF(AA33&lt;&gt;"",IFERROR(INDEX(INDIRECT($BS$4),MATCH(AA33,INDIRECT($C$4),0)),100),"")</f>
        <v/>
      </c>
      <c r="DU33" s="15" t="str">
        <f t="shared" ref="DU33:DU36" ca="1" si="244">IF(AB33&lt;&gt;"",IFERROR(INDEX(INDIRECT($BS$4),MATCH(AB33,INDIRECT($C$4),0)),100),"")</f>
        <v/>
      </c>
      <c r="DV33" s="15" t="str">
        <f t="shared" ref="DV33:DV36" ca="1" si="245">IF(AC33&lt;&gt;"",IFERROR(INDEX(INDIRECT($BS$4),MATCH(AC33,INDIRECT($C$4),0)),100),"")</f>
        <v/>
      </c>
    </row>
    <row r="34" spans="1:126">
      <c r="A34" s="15">
        <f t="shared" si="19"/>
        <v>22</v>
      </c>
      <c r="B34" s="15" t="str">
        <f t="shared" ref="B34" ca="1" si="246">IF(AD34,IF(BS34&gt;0,BT34,IF(DA34,"Pole zależy od pól, które zależą od zamkniętego workbooka","ok.")),"")</f>
        <v>Pola, od którego zależy dane pole ma błąd</v>
      </c>
      <c r="C34" s="15" t="s">
        <v>286</v>
      </c>
      <c r="G34" s="15" t="s">
        <v>91</v>
      </c>
      <c r="J34" s="19" t="str">
        <f ca="1">CELL(_CELL_ADDRESS_NAME,variables!V2)</f>
        <v>'[dane surowe2c.xlsm]variables'!$V$2</v>
      </c>
      <c r="K34" s="15">
        <f>ster!$C$12</f>
        <v>547</v>
      </c>
      <c r="M34" s="19"/>
      <c r="Q34" s="16"/>
      <c r="T34" s="15" t="str">
        <f t="shared" ref="T34" ca="1" si="247">BC34</f>
        <v>'[dane surowe2c.xlsm]variables'!$V$2:$V$548</v>
      </c>
      <c r="U34" s="15">
        <f t="shared" ref="U34" ca="1" si="248">IF(AD34,BS34,"")</f>
        <v>25</v>
      </c>
      <c r="V34" s="15" t="s">
        <v>261</v>
      </c>
      <c r="W34" s="15" t="s">
        <v>94</v>
      </c>
      <c r="X34" s="15" t="s">
        <v>119</v>
      </c>
      <c r="AD34" s="16" t="b">
        <f t="shared" ref="AD34" si="249">C34&lt;&gt;""</f>
        <v>1</v>
      </c>
      <c r="AE34" s="16" t="b">
        <f t="shared" ref="AE34" si="250">AND(I34&lt;&gt;"",H34&lt;&gt;"")</f>
        <v>0</v>
      </c>
      <c r="AF34" s="15" t="str">
        <f t="shared" ref="AF34" si="251">IF(AE34,"[" &amp; H34 &amp; "]" &amp; $B$2,"")</f>
        <v/>
      </c>
      <c r="AG34" s="15" t="str">
        <f t="shared" ref="AG34" ca="1" si="252">IF(AND(AE34,NOT(BX34)),INDIRECT(ADDRESS(ROW($D$4),COLUMN($D$4),,,AF34)),"")</f>
        <v/>
      </c>
      <c r="AH34" s="15" t="str">
        <f t="shared" ref="AH34" ca="1" si="253">IF(AND(AE34,NOT(BX34)),MATCH(I34,INDIRECT(AG34),0),"")</f>
        <v/>
      </c>
      <c r="AI34" s="15" t="b">
        <f t="shared" ref="AI34" ca="1" si="254">AND(AE34,NOT(BX34),NOT(BY34))</f>
        <v>0</v>
      </c>
      <c r="AJ34" s="15" t="str">
        <f t="shared" ref="AJ34" ca="1" si="255">IF(AE34,INDIRECT(ADDRESS(ROW($T$4),COLUMN($T$4),,,AF34)),"")</f>
        <v/>
      </c>
      <c r="AK34" s="27" t="str">
        <f t="shared" ref="AK34" ca="1" si="256">IF(AE34,INDEX(INDIRECT(AJ34),AH34),"")</f>
        <v/>
      </c>
      <c r="AL34" s="15" t="b">
        <f t="shared" ref="AL34" ca="1" si="257">AND(AE34,NOT(OR(BX34,BY34)))</f>
        <v>0</v>
      </c>
      <c r="AM34" s="15" t="str">
        <f t="shared" ref="AM34" ca="1" si="258">IF(AE34,INDIRECT(ADDRESS(ROW($BK$4),COLUMN($BK$4),,,AF34)),"")</f>
        <v/>
      </c>
      <c r="AN34" s="15">
        <f t="shared" ref="AN34" ca="1" si="259">IFERROR(IF(AE34,INDEX(INDIRECT(AM34),AH34),3),3)</f>
        <v>3</v>
      </c>
      <c r="AO34" s="15" t="str">
        <f t="shared" ref="AO34" ca="1" si="260">IF(AE34,INDIRECT(ADDRESS(ROW($BS$4),COLUMN($BS$4),,,AF34)),"")</f>
        <v/>
      </c>
      <c r="AP34" s="15" t="str">
        <f t="shared" ref="AP34" ca="1" si="261">IF(AQ34=2,INDEX(INDIRECT(AO34),AH34),"")</f>
        <v/>
      </c>
      <c r="AQ34" s="27">
        <f t="shared" ref="AQ34" ca="1" si="262">IF(AND(AE34,NOT(AR34)),2,IF(AND(AR34,NOT(AE34)),1,IF(AND(NOT(AE34),NOT(AR34)),4,3)))</f>
        <v>1</v>
      </c>
      <c r="AR34" s="15" t="b">
        <f t="shared" ref="AR34" ca="1" si="263">AND(J34&lt;&gt;"",AD34)</f>
        <v>1</v>
      </c>
      <c r="AS34" s="27" t="b">
        <f t="shared" ref="AS34" ca="1" si="264">NOT(ISERROR(FIND("[",J34)))</f>
        <v>1</v>
      </c>
      <c r="AT34" s="27" t="b">
        <f t="shared" ref="AT34" ca="1" si="265">MID(J34,1,1)="'"</f>
        <v>1</v>
      </c>
      <c r="AU34" s="27">
        <f t="shared" ref="AU34" ca="1" si="266">IF(AS34,FIND("]",J34),"")</f>
        <v>21</v>
      </c>
      <c r="AV34" s="16" t="e">
        <f t="shared" ref="AV34" ca="1" si="267">IF(AS34,MID(J34,1,AU34)&lt;&gt;$V$2,FALSE)</f>
        <v>#REF!</v>
      </c>
      <c r="AW34" s="15" t="str">
        <f t="shared" ca="1" si="5"/>
        <v>'[dane surowe2c.xlsm]variables'!$V$2</v>
      </c>
      <c r="AX34" s="27" t="b">
        <f t="shared" ref="AX34" ca="1" si="268">IF(AR34,ROWS(INDIRECT(AW34))&gt;1)</f>
        <v>0</v>
      </c>
      <c r="AY34" s="27" t="b">
        <f t="shared" ref="AY34" ca="1" si="269">IF(AR34,COLUMNS(INDIRECT(AW34))&gt;1)</f>
        <v>0</v>
      </c>
      <c r="AZ34" s="15">
        <f t="shared" ref="AZ34" ca="1" si="270">IF($AE34,IF(NOT(AI34),"?",COLUMNS(INDIRECT($AK34))),IF($AD34,IF(L34="",1,L34)))</f>
        <v>1</v>
      </c>
      <c r="BA34" s="15">
        <f t="shared" ref="BA34" ca="1" si="271">IF($AE34,IF(NOT(AI34),"?",ROWS(INDIRECT($AK34))),IF($AD34,IF(K34="",1,K34)))</f>
        <v>547</v>
      </c>
      <c r="BB34" s="15" t="str">
        <f t="shared" ref="BB34" ca="1" si="272">IF(AD34,CHOOSE(AQ34,AW34,AK34,"?"),"")</f>
        <v>'[dane surowe2c.xlsm]variables'!$V$2</v>
      </c>
      <c r="BC34" s="15" t="str">
        <f t="shared" ref="BC34" ca="1" si="273">IFERROR(IF(MIN(AZ34:BA34)&lt;=0,"",  BB34 &amp; IF(AND(OR(AZ34&gt;1,BA34&gt;1),AQ34=1), ":" &amp; ADDRESS(ROW(INDIRECT(BB34)) +BA34-1,COLUMN(INDIRECT(BB34))+AZ34-1),"")),"")</f>
        <v>'[dane surowe2c.xlsm]variables'!$V$2:$V$548</v>
      </c>
      <c r="BD34" s="15" t="b">
        <f t="shared" ref="BD34" ca="1" si="274">AZ34*BA34&gt;1</f>
        <v>1</v>
      </c>
      <c r="BE34" s="15" t="b">
        <f t="shared" ref="BE34" ca="1" si="275">IF(AND(AD34,AQ34=1),IF(Q34="",BI34, IF(Q34,TRUE,FALSE)),FALSE)</f>
        <v>1</v>
      </c>
      <c r="BF34" s="15">
        <f t="shared" ref="BF34" ca="1" si="276">IF(BE34,COUNTA(INDIRECT(BC34)),"")</f>
        <v>547</v>
      </c>
      <c r="BG34" s="15">
        <f t="shared" ref="BG34" ca="1" si="277">IF(BE34,AZ34*BA34,"")</f>
        <v>547</v>
      </c>
      <c r="BH34" s="15">
        <f t="array" aca="1" ref="BH34" ca="1">IF(IFERROR( S34,1),1,IF(BC34="","", SUM(IF(ISERROR(INDIRECT(BC34)),1,0))))</f>
        <v>0</v>
      </c>
      <c r="BI34" s="15" t="b">
        <f t="shared" ref="BI34" si="278">G34="r"</f>
        <v>1</v>
      </c>
      <c r="BJ34" s="15" t="b">
        <f t="shared" ref="BJ34" si="279">G34="W"</f>
        <v>0</v>
      </c>
      <c r="BK34" s="15">
        <f t="shared" ref="BK34" ca="1" si="280">IF(AR34,IF(AND(BI34,NOT(BJ34)),1,IF(AND(BJ34,NOT(BI34)),2,3)),"")</f>
        <v>1</v>
      </c>
      <c r="BL34" s="15">
        <f t="shared" ref="BL34" ca="1" si="281">CHOOSE(AQ34,BK34,AN34,3,4)</f>
        <v>1</v>
      </c>
      <c r="BP34" s="15" t="b">
        <f t="shared" ref="BP34" si="282">IF(AD34,IF(M34="",TRUE,NOT(M34)),FALSE)</f>
        <v>1</v>
      </c>
      <c r="BQ34" s="15" t="b">
        <f t="shared" ref="BQ34" ca="1" si="283">IF(BP34,OR(BU34:CZ34),FALSE)</f>
        <v>1</v>
      </c>
      <c r="BR34" s="15">
        <f t="shared" ref="BR34" ca="1" si="284">IF(BQ34,MATCH(TRUE,BU34:CZ34,0),"")</f>
        <v>25</v>
      </c>
      <c r="BS34" s="15">
        <f t="shared" ref="BS34" ca="1" si="285">IF(BP34,IF(BQ34,BR34,IF(AQ34=2,AP34,0)),0)</f>
        <v>25</v>
      </c>
      <c r="BT34" s="15" t="str">
        <f t="shared" ref="BT34" ca="1" si="286">IF(BS34&gt;0,INDEX(BU$10:CZ$10,BS34),"")</f>
        <v>Pola, od którego zależy dane pole ma błąd</v>
      </c>
      <c r="BV34" s="15" t="b">
        <f t="shared" ref="BV34" ca="1" si="287">IFERROR(IF($AD34,COUNTIF(INDIRECT($C$4),C34)&gt;1,FALSE),FALSE)</f>
        <v>0</v>
      </c>
      <c r="BW34" s="15" t="b">
        <f t="shared" ref="BW34" ca="1" si="288">IFERROR(IF($AD34,IF(D34&lt;&gt;"",COUNTIF(INDIRECT($D$4),D34)&gt;1,FALSE),FALSE),FALSE)</f>
        <v>0</v>
      </c>
      <c r="BX34" s="15" t="b">
        <f t="shared" ref="BX34" ca="1" si="289">IFERROR(IF(AE34,IFERROR(INDIRECT(ADDRESS(ROW($B$2),COLUMN($B$2),4,,AF34))&lt;&gt;$B$2,TRUE)),FALSE)</f>
        <v>0</v>
      </c>
      <c r="BY34" s="15" t="b">
        <f t="shared" ref="BY34" ca="1" si="290">IFERROR(IF(AND(AE34,NOT(BX34)),IF(ISERROR(AH34),TRUE,FALSE)),FALSE)</f>
        <v>0</v>
      </c>
      <c r="BZ34" s="15" t="b">
        <f t="shared" ref="BZ34" ca="1" si="291">IFERROR(IF(BE34,BF34&lt;&gt;BG34,FALSE),FALSE)</f>
        <v>0</v>
      </c>
      <c r="CA34" s="15" t="b">
        <f t="shared" ref="CA34" ca="1" si="292">AND(AR34,AE34,AD34)</f>
        <v>0</v>
      </c>
      <c r="CB34" s="15" t="b">
        <f t="shared" ref="CB34" ca="1" si="293">ISERROR(COUNT(INDIRECT(J34)))</f>
        <v>0</v>
      </c>
      <c r="CC34" s="15" t="b">
        <f t="shared" ref="CC34" ca="1" si="294">AND(AD34,AQ34=2,Q34&lt;&gt;"")</f>
        <v>0</v>
      </c>
      <c r="CD34" s="15" t="b">
        <f t="shared" ref="CD34" ca="1" si="295">AND(AE34,AR34=2,R34&lt;&gt;"")</f>
        <v>0</v>
      </c>
      <c r="CE34" s="15" t="b">
        <f t="shared" ref="CE34" ca="1" si="296">IF(AD34, IF(AQ34=1, IF(OR(R34,DB34,AK34="" ),FALSE,OR(ISERROR(INDIRECT(T34)))),FALSE),FALSE)</f>
        <v>0</v>
      </c>
      <c r="CF34" s="15" t="b">
        <f t="shared" ref="CF34" ca="1" si="297">AND($AD34,$AQ34=2,COUNTA( S34)=1)</f>
        <v>0</v>
      </c>
      <c r="CG34" s="15" t="b">
        <f t="shared" ref="CG34" ca="1" si="298">AND(AND(AQ34&lt;&gt;1,AQ34&lt;&gt;3),G34&lt;&gt;"")</f>
        <v>0</v>
      </c>
      <c r="CH34" s="15" t="b">
        <f t="shared" ref="CH34" ca="1" si="299">AND(AQ34=1,BK34=3)</f>
        <v>0</v>
      </c>
      <c r="CI34" s="15" t="b">
        <f t="shared" ref="CI34" si="300">ISERROR(S34)</f>
        <v>0</v>
      </c>
      <c r="CJ34" s="15" t="b">
        <f t="shared" ref="CJ34" si="301">IFERROR(IF(S34,TRUE,FALSE),FALSE)</f>
        <v>0</v>
      </c>
      <c r="CK34" s="15" t="b">
        <f t="shared" ref="CK34" ca="1" si="302">IF(V34&lt;&gt;"",IFERROR(MATCH(V34,INDIRECT($C$4),0)&lt;0,TRUE),FALSE)</f>
        <v>0</v>
      </c>
      <c r="CL34" s="15" t="b">
        <f t="shared" ref="CL34" ca="1" si="303">IF(W34&lt;&gt;"",IFERROR(MATCH(W34,INDIRECT($C$4),0)&lt;0,TRUE),FALSE)</f>
        <v>0</v>
      </c>
      <c r="CM34" s="15" t="b">
        <f t="shared" ref="CM34" ca="1" si="304">IF(X34&lt;&gt;"",IFERROR(MATCH(X34,INDIRECT($C$4),0)&lt;0,TRUE),FALSE)</f>
        <v>0</v>
      </c>
      <c r="CN34" s="15" t="b">
        <f t="shared" ref="CN34" ca="1" si="305">IF(Y34&lt;&gt;"",IFERROR(MATCH(Y34,INDIRECT($C$4),0)&lt;0,TRUE),FALSE)</f>
        <v>0</v>
      </c>
      <c r="CO34" s="15" t="b">
        <f t="shared" ref="CO34" ca="1" si="306">IF(Z34&lt;&gt;"",IFERROR(MATCH(Z34,INDIRECT($C$4),0)&lt;0,TRUE),FALSE)</f>
        <v>0</v>
      </c>
      <c r="CP34" s="15" t="b">
        <f t="shared" ref="CP34" ca="1" si="307">IF(AA34&lt;&gt;"",IFERROR(MATCH(AA34,INDIRECT($C$4),0)&lt;0,TRUE),FALSE)</f>
        <v>0</v>
      </c>
      <c r="CQ34" s="15" t="b">
        <f t="shared" ref="CQ34" ca="1" si="308">IF(AB34&lt;&gt;"",IFERROR(MATCH(AB34,INDIRECT($C$4),0)&lt;0,TRUE),FALSE)</f>
        <v>0</v>
      </c>
      <c r="CR34" s="21" t="b">
        <f t="shared" ref="CR34" ca="1" si="309">IF(AC34&lt;&gt;"",IFERROR(MATCH(AC34,INDIRECT($C$4),0)&lt;0,TRUE),FALSE)</f>
        <v>0</v>
      </c>
      <c r="CS34" s="22" t="b">
        <f t="shared" ref="CS34" ca="1" si="310">AND(DO34&lt;&gt;"",DO34&lt;&gt;0,DO34&lt;&gt;4)</f>
        <v>1</v>
      </c>
      <c r="CT34" s="22" t="b">
        <f t="shared" ref="CT34" ca="1" si="311">AND(DP34&lt;&gt;"",DP34&lt;&gt;0,DP34&lt;&gt;4)</f>
        <v>1</v>
      </c>
      <c r="CU34" s="22" t="b">
        <f t="shared" ref="CU34" ca="1" si="312">AND(DQ34&lt;&gt;"",DQ34&lt;&gt;0,DQ34&lt;&gt;4)</f>
        <v>1</v>
      </c>
      <c r="CV34" s="22" t="b">
        <f t="shared" ref="CV34" ca="1" si="313">AND(DR34&lt;&gt;"",DR34&lt;&gt;0,DR34&lt;&gt;4)</f>
        <v>0</v>
      </c>
      <c r="CW34" s="22" t="b">
        <f t="shared" ref="CW34" ca="1" si="314">AND(DS34&lt;&gt;"",DS34&lt;&gt;0,DS34&lt;&gt;4)</f>
        <v>0</v>
      </c>
      <c r="CX34" s="22" t="b">
        <f t="shared" ref="CX34" ca="1" si="315">AND(DT34&lt;&gt;"",DT34&lt;&gt;0,DT34&lt;&gt;4)</f>
        <v>0</v>
      </c>
      <c r="CY34" s="22" t="b">
        <f t="shared" ref="CY34" ca="1" si="316">AND(DU34&lt;&gt;"",DU34&lt;&gt;0,DU34&lt;&gt;4)</f>
        <v>0</v>
      </c>
      <c r="CZ34" s="21" t="b">
        <f t="shared" ref="CZ34" ca="1" si="317">AND(DV34&lt;&gt;"",DV34&lt;&gt;0,DV34&lt;&gt;4)</f>
        <v>0</v>
      </c>
      <c r="DB34" s="22" t="b">
        <f t="shared" ref="DB34" ca="1" si="318">OR(DC34:DJ34)</f>
        <v>0</v>
      </c>
      <c r="DC34" s="22" t="b">
        <f t="shared" ref="DC34" ca="1" si="319">AND(DO34=4)</f>
        <v>0</v>
      </c>
      <c r="DD34" s="22" t="b">
        <f t="shared" ref="DD34" ca="1" si="320">AND(DP34=4)</f>
        <v>0</v>
      </c>
      <c r="DE34" s="22" t="b">
        <f t="shared" ref="DE34" ca="1" si="321">AND(DQ34=4)</f>
        <v>0</v>
      </c>
      <c r="DF34" s="22" t="b">
        <f t="shared" ref="DF34" ca="1" si="322">AND(DR34=4)</f>
        <v>0</v>
      </c>
      <c r="DG34" s="22" t="b">
        <f t="shared" ref="DG34" ca="1" si="323">AND(DS34=4)</f>
        <v>0</v>
      </c>
      <c r="DH34" s="22" t="b">
        <f t="shared" ref="DH34" ca="1" si="324">AND(DT34=4)</f>
        <v>0</v>
      </c>
      <c r="DI34" s="22" t="b">
        <f t="shared" ref="DI34" ca="1" si="325">AND(DU34=4)</f>
        <v>0</v>
      </c>
      <c r="DJ34" s="22" t="b">
        <f t="shared" ref="DJ34" ca="1" si="326">AND(DV34=4)</f>
        <v>0</v>
      </c>
      <c r="DK34" s="22"/>
      <c r="DO34" s="15">
        <f t="shared" ref="DO34" ca="1" si="327">IF(V34&lt;&gt;"",IFERROR(INDEX(INDIRECT($BS$4),MATCH(V34,INDIRECT($C$4),0)),100),"")</f>
        <v>25</v>
      </c>
      <c r="DP34" s="15">
        <f t="shared" ref="DP34" ca="1" si="328">IF(W34&lt;&gt;"",IFERROR(INDEX(INDIRECT($BS$4),MATCH(W34,INDIRECT($C$4),0)),100),"")</f>
        <v>100</v>
      </c>
      <c r="DQ34" s="15">
        <f t="shared" ref="DQ34" ca="1" si="329">IF(X34&lt;&gt;"",IFERROR(INDEX(INDIRECT($BS$4),MATCH(X34,INDIRECT($C$4),0)),100),"")</f>
        <v>25</v>
      </c>
      <c r="DR34" s="15" t="str">
        <f t="shared" ref="DR34" ca="1" si="330">IF(Y34&lt;&gt;"",IFERROR(INDEX(INDIRECT($BS$4),MATCH(Y34,INDIRECT($C$4),0)),100),"")</f>
        <v/>
      </c>
      <c r="DS34" s="15" t="str">
        <f t="shared" ref="DS34" ca="1" si="331">IF(Z34&lt;&gt;"",IFERROR(INDEX(INDIRECT($BS$4),MATCH(Z34,INDIRECT($C$4),0)),100),"")</f>
        <v/>
      </c>
      <c r="DT34" s="15" t="str">
        <f t="shared" ref="DT34" ca="1" si="332">IF(AA34&lt;&gt;"",IFERROR(INDEX(INDIRECT($BS$4),MATCH(AA34,INDIRECT($C$4),0)),100),"")</f>
        <v/>
      </c>
      <c r="DU34" s="15" t="str">
        <f t="shared" ref="DU34" ca="1" si="333">IF(AB34&lt;&gt;"",IFERROR(INDEX(INDIRECT($BS$4),MATCH(AB34,INDIRECT($C$4),0)),100),"")</f>
        <v/>
      </c>
      <c r="DV34" s="15" t="str">
        <f t="shared" ref="DV34" ca="1" si="334">IF(AC34&lt;&gt;"",IFERROR(INDEX(INDIRECT($BS$4),MATCH(AC34,INDIRECT($C$4),0)),100),"")</f>
        <v/>
      </c>
    </row>
    <row r="35" spans="1:126">
      <c r="A35" s="15">
        <f t="shared" si="19"/>
        <v>23</v>
      </c>
      <c r="B35" s="15" t="str">
        <f t="shared" ref="B35" ca="1" si="335">IF(AD35,IF(BS35&gt;0,BT35,IF(DA35,"Pole zależy od pól, które zależą od zamkniętego workbooka","ok.")),"")</f>
        <v>Pola, od którego zależy dane pole ma błąd</v>
      </c>
      <c r="C35" s="15" t="s">
        <v>288</v>
      </c>
      <c r="G35" s="15" t="s">
        <v>91</v>
      </c>
      <c r="J35" s="19" t="str">
        <f ca="1">CELL(_CELL_ADDRESS_NAME,variables!W2)</f>
        <v>'[dane surowe2c.xlsm]variables'!$W$2</v>
      </c>
      <c r="K35" s="15">
        <f>ster!$C$12</f>
        <v>547</v>
      </c>
      <c r="M35" s="19"/>
      <c r="Q35" s="16"/>
      <c r="T35" s="15" t="str">
        <f t="shared" ref="T35" ca="1" si="336">BC35</f>
        <v>'[dane surowe2c.xlsm]variables'!$W$2:$W$548</v>
      </c>
      <c r="U35" s="15">
        <f t="shared" ref="U35" ca="1" si="337">IF(AD35,BS35,"")</f>
        <v>25</v>
      </c>
      <c r="V35" s="15" t="s">
        <v>261</v>
      </c>
      <c r="W35" s="15" t="s">
        <v>94</v>
      </c>
      <c r="X35" s="15" t="s">
        <v>119</v>
      </c>
      <c r="AD35" s="16" t="b">
        <f t="shared" ref="AD35" si="338">C35&lt;&gt;""</f>
        <v>1</v>
      </c>
      <c r="AE35" s="16" t="b">
        <f t="shared" ref="AE35" si="339">AND(I35&lt;&gt;"",H35&lt;&gt;"")</f>
        <v>0</v>
      </c>
      <c r="AF35" s="15" t="str">
        <f t="shared" ref="AF35" si="340">IF(AE35,"[" &amp; H35 &amp; "]" &amp; $B$2,"")</f>
        <v/>
      </c>
      <c r="AG35" s="15" t="str">
        <f t="shared" ref="AG35" ca="1" si="341">IF(AND(AE35,NOT(BX35)),INDIRECT(ADDRESS(ROW($D$4),COLUMN($D$4),,,AF35)),"")</f>
        <v/>
      </c>
      <c r="AH35" s="15" t="str">
        <f t="shared" ref="AH35" ca="1" si="342">IF(AND(AE35,NOT(BX35)),MATCH(I35,INDIRECT(AG35),0),"")</f>
        <v/>
      </c>
      <c r="AI35" s="15" t="b">
        <f t="shared" ref="AI35" ca="1" si="343">AND(AE35,NOT(BX35),NOT(BY35))</f>
        <v>0</v>
      </c>
      <c r="AJ35" s="15" t="str">
        <f t="shared" ref="AJ35" ca="1" si="344">IF(AE35,INDIRECT(ADDRESS(ROW($T$4),COLUMN($T$4),,,AF35)),"")</f>
        <v/>
      </c>
      <c r="AK35" s="27" t="str">
        <f t="shared" ref="AK35" ca="1" si="345">IF(AE35,INDEX(INDIRECT(AJ35),AH35),"")</f>
        <v/>
      </c>
      <c r="AL35" s="15" t="b">
        <f t="shared" ref="AL35" ca="1" si="346">AND(AE35,NOT(OR(BX35,BY35)))</f>
        <v>0</v>
      </c>
      <c r="AM35" s="15" t="str">
        <f t="shared" ref="AM35" ca="1" si="347">IF(AE35,INDIRECT(ADDRESS(ROW($BK$4),COLUMN($BK$4),,,AF35)),"")</f>
        <v/>
      </c>
      <c r="AN35" s="15">
        <f t="shared" ref="AN35" ca="1" si="348">IFERROR(IF(AE35,INDEX(INDIRECT(AM35),AH35),3),3)</f>
        <v>3</v>
      </c>
      <c r="AO35" s="15" t="str">
        <f t="shared" ref="AO35" ca="1" si="349">IF(AE35,INDIRECT(ADDRESS(ROW($BS$4),COLUMN($BS$4),,,AF35)),"")</f>
        <v/>
      </c>
      <c r="AP35" s="15" t="str">
        <f t="shared" ref="AP35" ca="1" si="350">IF(AQ35=2,INDEX(INDIRECT(AO35),AH35),"")</f>
        <v/>
      </c>
      <c r="AQ35" s="27">
        <f t="shared" ref="AQ35" ca="1" si="351">IF(AND(AE35,NOT(AR35)),2,IF(AND(AR35,NOT(AE35)),1,IF(AND(NOT(AE35),NOT(AR35)),4,3)))</f>
        <v>1</v>
      </c>
      <c r="AR35" s="15" t="b">
        <f t="shared" ref="AR35" ca="1" si="352">AND(J35&lt;&gt;"",AD35)</f>
        <v>1</v>
      </c>
      <c r="AS35" s="27" t="b">
        <f t="shared" ref="AS35" ca="1" si="353">NOT(ISERROR(FIND("[",J35)))</f>
        <v>1</v>
      </c>
      <c r="AT35" s="27" t="b">
        <f t="shared" ref="AT35" ca="1" si="354">MID(J35,1,1)="'"</f>
        <v>1</v>
      </c>
      <c r="AU35" s="27">
        <f t="shared" ref="AU35" ca="1" si="355">IF(AS35,FIND("]",J35),"")</f>
        <v>21</v>
      </c>
      <c r="AV35" s="16" t="e">
        <f t="shared" ref="AV35" ca="1" si="356">IF(AS35,MID(J35,1,AU35)&lt;&gt;$V$2,FALSE)</f>
        <v>#REF!</v>
      </c>
      <c r="AW35" s="15" t="str">
        <f t="shared" ca="1" si="5"/>
        <v>'[dane surowe2c.xlsm]variables'!$W$2</v>
      </c>
      <c r="AX35" s="27" t="b">
        <f t="shared" ref="AX35" ca="1" si="357">IF(AR35,ROWS(INDIRECT(AW35))&gt;1)</f>
        <v>0</v>
      </c>
      <c r="AY35" s="27" t="b">
        <f t="shared" ref="AY35" ca="1" si="358">IF(AR35,COLUMNS(INDIRECT(AW35))&gt;1)</f>
        <v>0</v>
      </c>
      <c r="AZ35" s="15">
        <f t="shared" ref="AZ35" ca="1" si="359">IF($AE35,IF(NOT(AI35),"?",COLUMNS(INDIRECT($AK35))),IF($AD35,IF(L35="",1,L35)))</f>
        <v>1</v>
      </c>
      <c r="BA35" s="15">
        <f t="shared" ref="BA35" ca="1" si="360">IF($AE35,IF(NOT(AI35),"?",ROWS(INDIRECT($AK35))),IF($AD35,IF(K35="",1,K35)))</f>
        <v>547</v>
      </c>
      <c r="BB35" s="15" t="str">
        <f t="shared" ref="BB35" ca="1" si="361">IF(AD35,CHOOSE(AQ35,AW35,AK35,"?"),"")</f>
        <v>'[dane surowe2c.xlsm]variables'!$W$2</v>
      </c>
      <c r="BC35" s="15" t="str">
        <f t="shared" ref="BC35" ca="1" si="362">IFERROR(IF(MIN(AZ35:BA35)&lt;=0,"",  BB35 &amp; IF(AND(OR(AZ35&gt;1,BA35&gt;1),AQ35=1), ":" &amp; ADDRESS(ROW(INDIRECT(BB35)) +BA35-1,COLUMN(INDIRECT(BB35))+AZ35-1),"")),"")</f>
        <v>'[dane surowe2c.xlsm]variables'!$W$2:$W$548</v>
      </c>
      <c r="BD35" s="15" t="b">
        <f t="shared" ref="BD35" ca="1" si="363">AZ35*BA35&gt;1</f>
        <v>1</v>
      </c>
      <c r="BE35" s="15" t="b">
        <f t="shared" ref="BE35" ca="1" si="364">IF(AND(AD35,AQ35=1),IF(Q35="",BI35, IF(Q35,TRUE,FALSE)),FALSE)</f>
        <v>1</v>
      </c>
      <c r="BF35" s="15">
        <f t="shared" ref="BF35" ca="1" si="365">IF(BE35,COUNTA(INDIRECT(BC35)),"")</f>
        <v>547</v>
      </c>
      <c r="BG35" s="15">
        <f t="shared" ref="BG35" ca="1" si="366">IF(BE35,AZ35*BA35,"")</f>
        <v>547</v>
      </c>
      <c r="BH35" s="15">
        <f t="array" aca="1" ref="BH35" ca="1">IF(IFERROR( S35,1),1,IF(BC35="","", SUM(IF(ISERROR(INDIRECT(BC35)),1,0))))</f>
        <v>0</v>
      </c>
      <c r="BI35" s="15" t="b">
        <f t="shared" ref="BI35" si="367">G35="r"</f>
        <v>1</v>
      </c>
      <c r="BJ35" s="15" t="b">
        <f t="shared" ref="BJ35" si="368">G35="W"</f>
        <v>0</v>
      </c>
      <c r="BK35" s="15">
        <f t="shared" ref="BK35" ca="1" si="369">IF(AR35,IF(AND(BI35,NOT(BJ35)),1,IF(AND(BJ35,NOT(BI35)),2,3)),"")</f>
        <v>1</v>
      </c>
      <c r="BL35" s="15">
        <f t="shared" ref="BL35" ca="1" si="370">CHOOSE(AQ35,BK35,AN35,3,4)</f>
        <v>1</v>
      </c>
      <c r="BP35" s="15" t="b">
        <f t="shared" ref="BP35" si="371">IF(AD35,IF(M35="",TRUE,NOT(M35)),FALSE)</f>
        <v>1</v>
      </c>
      <c r="BQ35" s="15" t="b">
        <f t="shared" ref="BQ35" ca="1" si="372">IF(BP35,OR(BU35:CZ35),FALSE)</f>
        <v>1</v>
      </c>
      <c r="BR35" s="15">
        <f t="shared" ref="BR35" ca="1" si="373">IF(BQ35,MATCH(TRUE,BU35:CZ35,0),"")</f>
        <v>25</v>
      </c>
      <c r="BS35" s="15">
        <f t="shared" ref="BS35" ca="1" si="374">IF(BP35,IF(BQ35,BR35,IF(AQ35=2,AP35,0)),0)</f>
        <v>25</v>
      </c>
      <c r="BT35" s="15" t="str">
        <f t="shared" ref="BT35" ca="1" si="375">IF(BS35&gt;0,INDEX(BU$10:CZ$10,BS35),"")</f>
        <v>Pola, od którego zależy dane pole ma błąd</v>
      </c>
      <c r="BV35" s="15" t="b">
        <f t="shared" ref="BV35" ca="1" si="376">IFERROR(IF($AD35,COUNTIF(INDIRECT($C$4),C35)&gt;1,FALSE),FALSE)</f>
        <v>0</v>
      </c>
      <c r="BW35" s="15" t="b">
        <f t="shared" ref="BW35" ca="1" si="377">IFERROR(IF($AD35,IF(D35&lt;&gt;"",COUNTIF(INDIRECT($D$4),D35)&gt;1,FALSE),FALSE),FALSE)</f>
        <v>0</v>
      </c>
      <c r="BX35" s="15" t="b">
        <f t="shared" ref="BX35" ca="1" si="378">IFERROR(IF(AE35,IFERROR(INDIRECT(ADDRESS(ROW($B$2),COLUMN($B$2),4,,AF35))&lt;&gt;$B$2,TRUE)),FALSE)</f>
        <v>0</v>
      </c>
      <c r="BY35" s="15" t="b">
        <f t="shared" ref="BY35" ca="1" si="379">IFERROR(IF(AND(AE35,NOT(BX35)),IF(ISERROR(AH35),TRUE,FALSE)),FALSE)</f>
        <v>0</v>
      </c>
      <c r="BZ35" s="15" t="b">
        <f t="shared" ref="BZ35" ca="1" si="380">IFERROR(IF(BE35,BF35&lt;&gt;BG35,FALSE),FALSE)</f>
        <v>0</v>
      </c>
      <c r="CA35" s="15" t="b">
        <f t="shared" ref="CA35" ca="1" si="381">AND(AR35,AE35,AD35)</f>
        <v>0</v>
      </c>
      <c r="CB35" s="15" t="b">
        <f t="shared" ref="CB35" ca="1" si="382">ISERROR(COUNT(INDIRECT(J35)))</f>
        <v>0</v>
      </c>
      <c r="CC35" s="15" t="b">
        <f t="shared" ref="CC35" ca="1" si="383">AND(AD35,AQ35=2,Q35&lt;&gt;"")</f>
        <v>0</v>
      </c>
      <c r="CD35" s="15" t="b">
        <f t="shared" ref="CD35" ca="1" si="384">AND(AE35,AR35=2,R35&lt;&gt;"")</f>
        <v>0</v>
      </c>
      <c r="CE35" s="15" t="b">
        <f t="shared" ref="CE35" ca="1" si="385">IF(AD35, IF(AQ35=1, IF(OR(R35,DB35,AK35="" ),FALSE,OR(ISERROR(INDIRECT(T35)))),FALSE),FALSE)</f>
        <v>0</v>
      </c>
      <c r="CF35" s="15" t="b">
        <f t="shared" ref="CF35" ca="1" si="386">AND($AD35,$AQ35=2,COUNTA( S35)=1)</f>
        <v>0</v>
      </c>
      <c r="CG35" s="15" t="b">
        <f t="shared" ref="CG35" ca="1" si="387">AND(AND(AQ35&lt;&gt;1,AQ35&lt;&gt;3),G35&lt;&gt;"")</f>
        <v>0</v>
      </c>
      <c r="CH35" s="15" t="b">
        <f t="shared" ref="CH35" ca="1" si="388">AND(AQ35=1,BK35=3)</f>
        <v>0</v>
      </c>
      <c r="CI35" s="15" t="b">
        <f t="shared" ref="CI35" si="389">ISERROR(S35)</f>
        <v>0</v>
      </c>
      <c r="CJ35" s="15" t="b">
        <f t="shared" ref="CJ35" si="390">IFERROR(IF(S35,TRUE,FALSE),FALSE)</f>
        <v>0</v>
      </c>
      <c r="CK35" s="15" t="b">
        <f t="shared" ref="CK35" ca="1" si="391">IF(V35&lt;&gt;"",IFERROR(MATCH(V35,INDIRECT($C$4),0)&lt;0,TRUE),FALSE)</f>
        <v>0</v>
      </c>
      <c r="CL35" s="15" t="b">
        <f t="shared" ref="CL35" ca="1" si="392">IF(W35&lt;&gt;"",IFERROR(MATCH(W35,INDIRECT($C$4),0)&lt;0,TRUE),FALSE)</f>
        <v>0</v>
      </c>
      <c r="CM35" s="15" t="b">
        <f t="shared" ref="CM35" ca="1" si="393">IF(X35&lt;&gt;"",IFERROR(MATCH(X35,INDIRECT($C$4),0)&lt;0,TRUE),FALSE)</f>
        <v>0</v>
      </c>
      <c r="CN35" s="15" t="b">
        <f t="shared" ref="CN35" ca="1" si="394">IF(Y35&lt;&gt;"",IFERROR(MATCH(Y35,INDIRECT($C$4),0)&lt;0,TRUE),FALSE)</f>
        <v>0</v>
      </c>
      <c r="CO35" s="15" t="b">
        <f t="shared" ref="CO35" ca="1" si="395">IF(Z35&lt;&gt;"",IFERROR(MATCH(Z35,INDIRECT($C$4),0)&lt;0,TRUE),FALSE)</f>
        <v>0</v>
      </c>
      <c r="CP35" s="15" t="b">
        <f t="shared" ref="CP35" ca="1" si="396">IF(AA35&lt;&gt;"",IFERROR(MATCH(AA35,INDIRECT($C$4),0)&lt;0,TRUE),FALSE)</f>
        <v>0</v>
      </c>
      <c r="CQ35" s="15" t="b">
        <f t="shared" ref="CQ35" ca="1" si="397">IF(AB35&lt;&gt;"",IFERROR(MATCH(AB35,INDIRECT($C$4),0)&lt;0,TRUE),FALSE)</f>
        <v>0</v>
      </c>
      <c r="CR35" s="21" t="b">
        <f t="shared" ref="CR35" ca="1" si="398">IF(AC35&lt;&gt;"",IFERROR(MATCH(AC35,INDIRECT($C$4),0)&lt;0,TRUE),FALSE)</f>
        <v>0</v>
      </c>
      <c r="CS35" s="22" t="b">
        <f t="shared" ref="CS35" ca="1" si="399">AND(DO35&lt;&gt;"",DO35&lt;&gt;0,DO35&lt;&gt;4)</f>
        <v>1</v>
      </c>
      <c r="CT35" s="22" t="b">
        <f t="shared" ref="CT35" ca="1" si="400">AND(DP35&lt;&gt;"",DP35&lt;&gt;0,DP35&lt;&gt;4)</f>
        <v>1</v>
      </c>
      <c r="CU35" s="22" t="b">
        <f t="shared" ref="CU35" ca="1" si="401">AND(DQ35&lt;&gt;"",DQ35&lt;&gt;0,DQ35&lt;&gt;4)</f>
        <v>1</v>
      </c>
      <c r="CV35" s="22" t="b">
        <f t="shared" ref="CV35" ca="1" si="402">AND(DR35&lt;&gt;"",DR35&lt;&gt;0,DR35&lt;&gt;4)</f>
        <v>0</v>
      </c>
      <c r="CW35" s="22" t="b">
        <f t="shared" ref="CW35" ca="1" si="403">AND(DS35&lt;&gt;"",DS35&lt;&gt;0,DS35&lt;&gt;4)</f>
        <v>0</v>
      </c>
      <c r="CX35" s="22" t="b">
        <f t="shared" ref="CX35" ca="1" si="404">AND(DT35&lt;&gt;"",DT35&lt;&gt;0,DT35&lt;&gt;4)</f>
        <v>0</v>
      </c>
      <c r="CY35" s="22" t="b">
        <f t="shared" ref="CY35" ca="1" si="405">AND(DU35&lt;&gt;"",DU35&lt;&gt;0,DU35&lt;&gt;4)</f>
        <v>0</v>
      </c>
      <c r="CZ35" s="21" t="b">
        <f t="shared" ref="CZ35" ca="1" si="406">AND(DV35&lt;&gt;"",DV35&lt;&gt;0,DV35&lt;&gt;4)</f>
        <v>0</v>
      </c>
      <c r="DB35" s="22" t="b">
        <f t="shared" ref="DB35" ca="1" si="407">OR(DC35:DJ35)</f>
        <v>0</v>
      </c>
      <c r="DC35" s="22" t="b">
        <f t="shared" ref="DC35" ca="1" si="408">AND(DO35=4)</f>
        <v>0</v>
      </c>
      <c r="DD35" s="22" t="b">
        <f t="shared" ref="DD35" ca="1" si="409">AND(DP35=4)</f>
        <v>0</v>
      </c>
      <c r="DE35" s="22" t="b">
        <f t="shared" ref="DE35" ca="1" si="410">AND(DQ35=4)</f>
        <v>0</v>
      </c>
      <c r="DF35" s="22" t="b">
        <f t="shared" ref="DF35" ca="1" si="411">AND(DR35=4)</f>
        <v>0</v>
      </c>
      <c r="DG35" s="22" t="b">
        <f t="shared" ref="DG35" ca="1" si="412">AND(DS35=4)</f>
        <v>0</v>
      </c>
      <c r="DH35" s="22" t="b">
        <f t="shared" ref="DH35" ca="1" si="413">AND(DT35=4)</f>
        <v>0</v>
      </c>
      <c r="DI35" s="22" t="b">
        <f t="shared" ref="DI35" ca="1" si="414">AND(DU35=4)</f>
        <v>0</v>
      </c>
      <c r="DJ35" s="22" t="b">
        <f t="shared" ref="DJ35" ca="1" si="415">AND(DV35=4)</f>
        <v>0</v>
      </c>
      <c r="DK35" s="22"/>
      <c r="DO35" s="15">
        <f t="shared" ref="DO35" ca="1" si="416">IF(V35&lt;&gt;"",IFERROR(INDEX(INDIRECT($BS$4),MATCH(V35,INDIRECT($C$4),0)),100),"")</f>
        <v>25</v>
      </c>
      <c r="DP35" s="15">
        <f t="shared" ref="DP35" ca="1" si="417">IF(W35&lt;&gt;"",IFERROR(INDEX(INDIRECT($BS$4),MATCH(W35,INDIRECT($C$4),0)),100),"")</f>
        <v>100</v>
      </c>
      <c r="DQ35" s="15">
        <f t="shared" ref="DQ35" ca="1" si="418">IF(X35&lt;&gt;"",IFERROR(INDEX(INDIRECT($BS$4),MATCH(X35,INDIRECT($C$4),0)),100),"")</f>
        <v>25</v>
      </c>
      <c r="DR35" s="15" t="str">
        <f t="shared" ref="DR35" ca="1" si="419">IF(Y35&lt;&gt;"",IFERROR(INDEX(INDIRECT($BS$4),MATCH(Y35,INDIRECT($C$4),0)),100),"")</f>
        <v/>
      </c>
      <c r="DS35" s="15" t="str">
        <f t="shared" ref="DS35" ca="1" si="420">IF(Z35&lt;&gt;"",IFERROR(INDEX(INDIRECT($BS$4),MATCH(Z35,INDIRECT($C$4),0)),100),"")</f>
        <v/>
      </c>
      <c r="DT35" s="15" t="str">
        <f t="shared" ref="DT35" ca="1" si="421">IF(AA35&lt;&gt;"",IFERROR(INDEX(INDIRECT($BS$4),MATCH(AA35,INDIRECT($C$4),0)),100),"")</f>
        <v/>
      </c>
      <c r="DU35" s="15" t="str">
        <f t="shared" ref="DU35" ca="1" si="422">IF(AB35&lt;&gt;"",IFERROR(INDEX(INDIRECT($BS$4),MATCH(AB35,INDIRECT($C$4),0)),100),"")</f>
        <v/>
      </c>
      <c r="DV35" s="15" t="str">
        <f t="shared" ref="DV35" ca="1" si="423">IF(AC35&lt;&gt;"",IFERROR(INDEX(INDIRECT($BS$4),MATCH(AC35,INDIRECT($C$4),0)),100),"")</f>
        <v/>
      </c>
    </row>
    <row r="36" spans="1:126">
      <c r="A36" s="15">
        <f t="shared" si="19"/>
        <v>24</v>
      </c>
      <c r="B36" s="15" t="str">
        <f t="shared" ca="1" si="163"/>
        <v>Pola, od którego zależy dane pole ma błąd</v>
      </c>
      <c r="C36" s="15" t="s">
        <v>280</v>
      </c>
      <c r="D36" s="15" t="str">
        <f t="shared" si="164"/>
        <v>Zmienne UstawDyskretna</v>
      </c>
      <c r="G36" s="15" t="s">
        <v>125</v>
      </c>
      <c r="J36" s="19" t="str">
        <f ca="1">CELL(_CELL_ADDRESS_NAME,variables!AI2)</f>
        <v>'[dane surowe2c.xlsm]variables'!$AI$2</v>
      </c>
      <c r="K36" s="15">
        <f>ster!$C$12</f>
        <v>547</v>
      </c>
      <c r="M36" s="19"/>
      <c r="Q36" s="16"/>
      <c r="T36" s="15" t="str">
        <f t="shared" ca="1" si="165"/>
        <v>'[dane surowe2c.xlsm]variables'!$AI$2:$AI$548</v>
      </c>
      <c r="U36" s="15">
        <f t="shared" ca="1" si="166"/>
        <v>25</v>
      </c>
      <c r="V36" s="15" t="s">
        <v>261</v>
      </c>
      <c r="W36" s="15" t="s">
        <v>94</v>
      </c>
      <c r="X36" s="15" t="s">
        <v>119</v>
      </c>
      <c r="AD36" s="16" t="b">
        <f t="shared" si="167"/>
        <v>1</v>
      </c>
      <c r="AE36" s="16" t="b">
        <f t="shared" si="168"/>
        <v>0</v>
      </c>
      <c r="AF36" s="15" t="str">
        <f t="shared" si="169"/>
        <v/>
      </c>
      <c r="AG36" s="15" t="str">
        <f t="shared" ca="1" si="170"/>
        <v/>
      </c>
      <c r="AH36" s="15" t="str">
        <f t="shared" ca="1" si="171"/>
        <v/>
      </c>
      <c r="AI36" s="15" t="b">
        <f t="shared" ca="1" si="172"/>
        <v>0</v>
      </c>
      <c r="AJ36" s="15" t="str">
        <f t="shared" ca="1" si="173"/>
        <v/>
      </c>
      <c r="AK36" s="27" t="str">
        <f t="shared" ca="1" si="174"/>
        <v/>
      </c>
      <c r="AL36" s="15" t="b">
        <f t="shared" ca="1" si="175"/>
        <v>0</v>
      </c>
      <c r="AM36" s="15" t="str">
        <f t="shared" ca="1" si="176"/>
        <v/>
      </c>
      <c r="AN36" s="15">
        <f t="shared" ca="1" si="177"/>
        <v>3</v>
      </c>
      <c r="AO36" s="15" t="str">
        <f t="shared" ca="1" si="178"/>
        <v/>
      </c>
      <c r="AP36" s="15" t="str">
        <f t="shared" ca="1" si="179"/>
        <v/>
      </c>
      <c r="AQ36" s="27">
        <f t="shared" ca="1" si="180"/>
        <v>1</v>
      </c>
      <c r="AR36" s="15" t="b">
        <f t="shared" ca="1" si="181"/>
        <v>1</v>
      </c>
      <c r="AS36" s="27" t="b">
        <f t="shared" ca="1" si="182"/>
        <v>1</v>
      </c>
      <c r="AT36" s="27" t="b">
        <f t="shared" ca="1" si="183"/>
        <v>1</v>
      </c>
      <c r="AU36" s="27">
        <f t="shared" ca="1" si="184"/>
        <v>21</v>
      </c>
      <c r="AV36" s="16" t="e">
        <f t="shared" ca="1" si="185"/>
        <v>#REF!</v>
      </c>
      <c r="AW36" s="15" t="str">
        <f t="shared" ca="1" si="5"/>
        <v>'[dane surowe2c.xlsm]variables'!$AI$2</v>
      </c>
      <c r="AX36" s="27" t="b">
        <f t="shared" ca="1" si="186"/>
        <v>0</v>
      </c>
      <c r="AY36" s="27" t="b">
        <f t="shared" ca="1" si="187"/>
        <v>0</v>
      </c>
      <c r="AZ36" s="15">
        <f t="shared" ca="1" si="188"/>
        <v>1</v>
      </c>
      <c r="BA36" s="15">
        <f t="shared" ca="1" si="189"/>
        <v>547</v>
      </c>
      <c r="BB36" s="15" t="str">
        <f t="shared" ca="1" si="190"/>
        <v>'[dane surowe2c.xlsm]variables'!$AI$2</v>
      </c>
      <c r="BC36" s="15" t="str">
        <f t="shared" ca="1" si="191"/>
        <v>'[dane surowe2c.xlsm]variables'!$AI$2:$AI$548</v>
      </c>
      <c r="BD36" s="15" t="b">
        <f t="shared" ca="1" si="192"/>
        <v>1</v>
      </c>
      <c r="BE36" s="15" t="b">
        <f t="shared" ca="1" si="193"/>
        <v>0</v>
      </c>
      <c r="BF36" s="15" t="str">
        <f t="shared" ca="1" si="194"/>
        <v/>
      </c>
      <c r="BG36" s="15" t="str">
        <f t="shared" ca="1" si="195"/>
        <v/>
      </c>
      <c r="BH36" s="15">
        <f t="array" aca="1" ref="BH36" ca="1">IF(IFERROR( S36,1),1,IF(BC36="","", SUM(IF(ISERROR(INDIRECT(BC36)),1,0))))</f>
        <v>0</v>
      </c>
      <c r="BI36" s="15" t="b">
        <f t="shared" si="196"/>
        <v>0</v>
      </c>
      <c r="BJ36" s="15" t="b">
        <f t="shared" si="197"/>
        <v>1</v>
      </c>
      <c r="BK36" s="15">
        <f t="shared" ca="1" si="198"/>
        <v>2</v>
      </c>
      <c r="BL36" s="15">
        <f t="shared" ca="1" si="199"/>
        <v>2</v>
      </c>
      <c r="BP36" s="15" t="b">
        <f t="shared" si="200"/>
        <v>1</v>
      </c>
      <c r="BQ36" s="15" t="b">
        <f t="shared" ca="1" si="201"/>
        <v>1</v>
      </c>
      <c r="BR36" s="15">
        <f t="shared" ca="1" si="202"/>
        <v>25</v>
      </c>
      <c r="BS36" s="15">
        <f t="shared" ca="1" si="203"/>
        <v>25</v>
      </c>
      <c r="BT36" s="15" t="str">
        <f t="shared" ca="1" si="204"/>
        <v>Pola, od którego zależy dane pole ma błąd</v>
      </c>
      <c r="BV36" s="15" t="b">
        <f t="shared" ca="1" si="205"/>
        <v>0</v>
      </c>
      <c r="BW36" s="15" t="b">
        <f t="shared" ca="1" si="206"/>
        <v>0</v>
      </c>
      <c r="BX36" s="15" t="b">
        <f t="shared" ca="1" si="207"/>
        <v>0</v>
      </c>
      <c r="BY36" s="15" t="b">
        <f t="shared" ca="1" si="208"/>
        <v>0</v>
      </c>
      <c r="BZ36" s="15" t="b">
        <f t="shared" ca="1" si="209"/>
        <v>0</v>
      </c>
      <c r="CA36" s="15" t="b">
        <f t="shared" ca="1" si="210"/>
        <v>0</v>
      </c>
      <c r="CB36" s="15" t="b">
        <f t="shared" ca="1" si="211"/>
        <v>0</v>
      </c>
      <c r="CC36" s="15" t="b">
        <f t="shared" ca="1" si="212"/>
        <v>0</v>
      </c>
      <c r="CD36" s="15" t="b">
        <f t="shared" ca="1" si="213"/>
        <v>0</v>
      </c>
      <c r="CE36" s="15" t="b">
        <f t="shared" ca="1" si="214"/>
        <v>0</v>
      </c>
      <c r="CF36" s="15" t="b">
        <f t="shared" ca="1" si="215"/>
        <v>0</v>
      </c>
      <c r="CG36" s="15" t="b">
        <f t="shared" ca="1" si="216"/>
        <v>0</v>
      </c>
      <c r="CH36" s="15" t="b">
        <f t="shared" ca="1" si="217"/>
        <v>0</v>
      </c>
      <c r="CI36" s="15" t="b">
        <f t="shared" si="218"/>
        <v>0</v>
      </c>
      <c r="CJ36" s="15" t="b">
        <f t="shared" si="219"/>
        <v>0</v>
      </c>
      <c r="CK36" s="15" t="b">
        <f t="shared" ca="1" si="220"/>
        <v>0</v>
      </c>
      <c r="CL36" s="15" t="b">
        <f t="shared" ca="1" si="220"/>
        <v>0</v>
      </c>
      <c r="CM36" s="15" t="b">
        <f t="shared" ca="1" si="220"/>
        <v>0</v>
      </c>
      <c r="CN36" s="15" t="b">
        <f t="shared" ca="1" si="220"/>
        <v>0</v>
      </c>
      <c r="CO36" s="15" t="b">
        <f t="shared" ca="1" si="220"/>
        <v>0</v>
      </c>
      <c r="CP36" s="15" t="b">
        <f t="shared" ca="1" si="220"/>
        <v>0</v>
      </c>
      <c r="CQ36" s="15" t="b">
        <f t="shared" ca="1" si="220"/>
        <v>0</v>
      </c>
      <c r="CR36" s="21" t="b">
        <f t="shared" ca="1" si="220"/>
        <v>0</v>
      </c>
      <c r="CS36" s="22" t="b">
        <f t="shared" ca="1" si="221"/>
        <v>1</v>
      </c>
      <c r="CT36" s="22" t="b">
        <f t="shared" ca="1" si="222"/>
        <v>1</v>
      </c>
      <c r="CU36" s="22" t="b">
        <f t="shared" ca="1" si="223"/>
        <v>1</v>
      </c>
      <c r="CV36" s="22" t="b">
        <f t="shared" ca="1" si="224"/>
        <v>0</v>
      </c>
      <c r="CW36" s="22" t="b">
        <f t="shared" ca="1" si="225"/>
        <v>0</v>
      </c>
      <c r="CX36" s="22" t="b">
        <f t="shared" ca="1" si="226"/>
        <v>0</v>
      </c>
      <c r="CY36" s="22" t="b">
        <f t="shared" ca="1" si="227"/>
        <v>0</v>
      </c>
      <c r="CZ36" s="21" t="b">
        <f t="shared" ca="1" si="228"/>
        <v>0</v>
      </c>
      <c r="DB36" s="22" t="b">
        <f t="shared" ca="1" si="229"/>
        <v>0</v>
      </c>
      <c r="DC36" s="22" t="b">
        <f t="shared" ca="1" si="230"/>
        <v>0</v>
      </c>
      <c r="DD36" s="22" t="b">
        <f t="shared" ca="1" si="231"/>
        <v>0</v>
      </c>
      <c r="DE36" s="22" t="b">
        <f t="shared" ca="1" si="232"/>
        <v>0</v>
      </c>
      <c r="DF36" s="22" t="b">
        <f t="shared" ca="1" si="233"/>
        <v>0</v>
      </c>
      <c r="DG36" s="22" t="b">
        <f t="shared" ca="1" si="234"/>
        <v>0</v>
      </c>
      <c r="DH36" s="22" t="b">
        <f t="shared" ca="1" si="235"/>
        <v>0</v>
      </c>
      <c r="DI36" s="22" t="b">
        <f t="shared" ca="1" si="236"/>
        <v>0</v>
      </c>
      <c r="DJ36" s="22" t="b">
        <f t="shared" ca="1" si="237"/>
        <v>0</v>
      </c>
      <c r="DK36" s="22"/>
      <c r="DO36" s="15">
        <f t="shared" ca="1" si="238"/>
        <v>25</v>
      </c>
      <c r="DP36" s="15">
        <f t="shared" ca="1" si="239"/>
        <v>100</v>
      </c>
      <c r="DQ36" s="15">
        <f t="shared" ca="1" si="240"/>
        <v>25</v>
      </c>
      <c r="DR36" s="15" t="str">
        <f t="shared" ca="1" si="241"/>
        <v/>
      </c>
      <c r="DS36" s="15" t="str">
        <f t="shared" ca="1" si="242"/>
        <v/>
      </c>
      <c r="DT36" s="15" t="str">
        <f t="shared" ca="1" si="243"/>
        <v/>
      </c>
      <c r="DU36" s="15" t="str">
        <f t="shared" ca="1" si="244"/>
        <v/>
      </c>
      <c r="DV36" s="15" t="str">
        <f t="shared" ca="1" si="245"/>
        <v/>
      </c>
    </row>
    <row r="37" spans="1:126">
      <c r="A37" s="15">
        <f t="shared" si="19"/>
        <v>25</v>
      </c>
      <c r="B37" s="15" t="str">
        <f t="shared" ca="1" si="70"/>
        <v>Pola, od którego zależy dane pole ma błąd</v>
      </c>
      <c r="C37" s="15" t="s">
        <v>102</v>
      </c>
      <c r="D37" s="15" t="str">
        <f t="shared" si="21"/>
        <v>Zmienne CzyOgrDoEtykiet</v>
      </c>
      <c r="G37" s="15" t="s">
        <v>125</v>
      </c>
      <c r="J37" s="19" t="str">
        <f ca="1">CELL(_CELL_ADDRESS_NAME,variables!AE2)</f>
        <v>'[dane surowe2c.xlsm]variables'!$AE$2</v>
      </c>
      <c r="K37" s="15">
        <f>ster!$C$12</f>
        <v>547</v>
      </c>
      <c r="M37" s="19"/>
      <c r="Q37" s="16"/>
      <c r="T37" s="15" t="str">
        <f t="shared" ca="1" si="71"/>
        <v>'[dane surowe2c.xlsm]variables'!$AE$2:$AE$548</v>
      </c>
      <c r="U37" s="15">
        <f t="shared" ca="1" si="72"/>
        <v>25</v>
      </c>
      <c r="V37" s="15" t="s">
        <v>119</v>
      </c>
      <c r="AD37" s="16" t="b">
        <f t="shared" si="40"/>
        <v>1</v>
      </c>
      <c r="AE37" s="16" t="b">
        <f t="shared" si="41"/>
        <v>0</v>
      </c>
      <c r="AF37" s="15" t="str">
        <f t="shared" si="68"/>
        <v/>
      </c>
      <c r="AG37" s="15" t="str">
        <f t="shared" ca="1" si="1"/>
        <v/>
      </c>
      <c r="AH37" s="15" t="str">
        <f t="shared" ca="1" si="2"/>
        <v/>
      </c>
      <c r="AI37" s="15" t="b">
        <f t="shared" ca="1" si="3"/>
        <v>0</v>
      </c>
      <c r="AJ37" s="15" t="str">
        <f t="shared" ca="1" si="24"/>
        <v/>
      </c>
      <c r="AK37" s="27" t="str">
        <f t="shared" ca="1" si="42"/>
        <v/>
      </c>
      <c r="AL37" s="15" t="b">
        <f t="shared" ca="1" si="4"/>
        <v>0</v>
      </c>
      <c r="AM37" s="15" t="str">
        <f t="shared" ca="1" si="43"/>
        <v/>
      </c>
      <c r="AN37" s="15">
        <f t="shared" ca="1" si="44"/>
        <v>3</v>
      </c>
      <c r="AO37" s="15" t="str">
        <f t="shared" ca="1" si="25"/>
        <v/>
      </c>
      <c r="AP37" s="15" t="str">
        <f t="shared" ca="1" si="69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1</v>
      </c>
      <c r="AU37" s="27">
        <f t="shared" ca="1" si="50"/>
        <v>21</v>
      </c>
      <c r="AV37" s="16" t="e">
        <f t="shared" ca="1" si="51"/>
        <v>#REF!</v>
      </c>
      <c r="AW37" s="15" t="str">
        <f t="shared" ca="1" si="5"/>
        <v>'[dane surowe2c.xlsm]variables'!$AE$2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6"/>
        <v>547</v>
      </c>
      <c r="BB37" s="15" t="str">
        <f t="shared" ca="1" si="55"/>
        <v>'[dane surowe2c.xlsm]variables'!$AE$2</v>
      </c>
      <c r="BC37" s="15" t="str">
        <f t="shared" ca="1" si="27"/>
        <v>'[dane surowe2c.xlsm]variables'!$AE$2:$AE$548</v>
      </c>
      <c r="BD37" s="15" t="b">
        <f t="shared" ca="1" si="56"/>
        <v>1</v>
      </c>
      <c r="BE37" s="15" t="b">
        <f t="shared" ca="1" si="6"/>
        <v>0</v>
      </c>
      <c r="BF37" s="15" t="str">
        <f t="shared" ca="1" si="7"/>
        <v/>
      </c>
      <c r="BG37" s="15" t="str">
        <f t="shared" ca="1" si="8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15">
        <f t="shared" ca="1" si="9"/>
        <v>2</v>
      </c>
      <c r="BL37" s="15">
        <f t="shared" ca="1" si="10"/>
        <v>2</v>
      </c>
      <c r="BP37" s="15" t="b">
        <f t="shared" si="28"/>
        <v>1</v>
      </c>
      <c r="BQ37" s="15" t="b">
        <f t="shared" ca="1" si="29"/>
        <v>1</v>
      </c>
      <c r="BR37" s="15">
        <f t="shared" ca="1" si="11"/>
        <v>25</v>
      </c>
      <c r="BS37" s="15">
        <f t="shared" ca="1" si="30"/>
        <v>25</v>
      </c>
      <c r="BT37" s="15" t="str">
        <f t="shared" ca="1" si="12"/>
        <v>Pola, od którego zależy dane pole ma błąd</v>
      </c>
      <c r="BV37" s="15" t="b">
        <f t="shared" ca="1" si="31"/>
        <v>0</v>
      </c>
      <c r="BW37" s="15" t="b">
        <f t="shared" ca="1" si="32"/>
        <v>0</v>
      </c>
      <c r="BX37" s="15" t="b">
        <f t="shared" ca="1" si="33"/>
        <v>0</v>
      </c>
      <c r="BY37" s="15" t="b">
        <f t="shared" ca="1" si="13"/>
        <v>0</v>
      </c>
      <c r="BZ37" s="15" t="b">
        <f t="shared" ca="1" si="34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5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4"/>
        <v>0</v>
      </c>
      <c r="CI37" s="15" t="b">
        <f t="shared" si="36"/>
        <v>0</v>
      </c>
      <c r="CJ37" s="15" t="b">
        <f t="shared" si="37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16"/>
        <v>1</v>
      </c>
      <c r="CT37" s="22" t="b">
        <f t="shared" ca="1" si="16"/>
        <v>0</v>
      </c>
      <c r="CU37" s="22" t="b">
        <f t="shared" ca="1" si="16"/>
        <v>0</v>
      </c>
      <c r="CV37" s="22" t="b">
        <f t="shared" ca="1" si="16"/>
        <v>0</v>
      </c>
      <c r="CW37" s="22" t="b">
        <f t="shared" ca="1" si="16"/>
        <v>0</v>
      </c>
      <c r="CX37" s="22" t="b">
        <f t="shared" ca="1" si="16"/>
        <v>0</v>
      </c>
      <c r="CY37" s="22" t="b">
        <f t="shared" ca="1" si="16"/>
        <v>0</v>
      </c>
      <c r="CZ37" s="21" t="b">
        <f t="shared" ca="1" si="16"/>
        <v>0</v>
      </c>
      <c r="DB37" s="22" t="b">
        <f t="shared" ca="1" si="38"/>
        <v>0</v>
      </c>
      <c r="DC37" s="22" t="b">
        <f t="shared" ca="1" si="39"/>
        <v>0</v>
      </c>
      <c r="DD37" s="22" t="b">
        <f t="shared" ca="1" si="17"/>
        <v>0</v>
      </c>
      <c r="DE37" s="22" t="b">
        <f t="shared" ca="1" si="17"/>
        <v>0</v>
      </c>
      <c r="DF37" s="22" t="b">
        <f t="shared" ca="1" si="17"/>
        <v>0</v>
      </c>
      <c r="DG37" s="22" t="b">
        <f t="shared" ca="1" si="17"/>
        <v>0</v>
      </c>
      <c r="DH37" s="22" t="b">
        <f t="shared" ca="1" si="17"/>
        <v>0</v>
      </c>
      <c r="DI37" s="22" t="b">
        <f t="shared" ca="1" si="17"/>
        <v>0</v>
      </c>
      <c r="DJ37" s="22" t="b">
        <f t="shared" ca="1" si="17"/>
        <v>0</v>
      </c>
      <c r="DK37" s="22"/>
      <c r="DO37" s="15">
        <f t="shared" ca="1" si="18"/>
        <v>25</v>
      </c>
      <c r="DP37" s="15" t="str">
        <f t="shared" ca="1" si="18"/>
        <v/>
      </c>
      <c r="DQ37" s="15" t="str">
        <f t="shared" ca="1" si="18"/>
        <v/>
      </c>
      <c r="DR37" s="15" t="str">
        <f t="shared" ca="1" si="18"/>
        <v/>
      </c>
      <c r="DS37" s="15" t="str">
        <f t="shared" ca="1" si="18"/>
        <v/>
      </c>
      <c r="DT37" s="15" t="str">
        <f t="shared" ca="1" si="18"/>
        <v/>
      </c>
      <c r="DU37" s="15" t="str">
        <f t="shared" ca="1" si="18"/>
        <v/>
      </c>
      <c r="DV37" s="15" t="str">
        <f t="shared" ca="1" si="18"/>
        <v/>
      </c>
    </row>
    <row r="38" spans="1:126">
      <c r="A38" s="15">
        <f t="shared" si="19"/>
        <v>26</v>
      </c>
      <c r="B38" s="15" t="str">
        <f t="shared" ca="1" si="70"/>
        <v>Pola, od którego zależy dane pole ma błąd</v>
      </c>
      <c r="C38" s="15" t="s">
        <v>103</v>
      </c>
      <c r="D38" s="15" t="str">
        <f t="shared" si="21"/>
        <v>Zmienne Jednostki</v>
      </c>
      <c r="F38" s="15" t="s">
        <v>192</v>
      </c>
      <c r="G38" s="15" t="s">
        <v>125</v>
      </c>
      <c r="J38" s="19" t="str">
        <f ca="1">CELL(_CELL_ADDRESS_NAME,variables!AF2)</f>
        <v>'[dane surowe2c.xlsm]variables'!$AF$2</v>
      </c>
      <c r="K38" s="15">
        <f>ster!$C$12</f>
        <v>547</v>
      </c>
      <c r="M38" s="19"/>
      <c r="Q38" s="16"/>
      <c r="T38" s="15" t="str">
        <f t="shared" ca="1" si="71"/>
        <v>'[dane surowe2c.xlsm]variables'!$AF$2:$AF$548</v>
      </c>
      <c r="U38" s="15">
        <f t="shared" ca="1" si="72"/>
        <v>25</v>
      </c>
      <c r="V38" s="15" t="s">
        <v>119</v>
      </c>
      <c r="AD38" s="16" t="b">
        <f t="shared" si="40"/>
        <v>1</v>
      </c>
      <c r="AE38" s="16" t="b">
        <f t="shared" si="41"/>
        <v>0</v>
      </c>
      <c r="AF38" s="15" t="str">
        <f t="shared" si="68"/>
        <v/>
      </c>
      <c r="AG38" s="15" t="str">
        <f t="shared" ca="1" si="1"/>
        <v/>
      </c>
      <c r="AH38" s="15" t="str">
        <f t="shared" ca="1" si="2"/>
        <v/>
      </c>
      <c r="AI38" s="15" t="b">
        <f t="shared" ca="1" si="3"/>
        <v>0</v>
      </c>
      <c r="AJ38" s="15" t="str">
        <f t="shared" ca="1" si="24"/>
        <v/>
      </c>
      <c r="AK38" s="27" t="str">
        <f t="shared" ca="1" si="42"/>
        <v/>
      </c>
      <c r="AL38" s="15" t="b">
        <f t="shared" ca="1" si="4"/>
        <v>0</v>
      </c>
      <c r="AM38" s="15" t="str">
        <f t="shared" ca="1" si="43"/>
        <v/>
      </c>
      <c r="AN38" s="15">
        <f t="shared" ca="1" si="44"/>
        <v>3</v>
      </c>
      <c r="AO38" s="15" t="str">
        <f t="shared" ca="1" si="25"/>
        <v/>
      </c>
      <c r="AP38" s="15" t="str">
        <f t="shared" ca="1" si="69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1</v>
      </c>
      <c r="AU38" s="27">
        <f t="shared" ca="1" si="50"/>
        <v>21</v>
      </c>
      <c r="AV38" s="16" t="e">
        <f t="shared" ca="1" si="51"/>
        <v>#REF!</v>
      </c>
      <c r="AW38" s="15" t="str">
        <f t="shared" ca="1" si="5"/>
        <v>'[dane surowe2c.xlsm]variables'!$AF$2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6"/>
        <v>547</v>
      </c>
      <c r="BB38" s="15" t="str">
        <f t="shared" ca="1" si="55"/>
        <v>'[dane surowe2c.xlsm]variables'!$AF$2</v>
      </c>
      <c r="BC38" s="15" t="str">
        <f t="shared" ca="1" si="27"/>
        <v>'[dane surowe2c.xlsm]variables'!$AF$2:$AF$548</v>
      </c>
      <c r="BD38" s="15" t="b">
        <f t="shared" ca="1" si="56"/>
        <v>1</v>
      </c>
      <c r="BE38" s="15" t="b">
        <f t="shared" ca="1" si="6"/>
        <v>0</v>
      </c>
      <c r="BF38" s="15" t="str">
        <f t="shared" ca="1" si="7"/>
        <v/>
      </c>
      <c r="BG38" s="15" t="str">
        <f t="shared" ca="1" si="8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15">
        <f t="shared" ca="1" si="9"/>
        <v>2</v>
      </c>
      <c r="BL38" s="15">
        <f t="shared" ca="1" si="10"/>
        <v>2</v>
      </c>
      <c r="BP38" s="15" t="b">
        <f t="shared" si="28"/>
        <v>1</v>
      </c>
      <c r="BQ38" s="15" t="b">
        <f t="shared" ca="1" si="29"/>
        <v>1</v>
      </c>
      <c r="BR38" s="15">
        <f t="shared" ca="1" si="11"/>
        <v>25</v>
      </c>
      <c r="BS38" s="15">
        <f t="shared" ca="1" si="30"/>
        <v>25</v>
      </c>
      <c r="BT38" s="15" t="str">
        <f t="shared" ca="1" si="12"/>
        <v>Pola, od którego zależy dane pole ma błąd</v>
      </c>
      <c r="BV38" s="15" t="b">
        <f t="shared" ca="1" si="31"/>
        <v>0</v>
      </c>
      <c r="BW38" s="15" t="b">
        <f t="shared" ca="1" si="32"/>
        <v>0</v>
      </c>
      <c r="BX38" s="15" t="b">
        <f t="shared" ca="1" si="33"/>
        <v>0</v>
      </c>
      <c r="BY38" s="15" t="b">
        <f t="shared" ca="1" si="13"/>
        <v>0</v>
      </c>
      <c r="BZ38" s="15" t="b">
        <f t="shared" ca="1" si="34"/>
        <v>0</v>
      </c>
      <c r="CA38" s="15" t="b">
        <f t="shared" ca="1" si="59"/>
        <v>0</v>
      </c>
      <c r="CB38" s="15" t="b">
        <f t="shared" ca="1" si="60"/>
        <v>0</v>
      </c>
      <c r="CC38" s="15" t="b">
        <f ca="1">AND(AD38,AQ38=2,Q38&lt;&gt;"")</f>
        <v>0</v>
      </c>
      <c r="CD38" s="15" t="b">
        <f ca="1">AND(AE38,AR38=2,R38&lt;&gt;"")</f>
        <v>0</v>
      </c>
      <c r="CE38" s="15" t="b">
        <f t="shared" ca="1" si="35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4"/>
        <v>0</v>
      </c>
      <c r="CI38" s="15" t="b">
        <f t="shared" si="36"/>
        <v>0</v>
      </c>
      <c r="CJ38" s="15" t="b">
        <f t="shared" si="37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424">AND(DO38&lt;&gt;"",DO38&lt;&gt;0,DO38&lt;&gt;4)</f>
        <v>1</v>
      </c>
      <c r="CT38" s="22" t="b">
        <f t="shared" ca="1" si="424"/>
        <v>0</v>
      </c>
      <c r="CU38" s="22" t="b">
        <f t="shared" ca="1" si="424"/>
        <v>0</v>
      </c>
      <c r="CV38" s="22" t="b">
        <f t="shared" ca="1" si="424"/>
        <v>0</v>
      </c>
      <c r="CW38" s="22" t="b">
        <f t="shared" ca="1" si="424"/>
        <v>0</v>
      </c>
      <c r="CX38" s="22" t="b">
        <f t="shared" ca="1" si="424"/>
        <v>0</v>
      </c>
      <c r="CY38" s="22" t="b">
        <f t="shared" ca="1" si="424"/>
        <v>0</v>
      </c>
      <c r="CZ38" s="21" t="b">
        <f t="shared" ca="1" si="424"/>
        <v>0</v>
      </c>
      <c r="DB38" s="22" t="b">
        <f t="shared" ca="1" si="38"/>
        <v>0</v>
      </c>
      <c r="DC38" s="22" t="b">
        <f t="shared" ca="1" si="39"/>
        <v>0</v>
      </c>
      <c r="DD38" s="22" t="b">
        <f t="shared" ca="1" si="39"/>
        <v>0</v>
      </c>
      <c r="DE38" s="22" t="b">
        <f t="shared" ca="1" si="39"/>
        <v>0</v>
      </c>
      <c r="DF38" s="22" t="b">
        <f t="shared" ca="1" si="39"/>
        <v>0</v>
      </c>
      <c r="DG38" s="22" t="b">
        <f t="shared" ca="1" si="39"/>
        <v>0</v>
      </c>
      <c r="DH38" s="22" t="b">
        <f t="shared" ca="1" si="39"/>
        <v>0</v>
      </c>
      <c r="DI38" s="22" t="b">
        <f t="shared" ca="1" si="39"/>
        <v>0</v>
      </c>
      <c r="DJ38" s="22" t="b">
        <f t="shared" ca="1" si="39"/>
        <v>0</v>
      </c>
      <c r="DK38" s="22"/>
      <c r="DO38" s="15">
        <f t="shared" ca="1" si="18"/>
        <v>25</v>
      </c>
      <c r="DP38" s="15" t="str">
        <f t="shared" ca="1" si="18"/>
        <v/>
      </c>
      <c r="DQ38" s="15" t="str">
        <f t="shared" ca="1" si="18"/>
        <v/>
      </c>
      <c r="DR38" s="15" t="str">
        <f t="shared" ca="1" si="18"/>
        <v/>
      </c>
      <c r="DS38" s="15" t="str">
        <f t="shared" ca="1" si="18"/>
        <v/>
      </c>
      <c r="DT38" s="15" t="str">
        <f t="shared" ca="1" si="18"/>
        <v/>
      </c>
      <c r="DU38" s="15" t="str">
        <f t="shared" ca="1" si="18"/>
        <v/>
      </c>
      <c r="DV38" s="15" t="str">
        <f t="shared" ca="1" si="18"/>
        <v/>
      </c>
    </row>
    <row r="39" spans="1:126">
      <c r="A39" s="15">
        <f t="shared" si="19"/>
        <v>27</v>
      </c>
      <c r="B39" s="15" t="str">
        <f t="shared" ca="1" si="70"/>
        <v>Pola, od którego zależy dane pole ma błąd</v>
      </c>
      <c r="C39" s="15" t="s">
        <v>104</v>
      </c>
      <c r="D39" s="15" t="str">
        <f t="shared" si="21"/>
        <v>Zmienne Grupy</v>
      </c>
      <c r="F39" s="15" t="s">
        <v>188</v>
      </c>
      <c r="G39" s="15" t="s">
        <v>125</v>
      </c>
      <c r="J39" s="19" t="str">
        <f ca="1">CELL(_CELL_ADDRESS_NAME,variables!AJ2)</f>
        <v>'[dane surowe2c.xlsm]variables'!$AJ$2</v>
      </c>
      <c r="K39" s="15">
        <f>ster!$C$12</f>
        <v>547</v>
      </c>
      <c r="L39" s="15">
        <f ca="1">wew!$G$11</f>
        <v>1</v>
      </c>
      <c r="M39" s="19"/>
      <c r="O39" s="15">
        <f ca="1">wew!$G$11</f>
        <v>1</v>
      </c>
      <c r="T39" s="15" t="str">
        <f t="shared" ca="1" si="71"/>
        <v>'[dane surowe2c.xlsm]variables'!$AJ$2:$AJ$548</v>
      </c>
      <c r="U39" s="15">
        <f t="shared" ca="1" si="72"/>
        <v>25</v>
      </c>
      <c r="V39" s="15" t="s">
        <v>119</v>
      </c>
      <c r="AD39" s="16" t="b">
        <f t="shared" si="40"/>
        <v>1</v>
      </c>
      <c r="AE39" s="16" t="b">
        <f t="shared" si="41"/>
        <v>0</v>
      </c>
      <c r="AF39" s="15" t="str">
        <f t="shared" si="68"/>
        <v/>
      </c>
      <c r="AG39" s="15" t="str">
        <f t="shared" ca="1" si="1"/>
        <v/>
      </c>
      <c r="AH39" s="15" t="str">
        <f t="shared" ca="1" si="2"/>
        <v/>
      </c>
      <c r="AI39" s="15" t="b">
        <f t="shared" ca="1" si="3"/>
        <v>0</v>
      </c>
      <c r="AJ39" s="15" t="str">
        <f t="shared" ca="1" si="24"/>
        <v/>
      </c>
      <c r="AK39" s="27" t="str">
        <f t="shared" ca="1" si="42"/>
        <v/>
      </c>
      <c r="AL39" s="15" t="b">
        <f t="shared" ca="1" si="4"/>
        <v>0</v>
      </c>
      <c r="AM39" s="15" t="str">
        <f t="shared" ca="1" si="43"/>
        <v/>
      </c>
      <c r="AN39" s="15">
        <f t="shared" ca="1" si="44"/>
        <v>3</v>
      </c>
      <c r="AO39" s="15" t="str">
        <f t="shared" ca="1" si="25"/>
        <v/>
      </c>
      <c r="AP39" s="15" t="str">
        <f t="shared" ca="1" si="69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1</v>
      </c>
      <c r="AU39" s="27">
        <f t="shared" ca="1" si="50"/>
        <v>21</v>
      </c>
      <c r="AV39" s="16" t="e">
        <f t="shared" ca="1" si="51"/>
        <v>#REF!</v>
      </c>
      <c r="AW39" s="15" t="str">
        <f t="shared" ca="1" si="5"/>
        <v>'[dane surowe2c.xlsm]variables'!$AJ$2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6"/>
        <v>547</v>
      </c>
      <c r="BB39" s="15" t="str">
        <f t="shared" ca="1" si="55"/>
        <v>'[dane surowe2c.xlsm]variables'!$AJ$2</v>
      </c>
      <c r="BC39" s="15" t="str">
        <f t="shared" ca="1" si="27"/>
        <v>'[dane surowe2c.xlsm]variables'!$AJ$2:$AJ$548</v>
      </c>
      <c r="BD39" s="15" t="b">
        <f t="shared" ca="1" si="56"/>
        <v>1</v>
      </c>
      <c r="BE39" s="15" t="b">
        <f t="shared" ca="1" si="6"/>
        <v>0</v>
      </c>
      <c r="BF39" s="15" t="str">
        <f t="shared" ca="1" si="7"/>
        <v/>
      </c>
      <c r="BG39" s="15" t="str">
        <f t="shared" ca="1" si="8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15">
        <f t="shared" ca="1" si="9"/>
        <v>2</v>
      </c>
      <c r="BL39" s="15">
        <f t="shared" ca="1" si="10"/>
        <v>2</v>
      </c>
      <c r="BP39" s="15" t="b">
        <f t="shared" si="28"/>
        <v>1</v>
      </c>
      <c r="BQ39" s="15" t="b">
        <f t="shared" ca="1" si="29"/>
        <v>1</v>
      </c>
      <c r="BR39" s="15">
        <f t="shared" ca="1" si="11"/>
        <v>25</v>
      </c>
      <c r="BS39" s="15">
        <f t="shared" ca="1" si="30"/>
        <v>25</v>
      </c>
      <c r="BT39" s="15" t="str">
        <f t="shared" ca="1" si="12"/>
        <v>Pola, od którego zależy dane pole ma błąd</v>
      </c>
      <c r="BV39" s="15" t="b">
        <f t="shared" ca="1" si="31"/>
        <v>0</v>
      </c>
      <c r="BW39" s="15" t="b">
        <f t="shared" ca="1" si="32"/>
        <v>0</v>
      </c>
      <c r="BX39" s="15" t="b">
        <f t="shared" ca="1" si="33"/>
        <v>0</v>
      </c>
      <c r="BY39" s="15" t="b">
        <f t="shared" ca="1" si="13"/>
        <v>0</v>
      </c>
      <c r="BZ39" s="15" t="b">
        <f t="shared" ca="1" si="34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ref="CC39:CD39" ca="1" si="425">AND(AD39,AQ39=2,Q39&lt;&gt;"")</f>
        <v>0</v>
      </c>
      <c r="CD39" s="15" t="b">
        <f t="shared" ca="1" si="425"/>
        <v>0</v>
      </c>
      <c r="CE39" s="15" t="b">
        <f t="shared" ca="1" si="35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4"/>
        <v>0</v>
      </c>
      <c r="CI39" s="15" t="b">
        <f t="shared" si="36"/>
        <v>0</v>
      </c>
      <c r="CJ39" s="15" t="b">
        <f t="shared" si="37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424"/>
        <v>1</v>
      </c>
      <c r="CT39" s="22" t="b">
        <f t="shared" ca="1" si="424"/>
        <v>0</v>
      </c>
      <c r="CU39" s="22" t="b">
        <f t="shared" ca="1" si="424"/>
        <v>0</v>
      </c>
      <c r="CV39" s="22" t="b">
        <f t="shared" ca="1" si="424"/>
        <v>0</v>
      </c>
      <c r="CW39" s="22" t="b">
        <f t="shared" ca="1" si="424"/>
        <v>0</v>
      </c>
      <c r="CX39" s="22" t="b">
        <f t="shared" ca="1" si="424"/>
        <v>0</v>
      </c>
      <c r="CY39" s="22" t="b">
        <f t="shared" ca="1" si="424"/>
        <v>0</v>
      </c>
      <c r="CZ39" s="21" t="b">
        <f t="shared" ca="1" si="424"/>
        <v>0</v>
      </c>
      <c r="DB39" s="22" t="b">
        <f t="shared" ca="1" si="38"/>
        <v>0</v>
      </c>
      <c r="DC39" s="22" t="b">
        <f t="shared" ca="1" si="39"/>
        <v>0</v>
      </c>
      <c r="DD39" s="22" t="b">
        <f t="shared" ca="1" si="39"/>
        <v>0</v>
      </c>
      <c r="DE39" s="22" t="b">
        <f t="shared" ca="1" si="39"/>
        <v>0</v>
      </c>
      <c r="DF39" s="22" t="b">
        <f t="shared" ca="1" si="39"/>
        <v>0</v>
      </c>
      <c r="DG39" s="22" t="b">
        <f t="shared" ca="1" si="39"/>
        <v>0</v>
      </c>
      <c r="DH39" s="22" t="b">
        <f t="shared" ca="1" si="39"/>
        <v>0</v>
      </c>
      <c r="DI39" s="22" t="b">
        <f t="shared" ca="1" si="39"/>
        <v>0</v>
      </c>
      <c r="DJ39" s="22" t="b">
        <f t="shared" ca="1" si="39"/>
        <v>0</v>
      </c>
      <c r="DK39" s="22"/>
      <c r="DO39" s="15">
        <f t="shared" ref="DO39:DV68" ca="1" si="426">IF(V39&lt;&gt;"",IFERROR(INDEX(INDIRECT($BS$4),MATCH(V39,INDIRECT($C$4),0)),100),"")</f>
        <v>25</v>
      </c>
      <c r="DP39" s="15" t="str">
        <f t="shared" ca="1" si="426"/>
        <v/>
      </c>
      <c r="DQ39" s="15" t="str">
        <f t="shared" ca="1" si="426"/>
        <v/>
      </c>
      <c r="DR39" s="15" t="str">
        <f t="shared" ca="1" si="426"/>
        <v/>
      </c>
      <c r="DS39" s="15" t="str">
        <f t="shared" ca="1" si="426"/>
        <v/>
      </c>
      <c r="DT39" s="15" t="str">
        <f t="shared" ca="1" si="426"/>
        <v/>
      </c>
      <c r="DU39" s="15" t="str">
        <f t="shared" ca="1" si="426"/>
        <v/>
      </c>
      <c r="DV39" s="15" t="str">
        <f t="shared" ca="1" si="426"/>
        <v/>
      </c>
    </row>
    <row r="40" spans="1:126">
      <c r="A40" s="15">
        <f t="shared" si="19"/>
        <v>28</v>
      </c>
      <c r="B40" s="15" t="str">
        <f t="shared" ca="1" si="70"/>
        <v>ok.</v>
      </c>
      <c r="C40" s="15" t="s">
        <v>105</v>
      </c>
      <c r="D40" s="15" t="str">
        <f t="shared" si="21"/>
        <v>Ster KatalogDocelowy</v>
      </c>
      <c r="F40" s="15" t="s">
        <v>198</v>
      </c>
      <c r="G40" s="15" t="s">
        <v>125</v>
      </c>
      <c r="J40" s="19" t="str">
        <f ca="1">CELL(_CELL_ADDRESS_NAME,ster!B3)</f>
        <v>'[dane surowe2c.xlsm]ster'!$B$3</v>
      </c>
      <c r="M40" s="19"/>
      <c r="T40" s="15" t="str">
        <f t="shared" ca="1" si="71"/>
        <v>'[dane surowe2c.xlsm]ster'!$B$3</v>
      </c>
      <c r="U40" s="15">
        <f t="shared" ca="1" si="72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8"/>
        <v/>
      </c>
      <c r="AG40" s="15" t="str">
        <f t="shared" ca="1" si="1"/>
        <v/>
      </c>
      <c r="AH40" s="15" t="str">
        <f t="shared" ca="1" si="2"/>
        <v/>
      </c>
      <c r="AI40" s="15" t="b">
        <f t="shared" ca="1" si="3"/>
        <v>0</v>
      </c>
      <c r="AJ40" s="15" t="str">
        <f t="shared" ca="1" si="24"/>
        <v/>
      </c>
      <c r="AK40" s="27" t="str">
        <f ca="1">IF(AE40,INDEX(INDIRECT(AJ40),AH40),"")</f>
        <v/>
      </c>
      <c r="AL40" s="15" t="b">
        <f t="shared" ca="1" si="4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5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1</v>
      </c>
      <c r="AU40" s="27">
        <f ca="1">IF(AS40,FIND("]",J40),"")</f>
        <v>21</v>
      </c>
      <c r="AV40" s="16" t="b">
        <f ca="1">IF(AS40,MID(J40,1,AU40)&lt;&gt;$U$2,FALSE)</f>
        <v>0</v>
      </c>
      <c r="AW40" s="15" t="str">
        <f t="shared" ca="1" si="5"/>
        <v>'[dane surowe2c.xlsm]ster'!$B$3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6"/>
        <v>1</v>
      </c>
      <c r="BB40" s="15" t="str">
        <f ca="1">IF(AD40,CHOOSE(AQ40,AW40,AK40,"?"),"")</f>
        <v>'[dane surowe2c.xlsm]ster'!$B$3</v>
      </c>
      <c r="BC40" s="15" t="str">
        <f t="shared" ca="1" si="27"/>
        <v>'[dane surowe2c.xlsm]ster'!$B$3</v>
      </c>
      <c r="BD40" s="15" t="b">
        <f ca="1">AZ40*BA40&gt;1</f>
        <v>0</v>
      </c>
      <c r="BE40" s="15" t="b">
        <f t="shared" ca="1" si="6"/>
        <v>0</v>
      </c>
      <c r="BF40" s="15" t="str">
        <f t="shared" ca="1" si="7"/>
        <v/>
      </c>
      <c r="BG40" s="15" t="str">
        <f t="shared" ca="1" si="8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15">
        <f t="shared" ca="1" si="9"/>
        <v>2</v>
      </c>
      <c r="BL40" s="15">
        <f t="shared" ca="1" si="10"/>
        <v>2</v>
      </c>
      <c r="BP40" s="15" t="b">
        <f t="shared" si="28"/>
        <v>1</v>
      </c>
      <c r="BQ40" s="15" t="b">
        <f t="shared" ca="1" si="29"/>
        <v>0</v>
      </c>
      <c r="BR40" s="15" t="str">
        <f t="shared" ca="1" si="11"/>
        <v/>
      </c>
      <c r="BS40" s="15">
        <f t="shared" ca="1" si="30"/>
        <v>0</v>
      </c>
      <c r="BT40" s="15" t="str">
        <f t="shared" ca="1" si="12"/>
        <v/>
      </c>
      <c r="BV40" s="15" t="b">
        <f t="shared" ca="1" si="31"/>
        <v>0</v>
      </c>
      <c r="BW40" s="15" t="b">
        <f t="shared" ca="1" si="32"/>
        <v>0</v>
      </c>
      <c r="BX40" s="15" t="b">
        <f t="shared" ca="1" si="33"/>
        <v>0</v>
      </c>
      <c r="BY40" s="15" t="b">
        <f t="shared" ca="1" si="13"/>
        <v>0</v>
      </c>
      <c r="BZ40" s="15" t="b">
        <f t="shared" ca="1" si="34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ca="1">AND(AD40,AQ40=2,Q40&lt;&gt;"")</f>
        <v>0</v>
      </c>
      <c r="CD40" s="15" t="b">
        <f ca="1">AND(AE40,AR40=2,R40&lt;&gt;"")</f>
        <v>0</v>
      </c>
      <c r="CE40" s="15" t="b">
        <f t="shared" ca="1" si="35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4"/>
        <v>0</v>
      </c>
      <c r="CI40" s="15" t="b">
        <f t="shared" si="36"/>
        <v>0</v>
      </c>
      <c r="CJ40" s="15" t="b">
        <f t="shared" si="37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424"/>
        <v>0</v>
      </c>
      <c r="CT40" s="22" t="b">
        <f t="shared" ca="1" si="424"/>
        <v>0</v>
      </c>
      <c r="CU40" s="22" t="b">
        <f t="shared" ca="1" si="424"/>
        <v>0</v>
      </c>
      <c r="CV40" s="22" t="b">
        <f t="shared" ca="1" si="424"/>
        <v>0</v>
      </c>
      <c r="CW40" s="22" t="b">
        <f t="shared" ca="1" si="424"/>
        <v>0</v>
      </c>
      <c r="CX40" s="22" t="b">
        <f t="shared" ca="1" si="424"/>
        <v>0</v>
      </c>
      <c r="CY40" s="22" t="b">
        <f t="shared" ca="1" si="424"/>
        <v>0</v>
      </c>
      <c r="CZ40" s="21" t="b">
        <f t="shared" ca="1" si="424"/>
        <v>0</v>
      </c>
      <c r="DB40" s="22" t="b">
        <f t="shared" ca="1" si="38"/>
        <v>0</v>
      </c>
      <c r="DC40" s="22" t="b">
        <f t="shared" ca="1" si="39"/>
        <v>0</v>
      </c>
      <c r="DD40" s="22" t="b">
        <f t="shared" ca="1" si="39"/>
        <v>0</v>
      </c>
      <c r="DE40" s="22" t="b">
        <f t="shared" ca="1" si="39"/>
        <v>0</v>
      </c>
      <c r="DF40" s="22" t="b">
        <f t="shared" ca="1" si="39"/>
        <v>0</v>
      </c>
      <c r="DG40" s="22" t="b">
        <f t="shared" ca="1" si="39"/>
        <v>0</v>
      </c>
      <c r="DH40" s="22" t="b">
        <f t="shared" ca="1" si="39"/>
        <v>0</v>
      </c>
      <c r="DI40" s="22" t="b">
        <f t="shared" ca="1" si="39"/>
        <v>0</v>
      </c>
      <c r="DJ40" s="22" t="b">
        <f t="shared" ca="1" si="39"/>
        <v>0</v>
      </c>
      <c r="DK40" s="22"/>
      <c r="DO40" s="15" t="str">
        <f t="shared" ca="1" si="426"/>
        <v/>
      </c>
      <c r="DP40" s="15" t="str">
        <f t="shared" ca="1" si="426"/>
        <v/>
      </c>
      <c r="DQ40" s="15" t="str">
        <f t="shared" ca="1" si="426"/>
        <v/>
      </c>
      <c r="DR40" s="15" t="str">
        <f t="shared" ca="1" si="426"/>
        <v/>
      </c>
      <c r="DS40" s="15" t="str">
        <f t="shared" ca="1" si="426"/>
        <v/>
      </c>
      <c r="DT40" s="15" t="str">
        <f t="shared" ca="1" si="426"/>
        <v/>
      </c>
      <c r="DU40" s="15" t="str">
        <f t="shared" ca="1" si="426"/>
        <v/>
      </c>
      <c r="DV40" s="15" t="str">
        <f t="shared" ca="1" si="426"/>
        <v/>
      </c>
    </row>
    <row r="41" spans="1:126">
      <c r="A41" s="15">
        <f t="shared" si="19"/>
        <v>29</v>
      </c>
      <c r="B41" s="15" t="e">
        <f t="shared" ca="1" si="70"/>
        <v>#REF!</v>
      </c>
      <c r="C41" s="15" t="s">
        <v>106</v>
      </c>
      <c r="D41" s="15" t="str">
        <f t="shared" si="21"/>
        <v>Ster TrybTworzeniaRaportu</v>
      </c>
      <c r="F41" s="15" t="s">
        <v>197</v>
      </c>
      <c r="G41" s="15" t="s">
        <v>125</v>
      </c>
      <c r="J41" s="19" t="e">
        <f ca="1">CELL(_CELL_ADDRESS_NAME,ster!#REF!)</f>
        <v>#REF!</v>
      </c>
      <c r="M41" s="19"/>
      <c r="T41" s="15" t="str">
        <f t="shared" ca="1" si="71"/>
        <v/>
      </c>
      <c r="U41" s="15" t="e">
        <f t="shared" ca="1" si="72"/>
        <v>#REF!</v>
      </c>
      <c r="AD41" s="16" t="b">
        <f t="shared" ref="AD41:AD68" si="427">C41&lt;&gt;""</f>
        <v>1</v>
      </c>
      <c r="AE41" s="16" t="b">
        <f t="shared" ref="AE41:AE68" si="428">AND(I41&lt;&gt;"",H41&lt;&gt;"")</f>
        <v>0</v>
      </c>
      <c r="AF41" s="15" t="str">
        <f t="shared" si="68"/>
        <v/>
      </c>
      <c r="AG41" s="15" t="str">
        <f t="shared" ca="1" si="1"/>
        <v/>
      </c>
      <c r="AH41" s="15" t="str">
        <f t="shared" ca="1" si="2"/>
        <v/>
      </c>
      <c r="AI41" s="15" t="b">
        <f t="shared" ca="1" si="3"/>
        <v>0</v>
      </c>
      <c r="AJ41" s="15" t="str">
        <f t="shared" ca="1" si="24"/>
        <v/>
      </c>
      <c r="AK41" s="27" t="str">
        <f t="shared" ref="AK41:AK68" ca="1" si="429">IF(AE41,INDEX(INDIRECT(AJ41),AH41),"")</f>
        <v/>
      </c>
      <c r="AL41" s="15" t="b">
        <f t="shared" ca="1" si="4"/>
        <v>0</v>
      </c>
      <c r="AM41" s="15" t="str">
        <f t="shared" ref="AM41:AM68" ca="1" si="430">IF(AE41,INDIRECT(ADDRESS(ROW($BK$4),COLUMN($BK$4),,,AF41)),"")</f>
        <v/>
      </c>
      <c r="AN41" s="15">
        <f t="shared" ref="AN41:AN68" ca="1" si="431">IFERROR(IF(AE41,INDEX(INDIRECT(AM41),AH41),3),3)</f>
        <v>3</v>
      </c>
      <c r="AO41" s="15" t="str">
        <f t="shared" ca="1" si="25"/>
        <v/>
      </c>
      <c r="AP41" s="15" t="e">
        <f t="shared" ref="AP41:AP68" ca="1" si="432">IF(AQ41=2,INDEX(INDIRECT(AO41),AH41),"")</f>
        <v>#REF!</v>
      </c>
      <c r="AQ41" s="27" t="e">
        <f t="shared" ref="AQ41:AQ68" ca="1" si="433">IF(AND(AE41,NOT(AR41)),2,IF(AND(AR41,NOT(AE41)),1,IF(AND(NOT(AE41),NOT(AR41)),4,3)))</f>
        <v>#REF!</v>
      </c>
      <c r="AR41" s="15" t="e">
        <f t="shared" ref="AR41:AR68" ca="1" si="434">AND(J41&lt;&gt;"",AD41)</f>
        <v>#REF!</v>
      </c>
      <c r="AS41" s="27" t="b">
        <f t="shared" ref="AS41:AS68" ca="1" si="435">NOT(ISERROR(FIND("[",J41)))</f>
        <v>0</v>
      </c>
      <c r="AT41" s="27" t="e">
        <f t="shared" ref="AT41:AT68" ca="1" si="436">MID(J41,1,1)="'"</f>
        <v>#REF!</v>
      </c>
      <c r="AU41" s="27" t="str">
        <f t="shared" ref="AU41:AU68" ca="1" si="437">IF(AS41,FIND("]",J41),"")</f>
        <v/>
      </c>
      <c r="AV41" s="16" t="b">
        <f t="shared" ref="AV41:AV68" ca="1" si="438">IF(AS41,MID(J41,1,AU41)&lt;&gt;$V$2,FALSE)</f>
        <v>0</v>
      </c>
      <c r="AW41" s="15" t="e">
        <f t="shared" ca="1" si="5"/>
        <v>#REF!</v>
      </c>
      <c r="AX41" s="27" t="e">
        <f t="shared" ref="AX41:AX68" ca="1" si="439">IF(AR41,ROWS(INDIRECT(AW41))&gt;1)</f>
        <v>#REF!</v>
      </c>
      <c r="AY41" s="27" t="e">
        <f t="shared" ref="AY41:AY68" ca="1" si="440">IF(AR41,COLUMNS(INDIRECT(AW41))&gt;1)</f>
        <v>#REF!</v>
      </c>
      <c r="AZ41" s="15">
        <f t="shared" ref="AZ41:AZ68" ca="1" si="441">IF($AE41,IF(NOT(AI41),"?",COLUMNS(INDIRECT($AK41))),IF($AD41,IF(L41="",1,L41)))</f>
        <v>1</v>
      </c>
      <c r="BA41" s="15">
        <f t="shared" ca="1" si="26"/>
        <v>1</v>
      </c>
      <c r="BB41" s="15" t="e">
        <f t="shared" ref="BB41:BB68" ca="1" si="442">IF(AD41,CHOOSE(AQ41,AW41,AK41,"?"),"")</f>
        <v>#REF!</v>
      </c>
      <c r="BC41" s="15" t="str">
        <f t="shared" ca="1" si="27"/>
        <v/>
      </c>
      <c r="BD41" s="15" t="b">
        <f t="shared" ref="BD41:BD68" ca="1" si="443">AZ41*BA41&gt;1</f>
        <v>0</v>
      </c>
      <c r="BE41" s="15" t="e">
        <f t="shared" ca="1" si="6"/>
        <v>#REF!</v>
      </c>
      <c r="BF41" s="15" t="e">
        <f t="shared" ca="1" si="7"/>
        <v>#REF!</v>
      </c>
      <c r="BG41" s="15" t="e">
        <f t="shared" ca="1" si="8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444">G41="r"</f>
        <v>0</v>
      </c>
      <c r="BJ41" s="15" t="b">
        <f t="shared" ref="BJ41:BJ68" si="445">G41="W"</f>
        <v>1</v>
      </c>
      <c r="BK41" s="15" t="e">
        <f t="shared" ca="1" si="9"/>
        <v>#REF!</v>
      </c>
      <c r="BL41" s="15" t="e">
        <f t="shared" ca="1" si="10"/>
        <v>#REF!</v>
      </c>
      <c r="BP41" s="15" t="b">
        <f t="shared" si="28"/>
        <v>1</v>
      </c>
      <c r="BQ41" s="15" t="e">
        <f t="shared" ca="1" si="29"/>
        <v>#REF!</v>
      </c>
      <c r="BR41" s="15" t="e">
        <f t="shared" ca="1" si="11"/>
        <v>#REF!</v>
      </c>
      <c r="BS41" s="15" t="e">
        <f t="shared" ca="1" si="30"/>
        <v>#REF!</v>
      </c>
      <c r="BT41" s="15" t="e">
        <f t="shared" ca="1" si="12"/>
        <v>#REF!</v>
      </c>
      <c r="BV41" s="15" t="b">
        <f t="shared" ca="1" si="31"/>
        <v>0</v>
      </c>
      <c r="BW41" s="15" t="b">
        <f t="shared" ca="1" si="32"/>
        <v>0</v>
      </c>
      <c r="BX41" s="15" t="b">
        <f t="shared" ca="1" si="33"/>
        <v>0</v>
      </c>
      <c r="BY41" s="15" t="b">
        <f t="shared" ca="1" si="13"/>
        <v>0</v>
      </c>
      <c r="BZ41" s="15" t="b">
        <f t="shared" ca="1" si="34"/>
        <v>0</v>
      </c>
      <c r="CA41" s="15" t="e">
        <f t="shared" ref="CA41:CA68" ca="1" si="446">AND(AR41,AE41,AD41)</f>
        <v>#REF!</v>
      </c>
      <c r="CB41" s="15" t="b">
        <f t="shared" ref="CB41:CB68" ca="1" si="447">ISERROR(COUNT(INDIRECT(J41)))</f>
        <v>0</v>
      </c>
      <c r="CC41" s="15" t="e">
        <f t="shared" ref="CC41:CD70" ca="1" si="448">AND(AD41,AQ41=2,Q41&lt;&gt;"")</f>
        <v>#REF!</v>
      </c>
      <c r="CD41" s="15" t="e">
        <f t="shared" ca="1" si="448"/>
        <v>#REF!</v>
      </c>
      <c r="CE41" s="15" t="e">
        <f t="shared" ca="1" si="35"/>
        <v>#REF!</v>
      </c>
      <c r="CF41" s="15" t="e">
        <f t="shared" ref="CF41:CF68" ca="1" si="449">AND($AD41,$AQ41=2,COUNTA( S41)=1)</f>
        <v>#REF!</v>
      </c>
      <c r="CG41" s="15" t="e">
        <f t="shared" ref="CG41:CG68" ca="1" si="450">AND(AND(AQ41&lt;&gt;1,AQ41&lt;&gt;3),G41&lt;&gt;"")</f>
        <v>#REF!</v>
      </c>
      <c r="CH41" s="15" t="e">
        <f t="shared" ca="1" si="14"/>
        <v>#REF!</v>
      </c>
      <c r="CI41" s="15" t="b">
        <f t="shared" si="36"/>
        <v>0</v>
      </c>
      <c r="CJ41" s="15" t="b">
        <f t="shared" si="37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424"/>
        <v>0</v>
      </c>
      <c r="CT41" s="22" t="b">
        <f t="shared" ca="1" si="424"/>
        <v>0</v>
      </c>
      <c r="CU41" s="22" t="b">
        <f t="shared" ca="1" si="424"/>
        <v>0</v>
      </c>
      <c r="CV41" s="22" t="b">
        <f t="shared" ca="1" si="424"/>
        <v>0</v>
      </c>
      <c r="CW41" s="22" t="b">
        <f t="shared" ca="1" si="424"/>
        <v>0</v>
      </c>
      <c r="CX41" s="22" t="b">
        <f t="shared" ca="1" si="424"/>
        <v>0</v>
      </c>
      <c r="CY41" s="22" t="b">
        <f t="shared" ca="1" si="424"/>
        <v>0</v>
      </c>
      <c r="CZ41" s="21" t="b">
        <f t="shared" ca="1" si="424"/>
        <v>0</v>
      </c>
      <c r="DB41" s="22" t="b">
        <f t="shared" ca="1" si="38"/>
        <v>0</v>
      </c>
      <c r="DC41" s="22" t="b">
        <f t="shared" ca="1" si="39"/>
        <v>0</v>
      </c>
      <c r="DD41" s="22" t="b">
        <f t="shared" ca="1" si="39"/>
        <v>0</v>
      </c>
      <c r="DE41" s="22" t="b">
        <f t="shared" ca="1" si="39"/>
        <v>0</v>
      </c>
      <c r="DF41" s="22" t="b">
        <f t="shared" ca="1" si="39"/>
        <v>0</v>
      </c>
      <c r="DG41" s="22" t="b">
        <f t="shared" ca="1" si="39"/>
        <v>0</v>
      </c>
      <c r="DH41" s="22" t="b">
        <f t="shared" ca="1" si="39"/>
        <v>0</v>
      </c>
      <c r="DI41" s="22" t="b">
        <f t="shared" ca="1" si="39"/>
        <v>0</v>
      </c>
      <c r="DJ41" s="22" t="b">
        <f t="shared" ca="1" si="39"/>
        <v>0</v>
      </c>
      <c r="DK41" s="22"/>
      <c r="DO41" s="15" t="str">
        <f t="shared" ca="1" si="426"/>
        <v/>
      </c>
      <c r="DP41" s="15" t="str">
        <f t="shared" ca="1" si="426"/>
        <v/>
      </c>
      <c r="DQ41" s="15" t="str">
        <f t="shared" ca="1" si="426"/>
        <v/>
      </c>
      <c r="DR41" s="15" t="str">
        <f t="shared" ca="1" si="426"/>
        <v/>
      </c>
      <c r="DS41" s="15" t="str">
        <f t="shared" ca="1" si="426"/>
        <v/>
      </c>
      <c r="DT41" s="15" t="str">
        <f t="shared" ca="1" si="426"/>
        <v/>
      </c>
      <c r="DU41" s="15" t="str">
        <f t="shared" ca="1" si="426"/>
        <v/>
      </c>
      <c r="DV41" s="15" t="str">
        <f t="shared" ca="1" si="426"/>
        <v/>
      </c>
    </row>
    <row r="42" spans="1:126">
      <c r="A42" s="15">
        <f t="shared" si="19"/>
        <v>30</v>
      </c>
      <c r="B42" s="15" t="str">
        <f t="shared" ca="1" si="70"/>
        <v>ok.</v>
      </c>
      <c r="C42" s="15" t="s">
        <v>107</v>
      </c>
      <c r="D42" s="15" t="str">
        <f t="shared" si="21"/>
        <v>Ster PodkatalogAnalizy</v>
      </c>
      <c r="F42" s="15" t="s">
        <v>199</v>
      </c>
      <c r="G42" s="15" t="s">
        <v>125</v>
      </c>
      <c r="J42" s="19" t="str">
        <f ca="1">CELL(_CELL_ADDRESS_NAME,ster!C5)</f>
        <v>'[dane surowe2c.xlsm]ster'!$C$5</v>
      </c>
      <c r="M42" s="19"/>
      <c r="T42" s="15" t="str">
        <f t="shared" ca="1" si="71"/>
        <v>'[dane surowe2c.xlsm]ster'!$C$5</v>
      </c>
      <c r="U42" s="15">
        <f t="shared" ca="1" si="72"/>
        <v>0</v>
      </c>
      <c r="AD42" s="16" t="b">
        <f t="shared" si="427"/>
        <v>1</v>
      </c>
      <c r="AE42" s="16" t="b">
        <f t="shared" si="428"/>
        <v>0</v>
      </c>
      <c r="AF42" s="15" t="str">
        <f t="shared" si="68"/>
        <v/>
      </c>
      <c r="AG42" s="15" t="str">
        <f t="shared" ca="1" si="1"/>
        <v/>
      </c>
      <c r="AH42" s="15" t="str">
        <f t="shared" ca="1" si="2"/>
        <v/>
      </c>
      <c r="AI42" s="15" t="b">
        <f t="shared" ca="1" si="3"/>
        <v>0</v>
      </c>
      <c r="AJ42" s="15" t="str">
        <f t="shared" ca="1" si="24"/>
        <v/>
      </c>
      <c r="AK42" s="27" t="str">
        <f t="shared" ca="1" si="429"/>
        <v/>
      </c>
      <c r="AL42" s="15" t="b">
        <f t="shared" ca="1" si="4"/>
        <v>0</v>
      </c>
      <c r="AM42" s="15" t="str">
        <f t="shared" ca="1" si="430"/>
        <v/>
      </c>
      <c r="AN42" s="15">
        <f t="shared" ca="1" si="431"/>
        <v>3</v>
      </c>
      <c r="AO42" s="15" t="str">
        <f t="shared" ca="1" si="25"/>
        <v/>
      </c>
      <c r="AP42" s="15" t="str">
        <f t="shared" ca="1" si="432"/>
        <v/>
      </c>
      <c r="AQ42" s="27">
        <f t="shared" ca="1" si="433"/>
        <v>1</v>
      </c>
      <c r="AR42" s="15" t="b">
        <f t="shared" ca="1" si="434"/>
        <v>1</v>
      </c>
      <c r="AS42" s="27" t="b">
        <f t="shared" ca="1" si="435"/>
        <v>1</v>
      </c>
      <c r="AT42" s="27" t="b">
        <f t="shared" ca="1" si="436"/>
        <v>1</v>
      </c>
      <c r="AU42" s="27">
        <f t="shared" ca="1" si="437"/>
        <v>21</v>
      </c>
      <c r="AV42" s="16" t="e">
        <f t="shared" ca="1" si="438"/>
        <v>#REF!</v>
      </c>
      <c r="AW42" s="15" t="str">
        <f t="shared" ca="1" si="5"/>
        <v>'[dane surowe2c.xlsm]ster'!$C$5</v>
      </c>
      <c r="AX42" s="27" t="b">
        <f t="shared" ca="1" si="439"/>
        <v>0</v>
      </c>
      <c r="AY42" s="27" t="b">
        <f t="shared" ca="1" si="440"/>
        <v>0</v>
      </c>
      <c r="AZ42" s="15">
        <f t="shared" ca="1" si="441"/>
        <v>1</v>
      </c>
      <c r="BA42" s="15">
        <f t="shared" ca="1" si="26"/>
        <v>1</v>
      </c>
      <c r="BB42" s="15" t="str">
        <f t="shared" ca="1" si="442"/>
        <v>'[dane surowe2c.xlsm]ster'!$C$5</v>
      </c>
      <c r="BC42" s="15" t="str">
        <f t="shared" ca="1" si="27"/>
        <v>'[dane surowe2c.xlsm]ster'!$C$5</v>
      </c>
      <c r="BD42" s="15" t="b">
        <f t="shared" ca="1" si="443"/>
        <v>0</v>
      </c>
      <c r="BE42" s="15" t="b">
        <f t="shared" ca="1" si="6"/>
        <v>0</v>
      </c>
      <c r="BF42" s="15" t="str">
        <f t="shared" ca="1" si="7"/>
        <v/>
      </c>
      <c r="BG42" s="15" t="str">
        <f t="shared" ca="1" si="8"/>
        <v/>
      </c>
      <c r="BH42" s="15">
        <f t="array" aca="1" ref="BH42" ca="1">IF(IFERROR( S42,1),1,IF(BC42="","", SUM(IF(ISERROR(INDIRECT(BC42)),1,0))))</f>
        <v>0</v>
      </c>
      <c r="BI42" s="15" t="b">
        <f t="shared" si="444"/>
        <v>0</v>
      </c>
      <c r="BJ42" s="15" t="b">
        <f t="shared" si="445"/>
        <v>1</v>
      </c>
      <c r="BK42" s="15">
        <f t="shared" ca="1" si="9"/>
        <v>2</v>
      </c>
      <c r="BL42" s="15">
        <f t="shared" ca="1" si="10"/>
        <v>2</v>
      </c>
      <c r="BP42" s="15" t="b">
        <f t="shared" si="28"/>
        <v>1</v>
      </c>
      <c r="BQ42" s="15" t="b">
        <f t="shared" ca="1" si="29"/>
        <v>0</v>
      </c>
      <c r="BR42" s="15" t="str">
        <f t="shared" ca="1" si="11"/>
        <v/>
      </c>
      <c r="BS42" s="15">
        <f t="shared" ca="1" si="30"/>
        <v>0</v>
      </c>
      <c r="BT42" s="15" t="str">
        <f t="shared" ca="1" si="12"/>
        <v/>
      </c>
      <c r="BV42" s="15" t="b">
        <f t="shared" ca="1" si="31"/>
        <v>0</v>
      </c>
      <c r="BW42" s="15" t="b">
        <f t="shared" ca="1" si="32"/>
        <v>0</v>
      </c>
      <c r="BX42" s="15" t="b">
        <f t="shared" ca="1" si="33"/>
        <v>0</v>
      </c>
      <c r="BY42" s="15" t="b">
        <f t="shared" ca="1" si="13"/>
        <v>0</v>
      </c>
      <c r="BZ42" s="15" t="b">
        <f t="shared" ca="1" si="34"/>
        <v>0</v>
      </c>
      <c r="CA42" s="15" t="b">
        <f t="shared" ca="1" si="446"/>
        <v>0</v>
      </c>
      <c r="CB42" s="15" t="b">
        <f t="shared" ca="1" si="447"/>
        <v>0</v>
      </c>
      <c r="CC42" s="15" t="b">
        <f t="shared" ca="1" si="448"/>
        <v>0</v>
      </c>
      <c r="CD42" s="15" t="b">
        <f t="shared" ca="1" si="448"/>
        <v>0</v>
      </c>
      <c r="CE42" s="15" t="b">
        <f t="shared" ca="1" si="35"/>
        <v>0</v>
      </c>
      <c r="CF42" s="15" t="b">
        <f t="shared" ca="1" si="449"/>
        <v>0</v>
      </c>
      <c r="CG42" s="15" t="b">
        <f t="shared" ca="1" si="450"/>
        <v>0</v>
      </c>
      <c r="CH42" s="15" t="b">
        <f t="shared" ca="1" si="14"/>
        <v>0</v>
      </c>
      <c r="CI42" s="15" t="b">
        <f t="shared" si="36"/>
        <v>0</v>
      </c>
      <c r="CJ42" s="15" t="b">
        <f t="shared" si="37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424"/>
        <v>0</v>
      </c>
      <c r="CT42" s="22" t="b">
        <f t="shared" ca="1" si="424"/>
        <v>0</v>
      </c>
      <c r="CU42" s="22" t="b">
        <f t="shared" ca="1" si="424"/>
        <v>0</v>
      </c>
      <c r="CV42" s="22" t="b">
        <f t="shared" ca="1" si="424"/>
        <v>0</v>
      </c>
      <c r="CW42" s="22" t="b">
        <f t="shared" ca="1" si="424"/>
        <v>0</v>
      </c>
      <c r="CX42" s="22" t="b">
        <f t="shared" ca="1" si="424"/>
        <v>0</v>
      </c>
      <c r="CY42" s="22" t="b">
        <f t="shared" ca="1" si="424"/>
        <v>0</v>
      </c>
      <c r="CZ42" s="21" t="b">
        <f t="shared" ca="1" si="424"/>
        <v>0</v>
      </c>
      <c r="DB42" s="22" t="b">
        <f t="shared" ca="1" si="38"/>
        <v>0</v>
      </c>
      <c r="DC42" s="22" t="b">
        <f t="shared" ca="1" si="39"/>
        <v>0</v>
      </c>
      <c r="DD42" s="22" t="b">
        <f t="shared" ca="1" si="39"/>
        <v>0</v>
      </c>
      <c r="DE42" s="22" t="b">
        <f t="shared" ca="1" si="39"/>
        <v>0</v>
      </c>
      <c r="DF42" s="22" t="b">
        <f t="shared" ca="1" si="39"/>
        <v>0</v>
      </c>
      <c r="DG42" s="22" t="b">
        <f t="shared" ca="1" si="39"/>
        <v>0</v>
      </c>
      <c r="DH42" s="22" t="b">
        <f t="shared" ca="1" si="39"/>
        <v>0</v>
      </c>
      <c r="DI42" s="22" t="b">
        <f t="shared" ca="1" si="39"/>
        <v>0</v>
      </c>
      <c r="DJ42" s="22" t="b">
        <f t="shared" ca="1" si="39"/>
        <v>0</v>
      </c>
      <c r="DK42" s="22"/>
      <c r="DO42" s="15" t="str">
        <f t="shared" ca="1" si="426"/>
        <v/>
      </c>
      <c r="DP42" s="15" t="str">
        <f t="shared" ca="1" si="426"/>
        <v/>
      </c>
      <c r="DQ42" s="15" t="str">
        <f t="shared" ca="1" si="426"/>
        <v/>
      </c>
      <c r="DR42" s="15" t="str">
        <f t="shared" ca="1" si="426"/>
        <v/>
      </c>
      <c r="DS42" s="15" t="str">
        <f t="shared" ca="1" si="426"/>
        <v/>
      </c>
      <c r="DT42" s="15" t="str">
        <f t="shared" ca="1" si="426"/>
        <v/>
      </c>
      <c r="DU42" s="15" t="str">
        <f t="shared" ca="1" si="426"/>
        <v/>
      </c>
      <c r="DV42" s="15" t="str">
        <f t="shared" ca="1" si="426"/>
        <v/>
      </c>
    </row>
    <row r="43" spans="1:126">
      <c r="A43" s="15">
        <f t="shared" si="19"/>
        <v>31</v>
      </c>
      <c r="B43" s="15" t="str">
        <f t="shared" ca="1" si="70"/>
        <v>ok.</v>
      </c>
      <c r="C43" s="15" t="s">
        <v>108</v>
      </c>
      <c r="D43" s="15" t="str">
        <f t="shared" si="21"/>
        <v>Ster PodkatalogBazyDanych</v>
      </c>
      <c r="F43" s="15" t="s">
        <v>200</v>
      </c>
      <c r="G43" s="15" t="s">
        <v>125</v>
      </c>
      <c r="J43" s="19" t="str">
        <f ca="1">CELL(_CELL_ADDRESS_NAME,ster!$B$5)</f>
        <v>'[dane surowe2c.xlsm]ster'!$B$5</v>
      </c>
      <c r="M43" s="19"/>
      <c r="T43" s="15" t="str">
        <f t="shared" ca="1" si="71"/>
        <v>'[dane surowe2c.xlsm]ster'!$B$5</v>
      </c>
      <c r="U43" s="15">
        <f t="shared" ca="1" si="72"/>
        <v>0</v>
      </c>
      <c r="AD43" s="16" t="b">
        <f t="shared" si="427"/>
        <v>1</v>
      </c>
      <c r="AE43" s="16" t="b">
        <f t="shared" si="428"/>
        <v>0</v>
      </c>
      <c r="AF43" s="15" t="str">
        <f t="shared" si="68"/>
        <v/>
      </c>
      <c r="AG43" s="15" t="str">
        <f t="shared" ca="1" si="1"/>
        <v/>
      </c>
      <c r="AH43" s="15" t="str">
        <f t="shared" ca="1" si="2"/>
        <v/>
      </c>
      <c r="AI43" s="15" t="b">
        <f t="shared" ca="1" si="3"/>
        <v>0</v>
      </c>
      <c r="AJ43" s="15" t="str">
        <f t="shared" ca="1" si="24"/>
        <v/>
      </c>
      <c r="AK43" s="27" t="str">
        <f t="shared" ca="1" si="429"/>
        <v/>
      </c>
      <c r="AL43" s="15" t="b">
        <f t="shared" ca="1" si="4"/>
        <v>0</v>
      </c>
      <c r="AM43" s="15" t="str">
        <f t="shared" ca="1" si="430"/>
        <v/>
      </c>
      <c r="AN43" s="15">
        <f t="shared" ca="1" si="431"/>
        <v>3</v>
      </c>
      <c r="AO43" s="15" t="str">
        <f t="shared" ca="1" si="25"/>
        <v/>
      </c>
      <c r="AP43" s="15" t="str">
        <f t="shared" ca="1" si="432"/>
        <v/>
      </c>
      <c r="AQ43" s="27">
        <f t="shared" ca="1" si="433"/>
        <v>1</v>
      </c>
      <c r="AR43" s="15" t="b">
        <f t="shared" ca="1" si="434"/>
        <v>1</v>
      </c>
      <c r="AS43" s="27" t="b">
        <f t="shared" ca="1" si="435"/>
        <v>1</v>
      </c>
      <c r="AT43" s="27" t="b">
        <f t="shared" ca="1" si="436"/>
        <v>1</v>
      </c>
      <c r="AU43" s="27">
        <f t="shared" ca="1" si="437"/>
        <v>21</v>
      </c>
      <c r="AV43" s="16" t="e">
        <f t="shared" ca="1" si="438"/>
        <v>#REF!</v>
      </c>
      <c r="AW43" s="15" t="str">
        <f t="shared" ca="1" si="5"/>
        <v>'[dane surowe2c.xlsm]ster'!$B$5</v>
      </c>
      <c r="AX43" s="27" t="b">
        <f t="shared" ca="1" si="439"/>
        <v>0</v>
      </c>
      <c r="AY43" s="27" t="b">
        <f t="shared" ca="1" si="440"/>
        <v>0</v>
      </c>
      <c r="AZ43" s="15">
        <f t="shared" ca="1" si="441"/>
        <v>1</v>
      </c>
      <c r="BA43" s="15">
        <f t="shared" ca="1" si="26"/>
        <v>1</v>
      </c>
      <c r="BB43" s="15" t="str">
        <f t="shared" ca="1" si="442"/>
        <v>'[dane surowe2c.xlsm]ster'!$B$5</v>
      </c>
      <c r="BC43" s="15" t="str">
        <f t="shared" ca="1" si="27"/>
        <v>'[dane surowe2c.xlsm]ster'!$B$5</v>
      </c>
      <c r="BD43" s="15" t="b">
        <f t="shared" ca="1" si="443"/>
        <v>0</v>
      </c>
      <c r="BE43" s="15" t="b">
        <f t="shared" ca="1" si="6"/>
        <v>0</v>
      </c>
      <c r="BF43" s="15" t="str">
        <f t="shared" ca="1" si="7"/>
        <v/>
      </c>
      <c r="BG43" s="15" t="str">
        <f t="shared" ca="1" si="8"/>
        <v/>
      </c>
      <c r="BH43" s="15">
        <f t="array" aca="1" ref="BH43" ca="1">IF(IFERROR( S43,1),1,IF(BC43="","", SUM(IF(ISERROR(INDIRECT(BC43)),1,0))))</f>
        <v>0</v>
      </c>
      <c r="BI43" s="15" t="b">
        <f t="shared" si="444"/>
        <v>0</v>
      </c>
      <c r="BJ43" s="15" t="b">
        <f t="shared" si="445"/>
        <v>1</v>
      </c>
      <c r="BK43" s="15">
        <f t="shared" ca="1" si="9"/>
        <v>2</v>
      </c>
      <c r="BL43" s="15">
        <f t="shared" ca="1" si="10"/>
        <v>2</v>
      </c>
      <c r="BP43" s="15" t="b">
        <f t="shared" si="28"/>
        <v>1</v>
      </c>
      <c r="BQ43" s="15" t="b">
        <f t="shared" ca="1" si="29"/>
        <v>0</v>
      </c>
      <c r="BR43" s="15" t="str">
        <f t="shared" ca="1" si="11"/>
        <v/>
      </c>
      <c r="BS43" s="15">
        <f t="shared" ca="1" si="30"/>
        <v>0</v>
      </c>
      <c r="BT43" s="15" t="str">
        <f t="shared" ca="1" si="12"/>
        <v/>
      </c>
      <c r="BV43" s="15" t="b">
        <f t="shared" ca="1" si="31"/>
        <v>0</v>
      </c>
      <c r="BW43" s="15" t="b">
        <f t="shared" ca="1" si="32"/>
        <v>0</v>
      </c>
      <c r="BX43" s="15" t="b">
        <f t="shared" ca="1" si="33"/>
        <v>0</v>
      </c>
      <c r="BY43" s="15" t="b">
        <f t="shared" ca="1" si="13"/>
        <v>0</v>
      </c>
      <c r="BZ43" s="15" t="b">
        <f t="shared" ca="1" si="34"/>
        <v>0</v>
      </c>
      <c r="CA43" s="15" t="b">
        <f t="shared" ca="1" si="446"/>
        <v>0</v>
      </c>
      <c r="CB43" s="15" t="b">
        <f t="shared" ca="1" si="447"/>
        <v>0</v>
      </c>
      <c r="CC43" s="15" t="b">
        <f t="shared" ca="1" si="448"/>
        <v>0</v>
      </c>
      <c r="CD43" s="15" t="b">
        <f t="shared" ca="1" si="448"/>
        <v>0</v>
      </c>
      <c r="CE43" s="15" t="b">
        <f t="shared" ca="1" si="35"/>
        <v>0</v>
      </c>
      <c r="CF43" s="15" t="b">
        <f t="shared" ca="1" si="449"/>
        <v>0</v>
      </c>
      <c r="CG43" s="15" t="b">
        <f t="shared" ca="1" si="450"/>
        <v>0</v>
      </c>
      <c r="CH43" s="15" t="b">
        <f t="shared" ca="1" si="14"/>
        <v>0</v>
      </c>
      <c r="CI43" s="15" t="b">
        <f t="shared" si="36"/>
        <v>0</v>
      </c>
      <c r="CJ43" s="15" t="b">
        <f t="shared" si="37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424"/>
        <v>0</v>
      </c>
      <c r="CT43" s="22" t="b">
        <f t="shared" ca="1" si="424"/>
        <v>0</v>
      </c>
      <c r="CU43" s="22" t="b">
        <f t="shared" ca="1" si="424"/>
        <v>0</v>
      </c>
      <c r="CV43" s="22" t="b">
        <f t="shared" ca="1" si="424"/>
        <v>0</v>
      </c>
      <c r="CW43" s="22" t="b">
        <f t="shared" ca="1" si="424"/>
        <v>0</v>
      </c>
      <c r="CX43" s="22" t="b">
        <f t="shared" ca="1" si="424"/>
        <v>0</v>
      </c>
      <c r="CY43" s="22" t="b">
        <f t="shared" ca="1" si="424"/>
        <v>0</v>
      </c>
      <c r="CZ43" s="21" t="b">
        <f t="shared" ca="1" si="424"/>
        <v>0</v>
      </c>
      <c r="DB43" s="22" t="b">
        <f t="shared" ca="1" si="38"/>
        <v>0</v>
      </c>
      <c r="DC43" s="22" t="b">
        <f t="shared" ca="1" si="39"/>
        <v>0</v>
      </c>
      <c r="DD43" s="22" t="b">
        <f t="shared" ca="1" si="39"/>
        <v>0</v>
      </c>
      <c r="DE43" s="22" t="b">
        <f t="shared" ca="1" si="39"/>
        <v>0</v>
      </c>
      <c r="DF43" s="22" t="b">
        <f t="shared" ca="1" si="39"/>
        <v>0</v>
      </c>
      <c r="DG43" s="22" t="b">
        <f t="shared" ca="1" si="39"/>
        <v>0</v>
      </c>
      <c r="DH43" s="22" t="b">
        <f t="shared" ca="1" si="39"/>
        <v>0</v>
      </c>
      <c r="DI43" s="22" t="b">
        <f t="shared" ca="1" si="39"/>
        <v>0</v>
      </c>
      <c r="DJ43" s="22" t="b">
        <f t="shared" ca="1" si="39"/>
        <v>0</v>
      </c>
      <c r="DK43" s="22"/>
      <c r="DO43" s="15" t="str">
        <f t="shared" ca="1" si="426"/>
        <v/>
      </c>
      <c r="DP43" s="15" t="str">
        <f t="shared" ca="1" si="426"/>
        <v/>
      </c>
      <c r="DQ43" s="15" t="str">
        <f t="shared" ca="1" si="426"/>
        <v/>
      </c>
      <c r="DR43" s="15" t="str">
        <f t="shared" ca="1" si="426"/>
        <v/>
      </c>
      <c r="DS43" s="15" t="str">
        <f t="shared" ca="1" si="426"/>
        <v/>
      </c>
      <c r="DT43" s="15" t="str">
        <f t="shared" ca="1" si="426"/>
        <v/>
      </c>
      <c r="DU43" s="15" t="str">
        <f t="shared" ca="1" si="426"/>
        <v/>
      </c>
      <c r="DV43" s="15" t="str">
        <f t="shared" ca="1" si="426"/>
        <v/>
      </c>
    </row>
    <row r="44" spans="1:126">
      <c r="A44" s="15">
        <f t="shared" si="19"/>
        <v>32</v>
      </c>
      <c r="B44" s="15" t="str">
        <f t="shared" ca="1" si="70"/>
        <v>ok.</v>
      </c>
      <c r="C44" s="15" t="s">
        <v>109</v>
      </c>
      <c r="D44" s="15" t="str">
        <f t="shared" si="21"/>
        <v>Ster BazaDanychSPSSFileName</v>
      </c>
      <c r="F44" s="15" t="s">
        <v>201</v>
      </c>
      <c r="G44" s="15" t="s">
        <v>125</v>
      </c>
      <c r="J44" s="19" t="str">
        <f ca="1">CELL(_CELL_ADDRESS_NAME,ster!$O$22)</f>
        <v>'[dane surowe2c.xlsm]ster'!$O$22</v>
      </c>
      <c r="M44" s="19"/>
      <c r="T44" s="15" t="str">
        <f t="shared" ca="1" si="71"/>
        <v>'[dane surowe2c.xlsm]ster'!$O$22</v>
      </c>
      <c r="U44" s="15">
        <f t="shared" ca="1" si="72"/>
        <v>0</v>
      </c>
      <c r="AD44" s="16" t="b">
        <f t="shared" si="427"/>
        <v>1</v>
      </c>
      <c r="AE44" s="16" t="b">
        <f t="shared" si="428"/>
        <v>0</v>
      </c>
      <c r="AF44" s="15" t="str">
        <f t="shared" si="68"/>
        <v/>
      </c>
      <c r="AG44" s="15" t="str">
        <f t="shared" ca="1" si="1"/>
        <v/>
      </c>
      <c r="AH44" s="15" t="str">
        <f t="shared" ca="1" si="2"/>
        <v/>
      </c>
      <c r="AI44" s="15" t="b">
        <f t="shared" ca="1" si="3"/>
        <v>0</v>
      </c>
      <c r="AJ44" s="15" t="str">
        <f t="shared" ca="1" si="24"/>
        <v/>
      </c>
      <c r="AK44" s="27" t="str">
        <f t="shared" ca="1" si="429"/>
        <v/>
      </c>
      <c r="AL44" s="15" t="b">
        <f t="shared" ca="1" si="4"/>
        <v>0</v>
      </c>
      <c r="AM44" s="15" t="str">
        <f t="shared" ca="1" si="430"/>
        <v/>
      </c>
      <c r="AN44" s="15">
        <f t="shared" ca="1" si="431"/>
        <v>3</v>
      </c>
      <c r="AO44" s="15" t="str">
        <f t="shared" ca="1" si="25"/>
        <v/>
      </c>
      <c r="AP44" s="15" t="str">
        <f t="shared" ca="1" si="432"/>
        <v/>
      </c>
      <c r="AQ44" s="27">
        <f t="shared" ca="1" si="433"/>
        <v>1</v>
      </c>
      <c r="AR44" s="15" t="b">
        <f t="shared" ca="1" si="434"/>
        <v>1</v>
      </c>
      <c r="AS44" s="27" t="b">
        <f t="shared" ca="1" si="435"/>
        <v>1</v>
      </c>
      <c r="AT44" s="27" t="b">
        <f t="shared" ca="1" si="436"/>
        <v>1</v>
      </c>
      <c r="AU44" s="27">
        <f t="shared" ca="1" si="437"/>
        <v>21</v>
      </c>
      <c r="AV44" s="16" t="e">
        <f t="shared" ca="1" si="438"/>
        <v>#REF!</v>
      </c>
      <c r="AW44" s="15" t="str">
        <f t="shared" ca="1" si="5"/>
        <v>'[dane surowe2c.xlsm]ster'!$O$22</v>
      </c>
      <c r="AX44" s="27" t="b">
        <f t="shared" ca="1" si="439"/>
        <v>0</v>
      </c>
      <c r="AY44" s="27" t="b">
        <f t="shared" ca="1" si="440"/>
        <v>0</v>
      </c>
      <c r="AZ44" s="15">
        <f t="shared" ca="1" si="441"/>
        <v>1</v>
      </c>
      <c r="BA44" s="15">
        <f t="shared" ca="1" si="26"/>
        <v>1</v>
      </c>
      <c r="BB44" s="15" t="str">
        <f t="shared" ca="1" si="442"/>
        <v>'[dane surowe2c.xlsm]ster'!$O$22</v>
      </c>
      <c r="BC44" s="15" t="str">
        <f t="shared" ca="1" si="27"/>
        <v>'[dane surowe2c.xlsm]ster'!$O$22</v>
      </c>
      <c r="BD44" s="15" t="b">
        <f t="shared" ca="1" si="443"/>
        <v>0</v>
      </c>
      <c r="BE44" s="15" t="b">
        <f t="shared" ca="1" si="6"/>
        <v>0</v>
      </c>
      <c r="BF44" s="15" t="str">
        <f t="shared" ca="1" si="7"/>
        <v/>
      </c>
      <c r="BG44" s="15" t="str">
        <f t="shared" ca="1" si="8"/>
        <v/>
      </c>
      <c r="BH44" s="15">
        <f t="array" aca="1" ref="BH44" ca="1">IF(IFERROR( S44,1),1,IF(BC44="","", SUM(IF(ISERROR(INDIRECT(BC44)),1,0))))</f>
        <v>0</v>
      </c>
      <c r="BI44" s="15" t="b">
        <f t="shared" si="444"/>
        <v>0</v>
      </c>
      <c r="BJ44" s="15" t="b">
        <f t="shared" si="445"/>
        <v>1</v>
      </c>
      <c r="BK44" s="15">
        <f t="shared" ca="1" si="9"/>
        <v>2</v>
      </c>
      <c r="BL44" s="15">
        <f t="shared" ca="1" si="10"/>
        <v>2</v>
      </c>
      <c r="BP44" s="15" t="b">
        <f t="shared" si="28"/>
        <v>1</v>
      </c>
      <c r="BQ44" s="15" t="b">
        <f t="shared" ca="1" si="29"/>
        <v>0</v>
      </c>
      <c r="BR44" s="15" t="str">
        <f t="shared" ca="1" si="11"/>
        <v/>
      </c>
      <c r="BS44" s="15">
        <f t="shared" ca="1" si="30"/>
        <v>0</v>
      </c>
      <c r="BT44" s="15" t="str">
        <f t="shared" ca="1" si="12"/>
        <v/>
      </c>
      <c r="BV44" s="15" t="b">
        <f t="shared" ca="1" si="31"/>
        <v>0</v>
      </c>
      <c r="BW44" s="15" t="b">
        <f t="shared" ca="1" si="32"/>
        <v>0</v>
      </c>
      <c r="BX44" s="15" t="b">
        <f t="shared" ca="1" si="33"/>
        <v>0</v>
      </c>
      <c r="BY44" s="15" t="b">
        <f t="shared" ca="1" si="13"/>
        <v>0</v>
      </c>
      <c r="BZ44" s="15" t="b">
        <f t="shared" ca="1" si="34"/>
        <v>0</v>
      </c>
      <c r="CA44" s="15" t="b">
        <f t="shared" ca="1" si="446"/>
        <v>0</v>
      </c>
      <c r="CB44" s="15" t="b">
        <f t="shared" ca="1" si="447"/>
        <v>0</v>
      </c>
      <c r="CC44" s="15" t="b">
        <f t="shared" ca="1" si="448"/>
        <v>0</v>
      </c>
      <c r="CD44" s="15" t="b">
        <f t="shared" ca="1" si="448"/>
        <v>0</v>
      </c>
      <c r="CE44" s="15" t="b">
        <f t="shared" ca="1" si="35"/>
        <v>0</v>
      </c>
      <c r="CF44" s="15" t="b">
        <f t="shared" ca="1" si="449"/>
        <v>0</v>
      </c>
      <c r="CG44" s="15" t="b">
        <f t="shared" ca="1" si="450"/>
        <v>0</v>
      </c>
      <c r="CH44" s="15" t="b">
        <f t="shared" ca="1" si="14"/>
        <v>0</v>
      </c>
      <c r="CI44" s="15" t="b">
        <f t="shared" si="36"/>
        <v>0</v>
      </c>
      <c r="CJ44" s="15" t="b">
        <f t="shared" si="37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424"/>
        <v>0</v>
      </c>
      <c r="CT44" s="22" t="b">
        <f t="shared" ca="1" si="424"/>
        <v>0</v>
      </c>
      <c r="CU44" s="22" t="b">
        <f t="shared" ca="1" si="424"/>
        <v>0</v>
      </c>
      <c r="CV44" s="22" t="b">
        <f t="shared" ca="1" si="424"/>
        <v>0</v>
      </c>
      <c r="CW44" s="22" t="b">
        <f t="shared" ca="1" si="424"/>
        <v>0</v>
      </c>
      <c r="CX44" s="22" t="b">
        <f t="shared" ca="1" si="424"/>
        <v>0</v>
      </c>
      <c r="CY44" s="22" t="b">
        <f t="shared" ca="1" si="424"/>
        <v>0</v>
      </c>
      <c r="CZ44" s="21" t="b">
        <f t="shared" ca="1" si="424"/>
        <v>0</v>
      </c>
      <c r="DB44" s="22" t="b">
        <f t="shared" ca="1" si="38"/>
        <v>0</v>
      </c>
      <c r="DC44" s="22" t="b">
        <f t="shared" ca="1" si="39"/>
        <v>0</v>
      </c>
      <c r="DD44" s="22" t="b">
        <f t="shared" ca="1" si="39"/>
        <v>0</v>
      </c>
      <c r="DE44" s="22" t="b">
        <f t="shared" ca="1" si="39"/>
        <v>0</v>
      </c>
      <c r="DF44" s="22" t="b">
        <f t="shared" ca="1" si="39"/>
        <v>0</v>
      </c>
      <c r="DG44" s="22" t="b">
        <f t="shared" ca="1" si="39"/>
        <v>0</v>
      </c>
      <c r="DH44" s="22" t="b">
        <f t="shared" ca="1" si="39"/>
        <v>0</v>
      </c>
      <c r="DI44" s="22" t="b">
        <f t="shared" ca="1" si="39"/>
        <v>0</v>
      </c>
      <c r="DJ44" s="22" t="b">
        <f t="shared" ca="1" si="39"/>
        <v>0</v>
      </c>
      <c r="DK44" s="22"/>
      <c r="DO44" s="15" t="str">
        <f t="shared" ca="1" si="426"/>
        <v/>
      </c>
      <c r="DP44" s="15" t="str">
        <f t="shared" ca="1" si="426"/>
        <v/>
      </c>
      <c r="DQ44" s="15" t="str">
        <f t="shared" ca="1" si="426"/>
        <v/>
      </c>
      <c r="DR44" s="15" t="str">
        <f t="shared" ca="1" si="426"/>
        <v/>
      </c>
      <c r="DS44" s="15" t="str">
        <f t="shared" ca="1" si="426"/>
        <v/>
      </c>
      <c r="DT44" s="15" t="str">
        <f t="shared" ca="1" si="426"/>
        <v/>
      </c>
      <c r="DU44" s="15" t="str">
        <f t="shared" ca="1" si="426"/>
        <v/>
      </c>
      <c r="DV44" s="15" t="str">
        <f t="shared" ca="1" si="426"/>
        <v/>
      </c>
    </row>
    <row r="45" spans="1:126">
      <c r="A45" s="15">
        <f t="shared" si="19"/>
        <v>33</v>
      </c>
      <c r="B45" s="15" t="str">
        <f t="shared" ca="1" si="70"/>
        <v>ok.</v>
      </c>
      <c r="C45" s="15" t="s">
        <v>110</v>
      </c>
      <c r="D45" s="15" t="str">
        <f t="shared" si="21"/>
        <v>Ster BazaDanychRFileName</v>
      </c>
      <c r="F45" s="15" t="s">
        <v>202</v>
      </c>
      <c r="G45" s="15" t="s">
        <v>125</v>
      </c>
      <c r="J45" s="19" t="str">
        <f ca="1">CELL(_CELL_ADDRESS_NAME,ster!$O$24)</f>
        <v>'[dane surowe2c.xlsm]ster'!$O$24</v>
      </c>
      <c r="M45" s="19"/>
      <c r="T45" s="15" t="str">
        <f t="shared" ca="1" si="71"/>
        <v>'[dane surowe2c.xlsm]ster'!$O$24</v>
      </c>
      <c r="U45" s="15">
        <f t="shared" ca="1" si="72"/>
        <v>0</v>
      </c>
      <c r="AD45" s="16" t="b">
        <f t="shared" si="427"/>
        <v>1</v>
      </c>
      <c r="AE45" s="16" t="b">
        <f t="shared" si="428"/>
        <v>0</v>
      </c>
      <c r="AF45" s="15" t="str">
        <f t="shared" si="68"/>
        <v/>
      </c>
      <c r="AG45" s="15" t="str">
        <f t="shared" ca="1" si="1"/>
        <v/>
      </c>
      <c r="AH45" s="15" t="str">
        <f t="shared" ca="1" si="2"/>
        <v/>
      </c>
      <c r="AI45" s="15" t="b">
        <f t="shared" ca="1" si="3"/>
        <v>0</v>
      </c>
      <c r="AJ45" s="15" t="str">
        <f t="shared" ca="1" si="24"/>
        <v/>
      </c>
      <c r="AK45" s="27" t="str">
        <f t="shared" ca="1" si="429"/>
        <v/>
      </c>
      <c r="AL45" s="15" t="b">
        <f t="shared" ca="1" si="4"/>
        <v>0</v>
      </c>
      <c r="AM45" s="15" t="str">
        <f t="shared" ca="1" si="430"/>
        <v/>
      </c>
      <c r="AN45" s="15">
        <f t="shared" ca="1" si="431"/>
        <v>3</v>
      </c>
      <c r="AO45" s="15" t="str">
        <f t="shared" ca="1" si="25"/>
        <v/>
      </c>
      <c r="AP45" s="15" t="str">
        <f t="shared" ca="1" si="432"/>
        <v/>
      </c>
      <c r="AQ45" s="27">
        <f t="shared" ca="1" si="433"/>
        <v>1</v>
      </c>
      <c r="AR45" s="15" t="b">
        <f t="shared" ca="1" si="434"/>
        <v>1</v>
      </c>
      <c r="AS45" s="27" t="b">
        <f t="shared" ca="1" si="435"/>
        <v>1</v>
      </c>
      <c r="AT45" s="27" t="b">
        <f t="shared" ca="1" si="436"/>
        <v>1</v>
      </c>
      <c r="AU45" s="27">
        <f t="shared" ca="1" si="437"/>
        <v>21</v>
      </c>
      <c r="AV45" s="16" t="e">
        <f t="shared" ca="1" si="438"/>
        <v>#REF!</v>
      </c>
      <c r="AW45" s="15" t="str">
        <f t="shared" ref="AW45:AW76" ca="1" si="451">IF(AR45,CELL(_CELL_ADDRESS_NAME,INDIRECT(J45)),"")</f>
        <v>'[dane surowe2c.xlsm]ster'!$O$24</v>
      </c>
      <c r="AX45" s="27" t="b">
        <f t="shared" ca="1" si="439"/>
        <v>0</v>
      </c>
      <c r="AY45" s="27" t="b">
        <f t="shared" ca="1" si="440"/>
        <v>0</v>
      </c>
      <c r="AZ45" s="15">
        <f t="shared" ca="1" si="441"/>
        <v>1</v>
      </c>
      <c r="BA45" s="15">
        <f t="shared" ca="1" si="26"/>
        <v>1</v>
      </c>
      <c r="BB45" s="15" t="str">
        <f t="shared" ca="1" si="442"/>
        <v>'[dane surowe2c.xlsm]ster'!$O$24</v>
      </c>
      <c r="BC45" s="15" t="str">
        <f t="shared" ca="1" si="27"/>
        <v>'[dane surowe2c.xlsm]ster'!$O$24</v>
      </c>
      <c r="BD45" s="15" t="b">
        <f t="shared" ca="1" si="443"/>
        <v>0</v>
      </c>
      <c r="BE45" s="15" t="b">
        <f t="shared" ca="1" si="6"/>
        <v>0</v>
      </c>
      <c r="BF45" s="15" t="str">
        <f t="shared" ca="1" si="7"/>
        <v/>
      </c>
      <c r="BG45" s="15" t="str">
        <f t="shared" ca="1" si="8"/>
        <v/>
      </c>
      <c r="BH45" s="15">
        <f t="array" aca="1" ref="BH45" ca="1">IF(IFERROR( S45,1),1,IF(BC45="","", SUM(IF(ISERROR(INDIRECT(BC45)),1,0))))</f>
        <v>0</v>
      </c>
      <c r="BI45" s="15" t="b">
        <f t="shared" si="444"/>
        <v>0</v>
      </c>
      <c r="BJ45" s="15" t="b">
        <f t="shared" si="445"/>
        <v>1</v>
      </c>
      <c r="BK45" s="15">
        <f t="shared" ca="1" si="9"/>
        <v>2</v>
      </c>
      <c r="BL45" s="15">
        <f t="shared" ca="1" si="10"/>
        <v>2</v>
      </c>
      <c r="BP45" s="15" t="b">
        <f t="shared" si="28"/>
        <v>1</v>
      </c>
      <c r="BQ45" s="15" t="b">
        <f t="shared" ca="1" si="29"/>
        <v>0</v>
      </c>
      <c r="BR45" s="15" t="str">
        <f t="shared" ca="1" si="11"/>
        <v/>
      </c>
      <c r="BS45" s="15">
        <f t="shared" ca="1" si="30"/>
        <v>0</v>
      </c>
      <c r="BT45" s="15" t="str">
        <f t="shared" ca="1" si="12"/>
        <v/>
      </c>
      <c r="BV45" s="15" t="b">
        <f t="shared" ca="1" si="31"/>
        <v>0</v>
      </c>
      <c r="BW45" s="15" t="b">
        <f t="shared" ca="1" si="32"/>
        <v>0</v>
      </c>
      <c r="BX45" s="15" t="b">
        <f t="shared" ca="1" si="33"/>
        <v>0</v>
      </c>
      <c r="BY45" s="15" t="b">
        <f t="shared" ca="1" si="13"/>
        <v>0</v>
      </c>
      <c r="BZ45" s="15" t="b">
        <f t="shared" ca="1" si="34"/>
        <v>0</v>
      </c>
      <c r="CA45" s="15" t="b">
        <f t="shared" ca="1" si="446"/>
        <v>0</v>
      </c>
      <c r="CB45" s="15" t="b">
        <f t="shared" ca="1" si="447"/>
        <v>0</v>
      </c>
      <c r="CC45" s="15" t="b">
        <f t="shared" ca="1" si="448"/>
        <v>0</v>
      </c>
      <c r="CD45" s="15" t="b">
        <f t="shared" ca="1" si="448"/>
        <v>0</v>
      </c>
      <c r="CE45" s="15" t="b">
        <f t="shared" ca="1" si="35"/>
        <v>0</v>
      </c>
      <c r="CF45" s="15" t="b">
        <f t="shared" ca="1" si="449"/>
        <v>0</v>
      </c>
      <c r="CG45" s="15" t="b">
        <f t="shared" ca="1" si="450"/>
        <v>0</v>
      </c>
      <c r="CH45" s="15" t="b">
        <f t="shared" ca="1" si="14"/>
        <v>0</v>
      </c>
      <c r="CI45" s="15" t="b">
        <f t="shared" si="36"/>
        <v>0</v>
      </c>
      <c r="CJ45" s="15" t="b">
        <f t="shared" si="37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424"/>
        <v>0</v>
      </c>
      <c r="CT45" s="22" t="b">
        <f t="shared" ca="1" si="424"/>
        <v>0</v>
      </c>
      <c r="CU45" s="22" t="b">
        <f t="shared" ca="1" si="424"/>
        <v>0</v>
      </c>
      <c r="CV45" s="22" t="b">
        <f t="shared" ca="1" si="424"/>
        <v>0</v>
      </c>
      <c r="CW45" s="22" t="b">
        <f t="shared" ca="1" si="424"/>
        <v>0</v>
      </c>
      <c r="CX45" s="22" t="b">
        <f t="shared" ca="1" si="424"/>
        <v>0</v>
      </c>
      <c r="CY45" s="22" t="b">
        <f t="shared" ca="1" si="424"/>
        <v>0</v>
      </c>
      <c r="CZ45" s="21" t="b">
        <f t="shared" ca="1" si="424"/>
        <v>0</v>
      </c>
      <c r="DB45" s="22" t="b">
        <f t="shared" ca="1" si="38"/>
        <v>0</v>
      </c>
      <c r="DC45" s="22" t="b">
        <f t="shared" ca="1" si="39"/>
        <v>0</v>
      </c>
      <c r="DD45" s="22" t="b">
        <f t="shared" ca="1" si="39"/>
        <v>0</v>
      </c>
      <c r="DE45" s="22" t="b">
        <f t="shared" ca="1" si="39"/>
        <v>0</v>
      </c>
      <c r="DF45" s="22" t="b">
        <f t="shared" ca="1" si="39"/>
        <v>0</v>
      </c>
      <c r="DG45" s="22" t="b">
        <f t="shared" ca="1" si="39"/>
        <v>0</v>
      </c>
      <c r="DH45" s="22" t="b">
        <f t="shared" ca="1" si="39"/>
        <v>0</v>
      </c>
      <c r="DI45" s="22" t="b">
        <f t="shared" ca="1" si="39"/>
        <v>0</v>
      </c>
      <c r="DJ45" s="22" t="b">
        <f t="shared" ca="1" si="39"/>
        <v>0</v>
      </c>
      <c r="DK45" s="22"/>
      <c r="DO45" s="15" t="str">
        <f t="shared" ca="1" si="426"/>
        <v/>
      </c>
      <c r="DP45" s="15" t="str">
        <f t="shared" ca="1" si="426"/>
        <v/>
      </c>
      <c r="DQ45" s="15" t="str">
        <f t="shared" ca="1" si="426"/>
        <v/>
      </c>
      <c r="DR45" s="15" t="str">
        <f t="shared" ca="1" si="426"/>
        <v/>
      </c>
      <c r="DS45" s="15" t="str">
        <f t="shared" ca="1" si="426"/>
        <v/>
      </c>
      <c r="DT45" s="15" t="str">
        <f t="shared" ca="1" si="426"/>
        <v/>
      </c>
      <c r="DU45" s="15" t="str">
        <f t="shared" ca="1" si="426"/>
        <v/>
      </c>
      <c r="DV45" s="15" t="str">
        <f t="shared" ca="1" si="426"/>
        <v/>
      </c>
    </row>
    <row r="46" spans="1:126">
      <c r="A46" s="15">
        <f t="shared" si="19"/>
        <v>34</v>
      </c>
      <c r="B46" s="15" t="str">
        <f t="shared" ca="1" si="70"/>
        <v>ok.</v>
      </c>
      <c r="C46" s="15" t="s">
        <v>111</v>
      </c>
      <c r="D46" s="15" t="str">
        <f t="shared" si="21"/>
        <v>Ster WersjaPliku</v>
      </c>
      <c r="F46" s="15" t="s">
        <v>203</v>
      </c>
      <c r="G46" s="15" t="s">
        <v>91</v>
      </c>
      <c r="J46" s="19" t="str">
        <f ca="1">CELL(_CELL_ADDRESS_NAME,wew!$A$3)</f>
        <v>'[dane surowe2c.xlsm]wew'!$A$3</v>
      </c>
      <c r="M46" s="19"/>
      <c r="T46" s="15" t="str">
        <f t="shared" ca="1" si="71"/>
        <v>'[dane surowe2c.xlsm]wew'!$A$3</v>
      </c>
      <c r="U46" s="15">
        <f t="shared" ca="1" si="72"/>
        <v>0</v>
      </c>
      <c r="AD46" s="16" t="b">
        <f t="shared" si="427"/>
        <v>1</v>
      </c>
      <c r="AE46" s="16" t="b">
        <f t="shared" si="428"/>
        <v>0</v>
      </c>
      <c r="AF46" s="15" t="str">
        <f t="shared" si="68"/>
        <v/>
      </c>
      <c r="AG46" s="15" t="str">
        <f t="shared" ca="1" si="1"/>
        <v/>
      </c>
      <c r="AH46" s="15" t="str">
        <f t="shared" ca="1" si="2"/>
        <v/>
      </c>
      <c r="AI46" s="15" t="b">
        <f t="shared" ca="1" si="3"/>
        <v>0</v>
      </c>
      <c r="AJ46" s="15" t="str">
        <f t="shared" ca="1" si="24"/>
        <v/>
      </c>
      <c r="AK46" s="27" t="str">
        <f t="shared" ca="1" si="429"/>
        <v/>
      </c>
      <c r="AL46" s="15" t="b">
        <f t="shared" ca="1" si="4"/>
        <v>0</v>
      </c>
      <c r="AM46" s="15" t="str">
        <f t="shared" ca="1" si="430"/>
        <v/>
      </c>
      <c r="AN46" s="15">
        <f t="shared" ca="1" si="431"/>
        <v>3</v>
      </c>
      <c r="AO46" s="15" t="str">
        <f t="shared" ca="1" si="25"/>
        <v/>
      </c>
      <c r="AP46" s="15" t="str">
        <f t="shared" ca="1" si="432"/>
        <v/>
      </c>
      <c r="AQ46" s="27">
        <f t="shared" ca="1" si="433"/>
        <v>1</v>
      </c>
      <c r="AR46" s="15" t="b">
        <f t="shared" ca="1" si="434"/>
        <v>1</v>
      </c>
      <c r="AS46" s="27" t="b">
        <f t="shared" ca="1" si="435"/>
        <v>1</v>
      </c>
      <c r="AT46" s="27" t="b">
        <f t="shared" ca="1" si="436"/>
        <v>1</v>
      </c>
      <c r="AU46" s="27">
        <f t="shared" ca="1" si="437"/>
        <v>21</v>
      </c>
      <c r="AV46" s="16" t="e">
        <f t="shared" ca="1" si="438"/>
        <v>#REF!</v>
      </c>
      <c r="AW46" s="15" t="str">
        <f t="shared" ca="1" si="451"/>
        <v>'[dane surowe2c.xlsm]wew'!$A$3</v>
      </c>
      <c r="AX46" s="27" t="b">
        <f t="shared" ca="1" si="439"/>
        <v>0</v>
      </c>
      <c r="AY46" s="27" t="b">
        <f t="shared" ca="1" si="440"/>
        <v>0</v>
      </c>
      <c r="AZ46" s="15">
        <f t="shared" ca="1" si="441"/>
        <v>1</v>
      </c>
      <c r="BA46" s="15">
        <f t="shared" ca="1" si="26"/>
        <v>1</v>
      </c>
      <c r="BB46" s="15" t="str">
        <f t="shared" ca="1" si="442"/>
        <v>'[dane surowe2c.xlsm]wew'!$A$3</v>
      </c>
      <c r="BC46" s="15" t="str">
        <f t="shared" ca="1" si="27"/>
        <v>'[dane surowe2c.xlsm]wew'!$A$3</v>
      </c>
      <c r="BD46" s="15" t="b">
        <f t="shared" ca="1" si="443"/>
        <v>0</v>
      </c>
      <c r="BE46" s="15" t="b">
        <f t="shared" ca="1" si="6"/>
        <v>1</v>
      </c>
      <c r="BF46" s="15">
        <f t="shared" ca="1" si="7"/>
        <v>1</v>
      </c>
      <c r="BG46" s="15">
        <f t="shared" ca="1" si="8"/>
        <v>1</v>
      </c>
      <c r="BH46" s="15">
        <f t="array" aca="1" ref="BH46" ca="1">IF(IFERROR( S46,1),1,IF(BC46="","", SUM(IF(ISERROR(INDIRECT(BC46)),1,0))))</f>
        <v>0</v>
      </c>
      <c r="BI46" s="15" t="b">
        <f t="shared" si="444"/>
        <v>1</v>
      </c>
      <c r="BJ46" s="15" t="b">
        <f t="shared" si="445"/>
        <v>0</v>
      </c>
      <c r="BK46" s="15">
        <f t="shared" ca="1" si="9"/>
        <v>1</v>
      </c>
      <c r="BL46" s="15">
        <f t="shared" ca="1" si="10"/>
        <v>1</v>
      </c>
      <c r="BP46" s="15" t="b">
        <f t="shared" si="28"/>
        <v>1</v>
      </c>
      <c r="BQ46" s="15" t="b">
        <f t="shared" ca="1" si="29"/>
        <v>0</v>
      </c>
      <c r="BR46" s="15" t="str">
        <f t="shared" ca="1" si="11"/>
        <v/>
      </c>
      <c r="BS46" s="15">
        <f t="shared" ca="1" si="30"/>
        <v>0</v>
      </c>
      <c r="BT46" s="15" t="str">
        <f t="shared" ca="1" si="12"/>
        <v/>
      </c>
      <c r="BV46" s="15" t="b">
        <f t="shared" ca="1" si="31"/>
        <v>0</v>
      </c>
      <c r="BW46" s="15" t="b">
        <f t="shared" ca="1" si="32"/>
        <v>0</v>
      </c>
      <c r="BX46" s="15" t="b">
        <f t="shared" ca="1" si="33"/>
        <v>0</v>
      </c>
      <c r="BY46" s="15" t="b">
        <f t="shared" ca="1" si="13"/>
        <v>0</v>
      </c>
      <c r="BZ46" s="15" t="b">
        <f t="shared" ca="1" si="34"/>
        <v>0</v>
      </c>
      <c r="CA46" s="15" t="b">
        <f t="shared" ca="1" si="446"/>
        <v>0</v>
      </c>
      <c r="CB46" s="15" t="b">
        <f t="shared" ca="1" si="447"/>
        <v>0</v>
      </c>
      <c r="CC46" s="15" t="b">
        <f t="shared" ca="1" si="448"/>
        <v>0</v>
      </c>
      <c r="CD46" s="15" t="b">
        <f t="shared" ca="1" si="448"/>
        <v>0</v>
      </c>
      <c r="CE46" s="15" t="b">
        <f t="shared" ca="1" si="35"/>
        <v>0</v>
      </c>
      <c r="CF46" s="15" t="b">
        <f t="shared" ca="1" si="449"/>
        <v>0</v>
      </c>
      <c r="CG46" s="15" t="b">
        <f t="shared" ca="1" si="450"/>
        <v>0</v>
      </c>
      <c r="CH46" s="15" t="b">
        <f t="shared" ca="1" si="14"/>
        <v>0</v>
      </c>
      <c r="CI46" s="15" t="b">
        <f t="shared" si="36"/>
        <v>0</v>
      </c>
      <c r="CJ46" s="15" t="b">
        <f t="shared" si="37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424"/>
        <v>0</v>
      </c>
      <c r="CT46" s="22" t="b">
        <f t="shared" ca="1" si="424"/>
        <v>0</v>
      </c>
      <c r="CU46" s="22" t="b">
        <f t="shared" ca="1" si="424"/>
        <v>0</v>
      </c>
      <c r="CV46" s="22" t="b">
        <f t="shared" ca="1" si="424"/>
        <v>0</v>
      </c>
      <c r="CW46" s="22" t="b">
        <f t="shared" ca="1" si="424"/>
        <v>0</v>
      </c>
      <c r="CX46" s="22" t="b">
        <f t="shared" ca="1" si="424"/>
        <v>0</v>
      </c>
      <c r="CY46" s="22" t="b">
        <f t="shared" ca="1" si="424"/>
        <v>0</v>
      </c>
      <c r="CZ46" s="21" t="b">
        <f t="shared" ca="1" si="424"/>
        <v>0</v>
      </c>
      <c r="DB46" s="22" t="b">
        <f t="shared" ca="1" si="38"/>
        <v>0</v>
      </c>
      <c r="DC46" s="22" t="b">
        <f t="shared" ca="1" si="39"/>
        <v>0</v>
      </c>
      <c r="DD46" s="22" t="b">
        <f t="shared" ca="1" si="39"/>
        <v>0</v>
      </c>
      <c r="DE46" s="22" t="b">
        <f t="shared" ca="1" si="39"/>
        <v>0</v>
      </c>
      <c r="DF46" s="22" t="b">
        <f t="shared" ca="1" si="39"/>
        <v>0</v>
      </c>
      <c r="DG46" s="22" t="b">
        <f t="shared" ca="1" si="39"/>
        <v>0</v>
      </c>
      <c r="DH46" s="22" t="b">
        <f t="shared" ca="1" si="39"/>
        <v>0</v>
      </c>
      <c r="DI46" s="22" t="b">
        <f t="shared" ca="1" si="39"/>
        <v>0</v>
      </c>
      <c r="DJ46" s="22" t="b">
        <f t="shared" ca="1" si="39"/>
        <v>0</v>
      </c>
      <c r="DK46" s="22"/>
      <c r="DO46" s="15" t="str">
        <f t="shared" ca="1" si="426"/>
        <v/>
      </c>
      <c r="DP46" s="15" t="str">
        <f t="shared" ca="1" si="426"/>
        <v/>
      </c>
      <c r="DQ46" s="15" t="str">
        <f t="shared" ca="1" si="426"/>
        <v/>
      </c>
      <c r="DR46" s="15" t="str">
        <f t="shared" ca="1" si="426"/>
        <v/>
      </c>
      <c r="DS46" s="15" t="str">
        <f t="shared" ca="1" si="426"/>
        <v/>
      </c>
      <c r="DT46" s="15" t="str">
        <f t="shared" ca="1" si="426"/>
        <v/>
      </c>
      <c r="DU46" s="15" t="str">
        <f t="shared" ca="1" si="426"/>
        <v/>
      </c>
      <c r="DV46" s="15" t="str">
        <f t="shared" ca="1" si="426"/>
        <v/>
      </c>
    </row>
    <row r="47" spans="1:126">
      <c r="A47" s="15">
        <f t="shared" si="19"/>
        <v>35</v>
      </c>
      <c r="B47" s="15" t="e">
        <f t="shared" ca="1" si="70"/>
        <v>#REF!</v>
      </c>
      <c r="C47" s="15" t="s">
        <v>112</v>
      </c>
      <c r="D47" s="15" t="str">
        <f t="shared" si="21"/>
        <v>Ster DomyslneCoTo</v>
      </c>
      <c r="F47" s="29" t="s">
        <v>204</v>
      </c>
      <c r="G47" s="15" t="s">
        <v>125</v>
      </c>
      <c r="J47" s="19" t="e">
        <f ca="1">CELL(_CELL_ADDRESS_NAME,ster!#REF!)</f>
        <v>#REF!</v>
      </c>
      <c r="M47" s="19"/>
      <c r="T47" s="15" t="str">
        <f t="shared" ca="1" si="71"/>
        <v/>
      </c>
      <c r="U47" s="15" t="e">
        <f t="shared" ca="1" si="72"/>
        <v>#REF!</v>
      </c>
      <c r="AD47" s="16" t="b">
        <f t="shared" si="427"/>
        <v>1</v>
      </c>
      <c r="AE47" s="16" t="b">
        <f t="shared" si="428"/>
        <v>0</v>
      </c>
      <c r="AF47" s="15" t="str">
        <f t="shared" si="68"/>
        <v/>
      </c>
      <c r="AG47" s="15" t="str">
        <f t="shared" ca="1" si="1"/>
        <v/>
      </c>
      <c r="AH47" s="15" t="str">
        <f t="shared" ca="1" si="2"/>
        <v/>
      </c>
      <c r="AI47" s="15" t="b">
        <f t="shared" ca="1" si="3"/>
        <v>0</v>
      </c>
      <c r="AJ47" s="15" t="str">
        <f t="shared" ca="1" si="24"/>
        <v/>
      </c>
      <c r="AK47" s="27" t="str">
        <f t="shared" ca="1" si="429"/>
        <v/>
      </c>
      <c r="AL47" s="15" t="b">
        <f t="shared" ca="1" si="4"/>
        <v>0</v>
      </c>
      <c r="AM47" s="15" t="str">
        <f t="shared" ca="1" si="430"/>
        <v/>
      </c>
      <c r="AN47" s="15">
        <f t="shared" ca="1" si="431"/>
        <v>3</v>
      </c>
      <c r="AO47" s="15" t="str">
        <f t="shared" ca="1" si="25"/>
        <v/>
      </c>
      <c r="AP47" s="15" t="e">
        <f t="shared" ca="1" si="432"/>
        <v>#REF!</v>
      </c>
      <c r="AQ47" s="27" t="e">
        <f t="shared" ca="1" si="433"/>
        <v>#REF!</v>
      </c>
      <c r="AR47" s="15" t="e">
        <f t="shared" ca="1" si="434"/>
        <v>#REF!</v>
      </c>
      <c r="AS47" s="27" t="b">
        <f t="shared" ca="1" si="435"/>
        <v>0</v>
      </c>
      <c r="AT47" s="27" t="e">
        <f t="shared" ca="1" si="436"/>
        <v>#REF!</v>
      </c>
      <c r="AU47" s="27" t="str">
        <f t="shared" ca="1" si="437"/>
        <v/>
      </c>
      <c r="AV47" s="16" t="b">
        <f t="shared" ca="1" si="438"/>
        <v>0</v>
      </c>
      <c r="AW47" s="15" t="e">
        <f t="shared" ca="1" si="451"/>
        <v>#REF!</v>
      </c>
      <c r="AX47" s="27" t="e">
        <f t="shared" ca="1" si="439"/>
        <v>#REF!</v>
      </c>
      <c r="AY47" s="27" t="e">
        <f t="shared" ca="1" si="440"/>
        <v>#REF!</v>
      </c>
      <c r="AZ47" s="15">
        <f t="shared" ca="1" si="441"/>
        <v>1</v>
      </c>
      <c r="BA47" s="15">
        <f t="shared" ca="1" si="26"/>
        <v>1</v>
      </c>
      <c r="BB47" s="15" t="e">
        <f t="shared" ca="1" si="442"/>
        <v>#REF!</v>
      </c>
      <c r="BC47" s="15" t="str">
        <f t="shared" ca="1" si="27"/>
        <v/>
      </c>
      <c r="BD47" s="15" t="b">
        <f t="shared" ca="1" si="443"/>
        <v>0</v>
      </c>
      <c r="BE47" s="15" t="e">
        <f t="shared" ca="1" si="6"/>
        <v>#REF!</v>
      </c>
      <c r="BF47" s="15" t="e">
        <f t="shared" ca="1" si="7"/>
        <v>#REF!</v>
      </c>
      <c r="BG47" s="15" t="e">
        <f t="shared" ca="1" si="8"/>
        <v>#REF!</v>
      </c>
      <c r="BH47" s="15" t="str">
        <f t="array" aca="1" ref="BH47" ca="1">IF(IFERROR( S47,1),1,IF(BC47="","", SUM(IF(ISERROR(INDIRECT(BC47)),1,0))))</f>
        <v/>
      </c>
      <c r="BI47" s="15" t="b">
        <f t="shared" si="444"/>
        <v>0</v>
      </c>
      <c r="BJ47" s="15" t="b">
        <f t="shared" si="445"/>
        <v>1</v>
      </c>
      <c r="BK47" s="15" t="e">
        <f t="shared" ca="1" si="9"/>
        <v>#REF!</v>
      </c>
      <c r="BL47" s="15" t="e">
        <f t="shared" ca="1" si="10"/>
        <v>#REF!</v>
      </c>
      <c r="BP47" s="15" t="b">
        <f t="shared" si="28"/>
        <v>1</v>
      </c>
      <c r="BQ47" s="15" t="e">
        <f t="shared" ca="1" si="29"/>
        <v>#REF!</v>
      </c>
      <c r="BR47" s="15" t="e">
        <f t="shared" ca="1" si="11"/>
        <v>#REF!</v>
      </c>
      <c r="BS47" s="15" t="e">
        <f t="shared" ca="1" si="30"/>
        <v>#REF!</v>
      </c>
      <c r="BT47" s="15" t="e">
        <f t="shared" ca="1" si="12"/>
        <v>#REF!</v>
      </c>
      <c r="BV47" s="15" t="b">
        <f t="shared" ca="1" si="31"/>
        <v>0</v>
      </c>
      <c r="BW47" s="15" t="b">
        <f t="shared" ca="1" si="32"/>
        <v>0</v>
      </c>
      <c r="BX47" s="15" t="b">
        <f t="shared" ca="1" si="33"/>
        <v>0</v>
      </c>
      <c r="BY47" s="15" t="b">
        <f t="shared" ca="1" si="13"/>
        <v>0</v>
      </c>
      <c r="BZ47" s="15" t="b">
        <f t="shared" ca="1" si="34"/>
        <v>0</v>
      </c>
      <c r="CA47" s="15" t="e">
        <f t="shared" ca="1" si="446"/>
        <v>#REF!</v>
      </c>
      <c r="CB47" s="15" t="b">
        <f t="shared" ca="1" si="447"/>
        <v>0</v>
      </c>
      <c r="CC47" s="15" t="e">
        <f t="shared" ca="1" si="448"/>
        <v>#REF!</v>
      </c>
      <c r="CD47" s="15" t="e">
        <f t="shared" ca="1" si="448"/>
        <v>#REF!</v>
      </c>
      <c r="CE47" s="15" t="e">
        <f t="shared" ca="1" si="35"/>
        <v>#REF!</v>
      </c>
      <c r="CF47" s="15" t="e">
        <f t="shared" ca="1" si="449"/>
        <v>#REF!</v>
      </c>
      <c r="CG47" s="15" t="e">
        <f t="shared" ca="1" si="450"/>
        <v>#REF!</v>
      </c>
      <c r="CH47" s="15" t="e">
        <f t="shared" ca="1" si="14"/>
        <v>#REF!</v>
      </c>
      <c r="CI47" s="15" t="b">
        <f t="shared" si="36"/>
        <v>0</v>
      </c>
      <c r="CJ47" s="15" t="b">
        <f t="shared" si="37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424"/>
        <v>0</v>
      </c>
      <c r="CT47" s="22" t="b">
        <f t="shared" ca="1" si="424"/>
        <v>0</v>
      </c>
      <c r="CU47" s="22" t="b">
        <f t="shared" ca="1" si="424"/>
        <v>0</v>
      </c>
      <c r="CV47" s="22" t="b">
        <f t="shared" ca="1" si="424"/>
        <v>0</v>
      </c>
      <c r="CW47" s="22" t="b">
        <f t="shared" ca="1" si="424"/>
        <v>0</v>
      </c>
      <c r="CX47" s="22" t="b">
        <f t="shared" ca="1" si="424"/>
        <v>0</v>
      </c>
      <c r="CY47" s="22" t="b">
        <f t="shared" ca="1" si="424"/>
        <v>0</v>
      </c>
      <c r="CZ47" s="21" t="b">
        <f t="shared" ca="1" si="424"/>
        <v>0</v>
      </c>
      <c r="DB47" s="22" t="b">
        <f t="shared" ca="1" si="38"/>
        <v>0</v>
      </c>
      <c r="DC47" s="22" t="b">
        <f t="shared" ca="1" si="39"/>
        <v>0</v>
      </c>
      <c r="DD47" s="22" t="b">
        <f t="shared" ca="1" si="39"/>
        <v>0</v>
      </c>
      <c r="DE47" s="22" t="b">
        <f t="shared" ca="1" si="39"/>
        <v>0</v>
      </c>
      <c r="DF47" s="22" t="b">
        <f t="shared" ca="1" si="39"/>
        <v>0</v>
      </c>
      <c r="DG47" s="22" t="b">
        <f t="shared" ca="1" si="39"/>
        <v>0</v>
      </c>
      <c r="DH47" s="22" t="b">
        <f t="shared" ca="1" si="39"/>
        <v>0</v>
      </c>
      <c r="DI47" s="22" t="b">
        <f t="shared" ca="1" si="39"/>
        <v>0</v>
      </c>
      <c r="DJ47" s="22" t="b">
        <f t="shared" ca="1" si="39"/>
        <v>0</v>
      </c>
      <c r="DK47" s="22"/>
      <c r="DO47" s="15" t="str">
        <f t="shared" ca="1" si="426"/>
        <v/>
      </c>
      <c r="DP47" s="15" t="str">
        <f t="shared" ca="1" si="426"/>
        <v/>
      </c>
      <c r="DQ47" s="15" t="str">
        <f t="shared" ca="1" si="426"/>
        <v/>
      </c>
      <c r="DR47" s="15" t="str">
        <f t="shared" ca="1" si="426"/>
        <v/>
      </c>
      <c r="DS47" s="15" t="str">
        <f t="shared" ca="1" si="426"/>
        <v/>
      </c>
      <c r="DT47" s="15" t="str">
        <f t="shared" ca="1" si="426"/>
        <v/>
      </c>
      <c r="DU47" s="15" t="str">
        <f t="shared" ca="1" si="426"/>
        <v/>
      </c>
      <c r="DV47" s="15" t="str">
        <f t="shared" ca="1" si="426"/>
        <v/>
      </c>
    </row>
    <row r="48" spans="1:126">
      <c r="A48" s="15">
        <f t="shared" si="19"/>
        <v>36</v>
      </c>
      <c r="B48" s="15" t="e">
        <f t="shared" ca="1" si="70"/>
        <v>#REF!</v>
      </c>
      <c r="C48" s="15" t="s">
        <v>171</v>
      </c>
      <c r="D48" s="15" t="str">
        <f t="shared" si="21"/>
        <v>Ster NazwaPlikuRaportu</v>
      </c>
      <c r="F48" s="29" t="s">
        <v>205</v>
      </c>
      <c r="G48" s="15" t="s">
        <v>125</v>
      </c>
      <c r="J48" s="19" t="e">
        <f ca="1">CELL(_CELL_ADDRESS_NAME,ster!#REF!)</f>
        <v>#REF!</v>
      </c>
      <c r="M48" s="19"/>
      <c r="T48" s="15" t="str">
        <f t="shared" ca="1" si="71"/>
        <v/>
      </c>
      <c r="U48" s="15" t="e">
        <f t="shared" ca="1" si="72"/>
        <v>#REF!</v>
      </c>
      <c r="AD48" s="16" t="b">
        <f t="shared" si="427"/>
        <v>1</v>
      </c>
      <c r="AE48" s="16" t="b">
        <f t="shared" si="428"/>
        <v>0</v>
      </c>
      <c r="AF48" s="15" t="str">
        <f t="shared" si="68"/>
        <v/>
      </c>
      <c r="AG48" s="15" t="str">
        <f t="shared" ca="1" si="1"/>
        <v/>
      </c>
      <c r="AH48" s="15" t="str">
        <f t="shared" ca="1" si="2"/>
        <v/>
      </c>
      <c r="AI48" s="15" t="b">
        <f t="shared" ca="1" si="3"/>
        <v>0</v>
      </c>
      <c r="AJ48" s="15" t="str">
        <f t="shared" ca="1" si="24"/>
        <v/>
      </c>
      <c r="AK48" s="27" t="str">
        <f t="shared" ca="1" si="429"/>
        <v/>
      </c>
      <c r="AL48" s="15" t="b">
        <f t="shared" ca="1" si="4"/>
        <v>0</v>
      </c>
      <c r="AM48" s="15" t="str">
        <f t="shared" ca="1" si="430"/>
        <v/>
      </c>
      <c r="AN48" s="15">
        <f t="shared" ca="1" si="431"/>
        <v>3</v>
      </c>
      <c r="AO48" s="15" t="str">
        <f t="shared" ca="1" si="25"/>
        <v/>
      </c>
      <c r="AP48" s="15" t="e">
        <f t="shared" ca="1" si="432"/>
        <v>#REF!</v>
      </c>
      <c r="AQ48" s="27" t="e">
        <f t="shared" ca="1" si="433"/>
        <v>#REF!</v>
      </c>
      <c r="AR48" s="15" t="e">
        <f t="shared" ca="1" si="434"/>
        <v>#REF!</v>
      </c>
      <c r="AS48" s="27" t="b">
        <f t="shared" ca="1" si="435"/>
        <v>0</v>
      </c>
      <c r="AT48" s="27" t="e">
        <f t="shared" ca="1" si="436"/>
        <v>#REF!</v>
      </c>
      <c r="AU48" s="27" t="str">
        <f t="shared" ca="1" si="437"/>
        <v/>
      </c>
      <c r="AV48" s="16" t="b">
        <f t="shared" ca="1" si="438"/>
        <v>0</v>
      </c>
      <c r="AW48" s="15" t="e">
        <f t="shared" ca="1" si="451"/>
        <v>#REF!</v>
      </c>
      <c r="AX48" s="27" t="e">
        <f t="shared" ca="1" si="439"/>
        <v>#REF!</v>
      </c>
      <c r="AY48" s="27" t="e">
        <f t="shared" ca="1" si="440"/>
        <v>#REF!</v>
      </c>
      <c r="AZ48" s="15">
        <f t="shared" ca="1" si="441"/>
        <v>1</v>
      </c>
      <c r="BA48" s="15">
        <f t="shared" ca="1" si="26"/>
        <v>1</v>
      </c>
      <c r="BB48" s="15" t="e">
        <f t="shared" ca="1" si="442"/>
        <v>#REF!</v>
      </c>
      <c r="BC48" s="15" t="str">
        <f t="shared" ca="1" si="27"/>
        <v/>
      </c>
      <c r="BD48" s="15" t="b">
        <f t="shared" ca="1" si="443"/>
        <v>0</v>
      </c>
      <c r="BE48" s="15" t="e">
        <f t="shared" ca="1" si="6"/>
        <v>#REF!</v>
      </c>
      <c r="BF48" s="15" t="e">
        <f t="shared" ca="1" si="7"/>
        <v>#REF!</v>
      </c>
      <c r="BG48" s="15" t="e">
        <f t="shared" ca="1" si="8"/>
        <v>#REF!</v>
      </c>
      <c r="BH48" s="15" t="str">
        <f t="array" aca="1" ref="BH48" ca="1">IF(IFERROR( S48,1),1,IF(BC48="","", SUM(IF(ISERROR(INDIRECT(BC48)),1,0))))</f>
        <v/>
      </c>
      <c r="BI48" s="15" t="b">
        <f t="shared" si="444"/>
        <v>0</v>
      </c>
      <c r="BJ48" s="15" t="b">
        <f t="shared" si="445"/>
        <v>1</v>
      </c>
      <c r="BK48" s="15" t="e">
        <f t="shared" ca="1" si="9"/>
        <v>#REF!</v>
      </c>
      <c r="BL48" s="15" t="e">
        <f t="shared" ca="1" si="10"/>
        <v>#REF!</v>
      </c>
      <c r="BP48" s="15" t="b">
        <f t="shared" si="28"/>
        <v>1</v>
      </c>
      <c r="BQ48" s="15" t="e">
        <f t="shared" ca="1" si="29"/>
        <v>#REF!</v>
      </c>
      <c r="BR48" s="15" t="e">
        <f t="shared" ca="1" si="11"/>
        <v>#REF!</v>
      </c>
      <c r="BS48" s="15" t="e">
        <f t="shared" ca="1" si="30"/>
        <v>#REF!</v>
      </c>
      <c r="BT48" s="15" t="e">
        <f t="shared" ca="1" si="12"/>
        <v>#REF!</v>
      </c>
      <c r="BV48" s="15" t="b">
        <f t="shared" ca="1" si="31"/>
        <v>0</v>
      </c>
      <c r="BW48" s="15" t="b">
        <f t="shared" ca="1" si="32"/>
        <v>0</v>
      </c>
      <c r="BX48" s="15" t="b">
        <f t="shared" ca="1" si="33"/>
        <v>0</v>
      </c>
      <c r="BY48" s="15" t="b">
        <f t="shared" ca="1" si="13"/>
        <v>0</v>
      </c>
      <c r="BZ48" s="15" t="b">
        <f t="shared" ca="1" si="34"/>
        <v>0</v>
      </c>
      <c r="CA48" s="15" t="e">
        <f t="shared" ca="1" si="446"/>
        <v>#REF!</v>
      </c>
      <c r="CB48" s="15" t="b">
        <f t="shared" ca="1" si="447"/>
        <v>0</v>
      </c>
      <c r="CC48" s="15" t="e">
        <f t="shared" ca="1" si="448"/>
        <v>#REF!</v>
      </c>
      <c r="CD48" s="15" t="e">
        <f t="shared" ca="1" si="448"/>
        <v>#REF!</v>
      </c>
      <c r="CE48" s="15" t="e">
        <f t="shared" ca="1" si="35"/>
        <v>#REF!</v>
      </c>
      <c r="CF48" s="15" t="e">
        <f t="shared" ca="1" si="449"/>
        <v>#REF!</v>
      </c>
      <c r="CG48" s="15" t="e">
        <f t="shared" ca="1" si="450"/>
        <v>#REF!</v>
      </c>
      <c r="CH48" s="15" t="e">
        <f t="shared" ca="1" si="14"/>
        <v>#REF!</v>
      </c>
      <c r="CI48" s="15" t="b">
        <f t="shared" si="36"/>
        <v>0</v>
      </c>
      <c r="CJ48" s="15" t="b">
        <f t="shared" si="37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424"/>
        <v>0</v>
      </c>
      <c r="CT48" s="22" t="b">
        <f t="shared" ca="1" si="424"/>
        <v>0</v>
      </c>
      <c r="CU48" s="22" t="b">
        <f t="shared" ca="1" si="424"/>
        <v>0</v>
      </c>
      <c r="CV48" s="22" t="b">
        <f t="shared" ca="1" si="424"/>
        <v>0</v>
      </c>
      <c r="CW48" s="22" t="b">
        <f t="shared" ca="1" si="424"/>
        <v>0</v>
      </c>
      <c r="CX48" s="22" t="b">
        <f t="shared" ca="1" si="424"/>
        <v>0</v>
      </c>
      <c r="CY48" s="22" t="b">
        <f t="shared" ca="1" si="424"/>
        <v>0</v>
      </c>
      <c r="CZ48" s="21" t="b">
        <f t="shared" ca="1" si="424"/>
        <v>0</v>
      </c>
      <c r="DB48" s="22" t="b">
        <f t="shared" ca="1" si="38"/>
        <v>0</v>
      </c>
      <c r="DC48" s="22" t="b">
        <f t="shared" ca="1" si="39"/>
        <v>0</v>
      </c>
      <c r="DD48" s="22" t="b">
        <f t="shared" ca="1" si="39"/>
        <v>0</v>
      </c>
      <c r="DE48" s="22" t="b">
        <f t="shared" ca="1" si="39"/>
        <v>0</v>
      </c>
      <c r="DF48" s="22" t="b">
        <f t="shared" ca="1" si="39"/>
        <v>0</v>
      </c>
      <c r="DG48" s="22" t="b">
        <f t="shared" ca="1" si="39"/>
        <v>0</v>
      </c>
      <c r="DH48" s="22" t="b">
        <f t="shared" ca="1" si="39"/>
        <v>0</v>
      </c>
      <c r="DI48" s="22" t="b">
        <f t="shared" ca="1" si="39"/>
        <v>0</v>
      </c>
      <c r="DJ48" s="22" t="b">
        <f t="shared" ca="1" si="39"/>
        <v>0</v>
      </c>
      <c r="DK48" s="22"/>
      <c r="DO48" s="15" t="str">
        <f t="shared" ca="1" si="426"/>
        <v/>
      </c>
      <c r="DP48" s="15" t="str">
        <f t="shared" ca="1" si="426"/>
        <v/>
      </c>
      <c r="DQ48" s="15" t="str">
        <f t="shared" ca="1" si="426"/>
        <v/>
      </c>
      <c r="DR48" s="15" t="str">
        <f t="shared" ca="1" si="426"/>
        <v/>
      </c>
      <c r="DS48" s="15" t="str">
        <f t="shared" ca="1" si="426"/>
        <v/>
      </c>
      <c r="DT48" s="15" t="str">
        <f t="shared" ca="1" si="426"/>
        <v/>
      </c>
      <c r="DU48" s="15" t="str">
        <f t="shared" ca="1" si="426"/>
        <v/>
      </c>
      <c r="DV48" s="15" t="str">
        <f t="shared" ca="1" si="426"/>
        <v/>
      </c>
    </row>
    <row r="49" spans="1:126">
      <c r="A49" s="15">
        <f t="shared" si="19"/>
        <v>37</v>
      </c>
      <c r="B49" s="15" t="str">
        <f t="shared" ca="1" si="70"/>
        <v>ok.</v>
      </c>
      <c r="C49" s="15" t="s">
        <v>182</v>
      </c>
      <c r="D49" s="15" t="str">
        <f t="shared" si="21"/>
        <v>Ster NazwaArkuszaEtykiet</v>
      </c>
      <c r="F49" s="15" t="s">
        <v>206</v>
      </c>
      <c r="G49" s="15" t="s">
        <v>125</v>
      </c>
      <c r="J49" s="19" t="str">
        <f ca="1">CELL(_CELL_ADDRESS_NAME,_sheetname_labels)</f>
        <v>'[dane surowe2c.xlsm]wew'!$R$8</v>
      </c>
      <c r="M49" s="19"/>
      <c r="T49" s="15" t="str">
        <f t="shared" ca="1" si="71"/>
        <v>'[dane surowe2c.xlsm]wew'!$R$8</v>
      </c>
      <c r="U49" s="15">
        <f ca="1">IF(AD49,BS49,"")</f>
        <v>0</v>
      </c>
      <c r="AD49" s="16" t="b">
        <f t="shared" si="427"/>
        <v>1</v>
      </c>
      <c r="AE49" s="16" t="b">
        <f t="shared" si="428"/>
        <v>0</v>
      </c>
      <c r="AF49" s="15" t="str">
        <f t="shared" si="68"/>
        <v/>
      </c>
      <c r="AG49" s="15" t="str">
        <f t="shared" ca="1" si="1"/>
        <v/>
      </c>
      <c r="AH49" s="15" t="str">
        <f t="shared" ca="1" si="2"/>
        <v/>
      </c>
      <c r="AI49" s="15" t="b">
        <f t="shared" ca="1" si="3"/>
        <v>0</v>
      </c>
      <c r="AJ49" s="15" t="str">
        <f t="shared" ca="1" si="24"/>
        <v/>
      </c>
      <c r="AK49" s="27" t="str">
        <f t="shared" ca="1" si="429"/>
        <v/>
      </c>
      <c r="AL49" s="15" t="b">
        <f t="shared" ca="1" si="4"/>
        <v>0</v>
      </c>
      <c r="AM49" s="15" t="str">
        <f t="shared" ca="1" si="430"/>
        <v/>
      </c>
      <c r="AN49" s="15">
        <f t="shared" ca="1" si="431"/>
        <v>3</v>
      </c>
      <c r="AO49" s="15" t="str">
        <f t="shared" ca="1" si="25"/>
        <v/>
      </c>
      <c r="AP49" s="15" t="str">
        <f t="shared" ca="1" si="432"/>
        <v/>
      </c>
      <c r="AQ49" s="27">
        <f t="shared" ca="1" si="433"/>
        <v>1</v>
      </c>
      <c r="AR49" s="15" t="b">
        <f t="shared" ca="1" si="434"/>
        <v>1</v>
      </c>
      <c r="AS49" s="27" t="b">
        <f t="shared" ca="1" si="435"/>
        <v>1</v>
      </c>
      <c r="AT49" s="27" t="b">
        <f t="shared" ca="1" si="436"/>
        <v>1</v>
      </c>
      <c r="AU49" s="27">
        <f t="shared" ca="1" si="437"/>
        <v>21</v>
      </c>
      <c r="AV49" s="16" t="e">
        <f t="shared" ca="1" si="438"/>
        <v>#REF!</v>
      </c>
      <c r="AW49" s="15" t="str">
        <f t="shared" ca="1" si="451"/>
        <v>'[dane surowe2c.xlsm]wew'!$R$8</v>
      </c>
      <c r="AX49" s="27" t="b">
        <f t="shared" ca="1" si="439"/>
        <v>0</v>
      </c>
      <c r="AY49" s="27" t="b">
        <f t="shared" ca="1" si="440"/>
        <v>0</v>
      </c>
      <c r="AZ49" s="15">
        <f t="shared" ca="1" si="441"/>
        <v>1</v>
      </c>
      <c r="BA49" s="15">
        <f t="shared" ca="1" si="26"/>
        <v>1</v>
      </c>
      <c r="BB49" s="15" t="str">
        <f t="shared" ca="1" si="442"/>
        <v>'[dane surowe2c.xlsm]wew'!$R$8</v>
      </c>
      <c r="BC49" s="15" t="str">
        <f t="shared" ca="1" si="27"/>
        <v>'[dane surowe2c.xlsm]wew'!$R$8</v>
      </c>
      <c r="BD49" s="15" t="b">
        <f t="shared" ca="1" si="443"/>
        <v>0</v>
      </c>
      <c r="BE49" s="15" t="b">
        <f t="shared" ca="1" si="6"/>
        <v>0</v>
      </c>
      <c r="BF49" s="15" t="str">
        <f t="shared" ca="1" si="7"/>
        <v/>
      </c>
      <c r="BG49" s="15" t="str">
        <f t="shared" ca="1" si="8"/>
        <v/>
      </c>
      <c r="BH49" s="15">
        <f t="array" aca="1" ref="BH49" ca="1">IF(IFERROR( S49,1),1,IF(BC49="","", SUM(IF(ISERROR(INDIRECT(BC49)),1,0))))</f>
        <v>0</v>
      </c>
      <c r="BI49" s="15" t="b">
        <f t="shared" si="444"/>
        <v>0</v>
      </c>
      <c r="BJ49" s="15" t="b">
        <f t="shared" si="445"/>
        <v>1</v>
      </c>
      <c r="BK49" s="15">
        <f t="shared" ca="1" si="9"/>
        <v>2</v>
      </c>
      <c r="BL49" s="15">
        <f t="shared" ca="1" si="10"/>
        <v>2</v>
      </c>
      <c r="BP49" s="15" t="b">
        <f t="shared" si="28"/>
        <v>1</v>
      </c>
      <c r="BQ49" s="15" t="b">
        <f t="shared" ca="1" si="29"/>
        <v>0</v>
      </c>
      <c r="BR49" s="15" t="str">
        <f t="shared" ca="1" si="11"/>
        <v/>
      </c>
      <c r="BS49" s="15">
        <f t="shared" ca="1" si="30"/>
        <v>0</v>
      </c>
      <c r="BT49" s="15" t="str">
        <f t="shared" ca="1" si="12"/>
        <v/>
      </c>
      <c r="BV49" s="15" t="b">
        <f t="shared" ca="1" si="31"/>
        <v>0</v>
      </c>
      <c r="BW49" s="15" t="b">
        <f t="shared" ca="1" si="32"/>
        <v>0</v>
      </c>
      <c r="BX49" s="15" t="b">
        <f t="shared" ca="1" si="33"/>
        <v>0</v>
      </c>
      <c r="BY49" s="15" t="b">
        <f t="shared" ca="1" si="13"/>
        <v>0</v>
      </c>
      <c r="BZ49" s="15" t="b">
        <f t="shared" ca="1" si="34"/>
        <v>0</v>
      </c>
      <c r="CA49" s="15" t="b">
        <f t="shared" ca="1" si="446"/>
        <v>0</v>
      </c>
      <c r="CB49" s="15" t="b">
        <f t="shared" ca="1" si="447"/>
        <v>0</v>
      </c>
      <c r="CC49" s="15" t="b">
        <f t="shared" ca="1" si="448"/>
        <v>0</v>
      </c>
      <c r="CD49" s="15" t="b">
        <f t="shared" ca="1" si="448"/>
        <v>0</v>
      </c>
      <c r="CE49" s="15" t="b">
        <f t="shared" ca="1" si="35"/>
        <v>0</v>
      </c>
      <c r="CF49" s="15" t="b">
        <f t="shared" ca="1" si="449"/>
        <v>0</v>
      </c>
      <c r="CG49" s="15" t="b">
        <f t="shared" ca="1" si="450"/>
        <v>0</v>
      </c>
      <c r="CH49" s="15" t="b">
        <f t="shared" ca="1" si="14"/>
        <v>0</v>
      </c>
      <c r="CI49" s="15" t="b">
        <f t="shared" si="36"/>
        <v>0</v>
      </c>
      <c r="CJ49" s="15" t="b">
        <f t="shared" si="37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424"/>
        <v>0</v>
      </c>
      <c r="CT49" s="22" t="b">
        <f t="shared" ca="1" si="424"/>
        <v>0</v>
      </c>
      <c r="CU49" s="22" t="b">
        <f t="shared" ca="1" si="424"/>
        <v>0</v>
      </c>
      <c r="CV49" s="22" t="b">
        <f t="shared" ca="1" si="424"/>
        <v>0</v>
      </c>
      <c r="CW49" s="22" t="b">
        <f t="shared" ca="1" si="424"/>
        <v>0</v>
      </c>
      <c r="CX49" s="22" t="b">
        <f t="shared" ca="1" si="424"/>
        <v>0</v>
      </c>
      <c r="CY49" s="22" t="b">
        <f t="shared" ca="1" si="424"/>
        <v>0</v>
      </c>
      <c r="CZ49" s="21" t="b">
        <f t="shared" ca="1" si="424"/>
        <v>0</v>
      </c>
      <c r="DB49" s="22" t="b">
        <f t="shared" ca="1" si="38"/>
        <v>0</v>
      </c>
      <c r="DC49" s="22" t="b">
        <f t="shared" ca="1" si="39"/>
        <v>0</v>
      </c>
      <c r="DD49" s="22" t="b">
        <f t="shared" ca="1" si="39"/>
        <v>0</v>
      </c>
      <c r="DE49" s="22" t="b">
        <f t="shared" ca="1" si="39"/>
        <v>0</v>
      </c>
      <c r="DF49" s="22" t="b">
        <f t="shared" ca="1" si="39"/>
        <v>0</v>
      </c>
      <c r="DG49" s="22" t="b">
        <f t="shared" ca="1" si="39"/>
        <v>0</v>
      </c>
      <c r="DH49" s="22" t="b">
        <f t="shared" ca="1" si="39"/>
        <v>0</v>
      </c>
      <c r="DI49" s="22" t="b">
        <f t="shared" ca="1" si="39"/>
        <v>0</v>
      </c>
      <c r="DJ49" s="22" t="b">
        <f t="shared" ca="1" si="39"/>
        <v>0</v>
      </c>
      <c r="DK49" s="22"/>
      <c r="DO49" s="15" t="str">
        <f t="shared" ca="1" si="426"/>
        <v/>
      </c>
      <c r="DP49" s="15" t="str">
        <f t="shared" ca="1" si="426"/>
        <v/>
      </c>
      <c r="DQ49" s="15" t="str">
        <f t="shared" ca="1" si="426"/>
        <v/>
      </c>
      <c r="DR49" s="15" t="str">
        <f t="shared" ca="1" si="426"/>
        <v/>
      </c>
      <c r="DS49" s="15" t="str">
        <f t="shared" ca="1" si="426"/>
        <v/>
      </c>
      <c r="DT49" s="15" t="str">
        <f t="shared" ca="1" si="426"/>
        <v/>
      </c>
      <c r="DU49" s="15" t="str">
        <f t="shared" ca="1" si="426"/>
        <v/>
      </c>
      <c r="DV49" s="15" t="str">
        <f t="shared" ca="1" si="426"/>
        <v/>
      </c>
    </row>
    <row r="50" spans="1:126">
      <c r="A50" s="15">
        <f t="shared" si="19"/>
        <v>38</v>
      </c>
      <c r="B50" s="15" t="str">
        <f ca="1">IF(AD50,IF(BS50&gt;0,BT50,IF(DA50,"Pole zależy od pól, które zależą od zamkniętego workbooka","ok.")),"")</f>
        <v>ok.</v>
      </c>
      <c r="C50" s="15" t="s">
        <v>235</v>
      </c>
      <c r="D50" s="15" t="str">
        <f t="shared" si="21"/>
        <v>Ster NazwaArkuszaDanych</v>
      </c>
      <c r="F50" s="15" t="s">
        <v>206</v>
      </c>
      <c r="G50" s="15" t="s">
        <v>125</v>
      </c>
      <c r="J50" s="19" t="str">
        <f ca="1">CELL(_CELL_ADDRESS_NAME,_sheetname_dataframe)</f>
        <v>'[dane surowe2c.xlsm]wew'!$R$9</v>
      </c>
      <c r="M50" s="19"/>
      <c r="T50" s="15" t="str">
        <f t="shared" ca="1" si="71"/>
        <v>'[dane surowe2c.xlsm]wew'!$R$9</v>
      </c>
      <c r="U50" s="15">
        <f ca="1">IF(AD50,BS50,"")</f>
        <v>0</v>
      </c>
      <c r="AD50" s="16" t="b">
        <f t="shared" si="427"/>
        <v>1</v>
      </c>
      <c r="AE50" s="16" t="b">
        <f t="shared" si="428"/>
        <v>0</v>
      </c>
      <c r="AF50" s="15" t="str">
        <f t="shared" si="68"/>
        <v/>
      </c>
      <c r="AG50" s="15" t="str">
        <f t="shared" ca="1" si="1"/>
        <v/>
      </c>
      <c r="AH50" s="15" t="str">
        <f t="shared" ca="1" si="2"/>
        <v/>
      </c>
      <c r="AI50" s="15" t="b">
        <f t="shared" ca="1" si="3"/>
        <v>0</v>
      </c>
      <c r="AJ50" s="15" t="str">
        <f t="shared" ca="1" si="24"/>
        <v/>
      </c>
      <c r="AK50" s="27" t="str">
        <f t="shared" ca="1" si="429"/>
        <v/>
      </c>
      <c r="AL50" s="15" t="b">
        <f t="shared" ca="1" si="4"/>
        <v>0</v>
      </c>
      <c r="AM50" s="15" t="str">
        <f t="shared" ca="1" si="430"/>
        <v/>
      </c>
      <c r="AN50" s="15">
        <f t="shared" ca="1" si="431"/>
        <v>3</v>
      </c>
      <c r="AO50" s="15" t="str">
        <f t="shared" ca="1" si="25"/>
        <v/>
      </c>
      <c r="AP50" s="15" t="str">
        <f t="shared" ca="1" si="432"/>
        <v/>
      </c>
      <c r="AQ50" s="27">
        <f t="shared" ca="1" si="433"/>
        <v>1</v>
      </c>
      <c r="AR50" s="15" t="b">
        <f t="shared" ca="1" si="434"/>
        <v>1</v>
      </c>
      <c r="AS50" s="27" t="b">
        <f t="shared" ca="1" si="435"/>
        <v>1</v>
      </c>
      <c r="AT50" s="27" t="b">
        <f t="shared" ca="1" si="436"/>
        <v>1</v>
      </c>
      <c r="AU50" s="27">
        <f t="shared" ca="1" si="437"/>
        <v>21</v>
      </c>
      <c r="AV50" s="16" t="e">
        <f t="shared" ca="1" si="438"/>
        <v>#REF!</v>
      </c>
      <c r="AW50" s="15" t="str">
        <f t="shared" ca="1" si="451"/>
        <v>'[dane surowe2c.xlsm]wew'!$R$9</v>
      </c>
      <c r="AX50" s="27" t="b">
        <f t="shared" ca="1" si="439"/>
        <v>0</v>
      </c>
      <c r="AY50" s="27" t="b">
        <f t="shared" ca="1" si="440"/>
        <v>0</v>
      </c>
      <c r="AZ50" s="15">
        <f t="shared" ca="1" si="441"/>
        <v>1</v>
      </c>
      <c r="BA50" s="15">
        <f t="shared" ca="1" si="26"/>
        <v>1</v>
      </c>
      <c r="BB50" s="15" t="str">
        <f t="shared" ca="1" si="442"/>
        <v>'[dane surowe2c.xlsm]wew'!$R$9</v>
      </c>
      <c r="BC50" s="15" t="str">
        <f t="shared" ca="1" si="27"/>
        <v>'[dane surowe2c.xlsm]wew'!$R$9</v>
      </c>
      <c r="BD50" s="15" t="b">
        <f t="shared" ca="1" si="443"/>
        <v>0</v>
      </c>
      <c r="BE50" s="15" t="b">
        <f t="shared" ca="1" si="6"/>
        <v>0</v>
      </c>
      <c r="BF50" s="15" t="str">
        <f t="shared" ca="1" si="7"/>
        <v/>
      </c>
      <c r="BG50" s="15" t="str">
        <f t="shared" ca="1" si="8"/>
        <v/>
      </c>
      <c r="BH50" s="15">
        <f t="array" aca="1" ref="BH50" ca="1">IF(IFERROR( S50,1),1,IF(BC50="","", SUM(IF(ISERROR(INDIRECT(BC50)),1,0))))</f>
        <v>0</v>
      </c>
      <c r="BI50" s="15" t="b">
        <f t="shared" si="444"/>
        <v>0</v>
      </c>
      <c r="BJ50" s="15" t="b">
        <f t="shared" si="445"/>
        <v>1</v>
      </c>
      <c r="BK50" s="15">
        <f t="shared" ca="1" si="9"/>
        <v>2</v>
      </c>
      <c r="BL50" s="15">
        <f t="shared" ca="1" si="10"/>
        <v>2</v>
      </c>
      <c r="BP50" s="15" t="b">
        <f t="shared" si="28"/>
        <v>1</v>
      </c>
      <c r="BQ50" s="15" t="b">
        <f t="shared" ca="1" si="29"/>
        <v>0</v>
      </c>
      <c r="BR50" s="15" t="str">
        <f t="shared" ca="1" si="11"/>
        <v/>
      </c>
      <c r="BS50" s="15">
        <f t="shared" ca="1" si="30"/>
        <v>0</v>
      </c>
      <c r="BT50" s="15" t="str">
        <f t="shared" ca="1" si="12"/>
        <v/>
      </c>
      <c r="BV50" s="15" t="b">
        <f t="shared" ca="1" si="31"/>
        <v>0</v>
      </c>
      <c r="BW50" s="15" t="b">
        <f t="shared" ca="1" si="32"/>
        <v>0</v>
      </c>
      <c r="BX50" s="15" t="b">
        <f t="shared" ca="1" si="33"/>
        <v>0</v>
      </c>
      <c r="BY50" s="15" t="b">
        <f t="shared" ca="1" si="13"/>
        <v>0</v>
      </c>
      <c r="BZ50" s="15" t="b">
        <f t="shared" ca="1" si="34"/>
        <v>0</v>
      </c>
      <c r="CA50" s="15" t="b">
        <f t="shared" ca="1" si="446"/>
        <v>0</v>
      </c>
      <c r="CB50" s="15" t="b">
        <f t="shared" ca="1" si="447"/>
        <v>0</v>
      </c>
      <c r="CC50" s="15" t="b">
        <f t="shared" ca="1" si="448"/>
        <v>0</v>
      </c>
      <c r="CD50" s="15" t="b">
        <f t="shared" ca="1" si="448"/>
        <v>0</v>
      </c>
      <c r="CE50" s="15" t="b">
        <f t="shared" ca="1" si="35"/>
        <v>0</v>
      </c>
      <c r="CF50" s="15" t="b">
        <f t="shared" ca="1" si="449"/>
        <v>0</v>
      </c>
      <c r="CG50" s="15" t="b">
        <f t="shared" ca="1" si="450"/>
        <v>0</v>
      </c>
      <c r="CH50" s="15" t="b">
        <f t="shared" ca="1" si="14"/>
        <v>0</v>
      </c>
      <c r="CI50" s="15" t="b">
        <f t="shared" si="36"/>
        <v>0</v>
      </c>
      <c r="CJ50" s="15" t="b">
        <f t="shared" si="37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424"/>
        <v>0</v>
      </c>
      <c r="CT50" s="22" t="b">
        <f t="shared" ca="1" si="424"/>
        <v>0</v>
      </c>
      <c r="CU50" s="22" t="b">
        <f t="shared" ca="1" si="424"/>
        <v>0</v>
      </c>
      <c r="CV50" s="22" t="b">
        <f t="shared" ca="1" si="424"/>
        <v>0</v>
      </c>
      <c r="CW50" s="22" t="b">
        <f t="shared" ca="1" si="424"/>
        <v>0</v>
      </c>
      <c r="CX50" s="22" t="b">
        <f t="shared" ca="1" si="424"/>
        <v>0</v>
      </c>
      <c r="CY50" s="22" t="b">
        <f t="shared" ca="1" si="424"/>
        <v>0</v>
      </c>
      <c r="CZ50" s="21" t="b">
        <f t="shared" ca="1" si="424"/>
        <v>0</v>
      </c>
      <c r="DB50" s="22" t="b">
        <f t="shared" ca="1" si="38"/>
        <v>0</v>
      </c>
      <c r="DC50" s="22" t="b">
        <f t="shared" ca="1" si="39"/>
        <v>0</v>
      </c>
      <c r="DD50" s="22" t="b">
        <f t="shared" ca="1" si="39"/>
        <v>0</v>
      </c>
      <c r="DE50" s="22" t="b">
        <f t="shared" ca="1" si="39"/>
        <v>0</v>
      </c>
      <c r="DF50" s="22" t="b">
        <f t="shared" ca="1" si="39"/>
        <v>0</v>
      </c>
      <c r="DG50" s="22" t="b">
        <f t="shared" ca="1" si="39"/>
        <v>0</v>
      </c>
      <c r="DH50" s="22" t="b">
        <f t="shared" ca="1" si="39"/>
        <v>0</v>
      </c>
      <c r="DI50" s="22" t="b">
        <f t="shared" ca="1" si="39"/>
        <v>0</v>
      </c>
      <c r="DJ50" s="22" t="b">
        <f t="shared" ca="1" si="39"/>
        <v>0</v>
      </c>
      <c r="DK50" s="22"/>
      <c r="DO50" s="15" t="str">
        <f t="shared" ca="1" si="426"/>
        <v/>
      </c>
      <c r="DP50" s="15" t="str">
        <f t="shared" ca="1" si="426"/>
        <v/>
      </c>
      <c r="DQ50" s="15" t="str">
        <f t="shared" ca="1" si="426"/>
        <v/>
      </c>
      <c r="DR50" s="15" t="str">
        <f t="shared" ca="1" si="426"/>
        <v/>
      </c>
      <c r="DS50" s="15" t="str">
        <f t="shared" ca="1" si="426"/>
        <v/>
      </c>
      <c r="DT50" s="15" t="str">
        <f t="shared" ca="1" si="426"/>
        <v/>
      </c>
      <c r="DU50" s="15" t="str">
        <f t="shared" ca="1" si="426"/>
        <v/>
      </c>
      <c r="DV50" s="15" t="str">
        <f t="shared" ca="1" si="426"/>
        <v/>
      </c>
    </row>
    <row r="51" spans="1:126">
      <c r="A51" s="15">
        <f t="shared" si="19"/>
        <v>39</v>
      </c>
      <c r="B51" s="15" t="str">
        <f ca="1">IF(AD51,IF(BS51&gt;0,BT51,IF(DA51,"Pole zależy od pól, które zależą od zamkniętego workbooka","ok.")),"")</f>
        <v>ok.</v>
      </c>
      <c r="C51" s="15" t="s">
        <v>229</v>
      </c>
      <c r="D51" s="15" t="str">
        <f t="shared" si="21"/>
        <v>Ster DlugaNazwaBazyDanych</v>
      </c>
      <c r="F51" s="15" t="s">
        <v>230</v>
      </c>
      <c r="G51" s="15" t="s">
        <v>125</v>
      </c>
      <c r="J51" s="19" t="str">
        <f ca="1">CELL(_CELL_ADDRESS_NAME,ster!$C$3)</f>
        <v>'[dane surowe2c.xlsm]ster'!$C$3</v>
      </c>
      <c r="M51" s="19"/>
      <c r="T51" s="15" t="str">
        <f t="shared" ca="1" si="71"/>
        <v>'[dane surowe2c.xlsm]ster'!$C$3</v>
      </c>
      <c r="U51" s="15">
        <f ca="1">IF(AD51,BS51,"")</f>
        <v>0</v>
      </c>
      <c r="AD51" s="16" t="b">
        <f t="shared" si="427"/>
        <v>1</v>
      </c>
      <c r="AE51" s="16" t="b">
        <f t="shared" si="428"/>
        <v>0</v>
      </c>
      <c r="AF51" s="15" t="str">
        <f t="shared" si="68"/>
        <v/>
      </c>
      <c r="AG51" s="15" t="str">
        <f t="shared" ca="1" si="1"/>
        <v/>
      </c>
      <c r="AH51" s="15" t="str">
        <f t="shared" ca="1" si="2"/>
        <v/>
      </c>
      <c r="AI51" s="15" t="b">
        <f t="shared" ca="1" si="3"/>
        <v>0</v>
      </c>
      <c r="AJ51" s="15" t="str">
        <f t="shared" ca="1" si="24"/>
        <v/>
      </c>
      <c r="AK51" s="27" t="str">
        <f t="shared" ca="1" si="429"/>
        <v/>
      </c>
      <c r="AL51" s="15" t="b">
        <f t="shared" ca="1" si="4"/>
        <v>0</v>
      </c>
      <c r="AM51" s="15" t="str">
        <f t="shared" ca="1" si="430"/>
        <v/>
      </c>
      <c r="AN51" s="15">
        <f t="shared" ca="1" si="431"/>
        <v>3</v>
      </c>
      <c r="AO51" s="15" t="str">
        <f t="shared" ca="1" si="25"/>
        <v/>
      </c>
      <c r="AP51" s="15" t="str">
        <f t="shared" ca="1" si="432"/>
        <v/>
      </c>
      <c r="AQ51" s="27">
        <f t="shared" ca="1" si="433"/>
        <v>1</v>
      </c>
      <c r="AR51" s="15" t="b">
        <f t="shared" ca="1" si="434"/>
        <v>1</v>
      </c>
      <c r="AS51" s="27" t="b">
        <f t="shared" ca="1" si="435"/>
        <v>1</v>
      </c>
      <c r="AT51" s="27" t="b">
        <f t="shared" ca="1" si="436"/>
        <v>1</v>
      </c>
      <c r="AU51" s="27">
        <f t="shared" ca="1" si="437"/>
        <v>21</v>
      </c>
      <c r="AV51" s="16" t="e">
        <f t="shared" ca="1" si="438"/>
        <v>#REF!</v>
      </c>
      <c r="AW51" s="15" t="str">
        <f t="shared" ca="1" si="451"/>
        <v>'[dane surowe2c.xlsm]ster'!$C$3</v>
      </c>
      <c r="AX51" s="27" t="b">
        <f t="shared" ca="1" si="439"/>
        <v>0</v>
      </c>
      <c r="AY51" s="27" t="b">
        <f t="shared" ca="1" si="440"/>
        <v>0</v>
      </c>
      <c r="AZ51" s="15">
        <f t="shared" ca="1" si="441"/>
        <v>1</v>
      </c>
      <c r="BA51" s="15">
        <f t="shared" ca="1" si="26"/>
        <v>1</v>
      </c>
      <c r="BB51" s="15" t="str">
        <f t="shared" ca="1" si="442"/>
        <v>'[dane surowe2c.xlsm]ster'!$C$3</v>
      </c>
      <c r="BC51" s="15" t="str">
        <f t="shared" ca="1" si="27"/>
        <v>'[dane surowe2c.xlsm]ster'!$C$3</v>
      </c>
      <c r="BD51" s="15" t="b">
        <f t="shared" ca="1" si="443"/>
        <v>0</v>
      </c>
      <c r="BE51" s="15" t="b">
        <f t="shared" ca="1" si="6"/>
        <v>0</v>
      </c>
      <c r="BF51" s="15" t="str">
        <f t="shared" ca="1" si="7"/>
        <v/>
      </c>
      <c r="BG51" s="15" t="str">
        <f t="shared" ca="1" si="8"/>
        <v/>
      </c>
      <c r="BH51" s="15">
        <f t="array" aca="1" ref="BH51" ca="1">IF(IFERROR( S51,1),1,IF(BC51="","", SUM(IF(ISERROR(INDIRECT(BC51)),1,0))))</f>
        <v>0</v>
      </c>
      <c r="BI51" s="15" t="b">
        <f t="shared" si="444"/>
        <v>0</v>
      </c>
      <c r="BJ51" s="15" t="b">
        <f t="shared" si="445"/>
        <v>1</v>
      </c>
      <c r="BK51" s="15">
        <f t="shared" ca="1" si="9"/>
        <v>2</v>
      </c>
      <c r="BL51" s="15">
        <f t="shared" ca="1" si="10"/>
        <v>2</v>
      </c>
      <c r="BP51" s="15" t="b">
        <f t="shared" si="28"/>
        <v>1</v>
      </c>
      <c r="BQ51" s="15" t="b">
        <f t="shared" ca="1" si="29"/>
        <v>0</v>
      </c>
      <c r="BR51" s="15" t="str">
        <f t="shared" ca="1" si="11"/>
        <v/>
      </c>
      <c r="BS51" s="15">
        <f t="shared" ca="1" si="30"/>
        <v>0</v>
      </c>
      <c r="BT51" s="15" t="str">
        <f t="shared" ca="1" si="12"/>
        <v/>
      </c>
      <c r="BV51" s="15" t="b">
        <f t="shared" ca="1" si="31"/>
        <v>0</v>
      </c>
      <c r="BW51" s="15" t="b">
        <f t="shared" ca="1" si="32"/>
        <v>0</v>
      </c>
      <c r="BX51" s="15" t="b">
        <f t="shared" ca="1" si="33"/>
        <v>0</v>
      </c>
      <c r="BY51" s="15" t="b">
        <f t="shared" ca="1" si="13"/>
        <v>0</v>
      </c>
      <c r="BZ51" s="15" t="b">
        <f t="shared" ca="1" si="34"/>
        <v>0</v>
      </c>
      <c r="CA51" s="15" t="b">
        <f t="shared" ca="1" si="446"/>
        <v>0</v>
      </c>
      <c r="CB51" s="15" t="b">
        <f t="shared" ca="1" si="447"/>
        <v>0</v>
      </c>
      <c r="CC51" s="15" t="b">
        <f t="shared" ca="1" si="448"/>
        <v>0</v>
      </c>
      <c r="CD51" s="15" t="b">
        <f t="shared" ca="1" si="448"/>
        <v>0</v>
      </c>
      <c r="CE51" s="15" t="b">
        <f t="shared" ca="1" si="35"/>
        <v>0</v>
      </c>
      <c r="CF51" s="15" t="b">
        <f t="shared" ca="1" si="449"/>
        <v>0</v>
      </c>
      <c r="CG51" s="15" t="b">
        <f t="shared" ca="1" si="450"/>
        <v>0</v>
      </c>
      <c r="CH51" s="15" t="b">
        <f t="shared" ca="1" si="14"/>
        <v>0</v>
      </c>
      <c r="CI51" s="15" t="b">
        <f t="shared" si="36"/>
        <v>0</v>
      </c>
      <c r="CJ51" s="15" t="b">
        <f t="shared" si="37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424"/>
        <v>0</v>
      </c>
      <c r="CT51" s="22" t="b">
        <f t="shared" ca="1" si="424"/>
        <v>0</v>
      </c>
      <c r="CU51" s="22" t="b">
        <f t="shared" ca="1" si="424"/>
        <v>0</v>
      </c>
      <c r="CV51" s="22" t="b">
        <f t="shared" ca="1" si="424"/>
        <v>0</v>
      </c>
      <c r="CW51" s="22" t="b">
        <f t="shared" ca="1" si="424"/>
        <v>0</v>
      </c>
      <c r="CX51" s="22" t="b">
        <f t="shared" ca="1" si="424"/>
        <v>0</v>
      </c>
      <c r="CY51" s="22" t="b">
        <f t="shared" ca="1" si="424"/>
        <v>0</v>
      </c>
      <c r="CZ51" s="21" t="b">
        <f t="shared" ca="1" si="424"/>
        <v>0</v>
      </c>
      <c r="DB51" s="22" t="b">
        <f t="shared" ca="1" si="38"/>
        <v>0</v>
      </c>
      <c r="DC51" s="22" t="b">
        <f t="shared" ca="1" si="39"/>
        <v>0</v>
      </c>
      <c r="DD51" s="22" t="b">
        <f t="shared" ca="1" si="39"/>
        <v>0</v>
      </c>
      <c r="DE51" s="22" t="b">
        <f t="shared" ca="1" si="39"/>
        <v>0</v>
      </c>
      <c r="DF51" s="22" t="b">
        <f t="shared" ca="1" si="39"/>
        <v>0</v>
      </c>
      <c r="DG51" s="22" t="b">
        <f t="shared" ca="1" si="39"/>
        <v>0</v>
      </c>
      <c r="DH51" s="22" t="b">
        <f t="shared" ca="1" si="39"/>
        <v>0</v>
      </c>
      <c r="DI51" s="22" t="b">
        <f t="shared" ca="1" si="39"/>
        <v>0</v>
      </c>
      <c r="DJ51" s="22" t="b">
        <f t="shared" ca="1" si="39"/>
        <v>0</v>
      </c>
      <c r="DK51" s="22"/>
      <c r="DO51" s="15" t="str">
        <f t="shared" ca="1" si="426"/>
        <v/>
      </c>
      <c r="DP51" s="15" t="str">
        <f t="shared" ca="1" si="426"/>
        <v/>
      </c>
      <c r="DQ51" s="15" t="str">
        <f t="shared" ca="1" si="426"/>
        <v/>
      </c>
      <c r="DR51" s="15" t="str">
        <f t="shared" ca="1" si="426"/>
        <v/>
      </c>
      <c r="DS51" s="15" t="str">
        <f t="shared" ca="1" si="426"/>
        <v/>
      </c>
      <c r="DT51" s="15" t="str">
        <f t="shared" ca="1" si="426"/>
        <v/>
      </c>
      <c r="DU51" s="15" t="str">
        <f t="shared" ca="1" si="426"/>
        <v/>
      </c>
      <c r="DV51" s="15" t="str">
        <f t="shared" ca="1" si="426"/>
        <v/>
      </c>
    </row>
    <row r="52" spans="1:126">
      <c r="A52" s="15">
        <f t="shared" si="19"/>
        <v>40</v>
      </c>
      <c r="B52" s="15" t="str">
        <f ca="1">IF(AD52,IF(BS52&gt;0,BT52,IF(DA52,"Pole zależy od pól, które zależą od zamkniętego workbooka","ok.")),"")</f>
        <v>ok.</v>
      </c>
      <c r="C52" s="15" t="s">
        <v>231</v>
      </c>
      <c r="D52" s="15" t="str">
        <f t="shared" si="21"/>
        <v>Ster NazwaBazyDanychWR</v>
      </c>
      <c r="F52" s="15" t="s">
        <v>232</v>
      </c>
      <c r="G52" s="15" t="s">
        <v>125</v>
      </c>
      <c r="J52" s="19" t="str">
        <f ca="1">CELL(_CELL_ADDRESS_NAME,ster!$D$3)</f>
        <v>'[dane surowe2c.xlsm]ster'!$D$3</v>
      </c>
      <c r="M52" s="19"/>
      <c r="T52" s="15" t="str">
        <f t="shared" ca="1" si="71"/>
        <v>'[dane surowe2c.xlsm]ster'!$D$3</v>
      </c>
      <c r="U52" s="15">
        <f ca="1">IF(AD52,BS52,"")</f>
        <v>0</v>
      </c>
      <c r="AD52" s="16" t="b">
        <f t="shared" si="427"/>
        <v>1</v>
      </c>
      <c r="AE52" s="16" t="b">
        <f t="shared" si="428"/>
        <v>0</v>
      </c>
      <c r="AF52" s="15" t="str">
        <f t="shared" si="68"/>
        <v/>
      </c>
      <c r="AG52" s="15" t="str">
        <f t="shared" ca="1" si="1"/>
        <v/>
      </c>
      <c r="AH52" s="15" t="str">
        <f t="shared" ca="1" si="2"/>
        <v/>
      </c>
      <c r="AI52" s="15" t="b">
        <f t="shared" ca="1" si="3"/>
        <v>0</v>
      </c>
      <c r="AJ52" s="15" t="str">
        <f t="shared" ca="1" si="24"/>
        <v/>
      </c>
      <c r="AK52" s="27" t="str">
        <f t="shared" ca="1" si="429"/>
        <v/>
      </c>
      <c r="AL52" s="15" t="b">
        <f t="shared" ca="1" si="4"/>
        <v>0</v>
      </c>
      <c r="AM52" s="15" t="str">
        <f t="shared" ca="1" si="430"/>
        <v/>
      </c>
      <c r="AN52" s="15">
        <f t="shared" ca="1" si="431"/>
        <v>3</v>
      </c>
      <c r="AO52" s="15" t="str">
        <f t="shared" ca="1" si="25"/>
        <v/>
      </c>
      <c r="AP52" s="15" t="str">
        <f t="shared" ca="1" si="432"/>
        <v/>
      </c>
      <c r="AQ52" s="27">
        <f t="shared" ca="1" si="433"/>
        <v>1</v>
      </c>
      <c r="AR52" s="15" t="b">
        <f t="shared" ca="1" si="434"/>
        <v>1</v>
      </c>
      <c r="AS52" s="27" t="b">
        <f t="shared" ca="1" si="435"/>
        <v>1</v>
      </c>
      <c r="AT52" s="27" t="b">
        <f t="shared" ca="1" si="436"/>
        <v>1</v>
      </c>
      <c r="AU52" s="27">
        <f t="shared" ca="1" si="437"/>
        <v>21</v>
      </c>
      <c r="AV52" s="16" t="e">
        <f t="shared" ca="1" si="438"/>
        <v>#REF!</v>
      </c>
      <c r="AW52" s="15" t="str">
        <f t="shared" ca="1" si="451"/>
        <v>'[dane surowe2c.xlsm]ster'!$D$3</v>
      </c>
      <c r="AX52" s="27" t="b">
        <f t="shared" ca="1" si="439"/>
        <v>0</v>
      </c>
      <c r="AY52" s="27" t="b">
        <f t="shared" ca="1" si="440"/>
        <v>0</v>
      </c>
      <c r="AZ52" s="15">
        <f t="shared" ca="1" si="441"/>
        <v>1</v>
      </c>
      <c r="BA52" s="15">
        <f t="shared" ca="1" si="26"/>
        <v>1</v>
      </c>
      <c r="BB52" s="15" t="str">
        <f t="shared" ca="1" si="442"/>
        <v>'[dane surowe2c.xlsm]ster'!$D$3</v>
      </c>
      <c r="BC52" s="15" t="str">
        <f t="shared" ca="1" si="27"/>
        <v>'[dane surowe2c.xlsm]ster'!$D$3</v>
      </c>
      <c r="BD52" s="15" t="b">
        <f t="shared" ca="1" si="443"/>
        <v>0</v>
      </c>
      <c r="BE52" s="15" t="b">
        <f t="shared" ca="1" si="6"/>
        <v>0</v>
      </c>
      <c r="BF52" s="15" t="str">
        <f t="shared" ca="1" si="7"/>
        <v/>
      </c>
      <c r="BG52" s="15" t="str">
        <f t="shared" ca="1" si="8"/>
        <v/>
      </c>
      <c r="BH52" s="15">
        <f t="array" aca="1" ref="BH52" ca="1">IF(IFERROR( S52,1),1,IF(BC52="","", SUM(IF(ISERROR(INDIRECT(BC52)),1,0))))</f>
        <v>0</v>
      </c>
      <c r="BI52" s="15" t="b">
        <f t="shared" si="444"/>
        <v>0</v>
      </c>
      <c r="BJ52" s="15" t="b">
        <f t="shared" si="445"/>
        <v>1</v>
      </c>
      <c r="BK52" s="15">
        <f t="shared" ca="1" si="9"/>
        <v>2</v>
      </c>
      <c r="BL52" s="15">
        <f t="shared" ca="1" si="10"/>
        <v>2</v>
      </c>
      <c r="BP52" s="15" t="b">
        <f t="shared" si="28"/>
        <v>1</v>
      </c>
      <c r="BQ52" s="15" t="b">
        <f t="shared" ca="1" si="29"/>
        <v>0</v>
      </c>
      <c r="BR52" s="15" t="str">
        <f t="shared" ca="1" si="11"/>
        <v/>
      </c>
      <c r="BS52" s="15">
        <f t="shared" ca="1" si="30"/>
        <v>0</v>
      </c>
      <c r="BT52" s="15" t="str">
        <f t="shared" ca="1" si="12"/>
        <v/>
      </c>
      <c r="BV52" s="15" t="b">
        <f t="shared" ca="1" si="31"/>
        <v>0</v>
      </c>
      <c r="BW52" s="15" t="b">
        <f t="shared" ca="1" si="32"/>
        <v>0</v>
      </c>
      <c r="BX52" s="15" t="b">
        <f t="shared" ca="1" si="33"/>
        <v>0</v>
      </c>
      <c r="BY52" s="15" t="b">
        <f t="shared" ca="1" si="13"/>
        <v>0</v>
      </c>
      <c r="BZ52" s="15" t="b">
        <f t="shared" ca="1" si="34"/>
        <v>0</v>
      </c>
      <c r="CA52" s="15" t="b">
        <f t="shared" ca="1" si="446"/>
        <v>0</v>
      </c>
      <c r="CB52" s="15" t="b">
        <f t="shared" ca="1" si="447"/>
        <v>0</v>
      </c>
      <c r="CC52" s="15" t="b">
        <f t="shared" ca="1" si="448"/>
        <v>0</v>
      </c>
      <c r="CD52" s="15" t="b">
        <f t="shared" ca="1" si="448"/>
        <v>0</v>
      </c>
      <c r="CE52" s="15" t="b">
        <f t="shared" ca="1" si="35"/>
        <v>0</v>
      </c>
      <c r="CF52" s="15" t="b">
        <f t="shared" ca="1" si="449"/>
        <v>0</v>
      </c>
      <c r="CG52" s="15" t="b">
        <f t="shared" ca="1" si="450"/>
        <v>0</v>
      </c>
      <c r="CH52" s="15" t="b">
        <f t="shared" ca="1" si="14"/>
        <v>0</v>
      </c>
      <c r="CI52" s="15" t="b">
        <f t="shared" si="36"/>
        <v>0</v>
      </c>
      <c r="CJ52" s="15" t="b">
        <f t="shared" si="37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68" ca="1" si="452">IF(X52&lt;&gt;"",IFERROR(MATCH(X52,INDIRECT($C$4),0)&lt;0,TRUE),FALSE)</f>
        <v>0</v>
      </c>
      <c r="CN52" s="15" t="b">
        <f t="shared" ca="1" si="452"/>
        <v>0</v>
      </c>
      <c r="CO52" s="15" t="b">
        <f t="shared" ca="1" si="452"/>
        <v>0</v>
      </c>
      <c r="CP52" s="15" t="b">
        <f t="shared" ca="1" si="452"/>
        <v>0</v>
      </c>
      <c r="CQ52" s="15" t="b">
        <f t="shared" ca="1" si="452"/>
        <v>0</v>
      </c>
      <c r="CR52" s="21" t="b">
        <f t="shared" ca="1" si="452"/>
        <v>0</v>
      </c>
      <c r="CS52" s="22" t="b">
        <f t="shared" ca="1" si="424"/>
        <v>0</v>
      </c>
      <c r="CT52" s="22" t="b">
        <f t="shared" ca="1" si="424"/>
        <v>0</v>
      </c>
      <c r="CU52" s="22" t="b">
        <f t="shared" ca="1" si="424"/>
        <v>0</v>
      </c>
      <c r="CV52" s="22" t="b">
        <f t="shared" ca="1" si="424"/>
        <v>0</v>
      </c>
      <c r="CW52" s="22" t="b">
        <f t="shared" ca="1" si="424"/>
        <v>0</v>
      </c>
      <c r="CX52" s="22" t="b">
        <f t="shared" ca="1" si="424"/>
        <v>0</v>
      </c>
      <c r="CY52" s="22" t="b">
        <f t="shared" ca="1" si="424"/>
        <v>0</v>
      </c>
      <c r="CZ52" s="21" t="b">
        <f t="shared" ca="1" si="424"/>
        <v>0</v>
      </c>
      <c r="DB52" s="22" t="b">
        <f t="shared" ca="1" si="38"/>
        <v>0</v>
      </c>
      <c r="DC52" s="22" t="b">
        <f t="shared" ca="1" si="39"/>
        <v>0</v>
      </c>
      <c r="DD52" s="22" t="b">
        <f t="shared" ca="1" si="39"/>
        <v>0</v>
      </c>
      <c r="DE52" s="22" t="b">
        <f t="shared" ca="1" si="39"/>
        <v>0</v>
      </c>
      <c r="DF52" s="22" t="b">
        <f t="shared" ca="1" si="39"/>
        <v>0</v>
      </c>
      <c r="DG52" s="22" t="b">
        <f t="shared" ca="1" si="39"/>
        <v>0</v>
      </c>
      <c r="DH52" s="22" t="b">
        <f t="shared" ca="1" si="39"/>
        <v>0</v>
      </c>
      <c r="DI52" s="22" t="b">
        <f t="shared" ca="1" si="39"/>
        <v>0</v>
      </c>
      <c r="DJ52" s="22" t="b">
        <f t="shared" ca="1" si="39"/>
        <v>0</v>
      </c>
      <c r="DK52" s="22"/>
      <c r="DO52" s="15" t="str">
        <f t="shared" ca="1" si="426"/>
        <v/>
      </c>
      <c r="DP52" s="15" t="str">
        <f t="shared" ca="1" si="426"/>
        <v/>
      </c>
      <c r="DQ52" s="15" t="str">
        <f t="shared" ca="1" si="426"/>
        <v/>
      </c>
      <c r="DR52" s="15" t="str">
        <f t="shared" ca="1" si="426"/>
        <v/>
      </c>
      <c r="DS52" s="15" t="str">
        <f t="shared" ca="1" si="426"/>
        <v/>
      </c>
      <c r="DT52" s="15" t="str">
        <f t="shared" ca="1" si="426"/>
        <v/>
      </c>
      <c r="DU52" s="15" t="str">
        <f t="shared" ca="1" si="426"/>
        <v/>
      </c>
      <c r="DV52" s="15" t="str">
        <f t="shared" ca="1" si="426"/>
        <v/>
      </c>
    </row>
    <row r="53" spans="1:126">
      <c r="A53" s="15">
        <f t="shared" si="19"/>
        <v>41</v>
      </c>
      <c r="B53" s="15" t="str">
        <f t="shared" ref="B53:B60" ca="1" si="453">IF(AD53,IF(BS53&gt;0,BT53,IF(DA53,"Pole zależy od pól, które zależą od zamkniętego workbooka","ok.")),"")</f>
        <v>ok.</v>
      </c>
      <c r="C53" s="15" t="s">
        <v>156</v>
      </c>
      <c r="D53" s="15" t="str">
        <f t="shared" si="21"/>
        <v>Grupy Zakres</v>
      </c>
      <c r="F53" s="15" t="s">
        <v>207</v>
      </c>
      <c r="G53" s="15" t="s">
        <v>125</v>
      </c>
      <c r="J53" s="19" t="str">
        <f ca="1">CELL(_CELL_ADDRESS_NAME,grupy!$B$4)</f>
        <v>'[dane surowe2c.xlsm]grupy'!$B$4</v>
      </c>
      <c r="K53" s="15">
        <f ca="1">ster!$C$16</f>
        <v>0</v>
      </c>
      <c r="L53" s="15">
        <f ca="1">COUNTA(grupy!$B$4:$F$4)</f>
        <v>4</v>
      </c>
      <c r="M53" s="19"/>
      <c r="P53" s="15">
        <v>1</v>
      </c>
      <c r="T53" s="15" t="str">
        <f t="shared" ca="1" si="71"/>
        <v/>
      </c>
      <c r="U53" s="15">
        <f t="shared" ref="U53:U60" ca="1" si="454">IF(AD53,BS53,"")</f>
        <v>0</v>
      </c>
      <c r="AD53" s="16" t="b">
        <f t="shared" si="427"/>
        <v>1</v>
      </c>
      <c r="AE53" s="16" t="b">
        <f t="shared" si="428"/>
        <v>0</v>
      </c>
      <c r="AF53" s="15" t="str">
        <f t="shared" si="68"/>
        <v/>
      </c>
      <c r="AG53" s="15" t="str">
        <f t="shared" ca="1" si="1"/>
        <v/>
      </c>
      <c r="AH53" s="15" t="str">
        <f t="shared" ca="1" si="2"/>
        <v/>
      </c>
      <c r="AI53" s="15" t="b">
        <f t="shared" ca="1" si="3"/>
        <v>0</v>
      </c>
      <c r="AJ53" s="15" t="str">
        <f t="shared" ca="1" si="24"/>
        <v/>
      </c>
      <c r="AK53" s="27" t="str">
        <f t="shared" ca="1" si="429"/>
        <v/>
      </c>
      <c r="AL53" s="15" t="b">
        <f t="shared" ca="1" si="4"/>
        <v>0</v>
      </c>
      <c r="AM53" s="15" t="str">
        <f t="shared" ca="1" si="430"/>
        <v/>
      </c>
      <c r="AN53" s="15">
        <f t="shared" ca="1" si="431"/>
        <v>3</v>
      </c>
      <c r="AO53" s="15" t="str">
        <f t="shared" ca="1" si="25"/>
        <v/>
      </c>
      <c r="AP53" s="15" t="str">
        <f t="shared" ca="1" si="432"/>
        <v/>
      </c>
      <c r="AQ53" s="27">
        <f t="shared" ca="1" si="433"/>
        <v>1</v>
      </c>
      <c r="AR53" s="15" t="b">
        <f t="shared" ca="1" si="434"/>
        <v>1</v>
      </c>
      <c r="AS53" s="27" t="b">
        <f t="shared" ca="1" si="435"/>
        <v>1</v>
      </c>
      <c r="AT53" s="27" t="b">
        <f t="shared" ca="1" si="436"/>
        <v>1</v>
      </c>
      <c r="AU53" s="27">
        <f t="shared" ca="1" si="437"/>
        <v>21</v>
      </c>
      <c r="AV53" s="16" t="e">
        <f t="shared" ca="1" si="438"/>
        <v>#REF!</v>
      </c>
      <c r="AW53" s="15" t="str">
        <f t="shared" ca="1" si="451"/>
        <v>'[dane surowe2c.xlsm]grupy'!$B$4</v>
      </c>
      <c r="AX53" s="27" t="b">
        <f t="shared" ca="1" si="439"/>
        <v>0</v>
      </c>
      <c r="AY53" s="27" t="b">
        <f t="shared" ca="1" si="440"/>
        <v>0</v>
      </c>
      <c r="AZ53" s="15">
        <f t="shared" ca="1" si="441"/>
        <v>4</v>
      </c>
      <c r="BA53" s="15">
        <f t="shared" ca="1" si="26"/>
        <v>0</v>
      </c>
      <c r="BB53" s="15" t="str">
        <f t="shared" ca="1" si="442"/>
        <v>'[dane surowe2c.xlsm]grupy'!$B$4</v>
      </c>
      <c r="BC53" s="15" t="str">
        <f t="shared" ca="1" si="27"/>
        <v/>
      </c>
      <c r="BD53" s="15" t="b">
        <f t="shared" ca="1" si="443"/>
        <v>0</v>
      </c>
      <c r="BE53" s="15" t="b">
        <f t="shared" ca="1" si="6"/>
        <v>0</v>
      </c>
      <c r="BF53" s="15" t="str">
        <f t="shared" ca="1" si="7"/>
        <v/>
      </c>
      <c r="BG53" s="15" t="str">
        <f t="shared" ca="1" si="8"/>
        <v/>
      </c>
      <c r="BH53" s="15" t="str">
        <f t="array" aca="1" ref="BH53" ca="1">IF(IFERROR( S53,1),1,IF(BC53="","", SUM(IF(ISERROR(INDIRECT(BC53)),1,0))))</f>
        <v/>
      </c>
      <c r="BI53" s="15" t="b">
        <f t="shared" si="444"/>
        <v>0</v>
      </c>
      <c r="BJ53" s="15" t="b">
        <f t="shared" si="445"/>
        <v>1</v>
      </c>
      <c r="BK53" s="15">
        <f t="shared" ca="1" si="9"/>
        <v>2</v>
      </c>
      <c r="BL53" s="15">
        <f t="shared" ca="1" si="10"/>
        <v>2</v>
      </c>
      <c r="BP53" s="15" t="b">
        <f t="shared" si="28"/>
        <v>1</v>
      </c>
      <c r="BQ53" s="15" t="b">
        <f t="shared" ca="1" si="29"/>
        <v>0</v>
      </c>
      <c r="BR53" s="15" t="str">
        <f t="shared" ca="1" si="11"/>
        <v/>
      </c>
      <c r="BS53" s="15">
        <f t="shared" ca="1" si="30"/>
        <v>0</v>
      </c>
      <c r="BT53" s="15" t="str">
        <f t="shared" ca="1" si="12"/>
        <v/>
      </c>
      <c r="BV53" s="15" t="b">
        <f t="shared" ca="1" si="31"/>
        <v>0</v>
      </c>
      <c r="BW53" s="15" t="b">
        <f t="shared" ca="1" si="32"/>
        <v>0</v>
      </c>
      <c r="BX53" s="15" t="b">
        <f t="shared" ca="1" si="33"/>
        <v>0</v>
      </c>
      <c r="BY53" s="15" t="b">
        <f t="shared" ca="1" si="13"/>
        <v>0</v>
      </c>
      <c r="BZ53" s="15" t="b">
        <f t="shared" ca="1" si="34"/>
        <v>0</v>
      </c>
      <c r="CA53" s="15" t="b">
        <f t="shared" ca="1" si="446"/>
        <v>0</v>
      </c>
      <c r="CB53" s="15" t="b">
        <f t="shared" ca="1" si="447"/>
        <v>0</v>
      </c>
      <c r="CC53" s="15" t="b">
        <f t="shared" ca="1" si="448"/>
        <v>0</v>
      </c>
      <c r="CD53" s="15" t="b">
        <f t="shared" ca="1" si="448"/>
        <v>0</v>
      </c>
      <c r="CE53" s="15" t="b">
        <f t="shared" ca="1" si="35"/>
        <v>0</v>
      </c>
      <c r="CF53" s="15" t="b">
        <f t="shared" ca="1" si="449"/>
        <v>0</v>
      </c>
      <c r="CG53" s="15" t="b">
        <f t="shared" ca="1" si="450"/>
        <v>0</v>
      </c>
      <c r="CH53" s="15" t="b">
        <f t="shared" ca="1" si="14"/>
        <v>0</v>
      </c>
      <c r="CI53" s="15" t="b">
        <f t="shared" si="36"/>
        <v>0</v>
      </c>
      <c r="CJ53" s="15" t="b">
        <f t="shared" si="37"/>
        <v>0</v>
      </c>
      <c r="CK53" s="15" t="b">
        <f t="shared" ref="CK53:CR70" ca="1" si="455">IF(V53&lt;&gt;"",IFERROR(MATCH(V53,INDIRECT($C$4),0)&lt;0,TRUE),FALSE)</f>
        <v>0</v>
      </c>
      <c r="CL53" s="15" t="b">
        <f t="shared" ca="1" si="455"/>
        <v>0</v>
      </c>
      <c r="CM53" s="15" t="b">
        <f t="shared" ca="1" si="455"/>
        <v>0</v>
      </c>
      <c r="CN53" s="15" t="b">
        <f t="shared" ca="1" si="455"/>
        <v>0</v>
      </c>
      <c r="CO53" s="15" t="b">
        <f t="shared" ca="1" si="455"/>
        <v>0</v>
      </c>
      <c r="CP53" s="15" t="b">
        <f t="shared" ca="1" si="455"/>
        <v>0</v>
      </c>
      <c r="CQ53" s="15" t="b">
        <f t="shared" ca="1" si="452"/>
        <v>0</v>
      </c>
      <c r="CR53" s="21" t="b">
        <f t="shared" ca="1" si="452"/>
        <v>0</v>
      </c>
      <c r="CS53" s="22" t="b">
        <f t="shared" ca="1" si="424"/>
        <v>0</v>
      </c>
      <c r="CT53" s="22" t="b">
        <f t="shared" ca="1" si="424"/>
        <v>0</v>
      </c>
      <c r="CU53" s="22" t="b">
        <f t="shared" ca="1" si="424"/>
        <v>0</v>
      </c>
      <c r="CV53" s="22" t="b">
        <f t="shared" ca="1" si="424"/>
        <v>0</v>
      </c>
      <c r="CW53" s="22" t="b">
        <f t="shared" ca="1" si="424"/>
        <v>0</v>
      </c>
      <c r="CX53" s="22" t="b">
        <f t="shared" ca="1" si="424"/>
        <v>0</v>
      </c>
      <c r="CY53" s="22" t="b">
        <f t="shared" ca="1" si="424"/>
        <v>0</v>
      </c>
      <c r="CZ53" s="21" t="b">
        <f t="shared" ca="1" si="424"/>
        <v>0</v>
      </c>
      <c r="DB53" s="22" t="b">
        <f t="shared" ca="1" si="38"/>
        <v>0</v>
      </c>
      <c r="DC53" s="22" t="b">
        <f t="shared" ca="1" si="39"/>
        <v>0</v>
      </c>
      <c r="DD53" s="22" t="b">
        <f t="shared" ca="1" si="39"/>
        <v>0</v>
      </c>
      <c r="DE53" s="22" t="b">
        <f t="shared" ca="1" si="39"/>
        <v>0</v>
      </c>
      <c r="DF53" s="22" t="b">
        <f t="shared" ca="1" si="39"/>
        <v>0</v>
      </c>
      <c r="DG53" s="22" t="b">
        <f t="shared" ca="1" si="39"/>
        <v>0</v>
      </c>
      <c r="DH53" s="22" t="b">
        <f t="shared" ca="1" si="39"/>
        <v>0</v>
      </c>
      <c r="DI53" s="22" t="b">
        <f t="shared" ca="1" si="39"/>
        <v>0</v>
      </c>
      <c r="DJ53" s="22" t="b">
        <f t="shared" ca="1" si="39"/>
        <v>0</v>
      </c>
      <c r="DK53" s="22"/>
      <c r="DO53" s="15" t="str">
        <f t="shared" ca="1" si="426"/>
        <v/>
      </c>
      <c r="DP53" s="15" t="str">
        <f t="shared" ca="1" si="426"/>
        <v/>
      </c>
      <c r="DQ53" s="15" t="str">
        <f t="shared" ca="1" si="426"/>
        <v/>
      </c>
      <c r="DR53" s="15" t="str">
        <f t="shared" ca="1" si="426"/>
        <v/>
      </c>
      <c r="DS53" s="15" t="str">
        <f t="shared" ca="1" si="426"/>
        <v/>
      </c>
      <c r="DT53" s="15" t="str">
        <f t="shared" ca="1" si="426"/>
        <v/>
      </c>
      <c r="DU53" s="15" t="str">
        <f t="shared" ca="1" si="426"/>
        <v/>
      </c>
      <c r="DV53" s="15" t="str">
        <f t="shared" ca="1" si="426"/>
        <v/>
      </c>
    </row>
    <row r="54" spans="1:126">
      <c r="A54" s="15">
        <f t="shared" si="19"/>
        <v>42</v>
      </c>
      <c r="B54" s="15" t="str">
        <f t="shared" ca="1" si="453"/>
        <v>ok.</v>
      </c>
      <c r="C54" s="15" t="s">
        <v>113</v>
      </c>
      <c r="D54" s="15" t="str">
        <f t="shared" si="21"/>
        <v>Grupy Nazwy</v>
      </c>
      <c r="F54" s="15" t="s">
        <v>193</v>
      </c>
      <c r="G54" s="15" t="s">
        <v>125</v>
      </c>
      <c r="J54" s="19" t="str">
        <f ca="1">CELL(_CELL_ADDRESS_NAME,grupy!$C$4)</f>
        <v>'[dane surowe2c.xlsm]grupy'!$C$4</v>
      </c>
      <c r="K54" s="15">
        <f ca="1">ster!$C$16</f>
        <v>0</v>
      </c>
      <c r="M54" s="19"/>
      <c r="T54" s="15" t="str">
        <f t="shared" ca="1" si="71"/>
        <v/>
      </c>
      <c r="U54" s="15">
        <f t="shared" ca="1" si="454"/>
        <v>0</v>
      </c>
      <c r="AD54" s="16" t="b">
        <f t="shared" si="427"/>
        <v>1</v>
      </c>
      <c r="AE54" s="16" t="b">
        <f t="shared" si="428"/>
        <v>0</v>
      </c>
      <c r="AF54" s="15" t="str">
        <f t="shared" si="68"/>
        <v/>
      </c>
      <c r="AG54" s="15" t="str">
        <f t="shared" ca="1" si="1"/>
        <v/>
      </c>
      <c r="AH54" s="15" t="str">
        <f t="shared" ca="1" si="2"/>
        <v/>
      </c>
      <c r="AI54" s="15" t="b">
        <f t="shared" ca="1" si="3"/>
        <v>0</v>
      </c>
      <c r="AJ54" s="15" t="str">
        <f t="shared" ca="1" si="24"/>
        <v/>
      </c>
      <c r="AK54" s="27" t="str">
        <f t="shared" ca="1" si="429"/>
        <v/>
      </c>
      <c r="AL54" s="15" t="b">
        <f t="shared" ca="1" si="4"/>
        <v>0</v>
      </c>
      <c r="AM54" s="15" t="str">
        <f t="shared" ca="1" si="430"/>
        <v/>
      </c>
      <c r="AN54" s="15">
        <f t="shared" ca="1" si="431"/>
        <v>3</v>
      </c>
      <c r="AO54" s="15" t="str">
        <f t="shared" ca="1" si="25"/>
        <v/>
      </c>
      <c r="AP54" s="15" t="str">
        <f t="shared" ca="1" si="432"/>
        <v/>
      </c>
      <c r="AQ54" s="27">
        <f t="shared" ca="1" si="433"/>
        <v>1</v>
      </c>
      <c r="AR54" s="15" t="b">
        <f t="shared" ca="1" si="434"/>
        <v>1</v>
      </c>
      <c r="AS54" s="27" t="b">
        <f t="shared" ca="1" si="435"/>
        <v>1</v>
      </c>
      <c r="AT54" s="27" t="b">
        <f t="shared" ca="1" si="436"/>
        <v>1</v>
      </c>
      <c r="AU54" s="27">
        <f t="shared" ca="1" si="437"/>
        <v>21</v>
      </c>
      <c r="AV54" s="16" t="e">
        <f t="shared" ca="1" si="438"/>
        <v>#REF!</v>
      </c>
      <c r="AW54" s="15" t="str">
        <f t="shared" ca="1" si="451"/>
        <v>'[dane surowe2c.xlsm]grupy'!$C$4</v>
      </c>
      <c r="AX54" s="27" t="b">
        <f t="shared" ca="1" si="439"/>
        <v>0</v>
      </c>
      <c r="AY54" s="27" t="b">
        <f t="shared" ca="1" si="440"/>
        <v>0</v>
      </c>
      <c r="AZ54" s="15">
        <f t="shared" ca="1" si="441"/>
        <v>1</v>
      </c>
      <c r="BA54" s="15">
        <f t="shared" ca="1" si="26"/>
        <v>0</v>
      </c>
      <c r="BB54" s="15" t="str">
        <f t="shared" ca="1" si="442"/>
        <v>'[dane surowe2c.xlsm]grupy'!$C$4</v>
      </c>
      <c r="BC54" s="15" t="str">
        <f t="shared" ca="1" si="27"/>
        <v/>
      </c>
      <c r="BD54" s="15" t="b">
        <f t="shared" ca="1" si="443"/>
        <v>0</v>
      </c>
      <c r="BE54" s="15" t="b">
        <f t="shared" ca="1" si="6"/>
        <v>0</v>
      </c>
      <c r="BF54" s="15" t="str">
        <f t="shared" ca="1" si="7"/>
        <v/>
      </c>
      <c r="BG54" s="15" t="str">
        <f t="shared" ca="1" si="8"/>
        <v/>
      </c>
      <c r="BH54" s="15" t="str">
        <f t="array" aca="1" ref="BH54" ca="1">IF(IFERROR( S54,1),1,IF(BC54="","", SUM(IF(ISERROR(INDIRECT(BC54)),1,0))))</f>
        <v/>
      </c>
      <c r="BI54" s="15" t="b">
        <f t="shared" si="444"/>
        <v>0</v>
      </c>
      <c r="BJ54" s="15" t="b">
        <f t="shared" si="445"/>
        <v>1</v>
      </c>
      <c r="BK54" s="15">
        <f t="shared" ca="1" si="9"/>
        <v>2</v>
      </c>
      <c r="BL54" s="15">
        <f t="shared" ca="1" si="10"/>
        <v>2</v>
      </c>
      <c r="BP54" s="15" t="b">
        <f t="shared" si="28"/>
        <v>1</v>
      </c>
      <c r="BQ54" s="15" t="b">
        <f t="shared" ca="1" si="29"/>
        <v>0</v>
      </c>
      <c r="BR54" s="15" t="str">
        <f t="shared" ca="1" si="11"/>
        <v/>
      </c>
      <c r="BS54" s="15">
        <f t="shared" ca="1" si="30"/>
        <v>0</v>
      </c>
      <c r="BT54" s="15" t="str">
        <f t="shared" ca="1" si="12"/>
        <v/>
      </c>
      <c r="BV54" s="15" t="b">
        <f t="shared" ca="1" si="31"/>
        <v>0</v>
      </c>
      <c r="BW54" s="15" t="b">
        <f t="shared" ca="1" si="32"/>
        <v>0</v>
      </c>
      <c r="BX54" s="15" t="b">
        <f t="shared" ca="1" si="33"/>
        <v>0</v>
      </c>
      <c r="BY54" s="15" t="b">
        <f t="shared" ca="1" si="13"/>
        <v>0</v>
      </c>
      <c r="BZ54" s="15" t="b">
        <f t="shared" ca="1" si="34"/>
        <v>0</v>
      </c>
      <c r="CA54" s="15" t="b">
        <f t="shared" ca="1" si="446"/>
        <v>0</v>
      </c>
      <c r="CB54" s="15" t="b">
        <f t="shared" ca="1" si="447"/>
        <v>0</v>
      </c>
      <c r="CC54" s="15" t="b">
        <f t="shared" ca="1" si="448"/>
        <v>0</v>
      </c>
      <c r="CD54" s="15" t="b">
        <f t="shared" ca="1" si="448"/>
        <v>0</v>
      </c>
      <c r="CE54" s="15" t="b">
        <f t="shared" ca="1" si="35"/>
        <v>0</v>
      </c>
      <c r="CF54" s="15" t="b">
        <f t="shared" ca="1" si="449"/>
        <v>0</v>
      </c>
      <c r="CG54" s="15" t="b">
        <f t="shared" ca="1" si="450"/>
        <v>0</v>
      </c>
      <c r="CH54" s="15" t="b">
        <f t="shared" ca="1" si="14"/>
        <v>0</v>
      </c>
      <c r="CI54" s="15" t="b">
        <f t="shared" si="36"/>
        <v>0</v>
      </c>
      <c r="CJ54" s="15" t="b">
        <f t="shared" si="37"/>
        <v>0</v>
      </c>
      <c r="CK54" s="15" t="b">
        <f t="shared" ca="1" si="455"/>
        <v>0</v>
      </c>
      <c r="CL54" s="15" t="b">
        <f t="shared" ca="1" si="455"/>
        <v>0</v>
      </c>
      <c r="CM54" s="15" t="b">
        <f t="shared" ca="1" si="455"/>
        <v>0</v>
      </c>
      <c r="CN54" s="15" t="b">
        <f t="shared" ca="1" si="455"/>
        <v>0</v>
      </c>
      <c r="CO54" s="15" t="b">
        <f t="shared" ca="1" si="455"/>
        <v>0</v>
      </c>
      <c r="CP54" s="15" t="b">
        <f t="shared" ca="1" si="455"/>
        <v>0</v>
      </c>
      <c r="CQ54" s="15" t="b">
        <f t="shared" ca="1" si="452"/>
        <v>0</v>
      </c>
      <c r="CR54" s="21" t="b">
        <f t="shared" ca="1" si="452"/>
        <v>0</v>
      </c>
      <c r="CS54" s="22" t="b">
        <f t="shared" ca="1" si="424"/>
        <v>0</v>
      </c>
      <c r="CT54" s="22" t="b">
        <f t="shared" ca="1" si="424"/>
        <v>0</v>
      </c>
      <c r="CU54" s="22" t="b">
        <f t="shared" ca="1" si="424"/>
        <v>0</v>
      </c>
      <c r="CV54" s="22" t="b">
        <f t="shared" ca="1" si="424"/>
        <v>0</v>
      </c>
      <c r="CW54" s="22" t="b">
        <f t="shared" ca="1" si="424"/>
        <v>0</v>
      </c>
      <c r="CX54" s="22" t="b">
        <f t="shared" ca="1" si="424"/>
        <v>0</v>
      </c>
      <c r="CY54" s="22" t="b">
        <f t="shared" ca="1" si="424"/>
        <v>0</v>
      </c>
      <c r="CZ54" s="21" t="b">
        <f t="shared" ca="1" si="424"/>
        <v>0</v>
      </c>
      <c r="DB54" s="22" t="b">
        <f t="shared" ca="1" si="38"/>
        <v>0</v>
      </c>
      <c r="DC54" s="22" t="b">
        <f t="shared" ca="1" si="39"/>
        <v>0</v>
      </c>
      <c r="DD54" s="22" t="b">
        <f t="shared" ca="1" si="39"/>
        <v>0</v>
      </c>
      <c r="DE54" s="22" t="b">
        <f t="shared" ca="1" si="39"/>
        <v>0</v>
      </c>
      <c r="DF54" s="22" t="b">
        <f t="shared" ca="1" si="39"/>
        <v>0</v>
      </c>
      <c r="DG54" s="22" t="b">
        <f t="shared" ca="1" si="39"/>
        <v>0</v>
      </c>
      <c r="DH54" s="22" t="b">
        <f t="shared" ca="1" si="39"/>
        <v>0</v>
      </c>
      <c r="DI54" s="22" t="b">
        <f t="shared" ca="1" si="39"/>
        <v>0</v>
      </c>
      <c r="DJ54" s="22" t="b">
        <f t="shared" ca="1" si="39"/>
        <v>0</v>
      </c>
      <c r="DK54" s="22"/>
      <c r="DO54" s="15" t="str">
        <f t="shared" ca="1" si="426"/>
        <v/>
      </c>
      <c r="DP54" s="15" t="str">
        <f t="shared" ca="1" si="426"/>
        <v/>
      </c>
      <c r="DQ54" s="15" t="str">
        <f t="shared" ca="1" si="426"/>
        <v/>
      </c>
      <c r="DR54" s="15" t="str">
        <f t="shared" ca="1" si="426"/>
        <v/>
      </c>
      <c r="DS54" s="15" t="str">
        <f t="shared" ca="1" si="426"/>
        <v/>
      </c>
      <c r="DT54" s="15" t="str">
        <f t="shared" ca="1" si="426"/>
        <v/>
      </c>
      <c r="DU54" s="15" t="str">
        <f t="shared" ca="1" si="426"/>
        <v/>
      </c>
      <c r="DV54" s="15" t="str">
        <f t="shared" ca="1" si="426"/>
        <v/>
      </c>
    </row>
    <row r="55" spans="1:126">
      <c r="A55" s="15">
        <f t="shared" si="19"/>
        <v>43</v>
      </c>
      <c r="B55" s="15" t="str">
        <f t="shared" si="453"/>
        <v>ok.</v>
      </c>
      <c r="C55" s="15" t="s">
        <v>114</v>
      </c>
      <c r="D55" s="15" t="str">
        <f t="shared" si="21"/>
        <v>Grupy LiczbaZmiennych</v>
      </c>
      <c r="H55" s="15" t="str">
        <f>wew!$B$7</f>
        <v>Hub2.xlsb</v>
      </c>
      <c r="I55" s="15" t="s">
        <v>114</v>
      </c>
      <c r="M55" s="19">
        <v>1</v>
      </c>
      <c r="T55" s="15" t="str">
        <f t="shared" ca="1" si="71"/>
        <v/>
      </c>
      <c r="U55" s="15">
        <f t="shared" si="454"/>
        <v>0</v>
      </c>
      <c r="AD55" s="16" t="b">
        <f t="shared" si="427"/>
        <v>1</v>
      </c>
      <c r="AE55" s="16" t="b">
        <f t="shared" si="428"/>
        <v>1</v>
      </c>
      <c r="AF55" s="15" t="str">
        <f t="shared" si="68"/>
        <v>[Hub2.xlsb]NewZal</v>
      </c>
      <c r="AG55" s="15" t="str">
        <f t="shared" ca="1" si="1"/>
        <v/>
      </c>
      <c r="AH55" s="15" t="str">
        <f t="shared" ca="1" si="2"/>
        <v/>
      </c>
      <c r="AI55" s="15" t="b">
        <f t="shared" ca="1" si="3"/>
        <v>0</v>
      </c>
      <c r="AJ55" s="15" t="e">
        <f t="shared" ca="1" si="24"/>
        <v>#REF!</v>
      </c>
      <c r="AK55" s="27" t="e">
        <f t="shared" ca="1" si="429"/>
        <v>#REF!</v>
      </c>
      <c r="AL55" s="15" t="b">
        <f t="shared" ca="1" si="4"/>
        <v>0</v>
      </c>
      <c r="AM55" s="15" t="e">
        <f t="shared" ca="1" si="430"/>
        <v>#REF!</v>
      </c>
      <c r="AN55" s="15">
        <f t="shared" ca="1" si="431"/>
        <v>3</v>
      </c>
      <c r="AO55" s="15" t="e">
        <f t="shared" ca="1" si="25"/>
        <v>#REF!</v>
      </c>
      <c r="AP55" s="15" t="e">
        <f t="shared" ca="1" si="432"/>
        <v>#REF!</v>
      </c>
      <c r="AQ55" s="27">
        <f t="shared" si="433"/>
        <v>2</v>
      </c>
      <c r="AR55" s="15" t="b">
        <f t="shared" si="434"/>
        <v>0</v>
      </c>
      <c r="AS55" s="27" t="b">
        <f t="shared" si="435"/>
        <v>0</v>
      </c>
      <c r="AT55" s="27" t="b">
        <f t="shared" si="436"/>
        <v>0</v>
      </c>
      <c r="AU55" s="27" t="str">
        <f t="shared" si="437"/>
        <v/>
      </c>
      <c r="AV55" s="16" t="b">
        <f t="shared" si="438"/>
        <v>0</v>
      </c>
      <c r="AW55" s="15" t="str">
        <f t="shared" ca="1" si="451"/>
        <v/>
      </c>
      <c r="AX55" s="27" t="b">
        <f t="shared" ca="1" si="439"/>
        <v>0</v>
      </c>
      <c r="AY55" s="27" t="b">
        <f t="shared" ca="1" si="440"/>
        <v>0</v>
      </c>
      <c r="AZ55" s="15" t="str">
        <f t="shared" ca="1" si="441"/>
        <v>?</v>
      </c>
      <c r="BA55" s="15" t="str">
        <f t="shared" ca="1" si="26"/>
        <v>?</v>
      </c>
      <c r="BB55" s="15" t="e">
        <f t="shared" ca="1" si="442"/>
        <v>#REF!</v>
      </c>
      <c r="BC55" s="15" t="str">
        <f t="shared" ca="1" si="27"/>
        <v/>
      </c>
      <c r="BD55" s="15" t="e">
        <f t="shared" ca="1" si="443"/>
        <v>#VALUE!</v>
      </c>
      <c r="BE55" s="15" t="b">
        <f t="shared" si="6"/>
        <v>0</v>
      </c>
      <c r="BF55" s="15" t="str">
        <f t="shared" ca="1" si="7"/>
        <v/>
      </c>
      <c r="BG55" s="15" t="str">
        <f t="shared" si="8"/>
        <v/>
      </c>
      <c r="BH55" s="15" t="str">
        <f t="array" aca="1" ref="BH55" ca="1">IF(IFERROR( S55,1),1,IF(BC55="","", SUM(IF(ISERROR(INDIRECT(BC55)),1,0))))</f>
        <v/>
      </c>
      <c r="BI55" s="15" t="b">
        <f t="shared" si="444"/>
        <v>0</v>
      </c>
      <c r="BJ55" s="15" t="b">
        <f t="shared" si="445"/>
        <v>0</v>
      </c>
      <c r="BK55" s="15" t="str">
        <f t="shared" si="9"/>
        <v/>
      </c>
      <c r="BL55" s="15">
        <f t="shared" ca="1" si="10"/>
        <v>3</v>
      </c>
      <c r="BP55" s="15" t="b">
        <f t="shared" si="28"/>
        <v>0</v>
      </c>
      <c r="BQ55" s="15" t="b">
        <f t="shared" si="29"/>
        <v>0</v>
      </c>
      <c r="BR55" s="15" t="str">
        <f t="shared" si="11"/>
        <v/>
      </c>
      <c r="BS55" s="15">
        <f t="shared" si="30"/>
        <v>0</v>
      </c>
      <c r="BT55" s="15" t="str">
        <f t="shared" si="12"/>
        <v/>
      </c>
      <c r="BV55" s="15" t="b">
        <f t="shared" ca="1" si="31"/>
        <v>0</v>
      </c>
      <c r="BW55" s="15" t="b">
        <f t="shared" ca="1" si="32"/>
        <v>0</v>
      </c>
      <c r="BX55" s="15" t="b">
        <f t="shared" ca="1" si="33"/>
        <v>1</v>
      </c>
      <c r="BY55" s="15" t="b">
        <f t="shared" ca="1" si="13"/>
        <v>0</v>
      </c>
      <c r="BZ55" s="15" t="b">
        <f t="shared" si="34"/>
        <v>0</v>
      </c>
      <c r="CA55" s="15" t="b">
        <f t="shared" si="446"/>
        <v>0</v>
      </c>
      <c r="CB55" s="15" t="b">
        <f t="shared" ca="1" si="447"/>
        <v>0</v>
      </c>
      <c r="CC55" s="15" t="b">
        <f t="shared" si="448"/>
        <v>0</v>
      </c>
      <c r="CD55" s="15" t="b">
        <f t="shared" si="448"/>
        <v>0</v>
      </c>
      <c r="CE55" s="15" t="b">
        <f t="shared" ca="1" si="35"/>
        <v>0</v>
      </c>
      <c r="CF55" s="15" t="b">
        <f t="shared" si="449"/>
        <v>0</v>
      </c>
      <c r="CG55" s="15" t="b">
        <f t="shared" si="450"/>
        <v>0</v>
      </c>
      <c r="CH55" s="15" t="b">
        <f t="shared" si="14"/>
        <v>0</v>
      </c>
      <c r="CI55" s="15" t="b">
        <f t="shared" si="36"/>
        <v>0</v>
      </c>
      <c r="CJ55" s="15" t="b">
        <f t="shared" si="37"/>
        <v>0</v>
      </c>
      <c r="CK55" s="15" t="b">
        <f t="shared" ca="1" si="455"/>
        <v>0</v>
      </c>
      <c r="CL55" s="15" t="b">
        <f t="shared" ca="1" si="455"/>
        <v>0</v>
      </c>
      <c r="CM55" s="15" t="b">
        <f t="shared" ca="1" si="455"/>
        <v>0</v>
      </c>
      <c r="CN55" s="15" t="b">
        <f t="shared" ca="1" si="455"/>
        <v>0</v>
      </c>
      <c r="CO55" s="15" t="b">
        <f t="shared" ca="1" si="455"/>
        <v>0</v>
      </c>
      <c r="CP55" s="15" t="b">
        <f t="shared" ca="1" si="455"/>
        <v>0</v>
      </c>
      <c r="CQ55" s="15" t="b">
        <f t="shared" ca="1" si="452"/>
        <v>0</v>
      </c>
      <c r="CR55" s="21" t="b">
        <f t="shared" ca="1" si="452"/>
        <v>0</v>
      </c>
      <c r="CS55" s="22" t="b">
        <f t="shared" ca="1" si="424"/>
        <v>0</v>
      </c>
      <c r="CT55" s="22" t="b">
        <f t="shared" ca="1" si="424"/>
        <v>0</v>
      </c>
      <c r="CU55" s="22" t="b">
        <f t="shared" ca="1" si="424"/>
        <v>0</v>
      </c>
      <c r="CV55" s="22" t="b">
        <f t="shared" ca="1" si="424"/>
        <v>0</v>
      </c>
      <c r="CW55" s="22" t="b">
        <f t="shared" ca="1" si="424"/>
        <v>0</v>
      </c>
      <c r="CX55" s="22" t="b">
        <f t="shared" ca="1" si="424"/>
        <v>0</v>
      </c>
      <c r="CY55" s="22" t="b">
        <f t="shared" ca="1" si="424"/>
        <v>0</v>
      </c>
      <c r="CZ55" s="21" t="b">
        <f t="shared" ca="1" si="424"/>
        <v>0</v>
      </c>
      <c r="DB55" s="22" t="b">
        <f t="shared" ca="1" si="38"/>
        <v>0</v>
      </c>
      <c r="DC55" s="22" t="b">
        <f t="shared" ca="1" si="39"/>
        <v>0</v>
      </c>
      <c r="DD55" s="22" t="b">
        <f t="shared" ca="1" si="39"/>
        <v>0</v>
      </c>
      <c r="DE55" s="22" t="b">
        <f t="shared" ca="1" si="39"/>
        <v>0</v>
      </c>
      <c r="DF55" s="22" t="b">
        <f t="shared" ca="1" si="39"/>
        <v>0</v>
      </c>
      <c r="DG55" s="22" t="b">
        <f t="shared" ref="DG55:DJ55" ca="1" si="456">AND(DS55=4)</f>
        <v>0</v>
      </c>
      <c r="DH55" s="22" t="b">
        <f t="shared" ca="1" si="456"/>
        <v>0</v>
      </c>
      <c r="DI55" s="22" t="b">
        <f t="shared" ca="1" si="456"/>
        <v>0</v>
      </c>
      <c r="DJ55" s="22" t="b">
        <f t="shared" ca="1" si="456"/>
        <v>0</v>
      </c>
      <c r="DK55" s="22"/>
      <c r="DO55" s="15" t="str">
        <f t="shared" ca="1" si="426"/>
        <v/>
      </c>
      <c r="DP55" s="15" t="str">
        <f t="shared" ca="1" si="426"/>
        <v/>
      </c>
      <c r="DQ55" s="15" t="str">
        <f t="shared" ca="1" si="426"/>
        <v/>
      </c>
      <c r="DR55" s="15" t="str">
        <f t="shared" ca="1" si="426"/>
        <v/>
      </c>
      <c r="DS55" s="15" t="str">
        <f t="shared" ca="1" si="426"/>
        <v/>
      </c>
      <c r="DT55" s="15" t="str">
        <f t="shared" ca="1" si="426"/>
        <v/>
      </c>
      <c r="DU55" s="15" t="str">
        <f t="shared" ca="1" si="426"/>
        <v/>
      </c>
      <c r="DV55" s="15" t="str">
        <f t="shared" ca="1" si="426"/>
        <v/>
      </c>
    </row>
    <row r="56" spans="1:126">
      <c r="A56" s="15">
        <f t="shared" si="19"/>
        <v>44</v>
      </c>
      <c r="B56" s="15" t="str">
        <f t="shared" si="453"/>
        <v>ok.</v>
      </c>
      <c r="C56" s="15" t="s">
        <v>115</v>
      </c>
      <c r="D56" s="15" t="str">
        <f t="shared" si="21"/>
        <v>Grupy ListaZmiennychSPSS</v>
      </c>
      <c r="H56" s="15" t="str">
        <f>wew!$B$7</f>
        <v>Hub2.xlsb</v>
      </c>
      <c r="I56" s="15" t="s">
        <v>115</v>
      </c>
      <c r="M56" s="19">
        <v>1</v>
      </c>
      <c r="T56" s="15" t="str">
        <f t="shared" ca="1" si="71"/>
        <v/>
      </c>
      <c r="U56" s="15">
        <f t="shared" si="454"/>
        <v>0</v>
      </c>
      <c r="AD56" s="16" t="b">
        <f t="shared" si="427"/>
        <v>1</v>
      </c>
      <c r="AE56" s="16" t="b">
        <f t="shared" si="428"/>
        <v>1</v>
      </c>
      <c r="AF56" s="15" t="str">
        <f t="shared" si="68"/>
        <v>[Hub2.xlsb]NewZal</v>
      </c>
      <c r="AG56" s="15" t="str">
        <f t="shared" ca="1" si="1"/>
        <v/>
      </c>
      <c r="AH56" s="15" t="str">
        <f t="shared" ca="1" si="2"/>
        <v/>
      </c>
      <c r="AI56" s="15" t="b">
        <f t="shared" ca="1" si="3"/>
        <v>0</v>
      </c>
      <c r="AJ56" s="15" t="e">
        <f t="shared" ca="1" si="24"/>
        <v>#REF!</v>
      </c>
      <c r="AK56" s="27" t="e">
        <f t="shared" ca="1" si="429"/>
        <v>#REF!</v>
      </c>
      <c r="AL56" s="15" t="b">
        <f t="shared" ca="1" si="4"/>
        <v>0</v>
      </c>
      <c r="AM56" s="15" t="e">
        <f t="shared" ca="1" si="430"/>
        <v>#REF!</v>
      </c>
      <c r="AN56" s="15">
        <f t="shared" ca="1" si="431"/>
        <v>3</v>
      </c>
      <c r="AO56" s="15" t="e">
        <f t="shared" ca="1" si="25"/>
        <v>#REF!</v>
      </c>
      <c r="AP56" s="15" t="e">
        <f t="shared" ca="1" si="432"/>
        <v>#REF!</v>
      </c>
      <c r="AQ56" s="27">
        <f t="shared" si="433"/>
        <v>2</v>
      </c>
      <c r="AR56" s="15" t="b">
        <f t="shared" si="434"/>
        <v>0</v>
      </c>
      <c r="AS56" s="27" t="b">
        <f t="shared" si="435"/>
        <v>0</v>
      </c>
      <c r="AT56" s="27" t="b">
        <f t="shared" si="436"/>
        <v>0</v>
      </c>
      <c r="AU56" s="27" t="str">
        <f t="shared" si="437"/>
        <v/>
      </c>
      <c r="AV56" s="16" t="b">
        <f t="shared" si="438"/>
        <v>0</v>
      </c>
      <c r="AW56" s="15" t="str">
        <f t="shared" ca="1" si="451"/>
        <v/>
      </c>
      <c r="AX56" s="27" t="b">
        <f t="shared" ca="1" si="439"/>
        <v>0</v>
      </c>
      <c r="AY56" s="27" t="b">
        <f t="shared" ca="1" si="440"/>
        <v>0</v>
      </c>
      <c r="AZ56" s="15" t="str">
        <f t="shared" ca="1" si="441"/>
        <v>?</v>
      </c>
      <c r="BA56" s="15" t="str">
        <f t="shared" ca="1" si="26"/>
        <v>?</v>
      </c>
      <c r="BB56" s="15" t="e">
        <f t="shared" ca="1" si="442"/>
        <v>#REF!</v>
      </c>
      <c r="BC56" s="15" t="str">
        <f t="shared" ca="1" si="27"/>
        <v/>
      </c>
      <c r="BD56" s="15" t="e">
        <f t="shared" ca="1" si="443"/>
        <v>#VALUE!</v>
      </c>
      <c r="BE56" s="15" t="b">
        <f t="shared" si="6"/>
        <v>0</v>
      </c>
      <c r="BF56" s="15" t="str">
        <f t="shared" ca="1" si="7"/>
        <v/>
      </c>
      <c r="BG56" s="15" t="str">
        <f t="shared" si="8"/>
        <v/>
      </c>
      <c r="BH56" s="15" t="str">
        <f t="array" aca="1" ref="BH56" ca="1">IF(IFERROR( S56,1),1,IF(BC56="","", SUM(IF(ISERROR(INDIRECT(BC56)),1,0))))</f>
        <v/>
      </c>
      <c r="BI56" s="15" t="b">
        <f t="shared" si="444"/>
        <v>0</v>
      </c>
      <c r="BJ56" s="15" t="b">
        <f t="shared" si="445"/>
        <v>0</v>
      </c>
      <c r="BK56" s="15" t="str">
        <f t="shared" si="9"/>
        <v/>
      </c>
      <c r="BL56" s="15">
        <f t="shared" ca="1" si="10"/>
        <v>3</v>
      </c>
      <c r="BP56" s="15" t="b">
        <f t="shared" si="28"/>
        <v>0</v>
      </c>
      <c r="BQ56" s="15" t="b">
        <f t="shared" si="29"/>
        <v>0</v>
      </c>
      <c r="BR56" s="15" t="str">
        <f t="shared" si="11"/>
        <v/>
      </c>
      <c r="BS56" s="15">
        <f t="shared" si="30"/>
        <v>0</v>
      </c>
      <c r="BT56" s="15" t="str">
        <f t="shared" si="12"/>
        <v/>
      </c>
      <c r="BV56" s="15" t="b">
        <f t="shared" ca="1" si="31"/>
        <v>0</v>
      </c>
      <c r="BW56" s="15" t="b">
        <f t="shared" ca="1" si="32"/>
        <v>0</v>
      </c>
      <c r="BX56" s="15" t="b">
        <f t="shared" ca="1" si="33"/>
        <v>1</v>
      </c>
      <c r="BY56" s="15" t="b">
        <f t="shared" ca="1" si="13"/>
        <v>0</v>
      </c>
      <c r="BZ56" s="15" t="b">
        <f t="shared" si="34"/>
        <v>0</v>
      </c>
      <c r="CA56" s="15" t="b">
        <f t="shared" si="446"/>
        <v>0</v>
      </c>
      <c r="CB56" s="15" t="b">
        <f t="shared" ca="1" si="447"/>
        <v>0</v>
      </c>
      <c r="CC56" s="15" t="b">
        <f t="shared" si="448"/>
        <v>0</v>
      </c>
      <c r="CD56" s="15" t="b">
        <f t="shared" si="448"/>
        <v>0</v>
      </c>
      <c r="CE56" s="15" t="b">
        <f t="shared" ca="1" si="35"/>
        <v>0</v>
      </c>
      <c r="CF56" s="15" t="b">
        <f t="shared" si="449"/>
        <v>0</v>
      </c>
      <c r="CG56" s="15" t="b">
        <f t="shared" si="450"/>
        <v>0</v>
      </c>
      <c r="CH56" s="15" t="b">
        <f t="shared" si="14"/>
        <v>0</v>
      </c>
      <c r="CI56" s="15" t="b">
        <f t="shared" si="36"/>
        <v>0</v>
      </c>
      <c r="CJ56" s="15" t="b">
        <f t="shared" si="37"/>
        <v>0</v>
      </c>
      <c r="CK56" s="15" t="b">
        <f t="shared" ca="1" si="455"/>
        <v>0</v>
      </c>
      <c r="CL56" s="15" t="b">
        <f t="shared" ca="1" si="455"/>
        <v>0</v>
      </c>
      <c r="CM56" s="15" t="b">
        <f t="shared" ca="1" si="455"/>
        <v>0</v>
      </c>
      <c r="CN56" s="15" t="b">
        <f t="shared" ca="1" si="455"/>
        <v>0</v>
      </c>
      <c r="CO56" s="15" t="b">
        <f t="shared" ca="1" si="455"/>
        <v>0</v>
      </c>
      <c r="CP56" s="15" t="b">
        <f t="shared" ca="1" si="455"/>
        <v>0</v>
      </c>
      <c r="CQ56" s="15" t="b">
        <f t="shared" ca="1" si="452"/>
        <v>0</v>
      </c>
      <c r="CR56" s="21" t="b">
        <f t="shared" ca="1" si="452"/>
        <v>0</v>
      </c>
      <c r="CS56" s="22" t="b">
        <f t="shared" ca="1" si="424"/>
        <v>0</v>
      </c>
      <c r="CT56" s="22" t="b">
        <f t="shared" ca="1" si="424"/>
        <v>0</v>
      </c>
      <c r="CU56" s="22" t="b">
        <f t="shared" ca="1" si="424"/>
        <v>0</v>
      </c>
      <c r="CV56" s="22" t="b">
        <f t="shared" ca="1" si="424"/>
        <v>0</v>
      </c>
      <c r="CW56" s="22" t="b">
        <f t="shared" ca="1" si="424"/>
        <v>0</v>
      </c>
      <c r="CX56" s="22" t="b">
        <f t="shared" ca="1" si="424"/>
        <v>0</v>
      </c>
      <c r="CY56" s="22" t="b">
        <f t="shared" ca="1" si="424"/>
        <v>0</v>
      </c>
      <c r="CZ56" s="21" t="b">
        <f t="shared" ca="1" si="424"/>
        <v>0</v>
      </c>
      <c r="DB56" s="22" t="b">
        <f t="shared" ca="1" si="38"/>
        <v>0</v>
      </c>
      <c r="DC56" s="22" t="b">
        <f t="shared" ref="DC56:DJ70" ca="1" si="457">AND(DO56=4)</f>
        <v>0</v>
      </c>
      <c r="DD56" s="22" t="b">
        <f t="shared" ca="1" si="457"/>
        <v>0</v>
      </c>
      <c r="DE56" s="22" t="b">
        <f t="shared" ca="1" si="457"/>
        <v>0</v>
      </c>
      <c r="DF56" s="22" t="b">
        <f t="shared" ca="1" si="457"/>
        <v>0</v>
      </c>
      <c r="DG56" s="22" t="b">
        <f t="shared" ca="1" si="457"/>
        <v>0</v>
      </c>
      <c r="DH56" s="22" t="b">
        <f t="shared" ca="1" si="457"/>
        <v>0</v>
      </c>
      <c r="DI56" s="22" t="b">
        <f t="shared" ca="1" si="457"/>
        <v>0</v>
      </c>
      <c r="DJ56" s="22" t="b">
        <f t="shared" ca="1" si="457"/>
        <v>0</v>
      </c>
      <c r="DK56" s="22"/>
      <c r="DO56" s="15" t="str">
        <f t="shared" ca="1" si="426"/>
        <v/>
      </c>
      <c r="DP56" s="15" t="str">
        <f t="shared" ca="1" si="426"/>
        <v/>
      </c>
      <c r="DQ56" s="15" t="str">
        <f t="shared" ca="1" si="426"/>
        <v/>
      </c>
      <c r="DR56" s="15" t="str">
        <f t="shared" ca="1" si="426"/>
        <v/>
      </c>
      <c r="DS56" s="15" t="str">
        <f t="shared" ca="1" si="426"/>
        <v/>
      </c>
      <c r="DT56" s="15" t="str">
        <f t="shared" ca="1" si="426"/>
        <v/>
      </c>
      <c r="DU56" s="15" t="str">
        <f t="shared" ca="1" si="426"/>
        <v/>
      </c>
      <c r="DV56" s="15" t="str">
        <f t="shared" ca="1" si="426"/>
        <v/>
      </c>
    </row>
    <row r="57" spans="1:126">
      <c r="A57" s="15">
        <f t="shared" si="19"/>
        <v>45</v>
      </c>
      <c r="B57" s="15" t="str">
        <f t="shared" si="453"/>
        <v>ok.</v>
      </c>
      <c r="C57" s="15" t="s">
        <v>210</v>
      </c>
      <c r="D57" s="15" t="str">
        <f t="shared" si="21"/>
        <v>Grupy ListaZmiennychDab</v>
      </c>
      <c r="H57" s="15" t="str">
        <f>wew!$B$7</f>
        <v>Hub2.xlsb</v>
      </c>
      <c r="I57" s="15" t="s">
        <v>210</v>
      </c>
      <c r="M57" s="19">
        <v>1</v>
      </c>
      <c r="T57" s="15" t="str">
        <f t="shared" ca="1" si="71"/>
        <v/>
      </c>
      <c r="U57" s="15">
        <f t="shared" si="454"/>
        <v>0</v>
      </c>
      <c r="AD57" s="16" t="b">
        <f t="shared" si="427"/>
        <v>1</v>
      </c>
      <c r="AE57" s="16" t="b">
        <f t="shared" si="428"/>
        <v>1</v>
      </c>
      <c r="AF57" s="15" t="str">
        <f t="shared" si="68"/>
        <v>[Hub2.xlsb]NewZal</v>
      </c>
      <c r="AG57" s="15" t="str">
        <f t="shared" ca="1" si="1"/>
        <v/>
      </c>
      <c r="AH57" s="15" t="str">
        <f t="shared" ca="1" si="2"/>
        <v/>
      </c>
      <c r="AI57" s="15" t="b">
        <f t="shared" ca="1" si="3"/>
        <v>0</v>
      </c>
      <c r="AJ57" s="15" t="e">
        <f t="shared" ca="1" si="24"/>
        <v>#REF!</v>
      </c>
      <c r="AK57" s="27" t="e">
        <f t="shared" ca="1" si="429"/>
        <v>#REF!</v>
      </c>
      <c r="AL57" s="15" t="b">
        <f t="shared" ca="1" si="4"/>
        <v>0</v>
      </c>
      <c r="AM57" s="15" t="e">
        <f t="shared" ca="1" si="430"/>
        <v>#REF!</v>
      </c>
      <c r="AN57" s="15">
        <f t="shared" ca="1" si="431"/>
        <v>3</v>
      </c>
      <c r="AO57" s="15" t="e">
        <f t="shared" ca="1" si="25"/>
        <v>#REF!</v>
      </c>
      <c r="AP57" s="15" t="e">
        <f t="shared" ca="1" si="432"/>
        <v>#REF!</v>
      </c>
      <c r="AQ57" s="27">
        <f t="shared" si="433"/>
        <v>2</v>
      </c>
      <c r="AR57" s="15" t="b">
        <f t="shared" si="434"/>
        <v>0</v>
      </c>
      <c r="AS57" s="27" t="b">
        <f t="shared" si="435"/>
        <v>0</v>
      </c>
      <c r="AT57" s="27" t="b">
        <f t="shared" si="436"/>
        <v>0</v>
      </c>
      <c r="AU57" s="27" t="str">
        <f t="shared" si="437"/>
        <v/>
      </c>
      <c r="AV57" s="16" t="b">
        <f t="shared" si="438"/>
        <v>0</v>
      </c>
      <c r="AW57" s="15" t="str">
        <f t="shared" ca="1" si="451"/>
        <v/>
      </c>
      <c r="AX57" s="27" t="b">
        <f t="shared" ca="1" si="439"/>
        <v>0</v>
      </c>
      <c r="AY57" s="27" t="b">
        <f t="shared" ca="1" si="440"/>
        <v>0</v>
      </c>
      <c r="AZ57" s="15" t="str">
        <f t="shared" ca="1" si="441"/>
        <v>?</v>
      </c>
      <c r="BA57" s="15" t="str">
        <f t="shared" ca="1" si="26"/>
        <v>?</v>
      </c>
      <c r="BB57" s="15" t="e">
        <f t="shared" ca="1" si="442"/>
        <v>#REF!</v>
      </c>
      <c r="BC57" s="15" t="str">
        <f t="shared" ca="1" si="27"/>
        <v/>
      </c>
      <c r="BD57" s="15" t="e">
        <f t="shared" ca="1" si="443"/>
        <v>#VALUE!</v>
      </c>
      <c r="BE57" s="15" t="b">
        <f t="shared" si="6"/>
        <v>0</v>
      </c>
      <c r="BF57" s="15" t="str">
        <f t="shared" ca="1" si="7"/>
        <v/>
      </c>
      <c r="BG57" s="15" t="str">
        <f t="shared" si="8"/>
        <v/>
      </c>
      <c r="BH57" s="15" t="str">
        <f t="array" aca="1" ref="BH57" ca="1">IF(IFERROR( S57,1),1,IF(BC57="","", SUM(IF(ISERROR(INDIRECT(BC57)),1,0))))</f>
        <v/>
      </c>
      <c r="BI57" s="15" t="b">
        <f t="shared" si="444"/>
        <v>0</v>
      </c>
      <c r="BJ57" s="15" t="b">
        <f t="shared" si="445"/>
        <v>0</v>
      </c>
      <c r="BK57" s="15" t="str">
        <f t="shared" si="9"/>
        <v/>
      </c>
      <c r="BL57" s="15">
        <f t="shared" ca="1" si="10"/>
        <v>3</v>
      </c>
      <c r="BP57" s="15" t="b">
        <f t="shared" si="28"/>
        <v>0</v>
      </c>
      <c r="BQ57" s="15" t="b">
        <f t="shared" si="29"/>
        <v>0</v>
      </c>
      <c r="BR57" s="15" t="str">
        <f t="shared" si="11"/>
        <v/>
      </c>
      <c r="BS57" s="15">
        <f t="shared" si="30"/>
        <v>0</v>
      </c>
      <c r="BT57" s="15" t="str">
        <f t="shared" si="12"/>
        <v/>
      </c>
      <c r="BV57" s="15" t="b">
        <f t="shared" ca="1" si="31"/>
        <v>0</v>
      </c>
      <c r="BW57" s="15" t="b">
        <f t="shared" ca="1" si="32"/>
        <v>0</v>
      </c>
      <c r="BX57" s="15" t="b">
        <f t="shared" ca="1" si="33"/>
        <v>1</v>
      </c>
      <c r="BY57" s="15" t="b">
        <f t="shared" ca="1" si="13"/>
        <v>0</v>
      </c>
      <c r="BZ57" s="15" t="b">
        <f t="shared" si="34"/>
        <v>0</v>
      </c>
      <c r="CA57" s="15" t="b">
        <f t="shared" si="446"/>
        <v>0</v>
      </c>
      <c r="CB57" s="15" t="b">
        <f t="shared" ca="1" si="447"/>
        <v>0</v>
      </c>
      <c r="CC57" s="15" t="b">
        <f t="shared" si="448"/>
        <v>0</v>
      </c>
      <c r="CD57" s="15" t="b">
        <f t="shared" si="448"/>
        <v>0</v>
      </c>
      <c r="CE57" s="15" t="b">
        <f t="shared" ca="1" si="35"/>
        <v>0</v>
      </c>
      <c r="CF57" s="15" t="b">
        <f t="shared" si="449"/>
        <v>0</v>
      </c>
      <c r="CG57" s="15" t="b">
        <f t="shared" si="450"/>
        <v>0</v>
      </c>
      <c r="CH57" s="15" t="b">
        <f t="shared" si="14"/>
        <v>0</v>
      </c>
      <c r="CI57" s="15" t="b">
        <f t="shared" si="36"/>
        <v>0</v>
      </c>
      <c r="CJ57" s="15" t="b">
        <f t="shared" si="37"/>
        <v>0</v>
      </c>
      <c r="CK57" s="15" t="b">
        <f t="shared" ca="1" si="455"/>
        <v>0</v>
      </c>
      <c r="CL57" s="15" t="b">
        <f t="shared" ca="1" si="455"/>
        <v>0</v>
      </c>
      <c r="CM57" s="15" t="b">
        <f t="shared" ca="1" si="455"/>
        <v>0</v>
      </c>
      <c r="CN57" s="15" t="b">
        <f t="shared" ca="1" si="455"/>
        <v>0</v>
      </c>
      <c r="CO57" s="15" t="b">
        <f t="shared" ca="1" si="455"/>
        <v>0</v>
      </c>
      <c r="CP57" s="15" t="b">
        <f t="shared" ca="1" si="455"/>
        <v>0</v>
      </c>
      <c r="CQ57" s="15" t="b">
        <f t="shared" ca="1" si="452"/>
        <v>0</v>
      </c>
      <c r="CR57" s="21" t="b">
        <f t="shared" ca="1" si="452"/>
        <v>0</v>
      </c>
      <c r="CS57" s="22" t="b">
        <f t="shared" ca="1" si="424"/>
        <v>0</v>
      </c>
      <c r="CT57" s="22" t="b">
        <f t="shared" ca="1" si="424"/>
        <v>0</v>
      </c>
      <c r="CU57" s="22" t="b">
        <f t="shared" ca="1" si="424"/>
        <v>0</v>
      </c>
      <c r="CV57" s="22" t="b">
        <f t="shared" ca="1" si="424"/>
        <v>0</v>
      </c>
      <c r="CW57" s="22" t="b">
        <f t="shared" ca="1" si="424"/>
        <v>0</v>
      </c>
      <c r="CX57" s="22" t="b">
        <f t="shared" ca="1" si="424"/>
        <v>0</v>
      </c>
      <c r="CY57" s="22" t="b">
        <f t="shared" ca="1" si="424"/>
        <v>0</v>
      </c>
      <c r="CZ57" s="21" t="b">
        <f ca="1">AND(DV57&lt;&gt;"",DV57&lt;&gt;0,DV57&lt;&gt;4)</f>
        <v>0</v>
      </c>
      <c r="DB57" s="22" t="b">
        <f t="shared" ca="1" si="38"/>
        <v>0</v>
      </c>
      <c r="DC57" s="22" t="b">
        <f t="shared" ca="1" si="457"/>
        <v>0</v>
      </c>
      <c r="DD57" s="22" t="b">
        <f t="shared" ca="1" si="457"/>
        <v>0</v>
      </c>
      <c r="DE57" s="22" t="b">
        <f t="shared" ca="1" si="457"/>
        <v>0</v>
      </c>
      <c r="DF57" s="22" t="b">
        <f t="shared" ca="1" si="457"/>
        <v>0</v>
      </c>
      <c r="DG57" s="22" t="b">
        <f t="shared" ca="1" si="457"/>
        <v>0</v>
      </c>
      <c r="DH57" s="22" t="b">
        <f t="shared" ca="1" si="457"/>
        <v>0</v>
      </c>
      <c r="DI57" s="22" t="b">
        <f t="shared" ca="1" si="457"/>
        <v>0</v>
      </c>
      <c r="DJ57" s="22" t="b">
        <f t="shared" ca="1" si="457"/>
        <v>0</v>
      </c>
      <c r="DK57" s="22"/>
      <c r="DO57" s="15" t="str">
        <f t="shared" ca="1" si="426"/>
        <v/>
      </c>
      <c r="DP57" s="15" t="str">
        <f t="shared" ca="1" si="426"/>
        <v/>
      </c>
      <c r="DQ57" s="15" t="str">
        <f t="shared" ca="1" si="426"/>
        <v/>
      </c>
      <c r="DR57" s="15" t="str">
        <f t="shared" ca="1" si="426"/>
        <v/>
      </c>
      <c r="DS57" s="15" t="str">
        <f t="shared" ca="1" si="426"/>
        <v/>
      </c>
      <c r="DT57" s="15" t="str">
        <f t="shared" ca="1" si="426"/>
        <v/>
      </c>
      <c r="DU57" s="15" t="str">
        <f t="shared" ca="1" si="426"/>
        <v/>
      </c>
      <c r="DV57" s="15" t="str">
        <f t="shared" ca="1" si="426"/>
        <v/>
      </c>
    </row>
    <row r="58" spans="1:126">
      <c r="A58" s="15">
        <f t="shared" si="19"/>
        <v>46</v>
      </c>
      <c r="B58" s="15" t="str">
        <f t="shared" ca="1" si="453"/>
        <v>ok.</v>
      </c>
      <c r="C58" s="15" t="s">
        <v>116</v>
      </c>
      <c r="D58" s="15" t="str">
        <f t="shared" si="21"/>
        <v>Grupy NazwyNarzednik</v>
      </c>
      <c r="F58" s="15" t="s">
        <v>194</v>
      </c>
      <c r="G58" s="15" t="s">
        <v>125</v>
      </c>
      <c r="J58" s="19" t="str">
        <f ca="1">CELL(_CELL_ADDRESS_NAME,grupy!$G$4)</f>
        <v>'[dane surowe2c.xlsm]grupy'!$G$4</v>
      </c>
      <c r="K58" s="15">
        <f ca="1">ster!$C$16</f>
        <v>0</v>
      </c>
      <c r="M58" s="19"/>
      <c r="T58" s="15" t="str">
        <f t="shared" ca="1" si="71"/>
        <v/>
      </c>
      <c r="U58" s="15">
        <f t="shared" ca="1" si="454"/>
        <v>0</v>
      </c>
      <c r="AD58" s="16" t="b">
        <f t="shared" si="427"/>
        <v>1</v>
      </c>
      <c r="AE58" s="16" t="b">
        <f t="shared" si="428"/>
        <v>0</v>
      </c>
      <c r="AF58" s="15" t="str">
        <f t="shared" si="68"/>
        <v/>
      </c>
      <c r="AG58" s="15" t="str">
        <f t="shared" ca="1" si="1"/>
        <v/>
      </c>
      <c r="AH58" s="15" t="str">
        <f t="shared" ca="1" si="2"/>
        <v/>
      </c>
      <c r="AI58" s="15" t="b">
        <f t="shared" ca="1" si="3"/>
        <v>0</v>
      </c>
      <c r="AJ58" s="15" t="str">
        <f t="shared" ca="1" si="24"/>
        <v/>
      </c>
      <c r="AK58" s="27" t="str">
        <f t="shared" ca="1" si="429"/>
        <v/>
      </c>
      <c r="AL58" s="15" t="b">
        <f t="shared" ca="1" si="4"/>
        <v>0</v>
      </c>
      <c r="AM58" s="15" t="str">
        <f t="shared" ca="1" si="430"/>
        <v/>
      </c>
      <c r="AN58" s="15">
        <f t="shared" ca="1" si="431"/>
        <v>3</v>
      </c>
      <c r="AO58" s="15" t="str">
        <f t="shared" ca="1" si="25"/>
        <v/>
      </c>
      <c r="AP58" s="15" t="str">
        <f t="shared" ca="1" si="432"/>
        <v/>
      </c>
      <c r="AQ58" s="27">
        <f t="shared" ca="1" si="433"/>
        <v>1</v>
      </c>
      <c r="AR58" s="15" t="b">
        <f t="shared" ca="1" si="434"/>
        <v>1</v>
      </c>
      <c r="AS58" s="27" t="b">
        <f t="shared" ca="1" si="435"/>
        <v>1</v>
      </c>
      <c r="AT58" s="27" t="b">
        <f t="shared" ca="1" si="436"/>
        <v>1</v>
      </c>
      <c r="AU58" s="27">
        <f t="shared" ca="1" si="437"/>
        <v>21</v>
      </c>
      <c r="AV58" s="16" t="e">
        <f t="shared" ca="1" si="438"/>
        <v>#REF!</v>
      </c>
      <c r="AW58" s="15" t="str">
        <f t="shared" ca="1" si="451"/>
        <v>'[dane surowe2c.xlsm]grupy'!$G$4</v>
      </c>
      <c r="AX58" s="27" t="b">
        <f t="shared" ca="1" si="439"/>
        <v>0</v>
      </c>
      <c r="AY58" s="27" t="b">
        <f t="shared" ca="1" si="440"/>
        <v>0</v>
      </c>
      <c r="AZ58" s="15">
        <f t="shared" ca="1" si="441"/>
        <v>1</v>
      </c>
      <c r="BA58" s="15">
        <f t="shared" ca="1" si="26"/>
        <v>0</v>
      </c>
      <c r="BB58" s="15" t="str">
        <f t="shared" ca="1" si="442"/>
        <v>'[dane surowe2c.xlsm]grupy'!$G$4</v>
      </c>
      <c r="BC58" s="15" t="str">
        <f t="shared" ca="1" si="27"/>
        <v/>
      </c>
      <c r="BD58" s="15" t="b">
        <f t="shared" ca="1" si="443"/>
        <v>0</v>
      </c>
      <c r="BE58" s="15" t="b">
        <f t="shared" ca="1" si="6"/>
        <v>0</v>
      </c>
      <c r="BF58" s="15" t="str">
        <f t="shared" ca="1" si="7"/>
        <v/>
      </c>
      <c r="BG58" s="15" t="str">
        <f t="shared" ca="1" si="8"/>
        <v/>
      </c>
      <c r="BH58" s="15" t="str">
        <f t="array" aca="1" ref="BH58" ca="1">IF(IFERROR( S58,1),1,IF(BC58="","", SUM(IF(ISERROR(INDIRECT(BC58)),1,0))))</f>
        <v/>
      </c>
      <c r="BI58" s="15" t="b">
        <f t="shared" si="444"/>
        <v>0</v>
      </c>
      <c r="BJ58" s="15" t="b">
        <f t="shared" si="445"/>
        <v>1</v>
      </c>
      <c r="BK58" s="15">
        <f t="shared" ca="1" si="9"/>
        <v>2</v>
      </c>
      <c r="BL58" s="15">
        <f t="shared" ca="1" si="10"/>
        <v>2</v>
      </c>
      <c r="BP58" s="15" t="b">
        <f t="shared" si="28"/>
        <v>1</v>
      </c>
      <c r="BQ58" s="15" t="b">
        <f t="shared" ca="1" si="29"/>
        <v>0</v>
      </c>
      <c r="BR58" s="15" t="str">
        <f t="shared" ca="1" si="11"/>
        <v/>
      </c>
      <c r="BS58" s="15">
        <f t="shared" ca="1" si="30"/>
        <v>0</v>
      </c>
      <c r="BT58" s="15" t="str">
        <f t="shared" ca="1" si="12"/>
        <v/>
      </c>
      <c r="BV58" s="15" t="b">
        <f t="shared" ca="1" si="31"/>
        <v>0</v>
      </c>
      <c r="BW58" s="15" t="b">
        <f t="shared" ca="1" si="32"/>
        <v>0</v>
      </c>
      <c r="BX58" s="15" t="b">
        <f t="shared" ca="1" si="33"/>
        <v>0</v>
      </c>
      <c r="BY58" s="15" t="b">
        <f t="shared" ca="1" si="13"/>
        <v>0</v>
      </c>
      <c r="BZ58" s="15" t="b">
        <f t="shared" ca="1" si="34"/>
        <v>0</v>
      </c>
      <c r="CA58" s="15" t="b">
        <f t="shared" ca="1" si="446"/>
        <v>0</v>
      </c>
      <c r="CB58" s="15" t="b">
        <f t="shared" ca="1" si="447"/>
        <v>0</v>
      </c>
      <c r="CC58" s="15" t="b">
        <f t="shared" ca="1" si="448"/>
        <v>0</v>
      </c>
      <c r="CD58" s="15" t="b">
        <f t="shared" ca="1" si="448"/>
        <v>0</v>
      </c>
      <c r="CE58" s="15" t="b">
        <f t="shared" ca="1" si="35"/>
        <v>0</v>
      </c>
      <c r="CF58" s="15" t="b">
        <f t="shared" ca="1" si="449"/>
        <v>0</v>
      </c>
      <c r="CG58" s="15" t="b">
        <f t="shared" ca="1" si="450"/>
        <v>0</v>
      </c>
      <c r="CH58" s="15" t="b">
        <f t="shared" ca="1" si="14"/>
        <v>0</v>
      </c>
      <c r="CI58" s="15" t="b">
        <f t="shared" si="36"/>
        <v>0</v>
      </c>
      <c r="CJ58" s="15" t="b">
        <f t="shared" si="37"/>
        <v>0</v>
      </c>
      <c r="CK58" s="15" t="b">
        <f t="shared" ca="1" si="455"/>
        <v>0</v>
      </c>
      <c r="CL58" s="15" t="b">
        <f t="shared" ca="1" si="455"/>
        <v>0</v>
      </c>
      <c r="CM58" s="15" t="b">
        <f t="shared" ca="1" si="455"/>
        <v>0</v>
      </c>
      <c r="CN58" s="15" t="b">
        <f t="shared" ca="1" si="455"/>
        <v>0</v>
      </c>
      <c r="CO58" s="15" t="b">
        <f t="shared" ca="1" si="455"/>
        <v>0</v>
      </c>
      <c r="CP58" s="15" t="b">
        <f t="shared" ca="1" si="455"/>
        <v>0</v>
      </c>
      <c r="CQ58" s="15" t="b">
        <f t="shared" ca="1" si="452"/>
        <v>0</v>
      </c>
      <c r="CR58" s="21" t="b">
        <f t="shared" ca="1" si="452"/>
        <v>0</v>
      </c>
      <c r="CS58" s="22" t="b">
        <f t="shared" ref="CS58:CZ70" ca="1" si="458">AND(DO58&lt;&gt;"",DO58&lt;&gt;0,DO58&lt;&gt;4)</f>
        <v>0</v>
      </c>
      <c r="CT58" s="22" t="b">
        <f t="shared" ca="1" si="458"/>
        <v>0</v>
      </c>
      <c r="CU58" s="22" t="b">
        <f t="shared" ca="1" si="458"/>
        <v>0</v>
      </c>
      <c r="CV58" s="22" t="b">
        <f t="shared" ca="1" si="458"/>
        <v>0</v>
      </c>
      <c r="CW58" s="22" t="b">
        <f t="shared" ca="1" si="458"/>
        <v>0</v>
      </c>
      <c r="CX58" s="22" t="b">
        <f t="shared" ca="1" si="458"/>
        <v>0</v>
      </c>
      <c r="CY58" s="22" t="b">
        <f t="shared" ca="1" si="458"/>
        <v>0</v>
      </c>
      <c r="CZ58" s="21" t="b">
        <f t="shared" ca="1" si="458"/>
        <v>0</v>
      </c>
      <c r="DB58" s="22" t="b">
        <f t="shared" ca="1" si="38"/>
        <v>0</v>
      </c>
      <c r="DC58" s="22" t="b">
        <f t="shared" ca="1" si="457"/>
        <v>0</v>
      </c>
      <c r="DD58" s="22" t="b">
        <f t="shared" ca="1" si="457"/>
        <v>0</v>
      </c>
      <c r="DE58" s="22" t="b">
        <f t="shared" ca="1" si="457"/>
        <v>0</v>
      </c>
      <c r="DF58" s="22" t="b">
        <f t="shared" ca="1" si="457"/>
        <v>0</v>
      </c>
      <c r="DG58" s="22" t="b">
        <f t="shared" ca="1" si="457"/>
        <v>0</v>
      </c>
      <c r="DH58" s="22" t="b">
        <f t="shared" ca="1" si="457"/>
        <v>0</v>
      </c>
      <c r="DI58" s="22" t="b">
        <f t="shared" ca="1" si="457"/>
        <v>0</v>
      </c>
      <c r="DJ58" s="22" t="b">
        <f t="shared" ca="1" si="457"/>
        <v>0</v>
      </c>
      <c r="DK58" s="22"/>
      <c r="DO58" s="15" t="str">
        <f t="shared" ca="1" si="426"/>
        <v/>
      </c>
      <c r="DP58" s="15" t="str">
        <f t="shared" ca="1" si="426"/>
        <v/>
      </c>
      <c r="DQ58" s="15" t="str">
        <f t="shared" ca="1" si="426"/>
        <v/>
      </c>
      <c r="DR58" s="15" t="str">
        <f t="shared" ca="1" si="426"/>
        <v/>
      </c>
      <c r="DS58" s="15" t="str">
        <f t="shared" ca="1" si="426"/>
        <v/>
      </c>
      <c r="DT58" s="15" t="str">
        <f t="shared" ca="1" si="426"/>
        <v/>
      </c>
      <c r="DU58" s="15" t="str">
        <f t="shared" ca="1" si="426"/>
        <v/>
      </c>
      <c r="DV58" s="15" t="str">
        <f t="shared" ca="1" si="426"/>
        <v/>
      </c>
    </row>
    <row r="59" spans="1:126">
      <c r="A59" s="15">
        <f t="shared" si="19"/>
        <v>47</v>
      </c>
      <c r="B59" s="15" t="str">
        <f t="shared" ca="1" si="453"/>
        <v>ok.</v>
      </c>
      <c r="C59" s="15" t="s">
        <v>117</v>
      </c>
      <c r="D59" s="15" t="str">
        <f t="shared" si="21"/>
        <v>Grupy NazwyDopelniacz</v>
      </c>
      <c r="F59" s="15" t="s">
        <v>195</v>
      </c>
      <c r="G59" s="15" t="s">
        <v>125</v>
      </c>
      <c r="J59" s="19" t="str">
        <f ca="1">CELL(_CELL_ADDRESS_NAME,grupy!$H$4)</f>
        <v>'[dane surowe2c.xlsm]grupy'!$H$4</v>
      </c>
      <c r="K59" s="15">
        <f ca="1">ster!$C$16</f>
        <v>0</v>
      </c>
      <c r="M59" s="19"/>
      <c r="T59" s="15" t="str">
        <f t="shared" ca="1" si="71"/>
        <v/>
      </c>
      <c r="U59" s="15">
        <f t="shared" ca="1" si="454"/>
        <v>0</v>
      </c>
      <c r="AD59" s="16" t="b">
        <f t="shared" si="427"/>
        <v>1</v>
      </c>
      <c r="AE59" s="16" t="b">
        <f t="shared" si="428"/>
        <v>0</v>
      </c>
      <c r="AF59" s="15" t="str">
        <f t="shared" si="68"/>
        <v/>
      </c>
      <c r="AG59" s="15" t="str">
        <f t="shared" ca="1" si="1"/>
        <v/>
      </c>
      <c r="AH59" s="15" t="str">
        <f t="shared" ca="1" si="2"/>
        <v/>
      </c>
      <c r="AI59" s="15" t="b">
        <f t="shared" ca="1" si="3"/>
        <v>0</v>
      </c>
      <c r="AJ59" s="15" t="str">
        <f t="shared" ca="1" si="24"/>
        <v/>
      </c>
      <c r="AK59" s="27" t="str">
        <f t="shared" ca="1" si="429"/>
        <v/>
      </c>
      <c r="AL59" s="15" t="b">
        <f t="shared" ca="1" si="4"/>
        <v>0</v>
      </c>
      <c r="AM59" s="15" t="str">
        <f t="shared" ca="1" si="430"/>
        <v/>
      </c>
      <c r="AN59" s="15">
        <f t="shared" ca="1" si="431"/>
        <v>3</v>
      </c>
      <c r="AO59" s="15" t="str">
        <f t="shared" ca="1" si="25"/>
        <v/>
      </c>
      <c r="AP59" s="15" t="str">
        <f t="shared" ca="1" si="432"/>
        <v/>
      </c>
      <c r="AQ59" s="27">
        <f t="shared" ca="1" si="433"/>
        <v>1</v>
      </c>
      <c r="AR59" s="15" t="b">
        <f t="shared" ca="1" si="434"/>
        <v>1</v>
      </c>
      <c r="AS59" s="27" t="b">
        <f t="shared" ca="1" si="435"/>
        <v>1</v>
      </c>
      <c r="AT59" s="27" t="b">
        <f t="shared" ca="1" si="436"/>
        <v>1</v>
      </c>
      <c r="AU59" s="27">
        <f t="shared" ca="1" si="437"/>
        <v>21</v>
      </c>
      <c r="AV59" s="16" t="e">
        <f t="shared" ca="1" si="438"/>
        <v>#REF!</v>
      </c>
      <c r="AW59" s="15" t="str">
        <f t="shared" ca="1" si="451"/>
        <v>'[dane surowe2c.xlsm]grupy'!$H$4</v>
      </c>
      <c r="AX59" s="27" t="b">
        <f t="shared" ca="1" si="439"/>
        <v>0</v>
      </c>
      <c r="AY59" s="27" t="b">
        <f t="shared" ca="1" si="440"/>
        <v>0</v>
      </c>
      <c r="AZ59" s="15">
        <f t="shared" ca="1" si="441"/>
        <v>1</v>
      </c>
      <c r="BA59" s="15">
        <f t="shared" ca="1" si="26"/>
        <v>0</v>
      </c>
      <c r="BB59" s="15" t="str">
        <f t="shared" ca="1" si="442"/>
        <v>'[dane surowe2c.xlsm]grupy'!$H$4</v>
      </c>
      <c r="BC59" s="15" t="str">
        <f t="shared" ca="1" si="27"/>
        <v/>
      </c>
      <c r="BD59" s="15" t="b">
        <f t="shared" ca="1" si="443"/>
        <v>0</v>
      </c>
      <c r="BE59" s="15" t="b">
        <f t="shared" ca="1" si="6"/>
        <v>0</v>
      </c>
      <c r="BF59" s="15" t="str">
        <f t="shared" ca="1" si="7"/>
        <v/>
      </c>
      <c r="BG59" s="15" t="str">
        <f t="shared" ca="1" si="8"/>
        <v/>
      </c>
      <c r="BH59" s="15" t="str">
        <f t="array" aca="1" ref="BH59" ca="1">IF(IFERROR( S59,1),1,IF(BC59="","", SUM(IF(ISERROR(INDIRECT(BC59)),1,0))))</f>
        <v/>
      </c>
      <c r="BI59" s="15" t="b">
        <f t="shared" si="444"/>
        <v>0</v>
      </c>
      <c r="BJ59" s="15" t="b">
        <f t="shared" si="445"/>
        <v>1</v>
      </c>
      <c r="BK59" s="15">
        <f t="shared" ca="1" si="9"/>
        <v>2</v>
      </c>
      <c r="BL59" s="15">
        <f t="shared" ca="1" si="10"/>
        <v>2</v>
      </c>
      <c r="BP59" s="15" t="b">
        <f t="shared" si="28"/>
        <v>1</v>
      </c>
      <c r="BQ59" s="15" t="b">
        <f t="shared" ca="1" si="29"/>
        <v>0</v>
      </c>
      <c r="BR59" s="15" t="str">
        <f t="shared" ca="1" si="11"/>
        <v/>
      </c>
      <c r="BS59" s="15">
        <f t="shared" ca="1" si="30"/>
        <v>0</v>
      </c>
      <c r="BT59" s="15" t="str">
        <f t="shared" ca="1" si="12"/>
        <v/>
      </c>
      <c r="BV59" s="15" t="b">
        <f t="shared" ca="1" si="31"/>
        <v>0</v>
      </c>
      <c r="BW59" s="15" t="b">
        <f t="shared" ca="1" si="32"/>
        <v>0</v>
      </c>
      <c r="BX59" s="15" t="b">
        <f t="shared" ca="1" si="33"/>
        <v>0</v>
      </c>
      <c r="BY59" s="15" t="b">
        <f t="shared" ca="1" si="13"/>
        <v>0</v>
      </c>
      <c r="BZ59" s="15" t="b">
        <f t="shared" ca="1" si="34"/>
        <v>0</v>
      </c>
      <c r="CA59" s="15" t="b">
        <f t="shared" ca="1" si="446"/>
        <v>0</v>
      </c>
      <c r="CB59" s="15" t="b">
        <f t="shared" ca="1" si="447"/>
        <v>0</v>
      </c>
      <c r="CC59" s="15" t="b">
        <f t="shared" ca="1" si="448"/>
        <v>0</v>
      </c>
      <c r="CD59" s="15" t="b">
        <f t="shared" ca="1" si="448"/>
        <v>0</v>
      </c>
      <c r="CE59" s="15" t="b">
        <f t="shared" ca="1" si="35"/>
        <v>0</v>
      </c>
      <c r="CF59" s="15" t="b">
        <f t="shared" ca="1" si="449"/>
        <v>0</v>
      </c>
      <c r="CG59" s="15" t="b">
        <f t="shared" ca="1" si="450"/>
        <v>0</v>
      </c>
      <c r="CH59" s="15" t="b">
        <f t="shared" ca="1" si="14"/>
        <v>0</v>
      </c>
      <c r="CI59" s="15" t="b">
        <f t="shared" si="36"/>
        <v>0</v>
      </c>
      <c r="CJ59" s="15" t="b">
        <f t="shared" si="37"/>
        <v>0</v>
      </c>
      <c r="CK59" s="15" t="b">
        <f t="shared" ca="1" si="455"/>
        <v>0</v>
      </c>
      <c r="CL59" s="15" t="b">
        <f t="shared" ca="1" si="455"/>
        <v>0</v>
      </c>
      <c r="CM59" s="15" t="b">
        <f t="shared" ca="1" si="455"/>
        <v>0</v>
      </c>
      <c r="CN59" s="15" t="b">
        <f t="shared" ca="1" si="455"/>
        <v>0</v>
      </c>
      <c r="CO59" s="15" t="b">
        <f t="shared" ca="1" si="455"/>
        <v>0</v>
      </c>
      <c r="CP59" s="15" t="b">
        <f t="shared" ca="1" si="455"/>
        <v>0</v>
      </c>
      <c r="CQ59" s="15" t="b">
        <f t="shared" ca="1" si="452"/>
        <v>0</v>
      </c>
      <c r="CR59" s="21" t="b">
        <f t="shared" ca="1" si="452"/>
        <v>0</v>
      </c>
      <c r="CS59" s="22" t="b">
        <f t="shared" ca="1" si="458"/>
        <v>0</v>
      </c>
      <c r="CT59" s="22" t="b">
        <f t="shared" ca="1" si="458"/>
        <v>0</v>
      </c>
      <c r="CU59" s="22" t="b">
        <f t="shared" ca="1" si="458"/>
        <v>0</v>
      </c>
      <c r="CV59" s="22" t="b">
        <f t="shared" ca="1" si="458"/>
        <v>0</v>
      </c>
      <c r="CW59" s="22" t="b">
        <f t="shared" ca="1" si="458"/>
        <v>0</v>
      </c>
      <c r="CX59" s="22" t="b">
        <f t="shared" ca="1" si="458"/>
        <v>0</v>
      </c>
      <c r="CY59" s="22" t="b">
        <f t="shared" ca="1" si="458"/>
        <v>0</v>
      </c>
      <c r="CZ59" s="21" t="b">
        <f t="shared" ca="1" si="458"/>
        <v>0</v>
      </c>
      <c r="DB59" s="22" t="b">
        <f t="shared" ca="1" si="38"/>
        <v>0</v>
      </c>
      <c r="DC59" s="22" t="b">
        <f t="shared" ca="1" si="457"/>
        <v>0</v>
      </c>
      <c r="DD59" s="22" t="b">
        <f t="shared" ca="1" si="457"/>
        <v>0</v>
      </c>
      <c r="DE59" s="22" t="b">
        <f t="shared" ca="1" si="457"/>
        <v>0</v>
      </c>
      <c r="DF59" s="22" t="b">
        <f t="shared" ca="1" si="457"/>
        <v>0</v>
      </c>
      <c r="DG59" s="22" t="b">
        <f t="shared" ca="1" si="457"/>
        <v>0</v>
      </c>
      <c r="DH59" s="22" t="b">
        <f t="shared" ca="1" si="457"/>
        <v>0</v>
      </c>
      <c r="DI59" s="22" t="b">
        <f t="shared" ca="1" si="457"/>
        <v>0</v>
      </c>
      <c r="DJ59" s="22" t="b">
        <f t="shared" ca="1" si="457"/>
        <v>0</v>
      </c>
      <c r="DK59" s="22"/>
      <c r="DO59" s="15" t="str">
        <f t="shared" ca="1" si="426"/>
        <v/>
      </c>
      <c r="DP59" s="15" t="str">
        <f t="shared" ca="1" si="426"/>
        <v/>
      </c>
      <c r="DQ59" s="15" t="str">
        <f t="shared" ca="1" si="426"/>
        <v/>
      </c>
      <c r="DR59" s="15" t="str">
        <f t="shared" ca="1" si="426"/>
        <v/>
      </c>
      <c r="DS59" s="15" t="str">
        <f t="shared" ca="1" si="426"/>
        <v/>
      </c>
      <c r="DT59" s="15" t="str">
        <f t="shared" ca="1" si="426"/>
        <v/>
      </c>
      <c r="DU59" s="15" t="str">
        <f t="shared" ca="1" si="426"/>
        <v/>
      </c>
      <c r="DV59" s="15" t="str">
        <f t="shared" ca="1" si="426"/>
        <v/>
      </c>
    </row>
    <row r="60" spans="1:126">
      <c r="A60" s="15">
        <f t="shared" si="19"/>
        <v>48</v>
      </c>
      <c r="B60" s="15" t="str">
        <f t="shared" ca="1" si="453"/>
        <v>ok.</v>
      </c>
      <c r="C60" s="15" t="s">
        <v>170</v>
      </c>
      <c r="D60" s="15" t="str">
        <f t="shared" si="21"/>
        <v>Grupy NazwySkroty</v>
      </c>
      <c r="F60" s="15" t="s">
        <v>196</v>
      </c>
      <c r="G60" s="15" t="s">
        <v>125</v>
      </c>
      <c r="J60" s="19" t="str">
        <f ca="1">CELL(_CELL_ADDRESS_NAME,grupy!$I$4)</f>
        <v>'[dane surowe2c.xlsm]grupy'!$I$4</v>
      </c>
      <c r="K60" s="15">
        <f ca="1">ster!$C$16</f>
        <v>0</v>
      </c>
      <c r="M60" s="19"/>
      <c r="T60" s="15" t="str">
        <f ca="1">BC60</f>
        <v/>
      </c>
      <c r="U60" s="15">
        <f t="shared" ca="1" si="454"/>
        <v>0</v>
      </c>
      <c r="AD60" s="16" t="b">
        <f t="shared" si="427"/>
        <v>1</v>
      </c>
      <c r="AE60" s="16" t="b">
        <f t="shared" si="428"/>
        <v>0</v>
      </c>
      <c r="AF60" s="15" t="str">
        <f t="shared" si="68"/>
        <v/>
      </c>
      <c r="AG60" s="15" t="str">
        <f t="shared" ca="1" si="1"/>
        <v/>
      </c>
      <c r="AH60" s="15" t="str">
        <f t="shared" ca="1" si="2"/>
        <v/>
      </c>
      <c r="AI60" s="15" t="b">
        <f t="shared" ca="1" si="3"/>
        <v>0</v>
      </c>
      <c r="AJ60" s="15" t="str">
        <f t="shared" ca="1" si="24"/>
        <v/>
      </c>
      <c r="AK60" s="27" t="str">
        <f t="shared" ca="1" si="429"/>
        <v/>
      </c>
      <c r="AL60" s="15" t="b">
        <f t="shared" ca="1" si="4"/>
        <v>0</v>
      </c>
      <c r="AM60" s="15" t="str">
        <f t="shared" ca="1" si="430"/>
        <v/>
      </c>
      <c r="AN60" s="15">
        <f t="shared" ca="1" si="431"/>
        <v>3</v>
      </c>
      <c r="AO60" s="15" t="str">
        <f t="shared" ca="1" si="25"/>
        <v/>
      </c>
      <c r="AP60" s="15" t="str">
        <f t="shared" ca="1" si="432"/>
        <v/>
      </c>
      <c r="AQ60" s="27">
        <f t="shared" ca="1" si="433"/>
        <v>1</v>
      </c>
      <c r="AR60" s="15" t="b">
        <f t="shared" ca="1" si="434"/>
        <v>1</v>
      </c>
      <c r="AS60" s="27" t="b">
        <f t="shared" ca="1" si="435"/>
        <v>1</v>
      </c>
      <c r="AT60" s="27" t="b">
        <f t="shared" ca="1" si="436"/>
        <v>1</v>
      </c>
      <c r="AU60" s="27">
        <f t="shared" ca="1" si="437"/>
        <v>21</v>
      </c>
      <c r="AV60" s="16" t="e">
        <f t="shared" ca="1" si="438"/>
        <v>#REF!</v>
      </c>
      <c r="AW60" s="15" t="str">
        <f t="shared" ca="1" si="451"/>
        <v>'[dane surowe2c.xlsm]grupy'!$I$4</v>
      </c>
      <c r="AX60" s="27" t="b">
        <f t="shared" ca="1" si="439"/>
        <v>0</v>
      </c>
      <c r="AY60" s="27" t="b">
        <f t="shared" ca="1" si="440"/>
        <v>0</v>
      </c>
      <c r="AZ60" s="15">
        <f t="shared" ca="1" si="441"/>
        <v>1</v>
      </c>
      <c r="BA60" s="15">
        <f t="shared" ca="1" si="26"/>
        <v>0</v>
      </c>
      <c r="BB60" s="15" t="str">
        <f t="shared" ca="1" si="442"/>
        <v>'[dane surowe2c.xlsm]grupy'!$I$4</v>
      </c>
      <c r="BC60" s="15" t="str">
        <f t="shared" ca="1" si="27"/>
        <v/>
      </c>
      <c r="BD60" s="15" t="b">
        <f t="shared" ca="1" si="443"/>
        <v>0</v>
      </c>
      <c r="BE60" s="15" t="b">
        <f t="shared" ca="1" si="6"/>
        <v>0</v>
      </c>
      <c r="BF60" s="15" t="str">
        <f t="shared" ca="1" si="7"/>
        <v/>
      </c>
      <c r="BG60" s="15" t="str">
        <f t="shared" ca="1" si="8"/>
        <v/>
      </c>
      <c r="BH60" s="15" t="str">
        <f t="array" aca="1" ref="BH60" ca="1">IF(IFERROR( S60,1),1,IF(BC60="","", SUM(IF(ISERROR(INDIRECT(BC60)),1,0))))</f>
        <v/>
      </c>
      <c r="BI60" s="15" t="b">
        <f t="shared" si="444"/>
        <v>0</v>
      </c>
      <c r="BJ60" s="15" t="b">
        <f t="shared" si="445"/>
        <v>1</v>
      </c>
      <c r="BK60" s="15">
        <f t="shared" ca="1" si="9"/>
        <v>2</v>
      </c>
      <c r="BL60" s="15">
        <f t="shared" ca="1" si="10"/>
        <v>2</v>
      </c>
      <c r="BP60" s="15" t="b">
        <f t="shared" si="28"/>
        <v>1</v>
      </c>
      <c r="BQ60" s="15" t="b">
        <f t="shared" ca="1" si="29"/>
        <v>0</v>
      </c>
      <c r="BR60" s="15" t="str">
        <f t="shared" ca="1" si="11"/>
        <v/>
      </c>
      <c r="BS60" s="15">
        <f t="shared" ca="1" si="30"/>
        <v>0</v>
      </c>
      <c r="BT60" s="15" t="str">
        <f t="shared" ca="1" si="12"/>
        <v/>
      </c>
      <c r="BV60" s="15" t="b">
        <f t="shared" ca="1" si="31"/>
        <v>0</v>
      </c>
      <c r="BW60" s="15" t="b">
        <f t="shared" ca="1" si="32"/>
        <v>0</v>
      </c>
      <c r="BX60" s="15" t="b">
        <f t="shared" ca="1" si="33"/>
        <v>0</v>
      </c>
      <c r="BY60" s="15" t="b">
        <f t="shared" ca="1" si="13"/>
        <v>0</v>
      </c>
      <c r="BZ60" s="15" t="b">
        <f t="shared" ca="1" si="34"/>
        <v>0</v>
      </c>
      <c r="CA60" s="15" t="b">
        <f t="shared" ca="1" si="446"/>
        <v>0</v>
      </c>
      <c r="CB60" s="15" t="b">
        <f t="shared" ca="1" si="447"/>
        <v>0</v>
      </c>
      <c r="CC60" s="15" t="b">
        <f t="shared" ca="1" si="448"/>
        <v>0</v>
      </c>
      <c r="CD60" s="15" t="b">
        <f t="shared" ca="1" si="448"/>
        <v>0</v>
      </c>
      <c r="CE60" s="15" t="b">
        <f t="shared" ca="1" si="35"/>
        <v>0</v>
      </c>
      <c r="CF60" s="15" t="b">
        <f t="shared" ca="1" si="449"/>
        <v>0</v>
      </c>
      <c r="CG60" s="15" t="b">
        <f t="shared" ca="1" si="450"/>
        <v>0</v>
      </c>
      <c r="CH60" s="15" t="b">
        <f t="shared" ca="1" si="14"/>
        <v>0</v>
      </c>
      <c r="CI60" s="15" t="b">
        <f t="shared" si="36"/>
        <v>0</v>
      </c>
      <c r="CJ60" s="15" t="b">
        <f t="shared" si="37"/>
        <v>0</v>
      </c>
      <c r="CK60" s="15" t="b">
        <f t="shared" ca="1" si="455"/>
        <v>0</v>
      </c>
      <c r="CL60" s="15" t="b">
        <f t="shared" ca="1" si="455"/>
        <v>0</v>
      </c>
      <c r="CM60" s="15" t="b">
        <f t="shared" ca="1" si="455"/>
        <v>0</v>
      </c>
      <c r="CN60" s="15" t="b">
        <f t="shared" ca="1" si="455"/>
        <v>0</v>
      </c>
      <c r="CO60" s="15" t="b">
        <f t="shared" ca="1" si="455"/>
        <v>0</v>
      </c>
      <c r="CP60" s="15" t="b">
        <f t="shared" ca="1" si="455"/>
        <v>0</v>
      </c>
      <c r="CQ60" s="15" t="b">
        <f t="shared" ca="1" si="452"/>
        <v>0</v>
      </c>
      <c r="CR60" s="21" t="b">
        <f t="shared" ca="1" si="452"/>
        <v>0</v>
      </c>
      <c r="CS60" s="22" t="b">
        <f t="shared" ca="1" si="458"/>
        <v>0</v>
      </c>
      <c r="CT60" s="22" t="b">
        <f t="shared" ca="1" si="458"/>
        <v>0</v>
      </c>
      <c r="CU60" s="22" t="b">
        <f t="shared" ca="1" si="458"/>
        <v>0</v>
      </c>
      <c r="CV60" s="22" t="b">
        <f t="shared" ca="1" si="458"/>
        <v>0</v>
      </c>
      <c r="CW60" s="22" t="b">
        <f t="shared" ca="1" si="458"/>
        <v>0</v>
      </c>
      <c r="CX60" s="22" t="b">
        <f t="shared" ca="1" si="458"/>
        <v>0</v>
      </c>
      <c r="CY60" s="22" t="b">
        <f t="shared" ca="1" si="458"/>
        <v>0</v>
      </c>
      <c r="CZ60" s="21" t="b">
        <f t="shared" ca="1" si="458"/>
        <v>0</v>
      </c>
      <c r="DB60" s="22" t="b">
        <f t="shared" ca="1" si="38"/>
        <v>0</v>
      </c>
      <c r="DC60" s="22" t="b">
        <f t="shared" ca="1" si="457"/>
        <v>0</v>
      </c>
      <c r="DD60" s="22" t="b">
        <f t="shared" ca="1" si="457"/>
        <v>0</v>
      </c>
      <c r="DE60" s="22" t="b">
        <f t="shared" ca="1" si="457"/>
        <v>0</v>
      </c>
      <c r="DF60" s="22" t="b">
        <f t="shared" ca="1" si="457"/>
        <v>0</v>
      </c>
      <c r="DG60" s="22" t="b">
        <f t="shared" ca="1" si="457"/>
        <v>0</v>
      </c>
      <c r="DH60" s="22" t="b">
        <f t="shared" ca="1" si="457"/>
        <v>0</v>
      </c>
      <c r="DI60" s="22" t="b">
        <f t="shared" ca="1" si="457"/>
        <v>0</v>
      </c>
      <c r="DJ60" s="22" t="b">
        <f t="shared" ca="1" si="457"/>
        <v>0</v>
      </c>
      <c r="DK60" s="22"/>
      <c r="DO60" s="15" t="str">
        <f t="shared" ca="1" si="426"/>
        <v/>
      </c>
      <c r="DP60" s="15" t="str">
        <f t="shared" ca="1" si="426"/>
        <v/>
      </c>
      <c r="DQ60" s="15" t="str">
        <f t="shared" ca="1" si="426"/>
        <v/>
      </c>
      <c r="DR60" s="15" t="str">
        <f t="shared" ca="1" si="426"/>
        <v/>
      </c>
      <c r="DS60" s="15" t="str">
        <f t="shared" ca="1" si="426"/>
        <v/>
      </c>
      <c r="DT60" s="15" t="str">
        <f t="shared" ca="1" si="426"/>
        <v/>
      </c>
      <c r="DU60" s="15" t="str">
        <f t="shared" ca="1" si="426"/>
        <v/>
      </c>
      <c r="DV60" s="15" t="str">
        <f t="shared" ca="1" si="426"/>
        <v/>
      </c>
    </row>
    <row r="61" spans="1:126">
      <c r="A61" s="15">
        <f t="shared" si="19"/>
        <v>49</v>
      </c>
      <c r="B61" s="15" t="str">
        <f ca="1">IF(AD61,IF(BS61&gt;0,BT61,IF(DA61,"Pole zależy od pól, które zależą od zamkniętego workbooka","ok.")),"")</f>
        <v>ok.</v>
      </c>
      <c r="C61" s="15" t="s">
        <v>234</v>
      </c>
      <c r="D61" s="15" t="str">
        <f t="shared" si="21"/>
        <v>Grupy NazwyRodzaj</v>
      </c>
      <c r="F61" s="15" t="s">
        <v>233</v>
      </c>
      <c r="G61" s="15" t="s">
        <v>125</v>
      </c>
      <c r="J61" s="19" t="str">
        <f ca="1">CELL(_CELL_ADDRESS_NAME,grupy!$J$4)</f>
        <v>'[dane surowe2c.xlsm]grupy'!$J$4</v>
      </c>
      <c r="K61" s="15">
        <f ca="1">ster!$C$16</f>
        <v>0</v>
      </c>
      <c r="M61" s="19"/>
      <c r="T61" s="15" t="str">
        <f ca="1">BC61</f>
        <v/>
      </c>
      <c r="U61" s="15">
        <f ca="1">IF(AD61,BS61,"")</f>
        <v>0</v>
      </c>
      <c r="AD61" s="16" t="b">
        <f t="shared" si="427"/>
        <v>1</v>
      </c>
      <c r="AE61" s="16" t="b">
        <f t="shared" si="428"/>
        <v>0</v>
      </c>
      <c r="AF61" s="15" t="str">
        <f t="shared" si="68"/>
        <v/>
      </c>
      <c r="AG61" s="15" t="str">
        <f t="shared" ca="1" si="1"/>
        <v/>
      </c>
      <c r="AH61" s="15" t="str">
        <f t="shared" ca="1" si="2"/>
        <v/>
      </c>
      <c r="AI61" s="15" t="b">
        <f t="shared" ca="1" si="3"/>
        <v>0</v>
      </c>
      <c r="AJ61" s="15" t="str">
        <f t="shared" ca="1" si="24"/>
        <v/>
      </c>
      <c r="AK61" s="27" t="str">
        <f t="shared" ca="1" si="429"/>
        <v/>
      </c>
      <c r="AL61" s="15" t="b">
        <f t="shared" ca="1" si="4"/>
        <v>0</v>
      </c>
      <c r="AM61" s="15" t="str">
        <f t="shared" ca="1" si="430"/>
        <v/>
      </c>
      <c r="AN61" s="15">
        <f t="shared" ca="1" si="431"/>
        <v>3</v>
      </c>
      <c r="AO61" s="15" t="str">
        <f t="shared" ca="1" si="25"/>
        <v/>
      </c>
      <c r="AP61" s="15" t="str">
        <f t="shared" ca="1" si="432"/>
        <v/>
      </c>
      <c r="AQ61" s="27">
        <f t="shared" ca="1" si="433"/>
        <v>1</v>
      </c>
      <c r="AR61" s="15" t="b">
        <f t="shared" ca="1" si="434"/>
        <v>1</v>
      </c>
      <c r="AS61" s="27" t="b">
        <f t="shared" ca="1" si="435"/>
        <v>1</v>
      </c>
      <c r="AT61" s="27" t="b">
        <f t="shared" ca="1" si="436"/>
        <v>1</v>
      </c>
      <c r="AU61" s="27">
        <f t="shared" ca="1" si="437"/>
        <v>21</v>
      </c>
      <c r="AV61" s="16" t="e">
        <f t="shared" ca="1" si="438"/>
        <v>#REF!</v>
      </c>
      <c r="AW61" s="15" t="str">
        <f t="shared" ca="1" si="451"/>
        <v>'[dane surowe2c.xlsm]grupy'!$J$4</v>
      </c>
      <c r="AX61" s="27" t="b">
        <f t="shared" ca="1" si="439"/>
        <v>0</v>
      </c>
      <c r="AY61" s="27" t="b">
        <f t="shared" ca="1" si="440"/>
        <v>0</v>
      </c>
      <c r="AZ61" s="15">
        <f t="shared" ca="1" si="441"/>
        <v>1</v>
      </c>
      <c r="BA61" s="15">
        <f t="shared" ca="1" si="26"/>
        <v>0</v>
      </c>
      <c r="BB61" s="15" t="str">
        <f t="shared" ca="1" si="442"/>
        <v>'[dane surowe2c.xlsm]grupy'!$J$4</v>
      </c>
      <c r="BC61" s="15" t="str">
        <f t="shared" ca="1" si="27"/>
        <v/>
      </c>
      <c r="BD61" s="15" t="b">
        <f t="shared" ca="1" si="443"/>
        <v>0</v>
      </c>
      <c r="BE61" s="15" t="b">
        <f t="shared" ca="1" si="6"/>
        <v>0</v>
      </c>
      <c r="BF61" s="15" t="str">
        <f t="shared" ca="1" si="7"/>
        <v/>
      </c>
      <c r="BG61" s="15" t="str">
        <f t="shared" ca="1" si="8"/>
        <v/>
      </c>
      <c r="BH61" s="15" t="str">
        <f t="array" aca="1" ref="BH61" ca="1">IF(IFERROR( S61,1),1,IF(BC61="","", SUM(IF(ISERROR(INDIRECT(BC61)),1,0))))</f>
        <v/>
      </c>
      <c r="BI61" s="15" t="b">
        <f t="shared" si="444"/>
        <v>0</v>
      </c>
      <c r="BJ61" s="15" t="b">
        <f t="shared" si="445"/>
        <v>1</v>
      </c>
      <c r="BK61" s="15">
        <f t="shared" ca="1" si="9"/>
        <v>2</v>
      </c>
      <c r="BL61" s="15">
        <f t="shared" ca="1" si="10"/>
        <v>2</v>
      </c>
      <c r="BP61" s="15" t="b">
        <f t="shared" si="28"/>
        <v>1</v>
      </c>
      <c r="BQ61" s="15" t="b">
        <f t="shared" ca="1" si="29"/>
        <v>0</v>
      </c>
      <c r="BR61" s="15" t="str">
        <f t="shared" ca="1" si="11"/>
        <v/>
      </c>
      <c r="BS61" s="15">
        <f t="shared" ca="1" si="30"/>
        <v>0</v>
      </c>
      <c r="BT61" s="15" t="str">
        <f t="shared" ca="1" si="12"/>
        <v/>
      </c>
      <c r="BV61" s="15" t="b">
        <f t="shared" ca="1" si="31"/>
        <v>0</v>
      </c>
      <c r="BW61" s="15" t="b">
        <f t="shared" ca="1" si="32"/>
        <v>0</v>
      </c>
      <c r="BX61" s="15" t="b">
        <f t="shared" ca="1" si="33"/>
        <v>0</v>
      </c>
      <c r="BY61" s="15" t="b">
        <f t="shared" ca="1" si="13"/>
        <v>0</v>
      </c>
      <c r="BZ61" s="15" t="b">
        <f t="shared" ca="1" si="34"/>
        <v>0</v>
      </c>
      <c r="CA61" s="15" t="b">
        <f t="shared" ca="1" si="446"/>
        <v>0</v>
      </c>
      <c r="CB61" s="15" t="b">
        <f t="shared" ca="1" si="447"/>
        <v>0</v>
      </c>
      <c r="CC61" s="15" t="b">
        <f t="shared" ca="1" si="448"/>
        <v>0</v>
      </c>
      <c r="CD61" s="15" t="b">
        <f t="shared" ca="1" si="448"/>
        <v>0</v>
      </c>
      <c r="CE61" s="15" t="b">
        <f t="shared" ca="1" si="35"/>
        <v>0</v>
      </c>
      <c r="CF61" s="15" t="b">
        <f t="shared" ca="1" si="449"/>
        <v>0</v>
      </c>
      <c r="CG61" s="15" t="b">
        <f t="shared" ca="1" si="450"/>
        <v>0</v>
      </c>
      <c r="CH61" s="15" t="b">
        <f t="shared" ca="1" si="14"/>
        <v>0</v>
      </c>
      <c r="CI61" s="15" t="b">
        <f t="shared" si="36"/>
        <v>0</v>
      </c>
      <c r="CJ61" s="15" t="b">
        <f t="shared" si="37"/>
        <v>0</v>
      </c>
      <c r="CK61" s="15" t="b">
        <f t="shared" ca="1" si="455"/>
        <v>0</v>
      </c>
      <c r="CL61" s="15" t="b">
        <f t="shared" ca="1" si="455"/>
        <v>0</v>
      </c>
      <c r="CM61" s="15" t="b">
        <f t="shared" ca="1" si="455"/>
        <v>0</v>
      </c>
      <c r="CN61" s="15" t="b">
        <f t="shared" ca="1" si="455"/>
        <v>0</v>
      </c>
      <c r="CO61" s="15" t="b">
        <f t="shared" ca="1" si="455"/>
        <v>0</v>
      </c>
      <c r="CP61" s="15" t="b">
        <f t="shared" ca="1" si="455"/>
        <v>0</v>
      </c>
      <c r="CQ61" s="15" t="b">
        <f t="shared" ca="1" si="452"/>
        <v>0</v>
      </c>
      <c r="CR61" s="21" t="b">
        <f t="shared" ca="1" si="452"/>
        <v>0</v>
      </c>
      <c r="CS61" s="22" t="b">
        <f t="shared" ca="1" si="458"/>
        <v>0</v>
      </c>
      <c r="CT61" s="22" t="b">
        <f t="shared" ca="1" si="458"/>
        <v>0</v>
      </c>
      <c r="CU61" s="22" t="b">
        <f t="shared" ca="1" si="458"/>
        <v>0</v>
      </c>
      <c r="CV61" s="22" t="b">
        <f t="shared" ca="1" si="458"/>
        <v>0</v>
      </c>
      <c r="CW61" s="22" t="b">
        <f t="shared" ca="1" si="458"/>
        <v>0</v>
      </c>
      <c r="CX61" s="22" t="b">
        <f t="shared" ca="1" si="458"/>
        <v>0</v>
      </c>
      <c r="CY61" s="22" t="b">
        <f t="shared" ca="1" si="458"/>
        <v>0</v>
      </c>
      <c r="CZ61" s="21" t="b">
        <f t="shared" ca="1" si="458"/>
        <v>0</v>
      </c>
      <c r="DB61" s="22" t="b">
        <f t="shared" ca="1" si="38"/>
        <v>0</v>
      </c>
      <c r="DC61" s="22" t="b">
        <f t="shared" ca="1" si="457"/>
        <v>0</v>
      </c>
      <c r="DD61" s="22" t="b">
        <f t="shared" ca="1" si="457"/>
        <v>0</v>
      </c>
      <c r="DE61" s="22" t="b">
        <f t="shared" ca="1" si="457"/>
        <v>0</v>
      </c>
      <c r="DF61" s="22" t="b">
        <f t="shared" ca="1" si="457"/>
        <v>0</v>
      </c>
      <c r="DG61" s="22" t="b">
        <f t="shared" ca="1" si="457"/>
        <v>0</v>
      </c>
      <c r="DH61" s="22" t="b">
        <f t="shared" ca="1" si="457"/>
        <v>0</v>
      </c>
      <c r="DI61" s="22" t="b">
        <f t="shared" ca="1" si="457"/>
        <v>0</v>
      </c>
      <c r="DJ61" s="22" t="b">
        <f t="shared" ca="1" si="457"/>
        <v>0</v>
      </c>
      <c r="DK61" s="22"/>
      <c r="DO61" s="15" t="str">
        <f t="shared" ca="1" si="426"/>
        <v/>
      </c>
      <c r="DP61" s="15" t="str">
        <f t="shared" ca="1" si="426"/>
        <v/>
      </c>
      <c r="DQ61" s="15" t="str">
        <f t="shared" ca="1" si="426"/>
        <v/>
      </c>
      <c r="DR61" s="15" t="str">
        <f t="shared" ca="1" si="426"/>
        <v/>
      </c>
      <c r="DS61" s="15" t="str">
        <f t="shared" ca="1" si="426"/>
        <v/>
      </c>
      <c r="DT61" s="15" t="str">
        <f t="shared" ca="1" si="426"/>
        <v/>
      </c>
      <c r="DU61" s="15" t="str">
        <f t="shared" ca="1" si="426"/>
        <v/>
      </c>
      <c r="DV61" s="15" t="str">
        <f t="shared" ca="1" si="426"/>
        <v/>
      </c>
    </row>
    <row r="62" spans="1:126">
      <c r="A62" s="15">
        <f t="shared" si="19"/>
        <v>50</v>
      </c>
      <c r="B62" s="15" t="str">
        <f t="shared" ref="B62:B82" ca="1" si="459">IF(AD62,IF(BS62&gt;0,BT62,IF(DA62,"Pole zależy od pól, które zależą od zamkniętego workbooka","ok.")),"")</f>
        <v>Pola, od którego zależy dane pole ma błąd</v>
      </c>
      <c r="C62" s="15" t="s">
        <v>118</v>
      </c>
      <c r="D62" s="15" t="str">
        <f t="shared" si="21"/>
        <v>Dane IleZmiennych</v>
      </c>
      <c r="E62" s="15" t="s">
        <v>189</v>
      </c>
      <c r="F62" s="15" t="s">
        <v>183</v>
      </c>
      <c r="G62" s="15" t="s">
        <v>91</v>
      </c>
      <c r="J62" s="19" t="str">
        <f ca="1">CELL(_CELL_ADDRESS_NAME,ster!$B$12)</f>
        <v>'[dane surowe2c.xlsm]ster'!$B$12</v>
      </c>
      <c r="M62" s="19"/>
      <c r="T62" s="15" t="str">
        <f t="shared" ref="T62:T68" ca="1" si="460">BC62</f>
        <v>'[dane surowe2c.xlsm]ster'!$B$12</v>
      </c>
      <c r="U62" s="15">
        <f t="shared" ref="U62:U78" ca="1" si="461">IF(AD62,BS62,"")</f>
        <v>25</v>
      </c>
      <c r="V62" s="15" t="s">
        <v>94</v>
      </c>
      <c r="AD62" s="16" t="b">
        <f t="shared" si="427"/>
        <v>1</v>
      </c>
      <c r="AE62" s="16" t="b">
        <f t="shared" si="428"/>
        <v>0</v>
      </c>
      <c r="AF62" s="15" t="str">
        <f t="shared" si="68"/>
        <v/>
      </c>
      <c r="AG62" s="15" t="str">
        <f t="shared" ca="1" si="1"/>
        <v/>
      </c>
      <c r="AH62" s="15" t="str">
        <f t="shared" ca="1" si="2"/>
        <v/>
      </c>
      <c r="AI62" s="15" t="b">
        <f t="shared" ca="1" si="3"/>
        <v>0</v>
      </c>
      <c r="AJ62" s="15" t="str">
        <f t="shared" ca="1" si="24"/>
        <v/>
      </c>
      <c r="AK62" s="27" t="str">
        <f t="shared" ca="1" si="429"/>
        <v/>
      </c>
      <c r="AL62" s="15" t="b">
        <f t="shared" ca="1" si="4"/>
        <v>0</v>
      </c>
      <c r="AM62" s="15" t="str">
        <f t="shared" ca="1" si="430"/>
        <v/>
      </c>
      <c r="AN62" s="15">
        <f t="shared" ca="1" si="431"/>
        <v>3</v>
      </c>
      <c r="AO62" s="15" t="str">
        <f t="shared" ca="1" si="25"/>
        <v/>
      </c>
      <c r="AP62" s="15" t="str">
        <f t="shared" ca="1" si="432"/>
        <v/>
      </c>
      <c r="AQ62" s="27">
        <f t="shared" ca="1" si="433"/>
        <v>1</v>
      </c>
      <c r="AR62" s="15" t="b">
        <f t="shared" ca="1" si="434"/>
        <v>1</v>
      </c>
      <c r="AS62" s="27" t="b">
        <f t="shared" ca="1" si="435"/>
        <v>1</v>
      </c>
      <c r="AT62" s="27" t="b">
        <f t="shared" ca="1" si="436"/>
        <v>1</v>
      </c>
      <c r="AU62" s="27">
        <f t="shared" ca="1" si="437"/>
        <v>21</v>
      </c>
      <c r="AV62" s="16" t="e">
        <f t="shared" ca="1" si="438"/>
        <v>#REF!</v>
      </c>
      <c r="AW62" s="15" t="str">
        <f t="shared" ca="1" si="451"/>
        <v>'[dane surowe2c.xlsm]ster'!$B$12</v>
      </c>
      <c r="AX62" s="27" t="b">
        <f t="shared" ca="1" si="439"/>
        <v>0</v>
      </c>
      <c r="AY62" s="27" t="b">
        <f t="shared" ca="1" si="440"/>
        <v>0</v>
      </c>
      <c r="AZ62" s="15">
        <f t="shared" ca="1" si="441"/>
        <v>1</v>
      </c>
      <c r="BA62" s="15">
        <f t="shared" ca="1" si="26"/>
        <v>1</v>
      </c>
      <c r="BB62" s="15" t="str">
        <f t="shared" ca="1" si="442"/>
        <v>'[dane surowe2c.xlsm]ster'!$B$12</v>
      </c>
      <c r="BC62" s="15" t="str">
        <f t="shared" ca="1" si="27"/>
        <v>'[dane surowe2c.xlsm]ster'!$B$12</v>
      </c>
      <c r="BD62" s="15" t="b">
        <f t="shared" ca="1" si="443"/>
        <v>0</v>
      </c>
      <c r="BE62" s="15" t="b">
        <f t="shared" ca="1" si="6"/>
        <v>1</v>
      </c>
      <c r="BF62" s="15">
        <f t="shared" ca="1" si="7"/>
        <v>1</v>
      </c>
      <c r="BG62" s="15">
        <f t="shared" ca="1" si="8"/>
        <v>1</v>
      </c>
      <c r="BH62" s="15">
        <f t="array" aca="1" ref="BH62" ca="1">IF(IFERROR( S62,1),1,IF(BC62="","", SUM(IF(ISERROR(INDIRECT(BC62)),1,0))))</f>
        <v>0</v>
      </c>
      <c r="BI62" s="15" t="b">
        <f t="shared" si="444"/>
        <v>1</v>
      </c>
      <c r="BJ62" s="15" t="b">
        <f t="shared" si="445"/>
        <v>0</v>
      </c>
      <c r="BK62" s="15">
        <f t="shared" ca="1" si="9"/>
        <v>1</v>
      </c>
      <c r="BL62" s="15">
        <f t="shared" ca="1" si="10"/>
        <v>1</v>
      </c>
      <c r="BP62" s="15" t="b">
        <f t="shared" si="28"/>
        <v>1</v>
      </c>
      <c r="BQ62" s="15" t="b">
        <f t="shared" ca="1" si="29"/>
        <v>1</v>
      </c>
      <c r="BR62" s="15">
        <f t="shared" ca="1" si="11"/>
        <v>25</v>
      </c>
      <c r="BS62" s="15">
        <f t="shared" ca="1" si="30"/>
        <v>25</v>
      </c>
      <c r="BT62" s="15" t="str">
        <f t="shared" ca="1" si="12"/>
        <v>Pola, od którego zależy dane pole ma błąd</v>
      </c>
      <c r="BV62" s="15" t="b">
        <f t="shared" ca="1" si="31"/>
        <v>0</v>
      </c>
      <c r="BW62" s="15" t="b">
        <f t="shared" ca="1" si="32"/>
        <v>0</v>
      </c>
      <c r="BX62" s="15" t="b">
        <f t="shared" ca="1" si="33"/>
        <v>0</v>
      </c>
      <c r="BY62" s="15" t="b">
        <f t="shared" ca="1" si="13"/>
        <v>0</v>
      </c>
      <c r="BZ62" s="15" t="b">
        <f t="shared" ca="1" si="34"/>
        <v>0</v>
      </c>
      <c r="CA62" s="15" t="b">
        <f t="shared" ca="1" si="446"/>
        <v>0</v>
      </c>
      <c r="CB62" s="15" t="b">
        <f t="shared" ca="1" si="447"/>
        <v>0</v>
      </c>
      <c r="CC62" s="15" t="b">
        <f t="shared" ca="1" si="448"/>
        <v>0</v>
      </c>
      <c r="CD62" s="15" t="b">
        <f t="shared" ca="1" si="448"/>
        <v>0</v>
      </c>
      <c r="CE62" s="15" t="b">
        <f t="shared" ca="1" si="35"/>
        <v>0</v>
      </c>
      <c r="CF62" s="15" t="b">
        <f t="shared" ca="1" si="449"/>
        <v>0</v>
      </c>
      <c r="CG62" s="15" t="b">
        <f t="shared" ca="1" si="450"/>
        <v>0</v>
      </c>
      <c r="CH62" s="15" t="b">
        <f t="shared" ca="1" si="14"/>
        <v>0</v>
      </c>
      <c r="CI62" s="15" t="b">
        <f t="shared" si="36"/>
        <v>0</v>
      </c>
      <c r="CJ62" s="15" t="b">
        <f t="shared" si="37"/>
        <v>0</v>
      </c>
      <c r="CK62" s="15" t="b">
        <f t="shared" ca="1" si="455"/>
        <v>0</v>
      </c>
      <c r="CL62" s="15" t="b">
        <f t="shared" ca="1" si="455"/>
        <v>0</v>
      </c>
      <c r="CM62" s="15" t="b">
        <f t="shared" ca="1" si="455"/>
        <v>0</v>
      </c>
      <c r="CN62" s="15" t="b">
        <f t="shared" ca="1" si="455"/>
        <v>0</v>
      </c>
      <c r="CO62" s="15" t="b">
        <f t="shared" ca="1" si="455"/>
        <v>0</v>
      </c>
      <c r="CP62" s="15" t="b">
        <f t="shared" ca="1" si="455"/>
        <v>0</v>
      </c>
      <c r="CQ62" s="15" t="b">
        <f t="shared" ca="1" si="452"/>
        <v>0</v>
      </c>
      <c r="CR62" s="21" t="b">
        <f t="shared" ca="1" si="452"/>
        <v>0</v>
      </c>
      <c r="CS62" s="22" t="b">
        <f t="shared" ca="1" si="458"/>
        <v>1</v>
      </c>
      <c r="CT62" s="22" t="b">
        <f t="shared" ca="1" si="458"/>
        <v>0</v>
      </c>
      <c r="CU62" s="22" t="b">
        <f t="shared" ca="1" si="458"/>
        <v>0</v>
      </c>
      <c r="CV62" s="22" t="b">
        <f t="shared" ca="1" si="458"/>
        <v>0</v>
      </c>
      <c r="CW62" s="22" t="b">
        <f t="shared" ca="1" si="458"/>
        <v>0</v>
      </c>
      <c r="CX62" s="22" t="b">
        <f t="shared" ca="1" si="458"/>
        <v>0</v>
      </c>
      <c r="CY62" s="22" t="b">
        <f t="shared" ca="1" si="458"/>
        <v>0</v>
      </c>
      <c r="CZ62" s="21" t="b">
        <f t="shared" ca="1" si="458"/>
        <v>0</v>
      </c>
      <c r="DB62" s="22" t="b">
        <f t="shared" ca="1" si="38"/>
        <v>0</v>
      </c>
      <c r="DC62" s="22" t="b">
        <f t="shared" ca="1" si="457"/>
        <v>0</v>
      </c>
      <c r="DD62" s="22" t="b">
        <f t="shared" ca="1" si="457"/>
        <v>0</v>
      </c>
      <c r="DE62" s="22" t="b">
        <f t="shared" ca="1" si="457"/>
        <v>0</v>
      </c>
      <c r="DF62" s="22" t="b">
        <f t="shared" ca="1" si="457"/>
        <v>0</v>
      </c>
      <c r="DG62" s="22" t="b">
        <f t="shared" ca="1" si="457"/>
        <v>0</v>
      </c>
      <c r="DH62" s="22" t="b">
        <f t="shared" ca="1" si="457"/>
        <v>0</v>
      </c>
      <c r="DI62" s="22" t="b">
        <f t="shared" ca="1" si="457"/>
        <v>0</v>
      </c>
      <c r="DJ62" s="22" t="b">
        <f t="shared" ca="1" si="457"/>
        <v>0</v>
      </c>
      <c r="DK62" s="22"/>
      <c r="DO62" s="15">
        <f t="shared" ca="1" si="426"/>
        <v>100</v>
      </c>
      <c r="DP62" s="15" t="str">
        <f t="shared" ca="1" si="426"/>
        <v/>
      </c>
      <c r="DQ62" s="15" t="str">
        <f t="shared" ca="1" si="426"/>
        <v/>
      </c>
      <c r="DR62" s="15" t="str">
        <f t="shared" ca="1" si="426"/>
        <v/>
      </c>
      <c r="DS62" s="15" t="str">
        <f t="shared" ca="1" si="426"/>
        <v/>
      </c>
      <c r="DT62" s="15" t="str">
        <f t="shared" ca="1" si="426"/>
        <v/>
      </c>
      <c r="DU62" s="15" t="str">
        <f t="shared" ca="1" si="426"/>
        <v/>
      </c>
      <c r="DV62" s="15" t="str">
        <f t="shared" ca="1" si="426"/>
        <v/>
      </c>
    </row>
    <row r="63" spans="1:126">
      <c r="A63" s="15">
        <f t="shared" si="19"/>
        <v>51</v>
      </c>
      <c r="B63" s="15" t="str">
        <f t="shared" ca="1" si="459"/>
        <v>Pola, od którego zależy dane pole ma błąd</v>
      </c>
      <c r="C63" s="15" t="s">
        <v>119</v>
      </c>
      <c r="D63" s="15" t="str">
        <f t="shared" si="21"/>
        <v>Dane MaxNrZmiennej</v>
      </c>
      <c r="E63" s="15" t="s">
        <v>190</v>
      </c>
      <c r="F63" s="15" t="s">
        <v>184</v>
      </c>
      <c r="G63" s="15" t="s">
        <v>91</v>
      </c>
      <c r="J63" s="19" t="str">
        <f ca="1">CELL(_CELL_ADDRESS_NAME,ster!$C$12)</f>
        <v>'[dane surowe2c.xlsm]ster'!$C$12</v>
      </c>
      <c r="M63" s="19"/>
      <c r="T63" s="15" t="str">
        <f t="shared" ca="1" si="460"/>
        <v>'[dane surowe2c.xlsm]ster'!$C$12</v>
      </c>
      <c r="U63" s="15">
        <f t="shared" ca="1" si="461"/>
        <v>25</v>
      </c>
      <c r="V63" s="15" t="s">
        <v>94</v>
      </c>
      <c r="AD63" s="16" t="b">
        <f t="shared" si="427"/>
        <v>1</v>
      </c>
      <c r="AE63" s="16" t="b">
        <f t="shared" si="428"/>
        <v>0</v>
      </c>
      <c r="AF63" s="15" t="str">
        <f t="shared" si="68"/>
        <v/>
      </c>
      <c r="AG63" s="15" t="str">
        <f t="shared" ca="1" si="1"/>
        <v/>
      </c>
      <c r="AH63" s="15" t="str">
        <f t="shared" ca="1" si="2"/>
        <v/>
      </c>
      <c r="AI63" s="15" t="b">
        <f t="shared" ca="1" si="3"/>
        <v>0</v>
      </c>
      <c r="AJ63" s="15" t="str">
        <f t="shared" ca="1" si="24"/>
        <v/>
      </c>
      <c r="AK63" s="27" t="str">
        <f t="shared" ca="1" si="429"/>
        <v/>
      </c>
      <c r="AL63" s="15" t="b">
        <f t="shared" ca="1" si="4"/>
        <v>0</v>
      </c>
      <c r="AM63" s="15" t="str">
        <f t="shared" ca="1" si="430"/>
        <v/>
      </c>
      <c r="AN63" s="15">
        <f t="shared" ca="1" si="431"/>
        <v>3</v>
      </c>
      <c r="AO63" s="15" t="str">
        <f t="shared" ca="1" si="25"/>
        <v/>
      </c>
      <c r="AP63" s="15" t="str">
        <f t="shared" ca="1" si="432"/>
        <v/>
      </c>
      <c r="AQ63" s="27">
        <f t="shared" ca="1" si="433"/>
        <v>1</v>
      </c>
      <c r="AR63" s="15" t="b">
        <f t="shared" ca="1" si="434"/>
        <v>1</v>
      </c>
      <c r="AS63" s="27" t="b">
        <f t="shared" ca="1" si="435"/>
        <v>1</v>
      </c>
      <c r="AT63" s="27" t="b">
        <f t="shared" ca="1" si="436"/>
        <v>1</v>
      </c>
      <c r="AU63" s="27">
        <f t="shared" ca="1" si="437"/>
        <v>21</v>
      </c>
      <c r="AV63" s="16" t="e">
        <f t="shared" ca="1" si="438"/>
        <v>#REF!</v>
      </c>
      <c r="AW63" s="15" t="str">
        <f t="shared" ca="1" si="451"/>
        <v>'[dane surowe2c.xlsm]ster'!$C$12</v>
      </c>
      <c r="AX63" s="27" t="b">
        <f t="shared" ca="1" si="439"/>
        <v>0</v>
      </c>
      <c r="AY63" s="27" t="b">
        <f t="shared" ca="1" si="440"/>
        <v>0</v>
      </c>
      <c r="AZ63" s="15">
        <f t="shared" ca="1" si="441"/>
        <v>1</v>
      </c>
      <c r="BA63" s="15">
        <f t="shared" ca="1" si="26"/>
        <v>1</v>
      </c>
      <c r="BB63" s="15" t="str">
        <f t="shared" ca="1" si="442"/>
        <v>'[dane surowe2c.xlsm]ster'!$C$12</v>
      </c>
      <c r="BC63" s="15" t="str">
        <f t="shared" ca="1" si="27"/>
        <v>'[dane surowe2c.xlsm]ster'!$C$12</v>
      </c>
      <c r="BD63" s="15" t="b">
        <f t="shared" ca="1" si="443"/>
        <v>0</v>
      </c>
      <c r="BE63" s="15" t="b">
        <f t="shared" ca="1" si="6"/>
        <v>1</v>
      </c>
      <c r="BF63" s="15">
        <f t="shared" ca="1" si="7"/>
        <v>1</v>
      </c>
      <c r="BG63" s="15">
        <f t="shared" ca="1" si="8"/>
        <v>1</v>
      </c>
      <c r="BH63" s="15">
        <f t="array" aca="1" ref="BH63" ca="1">IF(IFERROR( S63,1),1,IF(BC63="","", SUM(IF(ISERROR(INDIRECT(BC63)),1,0))))</f>
        <v>0</v>
      </c>
      <c r="BI63" s="15" t="b">
        <f t="shared" si="444"/>
        <v>1</v>
      </c>
      <c r="BJ63" s="15" t="b">
        <f t="shared" si="445"/>
        <v>0</v>
      </c>
      <c r="BK63" s="15">
        <f t="shared" ca="1" si="9"/>
        <v>1</v>
      </c>
      <c r="BL63" s="15">
        <f t="shared" ca="1" si="10"/>
        <v>1</v>
      </c>
      <c r="BP63" s="15" t="b">
        <f t="shared" si="28"/>
        <v>1</v>
      </c>
      <c r="BQ63" s="15" t="b">
        <f t="shared" ca="1" si="29"/>
        <v>1</v>
      </c>
      <c r="BR63" s="15">
        <f t="shared" ca="1" si="11"/>
        <v>25</v>
      </c>
      <c r="BS63" s="15">
        <f t="shared" ca="1" si="30"/>
        <v>25</v>
      </c>
      <c r="BT63" s="15" t="str">
        <f t="shared" ca="1" si="12"/>
        <v>Pola, od którego zależy dane pole ma błąd</v>
      </c>
      <c r="BV63" s="15" t="b">
        <f t="shared" ca="1" si="31"/>
        <v>0</v>
      </c>
      <c r="BW63" s="15" t="b">
        <f t="shared" ca="1" si="32"/>
        <v>0</v>
      </c>
      <c r="BX63" s="15" t="b">
        <f t="shared" ca="1" si="33"/>
        <v>0</v>
      </c>
      <c r="BY63" s="15" t="b">
        <f t="shared" ca="1" si="13"/>
        <v>0</v>
      </c>
      <c r="BZ63" s="15" t="b">
        <f t="shared" ca="1" si="34"/>
        <v>0</v>
      </c>
      <c r="CA63" s="15" t="b">
        <f t="shared" ca="1" si="446"/>
        <v>0</v>
      </c>
      <c r="CB63" s="15" t="b">
        <f t="shared" ca="1" si="447"/>
        <v>0</v>
      </c>
      <c r="CC63" s="15" t="b">
        <f t="shared" ca="1" si="448"/>
        <v>0</v>
      </c>
      <c r="CD63" s="15" t="b">
        <f t="shared" ca="1" si="448"/>
        <v>0</v>
      </c>
      <c r="CE63" s="15" t="b">
        <f t="shared" ca="1" si="35"/>
        <v>0</v>
      </c>
      <c r="CF63" s="15" t="b">
        <f t="shared" ca="1" si="449"/>
        <v>0</v>
      </c>
      <c r="CG63" s="15" t="b">
        <f t="shared" ca="1" si="450"/>
        <v>0</v>
      </c>
      <c r="CH63" s="15" t="b">
        <f t="shared" ca="1" si="14"/>
        <v>0</v>
      </c>
      <c r="CI63" s="15" t="b">
        <f t="shared" si="36"/>
        <v>0</v>
      </c>
      <c r="CJ63" s="15" t="b">
        <f t="shared" si="37"/>
        <v>0</v>
      </c>
      <c r="CK63" s="15" t="b">
        <f t="shared" ca="1" si="455"/>
        <v>0</v>
      </c>
      <c r="CL63" s="15" t="b">
        <f t="shared" ca="1" si="455"/>
        <v>0</v>
      </c>
      <c r="CM63" s="15" t="b">
        <f t="shared" ca="1" si="455"/>
        <v>0</v>
      </c>
      <c r="CN63" s="15" t="b">
        <f t="shared" ca="1" si="455"/>
        <v>0</v>
      </c>
      <c r="CO63" s="15" t="b">
        <f t="shared" ca="1" si="455"/>
        <v>0</v>
      </c>
      <c r="CP63" s="15" t="b">
        <f t="shared" ca="1" si="455"/>
        <v>0</v>
      </c>
      <c r="CQ63" s="15" t="b">
        <f t="shared" ca="1" si="452"/>
        <v>0</v>
      </c>
      <c r="CR63" s="21" t="b">
        <f t="shared" ca="1" si="452"/>
        <v>0</v>
      </c>
      <c r="CS63" s="22" t="b">
        <f t="shared" ca="1" si="458"/>
        <v>1</v>
      </c>
      <c r="CT63" s="22" t="b">
        <f t="shared" ca="1" si="458"/>
        <v>0</v>
      </c>
      <c r="CU63" s="22" t="b">
        <f t="shared" ca="1" si="458"/>
        <v>0</v>
      </c>
      <c r="CV63" s="22" t="b">
        <f t="shared" ca="1" si="458"/>
        <v>0</v>
      </c>
      <c r="CW63" s="22" t="b">
        <f t="shared" ca="1" si="458"/>
        <v>0</v>
      </c>
      <c r="CX63" s="22" t="b">
        <f t="shared" ca="1" si="458"/>
        <v>0</v>
      </c>
      <c r="CY63" s="22" t="b">
        <f t="shared" ca="1" si="458"/>
        <v>0</v>
      </c>
      <c r="CZ63" s="21" t="b">
        <f t="shared" ca="1" si="458"/>
        <v>0</v>
      </c>
      <c r="DB63" s="22" t="b">
        <f t="shared" ca="1" si="38"/>
        <v>0</v>
      </c>
      <c r="DC63" s="22" t="b">
        <f t="shared" ca="1" si="457"/>
        <v>0</v>
      </c>
      <c r="DD63" s="22" t="b">
        <f t="shared" ca="1" si="457"/>
        <v>0</v>
      </c>
      <c r="DE63" s="22" t="b">
        <f t="shared" ca="1" si="457"/>
        <v>0</v>
      </c>
      <c r="DF63" s="22" t="b">
        <f t="shared" ca="1" si="457"/>
        <v>0</v>
      </c>
      <c r="DG63" s="22" t="b">
        <f t="shared" ca="1" si="457"/>
        <v>0</v>
      </c>
      <c r="DH63" s="22" t="b">
        <f t="shared" ca="1" si="457"/>
        <v>0</v>
      </c>
      <c r="DI63" s="22" t="b">
        <f t="shared" ca="1" si="457"/>
        <v>0</v>
      </c>
      <c r="DJ63" s="22" t="b">
        <f t="shared" ca="1" si="457"/>
        <v>0</v>
      </c>
      <c r="DK63" s="22"/>
      <c r="DO63" s="15">
        <f t="shared" ca="1" si="426"/>
        <v>100</v>
      </c>
      <c r="DP63" s="15" t="str">
        <f t="shared" ca="1" si="426"/>
        <v/>
      </c>
      <c r="DQ63" s="15" t="str">
        <f t="shared" ca="1" si="426"/>
        <v/>
      </c>
      <c r="DR63" s="15" t="str">
        <f t="shared" ca="1" si="426"/>
        <v/>
      </c>
      <c r="DS63" s="15" t="str">
        <f t="shared" ca="1" si="426"/>
        <v/>
      </c>
      <c r="DT63" s="15" t="str">
        <f t="shared" ca="1" si="426"/>
        <v/>
      </c>
      <c r="DU63" s="15" t="str">
        <f t="shared" ca="1" si="426"/>
        <v/>
      </c>
      <c r="DV63" s="15" t="str">
        <f t="shared" ca="1" si="426"/>
        <v/>
      </c>
    </row>
    <row r="64" spans="1:126">
      <c r="A64" s="15">
        <f t="shared" si="19"/>
        <v>52</v>
      </c>
      <c r="B64" s="15" t="str">
        <f t="shared" ca="1" si="459"/>
        <v>Pola, od którego zależy dane pole ma błąd</v>
      </c>
      <c r="C64" s="15" t="s">
        <v>120</v>
      </c>
      <c r="D64" s="15" t="str">
        <f t="shared" si="21"/>
        <v>Dane LiczbaRespondentowBezFiltra</v>
      </c>
      <c r="F64" s="15" t="s">
        <v>185</v>
      </c>
      <c r="G64" s="15" t="s">
        <v>91</v>
      </c>
      <c r="J64" s="19" t="str">
        <f ca="1">CELL(_CELL_ADDRESS_NAME,ster!$B$14)</f>
        <v>'[dane surowe2c.xlsm]ster'!$B$14</v>
      </c>
      <c r="M64" s="19"/>
      <c r="T64" s="15" t="str">
        <f t="shared" ca="1" si="460"/>
        <v>'[dane surowe2c.xlsm]ster'!$B$14</v>
      </c>
      <c r="U64" s="15">
        <f t="shared" ca="1" si="461"/>
        <v>25</v>
      </c>
      <c r="V64" s="15" t="s">
        <v>94</v>
      </c>
      <c r="AD64" s="16" t="b">
        <f t="shared" si="427"/>
        <v>1</v>
      </c>
      <c r="AE64" s="16" t="b">
        <f t="shared" si="428"/>
        <v>0</v>
      </c>
      <c r="AF64" s="15" t="str">
        <f t="shared" si="68"/>
        <v/>
      </c>
      <c r="AG64" s="15" t="str">
        <f t="shared" ca="1" si="1"/>
        <v/>
      </c>
      <c r="AH64" s="15" t="str">
        <f t="shared" ca="1" si="2"/>
        <v/>
      </c>
      <c r="AI64" s="15" t="b">
        <f t="shared" ca="1" si="3"/>
        <v>0</v>
      </c>
      <c r="AJ64" s="15" t="str">
        <f t="shared" ca="1" si="24"/>
        <v/>
      </c>
      <c r="AK64" s="27" t="str">
        <f t="shared" ca="1" si="429"/>
        <v/>
      </c>
      <c r="AL64" s="15" t="b">
        <f t="shared" ca="1" si="4"/>
        <v>0</v>
      </c>
      <c r="AM64" s="15" t="str">
        <f t="shared" ca="1" si="430"/>
        <v/>
      </c>
      <c r="AN64" s="15">
        <f t="shared" ca="1" si="431"/>
        <v>3</v>
      </c>
      <c r="AO64" s="15" t="str">
        <f t="shared" ca="1" si="25"/>
        <v/>
      </c>
      <c r="AP64" s="15" t="str">
        <f t="shared" ca="1" si="432"/>
        <v/>
      </c>
      <c r="AQ64" s="27">
        <f t="shared" ca="1" si="433"/>
        <v>1</v>
      </c>
      <c r="AR64" s="15" t="b">
        <f t="shared" ca="1" si="434"/>
        <v>1</v>
      </c>
      <c r="AS64" s="27" t="b">
        <f t="shared" ca="1" si="435"/>
        <v>1</v>
      </c>
      <c r="AT64" s="27" t="b">
        <f t="shared" ca="1" si="436"/>
        <v>1</v>
      </c>
      <c r="AU64" s="27">
        <f t="shared" ca="1" si="437"/>
        <v>21</v>
      </c>
      <c r="AV64" s="16" t="e">
        <f t="shared" ca="1" si="438"/>
        <v>#REF!</v>
      </c>
      <c r="AW64" s="15" t="str">
        <f t="shared" ca="1" si="451"/>
        <v>'[dane surowe2c.xlsm]ster'!$B$14</v>
      </c>
      <c r="AX64" s="27" t="b">
        <f t="shared" ca="1" si="439"/>
        <v>0</v>
      </c>
      <c r="AY64" s="27" t="b">
        <f t="shared" ca="1" si="440"/>
        <v>0</v>
      </c>
      <c r="AZ64" s="15">
        <f t="shared" ca="1" si="441"/>
        <v>1</v>
      </c>
      <c r="BA64" s="15">
        <f t="shared" ca="1" si="26"/>
        <v>1</v>
      </c>
      <c r="BB64" s="15" t="str">
        <f t="shared" ca="1" si="442"/>
        <v>'[dane surowe2c.xlsm]ster'!$B$14</v>
      </c>
      <c r="BC64" s="15" t="str">
        <f t="shared" ca="1" si="27"/>
        <v>'[dane surowe2c.xlsm]ster'!$B$14</v>
      </c>
      <c r="BD64" s="15" t="b">
        <f t="shared" ca="1" si="443"/>
        <v>0</v>
      </c>
      <c r="BE64" s="15" t="b">
        <f t="shared" ca="1" si="6"/>
        <v>1</v>
      </c>
      <c r="BF64" s="15">
        <f t="shared" ca="1" si="7"/>
        <v>1</v>
      </c>
      <c r="BG64" s="15">
        <f t="shared" ca="1" si="8"/>
        <v>1</v>
      </c>
      <c r="BH64" s="15">
        <f t="array" aca="1" ref="BH64" ca="1">IF(IFERROR( S64,1),1,IF(BC64="","", SUM(IF(ISERROR(INDIRECT(BC64)),1,0))))</f>
        <v>0</v>
      </c>
      <c r="BI64" s="15" t="b">
        <f t="shared" si="444"/>
        <v>1</v>
      </c>
      <c r="BJ64" s="15" t="b">
        <f t="shared" si="445"/>
        <v>0</v>
      </c>
      <c r="BK64" s="15">
        <f t="shared" ca="1" si="9"/>
        <v>1</v>
      </c>
      <c r="BL64" s="15">
        <f t="shared" ca="1" si="10"/>
        <v>1</v>
      </c>
      <c r="BP64" s="15" t="b">
        <f t="shared" si="28"/>
        <v>1</v>
      </c>
      <c r="BQ64" s="15" t="b">
        <f t="shared" ca="1" si="29"/>
        <v>1</v>
      </c>
      <c r="BR64" s="15">
        <f t="shared" ca="1" si="11"/>
        <v>25</v>
      </c>
      <c r="BS64" s="15">
        <f t="shared" ca="1" si="30"/>
        <v>25</v>
      </c>
      <c r="BT64" s="15" t="str">
        <f t="shared" ca="1" si="12"/>
        <v>Pola, od którego zależy dane pole ma błąd</v>
      </c>
      <c r="BV64" s="15" t="b">
        <f t="shared" ca="1" si="31"/>
        <v>0</v>
      </c>
      <c r="BW64" s="15" t="b">
        <f t="shared" ca="1" si="32"/>
        <v>0</v>
      </c>
      <c r="BX64" s="15" t="b">
        <f t="shared" ca="1" si="33"/>
        <v>0</v>
      </c>
      <c r="BY64" s="15" t="b">
        <f t="shared" ca="1" si="13"/>
        <v>0</v>
      </c>
      <c r="BZ64" s="15" t="b">
        <f t="shared" ca="1" si="34"/>
        <v>0</v>
      </c>
      <c r="CA64" s="15" t="b">
        <f t="shared" ca="1" si="446"/>
        <v>0</v>
      </c>
      <c r="CB64" s="15" t="b">
        <f t="shared" ca="1" si="447"/>
        <v>0</v>
      </c>
      <c r="CC64" s="15" t="b">
        <f t="shared" ca="1" si="448"/>
        <v>0</v>
      </c>
      <c r="CD64" s="15" t="b">
        <f t="shared" ca="1" si="448"/>
        <v>0</v>
      </c>
      <c r="CE64" s="15" t="b">
        <f t="shared" ca="1" si="35"/>
        <v>0</v>
      </c>
      <c r="CF64" s="15" t="b">
        <f t="shared" ca="1" si="449"/>
        <v>0</v>
      </c>
      <c r="CG64" s="15" t="b">
        <f t="shared" ca="1" si="450"/>
        <v>0</v>
      </c>
      <c r="CH64" s="15" t="b">
        <f t="shared" ca="1" si="14"/>
        <v>0</v>
      </c>
      <c r="CI64" s="15" t="b">
        <f t="shared" si="36"/>
        <v>0</v>
      </c>
      <c r="CJ64" s="15" t="b">
        <f t="shared" si="37"/>
        <v>0</v>
      </c>
      <c r="CK64" s="15" t="b">
        <f t="shared" ca="1" si="455"/>
        <v>0</v>
      </c>
      <c r="CL64" s="15" t="b">
        <f t="shared" ca="1" si="455"/>
        <v>0</v>
      </c>
      <c r="CM64" s="15" t="b">
        <f t="shared" ca="1" si="455"/>
        <v>0</v>
      </c>
      <c r="CN64" s="15" t="b">
        <f t="shared" ca="1" si="455"/>
        <v>0</v>
      </c>
      <c r="CO64" s="15" t="b">
        <f t="shared" ca="1" si="455"/>
        <v>0</v>
      </c>
      <c r="CP64" s="15" t="b">
        <f t="shared" ca="1" si="455"/>
        <v>0</v>
      </c>
      <c r="CQ64" s="15" t="b">
        <f t="shared" ca="1" si="452"/>
        <v>0</v>
      </c>
      <c r="CR64" s="21" t="b">
        <f t="shared" ca="1" si="452"/>
        <v>0</v>
      </c>
      <c r="CS64" s="22" t="b">
        <f t="shared" ca="1" si="458"/>
        <v>1</v>
      </c>
      <c r="CT64" s="22" t="b">
        <f t="shared" ca="1" si="458"/>
        <v>0</v>
      </c>
      <c r="CU64" s="22" t="b">
        <f t="shared" ca="1" si="458"/>
        <v>0</v>
      </c>
      <c r="CV64" s="22" t="b">
        <f t="shared" ca="1" si="458"/>
        <v>0</v>
      </c>
      <c r="CW64" s="22" t="b">
        <f t="shared" ca="1" si="458"/>
        <v>0</v>
      </c>
      <c r="CX64" s="22" t="b">
        <f t="shared" ca="1" si="458"/>
        <v>0</v>
      </c>
      <c r="CY64" s="22" t="b">
        <f t="shared" ca="1" si="458"/>
        <v>0</v>
      </c>
      <c r="CZ64" s="21" t="b">
        <f t="shared" ca="1" si="458"/>
        <v>0</v>
      </c>
      <c r="DB64" s="22" t="b">
        <f t="shared" ca="1" si="38"/>
        <v>0</v>
      </c>
      <c r="DC64" s="22" t="b">
        <f t="shared" ca="1" si="457"/>
        <v>0</v>
      </c>
      <c r="DD64" s="22" t="b">
        <f t="shared" ca="1" si="457"/>
        <v>0</v>
      </c>
      <c r="DE64" s="22" t="b">
        <f t="shared" ca="1" si="457"/>
        <v>0</v>
      </c>
      <c r="DF64" s="22" t="b">
        <f t="shared" ca="1" si="457"/>
        <v>0</v>
      </c>
      <c r="DG64" s="22" t="b">
        <f t="shared" ca="1" si="457"/>
        <v>0</v>
      </c>
      <c r="DH64" s="22" t="b">
        <f t="shared" ca="1" si="457"/>
        <v>0</v>
      </c>
      <c r="DI64" s="22" t="b">
        <f t="shared" ca="1" si="457"/>
        <v>0</v>
      </c>
      <c r="DJ64" s="22" t="b">
        <f t="shared" ca="1" si="457"/>
        <v>0</v>
      </c>
      <c r="DK64" s="22"/>
      <c r="DO64" s="15">
        <f t="shared" ca="1" si="426"/>
        <v>100</v>
      </c>
      <c r="DP64" s="15" t="str">
        <f t="shared" ca="1" si="426"/>
        <v/>
      </c>
      <c r="DQ64" s="15" t="str">
        <f t="shared" ca="1" si="426"/>
        <v/>
      </c>
      <c r="DR64" s="15" t="str">
        <f t="shared" ca="1" si="426"/>
        <v/>
      </c>
      <c r="DS64" s="15" t="str">
        <f t="shared" ca="1" si="426"/>
        <v/>
      </c>
      <c r="DT64" s="15" t="str">
        <f t="shared" ca="1" si="426"/>
        <v/>
      </c>
      <c r="DU64" s="15" t="str">
        <f t="shared" ca="1" si="426"/>
        <v/>
      </c>
      <c r="DV64" s="15" t="str">
        <f t="shared" ca="1" si="426"/>
        <v/>
      </c>
    </row>
    <row r="65" spans="1:126">
      <c r="A65" s="15">
        <f t="shared" si="19"/>
        <v>53</v>
      </c>
      <c r="B65" s="15" t="str">
        <f t="shared" ca="1" si="459"/>
        <v>Pola, od którego zależy dane pole ma błąd</v>
      </c>
      <c r="C65" s="15" t="s">
        <v>121</v>
      </c>
      <c r="D65" s="15" t="str">
        <f t="shared" si="21"/>
        <v>Dane MaxNrRespondentaBezFiltra</v>
      </c>
      <c r="F65" s="15" t="s">
        <v>186</v>
      </c>
      <c r="G65" s="15" t="s">
        <v>91</v>
      </c>
      <c r="J65" s="19" t="str">
        <f ca="1">CELL(_CELL_ADDRESS_NAME,ster!$C$14)</f>
        <v>'[dane surowe2c.xlsm]ster'!$C$14</v>
      </c>
      <c r="M65" s="19"/>
      <c r="T65" s="15" t="str">
        <f t="shared" ca="1" si="460"/>
        <v>'[dane surowe2c.xlsm]ster'!$C$14</v>
      </c>
      <c r="U65" s="15">
        <f t="shared" ca="1" si="461"/>
        <v>25</v>
      </c>
      <c r="V65" s="15" t="s">
        <v>94</v>
      </c>
      <c r="AD65" s="16" t="b">
        <f t="shared" si="427"/>
        <v>1</v>
      </c>
      <c r="AE65" s="16" t="b">
        <f t="shared" si="428"/>
        <v>0</v>
      </c>
      <c r="AF65" s="15" t="str">
        <f t="shared" si="68"/>
        <v/>
      </c>
      <c r="AG65" s="15" t="str">
        <f t="shared" ca="1" si="1"/>
        <v/>
      </c>
      <c r="AH65" s="15" t="str">
        <f t="shared" ca="1" si="2"/>
        <v/>
      </c>
      <c r="AI65" s="15" t="b">
        <f t="shared" ca="1" si="3"/>
        <v>0</v>
      </c>
      <c r="AJ65" s="15" t="str">
        <f t="shared" ca="1" si="24"/>
        <v/>
      </c>
      <c r="AK65" s="27" t="str">
        <f t="shared" ca="1" si="429"/>
        <v/>
      </c>
      <c r="AL65" s="15" t="b">
        <f t="shared" ca="1" si="4"/>
        <v>0</v>
      </c>
      <c r="AM65" s="15" t="str">
        <f t="shared" ca="1" si="430"/>
        <v/>
      </c>
      <c r="AN65" s="15">
        <f t="shared" ca="1" si="431"/>
        <v>3</v>
      </c>
      <c r="AO65" s="15" t="str">
        <f t="shared" ca="1" si="25"/>
        <v/>
      </c>
      <c r="AP65" s="15" t="str">
        <f t="shared" ca="1" si="432"/>
        <v/>
      </c>
      <c r="AQ65" s="27">
        <f t="shared" ca="1" si="433"/>
        <v>1</v>
      </c>
      <c r="AR65" s="15" t="b">
        <f t="shared" ca="1" si="434"/>
        <v>1</v>
      </c>
      <c r="AS65" s="27" t="b">
        <f t="shared" ca="1" si="435"/>
        <v>1</v>
      </c>
      <c r="AT65" s="27" t="b">
        <f t="shared" ca="1" si="436"/>
        <v>1</v>
      </c>
      <c r="AU65" s="27">
        <f t="shared" ca="1" si="437"/>
        <v>21</v>
      </c>
      <c r="AV65" s="16" t="e">
        <f t="shared" ca="1" si="438"/>
        <v>#REF!</v>
      </c>
      <c r="AW65" s="15" t="str">
        <f t="shared" ca="1" si="451"/>
        <v>'[dane surowe2c.xlsm]ster'!$C$14</v>
      </c>
      <c r="AX65" s="27" t="b">
        <f t="shared" ca="1" si="439"/>
        <v>0</v>
      </c>
      <c r="AY65" s="27" t="b">
        <f t="shared" ca="1" si="440"/>
        <v>0</v>
      </c>
      <c r="AZ65" s="15">
        <f t="shared" ca="1" si="441"/>
        <v>1</v>
      </c>
      <c r="BA65" s="15">
        <f t="shared" ca="1" si="26"/>
        <v>1</v>
      </c>
      <c r="BB65" s="15" t="str">
        <f t="shared" ca="1" si="442"/>
        <v>'[dane surowe2c.xlsm]ster'!$C$14</v>
      </c>
      <c r="BC65" s="15" t="str">
        <f t="shared" ca="1" si="27"/>
        <v>'[dane surowe2c.xlsm]ster'!$C$14</v>
      </c>
      <c r="BD65" s="15" t="b">
        <f t="shared" ca="1" si="443"/>
        <v>0</v>
      </c>
      <c r="BE65" s="15" t="b">
        <f t="shared" ca="1" si="6"/>
        <v>1</v>
      </c>
      <c r="BF65" s="15">
        <f t="shared" ca="1" si="7"/>
        <v>1</v>
      </c>
      <c r="BG65" s="15">
        <f t="shared" ca="1" si="8"/>
        <v>1</v>
      </c>
      <c r="BH65" s="15">
        <f t="array" aca="1" ref="BH65" ca="1">IF(IFERROR( S65,1),1,IF(BC65="","", SUM(IF(ISERROR(INDIRECT(BC65)),1,0))))</f>
        <v>0</v>
      </c>
      <c r="BI65" s="15" t="b">
        <f t="shared" si="444"/>
        <v>1</v>
      </c>
      <c r="BJ65" s="15" t="b">
        <f t="shared" si="445"/>
        <v>0</v>
      </c>
      <c r="BK65" s="15">
        <f t="shared" ca="1" si="9"/>
        <v>1</v>
      </c>
      <c r="BL65" s="15">
        <f t="shared" ca="1" si="10"/>
        <v>1</v>
      </c>
      <c r="BP65" s="15" t="b">
        <f t="shared" si="28"/>
        <v>1</v>
      </c>
      <c r="BQ65" s="15" t="b">
        <f t="shared" ca="1" si="29"/>
        <v>1</v>
      </c>
      <c r="BR65" s="15">
        <f t="shared" ca="1" si="11"/>
        <v>25</v>
      </c>
      <c r="BS65" s="15">
        <f t="shared" ca="1" si="30"/>
        <v>25</v>
      </c>
      <c r="BT65" s="15" t="str">
        <f t="shared" ca="1" si="12"/>
        <v>Pola, od którego zależy dane pole ma błąd</v>
      </c>
      <c r="BV65" s="15" t="b">
        <f t="shared" ca="1" si="31"/>
        <v>0</v>
      </c>
      <c r="BW65" s="15" t="b">
        <f t="shared" ca="1" si="32"/>
        <v>0</v>
      </c>
      <c r="BX65" s="15" t="b">
        <f t="shared" ca="1" si="33"/>
        <v>0</v>
      </c>
      <c r="BY65" s="15" t="b">
        <f t="shared" ca="1" si="13"/>
        <v>0</v>
      </c>
      <c r="BZ65" s="15" t="b">
        <f t="shared" ca="1" si="34"/>
        <v>0</v>
      </c>
      <c r="CA65" s="15" t="b">
        <f t="shared" ca="1" si="446"/>
        <v>0</v>
      </c>
      <c r="CB65" s="15" t="b">
        <f t="shared" ca="1" si="447"/>
        <v>0</v>
      </c>
      <c r="CC65" s="15" t="b">
        <f t="shared" ca="1" si="448"/>
        <v>0</v>
      </c>
      <c r="CD65" s="15" t="b">
        <f t="shared" ca="1" si="448"/>
        <v>0</v>
      </c>
      <c r="CE65" s="15" t="b">
        <f t="shared" ca="1" si="35"/>
        <v>0</v>
      </c>
      <c r="CF65" s="15" t="b">
        <f t="shared" ca="1" si="449"/>
        <v>0</v>
      </c>
      <c r="CG65" s="15" t="b">
        <f t="shared" ca="1" si="450"/>
        <v>0</v>
      </c>
      <c r="CH65" s="15" t="b">
        <f t="shared" ca="1" si="14"/>
        <v>0</v>
      </c>
      <c r="CI65" s="15" t="b">
        <f t="shared" si="36"/>
        <v>0</v>
      </c>
      <c r="CJ65" s="15" t="b">
        <f t="shared" si="37"/>
        <v>0</v>
      </c>
      <c r="CK65" s="15" t="b">
        <f t="shared" ca="1" si="455"/>
        <v>0</v>
      </c>
      <c r="CL65" s="15" t="b">
        <f t="shared" ca="1" si="455"/>
        <v>0</v>
      </c>
      <c r="CM65" s="15" t="b">
        <f t="shared" ca="1" si="455"/>
        <v>0</v>
      </c>
      <c r="CN65" s="15" t="b">
        <f t="shared" ca="1" si="455"/>
        <v>0</v>
      </c>
      <c r="CO65" s="15" t="b">
        <f t="shared" ca="1" si="455"/>
        <v>0</v>
      </c>
      <c r="CP65" s="15" t="b">
        <f t="shared" ca="1" si="455"/>
        <v>0</v>
      </c>
      <c r="CQ65" s="15" t="b">
        <f t="shared" ca="1" si="452"/>
        <v>0</v>
      </c>
      <c r="CR65" s="21" t="b">
        <f t="shared" ca="1" si="452"/>
        <v>0</v>
      </c>
      <c r="CS65" s="22" t="b">
        <f t="shared" ca="1" si="458"/>
        <v>1</v>
      </c>
      <c r="CT65" s="22" t="b">
        <f t="shared" ca="1" si="458"/>
        <v>0</v>
      </c>
      <c r="CU65" s="22" t="b">
        <f t="shared" ca="1" si="458"/>
        <v>0</v>
      </c>
      <c r="CV65" s="22" t="b">
        <f t="shared" ca="1" si="458"/>
        <v>0</v>
      </c>
      <c r="CW65" s="22" t="b">
        <f t="shared" ca="1" si="458"/>
        <v>0</v>
      </c>
      <c r="CX65" s="22" t="b">
        <f t="shared" ca="1" si="458"/>
        <v>0</v>
      </c>
      <c r="CY65" s="22" t="b">
        <f t="shared" ca="1" si="458"/>
        <v>0</v>
      </c>
      <c r="CZ65" s="21" t="b">
        <f t="shared" ca="1" si="458"/>
        <v>0</v>
      </c>
      <c r="DB65" s="22" t="b">
        <f t="shared" ca="1" si="38"/>
        <v>0</v>
      </c>
      <c r="DC65" s="22" t="b">
        <f t="shared" ca="1" si="457"/>
        <v>0</v>
      </c>
      <c r="DD65" s="22" t="b">
        <f t="shared" ca="1" si="457"/>
        <v>0</v>
      </c>
      <c r="DE65" s="22" t="b">
        <f t="shared" ca="1" si="457"/>
        <v>0</v>
      </c>
      <c r="DF65" s="22" t="b">
        <f t="shared" ca="1" si="457"/>
        <v>0</v>
      </c>
      <c r="DG65" s="22" t="b">
        <f t="shared" ca="1" si="457"/>
        <v>0</v>
      </c>
      <c r="DH65" s="22" t="b">
        <f t="shared" ca="1" si="457"/>
        <v>0</v>
      </c>
      <c r="DI65" s="22" t="b">
        <f t="shared" ca="1" si="457"/>
        <v>0</v>
      </c>
      <c r="DJ65" s="22" t="b">
        <f t="shared" ca="1" si="457"/>
        <v>0</v>
      </c>
      <c r="DK65" s="22"/>
      <c r="DO65" s="15">
        <f t="shared" ca="1" si="426"/>
        <v>100</v>
      </c>
      <c r="DP65" s="15" t="str">
        <f t="shared" ca="1" si="426"/>
        <v/>
      </c>
      <c r="DQ65" s="15" t="str">
        <f t="shared" ca="1" si="426"/>
        <v/>
      </c>
      <c r="DR65" s="15" t="str">
        <f t="shared" ca="1" si="426"/>
        <v/>
      </c>
      <c r="DS65" s="15" t="str">
        <f t="shared" ca="1" si="426"/>
        <v/>
      </c>
      <c r="DT65" s="15" t="str">
        <f t="shared" ca="1" si="426"/>
        <v/>
      </c>
      <c r="DU65" s="15" t="str">
        <f t="shared" ca="1" si="426"/>
        <v/>
      </c>
      <c r="DV65" s="15" t="str">
        <f t="shared" ca="1" si="426"/>
        <v/>
      </c>
    </row>
    <row r="66" spans="1:126">
      <c r="A66" s="15">
        <f t="shared" si="19"/>
        <v>54</v>
      </c>
      <c r="B66" s="15" t="str">
        <f t="shared" ca="1" si="459"/>
        <v>ok.</v>
      </c>
      <c r="C66" s="15" t="s">
        <v>122</v>
      </c>
      <c r="D66" s="15" t="str">
        <f t="shared" si="21"/>
        <v>Dane LiczbaGrup</v>
      </c>
      <c r="G66" s="15" t="s">
        <v>91</v>
      </c>
      <c r="J66" s="19" t="str">
        <f ca="1">CELL(_CELL_ADDRESS_NAME,ster!$B$16)</f>
        <v>'[dane surowe2c.xlsm]ster'!$B$16</v>
      </c>
      <c r="M66" s="19"/>
      <c r="T66" s="15" t="str">
        <f t="shared" ca="1" si="460"/>
        <v>'[dane surowe2c.xlsm]ster'!$B$16</v>
      </c>
      <c r="U66" s="15">
        <f t="shared" ca="1" si="461"/>
        <v>0</v>
      </c>
      <c r="AD66" s="16" t="b">
        <f t="shared" si="427"/>
        <v>1</v>
      </c>
      <c r="AE66" s="16" t="b">
        <f t="shared" si="428"/>
        <v>0</v>
      </c>
      <c r="AF66" s="15" t="str">
        <f t="shared" si="68"/>
        <v/>
      </c>
      <c r="AG66" s="15" t="str">
        <f t="shared" ca="1" si="1"/>
        <v/>
      </c>
      <c r="AH66" s="15" t="str">
        <f t="shared" ca="1" si="2"/>
        <v/>
      </c>
      <c r="AI66" s="15" t="b">
        <f t="shared" ca="1" si="3"/>
        <v>0</v>
      </c>
      <c r="AJ66" s="15" t="str">
        <f t="shared" ca="1" si="24"/>
        <v/>
      </c>
      <c r="AK66" s="27" t="str">
        <f t="shared" ca="1" si="429"/>
        <v/>
      </c>
      <c r="AL66" s="15" t="b">
        <f t="shared" ca="1" si="4"/>
        <v>0</v>
      </c>
      <c r="AM66" s="15" t="str">
        <f t="shared" ca="1" si="430"/>
        <v/>
      </c>
      <c r="AN66" s="15">
        <f t="shared" ca="1" si="431"/>
        <v>3</v>
      </c>
      <c r="AO66" s="15" t="str">
        <f t="shared" ca="1" si="25"/>
        <v/>
      </c>
      <c r="AP66" s="15" t="str">
        <f t="shared" ca="1" si="432"/>
        <v/>
      </c>
      <c r="AQ66" s="27">
        <f t="shared" ca="1" si="433"/>
        <v>1</v>
      </c>
      <c r="AR66" s="15" t="b">
        <f t="shared" ca="1" si="434"/>
        <v>1</v>
      </c>
      <c r="AS66" s="27" t="b">
        <f t="shared" ca="1" si="435"/>
        <v>1</v>
      </c>
      <c r="AT66" s="27" t="b">
        <f t="shared" ca="1" si="436"/>
        <v>1</v>
      </c>
      <c r="AU66" s="27">
        <f t="shared" ca="1" si="437"/>
        <v>21</v>
      </c>
      <c r="AV66" s="16" t="e">
        <f t="shared" ca="1" si="438"/>
        <v>#REF!</v>
      </c>
      <c r="AW66" s="15" t="str">
        <f t="shared" ca="1" si="451"/>
        <v>'[dane surowe2c.xlsm]ster'!$B$16</v>
      </c>
      <c r="AX66" s="27" t="b">
        <f t="shared" ca="1" si="439"/>
        <v>0</v>
      </c>
      <c r="AY66" s="27" t="b">
        <f t="shared" ca="1" si="440"/>
        <v>0</v>
      </c>
      <c r="AZ66" s="15">
        <f t="shared" ca="1" si="441"/>
        <v>1</v>
      </c>
      <c r="BA66" s="15">
        <f t="shared" ca="1" si="26"/>
        <v>1</v>
      </c>
      <c r="BB66" s="15" t="str">
        <f t="shared" ca="1" si="442"/>
        <v>'[dane surowe2c.xlsm]ster'!$B$16</v>
      </c>
      <c r="BC66" s="15" t="str">
        <f t="shared" ca="1" si="27"/>
        <v>'[dane surowe2c.xlsm]ster'!$B$16</v>
      </c>
      <c r="BD66" s="15" t="b">
        <f t="shared" ca="1" si="443"/>
        <v>0</v>
      </c>
      <c r="BE66" s="15" t="b">
        <f t="shared" ca="1" si="6"/>
        <v>1</v>
      </c>
      <c r="BF66" s="15">
        <f t="shared" ca="1" si="7"/>
        <v>1</v>
      </c>
      <c r="BG66" s="15">
        <f t="shared" ca="1" si="8"/>
        <v>1</v>
      </c>
      <c r="BH66" s="15">
        <f t="array" aca="1" ref="BH66" ca="1">IF(IFERROR( S66,1),1,IF(BC66="","", SUM(IF(ISERROR(INDIRECT(BC66)),1,0))))</f>
        <v>0</v>
      </c>
      <c r="BI66" s="15" t="b">
        <f t="shared" si="444"/>
        <v>1</v>
      </c>
      <c r="BJ66" s="15" t="b">
        <f t="shared" si="445"/>
        <v>0</v>
      </c>
      <c r="BK66" s="15">
        <f t="shared" ca="1" si="9"/>
        <v>1</v>
      </c>
      <c r="BL66" s="15">
        <f t="shared" ca="1" si="10"/>
        <v>1</v>
      </c>
      <c r="BP66" s="15" t="b">
        <f t="shared" si="28"/>
        <v>1</v>
      </c>
      <c r="BQ66" s="15" t="b">
        <f t="shared" ca="1" si="29"/>
        <v>0</v>
      </c>
      <c r="BR66" s="15" t="str">
        <f t="shared" ca="1" si="11"/>
        <v/>
      </c>
      <c r="BS66" s="15">
        <f t="shared" ca="1" si="30"/>
        <v>0</v>
      </c>
      <c r="BT66" s="15" t="str">
        <f t="shared" ca="1" si="12"/>
        <v/>
      </c>
      <c r="BV66" s="15" t="b">
        <f t="shared" ca="1" si="31"/>
        <v>0</v>
      </c>
      <c r="BW66" s="15" t="b">
        <f t="shared" ca="1" si="32"/>
        <v>0</v>
      </c>
      <c r="BX66" s="15" t="b">
        <f t="shared" ca="1" si="33"/>
        <v>0</v>
      </c>
      <c r="BY66" s="15" t="b">
        <f t="shared" ca="1" si="13"/>
        <v>0</v>
      </c>
      <c r="BZ66" s="15" t="b">
        <f t="shared" ca="1" si="34"/>
        <v>0</v>
      </c>
      <c r="CA66" s="15" t="b">
        <f t="shared" ca="1" si="446"/>
        <v>0</v>
      </c>
      <c r="CB66" s="15" t="b">
        <f t="shared" ca="1" si="447"/>
        <v>0</v>
      </c>
      <c r="CC66" s="15" t="b">
        <f t="shared" ca="1" si="448"/>
        <v>0</v>
      </c>
      <c r="CD66" s="15" t="b">
        <f t="shared" ca="1" si="448"/>
        <v>0</v>
      </c>
      <c r="CE66" s="15" t="b">
        <f t="shared" ca="1" si="35"/>
        <v>0</v>
      </c>
      <c r="CF66" s="15" t="b">
        <f t="shared" ca="1" si="449"/>
        <v>0</v>
      </c>
      <c r="CG66" s="15" t="b">
        <f t="shared" ca="1" si="450"/>
        <v>0</v>
      </c>
      <c r="CH66" s="15" t="b">
        <f t="shared" ca="1" si="14"/>
        <v>0</v>
      </c>
      <c r="CI66" s="15" t="b">
        <f t="shared" si="36"/>
        <v>0</v>
      </c>
      <c r="CJ66" s="15" t="b">
        <f t="shared" si="37"/>
        <v>0</v>
      </c>
      <c r="CK66" s="15" t="b">
        <f t="shared" ca="1" si="455"/>
        <v>0</v>
      </c>
      <c r="CL66" s="15" t="b">
        <f t="shared" ca="1" si="455"/>
        <v>0</v>
      </c>
      <c r="CM66" s="15" t="b">
        <f t="shared" ca="1" si="455"/>
        <v>0</v>
      </c>
      <c r="CN66" s="15" t="b">
        <f t="shared" ca="1" si="455"/>
        <v>0</v>
      </c>
      <c r="CO66" s="15" t="b">
        <f t="shared" ca="1" si="455"/>
        <v>0</v>
      </c>
      <c r="CP66" s="15" t="b">
        <f t="shared" ca="1" si="455"/>
        <v>0</v>
      </c>
      <c r="CQ66" s="15" t="b">
        <f t="shared" ca="1" si="452"/>
        <v>0</v>
      </c>
      <c r="CR66" s="21" t="b">
        <f t="shared" ca="1" si="452"/>
        <v>0</v>
      </c>
      <c r="CS66" s="22" t="b">
        <f t="shared" ca="1" si="458"/>
        <v>0</v>
      </c>
      <c r="CT66" s="22" t="b">
        <f t="shared" ca="1" si="458"/>
        <v>0</v>
      </c>
      <c r="CU66" s="22" t="b">
        <f t="shared" ca="1" si="458"/>
        <v>0</v>
      </c>
      <c r="CV66" s="22" t="b">
        <f t="shared" ca="1" si="458"/>
        <v>0</v>
      </c>
      <c r="CW66" s="22" t="b">
        <f t="shared" ca="1" si="458"/>
        <v>0</v>
      </c>
      <c r="CX66" s="22" t="b">
        <f t="shared" ca="1" si="458"/>
        <v>0</v>
      </c>
      <c r="CY66" s="22" t="b">
        <f t="shared" ca="1" si="458"/>
        <v>0</v>
      </c>
      <c r="CZ66" s="21" t="b">
        <f t="shared" ca="1" si="458"/>
        <v>0</v>
      </c>
      <c r="DB66" s="22" t="b">
        <f t="shared" ca="1" si="38"/>
        <v>0</v>
      </c>
      <c r="DC66" s="22" t="b">
        <f t="shared" ca="1" si="457"/>
        <v>0</v>
      </c>
      <c r="DD66" s="22" t="b">
        <f t="shared" ca="1" si="457"/>
        <v>0</v>
      </c>
      <c r="DE66" s="22" t="b">
        <f t="shared" ca="1" si="457"/>
        <v>0</v>
      </c>
      <c r="DF66" s="22" t="b">
        <f t="shared" ca="1" si="457"/>
        <v>0</v>
      </c>
      <c r="DG66" s="22" t="b">
        <f t="shared" ca="1" si="457"/>
        <v>0</v>
      </c>
      <c r="DH66" s="22" t="b">
        <f t="shared" ca="1" si="457"/>
        <v>0</v>
      </c>
      <c r="DI66" s="22" t="b">
        <f t="shared" ca="1" si="457"/>
        <v>0</v>
      </c>
      <c r="DJ66" s="22" t="b">
        <f t="shared" ca="1" si="457"/>
        <v>0</v>
      </c>
      <c r="DK66" s="22"/>
      <c r="DO66" s="15" t="str">
        <f t="shared" ca="1" si="426"/>
        <v/>
      </c>
      <c r="DP66" s="15" t="str">
        <f t="shared" ca="1" si="426"/>
        <v/>
      </c>
      <c r="DQ66" s="15" t="str">
        <f t="shared" ca="1" si="426"/>
        <v/>
      </c>
      <c r="DR66" s="15" t="str">
        <f t="shared" ca="1" si="426"/>
        <v/>
      </c>
      <c r="DS66" s="15" t="str">
        <f t="shared" ca="1" si="426"/>
        <v/>
      </c>
      <c r="DT66" s="15" t="str">
        <f t="shared" ca="1" si="426"/>
        <v/>
      </c>
      <c r="DU66" s="15" t="str">
        <f t="shared" ca="1" si="426"/>
        <v/>
      </c>
      <c r="DV66" s="15" t="str">
        <f t="shared" ca="1" si="426"/>
        <v/>
      </c>
    </row>
    <row r="67" spans="1:126">
      <c r="A67" s="15">
        <f t="shared" si="19"/>
        <v>55</v>
      </c>
      <c r="B67" s="15" t="str">
        <f t="shared" ca="1" si="459"/>
        <v>ok.</v>
      </c>
      <c r="C67" s="15" t="s">
        <v>123</v>
      </c>
      <c r="D67" s="15" t="str">
        <f t="shared" si="21"/>
        <v>Dane MaxNrGrupy</v>
      </c>
      <c r="G67" s="15" t="s">
        <v>91</v>
      </c>
      <c r="J67" s="19" t="str">
        <f ca="1">CELL(_CELL_ADDRESS_NAME,ster!$C$16)</f>
        <v>'[dane surowe2c.xlsm]ster'!$C$16</v>
      </c>
      <c r="M67" s="19"/>
      <c r="T67" s="15" t="str">
        <f t="shared" ca="1" si="460"/>
        <v>'[dane surowe2c.xlsm]ster'!$C$16</v>
      </c>
      <c r="U67" s="15">
        <f t="shared" ca="1" si="461"/>
        <v>0</v>
      </c>
      <c r="AD67" s="16" t="b">
        <f t="shared" si="427"/>
        <v>1</v>
      </c>
      <c r="AE67" s="16" t="b">
        <f t="shared" si="428"/>
        <v>0</v>
      </c>
      <c r="AF67" s="15" t="str">
        <f t="shared" si="68"/>
        <v/>
      </c>
      <c r="AG67" s="15" t="str">
        <f t="shared" ca="1" si="1"/>
        <v/>
      </c>
      <c r="AH67" s="15" t="str">
        <f t="shared" ca="1" si="2"/>
        <v/>
      </c>
      <c r="AI67" s="15" t="b">
        <f t="shared" ca="1" si="3"/>
        <v>0</v>
      </c>
      <c r="AJ67" s="15" t="str">
        <f t="shared" ca="1" si="24"/>
        <v/>
      </c>
      <c r="AK67" s="27" t="str">
        <f t="shared" ca="1" si="429"/>
        <v/>
      </c>
      <c r="AL67" s="15" t="b">
        <f t="shared" ca="1" si="4"/>
        <v>0</v>
      </c>
      <c r="AM67" s="15" t="str">
        <f t="shared" ca="1" si="430"/>
        <v/>
      </c>
      <c r="AN67" s="15">
        <f t="shared" ca="1" si="431"/>
        <v>3</v>
      </c>
      <c r="AO67" s="15" t="str">
        <f t="shared" ca="1" si="25"/>
        <v/>
      </c>
      <c r="AP67" s="15" t="str">
        <f t="shared" ca="1" si="432"/>
        <v/>
      </c>
      <c r="AQ67" s="27">
        <f t="shared" ca="1" si="433"/>
        <v>1</v>
      </c>
      <c r="AR67" s="15" t="b">
        <f t="shared" ca="1" si="434"/>
        <v>1</v>
      </c>
      <c r="AS67" s="27" t="b">
        <f t="shared" ca="1" si="435"/>
        <v>1</v>
      </c>
      <c r="AT67" s="27" t="b">
        <f t="shared" ca="1" si="436"/>
        <v>1</v>
      </c>
      <c r="AU67" s="27">
        <f t="shared" ca="1" si="437"/>
        <v>21</v>
      </c>
      <c r="AV67" s="16" t="e">
        <f t="shared" ca="1" si="438"/>
        <v>#REF!</v>
      </c>
      <c r="AW67" s="15" t="str">
        <f t="shared" ca="1" si="451"/>
        <v>'[dane surowe2c.xlsm]ster'!$C$16</v>
      </c>
      <c r="AX67" s="27" t="b">
        <f t="shared" ca="1" si="439"/>
        <v>0</v>
      </c>
      <c r="AY67" s="27" t="b">
        <f t="shared" ca="1" si="440"/>
        <v>0</v>
      </c>
      <c r="AZ67" s="15">
        <f t="shared" ca="1" si="441"/>
        <v>1</v>
      </c>
      <c r="BA67" s="15">
        <f t="shared" ca="1" si="26"/>
        <v>1</v>
      </c>
      <c r="BB67" s="15" t="str">
        <f t="shared" ca="1" si="442"/>
        <v>'[dane surowe2c.xlsm]ster'!$C$16</v>
      </c>
      <c r="BC67" s="15" t="str">
        <f t="shared" ca="1" si="27"/>
        <v>'[dane surowe2c.xlsm]ster'!$C$16</v>
      </c>
      <c r="BD67" s="15" t="b">
        <f t="shared" ca="1" si="443"/>
        <v>0</v>
      </c>
      <c r="BE67" s="15" t="b">
        <f t="shared" ca="1" si="6"/>
        <v>1</v>
      </c>
      <c r="BF67" s="15">
        <f t="shared" ca="1" si="7"/>
        <v>1</v>
      </c>
      <c r="BG67" s="15">
        <f t="shared" ca="1" si="8"/>
        <v>1</v>
      </c>
      <c r="BH67" s="15">
        <f t="array" aca="1" ref="BH67" ca="1">IF(IFERROR( S67,1),1,IF(BC67="","", SUM(IF(ISERROR(INDIRECT(BC67)),1,0))))</f>
        <v>0</v>
      </c>
      <c r="BI67" s="15" t="b">
        <f t="shared" si="444"/>
        <v>1</v>
      </c>
      <c r="BJ67" s="15" t="b">
        <f t="shared" si="445"/>
        <v>0</v>
      </c>
      <c r="BK67" s="15">
        <f t="shared" ca="1" si="9"/>
        <v>1</v>
      </c>
      <c r="BL67" s="15">
        <f t="shared" ca="1" si="10"/>
        <v>1</v>
      </c>
      <c r="BP67" s="15" t="b">
        <f t="shared" si="28"/>
        <v>1</v>
      </c>
      <c r="BQ67" s="15" t="b">
        <f t="shared" ca="1" si="29"/>
        <v>0</v>
      </c>
      <c r="BR67" s="15" t="str">
        <f t="shared" ca="1" si="11"/>
        <v/>
      </c>
      <c r="BS67" s="15">
        <f t="shared" ca="1" si="30"/>
        <v>0</v>
      </c>
      <c r="BT67" s="15" t="str">
        <f t="shared" ca="1" si="12"/>
        <v/>
      </c>
      <c r="BV67" s="15" t="b">
        <f t="shared" ca="1" si="31"/>
        <v>0</v>
      </c>
      <c r="BW67" s="15" t="b">
        <f t="shared" ca="1" si="32"/>
        <v>0</v>
      </c>
      <c r="BX67" s="15" t="b">
        <f t="shared" ca="1" si="33"/>
        <v>0</v>
      </c>
      <c r="BY67" s="15" t="b">
        <f t="shared" ca="1" si="13"/>
        <v>0</v>
      </c>
      <c r="BZ67" s="15" t="b">
        <f t="shared" ca="1" si="34"/>
        <v>0</v>
      </c>
      <c r="CA67" s="15" t="b">
        <f t="shared" ca="1" si="446"/>
        <v>0</v>
      </c>
      <c r="CB67" s="15" t="b">
        <f t="shared" ca="1" si="447"/>
        <v>0</v>
      </c>
      <c r="CC67" s="15" t="b">
        <f t="shared" ca="1" si="448"/>
        <v>0</v>
      </c>
      <c r="CD67" s="15" t="b">
        <f t="shared" ca="1" si="448"/>
        <v>0</v>
      </c>
      <c r="CE67" s="15" t="b">
        <f t="shared" ca="1" si="35"/>
        <v>0</v>
      </c>
      <c r="CF67" s="15" t="b">
        <f t="shared" ca="1" si="449"/>
        <v>0</v>
      </c>
      <c r="CG67" s="15" t="b">
        <f t="shared" ca="1" si="450"/>
        <v>0</v>
      </c>
      <c r="CH67" s="15" t="b">
        <f t="shared" ca="1" si="14"/>
        <v>0</v>
      </c>
      <c r="CI67" s="15" t="b">
        <f t="shared" si="36"/>
        <v>0</v>
      </c>
      <c r="CJ67" s="15" t="b">
        <f t="shared" si="37"/>
        <v>0</v>
      </c>
      <c r="CK67" s="15" t="b">
        <f t="shared" ca="1" si="455"/>
        <v>0</v>
      </c>
      <c r="CL67" s="15" t="b">
        <f t="shared" ca="1" si="455"/>
        <v>0</v>
      </c>
      <c r="CM67" s="15" t="b">
        <f t="shared" ca="1" si="455"/>
        <v>0</v>
      </c>
      <c r="CN67" s="15" t="b">
        <f t="shared" ca="1" si="455"/>
        <v>0</v>
      </c>
      <c r="CO67" s="15" t="b">
        <f t="shared" ca="1" si="455"/>
        <v>0</v>
      </c>
      <c r="CP67" s="15" t="b">
        <f t="shared" ca="1" si="455"/>
        <v>0</v>
      </c>
      <c r="CQ67" s="15" t="b">
        <f t="shared" ca="1" si="452"/>
        <v>0</v>
      </c>
      <c r="CR67" s="21" t="b">
        <f t="shared" ca="1" si="452"/>
        <v>0</v>
      </c>
      <c r="CS67" s="22" t="b">
        <f t="shared" ca="1" si="458"/>
        <v>0</v>
      </c>
      <c r="CT67" s="22" t="b">
        <f t="shared" ca="1" si="458"/>
        <v>0</v>
      </c>
      <c r="CU67" s="22" t="b">
        <f t="shared" ca="1" si="458"/>
        <v>0</v>
      </c>
      <c r="CV67" s="22" t="b">
        <f t="shared" ca="1" si="458"/>
        <v>0</v>
      </c>
      <c r="CW67" s="22" t="b">
        <f t="shared" ca="1" si="458"/>
        <v>0</v>
      </c>
      <c r="CX67" s="22" t="b">
        <f t="shared" ca="1" si="458"/>
        <v>0</v>
      </c>
      <c r="CY67" s="22" t="b">
        <f t="shared" ca="1" si="458"/>
        <v>0</v>
      </c>
      <c r="CZ67" s="21" t="b">
        <f t="shared" ca="1" si="458"/>
        <v>0</v>
      </c>
      <c r="DB67" s="22" t="b">
        <f t="shared" ca="1" si="38"/>
        <v>0</v>
      </c>
      <c r="DC67" s="22" t="b">
        <f t="shared" ca="1" si="457"/>
        <v>0</v>
      </c>
      <c r="DD67" s="22" t="b">
        <f t="shared" ca="1" si="457"/>
        <v>0</v>
      </c>
      <c r="DE67" s="22" t="b">
        <f t="shared" ca="1" si="457"/>
        <v>0</v>
      </c>
      <c r="DF67" s="22" t="b">
        <f t="shared" ca="1" si="457"/>
        <v>0</v>
      </c>
      <c r="DG67" s="22" t="b">
        <f t="shared" ca="1" si="457"/>
        <v>0</v>
      </c>
      <c r="DH67" s="22" t="b">
        <f t="shared" ca="1" si="457"/>
        <v>0</v>
      </c>
      <c r="DI67" s="22" t="b">
        <f t="shared" ca="1" si="457"/>
        <v>0</v>
      </c>
      <c r="DJ67" s="22" t="b">
        <f t="shared" ca="1" si="457"/>
        <v>0</v>
      </c>
      <c r="DK67" s="22"/>
      <c r="DO67" s="15" t="str">
        <f t="shared" ca="1" si="426"/>
        <v/>
      </c>
      <c r="DP67" s="15" t="str">
        <f t="shared" ca="1" si="426"/>
        <v/>
      </c>
      <c r="DQ67" s="15" t="str">
        <f t="shared" ca="1" si="426"/>
        <v/>
      </c>
      <c r="DR67" s="15" t="str">
        <f t="shared" ca="1" si="426"/>
        <v/>
      </c>
      <c r="DS67" s="15" t="str">
        <f t="shared" ca="1" si="426"/>
        <v/>
      </c>
      <c r="DT67" s="15" t="str">
        <f t="shared" ca="1" si="426"/>
        <v/>
      </c>
      <c r="DU67" s="15" t="str">
        <f t="shared" ca="1" si="426"/>
        <v/>
      </c>
      <c r="DV67" s="15" t="str">
        <f t="shared" ca="1" si="426"/>
        <v/>
      </c>
    </row>
    <row r="68" spans="1:126">
      <c r="A68" s="15">
        <f t="shared" si="19"/>
        <v>56</v>
      </c>
      <c r="B68" s="15" t="str">
        <f t="shared" ca="1" si="459"/>
        <v>ok.</v>
      </c>
      <c r="C68" s="15" t="s">
        <v>124</v>
      </c>
      <c r="D68" s="15" t="str">
        <f t="shared" si="21"/>
        <v>Dane UI IleKolumnZGrupami</v>
      </c>
      <c r="F68" s="15" t="s">
        <v>211</v>
      </c>
      <c r="G68" s="15" t="s">
        <v>91</v>
      </c>
      <c r="J68" s="19" t="str">
        <f ca="1">CELL(_CELL_ADDRESS_NAME,wew!$G$11)</f>
        <v>'[dane surowe2c.xlsm]wew'!$G$11</v>
      </c>
      <c r="M68" s="19"/>
      <c r="T68" s="15" t="str">
        <f t="shared" ca="1" si="460"/>
        <v>'[dane surowe2c.xlsm]wew'!$G$11</v>
      </c>
      <c r="U68" s="15">
        <f t="shared" ca="1" si="461"/>
        <v>0</v>
      </c>
      <c r="AD68" s="16" t="b">
        <f t="shared" si="427"/>
        <v>1</v>
      </c>
      <c r="AE68" s="16" t="b">
        <f t="shared" si="428"/>
        <v>0</v>
      </c>
      <c r="AF68" s="15" t="str">
        <f t="shared" si="68"/>
        <v/>
      </c>
      <c r="AG68" s="15" t="str">
        <f t="shared" ca="1" si="1"/>
        <v/>
      </c>
      <c r="AH68" s="15" t="str">
        <f t="shared" ca="1" si="2"/>
        <v/>
      </c>
      <c r="AI68" s="15" t="b">
        <f t="shared" ca="1" si="3"/>
        <v>0</v>
      </c>
      <c r="AJ68" s="15" t="str">
        <f t="shared" ca="1" si="24"/>
        <v/>
      </c>
      <c r="AK68" s="27" t="str">
        <f t="shared" ca="1" si="429"/>
        <v/>
      </c>
      <c r="AL68" s="15" t="b">
        <f t="shared" ca="1" si="4"/>
        <v>0</v>
      </c>
      <c r="AM68" s="15" t="str">
        <f t="shared" ca="1" si="430"/>
        <v/>
      </c>
      <c r="AN68" s="15">
        <f t="shared" ca="1" si="431"/>
        <v>3</v>
      </c>
      <c r="AO68" s="15" t="str">
        <f t="shared" ca="1" si="25"/>
        <v/>
      </c>
      <c r="AP68" s="15" t="str">
        <f t="shared" ca="1" si="432"/>
        <v/>
      </c>
      <c r="AQ68" s="27">
        <f t="shared" ca="1" si="433"/>
        <v>1</v>
      </c>
      <c r="AR68" s="15" t="b">
        <f t="shared" ca="1" si="434"/>
        <v>1</v>
      </c>
      <c r="AS68" s="27" t="b">
        <f t="shared" ca="1" si="435"/>
        <v>1</v>
      </c>
      <c r="AT68" s="27" t="b">
        <f t="shared" ca="1" si="436"/>
        <v>1</v>
      </c>
      <c r="AU68" s="27">
        <f t="shared" ca="1" si="437"/>
        <v>21</v>
      </c>
      <c r="AV68" s="16" t="e">
        <f t="shared" ca="1" si="438"/>
        <v>#REF!</v>
      </c>
      <c r="AW68" s="15" t="str">
        <f t="shared" ca="1" si="451"/>
        <v>'[dane surowe2c.xlsm]wew'!$G$11</v>
      </c>
      <c r="AX68" s="27" t="b">
        <f t="shared" ca="1" si="439"/>
        <v>0</v>
      </c>
      <c r="AY68" s="27" t="b">
        <f t="shared" ca="1" si="440"/>
        <v>0</v>
      </c>
      <c r="AZ68" s="15">
        <f t="shared" ca="1" si="441"/>
        <v>1</v>
      </c>
      <c r="BA68" s="15">
        <f t="shared" ca="1" si="26"/>
        <v>1</v>
      </c>
      <c r="BB68" s="15" t="str">
        <f t="shared" ca="1" si="442"/>
        <v>'[dane surowe2c.xlsm]wew'!$G$11</v>
      </c>
      <c r="BC68" s="15" t="str">
        <f t="shared" ca="1" si="27"/>
        <v>'[dane surowe2c.xlsm]wew'!$G$11</v>
      </c>
      <c r="BD68" s="15" t="b">
        <f t="shared" ca="1" si="443"/>
        <v>0</v>
      </c>
      <c r="BE68" s="15" t="b">
        <f t="shared" ca="1" si="6"/>
        <v>1</v>
      </c>
      <c r="BF68" s="15">
        <f t="shared" ca="1" si="7"/>
        <v>1</v>
      </c>
      <c r="BG68" s="15">
        <f t="shared" ca="1" si="8"/>
        <v>1</v>
      </c>
      <c r="BH68" s="15">
        <f t="array" aca="1" ref="BH68" ca="1">IF(IFERROR( S68,1),1,IF(BC68="","", SUM(IF(ISERROR(INDIRECT(BC68)),1,0))))</f>
        <v>0</v>
      </c>
      <c r="BI68" s="15" t="b">
        <f t="shared" si="444"/>
        <v>1</v>
      </c>
      <c r="BJ68" s="15" t="b">
        <f t="shared" si="445"/>
        <v>0</v>
      </c>
      <c r="BK68" s="15">
        <f t="shared" ca="1" si="9"/>
        <v>1</v>
      </c>
      <c r="BL68" s="15">
        <f t="shared" ca="1" si="10"/>
        <v>1</v>
      </c>
      <c r="BP68" s="15" t="b">
        <f t="shared" si="28"/>
        <v>1</v>
      </c>
      <c r="BQ68" s="15" t="b">
        <f t="shared" ca="1" si="29"/>
        <v>0</v>
      </c>
      <c r="BR68" s="15" t="str">
        <f t="shared" ca="1" si="11"/>
        <v/>
      </c>
      <c r="BS68" s="15">
        <f t="shared" ca="1" si="30"/>
        <v>0</v>
      </c>
      <c r="BT68" s="15" t="str">
        <f t="shared" ca="1" si="12"/>
        <v/>
      </c>
      <c r="BV68" s="15" t="b">
        <f t="shared" ca="1" si="31"/>
        <v>0</v>
      </c>
      <c r="BW68" s="15" t="b">
        <f t="shared" ca="1" si="32"/>
        <v>0</v>
      </c>
      <c r="BX68" s="15" t="b">
        <f t="shared" ca="1" si="33"/>
        <v>0</v>
      </c>
      <c r="BY68" s="15" t="b">
        <f t="shared" ca="1" si="13"/>
        <v>0</v>
      </c>
      <c r="BZ68" s="15" t="b">
        <f t="shared" ca="1" si="34"/>
        <v>0</v>
      </c>
      <c r="CA68" s="15" t="b">
        <f t="shared" ca="1" si="446"/>
        <v>0</v>
      </c>
      <c r="CB68" s="15" t="b">
        <f t="shared" ca="1" si="447"/>
        <v>0</v>
      </c>
      <c r="CC68" s="15" t="b">
        <f t="shared" ca="1" si="448"/>
        <v>0</v>
      </c>
      <c r="CD68" s="15" t="b">
        <f t="shared" ca="1" si="448"/>
        <v>0</v>
      </c>
      <c r="CE68" s="15" t="b">
        <f t="shared" ca="1" si="35"/>
        <v>0</v>
      </c>
      <c r="CF68" s="15" t="b">
        <f t="shared" ca="1" si="449"/>
        <v>0</v>
      </c>
      <c r="CG68" s="15" t="b">
        <f t="shared" ca="1" si="450"/>
        <v>0</v>
      </c>
      <c r="CH68" s="15" t="b">
        <f t="shared" ca="1" si="14"/>
        <v>0</v>
      </c>
      <c r="CI68" s="15" t="b">
        <f t="shared" si="36"/>
        <v>0</v>
      </c>
      <c r="CJ68" s="15" t="b">
        <f t="shared" si="37"/>
        <v>0</v>
      </c>
      <c r="CK68" s="15" t="b">
        <f t="shared" ca="1" si="455"/>
        <v>0</v>
      </c>
      <c r="CL68" s="15" t="b">
        <f t="shared" ca="1" si="455"/>
        <v>0</v>
      </c>
      <c r="CM68" s="15" t="b">
        <f t="shared" ca="1" si="455"/>
        <v>0</v>
      </c>
      <c r="CN68" s="15" t="b">
        <f t="shared" ca="1" si="455"/>
        <v>0</v>
      </c>
      <c r="CO68" s="15" t="b">
        <f t="shared" ca="1" si="455"/>
        <v>0</v>
      </c>
      <c r="CP68" s="15" t="b">
        <f t="shared" ca="1" si="455"/>
        <v>0</v>
      </c>
      <c r="CQ68" s="15" t="b">
        <f t="shared" ca="1" si="452"/>
        <v>0</v>
      </c>
      <c r="CR68" s="21" t="b">
        <f t="shared" ca="1" si="452"/>
        <v>0</v>
      </c>
      <c r="CS68" s="22" t="b">
        <f t="shared" ca="1" si="458"/>
        <v>0</v>
      </c>
      <c r="CT68" s="22" t="b">
        <f t="shared" ca="1" si="458"/>
        <v>0</v>
      </c>
      <c r="CU68" s="22" t="b">
        <f t="shared" ca="1" si="458"/>
        <v>0</v>
      </c>
      <c r="CV68" s="22" t="b">
        <f t="shared" ca="1" si="458"/>
        <v>0</v>
      </c>
      <c r="CW68" s="22" t="b">
        <f t="shared" ca="1" si="458"/>
        <v>0</v>
      </c>
      <c r="CX68" s="22" t="b">
        <f t="shared" ca="1" si="458"/>
        <v>0</v>
      </c>
      <c r="CY68" s="22" t="b">
        <f t="shared" ca="1" si="458"/>
        <v>0</v>
      </c>
      <c r="CZ68" s="21" t="b">
        <f t="shared" ca="1" si="458"/>
        <v>0</v>
      </c>
      <c r="DB68" s="22" t="b">
        <f t="shared" ca="1" si="38"/>
        <v>0</v>
      </c>
      <c r="DC68" s="22" t="b">
        <f t="shared" ca="1" si="457"/>
        <v>0</v>
      </c>
      <c r="DD68" s="22" t="b">
        <f t="shared" ca="1" si="457"/>
        <v>0</v>
      </c>
      <c r="DE68" s="22" t="b">
        <f t="shared" ca="1" si="457"/>
        <v>0</v>
      </c>
      <c r="DF68" s="22" t="b">
        <f t="shared" ca="1" si="457"/>
        <v>0</v>
      </c>
      <c r="DG68" s="22" t="b">
        <f t="shared" ca="1" si="457"/>
        <v>0</v>
      </c>
      <c r="DH68" s="22" t="b">
        <f t="shared" ca="1" si="457"/>
        <v>0</v>
      </c>
      <c r="DI68" s="22" t="b">
        <f t="shared" ca="1" si="457"/>
        <v>0</v>
      </c>
      <c r="DJ68" s="22" t="b">
        <f t="shared" ca="1" si="457"/>
        <v>0</v>
      </c>
      <c r="DK68" s="22"/>
      <c r="DO68" s="15" t="str">
        <f t="shared" ca="1" si="426"/>
        <v/>
      </c>
      <c r="DP68" s="15" t="str">
        <f t="shared" ca="1" si="426"/>
        <v/>
      </c>
      <c r="DQ68" s="15" t="str">
        <f t="shared" ca="1" si="426"/>
        <v/>
      </c>
      <c r="DR68" s="15" t="str">
        <f t="shared" ca="1" si="426"/>
        <v/>
      </c>
      <c r="DS68" s="15" t="str">
        <f t="shared" ca="1" si="426"/>
        <v/>
      </c>
      <c r="DT68" s="15" t="str">
        <f t="shared" ca="1" si="426"/>
        <v/>
      </c>
      <c r="DU68" s="15" t="str">
        <f t="shared" ca="1" si="426"/>
        <v/>
      </c>
      <c r="DV68" s="15" t="str">
        <f t="shared" ref="DV68:DV82" ca="1" si="462">IF(AC68&lt;&gt;"",IFERROR(INDEX(INDIRECT($BS$4),MATCH(AC68,INDIRECT($C$4),0)),100),"")</f>
        <v/>
      </c>
    </row>
    <row r="69" spans="1:126">
      <c r="A69" s="15">
        <f t="shared" si="19"/>
        <v>57</v>
      </c>
      <c r="B69" s="15" t="e">
        <f t="shared" ca="1" si="459"/>
        <v>#REF!</v>
      </c>
      <c r="C69" s="15" t="s">
        <v>224</v>
      </c>
      <c r="D69" s="15" t="str">
        <f t="shared" ref="D69:D85" si="463">IF(C69="","",C69)</f>
        <v>Etykiety NapisyUI</v>
      </c>
      <c r="F69" s="15" t="s">
        <v>225</v>
      </c>
      <c r="G69" s="15" t="s">
        <v>91</v>
      </c>
      <c r="J69" s="19" t="e">
        <f ca="1">CELL(_CELL_ADDRESS_NAME,labels!#REF!)</f>
        <v>#REF!</v>
      </c>
      <c r="K69" s="15">
        <v>2</v>
      </c>
      <c r="L69" s="15">
        <f>2*ster!$C$12</f>
        <v>1094</v>
      </c>
      <c r="M69" s="19"/>
      <c r="P69" s="15">
        <v>2</v>
      </c>
      <c r="Q69" s="15">
        <v>1</v>
      </c>
      <c r="T69" s="15" t="str">
        <f t="shared" ref="T69:T90" ca="1" si="464">BC69</f>
        <v/>
      </c>
      <c r="U69" s="15" t="e">
        <f t="shared" ca="1" si="461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465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466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451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1094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467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15" t="e">
        <f ca="1">IF(AR69,IF(AND(BI69,NOT(BJ69)),1,IF(AND(BJ69,NOT(BI69)),2,3)),"")</f>
        <v>#REF!</v>
      </c>
      <c r="BL69" s="15" t="e">
        <f ca="1">CHOOSE(AQ69,BK69,AN69,3,4)</f>
        <v>#REF!</v>
      </c>
      <c r="BP69" s="15" t="b">
        <f t="shared" ref="BP69:BP85" si="468">IF(AD69,IF(M69="",TRUE,NOT(M69)),FALSE)</f>
        <v>1</v>
      </c>
      <c r="BQ69" s="15" t="e">
        <f t="shared" ref="BQ69:BQ85" ca="1" si="469">IF(BP69,OR(BU69:CZ69),FALSE)</f>
        <v>#REF!</v>
      </c>
      <c r="BR69" s="15" t="e">
        <f ca="1">IF(BQ69,MATCH(TRUE,BU69:CZ69,0),"")</f>
        <v>#REF!</v>
      </c>
      <c r="BS69" s="15" t="e">
        <f t="shared" ref="BS69:BS85" ca="1" si="470">IF(BP69,IF(BQ69,BR69,IF(AQ69=2,AP69,0)),0)</f>
        <v>#REF!</v>
      </c>
      <c r="BT69" s="15" t="e">
        <f t="shared" ref="BT69:BT84" ca="1" si="471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472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448"/>
        <v>#REF!</v>
      </c>
      <c r="CD69" s="15" t="e">
        <f t="shared" ca="1" si="448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455"/>
        <v>0</v>
      </c>
      <c r="CL69" s="15" t="b">
        <f t="shared" ca="1" si="455"/>
        <v>0</v>
      </c>
      <c r="CM69" s="15" t="b">
        <f t="shared" ca="1" si="455"/>
        <v>0</v>
      </c>
      <c r="CN69" s="15" t="b">
        <f t="shared" ca="1" si="455"/>
        <v>0</v>
      </c>
      <c r="CO69" s="15" t="b">
        <f t="shared" ca="1" si="455"/>
        <v>0</v>
      </c>
      <c r="CP69" s="15" t="b">
        <f t="shared" ca="1" si="455"/>
        <v>0</v>
      </c>
      <c r="CQ69" s="15" t="b">
        <f t="shared" ca="1" si="455"/>
        <v>0</v>
      </c>
      <c r="CR69" s="21" t="b">
        <f t="shared" ca="1" si="455"/>
        <v>0</v>
      </c>
      <c r="CS69" s="22" t="b">
        <f t="shared" ca="1" si="458"/>
        <v>0</v>
      </c>
      <c r="CT69" s="22" t="b">
        <f t="shared" ca="1" si="458"/>
        <v>0</v>
      </c>
      <c r="CU69" s="22" t="b">
        <f t="shared" ca="1" si="458"/>
        <v>0</v>
      </c>
      <c r="CV69" s="22" t="b">
        <f t="shared" ca="1" si="458"/>
        <v>0</v>
      </c>
      <c r="CW69" s="22" t="b">
        <f t="shared" ca="1" si="458"/>
        <v>0</v>
      </c>
      <c r="CX69" s="22" t="b">
        <f t="shared" ca="1" si="458"/>
        <v>0</v>
      </c>
      <c r="CY69" s="22" t="b">
        <f t="shared" ca="1" si="458"/>
        <v>0</v>
      </c>
      <c r="CZ69" s="21" t="b">
        <f t="shared" ca="1" si="458"/>
        <v>0</v>
      </c>
      <c r="DB69" s="22" t="b">
        <f ca="1">OR(DC69:DJ69)</f>
        <v>0</v>
      </c>
      <c r="DC69" s="22" t="b">
        <f t="shared" ca="1" si="457"/>
        <v>0</v>
      </c>
      <c r="DD69" s="22" t="b">
        <f t="shared" ca="1" si="457"/>
        <v>0</v>
      </c>
      <c r="DE69" s="22" t="b">
        <f t="shared" ca="1" si="457"/>
        <v>0</v>
      </c>
      <c r="DF69" s="22" t="b">
        <f t="shared" ca="1" si="457"/>
        <v>0</v>
      </c>
      <c r="DG69" s="22" t="b">
        <f t="shared" ca="1" si="457"/>
        <v>0</v>
      </c>
      <c r="DH69" s="22" t="b">
        <f t="shared" ca="1" si="457"/>
        <v>0</v>
      </c>
      <c r="DI69" s="22" t="b">
        <f t="shared" ca="1" si="457"/>
        <v>0</v>
      </c>
      <c r="DJ69" s="22" t="b">
        <f t="shared" ca="1" si="457"/>
        <v>0</v>
      </c>
      <c r="DK69" s="22"/>
      <c r="DO69" s="15" t="str">
        <f t="shared" ref="DO69:DU70" ca="1" si="473">IF(V69&lt;&gt;"",IFERROR(INDEX(INDIRECT($BS$4),MATCH(V69,INDIRECT($C$4),0)),100),"")</f>
        <v/>
      </c>
      <c r="DP69" s="15" t="str">
        <f t="shared" ca="1" si="473"/>
        <v/>
      </c>
      <c r="DQ69" s="15" t="str">
        <f t="shared" ca="1" si="473"/>
        <v/>
      </c>
      <c r="DR69" s="15" t="str">
        <f t="shared" ca="1" si="473"/>
        <v/>
      </c>
      <c r="DS69" s="15" t="str">
        <f t="shared" ca="1" si="473"/>
        <v/>
      </c>
      <c r="DT69" s="15" t="str">
        <f t="shared" ca="1" si="473"/>
        <v/>
      </c>
      <c r="DU69" s="15" t="str">
        <f t="shared" ca="1" si="473"/>
        <v/>
      </c>
      <c r="DV69" s="15" t="str">
        <f t="shared" ca="1" si="462"/>
        <v/>
      </c>
    </row>
    <row r="70" spans="1:126">
      <c r="A70" s="15">
        <f t="shared" si="19"/>
        <v>58</v>
      </c>
      <c r="B70" s="15" t="e">
        <f t="shared" ca="1" si="459"/>
        <v>#REF!</v>
      </c>
      <c r="C70" s="15" t="s">
        <v>226</v>
      </c>
      <c r="D70" s="15" t="str">
        <f t="shared" si="463"/>
        <v>Etykiety Tresc</v>
      </c>
      <c r="F70" s="15" t="s">
        <v>227</v>
      </c>
      <c r="G70" s="15" t="s">
        <v>125</v>
      </c>
      <c r="J70" s="19" t="e">
        <f ca="1">CELL(_CELL_ADDRESS_NAME,labels!#REF!)</f>
        <v>#REF!</v>
      </c>
      <c r="K70" s="15">
        <f>ster!$B$20</f>
        <v>30</v>
      </c>
      <c r="L70" s="15">
        <f>2*ster!$C$12</f>
        <v>1094</v>
      </c>
      <c r="M70" s="19"/>
      <c r="T70" s="15" t="str">
        <f t="shared" ca="1" si="464"/>
        <v/>
      </c>
      <c r="U70" s="15" t="e">
        <f t="shared" ca="1" si="461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465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466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451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1094</v>
      </c>
      <c r="BA70" s="15">
        <f ca="1">IF($AE70,IF(NOT(AI70),"?",ROWS(INDIRECT($AK70))),IF($AD70,IF(K70="",1,K70)))</f>
        <v>30</v>
      </c>
      <c r="BB70" s="15" t="e">
        <f ca="1">IF(AD70,CHOOSE(AQ70,AW70,AK70,"?"),"")</f>
        <v>#REF!</v>
      </c>
      <c r="BC70" s="15" t="str">
        <f t="shared" ca="1" si="467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15" t="e">
        <f ca="1">IF(AR70,IF(AND(BI70,NOT(BJ70)),1,IF(AND(BJ70,NOT(BI70)),2,3)),"")</f>
        <v>#REF!</v>
      </c>
      <c r="BL70" s="15" t="e">
        <f ca="1">CHOOSE(AQ70,BK70,AN70,3,4)</f>
        <v>#REF!</v>
      </c>
      <c r="BP70" s="15" t="b">
        <f t="shared" si="468"/>
        <v>1</v>
      </c>
      <c r="BQ70" s="15" t="e">
        <f t="shared" ca="1" si="469"/>
        <v>#REF!</v>
      </c>
      <c r="BR70" s="15" t="e">
        <f ca="1">IF(BQ70,MATCH(TRUE,BU70:CZ70,0),"")</f>
        <v>#REF!</v>
      </c>
      <c r="BS70" s="15" t="e">
        <f t="shared" ca="1" si="470"/>
        <v>#REF!</v>
      </c>
      <c r="BT70" s="15" t="e">
        <f t="shared" ca="1" si="471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472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448"/>
        <v>#REF!</v>
      </c>
      <c r="CD70" s="15" t="e">
        <f t="shared" ca="1" si="448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455"/>
        <v>0</v>
      </c>
      <c r="CL70" s="15" t="b">
        <f t="shared" ca="1" si="455"/>
        <v>0</v>
      </c>
      <c r="CM70" s="15" t="b">
        <f t="shared" ca="1" si="455"/>
        <v>0</v>
      </c>
      <c r="CN70" s="15" t="b">
        <f t="shared" ca="1" si="455"/>
        <v>0</v>
      </c>
      <c r="CO70" s="15" t="b">
        <f t="shared" ca="1" si="455"/>
        <v>0</v>
      </c>
      <c r="CP70" s="15" t="b">
        <f t="shared" ca="1" si="455"/>
        <v>0</v>
      </c>
      <c r="CQ70" s="15" t="b">
        <f t="shared" ca="1" si="455"/>
        <v>0</v>
      </c>
      <c r="CR70" s="21" t="b">
        <f t="shared" ca="1" si="455"/>
        <v>0</v>
      </c>
      <c r="CS70" s="22" t="b">
        <f t="shared" ca="1" si="458"/>
        <v>0</v>
      </c>
      <c r="CT70" s="22" t="b">
        <f t="shared" ca="1" si="458"/>
        <v>0</v>
      </c>
      <c r="CU70" s="22" t="b">
        <f t="shared" ca="1" si="458"/>
        <v>0</v>
      </c>
      <c r="CV70" s="22" t="b">
        <f t="shared" ca="1" si="458"/>
        <v>0</v>
      </c>
      <c r="CW70" s="22" t="b">
        <f t="shared" ca="1" si="458"/>
        <v>0</v>
      </c>
      <c r="CX70" s="22" t="b">
        <f t="shared" ca="1" si="458"/>
        <v>0</v>
      </c>
      <c r="CY70" s="22" t="b">
        <f t="shared" ca="1" si="458"/>
        <v>0</v>
      </c>
      <c r="CZ70" s="21" t="b">
        <f t="shared" ca="1" si="458"/>
        <v>0</v>
      </c>
      <c r="DB70" s="22" t="b">
        <f ca="1">OR(DC70:DJ70)</f>
        <v>0</v>
      </c>
      <c r="DC70" s="22" t="b">
        <f t="shared" ca="1" si="457"/>
        <v>0</v>
      </c>
      <c r="DD70" s="22" t="b">
        <f t="shared" ca="1" si="457"/>
        <v>0</v>
      </c>
      <c r="DE70" s="22" t="b">
        <f t="shared" ca="1" si="457"/>
        <v>0</v>
      </c>
      <c r="DF70" s="22" t="b">
        <f t="shared" ca="1" si="457"/>
        <v>0</v>
      </c>
      <c r="DG70" s="22" t="b">
        <f t="shared" ca="1" si="457"/>
        <v>0</v>
      </c>
      <c r="DH70" s="22" t="b">
        <f t="shared" ca="1" si="457"/>
        <v>0</v>
      </c>
      <c r="DI70" s="22" t="b">
        <f t="shared" ca="1" si="457"/>
        <v>0</v>
      </c>
      <c r="DJ70" s="22" t="b">
        <f t="shared" ca="1" si="457"/>
        <v>0</v>
      </c>
      <c r="DK70" s="22"/>
      <c r="DO70" s="15" t="str">
        <f t="shared" ca="1" si="473"/>
        <v/>
      </c>
      <c r="DP70" s="15" t="str">
        <f t="shared" ca="1" si="473"/>
        <v/>
      </c>
      <c r="DQ70" s="15" t="str">
        <f t="shared" ca="1" si="473"/>
        <v/>
      </c>
      <c r="DR70" s="15" t="str">
        <f t="shared" ca="1" si="473"/>
        <v/>
      </c>
      <c r="DS70" s="15" t="str">
        <f t="shared" ca="1" si="473"/>
        <v/>
      </c>
      <c r="DT70" s="15" t="str">
        <f t="shared" ca="1" si="473"/>
        <v/>
      </c>
      <c r="DU70" s="15" t="str">
        <f t="shared" ca="1" si="473"/>
        <v/>
      </c>
      <c r="DV70" s="15" t="str">
        <f t="shared" ca="1" si="462"/>
        <v/>
      </c>
    </row>
    <row r="71" spans="1:126">
      <c r="A71" s="15">
        <f t="shared" si="19"/>
        <v>59</v>
      </c>
      <c r="B71" s="15" t="str">
        <f t="shared" ca="1" si="459"/>
        <v>Pola, od którego zależy dane pole ma błąd</v>
      </c>
      <c r="C71" s="15" t="s">
        <v>262</v>
      </c>
      <c r="D71" s="15" t="str">
        <f t="shared" si="463"/>
        <v>MaxWierszEtykiet</v>
      </c>
      <c r="G71" s="15" t="s">
        <v>91</v>
      </c>
      <c r="J71" s="19" t="str">
        <f ca="1">CELL(_CELL_ADDRESS_NAME,ster!$B$20)</f>
        <v>'[dane surowe2c.xlsm]ster'!$B$20</v>
      </c>
      <c r="M71" s="19"/>
      <c r="T71" s="15" t="str">
        <f t="shared" ca="1" si="464"/>
        <v>'[dane surowe2c.xlsm]ster'!$B$20</v>
      </c>
      <c r="U71" s="15">
        <f t="shared" ca="1" si="461"/>
        <v>25</v>
      </c>
      <c r="V71" s="15" t="s">
        <v>226</v>
      </c>
      <c r="AD71" s="16" t="b">
        <f t="shared" ref="AD71:AD90" si="474">C71&lt;&gt;""</f>
        <v>1</v>
      </c>
      <c r="AE71" s="16" t="b">
        <f t="shared" ref="AE71:AE90" si="475">AND(I71&lt;&gt;"",H71&lt;&gt;"")</f>
        <v>0</v>
      </c>
      <c r="AF71" s="15" t="str">
        <f t="shared" ref="AF71:AF90" si="476">IF(AE71,"[" &amp; H71 &amp; "]" &amp; $B$2,"")</f>
        <v/>
      </c>
      <c r="AG71" s="15" t="str">
        <f t="shared" ref="AG71:AG90" ca="1" si="477">IF(AND(AE71,NOT(BX71)),INDIRECT(ADDRESS(ROW($D$4),COLUMN($D$4),,,AF71)),"")</f>
        <v/>
      </c>
      <c r="AH71" s="15" t="str">
        <f t="shared" ref="AH71:AH90" ca="1" si="478">IF(AND(AE71,NOT(BX71)),MATCH(I71,INDIRECT(AG71),0),"")</f>
        <v/>
      </c>
      <c r="AI71" s="15" t="b">
        <f t="shared" ref="AI71:AI90" ca="1" si="479">AND(AE71,NOT(BX71),NOT(BY71))</f>
        <v>0</v>
      </c>
      <c r="AJ71" s="15" t="str">
        <f t="shared" ca="1" si="465"/>
        <v/>
      </c>
      <c r="AK71" s="27" t="str">
        <f t="shared" ref="AK71:AK90" ca="1" si="480">IF(AE71,INDEX(INDIRECT(AJ71),AH71),"")</f>
        <v/>
      </c>
      <c r="AL71" s="15" t="b">
        <f t="shared" ref="AL71:AL90" ca="1" si="481">AND(AE71,NOT(OR(BX71,BY71)))</f>
        <v>0</v>
      </c>
      <c r="AM71" s="15" t="str">
        <f t="shared" ref="AM71:AM90" ca="1" si="482">IF(AE71,INDIRECT(ADDRESS(ROW($BK$4),COLUMN($BK$4),,,AF71)),"")</f>
        <v/>
      </c>
      <c r="AN71" s="15">
        <f t="shared" ref="AN71:AN90" ca="1" si="483">IFERROR(IF(AE71,INDEX(INDIRECT(AM71),AH71),3),3)</f>
        <v>3</v>
      </c>
      <c r="AO71" s="15" t="str">
        <f t="shared" ca="1" si="466"/>
        <v/>
      </c>
      <c r="AP71" s="15" t="str">
        <f t="shared" ref="AP71:AP90" ca="1" si="484">IF(AQ71=2,INDEX(INDIRECT(AO71),AH71),"")</f>
        <v/>
      </c>
      <c r="AQ71" s="27">
        <f t="shared" ref="AQ71:AQ90" ca="1" si="485">IF(AND(AE71,NOT(AR71)),2,IF(AND(AR71,NOT(AE71)),1,IF(AND(NOT(AE71),NOT(AR71)),4,3)))</f>
        <v>1</v>
      </c>
      <c r="AR71" s="15" t="b">
        <f t="shared" ref="AR71:AR90" ca="1" si="486">AND(J71&lt;&gt;"",AD71)</f>
        <v>1</v>
      </c>
      <c r="AS71" s="27" t="b">
        <f t="shared" ref="AS71:AS90" ca="1" si="487">NOT(ISERROR(FIND("[",J71)))</f>
        <v>1</v>
      </c>
      <c r="AT71" s="27" t="b">
        <f t="shared" ref="AT71:AT90" ca="1" si="488">MID(J71,1,1)="'"</f>
        <v>1</v>
      </c>
      <c r="AU71" s="27">
        <f t="shared" ref="AU71:AU90" ca="1" si="489">IF(AS71,FIND("]",J71),"")</f>
        <v>21</v>
      </c>
      <c r="AV71" s="16" t="e">
        <f t="shared" ref="AV71:AV90" ca="1" si="490">IF(AS71,MID(J71,1,AU71)&lt;&gt;$V$2,FALSE)</f>
        <v>#REF!</v>
      </c>
      <c r="AW71" s="15" t="str">
        <f t="shared" ca="1" si="451"/>
        <v>'[dane surowe2c.xlsm]ster'!$B$20</v>
      </c>
      <c r="AX71" s="27" t="b">
        <f t="shared" ref="AX71:AX90" ca="1" si="491">IF(AR71,ROWS(INDIRECT(AW71))&gt;1)</f>
        <v>0</v>
      </c>
      <c r="AY71" s="27" t="b">
        <f t="shared" ref="AY71:AY90" ca="1" si="492">IF(AR71,COLUMNS(INDIRECT(AW71))&gt;1)</f>
        <v>0</v>
      </c>
      <c r="AZ71" s="15">
        <f t="shared" ref="AZ71:AZ90" ca="1" si="493">IF($AE71,IF(NOT(AI71),"?",COLUMNS(INDIRECT($AK71))),IF($AD71,IF(L71="",1,L71)))</f>
        <v>1</v>
      </c>
      <c r="BA71" s="15">
        <f t="shared" ref="BA71:BA90" ca="1" si="494">IF($AE71,IF(NOT(AI71),"?",ROWS(INDIRECT($AK71))),IF($AD71,IF(K71="",1,K71)))</f>
        <v>1</v>
      </c>
      <c r="BB71" s="15" t="str">
        <f t="shared" ref="BB71:BB90" ca="1" si="495">IF(AD71,CHOOSE(AQ71,AW71,AK71,"?"),"")</f>
        <v>'[dane surowe2c.xlsm]ster'!$B$20</v>
      </c>
      <c r="BC71" s="15" t="str">
        <f t="shared" ca="1" si="467"/>
        <v>'[dane surowe2c.xlsm]ster'!$B$20</v>
      </c>
      <c r="BD71" s="15" t="b">
        <f t="shared" ref="BD71:BD90" ca="1" si="496">AZ71*BA71&gt;1</f>
        <v>0</v>
      </c>
      <c r="BE71" s="15" t="b">
        <f t="shared" ref="BE71:BE90" ca="1" si="497">IF(AND(AD71,AQ71=1),IF(Q71="",BI71, IF(Q71,TRUE,FALSE)),FALSE)</f>
        <v>1</v>
      </c>
      <c r="BF71" s="15">
        <f t="shared" ref="BF71:BF90" ca="1" si="498">IF(BE71,COUNTA(INDIRECT(BC71)),"")</f>
        <v>1</v>
      </c>
      <c r="BG71" s="15">
        <f t="shared" ref="BG71:BG90" ca="1" si="499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500">G71="r"</f>
        <v>1</v>
      </c>
      <c r="BJ71" s="15" t="b">
        <f t="shared" ref="BJ71:BJ90" si="501">G71="W"</f>
        <v>0</v>
      </c>
      <c r="BK71" s="15">
        <f t="shared" ref="BK71:BK90" ca="1" si="502">IF(AR71,IF(AND(BI71,NOT(BJ71)),1,IF(AND(BJ71,NOT(BI71)),2,3)),"")</f>
        <v>1</v>
      </c>
      <c r="BL71" s="15">
        <f t="shared" ref="BL71:BL90" ca="1" si="503">CHOOSE(AQ71,BK71,AN71,3,4)</f>
        <v>1</v>
      </c>
      <c r="BP71" s="15" t="b">
        <f t="shared" si="468"/>
        <v>1</v>
      </c>
      <c r="BQ71" s="15" t="b">
        <f t="shared" ca="1" si="469"/>
        <v>1</v>
      </c>
      <c r="BR71" s="15">
        <f t="shared" ref="BR71:BR90" ca="1" si="504">IF(BQ71,MATCH(TRUE,BU71:CZ71,0),"")</f>
        <v>25</v>
      </c>
      <c r="BS71" s="15">
        <f t="shared" ca="1" si="470"/>
        <v>25</v>
      </c>
      <c r="BT71" s="15" t="str">
        <f t="shared" ca="1" si="471"/>
        <v>Pola, od którego zależy dane pole ma błąd</v>
      </c>
      <c r="BV71" s="15" t="b">
        <f t="shared" ref="BV71:BV90" ca="1" si="505">IFERROR(IF($AD71,COUNTIF(INDIRECT($C$4),C71)&gt;1,FALSE),FALSE)</f>
        <v>0</v>
      </c>
      <c r="BW71" s="15" t="b">
        <f t="shared" ref="BW71:BW90" ca="1" si="506">IFERROR(IF($AD71,IF(D71&lt;&gt;"",COUNTIF(INDIRECT($D$4),D71)&gt;1,FALSE),FALSE),FALSE)</f>
        <v>0</v>
      </c>
      <c r="BX71" s="15" t="b">
        <f t="shared" ca="1" si="472"/>
        <v>0</v>
      </c>
      <c r="BY71" s="15" t="b">
        <f t="shared" ref="BY71:BY90" ca="1" si="507">IFERROR(IF(AND(AE71,NOT(BX71)),IF(ISERROR(AH71),TRUE,FALSE)),FALSE)</f>
        <v>0</v>
      </c>
      <c r="BZ71" s="15" t="b">
        <f t="shared" ref="BZ71:BZ90" ca="1" si="508">IFERROR(IF(BE71,BF71&lt;&gt;BG71,FALSE),FALSE)</f>
        <v>0</v>
      </c>
      <c r="CA71" s="15" t="b">
        <f t="shared" ref="CA71:CA90" ca="1" si="509">AND(AR71,AE71,AD71)</f>
        <v>0</v>
      </c>
      <c r="CB71" s="15" t="b">
        <f t="shared" ref="CB71:CB90" ca="1" si="510">ISERROR(COUNT(INDIRECT(J71)))</f>
        <v>0</v>
      </c>
      <c r="CC71" s="15" t="b">
        <f t="shared" ref="CC71:CD71" ca="1" si="511">AND(AD71,AQ71=2,Q71&lt;&gt;"")</f>
        <v>0</v>
      </c>
      <c r="CD71" s="15" t="b">
        <f t="shared" ca="1" si="511"/>
        <v>0</v>
      </c>
      <c r="CE71" s="15" t="b">
        <f t="shared" ref="CE71:CE90" ca="1" si="512">IF(AD71, IF(AQ71=1, IF(OR(R71,DB71,AK71="" ),FALSE,OR(ISERROR(INDIRECT(T71)))),FALSE),FALSE)</f>
        <v>0</v>
      </c>
      <c r="CF71" s="15" t="b">
        <f t="shared" ref="CF71:CF90" ca="1" si="513">AND($AD71,$AQ71=2,COUNTA( S71)=1)</f>
        <v>0</v>
      </c>
      <c r="CG71" s="15" t="b">
        <f t="shared" ref="CG71:CG90" ca="1" si="514">AND(AND(AQ71&lt;&gt;1,AQ71&lt;&gt;3),G71&lt;&gt;"")</f>
        <v>0</v>
      </c>
      <c r="CH71" s="15" t="b">
        <f t="shared" ref="CH71:CH90" ca="1" si="515">AND(AQ71=1,BK71=3)</f>
        <v>0</v>
      </c>
      <c r="CI71" s="15" t="b">
        <f t="shared" ref="CI71:CI90" si="516">ISERROR(S71)</f>
        <v>0</v>
      </c>
      <c r="CJ71" s="15" t="b">
        <f t="shared" ref="CJ71:CJ90" si="517">IFERROR(IF(S71,TRUE,FALSE),FALSE)</f>
        <v>0</v>
      </c>
      <c r="CK71" s="15" t="b">
        <f t="shared" ref="CK71:CM71" ca="1" si="518">IF(V71&lt;&gt;"",IFERROR(MATCH(V71,INDIRECT($C$4),0)&lt;0,TRUE),FALSE)</f>
        <v>0</v>
      </c>
      <c r="CL71" s="15" t="b">
        <f t="shared" ca="1" si="518"/>
        <v>0</v>
      </c>
      <c r="CM71" s="15" t="b">
        <f t="shared" ca="1" si="518"/>
        <v>0</v>
      </c>
      <c r="CN71" s="15" t="b">
        <f t="shared" ref="CN71:CR71" ca="1" si="519">IF(Y71&lt;&gt;"",IFERROR(MATCH(Y71,INDIRECT($C$4),0)&lt;0,TRUE),FALSE)</f>
        <v>0</v>
      </c>
      <c r="CO71" s="15" t="b">
        <f t="shared" ca="1" si="519"/>
        <v>0</v>
      </c>
      <c r="CP71" s="15" t="b">
        <f t="shared" ca="1" si="519"/>
        <v>0</v>
      </c>
      <c r="CQ71" s="15" t="b">
        <f t="shared" ca="1" si="519"/>
        <v>0</v>
      </c>
      <c r="CR71" s="21" t="b">
        <f t="shared" ca="1" si="519"/>
        <v>0</v>
      </c>
      <c r="CS71" s="22" t="b">
        <f t="shared" ref="CS71:CZ71" ca="1" si="520">AND(DO71&lt;&gt;"",DO71&lt;&gt;0,DO71&lt;&gt;4)</f>
        <v>1</v>
      </c>
      <c r="CT71" s="22" t="b">
        <f t="shared" ca="1" si="520"/>
        <v>0</v>
      </c>
      <c r="CU71" s="22" t="b">
        <f t="shared" ca="1" si="520"/>
        <v>0</v>
      </c>
      <c r="CV71" s="22" t="b">
        <f t="shared" ca="1" si="520"/>
        <v>0</v>
      </c>
      <c r="CW71" s="22" t="b">
        <f t="shared" ca="1" si="520"/>
        <v>0</v>
      </c>
      <c r="CX71" s="22" t="b">
        <f t="shared" ca="1" si="520"/>
        <v>0</v>
      </c>
      <c r="CY71" s="22" t="b">
        <f t="shared" ca="1" si="520"/>
        <v>0</v>
      </c>
      <c r="CZ71" s="21" t="b">
        <f t="shared" ca="1" si="520"/>
        <v>0</v>
      </c>
      <c r="DB71" s="22" t="b">
        <f t="shared" ref="DB71:DB90" ca="1" si="521">OR(DC71:DJ71)</f>
        <v>0</v>
      </c>
      <c r="DC71" s="22" t="b">
        <f t="shared" ref="DC71:DI71" ca="1" si="522">AND(DO71=4)</f>
        <v>0</v>
      </c>
      <c r="DD71" s="22" t="b">
        <f t="shared" ca="1" si="522"/>
        <v>0</v>
      </c>
      <c r="DE71" s="22" t="b">
        <f t="shared" ca="1" si="522"/>
        <v>0</v>
      </c>
      <c r="DF71" s="22" t="b">
        <f t="shared" ca="1" si="522"/>
        <v>0</v>
      </c>
      <c r="DG71" s="22" t="b">
        <f t="shared" ca="1" si="522"/>
        <v>0</v>
      </c>
      <c r="DH71" s="22" t="b">
        <f t="shared" ca="1" si="522"/>
        <v>0</v>
      </c>
      <c r="DI71" s="22" t="b">
        <f t="shared" ca="1" si="522"/>
        <v>0</v>
      </c>
      <c r="DJ71" s="22" t="b">
        <f t="shared" ref="DJ71:DJ97" ca="1" si="523">AND(DV71=4)</f>
        <v>0</v>
      </c>
      <c r="DK71" s="22"/>
      <c r="DO71" s="15">
        <f t="shared" ref="DO71:DU71" ca="1" si="524">IF(V71&lt;&gt;"",IFERROR(INDEX(INDIRECT($BS$4),MATCH(V71,INDIRECT($C$4),0)),100),"")</f>
        <v>100</v>
      </c>
      <c r="DP71" s="15" t="str">
        <f t="shared" ca="1" si="524"/>
        <v/>
      </c>
      <c r="DQ71" s="15" t="str">
        <f t="shared" ca="1" si="524"/>
        <v/>
      </c>
      <c r="DR71" s="15" t="str">
        <f t="shared" ca="1" si="524"/>
        <v/>
      </c>
      <c r="DS71" s="15" t="str">
        <f t="shared" ca="1" si="524"/>
        <v/>
      </c>
      <c r="DT71" s="15" t="str">
        <f t="shared" ca="1" si="524"/>
        <v/>
      </c>
      <c r="DU71" s="15" t="str">
        <f t="shared" ca="1" si="524"/>
        <v/>
      </c>
      <c r="DV71" s="15" t="str">
        <f t="shared" ca="1" si="462"/>
        <v/>
      </c>
    </row>
    <row r="72" spans="1:126">
      <c r="A72" s="15">
        <f t="shared" si="19"/>
        <v>60</v>
      </c>
      <c r="B72" s="15" t="str">
        <f t="shared" si="459"/>
        <v/>
      </c>
      <c r="D72" s="15" t="str">
        <f t="shared" si="463"/>
        <v/>
      </c>
      <c r="M72" s="19"/>
      <c r="T72" s="15" t="str">
        <f t="shared" ca="1" si="464"/>
        <v/>
      </c>
      <c r="U72" s="15" t="str">
        <f t="shared" si="461"/>
        <v/>
      </c>
      <c r="AD72" s="16" t="b">
        <f t="shared" si="474"/>
        <v>0</v>
      </c>
      <c r="AE72" s="16" t="b">
        <f t="shared" si="475"/>
        <v>0</v>
      </c>
      <c r="AF72" s="15" t="str">
        <f t="shared" si="476"/>
        <v/>
      </c>
      <c r="AG72" s="15" t="str">
        <f t="shared" ca="1" si="477"/>
        <v/>
      </c>
      <c r="AH72" s="15" t="str">
        <f t="shared" ca="1" si="478"/>
        <v/>
      </c>
      <c r="AI72" s="15" t="b">
        <f t="shared" ca="1" si="479"/>
        <v>0</v>
      </c>
      <c r="AJ72" s="15" t="str">
        <f t="shared" ca="1" si="465"/>
        <v/>
      </c>
      <c r="AK72" s="27" t="str">
        <f t="shared" ca="1" si="480"/>
        <v/>
      </c>
      <c r="AL72" s="15" t="b">
        <f t="shared" ca="1" si="481"/>
        <v>0</v>
      </c>
      <c r="AM72" s="15" t="str">
        <f t="shared" ca="1" si="482"/>
        <v/>
      </c>
      <c r="AN72" s="15">
        <f t="shared" ca="1" si="483"/>
        <v>3</v>
      </c>
      <c r="AO72" s="15" t="str">
        <f t="shared" ca="1" si="466"/>
        <v/>
      </c>
      <c r="AP72" s="15" t="str">
        <f t="shared" ca="1" si="484"/>
        <v/>
      </c>
      <c r="AQ72" s="27">
        <f t="shared" si="485"/>
        <v>4</v>
      </c>
      <c r="AR72" s="15" t="b">
        <f t="shared" si="486"/>
        <v>0</v>
      </c>
      <c r="AS72" s="27" t="b">
        <f t="shared" si="487"/>
        <v>0</v>
      </c>
      <c r="AT72" s="27" t="b">
        <f t="shared" si="488"/>
        <v>0</v>
      </c>
      <c r="AU72" s="27" t="str">
        <f t="shared" si="489"/>
        <v/>
      </c>
      <c r="AV72" s="16" t="b">
        <f t="shared" si="490"/>
        <v>0</v>
      </c>
      <c r="AW72" s="15" t="str">
        <f t="shared" ca="1" si="451"/>
        <v/>
      </c>
      <c r="AX72" s="27" t="b">
        <f t="shared" ca="1" si="491"/>
        <v>0</v>
      </c>
      <c r="AY72" s="27" t="b">
        <f t="shared" ca="1" si="492"/>
        <v>0</v>
      </c>
      <c r="AZ72" s="15" t="b">
        <f t="shared" ca="1" si="493"/>
        <v>0</v>
      </c>
      <c r="BA72" s="15" t="b">
        <f t="shared" ca="1" si="494"/>
        <v>0</v>
      </c>
      <c r="BB72" s="15" t="str">
        <f t="shared" si="495"/>
        <v/>
      </c>
      <c r="BC72" s="15" t="str">
        <f t="shared" ca="1" si="467"/>
        <v/>
      </c>
      <c r="BD72" s="15" t="b">
        <f t="shared" ca="1" si="496"/>
        <v>0</v>
      </c>
      <c r="BE72" s="15" t="b">
        <f t="shared" si="497"/>
        <v>0</v>
      </c>
      <c r="BF72" s="15" t="str">
        <f t="shared" ca="1" si="498"/>
        <v/>
      </c>
      <c r="BG72" s="15" t="str">
        <f t="shared" si="499"/>
        <v/>
      </c>
      <c r="BH72" s="15" t="str">
        <f t="array" aca="1" ref="BH72" ca="1">IF(IFERROR( S72,1),1,IF(BC72="","", SUM(IF(ISERROR(INDIRECT(BC72)),1,0))))</f>
        <v/>
      </c>
      <c r="BI72" s="15" t="b">
        <f t="shared" si="500"/>
        <v>0</v>
      </c>
      <c r="BJ72" s="15" t="b">
        <f t="shared" si="501"/>
        <v>0</v>
      </c>
      <c r="BK72" s="15" t="str">
        <f t="shared" si="502"/>
        <v/>
      </c>
      <c r="BL72" s="15">
        <f t="shared" si="503"/>
        <v>4</v>
      </c>
      <c r="BP72" s="15" t="b">
        <f t="shared" si="468"/>
        <v>0</v>
      </c>
      <c r="BQ72" s="15" t="b">
        <f t="shared" si="469"/>
        <v>0</v>
      </c>
      <c r="BR72" s="15" t="str">
        <f t="shared" si="504"/>
        <v/>
      </c>
      <c r="BS72" s="15">
        <f t="shared" si="470"/>
        <v>0</v>
      </c>
      <c r="BT72" s="15" t="str">
        <f t="shared" si="471"/>
        <v/>
      </c>
      <c r="BV72" s="15" t="b">
        <f t="shared" ca="1" si="505"/>
        <v>0</v>
      </c>
      <c r="BW72" s="15" t="b">
        <f t="shared" ca="1" si="506"/>
        <v>0</v>
      </c>
      <c r="BX72" s="15" t="b">
        <f t="shared" ca="1" si="472"/>
        <v>0</v>
      </c>
      <c r="BY72" s="15" t="b">
        <f t="shared" ca="1" si="507"/>
        <v>0</v>
      </c>
      <c r="BZ72" s="15" t="b">
        <f t="shared" si="508"/>
        <v>0</v>
      </c>
      <c r="CA72" s="15" t="b">
        <f t="shared" si="509"/>
        <v>0</v>
      </c>
      <c r="CB72" s="15" t="b">
        <f t="shared" ca="1" si="510"/>
        <v>0</v>
      </c>
      <c r="CC72" s="15" t="b">
        <f t="shared" ref="CC72:CD97" si="525">AND(AD72,AQ72=2,Q72&lt;&gt;"")</f>
        <v>0</v>
      </c>
      <c r="CD72" s="15" t="b">
        <f t="shared" si="525"/>
        <v>0</v>
      </c>
      <c r="CE72" s="15" t="b">
        <f t="shared" ca="1" si="512"/>
        <v>0</v>
      </c>
      <c r="CF72" s="15" t="b">
        <f t="shared" si="513"/>
        <v>0</v>
      </c>
      <c r="CG72" s="15" t="b">
        <f t="shared" si="514"/>
        <v>0</v>
      </c>
      <c r="CH72" s="15" t="b">
        <f t="shared" si="515"/>
        <v>0</v>
      </c>
      <c r="CI72" s="15" t="b">
        <f t="shared" si="516"/>
        <v>0</v>
      </c>
      <c r="CJ72" s="15" t="b">
        <f t="shared" si="517"/>
        <v>0</v>
      </c>
      <c r="CK72" s="15" t="b">
        <f t="shared" ref="CK72:CR97" ca="1" si="526">IF(V72&lt;&gt;"",IFERROR(MATCH(V72,INDIRECT($C$4),0)&lt;0,TRUE),FALSE)</f>
        <v>0</v>
      </c>
      <c r="CL72" s="15" t="b">
        <f t="shared" ca="1" si="526"/>
        <v>0</v>
      </c>
      <c r="CM72" s="15" t="b">
        <f t="shared" ca="1" si="526"/>
        <v>0</v>
      </c>
      <c r="CN72" s="15" t="b">
        <f t="shared" ca="1" si="526"/>
        <v>0</v>
      </c>
      <c r="CO72" s="15" t="b">
        <f t="shared" ca="1" si="526"/>
        <v>0</v>
      </c>
      <c r="CP72" s="15" t="b">
        <f t="shared" ca="1" si="526"/>
        <v>0</v>
      </c>
      <c r="CQ72" s="15" t="b">
        <f t="shared" ca="1" si="526"/>
        <v>0</v>
      </c>
      <c r="CR72" s="21" t="b">
        <f t="shared" ca="1" si="526"/>
        <v>0</v>
      </c>
      <c r="CS72" s="22" t="b">
        <f t="shared" ref="CS72:CZ97" ca="1" si="527">AND(DO72&lt;&gt;"",DO72&lt;&gt;0,DO72&lt;&gt;4)</f>
        <v>0</v>
      </c>
      <c r="CT72" s="22" t="b">
        <f t="shared" ca="1" si="527"/>
        <v>0</v>
      </c>
      <c r="CU72" s="22" t="b">
        <f t="shared" ca="1" si="527"/>
        <v>0</v>
      </c>
      <c r="CV72" s="22" t="b">
        <f t="shared" ca="1" si="527"/>
        <v>0</v>
      </c>
      <c r="CW72" s="22" t="b">
        <f t="shared" ca="1" si="527"/>
        <v>0</v>
      </c>
      <c r="CX72" s="22" t="b">
        <f t="shared" ca="1" si="527"/>
        <v>0</v>
      </c>
      <c r="CY72" s="22" t="b">
        <f t="shared" ca="1" si="527"/>
        <v>0</v>
      </c>
      <c r="CZ72" s="21" t="b">
        <f t="shared" ca="1" si="527"/>
        <v>0</v>
      </c>
      <c r="DB72" s="22" t="b">
        <f t="shared" ca="1" si="521"/>
        <v>0</v>
      </c>
      <c r="DC72" s="22" t="b">
        <f t="shared" ref="DC72:DI97" ca="1" si="528">AND(DO72=4)</f>
        <v>0</v>
      </c>
      <c r="DD72" s="22" t="b">
        <f t="shared" ca="1" si="528"/>
        <v>0</v>
      </c>
      <c r="DE72" s="22" t="b">
        <f t="shared" ca="1" si="528"/>
        <v>0</v>
      </c>
      <c r="DF72" s="22" t="b">
        <f t="shared" ca="1" si="528"/>
        <v>0</v>
      </c>
      <c r="DG72" s="22" t="b">
        <f t="shared" ca="1" si="528"/>
        <v>0</v>
      </c>
      <c r="DH72" s="22" t="b">
        <f t="shared" ca="1" si="528"/>
        <v>0</v>
      </c>
      <c r="DI72" s="22" t="b">
        <f t="shared" ca="1" si="528"/>
        <v>0</v>
      </c>
      <c r="DJ72" s="22" t="b">
        <f t="shared" ca="1" si="523"/>
        <v>0</v>
      </c>
      <c r="DK72" s="22"/>
      <c r="DO72" s="15" t="str">
        <f t="shared" ref="DO72:DV97" ca="1" si="529">IF(V72&lt;&gt;"",IFERROR(INDEX(INDIRECT($BS$4),MATCH(V72,INDIRECT($C$4),0)),100),"")</f>
        <v/>
      </c>
      <c r="DP72" s="15" t="str">
        <f t="shared" ca="1" si="529"/>
        <v/>
      </c>
      <c r="DQ72" s="15" t="str">
        <f t="shared" ca="1" si="529"/>
        <v/>
      </c>
      <c r="DR72" s="15" t="str">
        <f t="shared" ca="1" si="529"/>
        <v/>
      </c>
      <c r="DS72" s="15" t="str">
        <f t="shared" ca="1" si="529"/>
        <v/>
      </c>
      <c r="DT72" s="15" t="str">
        <f t="shared" ca="1" si="529"/>
        <v/>
      </c>
      <c r="DU72" s="15" t="str">
        <f t="shared" ca="1" si="529"/>
        <v/>
      </c>
      <c r="DV72" s="15" t="str">
        <f t="shared" ca="1" si="462"/>
        <v/>
      </c>
    </row>
    <row r="73" spans="1:126">
      <c r="A73" s="15">
        <f t="shared" si="19"/>
        <v>61</v>
      </c>
      <c r="B73" s="15" t="str">
        <f t="shared" si="459"/>
        <v/>
      </c>
      <c r="D73" s="15" t="str">
        <f t="shared" si="463"/>
        <v/>
      </c>
      <c r="M73" s="19"/>
      <c r="T73" s="15" t="str">
        <f t="shared" ca="1" si="464"/>
        <v/>
      </c>
      <c r="U73" s="15" t="str">
        <f t="shared" si="461"/>
        <v/>
      </c>
      <c r="AD73" s="16" t="b">
        <f t="shared" si="474"/>
        <v>0</v>
      </c>
      <c r="AE73" s="16" t="b">
        <f t="shared" si="475"/>
        <v>0</v>
      </c>
      <c r="AF73" s="15" t="str">
        <f t="shared" si="476"/>
        <v/>
      </c>
      <c r="AG73" s="15" t="str">
        <f t="shared" ca="1" si="477"/>
        <v/>
      </c>
      <c r="AH73" s="15" t="str">
        <f t="shared" ca="1" si="478"/>
        <v/>
      </c>
      <c r="AI73" s="15" t="b">
        <f t="shared" ca="1" si="479"/>
        <v>0</v>
      </c>
      <c r="AJ73" s="15" t="str">
        <f t="shared" ca="1" si="465"/>
        <v/>
      </c>
      <c r="AK73" s="27" t="str">
        <f t="shared" ca="1" si="480"/>
        <v/>
      </c>
      <c r="AL73" s="15" t="b">
        <f t="shared" ca="1" si="481"/>
        <v>0</v>
      </c>
      <c r="AM73" s="15" t="str">
        <f t="shared" ca="1" si="482"/>
        <v/>
      </c>
      <c r="AN73" s="15">
        <f t="shared" ca="1" si="483"/>
        <v>3</v>
      </c>
      <c r="AO73" s="15" t="str">
        <f t="shared" ca="1" si="466"/>
        <v/>
      </c>
      <c r="AP73" s="15" t="str">
        <f t="shared" ca="1" si="484"/>
        <v/>
      </c>
      <c r="AQ73" s="27">
        <f t="shared" si="485"/>
        <v>4</v>
      </c>
      <c r="AR73" s="15" t="b">
        <f t="shared" si="486"/>
        <v>0</v>
      </c>
      <c r="AS73" s="27" t="b">
        <f t="shared" si="487"/>
        <v>0</v>
      </c>
      <c r="AT73" s="27" t="b">
        <f t="shared" si="488"/>
        <v>0</v>
      </c>
      <c r="AU73" s="27" t="str">
        <f t="shared" si="489"/>
        <v/>
      </c>
      <c r="AV73" s="16" t="b">
        <f t="shared" si="490"/>
        <v>0</v>
      </c>
      <c r="AW73" s="15" t="str">
        <f t="shared" ca="1" si="451"/>
        <v/>
      </c>
      <c r="AX73" s="27" t="b">
        <f t="shared" ca="1" si="491"/>
        <v>0</v>
      </c>
      <c r="AY73" s="27" t="b">
        <f t="shared" ca="1" si="492"/>
        <v>0</v>
      </c>
      <c r="AZ73" s="15" t="b">
        <f t="shared" ca="1" si="493"/>
        <v>0</v>
      </c>
      <c r="BA73" s="15" t="b">
        <f t="shared" ca="1" si="494"/>
        <v>0</v>
      </c>
      <c r="BB73" s="15" t="str">
        <f t="shared" si="495"/>
        <v/>
      </c>
      <c r="BC73" s="15" t="str">
        <f t="shared" ca="1" si="467"/>
        <v/>
      </c>
      <c r="BD73" s="15" t="b">
        <f t="shared" ca="1" si="496"/>
        <v>0</v>
      </c>
      <c r="BE73" s="15" t="b">
        <f t="shared" si="497"/>
        <v>0</v>
      </c>
      <c r="BF73" s="15" t="str">
        <f t="shared" ca="1" si="498"/>
        <v/>
      </c>
      <c r="BG73" s="15" t="str">
        <f t="shared" si="499"/>
        <v/>
      </c>
      <c r="BH73" s="15" t="str">
        <f t="array" aca="1" ref="BH73" ca="1">IF(IFERROR( S73,1),1,IF(BC73="","", SUM(IF(ISERROR(INDIRECT(BC73)),1,0))))</f>
        <v/>
      </c>
      <c r="BI73" s="15" t="b">
        <f t="shared" si="500"/>
        <v>0</v>
      </c>
      <c r="BJ73" s="15" t="b">
        <f t="shared" si="501"/>
        <v>0</v>
      </c>
      <c r="BK73" s="15" t="str">
        <f t="shared" si="502"/>
        <v/>
      </c>
      <c r="BL73" s="15">
        <f t="shared" si="503"/>
        <v>4</v>
      </c>
      <c r="BP73" s="15" t="b">
        <f t="shared" si="468"/>
        <v>0</v>
      </c>
      <c r="BQ73" s="15" t="b">
        <f t="shared" si="469"/>
        <v>0</v>
      </c>
      <c r="BR73" s="15" t="str">
        <f t="shared" si="504"/>
        <v/>
      </c>
      <c r="BS73" s="15">
        <f t="shared" si="470"/>
        <v>0</v>
      </c>
      <c r="BT73" s="15" t="str">
        <f t="shared" si="471"/>
        <v/>
      </c>
      <c r="BV73" s="15" t="b">
        <f t="shared" ca="1" si="505"/>
        <v>0</v>
      </c>
      <c r="BW73" s="15" t="b">
        <f t="shared" ca="1" si="506"/>
        <v>0</v>
      </c>
      <c r="BX73" s="15" t="b">
        <f t="shared" ca="1" si="472"/>
        <v>0</v>
      </c>
      <c r="BY73" s="15" t="b">
        <f t="shared" ca="1" si="507"/>
        <v>0</v>
      </c>
      <c r="BZ73" s="15" t="b">
        <f t="shared" si="508"/>
        <v>0</v>
      </c>
      <c r="CA73" s="15" t="b">
        <f t="shared" si="509"/>
        <v>0</v>
      </c>
      <c r="CB73" s="15" t="b">
        <f t="shared" ca="1" si="510"/>
        <v>0</v>
      </c>
      <c r="CC73" s="15" t="b">
        <f t="shared" si="525"/>
        <v>0</v>
      </c>
      <c r="CD73" s="15" t="b">
        <f t="shared" si="525"/>
        <v>0</v>
      </c>
      <c r="CE73" s="15" t="b">
        <f t="shared" ca="1" si="512"/>
        <v>0</v>
      </c>
      <c r="CF73" s="15" t="b">
        <f t="shared" si="513"/>
        <v>0</v>
      </c>
      <c r="CG73" s="15" t="b">
        <f t="shared" si="514"/>
        <v>0</v>
      </c>
      <c r="CH73" s="15" t="b">
        <f t="shared" si="515"/>
        <v>0</v>
      </c>
      <c r="CI73" s="15" t="b">
        <f t="shared" si="516"/>
        <v>0</v>
      </c>
      <c r="CJ73" s="15" t="b">
        <f t="shared" si="517"/>
        <v>0</v>
      </c>
      <c r="CK73" s="15" t="b">
        <f t="shared" ca="1" si="526"/>
        <v>0</v>
      </c>
      <c r="CL73" s="15" t="b">
        <f t="shared" ca="1" si="526"/>
        <v>0</v>
      </c>
      <c r="CM73" s="15" t="b">
        <f t="shared" ca="1" si="526"/>
        <v>0</v>
      </c>
      <c r="CN73" s="15" t="b">
        <f t="shared" ca="1" si="526"/>
        <v>0</v>
      </c>
      <c r="CO73" s="15" t="b">
        <f t="shared" ca="1" si="526"/>
        <v>0</v>
      </c>
      <c r="CP73" s="15" t="b">
        <f t="shared" ca="1" si="526"/>
        <v>0</v>
      </c>
      <c r="CQ73" s="15" t="b">
        <f t="shared" ca="1" si="526"/>
        <v>0</v>
      </c>
      <c r="CR73" s="21" t="b">
        <f t="shared" ca="1" si="526"/>
        <v>0</v>
      </c>
      <c r="CS73" s="22" t="b">
        <f t="shared" ca="1" si="527"/>
        <v>0</v>
      </c>
      <c r="CT73" s="22" t="b">
        <f t="shared" ca="1" si="527"/>
        <v>0</v>
      </c>
      <c r="CU73" s="22" t="b">
        <f t="shared" ca="1" si="527"/>
        <v>0</v>
      </c>
      <c r="CV73" s="22" t="b">
        <f t="shared" ca="1" si="527"/>
        <v>0</v>
      </c>
      <c r="CW73" s="22" t="b">
        <f t="shared" ca="1" si="527"/>
        <v>0</v>
      </c>
      <c r="CX73" s="22" t="b">
        <f t="shared" ca="1" si="527"/>
        <v>0</v>
      </c>
      <c r="CY73" s="22" t="b">
        <f t="shared" ca="1" si="527"/>
        <v>0</v>
      </c>
      <c r="CZ73" s="21" t="b">
        <f t="shared" ca="1" si="527"/>
        <v>0</v>
      </c>
      <c r="DB73" s="22" t="b">
        <f t="shared" ca="1" si="521"/>
        <v>0</v>
      </c>
      <c r="DC73" s="22" t="b">
        <f t="shared" ca="1" si="528"/>
        <v>0</v>
      </c>
      <c r="DD73" s="22" t="b">
        <f t="shared" ca="1" si="528"/>
        <v>0</v>
      </c>
      <c r="DE73" s="22" t="b">
        <f t="shared" ca="1" si="528"/>
        <v>0</v>
      </c>
      <c r="DF73" s="22" t="b">
        <f t="shared" ca="1" si="528"/>
        <v>0</v>
      </c>
      <c r="DG73" s="22" t="b">
        <f t="shared" ca="1" si="528"/>
        <v>0</v>
      </c>
      <c r="DH73" s="22" t="b">
        <f t="shared" ca="1" si="528"/>
        <v>0</v>
      </c>
      <c r="DI73" s="22" t="b">
        <f t="shared" ca="1" si="528"/>
        <v>0</v>
      </c>
      <c r="DJ73" s="22" t="b">
        <f t="shared" ca="1" si="523"/>
        <v>0</v>
      </c>
      <c r="DK73" s="22"/>
      <c r="DO73" s="15" t="str">
        <f t="shared" ca="1" si="529"/>
        <v/>
      </c>
      <c r="DP73" s="15" t="str">
        <f t="shared" ca="1" si="529"/>
        <v/>
      </c>
      <c r="DQ73" s="15" t="str">
        <f t="shared" ca="1" si="529"/>
        <v/>
      </c>
      <c r="DR73" s="15" t="str">
        <f t="shared" ca="1" si="529"/>
        <v/>
      </c>
      <c r="DS73" s="15" t="str">
        <f t="shared" ca="1" si="529"/>
        <v/>
      </c>
      <c r="DT73" s="15" t="str">
        <f t="shared" ca="1" si="529"/>
        <v/>
      </c>
      <c r="DU73" s="15" t="str">
        <f t="shared" ca="1" si="529"/>
        <v/>
      </c>
      <c r="DV73" s="15" t="str">
        <f t="shared" ca="1" si="462"/>
        <v/>
      </c>
    </row>
    <row r="74" spans="1:126">
      <c r="A74" s="15">
        <f t="shared" si="19"/>
        <v>62</v>
      </c>
      <c r="B74" s="15" t="str">
        <f t="shared" si="459"/>
        <v/>
      </c>
      <c r="D74" s="15" t="str">
        <f t="shared" si="463"/>
        <v/>
      </c>
      <c r="M74" s="19"/>
      <c r="T74" s="15" t="str">
        <f t="shared" ca="1" si="464"/>
        <v/>
      </c>
      <c r="U74" s="15" t="str">
        <f t="shared" si="461"/>
        <v/>
      </c>
      <c r="AD74" s="16" t="b">
        <f t="shared" si="474"/>
        <v>0</v>
      </c>
      <c r="AE74" s="16" t="b">
        <f t="shared" si="475"/>
        <v>0</v>
      </c>
      <c r="AF74" s="15" t="str">
        <f t="shared" si="476"/>
        <v/>
      </c>
      <c r="AG74" s="15" t="str">
        <f t="shared" ca="1" si="477"/>
        <v/>
      </c>
      <c r="AH74" s="15" t="str">
        <f t="shared" ca="1" si="478"/>
        <v/>
      </c>
      <c r="AI74" s="15" t="b">
        <f t="shared" ca="1" si="479"/>
        <v>0</v>
      </c>
      <c r="AJ74" s="15" t="str">
        <f t="shared" ca="1" si="465"/>
        <v/>
      </c>
      <c r="AK74" s="27" t="str">
        <f t="shared" ca="1" si="480"/>
        <v/>
      </c>
      <c r="AL74" s="15" t="b">
        <f t="shared" ca="1" si="481"/>
        <v>0</v>
      </c>
      <c r="AM74" s="15" t="str">
        <f t="shared" ca="1" si="482"/>
        <v/>
      </c>
      <c r="AN74" s="15">
        <f t="shared" ca="1" si="483"/>
        <v>3</v>
      </c>
      <c r="AO74" s="15" t="str">
        <f t="shared" ca="1" si="466"/>
        <v/>
      </c>
      <c r="AP74" s="15" t="str">
        <f t="shared" ca="1" si="484"/>
        <v/>
      </c>
      <c r="AQ74" s="27">
        <f t="shared" si="485"/>
        <v>4</v>
      </c>
      <c r="AR74" s="15" t="b">
        <f t="shared" si="486"/>
        <v>0</v>
      </c>
      <c r="AS74" s="27" t="b">
        <f t="shared" si="487"/>
        <v>0</v>
      </c>
      <c r="AT74" s="27" t="b">
        <f t="shared" si="488"/>
        <v>0</v>
      </c>
      <c r="AU74" s="27" t="str">
        <f t="shared" si="489"/>
        <v/>
      </c>
      <c r="AV74" s="16" t="b">
        <f t="shared" si="490"/>
        <v>0</v>
      </c>
      <c r="AW74" s="15" t="str">
        <f t="shared" ca="1" si="451"/>
        <v/>
      </c>
      <c r="AX74" s="27" t="b">
        <f t="shared" ca="1" si="491"/>
        <v>0</v>
      </c>
      <c r="AY74" s="27" t="b">
        <f t="shared" ca="1" si="492"/>
        <v>0</v>
      </c>
      <c r="AZ74" s="15" t="b">
        <f t="shared" ca="1" si="493"/>
        <v>0</v>
      </c>
      <c r="BA74" s="15" t="b">
        <f t="shared" ca="1" si="494"/>
        <v>0</v>
      </c>
      <c r="BB74" s="15" t="str">
        <f t="shared" si="495"/>
        <v/>
      </c>
      <c r="BC74" s="15" t="str">
        <f t="shared" ca="1" si="467"/>
        <v/>
      </c>
      <c r="BD74" s="15" t="b">
        <f t="shared" ca="1" si="496"/>
        <v>0</v>
      </c>
      <c r="BE74" s="15" t="b">
        <f t="shared" si="497"/>
        <v>0</v>
      </c>
      <c r="BF74" s="15" t="str">
        <f t="shared" ca="1" si="498"/>
        <v/>
      </c>
      <c r="BG74" s="15" t="str">
        <f t="shared" si="499"/>
        <v/>
      </c>
      <c r="BH74" s="15" t="str">
        <f t="array" aca="1" ref="BH74" ca="1">IF(IFERROR( S74,1),1,IF(BC74="","", SUM(IF(ISERROR(INDIRECT(BC74)),1,0))))</f>
        <v/>
      </c>
      <c r="BI74" s="15" t="b">
        <f t="shared" si="500"/>
        <v>0</v>
      </c>
      <c r="BJ74" s="15" t="b">
        <f t="shared" si="501"/>
        <v>0</v>
      </c>
      <c r="BK74" s="15" t="str">
        <f t="shared" si="502"/>
        <v/>
      </c>
      <c r="BL74" s="15">
        <f t="shared" si="503"/>
        <v>4</v>
      </c>
      <c r="BP74" s="15" t="b">
        <f t="shared" si="468"/>
        <v>0</v>
      </c>
      <c r="BQ74" s="15" t="b">
        <f t="shared" si="469"/>
        <v>0</v>
      </c>
      <c r="BR74" s="15" t="str">
        <f t="shared" si="504"/>
        <v/>
      </c>
      <c r="BS74" s="15">
        <f t="shared" si="470"/>
        <v>0</v>
      </c>
      <c r="BT74" s="15" t="str">
        <f t="shared" si="471"/>
        <v/>
      </c>
      <c r="BV74" s="15" t="b">
        <f t="shared" ca="1" si="505"/>
        <v>0</v>
      </c>
      <c r="BW74" s="15" t="b">
        <f t="shared" ca="1" si="506"/>
        <v>0</v>
      </c>
      <c r="BX74" s="15" t="b">
        <f t="shared" ca="1" si="472"/>
        <v>0</v>
      </c>
      <c r="BY74" s="15" t="b">
        <f t="shared" ca="1" si="507"/>
        <v>0</v>
      </c>
      <c r="BZ74" s="15" t="b">
        <f t="shared" si="508"/>
        <v>0</v>
      </c>
      <c r="CA74" s="15" t="b">
        <f t="shared" si="509"/>
        <v>0</v>
      </c>
      <c r="CB74" s="15" t="b">
        <f t="shared" ca="1" si="510"/>
        <v>0</v>
      </c>
      <c r="CC74" s="15" t="b">
        <f t="shared" si="525"/>
        <v>0</v>
      </c>
      <c r="CD74" s="15" t="b">
        <f t="shared" si="525"/>
        <v>0</v>
      </c>
      <c r="CE74" s="15" t="b">
        <f t="shared" ca="1" si="512"/>
        <v>0</v>
      </c>
      <c r="CF74" s="15" t="b">
        <f t="shared" si="513"/>
        <v>0</v>
      </c>
      <c r="CG74" s="15" t="b">
        <f t="shared" si="514"/>
        <v>0</v>
      </c>
      <c r="CH74" s="15" t="b">
        <f t="shared" si="515"/>
        <v>0</v>
      </c>
      <c r="CI74" s="15" t="b">
        <f t="shared" si="516"/>
        <v>0</v>
      </c>
      <c r="CJ74" s="15" t="b">
        <f t="shared" si="517"/>
        <v>0</v>
      </c>
      <c r="CK74" s="15" t="b">
        <f t="shared" ca="1" si="526"/>
        <v>0</v>
      </c>
      <c r="CL74" s="15" t="b">
        <f t="shared" ca="1" si="526"/>
        <v>0</v>
      </c>
      <c r="CM74" s="15" t="b">
        <f t="shared" ca="1" si="526"/>
        <v>0</v>
      </c>
      <c r="CN74" s="15" t="b">
        <f t="shared" ca="1" si="526"/>
        <v>0</v>
      </c>
      <c r="CO74" s="15" t="b">
        <f t="shared" ca="1" si="526"/>
        <v>0</v>
      </c>
      <c r="CP74" s="15" t="b">
        <f t="shared" ca="1" si="526"/>
        <v>0</v>
      </c>
      <c r="CQ74" s="15" t="b">
        <f t="shared" ca="1" si="526"/>
        <v>0</v>
      </c>
      <c r="CR74" s="21" t="b">
        <f t="shared" ca="1" si="526"/>
        <v>0</v>
      </c>
      <c r="CS74" s="22" t="b">
        <f t="shared" ca="1" si="527"/>
        <v>0</v>
      </c>
      <c r="CT74" s="22" t="b">
        <f t="shared" ca="1" si="527"/>
        <v>0</v>
      </c>
      <c r="CU74" s="22" t="b">
        <f t="shared" ca="1" si="527"/>
        <v>0</v>
      </c>
      <c r="CV74" s="22" t="b">
        <f t="shared" ca="1" si="527"/>
        <v>0</v>
      </c>
      <c r="CW74" s="22" t="b">
        <f t="shared" ca="1" si="527"/>
        <v>0</v>
      </c>
      <c r="CX74" s="22" t="b">
        <f t="shared" ca="1" si="527"/>
        <v>0</v>
      </c>
      <c r="CY74" s="22" t="b">
        <f t="shared" ca="1" si="527"/>
        <v>0</v>
      </c>
      <c r="CZ74" s="21" t="b">
        <f t="shared" ca="1" si="527"/>
        <v>0</v>
      </c>
      <c r="DB74" s="22" t="b">
        <f t="shared" ca="1" si="521"/>
        <v>0</v>
      </c>
      <c r="DC74" s="22" t="b">
        <f t="shared" ca="1" si="528"/>
        <v>0</v>
      </c>
      <c r="DD74" s="22" t="b">
        <f t="shared" ca="1" si="528"/>
        <v>0</v>
      </c>
      <c r="DE74" s="22" t="b">
        <f t="shared" ca="1" si="528"/>
        <v>0</v>
      </c>
      <c r="DF74" s="22" t="b">
        <f t="shared" ca="1" si="528"/>
        <v>0</v>
      </c>
      <c r="DG74" s="22" t="b">
        <f t="shared" ca="1" si="528"/>
        <v>0</v>
      </c>
      <c r="DH74" s="22" t="b">
        <f t="shared" ca="1" si="528"/>
        <v>0</v>
      </c>
      <c r="DI74" s="22" t="b">
        <f t="shared" ca="1" si="528"/>
        <v>0</v>
      </c>
      <c r="DJ74" s="22" t="b">
        <f t="shared" ca="1" si="523"/>
        <v>0</v>
      </c>
      <c r="DK74" s="22"/>
      <c r="DO74" s="15" t="str">
        <f t="shared" ca="1" si="529"/>
        <v/>
      </c>
      <c r="DP74" s="15" t="str">
        <f t="shared" ca="1" si="529"/>
        <v/>
      </c>
      <c r="DQ74" s="15" t="str">
        <f t="shared" ca="1" si="529"/>
        <v/>
      </c>
      <c r="DR74" s="15" t="str">
        <f t="shared" ca="1" si="529"/>
        <v/>
      </c>
      <c r="DS74" s="15" t="str">
        <f t="shared" ca="1" si="529"/>
        <v/>
      </c>
      <c r="DT74" s="15" t="str">
        <f t="shared" ca="1" si="529"/>
        <v/>
      </c>
      <c r="DU74" s="15" t="str">
        <f t="shared" ca="1" si="529"/>
        <v/>
      </c>
      <c r="DV74" s="15" t="str">
        <f t="shared" ca="1" si="462"/>
        <v/>
      </c>
    </row>
    <row r="75" spans="1:126">
      <c r="A75" s="15">
        <f t="shared" si="19"/>
        <v>63</v>
      </c>
      <c r="B75" s="15" t="str">
        <f t="shared" si="459"/>
        <v/>
      </c>
      <c r="D75" s="15" t="str">
        <f t="shared" si="463"/>
        <v/>
      </c>
      <c r="M75" s="19"/>
      <c r="T75" s="15" t="str">
        <f t="shared" ca="1" si="464"/>
        <v/>
      </c>
      <c r="U75" s="15" t="str">
        <f t="shared" si="461"/>
        <v/>
      </c>
      <c r="AD75" s="16" t="b">
        <f t="shared" si="474"/>
        <v>0</v>
      </c>
      <c r="AE75" s="16" t="b">
        <f t="shared" si="475"/>
        <v>0</v>
      </c>
      <c r="AF75" s="15" t="str">
        <f t="shared" si="476"/>
        <v/>
      </c>
      <c r="AG75" s="15" t="str">
        <f t="shared" ca="1" si="477"/>
        <v/>
      </c>
      <c r="AH75" s="15" t="str">
        <f t="shared" ca="1" si="478"/>
        <v/>
      </c>
      <c r="AI75" s="15" t="b">
        <f t="shared" ca="1" si="479"/>
        <v>0</v>
      </c>
      <c r="AJ75" s="15" t="str">
        <f t="shared" ca="1" si="465"/>
        <v/>
      </c>
      <c r="AK75" s="27" t="str">
        <f t="shared" ca="1" si="480"/>
        <v/>
      </c>
      <c r="AL75" s="15" t="b">
        <f t="shared" ca="1" si="481"/>
        <v>0</v>
      </c>
      <c r="AM75" s="15" t="str">
        <f t="shared" ca="1" si="482"/>
        <v/>
      </c>
      <c r="AN75" s="15">
        <f t="shared" ca="1" si="483"/>
        <v>3</v>
      </c>
      <c r="AO75" s="15" t="str">
        <f t="shared" ca="1" si="466"/>
        <v/>
      </c>
      <c r="AP75" s="15" t="str">
        <f t="shared" ca="1" si="484"/>
        <v/>
      </c>
      <c r="AQ75" s="27">
        <f t="shared" si="485"/>
        <v>4</v>
      </c>
      <c r="AR75" s="15" t="b">
        <f t="shared" si="486"/>
        <v>0</v>
      </c>
      <c r="AS75" s="27" t="b">
        <f t="shared" si="487"/>
        <v>0</v>
      </c>
      <c r="AT75" s="27" t="b">
        <f t="shared" si="488"/>
        <v>0</v>
      </c>
      <c r="AU75" s="27" t="str">
        <f t="shared" si="489"/>
        <v/>
      </c>
      <c r="AV75" s="16" t="b">
        <f t="shared" si="490"/>
        <v>0</v>
      </c>
      <c r="AW75" s="15" t="str">
        <f t="shared" ca="1" si="451"/>
        <v/>
      </c>
      <c r="AX75" s="27" t="b">
        <f t="shared" ca="1" si="491"/>
        <v>0</v>
      </c>
      <c r="AY75" s="27" t="b">
        <f t="shared" ca="1" si="492"/>
        <v>0</v>
      </c>
      <c r="AZ75" s="15" t="b">
        <f t="shared" ca="1" si="493"/>
        <v>0</v>
      </c>
      <c r="BA75" s="15" t="b">
        <f t="shared" ca="1" si="494"/>
        <v>0</v>
      </c>
      <c r="BB75" s="15" t="str">
        <f t="shared" si="495"/>
        <v/>
      </c>
      <c r="BC75" s="15" t="str">
        <f t="shared" ca="1" si="467"/>
        <v/>
      </c>
      <c r="BD75" s="15" t="b">
        <f t="shared" ca="1" si="496"/>
        <v>0</v>
      </c>
      <c r="BE75" s="15" t="b">
        <f t="shared" si="497"/>
        <v>0</v>
      </c>
      <c r="BF75" s="15" t="str">
        <f t="shared" ca="1" si="498"/>
        <v/>
      </c>
      <c r="BG75" s="15" t="str">
        <f t="shared" si="499"/>
        <v/>
      </c>
      <c r="BH75" s="15" t="str">
        <f t="array" aca="1" ref="BH75" ca="1">IF(IFERROR( S75,1),1,IF(BC75="","", SUM(IF(ISERROR(INDIRECT(BC75)),1,0))))</f>
        <v/>
      </c>
      <c r="BI75" s="15" t="b">
        <f t="shared" si="500"/>
        <v>0</v>
      </c>
      <c r="BJ75" s="15" t="b">
        <f t="shared" si="501"/>
        <v>0</v>
      </c>
      <c r="BK75" s="15" t="str">
        <f t="shared" si="502"/>
        <v/>
      </c>
      <c r="BL75" s="15">
        <f t="shared" si="503"/>
        <v>4</v>
      </c>
      <c r="BP75" s="15" t="b">
        <f t="shared" si="468"/>
        <v>0</v>
      </c>
      <c r="BQ75" s="15" t="b">
        <f t="shared" si="469"/>
        <v>0</v>
      </c>
      <c r="BR75" s="15" t="str">
        <f t="shared" si="504"/>
        <v/>
      </c>
      <c r="BS75" s="15">
        <f t="shared" si="470"/>
        <v>0</v>
      </c>
      <c r="BT75" s="15" t="str">
        <f t="shared" si="471"/>
        <v/>
      </c>
      <c r="BV75" s="15" t="b">
        <f t="shared" ca="1" si="505"/>
        <v>0</v>
      </c>
      <c r="BW75" s="15" t="b">
        <f t="shared" ca="1" si="506"/>
        <v>0</v>
      </c>
      <c r="BX75" s="15" t="b">
        <f t="shared" ca="1" si="472"/>
        <v>0</v>
      </c>
      <c r="BY75" s="15" t="b">
        <f t="shared" ca="1" si="507"/>
        <v>0</v>
      </c>
      <c r="BZ75" s="15" t="b">
        <f t="shared" si="508"/>
        <v>0</v>
      </c>
      <c r="CA75" s="15" t="b">
        <f t="shared" si="509"/>
        <v>0</v>
      </c>
      <c r="CB75" s="15" t="b">
        <f t="shared" ca="1" si="510"/>
        <v>0</v>
      </c>
      <c r="CC75" s="15" t="b">
        <f t="shared" si="525"/>
        <v>0</v>
      </c>
      <c r="CD75" s="15" t="b">
        <f t="shared" si="525"/>
        <v>0</v>
      </c>
      <c r="CE75" s="15" t="b">
        <f t="shared" ca="1" si="512"/>
        <v>0</v>
      </c>
      <c r="CF75" s="15" t="b">
        <f t="shared" si="513"/>
        <v>0</v>
      </c>
      <c r="CG75" s="15" t="b">
        <f t="shared" si="514"/>
        <v>0</v>
      </c>
      <c r="CH75" s="15" t="b">
        <f t="shared" si="515"/>
        <v>0</v>
      </c>
      <c r="CI75" s="15" t="b">
        <f t="shared" si="516"/>
        <v>0</v>
      </c>
      <c r="CJ75" s="15" t="b">
        <f t="shared" si="517"/>
        <v>0</v>
      </c>
      <c r="CK75" s="15" t="b">
        <f t="shared" ca="1" si="526"/>
        <v>0</v>
      </c>
      <c r="CL75" s="15" t="b">
        <f t="shared" ca="1" si="526"/>
        <v>0</v>
      </c>
      <c r="CM75" s="15" t="b">
        <f t="shared" ca="1" si="526"/>
        <v>0</v>
      </c>
      <c r="CN75" s="15" t="b">
        <f t="shared" ca="1" si="526"/>
        <v>0</v>
      </c>
      <c r="CO75" s="15" t="b">
        <f t="shared" ca="1" si="526"/>
        <v>0</v>
      </c>
      <c r="CP75" s="15" t="b">
        <f t="shared" ca="1" si="526"/>
        <v>0</v>
      </c>
      <c r="CQ75" s="15" t="b">
        <f t="shared" ca="1" si="526"/>
        <v>0</v>
      </c>
      <c r="CR75" s="21" t="b">
        <f t="shared" ca="1" si="526"/>
        <v>0</v>
      </c>
      <c r="CS75" s="22" t="b">
        <f t="shared" ca="1" si="527"/>
        <v>0</v>
      </c>
      <c r="CT75" s="22" t="b">
        <f t="shared" ca="1" si="527"/>
        <v>0</v>
      </c>
      <c r="CU75" s="22" t="b">
        <f t="shared" ca="1" si="527"/>
        <v>0</v>
      </c>
      <c r="CV75" s="22" t="b">
        <f t="shared" ca="1" si="527"/>
        <v>0</v>
      </c>
      <c r="CW75" s="22" t="b">
        <f t="shared" ca="1" si="527"/>
        <v>0</v>
      </c>
      <c r="CX75" s="22" t="b">
        <f t="shared" ca="1" si="527"/>
        <v>0</v>
      </c>
      <c r="CY75" s="22" t="b">
        <f t="shared" ca="1" si="527"/>
        <v>0</v>
      </c>
      <c r="CZ75" s="21" t="b">
        <f t="shared" ca="1" si="527"/>
        <v>0</v>
      </c>
      <c r="DB75" s="22" t="b">
        <f t="shared" ca="1" si="521"/>
        <v>0</v>
      </c>
      <c r="DC75" s="22" t="b">
        <f t="shared" ca="1" si="528"/>
        <v>0</v>
      </c>
      <c r="DD75" s="22" t="b">
        <f t="shared" ca="1" si="528"/>
        <v>0</v>
      </c>
      <c r="DE75" s="22" t="b">
        <f t="shared" ca="1" si="528"/>
        <v>0</v>
      </c>
      <c r="DF75" s="22" t="b">
        <f t="shared" ca="1" si="528"/>
        <v>0</v>
      </c>
      <c r="DG75" s="22" t="b">
        <f t="shared" ca="1" si="528"/>
        <v>0</v>
      </c>
      <c r="DH75" s="22" t="b">
        <f t="shared" ca="1" si="528"/>
        <v>0</v>
      </c>
      <c r="DI75" s="22" t="b">
        <f t="shared" ca="1" si="528"/>
        <v>0</v>
      </c>
      <c r="DJ75" s="22" t="b">
        <f t="shared" ca="1" si="523"/>
        <v>0</v>
      </c>
      <c r="DK75" s="22"/>
      <c r="DO75" s="15" t="str">
        <f t="shared" ca="1" si="529"/>
        <v/>
      </c>
      <c r="DP75" s="15" t="str">
        <f t="shared" ca="1" si="529"/>
        <v/>
      </c>
      <c r="DQ75" s="15" t="str">
        <f t="shared" ca="1" si="529"/>
        <v/>
      </c>
      <c r="DR75" s="15" t="str">
        <f t="shared" ca="1" si="529"/>
        <v/>
      </c>
      <c r="DS75" s="15" t="str">
        <f t="shared" ca="1" si="529"/>
        <v/>
      </c>
      <c r="DT75" s="15" t="str">
        <f t="shared" ca="1" si="529"/>
        <v/>
      </c>
      <c r="DU75" s="15" t="str">
        <f t="shared" ca="1" si="529"/>
        <v/>
      </c>
      <c r="DV75" s="15" t="str">
        <f t="shared" ca="1" si="462"/>
        <v/>
      </c>
    </row>
    <row r="76" spans="1:126">
      <c r="A76" s="15">
        <f t="shared" si="19"/>
        <v>64</v>
      </c>
      <c r="B76" s="15" t="str">
        <f t="shared" si="459"/>
        <v/>
      </c>
      <c r="D76" s="15" t="str">
        <f t="shared" si="463"/>
        <v/>
      </c>
      <c r="M76" s="19"/>
      <c r="T76" s="15" t="str">
        <f t="shared" ca="1" si="464"/>
        <v/>
      </c>
      <c r="U76" s="15" t="str">
        <f t="shared" si="461"/>
        <v/>
      </c>
      <c r="AD76" s="16" t="b">
        <f t="shared" si="474"/>
        <v>0</v>
      </c>
      <c r="AE76" s="16" t="b">
        <f t="shared" si="475"/>
        <v>0</v>
      </c>
      <c r="AF76" s="15" t="str">
        <f t="shared" si="476"/>
        <v/>
      </c>
      <c r="AG76" s="15" t="str">
        <f t="shared" ca="1" si="477"/>
        <v/>
      </c>
      <c r="AH76" s="15" t="str">
        <f t="shared" ca="1" si="478"/>
        <v/>
      </c>
      <c r="AI76" s="15" t="b">
        <f t="shared" ca="1" si="479"/>
        <v>0</v>
      </c>
      <c r="AJ76" s="15" t="str">
        <f t="shared" ca="1" si="465"/>
        <v/>
      </c>
      <c r="AK76" s="27" t="str">
        <f t="shared" ca="1" si="480"/>
        <v/>
      </c>
      <c r="AL76" s="15" t="b">
        <f t="shared" ca="1" si="481"/>
        <v>0</v>
      </c>
      <c r="AM76" s="15" t="str">
        <f t="shared" ca="1" si="482"/>
        <v/>
      </c>
      <c r="AN76" s="15">
        <f t="shared" ca="1" si="483"/>
        <v>3</v>
      </c>
      <c r="AO76" s="15" t="str">
        <f t="shared" ca="1" si="466"/>
        <v/>
      </c>
      <c r="AP76" s="15" t="str">
        <f t="shared" ca="1" si="484"/>
        <v/>
      </c>
      <c r="AQ76" s="27">
        <f t="shared" si="485"/>
        <v>4</v>
      </c>
      <c r="AR76" s="15" t="b">
        <f t="shared" si="486"/>
        <v>0</v>
      </c>
      <c r="AS76" s="27" t="b">
        <f t="shared" si="487"/>
        <v>0</v>
      </c>
      <c r="AT76" s="27" t="b">
        <f t="shared" si="488"/>
        <v>0</v>
      </c>
      <c r="AU76" s="27" t="str">
        <f t="shared" si="489"/>
        <v/>
      </c>
      <c r="AV76" s="16" t="b">
        <f t="shared" si="490"/>
        <v>0</v>
      </c>
      <c r="AW76" s="15" t="str">
        <f t="shared" ca="1" si="451"/>
        <v/>
      </c>
      <c r="AX76" s="27" t="b">
        <f t="shared" ca="1" si="491"/>
        <v>0</v>
      </c>
      <c r="AY76" s="27" t="b">
        <f t="shared" ca="1" si="492"/>
        <v>0</v>
      </c>
      <c r="AZ76" s="15" t="b">
        <f t="shared" ca="1" si="493"/>
        <v>0</v>
      </c>
      <c r="BA76" s="15" t="b">
        <f t="shared" ca="1" si="494"/>
        <v>0</v>
      </c>
      <c r="BB76" s="15" t="str">
        <f t="shared" si="495"/>
        <v/>
      </c>
      <c r="BC76" s="15" t="str">
        <f t="shared" ca="1" si="467"/>
        <v/>
      </c>
      <c r="BD76" s="15" t="b">
        <f t="shared" ca="1" si="496"/>
        <v>0</v>
      </c>
      <c r="BE76" s="15" t="b">
        <f t="shared" si="497"/>
        <v>0</v>
      </c>
      <c r="BF76" s="15" t="str">
        <f t="shared" ca="1" si="498"/>
        <v/>
      </c>
      <c r="BG76" s="15" t="str">
        <f t="shared" si="499"/>
        <v/>
      </c>
      <c r="BH76" s="15" t="str">
        <f t="array" aca="1" ref="BH76" ca="1">IF(IFERROR( S76,1),1,IF(BC76="","", SUM(IF(ISERROR(INDIRECT(BC76)),1,0))))</f>
        <v/>
      </c>
      <c r="BI76" s="15" t="b">
        <f t="shared" si="500"/>
        <v>0</v>
      </c>
      <c r="BJ76" s="15" t="b">
        <f t="shared" si="501"/>
        <v>0</v>
      </c>
      <c r="BK76" s="15" t="str">
        <f t="shared" si="502"/>
        <v/>
      </c>
      <c r="BL76" s="15">
        <f t="shared" si="503"/>
        <v>4</v>
      </c>
      <c r="BP76" s="15" t="b">
        <f t="shared" si="468"/>
        <v>0</v>
      </c>
      <c r="BQ76" s="15" t="b">
        <f t="shared" si="469"/>
        <v>0</v>
      </c>
      <c r="BR76" s="15" t="str">
        <f t="shared" si="504"/>
        <v/>
      </c>
      <c r="BS76" s="15">
        <f t="shared" si="470"/>
        <v>0</v>
      </c>
      <c r="BT76" s="15" t="str">
        <f t="shared" si="471"/>
        <v/>
      </c>
      <c r="BV76" s="15" t="b">
        <f t="shared" ca="1" si="505"/>
        <v>0</v>
      </c>
      <c r="BW76" s="15" t="b">
        <f t="shared" ca="1" si="506"/>
        <v>0</v>
      </c>
      <c r="BX76" s="15" t="b">
        <f t="shared" ca="1" si="472"/>
        <v>0</v>
      </c>
      <c r="BY76" s="15" t="b">
        <f t="shared" ca="1" si="507"/>
        <v>0</v>
      </c>
      <c r="BZ76" s="15" t="b">
        <f t="shared" si="508"/>
        <v>0</v>
      </c>
      <c r="CA76" s="15" t="b">
        <f t="shared" si="509"/>
        <v>0</v>
      </c>
      <c r="CB76" s="15" t="b">
        <f t="shared" ca="1" si="510"/>
        <v>0</v>
      </c>
      <c r="CC76" s="15" t="b">
        <f t="shared" si="525"/>
        <v>0</v>
      </c>
      <c r="CD76" s="15" t="b">
        <f t="shared" si="525"/>
        <v>0</v>
      </c>
      <c r="CE76" s="15" t="b">
        <f t="shared" ca="1" si="512"/>
        <v>0</v>
      </c>
      <c r="CF76" s="15" t="b">
        <f t="shared" si="513"/>
        <v>0</v>
      </c>
      <c r="CG76" s="15" t="b">
        <f t="shared" si="514"/>
        <v>0</v>
      </c>
      <c r="CH76" s="15" t="b">
        <f t="shared" si="515"/>
        <v>0</v>
      </c>
      <c r="CI76" s="15" t="b">
        <f t="shared" si="516"/>
        <v>0</v>
      </c>
      <c r="CJ76" s="15" t="b">
        <f t="shared" si="517"/>
        <v>0</v>
      </c>
      <c r="CK76" s="15" t="b">
        <f t="shared" ca="1" si="526"/>
        <v>0</v>
      </c>
      <c r="CL76" s="15" t="b">
        <f t="shared" ca="1" si="526"/>
        <v>0</v>
      </c>
      <c r="CM76" s="15" t="b">
        <f t="shared" ca="1" si="526"/>
        <v>0</v>
      </c>
      <c r="CN76" s="15" t="b">
        <f t="shared" ca="1" si="526"/>
        <v>0</v>
      </c>
      <c r="CO76" s="15" t="b">
        <f t="shared" ca="1" si="526"/>
        <v>0</v>
      </c>
      <c r="CP76" s="15" t="b">
        <f t="shared" ca="1" si="526"/>
        <v>0</v>
      </c>
      <c r="CQ76" s="15" t="b">
        <f t="shared" ca="1" si="526"/>
        <v>0</v>
      </c>
      <c r="CR76" s="21" t="b">
        <f t="shared" ca="1" si="526"/>
        <v>0</v>
      </c>
      <c r="CS76" s="22" t="b">
        <f t="shared" ca="1" si="527"/>
        <v>0</v>
      </c>
      <c r="CT76" s="22" t="b">
        <f t="shared" ca="1" si="527"/>
        <v>0</v>
      </c>
      <c r="CU76" s="22" t="b">
        <f t="shared" ca="1" si="527"/>
        <v>0</v>
      </c>
      <c r="CV76" s="22" t="b">
        <f t="shared" ca="1" si="527"/>
        <v>0</v>
      </c>
      <c r="CW76" s="22" t="b">
        <f t="shared" ca="1" si="527"/>
        <v>0</v>
      </c>
      <c r="CX76" s="22" t="b">
        <f t="shared" ca="1" si="527"/>
        <v>0</v>
      </c>
      <c r="CY76" s="22" t="b">
        <f t="shared" ca="1" si="527"/>
        <v>0</v>
      </c>
      <c r="CZ76" s="21" t="b">
        <f t="shared" ca="1" si="527"/>
        <v>0</v>
      </c>
      <c r="DB76" s="22" t="b">
        <f t="shared" ca="1" si="521"/>
        <v>0</v>
      </c>
      <c r="DC76" s="22" t="b">
        <f t="shared" ca="1" si="528"/>
        <v>0</v>
      </c>
      <c r="DD76" s="22" t="b">
        <f t="shared" ca="1" si="528"/>
        <v>0</v>
      </c>
      <c r="DE76" s="22" t="b">
        <f t="shared" ca="1" si="528"/>
        <v>0</v>
      </c>
      <c r="DF76" s="22" t="b">
        <f t="shared" ca="1" si="528"/>
        <v>0</v>
      </c>
      <c r="DG76" s="22" t="b">
        <f t="shared" ca="1" si="528"/>
        <v>0</v>
      </c>
      <c r="DH76" s="22" t="b">
        <f t="shared" ca="1" si="528"/>
        <v>0</v>
      </c>
      <c r="DI76" s="22" t="b">
        <f t="shared" ca="1" si="528"/>
        <v>0</v>
      </c>
      <c r="DJ76" s="22" t="b">
        <f t="shared" ca="1" si="523"/>
        <v>0</v>
      </c>
      <c r="DK76" s="22"/>
      <c r="DO76" s="15" t="str">
        <f t="shared" ca="1" si="529"/>
        <v/>
      </c>
      <c r="DP76" s="15" t="str">
        <f t="shared" ca="1" si="529"/>
        <v/>
      </c>
      <c r="DQ76" s="15" t="str">
        <f t="shared" ca="1" si="529"/>
        <v/>
      </c>
      <c r="DR76" s="15" t="str">
        <f t="shared" ca="1" si="529"/>
        <v/>
      </c>
      <c r="DS76" s="15" t="str">
        <f t="shared" ca="1" si="529"/>
        <v/>
      </c>
      <c r="DT76" s="15" t="str">
        <f t="shared" ca="1" si="529"/>
        <v/>
      </c>
      <c r="DU76" s="15" t="str">
        <f t="shared" ca="1" si="529"/>
        <v/>
      </c>
      <c r="DV76" s="15" t="str">
        <f t="shared" ca="1" si="462"/>
        <v/>
      </c>
    </row>
    <row r="77" spans="1:126">
      <c r="A77" s="15">
        <f t="shared" si="19"/>
        <v>65</v>
      </c>
      <c r="B77" s="15" t="str">
        <f t="shared" si="459"/>
        <v/>
      </c>
      <c r="D77" s="15" t="str">
        <f t="shared" si="463"/>
        <v/>
      </c>
      <c r="M77" s="19"/>
      <c r="T77" s="15" t="str">
        <f t="shared" ca="1" si="464"/>
        <v/>
      </c>
      <c r="U77" s="15" t="str">
        <f t="shared" si="461"/>
        <v/>
      </c>
      <c r="AD77" s="16" t="b">
        <f t="shared" si="474"/>
        <v>0</v>
      </c>
      <c r="AE77" s="16" t="b">
        <f t="shared" si="475"/>
        <v>0</v>
      </c>
      <c r="AF77" s="15" t="str">
        <f t="shared" si="476"/>
        <v/>
      </c>
      <c r="AG77" s="15" t="str">
        <f t="shared" ca="1" si="477"/>
        <v/>
      </c>
      <c r="AH77" s="15" t="str">
        <f t="shared" ca="1" si="478"/>
        <v/>
      </c>
      <c r="AI77" s="15" t="b">
        <f t="shared" ca="1" si="479"/>
        <v>0</v>
      </c>
      <c r="AJ77" s="15" t="str">
        <f t="shared" ca="1" si="465"/>
        <v/>
      </c>
      <c r="AK77" s="27" t="str">
        <f t="shared" ca="1" si="480"/>
        <v/>
      </c>
      <c r="AL77" s="15" t="b">
        <f t="shared" ca="1" si="481"/>
        <v>0</v>
      </c>
      <c r="AM77" s="15" t="str">
        <f t="shared" ca="1" si="482"/>
        <v/>
      </c>
      <c r="AN77" s="15">
        <f t="shared" ca="1" si="483"/>
        <v>3</v>
      </c>
      <c r="AO77" s="15" t="str">
        <f t="shared" ca="1" si="466"/>
        <v/>
      </c>
      <c r="AP77" s="15" t="str">
        <f t="shared" ca="1" si="484"/>
        <v/>
      </c>
      <c r="AQ77" s="27">
        <f t="shared" si="485"/>
        <v>4</v>
      </c>
      <c r="AR77" s="15" t="b">
        <f t="shared" si="486"/>
        <v>0</v>
      </c>
      <c r="AS77" s="27" t="b">
        <f t="shared" si="487"/>
        <v>0</v>
      </c>
      <c r="AT77" s="27" t="b">
        <f t="shared" si="488"/>
        <v>0</v>
      </c>
      <c r="AU77" s="27" t="str">
        <f t="shared" si="489"/>
        <v/>
      </c>
      <c r="AV77" s="16" t="b">
        <f t="shared" si="490"/>
        <v>0</v>
      </c>
      <c r="AW77" s="15" t="str">
        <f t="shared" ref="AW77:AW97" ca="1" si="530">IF(AR77,CELL(_CELL_ADDRESS_NAME,INDIRECT(J77)),"")</f>
        <v/>
      </c>
      <c r="AX77" s="27" t="b">
        <f t="shared" ca="1" si="491"/>
        <v>0</v>
      </c>
      <c r="AY77" s="27" t="b">
        <f t="shared" ca="1" si="492"/>
        <v>0</v>
      </c>
      <c r="AZ77" s="15" t="b">
        <f t="shared" ca="1" si="493"/>
        <v>0</v>
      </c>
      <c r="BA77" s="15" t="b">
        <f t="shared" ca="1" si="494"/>
        <v>0</v>
      </c>
      <c r="BB77" s="15" t="str">
        <f t="shared" si="495"/>
        <v/>
      </c>
      <c r="BC77" s="15" t="str">
        <f t="shared" ca="1" si="467"/>
        <v/>
      </c>
      <c r="BD77" s="15" t="b">
        <f t="shared" ca="1" si="496"/>
        <v>0</v>
      </c>
      <c r="BE77" s="15" t="b">
        <f t="shared" si="497"/>
        <v>0</v>
      </c>
      <c r="BF77" s="15" t="str">
        <f t="shared" ca="1" si="498"/>
        <v/>
      </c>
      <c r="BG77" s="15" t="str">
        <f t="shared" si="499"/>
        <v/>
      </c>
      <c r="BH77" s="15" t="str">
        <f t="array" aca="1" ref="BH77" ca="1">IF(IFERROR( S77,1),1,IF(BC77="","", SUM(IF(ISERROR(INDIRECT(BC77)),1,0))))</f>
        <v/>
      </c>
      <c r="BI77" s="15" t="b">
        <f t="shared" si="500"/>
        <v>0</v>
      </c>
      <c r="BJ77" s="15" t="b">
        <f t="shared" si="501"/>
        <v>0</v>
      </c>
      <c r="BK77" s="15" t="str">
        <f t="shared" si="502"/>
        <v/>
      </c>
      <c r="BL77" s="15">
        <f t="shared" si="503"/>
        <v>4</v>
      </c>
      <c r="BP77" s="15" t="b">
        <f t="shared" si="468"/>
        <v>0</v>
      </c>
      <c r="BQ77" s="15" t="b">
        <f t="shared" si="469"/>
        <v>0</v>
      </c>
      <c r="BR77" s="15" t="str">
        <f t="shared" si="504"/>
        <v/>
      </c>
      <c r="BS77" s="15">
        <f t="shared" si="470"/>
        <v>0</v>
      </c>
      <c r="BT77" s="15" t="str">
        <f t="shared" si="471"/>
        <v/>
      </c>
      <c r="BV77" s="15" t="b">
        <f t="shared" ca="1" si="505"/>
        <v>0</v>
      </c>
      <c r="BW77" s="15" t="b">
        <f t="shared" ca="1" si="506"/>
        <v>0</v>
      </c>
      <c r="BX77" s="15" t="b">
        <f t="shared" ca="1" si="472"/>
        <v>0</v>
      </c>
      <c r="BY77" s="15" t="b">
        <f t="shared" ca="1" si="507"/>
        <v>0</v>
      </c>
      <c r="BZ77" s="15" t="b">
        <f t="shared" si="508"/>
        <v>0</v>
      </c>
      <c r="CA77" s="15" t="b">
        <f t="shared" si="509"/>
        <v>0</v>
      </c>
      <c r="CB77" s="15" t="b">
        <f t="shared" ca="1" si="510"/>
        <v>0</v>
      </c>
      <c r="CC77" s="15" t="b">
        <f t="shared" si="525"/>
        <v>0</v>
      </c>
      <c r="CD77" s="15" t="b">
        <f t="shared" si="525"/>
        <v>0</v>
      </c>
      <c r="CE77" s="15" t="b">
        <f t="shared" ca="1" si="512"/>
        <v>0</v>
      </c>
      <c r="CF77" s="15" t="b">
        <f t="shared" si="513"/>
        <v>0</v>
      </c>
      <c r="CG77" s="15" t="b">
        <f t="shared" si="514"/>
        <v>0</v>
      </c>
      <c r="CH77" s="15" t="b">
        <f t="shared" si="515"/>
        <v>0</v>
      </c>
      <c r="CI77" s="15" t="b">
        <f t="shared" si="516"/>
        <v>0</v>
      </c>
      <c r="CJ77" s="15" t="b">
        <f t="shared" si="517"/>
        <v>0</v>
      </c>
      <c r="CK77" s="15" t="b">
        <f t="shared" ca="1" si="526"/>
        <v>0</v>
      </c>
      <c r="CL77" s="15" t="b">
        <f t="shared" ca="1" si="526"/>
        <v>0</v>
      </c>
      <c r="CM77" s="15" t="b">
        <f t="shared" ca="1" si="526"/>
        <v>0</v>
      </c>
      <c r="CN77" s="15" t="b">
        <f t="shared" ca="1" si="526"/>
        <v>0</v>
      </c>
      <c r="CO77" s="15" t="b">
        <f t="shared" ca="1" si="526"/>
        <v>0</v>
      </c>
      <c r="CP77" s="15" t="b">
        <f t="shared" ca="1" si="526"/>
        <v>0</v>
      </c>
      <c r="CQ77" s="15" t="b">
        <f t="shared" ca="1" si="526"/>
        <v>0</v>
      </c>
      <c r="CR77" s="21" t="b">
        <f t="shared" ca="1" si="526"/>
        <v>0</v>
      </c>
      <c r="CS77" s="22" t="b">
        <f t="shared" ca="1" si="527"/>
        <v>0</v>
      </c>
      <c r="CT77" s="22" t="b">
        <f t="shared" ca="1" si="527"/>
        <v>0</v>
      </c>
      <c r="CU77" s="22" t="b">
        <f t="shared" ca="1" si="527"/>
        <v>0</v>
      </c>
      <c r="CV77" s="22" t="b">
        <f t="shared" ca="1" si="527"/>
        <v>0</v>
      </c>
      <c r="CW77" s="22" t="b">
        <f t="shared" ca="1" si="527"/>
        <v>0</v>
      </c>
      <c r="CX77" s="22" t="b">
        <f t="shared" ca="1" si="527"/>
        <v>0</v>
      </c>
      <c r="CY77" s="22" t="b">
        <f t="shared" ca="1" si="527"/>
        <v>0</v>
      </c>
      <c r="CZ77" s="21" t="b">
        <f t="shared" ca="1" si="527"/>
        <v>0</v>
      </c>
      <c r="DB77" s="22" t="b">
        <f t="shared" ca="1" si="521"/>
        <v>0</v>
      </c>
      <c r="DC77" s="22" t="b">
        <f t="shared" ca="1" si="528"/>
        <v>0</v>
      </c>
      <c r="DD77" s="22" t="b">
        <f t="shared" ca="1" si="528"/>
        <v>0</v>
      </c>
      <c r="DE77" s="22" t="b">
        <f t="shared" ca="1" si="528"/>
        <v>0</v>
      </c>
      <c r="DF77" s="22" t="b">
        <f t="shared" ca="1" si="528"/>
        <v>0</v>
      </c>
      <c r="DG77" s="22" t="b">
        <f t="shared" ca="1" si="528"/>
        <v>0</v>
      </c>
      <c r="DH77" s="22" t="b">
        <f t="shared" ca="1" si="528"/>
        <v>0</v>
      </c>
      <c r="DI77" s="22" t="b">
        <f t="shared" ca="1" si="528"/>
        <v>0</v>
      </c>
      <c r="DJ77" s="22" t="b">
        <f t="shared" ca="1" si="523"/>
        <v>0</v>
      </c>
      <c r="DK77" s="22"/>
      <c r="DO77" s="15" t="str">
        <f t="shared" ca="1" si="529"/>
        <v/>
      </c>
      <c r="DP77" s="15" t="str">
        <f t="shared" ca="1" si="529"/>
        <v/>
      </c>
      <c r="DQ77" s="15" t="str">
        <f t="shared" ca="1" si="529"/>
        <v/>
      </c>
      <c r="DR77" s="15" t="str">
        <f t="shared" ca="1" si="529"/>
        <v/>
      </c>
      <c r="DS77" s="15" t="str">
        <f t="shared" ca="1" si="529"/>
        <v/>
      </c>
      <c r="DT77" s="15" t="str">
        <f t="shared" ca="1" si="529"/>
        <v/>
      </c>
      <c r="DU77" s="15" t="str">
        <f t="shared" ca="1" si="529"/>
        <v/>
      </c>
      <c r="DV77" s="15" t="str">
        <f t="shared" ca="1" si="462"/>
        <v/>
      </c>
    </row>
    <row r="78" spans="1:126">
      <c r="A78" s="15">
        <f t="shared" ref="A78:A97" si="531">ROW(A77)+1-ROW(A$12)</f>
        <v>66</v>
      </c>
      <c r="B78" s="15" t="str">
        <f t="shared" si="459"/>
        <v/>
      </c>
      <c r="D78" s="15" t="str">
        <f t="shared" si="463"/>
        <v/>
      </c>
      <c r="M78" s="19"/>
      <c r="T78" s="15" t="str">
        <f t="shared" ca="1" si="464"/>
        <v/>
      </c>
      <c r="U78" s="15" t="str">
        <f t="shared" si="461"/>
        <v/>
      </c>
      <c r="AD78" s="16" t="b">
        <f t="shared" si="474"/>
        <v>0</v>
      </c>
      <c r="AE78" s="16" t="b">
        <f t="shared" si="475"/>
        <v>0</v>
      </c>
      <c r="AF78" s="15" t="str">
        <f t="shared" si="476"/>
        <v/>
      </c>
      <c r="AG78" s="15" t="str">
        <f t="shared" ca="1" si="477"/>
        <v/>
      </c>
      <c r="AH78" s="15" t="str">
        <f t="shared" ca="1" si="478"/>
        <v/>
      </c>
      <c r="AI78" s="15" t="b">
        <f t="shared" ca="1" si="479"/>
        <v>0</v>
      </c>
      <c r="AJ78" s="15" t="str">
        <f t="shared" ca="1" si="465"/>
        <v/>
      </c>
      <c r="AK78" s="27" t="str">
        <f t="shared" ca="1" si="480"/>
        <v/>
      </c>
      <c r="AL78" s="15" t="b">
        <f t="shared" ca="1" si="481"/>
        <v>0</v>
      </c>
      <c r="AM78" s="15" t="str">
        <f t="shared" ca="1" si="482"/>
        <v/>
      </c>
      <c r="AN78" s="15">
        <f t="shared" ca="1" si="483"/>
        <v>3</v>
      </c>
      <c r="AO78" s="15" t="str">
        <f t="shared" ca="1" si="466"/>
        <v/>
      </c>
      <c r="AP78" s="15" t="str">
        <f t="shared" ca="1" si="484"/>
        <v/>
      </c>
      <c r="AQ78" s="27">
        <f t="shared" si="485"/>
        <v>4</v>
      </c>
      <c r="AR78" s="15" t="b">
        <f t="shared" si="486"/>
        <v>0</v>
      </c>
      <c r="AS78" s="27" t="b">
        <f t="shared" si="487"/>
        <v>0</v>
      </c>
      <c r="AT78" s="27" t="b">
        <f t="shared" si="488"/>
        <v>0</v>
      </c>
      <c r="AU78" s="27" t="str">
        <f t="shared" si="489"/>
        <v/>
      </c>
      <c r="AV78" s="16" t="b">
        <f t="shared" si="490"/>
        <v>0</v>
      </c>
      <c r="AW78" s="15" t="str">
        <f t="shared" ca="1" si="530"/>
        <v/>
      </c>
      <c r="AX78" s="27" t="b">
        <f t="shared" ca="1" si="491"/>
        <v>0</v>
      </c>
      <c r="AY78" s="27" t="b">
        <f t="shared" ca="1" si="492"/>
        <v>0</v>
      </c>
      <c r="AZ78" s="15" t="b">
        <f t="shared" ca="1" si="493"/>
        <v>0</v>
      </c>
      <c r="BA78" s="15" t="b">
        <f t="shared" ca="1" si="494"/>
        <v>0</v>
      </c>
      <c r="BB78" s="15" t="str">
        <f t="shared" si="495"/>
        <v/>
      </c>
      <c r="BC78" s="15" t="str">
        <f t="shared" ca="1" si="467"/>
        <v/>
      </c>
      <c r="BD78" s="15" t="b">
        <f t="shared" ca="1" si="496"/>
        <v>0</v>
      </c>
      <c r="BE78" s="15" t="b">
        <f t="shared" si="497"/>
        <v>0</v>
      </c>
      <c r="BF78" s="15" t="str">
        <f t="shared" ca="1" si="498"/>
        <v/>
      </c>
      <c r="BG78" s="15" t="str">
        <f t="shared" si="499"/>
        <v/>
      </c>
      <c r="BH78" s="15" t="str">
        <f t="array" aca="1" ref="BH78" ca="1">IF(IFERROR( S78,1),1,IF(BC78="","", SUM(IF(ISERROR(INDIRECT(BC78)),1,0))))</f>
        <v/>
      </c>
      <c r="BI78" s="15" t="b">
        <f t="shared" si="500"/>
        <v>0</v>
      </c>
      <c r="BJ78" s="15" t="b">
        <f t="shared" si="501"/>
        <v>0</v>
      </c>
      <c r="BK78" s="15" t="str">
        <f t="shared" si="502"/>
        <v/>
      </c>
      <c r="BL78" s="15">
        <f t="shared" si="503"/>
        <v>4</v>
      </c>
      <c r="BP78" s="15" t="b">
        <f t="shared" si="468"/>
        <v>0</v>
      </c>
      <c r="BQ78" s="15" t="b">
        <f t="shared" si="469"/>
        <v>0</v>
      </c>
      <c r="BR78" s="15" t="str">
        <f t="shared" si="504"/>
        <v/>
      </c>
      <c r="BS78" s="15">
        <f t="shared" si="470"/>
        <v>0</v>
      </c>
      <c r="BT78" s="15" t="str">
        <f t="shared" si="471"/>
        <v/>
      </c>
      <c r="BV78" s="15" t="b">
        <f t="shared" ca="1" si="505"/>
        <v>0</v>
      </c>
      <c r="BW78" s="15" t="b">
        <f t="shared" ca="1" si="506"/>
        <v>0</v>
      </c>
      <c r="BX78" s="15" t="b">
        <f t="shared" ca="1" si="472"/>
        <v>0</v>
      </c>
      <c r="BY78" s="15" t="b">
        <f t="shared" ca="1" si="507"/>
        <v>0</v>
      </c>
      <c r="BZ78" s="15" t="b">
        <f t="shared" si="508"/>
        <v>0</v>
      </c>
      <c r="CA78" s="15" t="b">
        <f t="shared" si="509"/>
        <v>0</v>
      </c>
      <c r="CB78" s="15" t="b">
        <f t="shared" ca="1" si="510"/>
        <v>0</v>
      </c>
      <c r="CC78" s="15" t="b">
        <f t="shared" si="525"/>
        <v>0</v>
      </c>
      <c r="CD78" s="15" t="b">
        <f t="shared" si="525"/>
        <v>0</v>
      </c>
      <c r="CE78" s="15" t="b">
        <f t="shared" ca="1" si="512"/>
        <v>0</v>
      </c>
      <c r="CF78" s="15" t="b">
        <f t="shared" si="513"/>
        <v>0</v>
      </c>
      <c r="CG78" s="15" t="b">
        <f t="shared" si="514"/>
        <v>0</v>
      </c>
      <c r="CH78" s="15" t="b">
        <f t="shared" si="515"/>
        <v>0</v>
      </c>
      <c r="CI78" s="15" t="b">
        <f t="shared" si="516"/>
        <v>0</v>
      </c>
      <c r="CJ78" s="15" t="b">
        <f t="shared" si="517"/>
        <v>0</v>
      </c>
      <c r="CK78" s="15" t="b">
        <f t="shared" ca="1" si="526"/>
        <v>0</v>
      </c>
      <c r="CL78" s="15" t="b">
        <f t="shared" ca="1" si="526"/>
        <v>0</v>
      </c>
      <c r="CM78" s="15" t="b">
        <f t="shared" ca="1" si="526"/>
        <v>0</v>
      </c>
      <c r="CN78" s="15" t="b">
        <f t="shared" ca="1" si="526"/>
        <v>0</v>
      </c>
      <c r="CO78" s="15" t="b">
        <f t="shared" ca="1" si="526"/>
        <v>0</v>
      </c>
      <c r="CP78" s="15" t="b">
        <f t="shared" ca="1" si="526"/>
        <v>0</v>
      </c>
      <c r="CQ78" s="15" t="b">
        <f t="shared" ca="1" si="526"/>
        <v>0</v>
      </c>
      <c r="CR78" s="21" t="b">
        <f t="shared" ca="1" si="526"/>
        <v>0</v>
      </c>
      <c r="CS78" s="22" t="b">
        <f t="shared" ca="1" si="527"/>
        <v>0</v>
      </c>
      <c r="CT78" s="22" t="b">
        <f t="shared" ca="1" si="527"/>
        <v>0</v>
      </c>
      <c r="CU78" s="22" t="b">
        <f t="shared" ca="1" si="527"/>
        <v>0</v>
      </c>
      <c r="CV78" s="22" t="b">
        <f t="shared" ca="1" si="527"/>
        <v>0</v>
      </c>
      <c r="CW78" s="22" t="b">
        <f t="shared" ca="1" si="527"/>
        <v>0</v>
      </c>
      <c r="CX78" s="22" t="b">
        <f t="shared" ca="1" si="527"/>
        <v>0</v>
      </c>
      <c r="CY78" s="22" t="b">
        <f t="shared" ca="1" si="527"/>
        <v>0</v>
      </c>
      <c r="CZ78" s="21" t="b">
        <f t="shared" ca="1" si="527"/>
        <v>0</v>
      </c>
      <c r="DB78" s="22" t="b">
        <f t="shared" ca="1" si="521"/>
        <v>0</v>
      </c>
      <c r="DC78" s="22" t="b">
        <f t="shared" ca="1" si="528"/>
        <v>0</v>
      </c>
      <c r="DD78" s="22" t="b">
        <f t="shared" ca="1" si="528"/>
        <v>0</v>
      </c>
      <c r="DE78" s="22" t="b">
        <f t="shared" ca="1" si="528"/>
        <v>0</v>
      </c>
      <c r="DF78" s="22" t="b">
        <f t="shared" ca="1" si="528"/>
        <v>0</v>
      </c>
      <c r="DG78" s="22" t="b">
        <f t="shared" ca="1" si="528"/>
        <v>0</v>
      </c>
      <c r="DH78" s="22" t="b">
        <f t="shared" ca="1" si="528"/>
        <v>0</v>
      </c>
      <c r="DI78" s="22" t="b">
        <f t="shared" ca="1" si="528"/>
        <v>0</v>
      </c>
      <c r="DJ78" s="22" t="b">
        <f t="shared" ca="1" si="523"/>
        <v>0</v>
      </c>
      <c r="DK78" s="22"/>
      <c r="DO78" s="15" t="str">
        <f t="shared" ca="1" si="529"/>
        <v/>
      </c>
      <c r="DP78" s="15" t="str">
        <f t="shared" ca="1" si="529"/>
        <v/>
      </c>
      <c r="DQ78" s="15" t="str">
        <f t="shared" ca="1" si="529"/>
        <v/>
      </c>
      <c r="DR78" s="15" t="str">
        <f t="shared" ca="1" si="529"/>
        <v/>
      </c>
      <c r="DS78" s="15" t="str">
        <f t="shared" ca="1" si="529"/>
        <v/>
      </c>
      <c r="DT78" s="15" t="str">
        <f t="shared" ca="1" si="529"/>
        <v/>
      </c>
      <c r="DU78" s="15" t="str">
        <f t="shared" ca="1" si="529"/>
        <v/>
      </c>
      <c r="DV78" s="15" t="str">
        <f t="shared" ca="1" si="462"/>
        <v/>
      </c>
    </row>
    <row r="79" spans="1:126">
      <c r="A79" s="15">
        <f t="shared" si="531"/>
        <v>67</v>
      </c>
      <c r="B79" s="15" t="str">
        <f t="shared" si="459"/>
        <v/>
      </c>
      <c r="D79" s="15" t="str">
        <f t="shared" si="463"/>
        <v/>
      </c>
      <c r="M79" s="19"/>
      <c r="T79" s="15" t="str">
        <f t="shared" ca="1" si="464"/>
        <v/>
      </c>
      <c r="U79" s="15" t="str">
        <f t="shared" ref="U79:U97" si="532">IF(AD79,BS79,"")</f>
        <v/>
      </c>
      <c r="AD79" s="16" t="b">
        <f t="shared" si="474"/>
        <v>0</v>
      </c>
      <c r="AE79" s="16" t="b">
        <f t="shared" si="475"/>
        <v>0</v>
      </c>
      <c r="AF79" s="15" t="str">
        <f t="shared" si="476"/>
        <v/>
      </c>
      <c r="AG79" s="15" t="str">
        <f t="shared" ca="1" si="477"/>
        <v/>
      </c>
      <c r="AH79" s="15" t="str">
        <f t="shared" ca="1" si="478"/>
        <v/>
      </c>
      <c r="AI79" s="15" t="b">
        <f t="shared" ca="1" si="479"/>
        <v>0</v>
      </c>
      <c r="AJ79" s="15" t="str">
        <f t="shared" ca="1" si="465"/>
        <v/>
      </c>
      <c r="AK79" s="27" t="str">
        <f t="shared" ca="1" si="480"/>
        <v/>
      </c>
      <c r="AL79" s="15" t="b">
        <f t="shared" ca="1" si="481"/>
        <v>0</v>
      </c>
      <c r="AM79" s="15" t="str">
        <f t="shared" ca="1" si="482"/>
        <v/>
      </c>
      <c r="AN79" s="15">
        <f t="shared" ca="1" si="483"/>
        <v>3</v>
      </c>
      <c r="AO79" s="15" t="str">
        <f t="shared" ca="1" si="466"/>
        <v/>
      </c>
      <c r="AP79" s="15" t="str">
        <f t="shared" ca="1" si="484"/>
        <v/>
      </c>
      <c r="AQ79" s="27">
        <f t="shared" si="485"/>
        <v>4</v>
      </c>
      <c r="AR79" s="15" t="b">
        <f t="shared" si="486"/>
        <v>0</v>
      </c>
      <c r="AS79" s="27" t="b">
        <f t="shared" si="487"/>
        <v>0</v>
      </c>
      <c r="AT79" s="27" t="b">
        <f t="shared" si="488"/>
        <v>0</v>
      </c>
      <c r="AU79" s="27" t="str">
        <f t="shared" si="489"/>
        <v/>
      </c>
      <c r="AV79" s="16" t="b">
        <f t="shared" si="490"/>
        <v>0</v>
      </c>
      <c r="AW79" s="15" t="str">
        <f t="shared" ca="1" si="530"/>
        <v/>
      </c>
      <c r="AX79" s="27" t="b">
        <f t="shared" ca="1" si="491"/>
        <v>0</v>
      </c>
      <c r="AY79" s="27" t="b">
        <f t="shared" ca="1" si="492"/>
        <v>0</v>
      </c>
      <c r="AZ79" s="15" t="b">
        <f t="shared" ca="1" si="493"/>
        <v>0</v>
      </c>
      <c r="BA79" s="15" t="b">
        <f t="shared" ca="1" si="494"/>
        <v>0</v>
      </c>
      <c r="BB79" s="15" t="str">
        <f t="shared" si="495"/>
        <v/>
      </c>
      <c r="BC79" s="15" t="str">
        <f t="shared" ca="1" si="467"/>
        <v/>
      </c>
      <c r="BD79" s="15" t="b">
        <f t="shared" ca="1" si="496"/>
        <v>0</v>
      </c>
      <c r="BE79" s="15" t="b">
        <f t="shared" si="497"/>
        <v>0</v>
      </c>
      <c r="BF79" s="15" t="str">
        <f t="shared" ca="1" si="498"/>
        <v/>
      </c>
      <c r="BG79" s="15" t="str">
        <f t="shared" si="499"/>
        <v/>
      </c>
      <c r="BH79" s="15" t="str">
        <f t="array" aca="1" ref="BH79" ca="1">IF(IFERROR( S79,1),1,IF(BC79="","", SUM(IF(ISERROR(INDIRECT(BC79)),1,0))))</f>
        <v/>
      </c>
      <c r="BI79" s="15" t="b">
        <f t="shared" si="500"/>
        <v>0</v>
      </c>
      <c r="BJ79" s="15" t="b">
        <f t="shared" si="501"/>
        <v>0</v>
      </c>
      <c r="BK79" s="15" t="str">
        <f t="shared" si="502"/>
        <v/>
      </c>
      <c r="BL79" s="15">
        <f t="shared" si="503"/>
        <v>4</v>
      </c>
      <c r="BP79" s="15" t="b">
        <f t="shared" si="468"/>
        <v>0</v>
      </c>
      <c r="BQ79" s="15" t="b">
        <f t="shared" si="469"/>
        <v>0</v>
      </c>
      <c r="BR79" s="15" t="str">
        <f t="shared" si="504"/>
        <v/>
      </c>
      <c r="BS79" s="15">
        <f t="shared" si="470"/>
        <v>0</v>
      </c>
      <c r="BT79" s="15" t="str">
        <f t="shared" si="471"/>
        <v/>
      </c>
      <c r="BV79" s="15" t="b">
        <f t="shared" ca="1" si="505"/>
        <v>0</v>
      </c>
      <c r="BW79" s="15" t="b">
        <f t="shared" ca="1" si="506"/>
        <v>0</v>
      </c>
      <c r="BX79" s="15" t="b">
        <f t="shared" ca="1" si="472"/>
        <v>0</v>
      </c>
      <c r="BY79" s="15" t="b">
        <f t="shared" ca="1" si="507"/>
        <v>0</v>
      </c>
      <c r="BZ79" s="15" t="b">
        <f t="shared" si="508"/>
        <v>0</v>
      </c>
      <c r="CA79" s="15" t="b">
        <f t="shared" si="509"/>
        <v>0</v>
      </c>
      <c r="CB79" s="15" t="b">
        <f t="shared" ca="1" si="510"/>
        <v>0</v>
      </c>
      <c r="CC79" s="15" t="b">
        <f t="shared" si="525"/>
        <v>0</v>
      </c>
      <c r="CD79" s="15" t="b">
        <f t="shared" si="525"/>
        <v>0</v>
      </c>
      <c r="CE79" s="15" t="b">
        <f t="shared" ca="1" si="512"/>
        <v>0</v>
      </c>
      <c r="CF79" s="15" t="b">
        <f t="shared" si="513"/>
        <v>0</v>
      </c>
      <c r="CG79" s="15" t="b">
        <f t="shared" si="514"/>
        <v>0</v>
      </c>
      <c r="CH79" s="15" t="b">
        <f t="shared" si="515"/>
        <v>0</v>
      </c>
      <c r="CI79" s="15" t="b">
        <f t="shared" si="516"/>
        <v>0</v>
      </c>
      <c r="CJ79" s="15" t="b">
        <f t="shared" si="517"/>
        <v>0</v>
      </c>
      <c r="CK79" s="15" t="b">
        <f t="shared" ca="1" si="526"/>
        <v>0</v>
      </c>
      <c r="CL79" s="15" t="b">
        <f t="shared" ca="1" si="526"/>
        <v>0</v>
      </c>
      <c r="CM79" s="15" t="b">
        <f t="shared" ca="1" si="526"/>
        <v>0</v>
      </c>
      <c r="CN79" s="15" t="b">
        <f t="shared" ca="1" si="526"/>
        <v>0</v>
      </c>
      <c r="CO79" s="15" t="b">
        <f t="shared" ca="1" si="526"/>
        <v>0</v>
      </c>
      <c r="CP79" s="15" t="b">
        <f t="shared" ca="1" si="526"/>
        <v>0</v>
      </c>
      <c r="CQ79" s="15" t="b">
        <f t="shared" ca="1" si="526"/>
        <v>0</v>
      </c>
      <c r="CR79" s="21" t="b">
        <f t="shared" ca="1" si="526"/>
        <v>0</v>
      </c>
      <c r="CS79" s="22" t="b">
        <f t="shared" ca="1" si="527"/>
        <v>0</v>
      </c>
      <c r="CT79" s="22" t="b">
        <f t="shared" ca="1" si="527"/>
        <v>0</v>
      </c>
      <c r="CU79" s="22" t="b">
        <f t="shared" ca="1" si="527"/>
        <v>0</v>
      </c>
      <c r="CV79" s="22" t="b">
        <f t="shared" ca="1" si="527"/>
        <v>0</v>
      </c>
      <c r="CW79" s="22" t="b">
        <f t="shared" ca="1" si="527"/>
        <v>0</v>
      </c>
      <c r="CX79" s="22" t="b">
        <f t="shared" ca="1" si="527"/>
        <v>0</v>
      </c>
      <c r="CY79" s="22" t="b">
        <f t="shared" ca="1" si="527"/>
        <v>0</v>
      </c>
      <c r="CZ79" s="21" t="b">
        <f t="shared" ca="1" si="527"/>
        <v>0</v>
      </c>
      <c r="DB79" s="22" t="b">
        <f t="shared" ca="1" si="521"/>
        <v>0</v>
      </c>
      <c r="DC79" s="22" t="b">
        <f t="shared" ca="1" si="528"/>
        <v>0</v>
      </c>
      <c r="DD79" s="22" t="b">
        <f t="shared" ca="1" si="528"/>
        <v>0</v>
      </c>
      <c r="DE79" s="22" t="b">
        <f t="shared" ca="1" si="528"/>
        <v>0</v>
      </c>
      <c r="DF79" s="22" t="b">
        <f t="shared" ca="1" si="528"/>
        <v>0</v>
      </c>
      <c r="DG79" s="22" t="b">
        <f t="shared" ca="1" si="528"/>
        <v>0</v>
      </c>
      <c r="DH79" s="22" t="b">
        <f t="shared" ca="1" si="528"/>
        <v>0</v>
      </c>
      <c r="DI79" s="22" t="b">
        <f t="shared" ca="1" si="528"/>
        <v>0</v>
      </c>
      <c r="DJ79" s="22" t="b">
        <f t="shared" ca="1" si="523"/>
        <v>0</v>
      </c>
      <c r="DK79" s="22"/>
      <c r="DO79" s="15" t="str">
        <f t="shared" ca="1" si="529"/>
        <v/>
      </c>
      <c r="DP79" s="15" t="str">
        <f t="shared" ca="1" si="529"/>
        <v/>
      </c>
      <c r="DQ79" s="15" t="str">
        <f t="shared" ca="1" si="529"/>
        <v/>
      </c>
      <c r="DR79" s="15" t="str">
        <f t="shared" ca="1" si="529"/>
        <v/>
      </c>
      <c r="DS79" s="15" t="str">
        <f t="shared" ca="1" si="529"/>
        <v/>
      </c>
      <c r="DT79" s="15" t="str">
        <f t="shared" ca="1" si="529"/>
        <v/>
      </c>
      <c r="DU79" s="15" t="str">
        <f t="shared" ca="1" si="529"/>
        <v/>
      </c>
      <c r="DV79" s="15" t="str">
        <f t="shared" ca="1" si="462"/>
        <v/>
      </c>
    </row>
    <row r="80" spans="1:126">
      <c r="A80" s="15">
        <f t="shared" si="531"/>
        <v>68</v>
      </c>
      <c r="B80" s="15" t="str">
        <f t="shared" si="459"/>
        <v/>
      </c>
      <c r="D80" s="15" t="str">
        <f t="shared" si="463"/>
        <v/>
      </c>
      <c r="M80" s="19"/>
      <c r="T80" s="15" t="str">
        <f t="shared" ca="1" si="464"/>
        <v/>
      </c>
      <c r="U80" s="15" t="str">
        <f t="shared" si="532"/>
        <v/>
      </c>
      <c r="AD80" s="16" t="b">
        <f t="shared" si="474"/>
        <v>0</v>
      </c>
      <c r="AE80" s="16" t="b">
        <f t="shared" si="475"/>
        <v>0</v>
      </c>
      <c r="AF80" s="15" t="str">
        <f t="shared" si="476"/>
        <v/>
      </c>
      <c r="AG80" s="15" t="str">
        <f t="shared" ca="1" si="477"/>
        <v/>
      </c>
      <c r="AH80" s="15" t="str">
        <f t="shared" ca="1" si="478"/>
        <v/>
      </c>
      <c r="AI80" s="15" t="b">
        <f t="shared" ca="1" si="479"/>
        <v>0</v>
      </c>
      <c r="AJ80" s="15" t="str">
        <f t="shared" ca="1" si="465"/>
        <v/>
      </c>
      <c r="AK80" s="27" t="str">
        <f t="shared" ca="1" si="480"/>
        <v/>
      </c>
      <c r="AL80" s="15" t="b">
        <f t="shared" ca="1" si="481"/>
        <v>0</v>
      </c>
      <c r="AM80" s="15" t="str">
        <f t="shared" ca="1" si="482"/>
        <v/>
      </c>
      <c r="AN80" s="15">
        <f t="shared" ca="1" si="483"/>
        <v>3</v>
      </c>
      <c r="AO80" s="15" t="str">
        <f t="shared" ca="1" si="466"/>
        <v/>
      </c>
      <c r="AP80" s="15" t="str">
        <f t="shared" ca="1" si="484"/>
        <v/>
      </c>
      <c r="AQ80" s="27">
        <f t="shared" si="485"/>
        <v>4</v>
      </c>
      <c r="AR80" s="15" t="b">
        <f t="shared" si="486"/>
        <v>0</v>
      </c>
      <c r="AS80" s="27" t="b">
        <f t="shared" si="487"/>
        <v>0</v>
      </c>
      <c r="AT80" s="27" t="b">
        <f t="shared" si="488"/>
        <v>0</v>
      </c>
      <c r="AU80" s="27" t="str">
        <f t="shared" si="489"/>
        <v/>
      </c>
      <c r="AV80" s="16" t="b">
        <f t="shared" si="490"/>
        <v>0</v>
      </c>
      <c r="AW80" s="15" t="str">
        <f t="shared" ca="1" si="530"/>
        <v/>
      </c>
      <c r="AX80" s="27" t="b">
        <f t="shared" ca="1" si="491"/>
        <v>0</v>
      </c>
      <c r="AY80" s="27" t="b">
        <f t="shared" ca="1" si="492"/>
        <v>0</v>
      </c>
      <c r="AZ80" s="15" t="b">
        <f t="shared" ca="1" si="493"/>
        <v>0</v>
      </c>
      <c r="BA80" s="15" t="b">
        <f t="shared" ca="1" si="494"/>
        <v>0</v>
      </c>
      <c r="BB80" s="15" t="str">
        <f t="shared" si="495"/>
        <v/>
      </c>
      <c r="BC80" s="15" t="str">
        <f t="shared" ca="1" si="467"/>
        <v/>
      </c>
      <c r="BD80" s="15" t="b">
        <f t="shared" ca="1" si="496"/>
        <v>0</v>
      </c>
      <c r="BE80" s="15" t="b">
        <f t="shared" si="497"/>
        <v>0</v>
      </c>
      <c r="BF80" s="15" t="str">
        <f t="shared" ca="1" si="498"/>
        <v/>
      </c>
      <c r="BG80" s="15" t="str">
        <f t="shared" si="499"/>
        <v/>
      </c>
      <c r="BH80" s="15" t="str">
        <f t="array" aca="1" ref="BH80" ca="1">IF(IFERROR( S80,1),1,IF(BC80="","", SUM(IF(ISERROR(INDIRECT(BC80)),1,0))))</f>
        <v/>
      </c>
      <c r="BI80" s="15" t="b">
        <f t="shared" si="500"/>
        <v>0</v>
      </c>
      <c r="BJ80" s="15" t="b">
        <f t="shared" si="501"/>
        <v>0</v>
      </c>
      <c r="BK80" s="15" t="str">
        <f t="shared" si="502"/>
        <v/>
      </c>
      <c r="BL80" s="15">
        <f t="shared" si="503"/>
        <v>4</v>
      </c>
      <c r="BP80" s="15" t="b">
        <f t="shared" si="468"/>
        <v>0</v>
      </c>
      <c r="BQ80" s="15" t="b">
        <f t="shared" si="469"/>
        <v>0</v>
      </c>
      <c r="BR80" s="15" t="str">
        <f t="shared" si="504"/>
        <v/>
      </c>
      <c r="BS80" s="15">
        <f t="shared" si="470"/>
        <v>0</v>
      </c>
      <c r="BT80" s="15" t="str">
        <f t="shared" si="471"/>
        <v/>
      </c>
      <c r="BV80" s="15" t="b">
        <f t="shared" ca="1" si="505"/>
        <v>0</v>
      </c>
      <c r="BW80" s="15" t="b">
        <f t="shared" ca="1" si="506"/>
        <v>0</v>
      </c>
      <c r="BX80" s="15" t="b">
        <f t="shared" ca="1" si="472"/>
        <v>0</v>
      </c>
      <c r="BY80" s="15" t="b">
        <f t="shared" ca="1" si="507"/>
        <v>0</v>
      </c>
      <c r="BZ80" s="15" t="b">
        <f t="shared" si="508"/>
        <v>0</v>
      </c>
      <c r="CA80" s="15" t="b">
        <f t="shared" si="509"/>
        <v>0</v>
      </c>
      <c r="CB80" s="15" t="b">
        <f t="shared" ca="1" si="510"/>
        <v>0</v>
      </c>
      <c r="CC80" s="15" t="b">
        <f t="shared" si="525"/>
        <v>0</v>
      </c>
      <c r="CD80" s="15" t="b">
        <f t="shared" si="525"/>
        <v>0</v>
      </c>
      <c r="CE80" s="15" t="b">
        <f t="shared" ca="1" si="512"/>
        <v>0</v>
      </c>
      <c r="CF80" s="15" t="b">
        <f t="shared" si="513"/>
        <v>0</v>
      </c>
      <c r="CG80" s="15" t="b">
        <f t="shared" si="514"/>
        <v>0</v>
      </c>
      <c r="CH80" s="15" t="b">
        <f t="shared" si="515"/>
        <v>0</v>
      </c>
      <c r="CI80" s="15" t="b">
        <f t="shared" si="516"/>
        <v>0</v>
      </c>
      <c r="CJ80" s="15" t="b">
        <f t="shared" si="517"/>
        <v>0</v>
      </c>
      <c r="CK80" s="15" t="b">
        <f t="shared" ca="1" si="526"/>
        <v>0</v>
      </c>
      <c r="CL80" s="15" t="b">
        <f t="shared" ca="1" si="526"/>
        <v>0</v>
      </c>
      <c r="CM80" s="15" t="b">
        <f t="shared" ca="1" si="526"/>
        <v>0</v>
      </c>
      <c r="CN80" s="15" t="b">
        <f t="shared" ca="1" si="526"/>
        <v>0</v>
      </c>
      <c r="CO80" s="15" t="b">
        <f t="shared" ca="1" si="526"/>
        <v>0</v>
      </c>
      <c r="CP80" s="15" t="b">
        <f t="shared" ca="1" si="526"/>
        <v>0</v>
      </c>
      <c r="CQ80" s="15" t="b">
        <f t="shared" ca="1" si="526"/>
        <v>0</v>
      </c>
      <c r="CR80" s="21" t="b">
        <f t="shared" ca="1" si="526"/>
        <v>0</v>
      </c>
      <c r="CS80" s="22" t="b">
        <f t="shared" ca="1" si="527"/>
        <v>0</v>
      </c>
      <c r="CT80" s="22" t="b">
        <f t="shared" ca="1" si="527"/>
        <v>0</v>
      </c>
      <c r="CU80" s="22" t="b">
        <f t="shared" ca="1" si="527"/>
        <v>0</v>
      </c>
      <c r="CV80" s="22" t="b">
        <f t="shared" ca="1" si="527"/>
        <v>0</v>
      </c>
      <c r="CW80" s="22" t="b">
        <f t="shared" ca="1" si="527"/>
        <v>0</v>
      </c>
      <c r="CX80" s="22" t="b">
        <f t="shared" ca="1" si="527"/>
        <v>0</v>
      </c>
      <c r="CY80" s="22" t="b">
        <f t="shared" ca="1" si="527"/>
        <v>0</v>
      </c>
      <c r="CZ80" s="21" t="b">
        <f t="shared" ca="1" si="527"/>
        <v>0</v>
      </c>
      <c r="DB80" s="22" t="b">
        <f t="shared" ca="1" si="521"/>
        <v>0</v>
      </c>
      <c r="DC80" s="22" t="b">
        <f t="shared" ca="1" si="528"/>
        <v>0</v>
      </c>
      <c r="DD80" s="22" t="b">
        <f t="shared" ca="1" si="528"/>
        <v>0</v>
      </c>
      <c r="DE80" s="22" t="b">
        <f t="shared" ca="1" si="528"/>
        <v>0</v>
      </c>
      <c r="DF80" s="22" t="b">
        <f t="shared" ca="1" si="528"/>
        <v>0</v>
      </c>
      <c r="DG80" s="22" t="b">
        <f t="shared" ca="1" si="528"/>
        <v>0</v>
      </c>
      <c r="DH80" s="22" t="b">
        <f t="shared" ca="1" si="528"/>
        <v>0</v>
      </c>
      <c r="DI80" s="22" t="b">
        <f t="shared" ca="1" si="528"/>
        <v>0</v>
      </c>
      <c r="DJ80" s="22" t="b">
        <f t="shared" ca="1" si="523"/>
        <v>0</v>
      </c>
      <c r="DK80" s="22"/>
      <c r="DO80" s="15" t="str">
        <f t="shared" ca="1" si="529"/>
        <v/>
      </c>
      <c r="DP80" s="15" t="str">
        <f t="shared" ca="1" si="529"/>
        <v/>
      </c>
      <c r="DQ80" s="15" t="str">
        <f t="shared" ca="1" si="529"/>
        <v/>
      </c>
      <c r="DR80" s="15" t="str">
        <f t="shared" ca="1" si="529"/>
        <v/>
      </c>
      <c r="DS80" s="15" t="str">
        <f t="shared" ca="1" si="529"/>
        <v/>
      </c>
      <c r="DT80" s="15" t="str">
        <f t="shared" ca="1" si="529"/>
        <v/>
      </c>
      <c r="DU80" s="15" t="str">
        <f t="shared" ca="1" si="529"/>
        <v/>
      </c>
      <c r="DV80" s="15" t="str">
        <f t="shared" ca="1" si="462"/>
        <v/>
      </c>
    </row>
    <row r="81" spans="1:126">
      <c r="A81" s="15">
        <f t="shared" si="531"/>
        <v>69</v>
      </c>
      <c r="B81" s="15" t="str">
        <f t="shared" si="459"/>
        <v/>
      </c>
      <c r="D81" s="15" t="str">
        <f t="shared" si="463"/>
        <v/>
      </c>
      <c r="M81" s="19"/>
      <c r="T81" s="15" t="str">
        <f t="shared" ca="1" si="464"/>
        <v/>
      </c>
      <c r="U81" s="15" t="str">
        <f t="shared" si="532"/>
        <v/>
      </c>
      <c r="AD81" s="16" t="b">
        <f t="shared" si="474"/>
        <v>0</v>
      </c>
      <c r="AE81" s="16" t="b">
        <f t="shared" si="475"/>
        <v>0</v>
      </c>
      <c r="AF81" s="15" t="str">
        <f t="shared" si="476"/>
        <v/>
      </c>
      <c r="AG81" s="15" t="str">
        <f t="shared" ca="1" si="477"/>
        <v/>
      </c>
      <c r="AH81" s="15" t="str">
        <f t="shared" ca="1" si="478"/>
        <v/>
      </c>
      <c r="AI81" s="15" t="b">
        <f t="shared" ca="1" si="479"/>
        <v>0</v>
      </c>
      <c r="AJ81" s="15" t="str">
        <f t="shared" ca="1" si="465"/>
        <v/>
      </c>
      <c r="AK81" s="27" t="str">
        <f t="shared" ca="1" si="480"/>
        <v/>
      </c>
      <c r="AL81" s="15" t="b">
        <f t="shared" ca="1" si="481"/>
        <v>0</v>
      </c>
      <c r="AM81" s="15" t="str">
        <f t="shared" ca="1" si="482"/>
        <v/>
      </c>
      <c r="AN81" s="15">
        <f t="shared" ca="1" si="483"/>
        <v>3</v>
      </c>
      <c r="AO81" s="15" t="str">
        <f t="shared" ca="1" si="466"/>
        <v/>
      </c>
      <c r="AP81" s="15" t="str">
        <f t="shared" ca="1" si="484"/>
        <v/>
      </c>
      <c r="AQ81" s="27">
        <f t="shared" si="485"/>
        <v>4</v>
      </c>
      <c r="AR81" s="15" t="b">
        <f t="shared" si="486"/>
        <v>0</v>
      </c>
      <c r="AS81" s="27" t="b">
        <f t="shared" si="487"/>
        <v>0</v>
      </c>
      <c r="AT81" s="27" t="b">
        <f t="shared" si="488"/>
        <v>0</v>
      </c>
      <c r="AU81" s="27" t="str">
        <f t="shared" si="489"/>
        <v/>
      </c>
      <c r="AV81" s="16" t="b">
        <f t="shared" si="490"/>
        <v>0</v>
      </c>
      <c r="AW81" s="15" t="str">
        <f t="shared" ca="1" si="530"/>
        <v/>
      </c>
      <c r="AX81" s="27" t="b">
        <f t="shared" ca="1" si="491"/>
        <v>0</v>
      </c>
      <c r="AY81" s="27" t="b">
        <f t="shared" ca="1" si="492"/>
        <v>0</v>
      </c>
      <c r="AZ81" s="15" t="b">
        <f t="shared" ca="1" si="493"/>
        <v>0</v>
      </c>
      <c r="BA81" s="15" t="b">
        <f t="shared" ca="1" si="494"/>
        <v>0</v>
      </c>
      <c r="BB81" s="15" t="str">
        <f t="shared" si="495"/>
        <v/>
      </c>
      <c r="BC81" s="15" t="str">
        <f t="shared" ca="1" si="467"/>
        <v/>
      </c>
      <c r="BD81" s="15" t="b">
        <f t="shared" ca="1" si="496"/>
        <v>0</v>
      </c>
      <c r="BE81" s="15" t="b">
        <f t="shared" si="497"/>
        <v>0</v>
      </c>
      <c r="BF81" s="15" t="str">
        <f t="shared" ca="1" si="498"/>
        <v/>
      </c>
      <c r="BG81" s="15" t="str">
        <f t="shared" si="499"/>
        <v/>
      </c>
      <c r="BH81" s="15" t="str">
        <f t="array" aca="1" ref="BH81" ca="1">IF(IFERROR( S81,1),1,IF(BC81="","", SUM(IF(ISERROR(INDIRECT(BC81)),1,0))))</f>
        <v/>
      </c>
      <c r="BI81" s="15" t="b">
        <f t="shared" si="500"/>
        <v>0</v>
      </c>
      <c r="BJ81" s="15" t="b">
        <f t="shared" si="501"/>
        <v>0</v>
      </c>
      <c r="BK81" s="15" t="str">
        <f t="shared" si="502"/>
        <v/>
      </c>
      <c r="BL81" s="15">
        <f t="shared" si="503"/>
        <v>4</v>
      </c>
      <c r="BP81" s="15" t="b">
        <f t="shared" si="468"/>
        <v>0</v>
      </c>
      <c r="BQ81" s="15" t="b">
        <f t="shared" si="469"/>
        <v>0</v>
      </c>
      <c r="BR81" s="15" t="str">
        <f t="shared" si="504"/>
        <v/>
      </c>
      <c r="BS81" s="15">
        <f t="shared" si="470"/>
        <v>0</v>
      </c>
      <c r="BT81" s="15" t="str">
        <f t="shared" si="471"/>
        <v/>
      </c>
      <c r="BV81" s="15" t="b">
        <f t="shared" ca="1" si="505"/>
        <v>0</v>
      </c>
      <c r="BW81" s="15" t="b">
        <f t="shared" ca="1" si="506"/>
        <v>0</v>
      </c>
      <c r="BX81" s="15" t="b">
        <f t="shared" ca="1" si="472"/>
        <v>0</v>
      </c>
      <c r="BY81" s="15" t="b">
        <f t="shared" ca="1" si="507"/>
        <v>0</v>
      </c>
      <c r="BZ81" s="15" t="b">
        <f t="shared" si="508"/>
        <v>0</v>
      </c>
      <c r="CA81" s="15" t="b">
        <f t="shared" si="509"/>
        <v>0</v>
      </c>
      <c r="CB81" s="15" t="b">
        <f t="shared" ca="1" si="510"/>
        <v>0</v>
      </c>
      <c r="CC81" s="15" t="b">
        <f t="shared" si="525"/>
        <v>0</v>
      </c>
      <c r="CD81" s="15" t="b">
        <f t="shared" si="525"/>
        <v>0</v>
      </c>
      <c r="CE81" s="15" t="b">
        <f t="shared" ca="1" si="512"/>
        <v>0</v>
      </c>
      <c r="CF81" s="15" t="b">
        <f t="shared" si="513"/>
        <v>0</v>
      </c>
      <c r="CG81" s="15" t="b">
        <f t="shared" si="514"/>
        <v>0</v>
      </c>
      <c r="CH81" s="15" t="b">
        <f t="shared" si="515"/>
        <v>0</v>
      </c>
      <c r="CI81" s="15" t="b">
        <f t="shared" si="516"/>
        <v>0</v>
      </c>
      <c r="CJ81" s="15" t="b">
        <f t="shared" si="517"/>
        <v>0</v>
      </c>
      <c r="CK81" s="15" t="b">
        <f t="shared" ca="1" si="526"/>
        <v>0</v>
      </c>
      <c r="CL81" s="15" t="b">
        <f t="shared" ca="1" si="526"/>
        <v>0</v>
      </c>
      <c r="CM81" s="15" t="b">
        <f t="shared" ca="1" si="526"/>
        <v>0</v>
      </c>
      <c r="CN81" s="15" t="b">
        <f t="shared" ca="1" si="526"/>
        <v>0</v>
      </c>
      <c r="CO81" s="15" t="b">
        <f t="shared" ca="1" si="526"/>
        <v>0</v>
      </c>
      <c r="CP81" s="15" t="b">
        <f t="shared" ca="1" si="526"/>
        <v>0</v>
      </c>
      <c r="CQ81" s="15" t="b">
        <f t="shared" ca="1" si="526"/>
        <v>0</v>
      </c>
      <c r="CR81" s="21" t="b">
        <f t="shared" ca="1" si="526"/>
        <v>0</v>
      </c>
      <c r="CS81" s="22" t="b">
        <f t="shared" ca="1" si="527"/>
        <v>0</v>
      </c>
      <c r="CT81" s="22" t="b">
        <f t="shared" ca="1" si="527"/>
        <v>0</v>
      </c>
      <c r="CU81" s="22" t="b">
        <f t="shared" ca="1" si="527"/>
        <v>0</v>
      </c>
      <c r="CV81" s="22" t="b">
        <f t="shared" ca="1" si="527"/>
        <v>0</v>
      </c>
      <c r="CW81" s="22" t="b">
        <f t="shared" ca="1" si="527"/>
        <v>0</v>
      </c>
      <c r="CX81" s="22" t="b">
        <f t="shared" ca="1" si="527"/>
        <v>0</v>
      </c>
      <c r="CY81" s="22" t="b">
        <f t="shared" ca="1" si="527"/>
        <v>0</v>
      </c>
      <c r="CZ81" s="21" t="b">
        <f t="shared" ca="1" si="527"/>
        <v>0</v>
      </c>
      <c r="DB81" s="22" t="b">
        <f t="shared" ca="1" si="521"/>
        <v>0</v>
      </c>
      <c r="DC81" s="22" t="b">
        <f t="shared" ca="1" si="528"/>
        <v>0</v>
      </c>
      <c r="DD81" s="22" t="b">
        <f t="shared" ca="1" si="528"/>
        <v>0</v>
      </c>
      <c r="DE81" s="22" t="b">
        <f t="shared" ca="1" si="528"/>
        <v>0</v>
      </c>
      <c r="DF81" s="22" t="b">
        <f t="shared" ca="1" si="528"/>
        <v>0</v>
      </c>
      <c r="DG81" s="22" t="b">
        <f t="shared" ca="1" si="528"/>
        <v>0</v>
      </c>
      <c r="DH81" s="22" t="b">
        <f t="shared" ca="1" si="528"/>
        <v>0</v>
      </c>
      <c r="DI81" s="22" t="b">
        <f t="shared" ca="1" si="528"/>
        <v>0</v>
      </c>
      <c r="DJ81" s="22" t="b">
        <f t="shared" ca="1" si="523"/>
        <v>0</v>
      </c>
      <c r="DK81" s="22"/>
      <c r="DO81" s="15" t="str">
        <f t="shared" ca="1" si="529"/>
        <v/>
      </c>
      <c r="DP81" s="15" t="str">
        <f t="shared" ca="1" si="529"/>
        <v/>
      </c>
      <c r="DQ81" s="15" t="str">
        <f t="shared" ca="1" si="529"/>
        <v/>
      </c>
      <c r="DR81" s="15" t="str">
        <f t="shared" ca="1" si="529"/>
        <v/>
      </c>
      <c r="DS81" s="15" t="str">
        <f t="shared" ca="1" si="529"/>
        <v/>
      </c>
      <c r="DT81" s="15" t="str">
        <f t="shared" ca="1" si="529"/>
        <v/>
      </c>
      <c r="DU81" s="15" t="str">
        <f t="shared" ca="1" si="529"/>
        <v/>
      </c>
      <c r="DV81" s="15" t="str">
        <f t="shared" ca="1" si="462"/>
        <v/>
      </c>
    </row>
    <row r="82" spans="1:126">
      <c r="A82" s="15">
        <f t="shared" si="531"/>
        <v>70</v>
      </c>
      <c r="B82" s="15" t="str">
        <f t="shared" si="459"/>
        <v/>
      </c>
      <c r="D82" s="15" t="str">
        <f t="shared" si="463"/>
        <v/>
      </c>
      <c r="M82" s="19"/>
      <c r="T82" s="15" t="str">
        <f t="shared" ca="1" si="464"/>
        <v/>
      </c>
      <c r="U82" s="15" t="str">
        <f t="shared" si="532"/>
        <v/>
      </c>
      <c r="AD82" s="16" t="b">
        <f t="shared" si="474"/>
        <v>0</v>
      </c>
      <c r="AE82" s="16" t="b">
        <f t="shared" si="475"/>
        <v>0</v>
      </c>
      <c r="AF82" s="15" t="str">
        <f t="shared" si="476"/>
        <v/>
      </c>
      <c r="AG82" s="15" t="str">
        <f t="shared" ca="1" si="477"/>
        <v/>
      </c>
      <c r="AH82" s="15" t="str">
        <f t="shared" ca="1" si="478"/>
        <v/>
      </c>
      <c r="AI82" s="15" t="b">
        <f t="shared" ca="1" si="479"/>
        <v>0</v>
      </c>
      <c r="AJ82" s="15" t="str">
        <f t="shared" ca="1" si="465"/>
        <v/>
      </c>
      <c r="AK82" s="27" t="str">
        <f t="shared" ca="1" si="480"/>
        <v/>
      </c>
      <c r="AL82" s="15" t="b">
        <f t="shared" ca="1" si="481"/>
        <v>0</v>
      </c>
      <c r="AM82" s="15" t="str">
        <f t="shared" ca="1" si="482"/>
        <v/>
      </c>
      <c r="AN82" s="15">
        <f t="shared" ca="1" si="483"/>
        <v>3</v>
      </c>
      <c r="AO82" s="15" t="str">
        <f t="shared" ca="1" si="466"/>
        <v/>
      </c>
      <c r="AP82" s="15" t="str">
        <f t="shared" ca="1" si="484"/>
        <v/>
      </c>
      <c r="AQ82" s="27">
        <f t="shared" si="485"/>
        <v>4</v>
      </c>
      <c r="AR82" s="15" t="b">
        <f t="shared" si="486"/>
        <v>0</v>
      </c>
      <c r="AS82" s="27" t="b">
        <f t="shared" si="487"/>
        <v>0</v>
      </c>
      <c r="AT82" s="27" t="b">
        <f t="shared" si="488"/>
        <v>0</v>
      </c>
      <c r="AU82" s="27" t="str">
        <f t="shared" si="489"/>
        <v/>
      </c>
      <c r="AV82" s="16" t="b">
        <f t="shared" si="490"/>
        <v>0</v>
      </c>
      <c r="AW82" s="15" t="str">
        <f t="shared" ca="1" si="530"/>
        <v/>
      </c>
      <c r="AX82" s="27" t="b">
        <f t="shared" ca="1" si="491"/>
        <v>0</v>
      </c>
      <c r="AY82" s="27" t="b">
        <f t="shared" ca="1" si="492"/>
        <v>0</v>
      </c>
      <c r="AZ82" s="15" t="b">
        <f t="shared" ca="1" si="493"/>
        <v>0</v>
      </c>
      <c r="BA82" s="15" t="b">
        <f t="shared" ca="1" si="494"/>
        <v>0</v>
      </c>
      <c r="BB82" s="15" t="str">
        <f t="shared" si="495"/>
        <v/>
      </c>
      <c r="BC82" s="15" t="str">
        <f t="shared" ca="1" si="467"/>
        <v/>
      </c>
      <c r="BD82" s="15" t="b">
        <f t="shared" ca="1" si="496"/>
        <v>0</v>
      </c>
      <c r="BE82" s="15" t="b">
        <f t="shared" si="497"/>
        <v>0</v>
      </c>
      <c r="BF82" s="15" t="str">
        <f t="shared" ca="1" si="498"/>
        <v/>
      </c>
      <c r="BG82" s="15" t="str">
        <f t="shared" si="499"/>
        <v/>
      </c>
      <c r="BH82" s="15" t="str">
        <f t="array" aca="1" ref="BH82" ca="1">IF(IFERROR( S82,1),1,IF(BC82="","", SUM(IF(ISERROR(INDIRECT(BC82)),1,0))))</f>
        <v/>
      </c>
      <c r="BI82" s="15" t="b">
        <f t="shared" si="500"/>
        <v>0</v>
      </c>
      <c r="BJ82" s="15" t="b">
        <f t="shared" si="501"/>
        <v>0</v>
      </c>
      <c r="BK82" s="15" t="str">
        <f t="shared" si="502"/>
        <v/>
      </c>
      <c r="BL82" s="15">
        <f t="shared" si="503"/>
        <v>4</v>
      </c>
      <c r="BP82" s="15" t="b">
        <f t="shared" si="468"/>
        <v>0</v>
      </c>
      <c r="BQ82" s="15" t="b">
        <f t="shared" si="469"/>
        <v>0</v>
      </c>
      <c r="BR82" s="15" t="str">
        <f t="shared" si="504"/>
        <v/>
      </c>
      <c r="BS82" s="15">
        <f t="shared" si="470"/>
        <v>0</v>
      </c>
      <c r="BT82" s="15" t="str">
        <f t="shared" si="471"/>
        <v/>
      </c>
      <c r="BV82" s="15" t="b">
        <f t="shared" ca="1" si="505"/>
        <v>0</v>
      </c>
      <c r="BW82" s="15" t="b">
        <f t="shared" ca="1" si="506"/>
        <v>0</v>
      </c>
      <c r="BX82" s="15" t="b">
        <f t="shared" ca="1" si="472"/>
        <v>0</v>
      </c>
      <c r="BY82" s="15" t="b">
        <f t="shared" ca="1" si="507"/>
        <v>0</v>
      </c>
      <c r="BZ82" s="15" t="b">
        <f t="shared" si="508"/>
        <v>0</v>
      </c>
      <c r="CA82" s="15" t="b">
        <f t="shared" si="509"/>
        <v>0</v>
      </c>
      <c r="CB82" s="15" t="b">
        <f t="shared" ca="1" si="510"/>
        <v>0</v>
      </c>
      <c r="CC82" s="15" t="b">
        <f t="shared" si="525"/>
        <v>0</v>
      </c>
      <c r="CD82" s="15" t="b">
        <f t="shared" si="525"/>
        <v>0</v>
      </c>
      <c r="CE82" s="15" t="b">
        <f t="shared" ca="1" si="512"/>
        <v>0</v>
      </c>
      <c r="CF82" s="15" t="b">
        <f t="shared" si="513"/>
        <v>0</v>
      </c>
      <c r="CG82" s="15" t="b">
        <f t="shared" si="514"/>
        <v>0</v>
      </c>
      <c r="CH82" s="15" t="b">
        <f t="shared" si="515"/>
        <v>0</v>
      </c>
      <c r="CI82" s="15" t="b">
        <f t="shared" si="516"/>
        <v>0</v>
      </c>
      <c r="CJ82" s="15" t="b">
        <f t="shared" si="517"/>
        <v>0</v>
      </c>
      <c r="CK82" s="15" t="b">
        <f t="shared" ca="1" si="526"/>
        <v>0</v>
      </c>
      <c r="CL82" s="15" t="b">
        <f t="shared" ca="1" si="526"/>
        <v>0</v>
      </c>
      <c r="CM82" s="15" t="b">
        <f t="shared" ca="1" si="526"/>
        <v>0</v>
      </c>
      <c r="CN82" s="15" t="b">
        <f t="shared" ca="1" si="526"/>
        <v>0</v>
      </c>
      <c r="CO82" s="15" t="b">
        <f t="shared" ca="1" si="526"/>
        <v>0</v>
      </c>
      <c r="CP82" s="15" t="b">
        <f t="shared" ca="1" si="526"/>
        <v>0</v>
      </c>
      <c r="CQ82" s="15" t="b">
        <f t="shared" ca="1" si="526"/>
        <v>0</v>
      </c>
      <c r="CR82" s="21" t="b">
        <f t="shared" ca="1" si="526"/>
        <v>0</v>
      </c>
      <c r="CS82" s="22" t="b">
        <f t="shared" ca="1" si="527"/>
        <v>0</v>
      </c>
      <c r="CT82" s="22" t="b">
        <f t="shared" ca="1" si="527"/>
        <v>0</v>
      </c>
      <c r="CU82" s="22" t="b">
        <f t="shared" ca="1" si="527"/>
        <v>0</v>
      </c>
      <c r="CV82" s="22" t="b">
        <f t="shared" ca="1" si="527"/>
        <v>0</v>
      </c>
      <c r="CW82" s="22" t="b">
        <f t="shared" ca="1" si="527"/>
        <v>0</v>
      </c>
      <c r="CX82" s="22" t="b">
        <f t="shared" ca="1" si="527"/>
        <v>0</v>
      </c>
      <c r="CY82" s="22" t="b">
        <f t="shared" ca="1" si="527"/>
        <v>0</v>
      </c>
      <c r="CZ82" s="21" t="b">
        <f t="shared" ca="1" si="527"/>
        <v>0</v>
      </c>
      <c r="DB82" s="22" t="b">
        <f t="shared" ca="1" si="521"/>
        <v>0</v>
      </c>
      <c r="DC82" s="22" t="b">
        <f t="shared" ca="1" si="528"/>
        <v>0</v>
      </c>
      <c r="DD82" s="22" t="b">
        <f t="shared" ca="1" si="528"/>
        <v>0</v>
      </c>
      <c r="DE82" s="22" t="b">
        <f t="shared" ca="1" si="528"/>
        <v>0</v>
      </c>
      <c r="DF82" s="22" t="b">
        <f t="shared" ca="1" si="528"/>
        <v>0</v>
      </c>
      <c r="DG82" s="22" t="b">
        <f t="shared" ca="1" si="528"/>
        <v>0</v>
      </c>
      <c r="DH82" s="22" t="b">
        <f t="shared" ca="1" si="528"/>
        <v>0</v>
      </c>
      <c r="DI82" s="22" t="b">
        <f t="shared" ca="1" si="528"/>
        <v>0</v>
      </c>
      <c r="DJ82" s="22" t="b">
        <f t="shared" ca="1" si="523"/>
        <v>0</v>
      </c>
      <c r="DK82" s="22"/>
      <c r="DO82" s="15" t="str">
        <f t="shared" ca="1" si="529"/>
        <v/>
      </c>
      <c r="DP82" s="15" t="str">
        <f t="shared" ca="1" si="529"/>
        <v/>
      </c>
      <c r="DQ82" s="15" t="str">
        <f t="shared" ca="1" si="529"/>
        <v/>
      </c>
      <c r="DR82" s="15" t="str">
        <f t="shared" ca="1" si="529"/>
        <v/>
      </c>
      <c r="DS82" s="15" t="str">
        <f t="shared" ca="1" si="529"/>
        <v/>
      </c>
      <c r="DT82" s="15" t="str">
        <f t="shared" ca="1" si="529"/>
        <v/>
      </c>
      <c r="DU82" s="15" t="str">
        <f t="shared" ca="1" si="529"/>
        <v/>
      </c>
      <c r="DV82" s="15" t="str">
        <f t="shared" ca="1" si="462"/>
        <v/>
      </c>
    </row>
    <row r="83" spans="1:126">
      <c r="A83" s="15">
        <f t="shared" si="531"/>
        <v>71</v>
      </c>
      <c r="B83" s="15" t="str">
        <f t="shared" ref="B83:B97" si="533">IF(AD83,IF(BS83&gt;0,BT83,IF(DA83,"Pole zależy od pól, które zależą od zamkniętego workbooka","ok.")),"")</f>
        <v/>
      </c>
      <c r="D83" s="15" t="str">
        <f t="shared" si="463"/>
        <v/>
      </c>
      <c r="M83" s="19"/>
      <c r="T83" s="15" t="str">
        <f t="shared" ca="1" si="464"/>
        <v/>
      </c>
      <c r="U83" s="15" t="str">
        <f t="shared" si="532"/>
        <v/>
      </c>
      <c r="AD83" s="16" t="b">
        <f t="shared" si="474"/>
        <v>0</v>
      </c>
      <c r="AE83" s="16" t="b">
        <f t="shared" si="475"/>
        <v>0</v>
      </c>
      <c r="AF83" s="15" t="str">
        <f t="shared" si="476"/>
        <v/>
      </c>
      <c r="AG83" s="15" t="str">
        <f t="shared" ca="1" si="477"/>
        <v/>
      </c>
      <c r="AH83" s="15" t="str">
        <f t="shared" ca="1" si="478"/>
        <v/>
      </c>
      <c r="AI83" s="15" t="b">
        <f t="shared" ca="1" si="479"/>
        <v>0</v>
      </c>
      <c r="AJ83" s="15" t="str">
        <f t="shared" ca="1" si="465"/>
        <v/>
      </c>
      <c r="AK83" s="27" t="str">
        <f t="shared" ca="1" si="480"/>
        <v/>
      </c>
      <c r="AL83" s="15" t="b">
        <f t="shared" ca="1" si="481"/>
        <v>0</v>
      </c>
      <c r="AM83" s="15" t="str">
        <f t="shared" ca="1" si="482"/>
        <v/>
      </c>
      <c r="AN83" s="15">
        <f t="shared" ca="1" si="483"/>
        <v>3</v>
      </c>
      <c r="AO83" s="15" t="str">
        <f t="shared" ca="1" si="466"/>
        <v/>
      </c>
      <c r="AP83" s="15" t="str">
        <f t="shared" ca="1" si="484"/>
        <v/>
      </c>
      <c r="AQ83" s="27">
        <f t="shared" si="485"/>
        <v>4</v>
      </c>
      <c r="AR83" s="15" t="b">
        <f t="shared" si="486"/>
        <v>0</v>
      </c>
      <c r="AS83" s="27" t="b">
        <f t="shared" si="487"/>
        <v>0</v>
      </c>
      <c r="AT83" s="27" t="b">
        <f t="shared" si="488"/>
        <v>0</v>
      </c>
      <c r="AU83" s="27" t="str">
        <f t="shared" si="489"/>
        <v/>
      </c>
      <c r="AV83" s="16" t="b">
        <f t="shared" si="490"/>
        <v>0</v>
      </c>
      <c r="AW83" s="15" t="str">
        <f t="shared" ca="1" si="530"/>
        <v/>
      </c>
      <c r="AX83" s="27" t="b">
        <f t="shared" ca="1" si="491"/>
        <v>0</v>
      </c>
      <c r="AY83" s="27" t="b">
        <f t="shared" ca="1" si="492"/>
        <v>0</v>
      </c>
      <c r="AZ83" s="15" t="b">
        <f t="shared" ca="1" si="493"/>
        <v>0</v>
      </c>
      <c r="BA83" s="15" t="b">
        <f t="shared" ca="1" si="494"/>
        <v>0</v>
      </c>
      <c r="BB83" s="15" t="str">
        <f t="shared" si="495"/>
        <v/>
      </c>
      <c r="BC83" s="15" t="str">
        <f t="shared" ca="1" si="467"/>
        <v/>
      </c>
      <c r="BD83" s="15" t="b">
        <f t="shared" ca="1" si="496"/>
        <v>0</v>
      </c>
      <c r="BE83" s="15" t="b">
        <f t="shared" si="497"/>
        <v>0</v>
      </c>
      <c r="BF83" s="15" t="str">
        <f t="shared" ca="1" si="498"/>
        <v/>
      </c>
      <c r="BG83" s="15" t="str">
        <f t="shared" si="499"/>
        <v/>
      </c>
      <c r="BH83" s="15" t="str">
        <f t="array" aca="1" ref="BH83" ca="1">IF(IFERROR( S83,1),1,IF(BC83="","", SUM(IF(ISERROR(INDIRECT(BC83)),1,0))))</f>
        <v/>
      </c>
      <c r="BI83" s="15" t="b">
        <f t="shared" si="500"/>
        <v>0</v>
      </c>
      <c r="BJ83" s="15" t="b">
        <f t="shared" si="501"/>
        <v>0</v>
      </c>
      <c r="BK83" s="15" t="str">
        <f t="shared" si="502"/>
        <v/>
      </c>
      <c r="BL83" s="15">
        <f t="shared" si="503"/>
        <v>4</v>
      </c>
      <c r="BP83" s="15" t="b">
        <f t="shared" si="468"/>
        <v>0</v>
      </c>
      <c r="BQ83" s="15" t="b">
        <f t="shared" si="469"/>
        <v>0</v>
      </c>
      <c r="BR83" s="15" t="str">
        <f t="shared" si="504"/>
        <v/>
      </c>
      <c r="BS83" s="15">
        <f t="shared" si="470"/>
        <v>0</v>
      </c>
      <c r="BT83" s="15" t="str">
        <f t="shared" si="471"/>
        <v/>
      </c>
      <c r="BV83" s="15" t="b">
        <f t="shared" ca="1" si="505"/>
        <v>0</v>
      </c>
      <c r="BW83" s="15" t="b">
        <f t="shared" ca="1" si="506"/>
        <v>0</v>
      </c>
      <c r="BX83" s="15" t="b">
        <f t="shared" ca="1" si="472"/>
        <v>0</v>
      </c>
      <c r="BY83" s="15" t="b">
        <f t="shared" ca="1" si="507"/>
        <v>0</v>
      </c>
      <c r="BZ83" s="15" t="b">
        <f t="shared" si="508"/>
        <v>0</v>
      </c>
      <c r="CA83" s="15" t="b">
        <f t="shared" si="509"/>
        <v>0</v>
      </c>
      <c r="CB83" s="15" t="b">
        <f t="shared" ca="1" si="510"/>
        <v>0</v>
      </c>
      <c r="CC83" s="15" t="b">
        <f t="shared" si="525"/>
        <v>0</v>
      </c>
      <c r="CD83" s="15" t="b">
        <f t="shared" si="525"/>
        <v>0</v>
      </c>
      <c r="CE83" s="15" t="b">
        <f t="shared" ca="1" si="512"/>
        <v>0</v>
      </c>
      <c r="CF83" s="15" t="b">
        <f t="shared" si="513"/>
        <v>0</v>
      </c>
      <c r="CG83" s="15" t="b">
        <f t="shared" si="514"/>
        <v>0</v>
      </c>
      <c r="CH83" s="15" t="b">
        <f t="shared" si="515"/>
        <v>0</v>
      </c>
      <c r="CI83" s="15" t="b">
        <f t="shared" si="516"/>
        <v>0</v>
      </c>
      <c r="CJ83" s="15" t="b">
        <f t="shared" si="517"/>
        <v>0</v>
      </c>
      <c r="CK83" s="15" t="b">
        <f t="shared" ca="1" si="526"/>
        <v>0</v>
      </c>
      <c r="CL83" s="15" t="b">
        <f t="shared" ca="1" si="526"/>
        <v>0</v>
      </c>
      <c r="CM83" s="15" t="b">
        <f t="shared" ca="1" si="526"/>
        <v>0</v>
      </c>
      <c r="CN83" s="15" t="b">
        <f t="shared" ca="1" si="526"/>
        <v>0</v>
      </c>
      <c r="CO83" s="15" t="b">
        <f t="shared" ca="1" si="526"/>
        <v>0</v>
      </c>
      <c r="CP83" s="15" t="b">
        <f t="shared" ca="1" si="526"/>
        <v>0</v>
      </c>
      <c r="CQ83" s="15" t="b">
        <f t="shared" ca="1" si="526"/>
        <v>0</v>
      </c>
      <c r="CR83" s="21" t="b">
        <f t="shared" ca="1" si="526"/>
        <v>0</v>
      </c>
      <c r="CS83" s="22" t="b">
        <f t="shared" ca="1" si="527"/>
        <v>0</v>
      </c>
      <c r="CT83" s="22" t="b">
        <f t="shared" ca="1" si="527"/>
        <v>0</v>
      </c>
      <c r="CU83" s="22" t="b">
        <f t="shared" ca="1" si="527"/>
        <v>0</v>
      </c>
      <c r="CV83" s="22" t="b">
        <f t="shared" ca="1" si="527"/>
        <v>0</v>
      </c>
      <c r="CW83" s="22" t="b">
        <f t="shared" ca="1" si="527"/>
        <v>0</v>
      </c>
      <c r="CX83" s="22" t="b">
        <f t="shared" ca="1" si="527"/>
        <v>0</v>
      </c>
      <c r="CY83" s="22" t="b">
        <f t="shared" ca="1" si="527"/>
        <v>0</v>
      </c>
      <c r="CZ83" s="21" t="b">
        <f t="shared" ca="1" si="527"/>
        <v>0</v>
      </c>
      <c r="DB83" s="22" t="b">
        <f t="shared" ca="1" si="521"/>
        <v>0</v>
      </c>
      <c r="DC83" s="22" t="b">
        <f t="shared" ca="1" si="528"/>
        <v>0</v>
      </c>
      <c r="DD83" s="22" t="b">
        <f t="shared" ca="1" si="528"/>
        <v>0</v>
      </c>
      <c r="DE83" s="22" t="b">
        <f t="shared" ca="1" si="528"/>
        <v>0</v>
      </c>
      <c r="DF83" s="22" t="b">
        <f t="shared" ca="1" si="528"/>
        <v>0</v>
      </c>
      <c r="DG83" s="22" t="b">
        <f t="shared" ca="1" si="528"/>
        <v>0</v>
      </c>
      <c r="DH83" s="22" t="b">
        <f t="shared" ca="1" si="528"/>
        <v>0</v>
      </c>
      <c r="DI83" s="22" t="b">
        <f t="shared" ca="1" si="528"/>
        <v>0</v>
      </c>
      <c r="DJ83" s="22" t="b">
        <f t="shared" ca="1" si="523"/>
        <v>0</v>
      </c>
      <c r="DK83" s="22"/>
      <c r="DO83" s="15" t="str">
        <f t="shared" ca="1" si="529"/>
        <v/>
      </c>
      <c r="DP83" s="15" t="str">
        <f t="shared" ca="1" si="529"/>
        <v/>
      </c>
      <c r="DQ83" s="15" t="str">
        <f t="shared" ca="1" si="529"/>
        <v/>
      </c>
      <c r="DR83" s="15" t="str">
        <f t="shared" ca="1" si="529"/>
        <v/>
      </c>
      <c r="DS83" s="15" t="str">
        <f t="shared" ca="1" si="529"/>
        <v/>
      </c>
      <c r="DT83" s="15" t="str">
        <f t="shared" ca="1" si="529"/>
        <v/>
      </c>
      <c r="DU83" s="15" t="str">
        <f t="shared" ca="1" si="529"/>
        <v/>
      </c>
      <c r="DV83" s="15" t="str">
        <f t="shared" ca="1" si="529"/>
        <v/>
      </c>
    </row>
    <row r="84" spans="1:126">
      <c r="A84" s="15">
        <f t="shared" si="531"/>
        <v>72</v>
      </c>
      <c r="B84" s="15" t="str">
        <f t="shared" si="533"/>
        <v/>
      </c>
      <c r="D84" s="15" t="str">
        <f t="shared" si="463"/>
        <v/>
      </c>
      <c r="M84" s="19"/>
      <c r="T84" s="15" t="str">
        <f t="shared" ca="1" si="464"/>
        <v/>
      </c>
      <c r="U84" s="15" t="str">
        <f t="shared" si="532"/>
        <v/>
      </c>
      <c r="AD84" s="16" t="b">
        <f t="shared" si="474"/>
        <v>0</v>
      </c>
      <c r="AE84" s="16" t="b">
        <f t="shared" si="475"/>
        <v>0</v>
      </c>
      <c r="AF84" s="15" t="str">
        <f t="shared" si="476"/>
        <v/>
      </c>
      <c r="AG84" s="15" t="str">
        <f t="shared" ca="1" si="477"/>
        <v/>
      </c>
      <c r="AH84" s="15" t="str">
        <f t="shared" ca="1" si="478"/>
        <v/>
      </c>
      <c r="AI84" s="15" t="b">
        <f t="shared" ca="1" si="479"/>
        <v>0</v>
      </c>
      <c r="AJ84" s="15" t="str">
        <f t="shared" ca="1" si="465"/>
        <v/>
      </c>
      <c r="AK84" s="27" t="str">
        <f t="shared" ca="1" si="480"/>
        <v/>
      </c>
      <c r="AL84" s="15" t="b">
        <f t="shared" ca="1" si="481"/>
        <v>0</v>
      </c>
      <c r="AM84" s="15" t="str">
        <f t="shared" ca="1" si="482"/>
        <v/>
      </c>
      <c r="AN84" s="15">
        <f t="shared" ca="1" si="483"/>
        <v>3</v>
      </c>
      <c r="AO84" s="15" t="str">
        <f t="shared" ca="1" si="466"/>
        <v/>
      </c>
      <c r="AP84" s="15" t="str">
        <f t="shared" ca="1" si="484"/>
        <v/>
      </c>
      <c r="AQ84" s="27">
        <f t="shared" si="485"/>
        <v>4</v>
      </c>
      <c r="AR84" s="15" t="b">
        <f t="shared" si="486"/>
        <v>0</v>
      </c>
      <c r="AS84" s="27" t="b">
        <f t="shared" si="487"/>
        <v>0</v>
      </c>
      <c r="AT84" s="27" t="b">
        <f t="shared" si="488"/>
        <v>0</v>
      </c>
      <c r="AU84" s="27" t="str">
        <f t="shared" si="489"/>
        <v/>
      </c>
      <c r="AV84" s="16" t="b">
        <f t="shared" si="490"/>
        <v>0</v>
      </c>
      <c r="AW84" s="15" t="str">
        <f t="shared" ca="1" si="530"/>
        <v/>
      </c>
      <c r="AX84" s="27" t="b">
        <f t="shared" ca="1" si="491"/>
        <v>0</v>
      </c>
      <c r="AY84" s="27" t="b">
        <f t="shared" ca="1" si="492"/>
        <v>0</v>
      </c>
      <c r="AZ84" s="15" t="b">
        <f t="shared" ca="1" si="493"/>
        <v>0</v>
      </c>
      <c r="BA84" s="15" t="b">
        <f t="shared" ca="1" si="494"/>
        <v>0</v>
      </c>
      <c r="BB84" s="15" t="str">
        <f t="shared" si="495"/>
        <v/>
      </c>
      <c r="BC84" s="15" t="str">
        <f t="shared" ca="1" si="467"/>
        <v/>
      </c>
      <c r="BD84" s="15" t="b">
        <f t="shared" ca="1" si="496"/>
        <v>0</v>
      </c>
      <c r="BE84" s="15" t="b">
        <f t="shared" si="497"/>
        <v>0</v>
      </c>
      <c r="BF84" s="15" t="str">
        <f t="shared" ca="1" si="498"/>
        <v/>
      </c>
      <c r="BG84" s="15" t="str">
        <f t="shared" si="499"/>
        <v/>
      </c>
      <c r="BH84" s="15" t="str">
        <f t="array" aca="1" ref="BH84" ca="1">IF(IFERROR( S84,1),1,IF(BC84="","", SUM(IF(ISERROR(INDIRECT(BC84)),1,0))))</f>
        <v/>
      </c>
      <c r="BI84" s="15" t="b">
        <f t="shared" si="500"/>
        <v>0</v>
      </c>
      <c r="BJ84" s="15" t="b">
        <f t="shared" si="501"/>
        <v>0</v>
      </c>
      <c r="BK84" s="15" t="str">
        <f t="shared" si="502"/>
        <v/>
      </c>
      <c r="BL84" s="15">
        <f t="shared" si="503"/>
        <v>4</v>
      </c>
      <c r="BP84" s="15" t="b">
        <f t="shared" si="468"/>
        <v>0</v>
      </c>
      <c r="BQ84" s="15" t="b">
        <f t="shared" si="469"/>
        <v>0</v>
      </c>
      <c r="BR84" s="15" t="str">
        <f t="shared" si="504"/>
        <v/>
      </c>
      <c r="BS84" s="15">
        <f t="shared" si="470"/>
        <v>0</v>
      </c>
      <c r="BT84" s="15" t="str">
        <f t="shared" si="471"/>
        <v/>
      </c>
      <c r="BV84" s="15" t="b">
        <f t="shared" ca="1" si="505"/>
        <v>0</v>
      </c>
      <c r="BW84" s="15" t="b">
        <f t="shared" ca="1" si="506"/>
        <v>0</v>
      </c>
      <c r="BX84" s="15" t="b">
        <f t="shared" ca="1" si="472"/>
        <v>0</v>
      </c>
      <c r="BY84" s="15" t="b">
        <f t="shared" ca="1" si="507"/>
        <v>0</v>
      </c>
      <c r="BZ84" s="15" t="b">
        <f t="shared" si="508"/>
        <v>0</v>
      </c>
      <c r="CA84" s="15" t="b">
        <f t="shared" si="509"/>
        <v>0</v>
      </c>
      <c r="CB84" s="15" t="b">
        <f t="shared" ca="1" si="510"/>
        <v>0</v>
      </c>
      <c r="CC84" s="15" t="b">
        <f t="shared" si="525"/>
        <v>0</v>
      </c>
      <c r="CD84" s="15" t="b">
        <f t="shared" si="525"/>
        <v>0</v>
      </c>
      <c r="CE84" s="15" t="b">
        <f t="shared" ca="1" si="512"/>
        <v>0</v>
      </c>
      <c r="CF84" s="15" t="b">
        <f t="shared" si="513"/>
        <v>0</v>
      </c>
      <c r="CG84" s="15" t="b">
        <f t="shared" si="514"/>
        <v>0</v>
      </c>
      <c r="CH84" s="15" t="b">
        <f t="shared" si="515"/>
        <v>0</v>
      </c>
      <c r="CI84" s="15" t="b">
        <f t="shared" si="516"/>
        <v>0</v>
      </c>
      <c r="CJ84" s="15" t="b">
        <f t="shared" si="517"/>
        <v>0</v>
      </c>
      <c r="CK84" s="15" t="b">
        <f t="shared" ca="1" si="526"/>
        <v>0</v>
      </c>
      <c r="CL84" s="15" t="b">
        <f t="shared" ca="1" si="526"/>
        <v>0</v>
      </c>
      <c r="CM84" s="15" t="b">
        <f t="shared" ca="1" si="526"/>
        <v>0</v>
      </c>
      <c r="CN84" s="15" t="b">
        <f t="shared" ca="1" si="526"/>
        <v>0</v>
      </c>
      <c r="CO84" s="15" t="b">
        <f t="shared" ca="1" si="526"/>
        <v>0</v>
      </c>
      <c r="CP84" s="15" t="b">
        <f t="shared" ca="1" si="526"/>
        <v>0</v>
      </c>
      <c r="CQ84" s="15" t="b">
        <f t="shared" ca="1" si="526"/>
        <v>0</v>
      </c>
      <c r="CR84" s="21" t="b">
        <f t="shared" ca="1" si="526"/>
        <v>0</v>
      </c>
      <c r="CS84" s="22" t="b">
        <f t="shared" ca="1" si="527"/>
        <v>0</v>
      </c>
      <c r="CT84" s="22" t="b">
        <f t="shared" ca="1" si="527"/>
        <v>0</v>
      </c>
      <c r="CU84" s="22" t="b">
        <f t="shared" ca="1" si="527"/>
        <v>0</v>
      </c>
      <c r="CV84" s="22" t="b">
        <f t="shared" ca="1" si="527"/>
        <v>0</v>
      </c>
      <c r="CW84" s="22" t="b">
        <f t="shared" ca="1" si="527"/>
        <v>0</v>
      </c>
      <c r="CX84" s="22" t="b">
        <f t="shared" ca="1" si="527"/>
        <v>0</v>
      </c>
      <c r="CY84" s="22" t="b">
        <f t="shared" ca="1" si="527"/>
        <v>0</v>
      </c>
      <c r="CZ84" s="21" t="b">
        <f t="shared" ca="1" si="527"/>
        <v>0</v>
      </c>
      <c r="DB84" s="22" t="b">
        <f t="shared" ca="1" si="521"/>
        <v>0</v>
      </c>
      <c r="DC84" s="22" t="b">
        <f t="shared" ca="1" si="528"/>
        <v>0</v>
      </c>
      <c r="DD84" s="22" t="b">
        <f t="shared" ca="1" si="528"/>
        <v>0</v>
      </c>
      <c r="DE84" s="22" t="b">
        <f t="shared" ca="1" si="528"/>
        <v>0</v>
      </c>
      <c r="DF84" s="22" t="b">
        <f t="shared" ca="1" si="528"/>
        <v>0</v>
      </c>
      <c r="DG84" s="22" t="b">
        <f t="shared" ca="1" si="528"/>
        <v>0</v>
      </c>
      <c r="DH84" s="22" t="b">
        <f t="shared" ca="1" si="528"/>
        <v>0</v>
      </c>
      <c r="DI84" s="22" t="b">
        <f t="shared" ca="1" si="528"/>
        <v>0</v>
      </c>
      <c r="DJ84" s="22" t="b">
        <f t="shared" ca="1" si="523"/>
        <v>0</v>
      </c>
      <c r="DK84" s="22"/>
      <c r="DO84" s="15" t="str">
        <f t="shared" ca="1" si="529"/>
        <v/>
      </c>
      <c r="DP84" s="15" t="str">
        <f t="shared" ca="1" si="529"/>
        <v/>
      </c>
      <c r="DQ84" s="15" t="str">
        <f t="shared" ca="1" si="529"/>
        <v/>
      </c>
      <c r="DR84" s="15" t="str">
        <f t="shared" ca="1" si="529"/>
        <v/>
      </c>
      <c r="DS84" s="15" t="str">
        <f t="shared" ca="1" si="529"/>
        <v/>
      </c>
      <c r="DT84" s="15" t="str">
        <f t="shared" ca="1" si="529"/>
        <v/>
      </c>
      <c r="DU84" s="15" t="str">
        <f t="shared" ca="1" si="529"/>
        <v/>
      </c>
      <c r="DV84" s="15" t="str">
        <f t="shared" ca="1" si="529"/>
        <v/>
      </c>
    </row>
    <row r="85" spans="1:126">
      <c r="A85" s="15">
        <f t="shared" si="531"/>
        <v>73</v>
      </c>
      <c r="B85" s="15" t="str">
        <f t="shared" si="533"/>
        <v/>
      </c>
      <c r="D85" s="15" t="str">
        <f t="shared" si="463"/>
        <v/>
      </c>
      <c r="M85" s="19"/>
      <c r="T85" s="15" t="str">
        <f t="shared" ca="1" si="464"/>
        <v/>
      </c>
      <c r="U85" s="15" t="str">
        <f t="shared" si="532"/>
        <v/>
      </c>
      <c r="AD85" s="16" t="b">
        <f t="shared" si="474"/>
        <v>0</v>
      </c>
      <c r="AE85" s="16" t="b">
        <f t="shared" si="475"/>
        <v>0</v>
      </c>
      <c r="AF85" s="15" t="str">
        <f t="shared" si="476"/>
        <v/>
      </c>
      <c r="AG85" s="15" t="str">
        <f t="shared" ca="1" si="477"/>
        <v/>
      </c>
      <c r="AH85" s="15" t="str">
        <f t="shared" ca="1" si="478"/>
        <v/>
      </c>
      <c r="AI85" s="15" t="b">
        <f t="shared" ca="1" si="479"/>
        <v>0</v>
      </c>
      <c r="AJ85" s="15" t="str">
        <f t="shared" ca="1" si="465"/>
        <v/>
      </c>
      <c r="AK85" s="27" t="str">
        <f t="shared" ca="1" si="480"/>
        <v/>
      </c>
      <c r="AL85" s="15" t="b">
        <f t="shared" ca="1" si="481"/>
        <v>0</v>
      </c>
      <c r="AM85" s="15" t="str">
        <f t="shared" ca="1" si="482"/>
        <v/>
      </c>
      <c r="AN85" s="15">
        <f t="shared" ca="1" si="483"/>
        <v>3</v>
      </c>
      <c r="AO85" s="15" t="str">
        <f t="shared" ca="1" si="466"/>
        <v/>
      </c>
      <c r="AP85" s="15" t="str">
        <f t="shared" ca="1" si="484"/>
        <v/>
      </c>
      <c r="AQ85" s="27">
        <f t="shared" si="485"/>
        <v>4</v>
      </c>
      <c r="AR85" s="15" t="b">
        <f t="shared" si="486"/>
        <v>0</v>
      </c>
      <c r="AS85" s="27" t="b">
        <f t="shared" si="487"/>
        <v>0</v>
      </c>
      <c r="AT85" s="27" t="b">
        <f t="shared" si="488"/>
        <v>0</v>
      </c>
      <c r="AU85" s="27" t="str">
        <f t="shared" si="489"/>
        <v/>
      </c>
      <c r="AV85" s="16" t="b">
        <f t="shared" si="490"/>
        <v>0</v>
      </c>
      <c r="AW85" s="15" t="str">
        <f t="shared" ca="1" si="530"/>
        <v/>
      </c>
      <c r="AX85" s="27" t="b">
        <f t="shared" ca="1" si="491"/>
        <v>0</v>
      </c>
      <c r="AY85" s="27" t="b">
        <f t="shared" ca="1" si="492"/>
        <v>0</v>
      </c>
      <c r="AZ85" s="15" t="b">
        <f t="shared" ca="1" si="493"/>
        <v>0</v>
      </c>
      <c r="BA85" s="15" t="b">
        <f t="shared" ca="1" si="494"/>
        <v>0</v>
      </c>
      <c r="BB85" s="15" t="str">
        <f t="shared" si="495"/>
        <v/>
      </c>
      <c r="BC85" s="15" t="str">
        <f t="shared" ca="1" si="467"/>
        <v/>
      </c>
      <c r="BD85" s="15" t="b">
        <f t="shared" ca="1" si="496"/>
        <v>0</v>
      </c>
      <c r="BE85" s="15" t="b">
        <f t="shared" si="497"/>
        <v>0</v>
      </c>
      <c r="BF85" s="15" t="str">
        <f t="shared" ca="1" si="498"/>
        <v/>
      </c>
      <c r="BG85" s="15" t="str">
        <f t="shared" si="499"/>
        <v/>
      </c>
      <c r="BH85" s="15" t="str">
        <f t="array" aca="1" ref="BH85" ca="1">IF(IFERROR( S85,1),1,IF(BC85="","", SUM(IF(ISERROR(INDIRECT(BC85)),1,0))))</f>
        <v/>
      </c>
      <c r="BI85" s="15" t="b">
        <f t="shared" si="500"/>
        <v>0</v>
      </c>
      <c r="BJ85" s="15" t="b">
        <f t="shared" si="501"/>
        <v>0</v>
      </c>
      <c r="BK85" s="15" t="str">
        <f t="shared" si="502"/>
        <v/>
      </c>
      <c r="BL85" s="15">
        <f t="shared" si="503"/>
        <v>4</v>
      </c>
      <c r="BP85" s="15" t="b">
        <f t="shared" si="468"/>
        <v>0</v>
      </c>
      <c r="BQ85" s="15" t="b">
        <f t="shared" si="469"/>
        <v>0</v>
      </c>
      <c r="BR85" s="15" t="str">
        <f t="shared" si="504"/>
        <v/>
      </c>
      <c r="BS85" s="15">
        <f t="shared" si="470"/>
        <v>0</v>
      </c>
      <c r="BT85" s="15" t="str">
        <f t="shared" ref="BT85:BT97" si="534">IF(BS85&gt;0,INDEX(BU$10:CZ$10,BS85),"")</f>
        <v/>
      </c>
      <c r="BV85" s="15" t="b">
        <f t="shared" ca="1" si="505"/>
        <v>0</v>
      </c>
      <c r="BW85" s="15" t="b">
        <f t="shared" ca="1" si="506"/>
        <v>0</v>
      </c>
      <c r="BX85" s="15" t="b">
        <f t="shared" ca="1" si="472"/>
        <v>0</v>
      </c>
      <c r="BY85" s="15" t="b">
        <f t="shared" ca="1" si="507"/>
        <v>0</v>
      </c>
      <c r="BZ85" s="15" t="b">
        <f t="shared" si="508"/>
        <v>0</v>
      </c>
      <c r="CA85" s="15" t="b">
        <f t="shared" si="509"/>
        <v>0</v>
      </c>
      <c r="CB85" s="15" t="b">
        <f t="shared" ca="1" si="510"/>
        <v>0</v>
      </c>
      <c r="CC85" s="15" t="b">
        <f t="shared" si="525"/>
        <v>0</v>
      </c>
      <c r="CD85" s="15" t="b">
        <f t="shared" si="525"/>
        <v>0</v>
      </c>
      <c r="CE85" s="15" t="b">
        <f t="shared" ca="1" si="512"/>
        <v>0</v>
      </c>
      <c r="CF85" s="15" t="b">
        <f t="shared" si="513"/>
        <v>0</v>
      </c>
      <c r="CG85" s="15" t="b">
        <f t="shared" si="514"/>
        <v>0</v>
      </c>
      <c r="CH85" s="15" t="b">
        <f t="shared" si="515"/>
        <v>0</v>
      </c>
      <c r="CI85" s="15" t="b">
        <f t="shared" si="516"/>
        <v>0</v>
      </c>
      <c r="CJ85" s="15" t="b">
        <f t="shared" si="517"/>
        <v>0</v>
      </c>
      <c r="CK85" s="15" t="b">
        <f t="shared" ca="1" si="526"/>
        <v>0</v>
      </c>
      <c r="CL85" s="15" t="b">
        <f t="shared" ca="1" si="526"/>
        <v>0</v>
      </c>
      <c r="CM85" s="15" t="b">
        <f t="shared" ca="1" si="526"/>
        <v>0</v>
      </c>
      <c r="CN85" s="15" t="b">
        <f t="shared" ca="1" si="526"/>
        <v>0</v>
      </c>
      <c r="CO85" s="15" t="b">
        <f t="shared" ca="1" si="526"/>
        <v>0</v>
      </c>
      <c r="CP85" s="15" t="b">
        <f t="shared" ca="1" si="526"/>
        <v>0</v>
      </c>
      <c r="CQ85" s="15" t="b">
        <f t="shared" ca="1" si="526"/>
        <v>0</v>
      </c>
      <c r="CR85" s="21" t="b">
        <f t="shared" ca="1" si="526"/>
        <v>0</v>
      </c>
      <c r="CS85" s="22" t="b">
        <f t="shared" ca="1" si="527"/>
        <v>0</v>
      </c>
      <c r="CT85" s="22" t="b">
        <f t="shared" ca="1" si="527"/>
        <v>0</v>
      </c>
      <c r="CU85" s="22" t="b">
        <f t="shared" ca="1" si="527"/>
        <v>0</v>
      </c>
      <c r="CV85" s="22" t="b">
        <f t="shared" ca="1" si="527"/>
        <v>0</v>
      </c>
      <c r="CW85" s="22" t="b">
        <f t="shared" ca="1" si="527"/>
        <v>0</v>
      </c>
      <c r="CX85" s="22" t="b">
        <f t="shared" ca="1" si="527"/>
        <v>0</v>
      </c>
      <c r="CY85" s="22" t="b">
        <f t="shared" ca="1" si="527"/>
        <v>0</v>
      </c>
      <c r="CZ85" s="21" t="b">
        <f t="shared" ca="1" si="527"/>
        <v>0</v>
      </c>
      <c r="DB85" s="22" t="b">
        <f t="shared" ca="1" si="521"/>
        <v>0</v>
      </c>
      <c r="DC85" s="22" t="b">
        <f t="shared" ca="1" si="528"/>
        <v>0</v>
      </c>
      <c r="DD85" s="22" t="b">
        <f t="shared" ca="1" si="528"/>
        <v>0</v>
      </c>
      <c r="DE85" s="22" t="b">
        <f t="shared" ca="1" si="528"/>
        <v>0</v>
      </c>
      <c r="DF85" s="22" t="b">
        <f t="shared" ca="1" si="528"/>
        <v>0</v>
      </c>
      <c r="DG85" s="22" t="b">
        <f t="shared" ca="1" si="528"/>
        <v>0</v>
      </c>
      <c r="DH85" s="22" t="b">
        <f t="shared" ca="1" si="528"/>
        <v>0</v>
      </c>
      <c r="DI85" s="22" t="b">
        <f t="shared" ca="1" si="528"/>
        <v>0</v>
      </c>
      <c r="DJ85" s="22" t="b">
        <f t="shared" ca="1" si="523"/>
        <v>0</v>
      </c>
      <c r="DK85" s="22"/>
      <c r="DO85" s="15" t="str">
        <f t="shared" ca="1" si="529"/>
        <v/>
      </c>
      <c r="DP85" s="15" t="str">
        <f t="shared" ca="1" si="529"/>
        <v/>
      </c>
      <c r="DQ85" s="15" t="str">
        <f t="shared" ca="1" si="529"/>
        <v/>
      </c>
      <c r="DR85" s="15" t="str">
        <f t="shared" ca="1" si="529"/>
        <v/>
      </c>
      <c r="DS85" s="15" t="str">
        <f t="shared" ca="1" si="529"/>
        <v/>
      </c>
      <c r="DT85" s="15" t="str">
        <f t="shared" ca="1" si="529"/>
        <v/>
      </c>
      <c r="DU85" s="15" t="str">
        <f t="shared" ca="1" si="529"/>
        <v/>
      </c>
      <c r="DV85" s="15" t="str">
        <f t="shared" ca="1" si="529"/>
        <v/>
      </c>
    </row>
    <row r="86" spans="1:126">
      <c r="A86" s="15">
        <f t="shared" si="531"/>
        <v>74</v>
      </c>
      <c r="B86" s="15" t="str">
        <f t="shared" si="533"/>
        <v/>
      </c>
      <c r="D86" s="15" t="str">
        <f t="shared" ref="D86:D97" si="535">IF(C86="","",C86)</f>
        <v/>
      </c>
      <c r="M86" s="19"/>
      <c r="T86" s="15" t="str">
        <f t="shared" ca="1" si="464"/>
        <v/>
      </c>
      <c r="U86" s="15" t="str">
        <f t="shared" si="532"/>
        <v/>
      </c>
      <c r="AD86" s="16" t="b">
        <f t="shared" si="474"/>
        <v>0</v>
      </c>
      <c r="AE86" s="16" t="b">
        <f t="shared" si="475"/>
        <v>0</v>
      </c>
      <c r="AF86" s="15" t="str">
        <f t="shared" si="476"/>
        <v/>
      </c>
      <c r="AG86" s="15" t="str">
        <f t="shared" ca="1" si="477"/>
        <v/>
      </c>
      <c r="AH86" s="15" t="str">
        <f t="shared" ca="1" si="478"/>
        <v/>
      </c>
      <c r="AI86" s="15" t="b">
        <f t="shared" ca="1" si="479"/>
        <v>0</v>
      </c>
      <c r="AJ86" s="15" t="str">
        <f t="shared" ref="AJ86:AJ97" ca="1" si="536">IF(AE86,INDIRECT(ADDRESS(ROW($T$4),COLUMN($T$4),,,AF86)),"")</f>
        <v/>
      </c>
      <c r="AK86" s="27" t="str">
        <f t="shared" ca="1" si="480"/>
        <v/>
      </c>
      <c r="AL86" s="15" t="b">
        <f t="shared" ca="1" si="481"/>
        <v>0</v>
      </c>
      <c r="AM86" s="15" t="str">
        <f t="shared" ca="1" si="482"/>
        <v/>
      </c>
      <c r="AN86" s="15">
        <f t="shared" ca="1" si="483"/>
        <v>3</v>
      </c>
      <c r="AO86" s="15" t="str">
        <f t="shared" ref="AO86:AO97" ca="1" si="537">IF(AE86,INDIRECT(ADDRESS(ROW($BS$4),COLUMN($BS$4),,,AF86)),"")</f>
        <v/>
      </c>
      <c r="AP86" s="15" t="str">
        <f t="shared" ca="1" si="484"/>
        <v/>
      </c>
      <c r="AQ86" s="27">
        <f t="shared" si="485"/>
        <v>4</v>
      </c>
      <c r="AR86" s="15" t="b">
        <f t="shared" si="486"/>
        <v>0</v>
      </c>
      <c r="AS86" s="27" t="b">
        <f t="shared" si="487"/>
        <v>0</v>
      </c>
      <c r="AT86" s="27" t="b">
        <f t="shared" si="488"/>
        <v>0</v>
      </c>
      <c r="AU86" s="27" t="str">
        <f t="shared" si="489"/>
        <v/>
      </c>
      <c r="AV86" s="16" t="b">
        <f t="shared" si="490"/>
        <v>0</v>
      </c>
      <c r="AW86" s="15" t="str">
        <f t="shared" ca="1" si="530"/>
        <v/>
      </c>
      <c r="AX86" s="27" t="b">
        <f t="shared" ca="1" si="491"/>
        <v>0</v>
      </c>
      <c r="AY86" s="27" t="b">
        <f t="shared" ca="1" si="492"/>
        <v>0</v>
      </c>
      <c r="AZ86" s="15" t="b">
        <f t="shared" ca="1" si="493"/>
        <v>0</v>
      </c>
      <c r="BA86" s="15" t="b">
        <f t="shared" ca="1" si="494"/>
        <v>0</v>
      </c>
      <c r="BB86" s="15" t="str">
        <f t="shared" si="495"/>
        <v/>
      </c>
      <c r="BC86" s="15" t="str">
        <f t="shared" ref="BC86:BC97" ca="1" si="538">IFERROR(IF(MIN(AZ86:BA86)&lt;=0,"",  BB86 &amp; IF(AND(OR(AZ86&gt;1,BA86&gt;1),AQ86=1), ":" &amp; ADDRESS(ROW(INDIRECT(BB86)) +BA86-1,COLUMN(INDIRECT(BB86))+AZ86-1),"")),"")</f>
        <v/>
      </c>
      <c r="BD86" s="15" t="b">
        <f t="shared" ca="1" si="496"/>
        <v>0</v>
      </c>
      <c r="BE86" s="15" t="b">
        <f t="shared" si="497"/>
        <v>0</v>
      </c>
      <c r="BF86" s="15" t="str">
        <f t="shared" ca="1" si="498"/>
        <v/>
      </c>
      <c r="BG86" s="15" t="str">
        <f t="shared" si="499"/>
        <v/>
      </c>
      <c r="BH86" s="15" t="str">
        <f t="array" aca="1" ref="BH86" ca="1">IF(IFERROR( S86,1),1,IF(BC86="","", SUM(IF(ISERROR(INDIRECT(BC86)),1,0))))</f>
        <v/>
      </c>
      <c r="BI86" s="15" t="b">
        <f t="shared" si="500"/>
        <v>0</v>
      </c>
      <c r="BJ86" s="15" t="b">
        <f t="shared" si="501"/>
        <v>0</v>
      </c>
      <c r="BK86" s="15" t="str">
        <f t="shared" si="502"/>
        <v/>
      </c>
      <c r="BL86" s="15">
        <f t="shared" si="503"/>
        <v>4</v>
      </c>
      <c r="BP86" s="15" t="b">
        <f t="shared" ref="BP86:BP97" si="539">IF(AD86,IF(M86="",TRUE,NOT(M86)),FALSE)</f>
        <v>0</v>
      </c>
      <c r="BQ86" s="15" t="b">
        <f t="shared" ref="BQ86:BQ97" si="540">IF(BP86,OR(BU86:CZ86),FALSE)</f>
        <v>0</v>
      </c>
      <c r="BR86" s="15" t="str">
        <f t="shared" si="504"/>
        <v/>
      </c>
      <c r="BS86" s="15">
        <f t="shared" ref="BS86:BS97" si="541">IF(BP86,IF(BQ86,BR86,IF(AQ86=2,AP86,0)),0)</f>
        <v>0</v>
      </c>
      <c r="BT86" s="15" t="str">
        <f t="shared" si="534"/>
        <v/>
      </c>
      <c r="BV86" s="15" t="b">
        <f t="shared" ca="1" si="505"/>
        <v>0</v>
      </c>
      <c r="BW86" s="15" t="b">
        <f t="shared" ca="1" si="506"/>
        <v>0</v>
      </c>
      <c r="BX86" s="15" t="b">
        <f t="shared" ref="BX86:BX97" ca="1" si="542">IFERROR(IF(AE86,IFERROR(INDIRECT(ADDRESS(ROW($B$2),COLUMN($B$2),4,,AF86))&lt;&gt;$B$2,TRUE)),FALSE)</f>
        <v>0</v>
      </c>
      <c r="BY86" s="15" t="b">
        <f t="shared" ca="1" si="507"/>
        <v>0</v>
      </c>
      <c r="BZ86" s="15" t="b">
        <f t="shared" si="508"/>
        <v>0</v>
      </c>
      <c r="CA86" s="15" t="b">
        <f t="shared" si="509"/>
        <v>0</v>
      </c>
      <c r="CB86" s="15" t="b">
        <f t="shared" ca="1" si="510"/>
        <v>0</v>
      </c>
      <c r="CC86" s="15" t="b">
        <f t="shared" si="525"/>
        <v>0</v>
      </c>
      <c r="CD86" s="15" t="b">
        <f t="shared" si="525"/>
        <v>0</v>
      </c>
      <c r="CE86" s="15" t="b">
        <f t="shared" ca="1" si="512"/>
        <v>0</v>
      </c>
      <c r="CF86" s="15" t="b">
        <f t="shared" si="513"/>
        <v>0</v>
      </c>
      <c r="CG86" s="15" t="b">
        <f t="shared" si="514"/>
        <v>0</v>
      </c>
      <c r="CH86" s="15" t="b">
        <f t="shared" si="515"/>
        <v>0</v>
      </c>
      <c r="CI86" s="15" t="b">
        <f t="shared" si="516"/>
        <v>0</v>
      </c>
      <c r="CJ86" s="15" t="b">
        <f t="shared" si="517"/>
        <v>0</v>
      </c>
      <c r="CK86" s="15" t="b">
        <f t="shared" ca="1" si="526"/>
        <v>0</v>
      </c>
      <c r="CL86" s="15" t="b">
        <f t="shared" ca="1" si="526"/>
        <v>0</v>
      </c>
      <c r="CM86" s="15" t="b">
        <f t="shared" ca="1" si="526"/>
        <v>0</v>
      </c>
      <c r="CN86" s="15" t="b">
        <f t="shared" ca="1" si="526"/>
        <v>0</v>
      </c>
      <c r="CO86" s="15" t="b">
        <f t="shared" ca="1" si="526"/>
        <v>0</v>
      </c>
      <c r="CP86" s="15" t="b">
        <f t="shared" ca="1" si="526"/>
        <v>0</v>
      </c>
      <c r="CQ86" s="15" t="b">
        <f t="shared" ca="1" si="526"/>
        <v>0</v>
      </c>
      <c r="CR86" s="21" t="b">
        <f t="shared" ca="1" si="526"/>
        <v>0</v>
      </c>
      <c r="CS86" s="22" t="b">
        <f t="shared" ca="1" si="527"/>
        <v>0</v>
      </c>
      <c r="CT86" s="22" t="b">
        <f t="shared" ca="1" si="527"/>
        <v>0</v>
      </c>
      <c r="CU86" s="22" t="b">
        <f t="shared" ca="1" si="527"/>
        <v>0</v>
      </c>
      <c r="CV86" s="22" t="b">
        <f t="shared" ca="1" si="527"/>
        <v>0</v>
      </c>
      <c r="CW86" s="22" t="b">
        <f t="shared" ca="1" si="527"/>
        <v>0</v>
      </c>
      <c r="CX86" s="22" t="b">
        <f t="shared" ca="1" si="527"/>
        <v>0</v>
      </c>
      <c r="CY86" s="22" t="b">
        <f t="shared" ca="1" si="527"/>
        <v>0</v>
      </c>
      <c r="CZ86" s="21" t="b">
        <f t="shared" ca="1" si="527"/>
        <v>0</v>
      </c>
      <c r="DB86" s="22" t="b">
        <f t="shared" ca="1" si="521"/>
        <v>0</v>
      </c>
      <c r="DC86" s="22" t="b">
        <f t="shared" ca="1" si="528"/>
        <v>0</v>
      </c>
      <c r="DD86" s="22" t="b">
        <f t="shared" ca="1" si="528"/>
        <v>0</v>
      </c>
      <c r="DE86" s="22" t="b">
        <f t="shared" ca="1" si="528"/>
        <v>0</v>
      </c>
      <c r="DF86" s="22" t="b">
        <f t="shared" ca="1" si="528"/>
        <v>0</v>
      </c>
      <c r="DG86" s="22" t="b">
        <f t="shared" ca="1" si="528"/>
        <v>0</v>
      </c>
      <c r="DH86" s="22" t="b">
        <f t="shared" ca="1" si="528"/>
        <v>0</v>
      </c>
      <c r="DI86" s="22" t="b">
        <f t="shared" ca="1" si="528"/>
        <v>0</v>
      </c>
      <c r="DJ86" s="22" t="b">
        <f t="shared" ca="1" si="523"/>
        <v>0</v>
      </c>
      <c r="DK86" s="22"/>
      <c r="DO86" s="15" t="str">
        <f t="shared" ca="1" si="529"/>
        <v/>
      </c>
      <c r="DP86" s="15" t="str">
        <f t="shared" ca="1" si="529"/>
        <v/>
      </c>
      <c r="DQ86" s="15" t="str">
        <f t="shared" ca="1" si="529"/>
        <v/>
      </c>
      <c r="DR86" s="15" t="str">
        <f t="shared" ca="1" si="529"/>
        <v/>
      </c>
      <c r="DS86" s="15" t="str">
        <f t="shared" ca="1" si="529"/>
        <v/>
      </c>
      <c r="DT86" s="15" t="str">
        <f t="shared" ca="1" si="529"/>
        <v/>
      </c>
      <c r="DU86" s="15" t="str">
        <f t="shared" ca="1" si="529"/>
        <v/>
      </c>
      <c r="DV86" s="15" t="str">
        <f t="shared" ca="1" si="529"/>
        <v/>
      </c>
    </row>
    <row r="87" spans="1:126">
      <c r="A87" s="15">
        <f t="shared" si="531"/>
        <v>75</v>
      </c>
      <c r="B87" s="15" t="str">
        <f t="shared" si="533"/>
        <v/>
      </c>
      <c r="D87" s="15" t="str">
        <f t="shared" si="535"/>
        <v/>
      </c>
      <c r="M87" s="19"/>
      <c r="T87" s="15" t="str">
        <f t="shared" ca="1" si="464"/>
        <v/>
      </c>
      <c r="U87" s="15" t="str">
        <f t="shared" si="532"/>
        <v/>
      </c>
      <c r="AD87" s="16" t="b">
        <f t="shared" si="474"/>
        <v>0</v>
      </c>
      <c r="AE87" s="16" t="b">
        <f t="shared" si="475"/>
        <v>0</v>
      </c>
      <c r="AF87" s="15" t="str">
        <f t="shared" si="476"/>
        <v/>
      </c>
      <c r="AG87" s="15" t="str">
        <f t="shared" ca="1" si="477"/>
        <v/>
      </c>
      <c r="AH87" s="15" t="str">
        <f t="shared" ca="1" si="478"/>
        <v/>
      </c>
      <c r="AI87" s="15" t="b">
        <f t="shared" ca="1" si="479"/>
        <v>0</v>
      </c>
      <c r="AJ87" s="15" t="str">
        <f t="shared" ca="1" si="536"/>
        <v/>
      </c>
      <c r="AK87" s="27" t="str">
        <f t="shared" ca="1" si="480"/>
        <v/>
      </c>
      <c r="AL87" s="15" t="b">
        <f t="shared" ca="1" si="481"/>
        <v>0</v>
      </c>
      <c r="AM87" s="15" t="str">
        <f t="shared" ca="1" si="482"/>
        <v/>
      </c>
      <c r="AN87" s="15">
        <f t="shared" ca="1" si="483"/>
        <v>3</v>
      </c>
      <c r="AO87" s="15" t="str">
        <f t="shared" ca="1" si="537"/>
        <v/>
      </c>
      <c r="AP87" s="15" t="str">
        <f t="shared" ca="1" si="484"/>
        <v/>
      </c>
      <c r="AQ87" s="27">
        <f t="shared" si="485"/>
        <v>4</v>
      </c>
      <c r="AR87" s="15" t="b">
        <f t="shared" si="486"/>
        <v>0</v>
      </c>
      <c r="AS87" s="27" t="b">
        <f t="shared" si="487"/>
        <v>0</v>
      </c>
      <c r="AT87" s="27" t="b">
        <f t="shared" si="488"/>
        <v>0</v>
      </c>
      <c r="AU87" s="27" t="str">
        <f t="shared" si="489"/>
        <v/>
      </c>
      <c r="AV87" s="16" t="b">
        <f t="shared" si="490"/>
        <v>0</v>
      </c>
      <c r="AW87" s="15" t="str">
        <f t="shared" ca="1" si="530"/>
        <v/>
      </c>
      <c r="AX87" s="27" t="b">
        <f t="shared" ca="1" si="491"/>
        <v>0</v>
      </c>
      <c r="AY87" s="27" t="b">
        <f t="shared" ca="1" si="492"/>
        <v>0</v>
      </c>
      <c r="AZ87" s="15" t="b">
        <f t="shared" ca="1" si="493"/>
        <v>0</v>
      </c>
      <c r="BA87" s="15" t="b">
        <f t="shared" ca="1" si="494"/>
        <v>0</v>
      </c>
      <c r="BB87" s="15" t="str">
        <f t="shared" si="495"/>
        <v/>
      </c>
      <c r="BC87" s="15" t="str">
        <f t="shared" ca="1" si="538"/>
        <v/>
      </c>
      <c r="BD87" s="15" t="b">
        <f t="shared" ca="1" si="496"/>
        <v>0</v>
      </c>
      <c r="BE87" s="15" t="b">
        <f t="shared" si="497"/>
        <v>0</v>
      </c>
      <c r="BF87" s="15" t="str">
        <f t="shared" ca="1" si="498"/>
        <v/>
      </c>
      <c r="BG87" s="15" t="str">
        <f t="shared" si="499"/>
        <v/>
      </c>
      <c r="BH87" s="15" t="str">
        <f t="array" aca="1" ref="BH87" ca="1">IF(IFERROR( S87,1),1,IF(BC87="","", SUM(IF(ISERROR(INDIRECT(BC87)),1,0))))</f>
        <v/>
      </c>
      <c r="BI87" s="15" t="b">
        <f t="shared" si="500"/>
        <v>0</v>
      </c>
      <c r="BJ87" s="15" t="b">
        <f t="shared" si="501"/>
        <v>0</v>
      </c>
      <c r="BK87" s="15" t="str">
        <f t="shared" si="502"/>
        <v/>
      </c>
      <c r="BL87" s="15">
        <f t="shared" si="503"/>
        <v>4</v>
      </c>
      <c r="BP87" s="15" t="b">
        <f t="shared" si="539"/>
        <v>0</v>
      </c>
      <c r="BQ87" s="15" t="b">
        <f t="shared" si="540"/>
        <v>0</v>
      </c>
      <c r="BR87" s="15" t="str">
        <f t="shared" si="504"/>
        <v/>
      </c>
      <c r="BS87" s="15">
        <f t="shared" si="541"/>
        <v>0</v>
      </c>
      <c r="BT87" s="15" t="str">
        <f t="shared" si="534"/>
        <v/>
      </c>
      <c r="BV87" s="15" t="b">
        <f t="shared" ca="1" si="505"/>
        <v>0</v>
      </c>
      <c r="BW87" s="15" t="b">
        <f t="shared" ca="1" si="506"/>
        <v>0</v>
      </c>
      <c r="BX87" s="15" t="b">
        <f t="shared" ca="1" si="542"/>
        <v>0</v>
      </c>
      <c r="BY87" s="15" t="b">
        <f t="shared" ca="1" si="507"/>
        <v>0</v>
      </c>
      <c r="BZ87" s="15" t="b">
        <f t="shared" si="508"/>
        <v>0</v>
      </c>
      <c r="CA87" s="15" t="b">
        <f t="shared" si="509"/>
        <v>0</v>
      </c>
      <c r="CB87" s="15" t="b">
        <f t="shared" ca="1" si="510"/>
        <v>0</v>
      </c>
      <c r="CC87" s="15" t="b">
        <f t="shared" si="525"/>
        <v>0</v>
      </c>
      <c r="CD87" s="15" t="b">
        <f t="shared" si="525"/>
        <v>0</v>
      </c>
      <c r="CE87" s="15" t="b">
        <f t="shared" ca="1" si="512"/>
        <v>0</v>
      </c>
      <c r="CF87" s="15" t="b">
        <f t="shared" si="513"/>
        <v>0</v>
      </c>
      <c r="CG87" s="15" t="b">
        <f t="shared" si="514"/>
        <v>0</v>
      </c>
      <c r="CH87" s="15" t="b">
        <f t="shared" si="515"/>
        <v>0</v>
      </c>
      <c r="CI87" s="15" t="b">
        <f t="shared" si="516"/>
        <v>0</v>
      </c>
      <c r="CJ87" s="15" t="b">
        <f t="shared" si="517"/>
        <v>0</v>
      </c>
      <c r="CK87" s="15" t="b">
        <f t="shared" ca="1" si="526"/>
        <v>0</v>
      </c>
      <c r="CL87" s="15" t="b">
        <f t="shared" ca="1" si="526"/>
        <v>0</v>
      </c>
      <c r="CM87" s="15" t="b">
        <f t="shared" ca="1" si="526"/>
        <v>0</v>
      </c>
      <c r="CN87" s="15" t="b">
        <f t="shared" ca="1" si="526"/>
        <v>0</v>
      </c>
      <c r="CO87" s="15" t="b">
        <f t="shared" ca="1" si="526"/>
        <v>0</v>
      </c>
      <c r="CP87" s="15" t="b">
        <f t="shared" ca="1" si="526"/>
        <v>0</v>
      </c>
      <c r="CQ87" s="15" t="b">
        <f t="shared" ca="1" si="526"/>
        <v>0</v>
      </c>
      <c r="CR87" s="21" t="b">
        <f t="shared" ca="1" si="526"/>
        <v>0</v>
      </c>
      <c r="CS87" s="22" t="b">
        <f t="shared" ca="1" si="527"/>
        <v>0</v>
      </c>
      <c r="CT87" s="22" t="b">
        <f t="shared" ca="1" si="527"/>
        <v>0</v>
      </c>
      <c r="CU87" s="22" t="b">
        <f t="shared" ca="1" si="527"/>
        <v>0</v>
      </c>
      <c r="CV87" s="22" t="b">
        <f t="shared" ca="1" si="527"/>
        <v>0</v>
      </c>
      <c r="CW87" s="22" t="b">
        <f t="shared" ca="1" si="527"/>
        <v>0</v>
      </c>
      <c r="CX87" s="22" t="b">
        <f t="shared" ca="1" si="527"/>
        <v>0</v>
      </c>
      <c r="CY87" s="22" t="b">
        <f t="shared" ca="1" si="527"/>
        <v>0</v>
      </c>
      <c r="CZ87" s="21" t="b">
        <f t="shared" ca="1" si="527"/>
        <v>0</v>
      </c>
      <c r="DB87" s="22" t="b">
        <f t="shared" ca="1" si="521"/>
        <v>0</v>
      </c>
      <c r="DC87" s="22" t="b">
        <f t="shared" ca="1" si="528"/>
        <v>0</v>
      </c>
      <c r="DD87" s="22" t="b">
        <f t="shared" ca="1" si="528"/>
        <v>0</v>
      </c>
      <c r="DE87" s="22" t="b">
        <f t="shared" ca="1" si="528"/>
        <v>0</v>
      </c>
      <c r="DF87" s="22" t="b">
        <f t="shared" ca="1" si="528"/>
        <v>0</v>
      </c>
      <c r="DG87" s="22" t="b">
        <f t="shared" ca="1" si="528"/>
        <v>0</v>
      </c>
      <c r="DH87" s="22" t="b">
        <f t="shared" ca="1" si="528"/>
        <v>0</v>
      </c>
      <c r="DI87" s="22" t="b">
        <f t="shared" ca="1" si="528"/>
        <v>0</v>
      </c>
      <c r="DJ87" s="22" t="b">
        <f t="shared" ca="1" si="523"/>
        <v>0</v>
      </c>
      <c r="DK87" s="22"/>
      <c r="DO87" s="15" t="str">
        <f t="shared" ca="1" si="529"/>
        <v/>
      </c>
      <c r="DP87" s="15" t="str">
        <f t="shared" ca="1" si="529"/>
        <v/>
      </c>
      <c r="DQ87" s="15" t="str">
        <f t="shared" ca="1" si="529"/>
        <v/>
      </c>
      <c r="DR87" s="15" t="str">
        <f t="shared" ca="1" si="529"/>
        <v/>
      </c>
      <c r="DS87" s="15" t="str">
        <f t="shared" ca="1" si="529"/>
        <v/>
      </c>
      <c r="DT87" s="15" t="str">
        <f t="shared" ca="1" si="529"/>
        <v/>
      </c>
      <c r="DU87" s="15" t="str">
        <f t="shared" ca="1" si="529"/>
        <v/>
      </c>
      <c r="DV87" s="15" t="str">
        <f t="shared" ca="1" si="529"/>
        <v/>
      </c>
    </row>
    <row r="88" spans="1:126">
      <c r="A88" s="15">
        <f t="shared" si="531"/>
        <v>76</v>
      </c>
      <c r="B88" s="15" t="str">
        <f t="shared" si="533"/>
        <v/>
      </c>
      <c r="D88" s="15" t="str">
        <f t="shared" si="535"/>
        <v/>
      </c>
      <c r="M88" s="19"/>
      <c r="T88" s="15" t="str">
        <f t="shared" ca="1" si="464"/>
        <v/>
      </c>
      <c r="U88" s="15" t="str">
        <f t="shared" si="532"/>
        <v/>
      </c>
      <c r="AD88" s="16" t="b">
        <f t="shared" si="474"/>
        <v>0</v>
      </c>
      <c r="AE88" s="16" t="b">
        <f t="shared" si="475"/>
        <v>0</v>
      </c>
      <c r="AF88" s="15" t="str">
        <f t="shared" si="476"/>
        <v/>
      </c>
      <c r="AG88" s="15" t="str">
        <f t="shared" ca="1" si="477"/>
        <v/>
      </c>
      <c r="AH88" s="15" t="str">
        <f t="shared" ca="1" si="478"/>
        <v/>
      </c>
      <c r="AI88" s="15" t="b">
        <f t="shared" ca="1" si="479"/>
        <v>0</v>
      </c>
      <c r="AJ88" s="15" t="str">
        <f t="shared" ca="1" si="536"/>
        <v/>
      </c>
      <c r="AK88" s="27" t="str">
        <f t="shared" ca="1" si="480"/>
        <v/>
      </c>
      <c r="AL88" s="15" t="b">
        <f t="shared" ca="1" si="481"/>
        <v>0</v>
      </c>
      <c r="AM88" s="15" t="str">
        <f t="shared" ca="1" si="482"/>
        <v/>
      </c>
      <c r="AN88" s="15">
        <f t="shared" ca="1" si="483"/>
        <v>3</v>
      </c>
      <c r="AO88" s="15" t="str">
        <f t="shared" ca="1" si="537"/>
        <v/>
      </c>
      <c r="AP88" s="15" t="str">
        <f t="shared" ca="1" si="484"/>
        <v/>
      </c>
      <c r="AQ88" s="27">
        <f t="shared" si="485"/>
        <v>4</v>
      </c>
      <c r="AR88" s="15" t="b">
        <f t="shared" si="486"/>
        <v>0</v>
      </c>
      <c r="AS88" s="27" t="b">
        <f t="shared" si="487"/>
        <v>0</v>
      </c>
      <c r="AT88" s="27" t="b">
        <f t="shared" si="488"/>
        <v>0</v>
      </c>
      <c r="AU88" s="27" t="str">
        <f t="shared" si="489"/>
        <v/>
      </c>
      <c r="AV88" s="16" t="b">
        <f t="shared" si="490"/>
        <v>0</v>
      </c>
      <c r="AW88" s="15" t="str">
        <f t="shared" ca="1" si="530"/>
        <v/>
      </c>
      <c r="AX88" s="27" t="b">
        <f t="shared" ca="1" si="491"/>
        <v>0</v>
      </c>
      <c r="AY88" s="27" t="b">
        <f t="shared" ca="1" si="492"/>
        <v>0</v>
      </c>
      <c r="AZ88" s="15" t="b">
        <f t="shared" ca="1" si="493"/>
        <v>0</v>
      </c>
      <c r="BA88" s="15" t="b">
        <f t="shared" ca="1" si="494"/>
        <v>0</v>
      </c>
      <c r="BB88" s="15" t="str">
        <f t="shared" si="495"/>
        <v/>
      </c>
      <c r="BC88" s="15" t="str">
        <f t="shared" ca="1" si="538"/>
        <v/>
      </c>
      <c r="BD88" s="15" t="b">
        <f t="shared" ca="1" si="496"/>
        <v>0</v>
      </c>
      <c r="BE88" s="15" t="b">
        <f t="shared" si="497"/>
        <v>0</v>
      </c>
      <c r="BF88" s="15" t="str">
        <f t="shared" ca="1" si="498"/>
        <v/>
      </c>
      <c r="BG88" s="15" t="str">
        <f t="shared" si="499"/>
        <v/>
      </c>
      <c r="BH88" s="15" t="str">
        <f t="array" aca="1" ref="BH88" ca="1">IF(IFERROR( S88,1),1,IF(BC88="","", SUM(IF(ISERROR(INDIRECT(BC88)),1,0))))</f>
        <v/>
      </c>
      <c r="BI88" s="15" t="b">
        <f t="shared" si="500"/>
        <v>0</v>
      </c>
      <c r="BJ88" s="15" t="b">
        <f t="shared" si="501"/>
        <v>0</v>
      </c>
      <c r="BK88" s="15" t="str">
        <f t="shared" si="502"/>
        <v/>
      </c>
      <c r="BL88" s="15">
        <f t="shared" si="503"/>
        <v>4</v>
      </c>
      <c r="BP88" s="15" t="b">
        <f t="shared" si="539"/>
        <v>0</v>
      </c>
      <c r="BQ88" s="15" t="b">
        <f t="shared" si="540"/>
        <v>0</v>
      </c>
      <c r="BR88" s="15" t="str">
        <f t="shared" si="504"/>
        <v/>
      </c>
      <c r="BS88" s="15">
        <f t="shared" si="541"/>
        <v>0</v>
      </c>
      <c r="BT88" s="15" t="str">
        <f t="shared" si="534"/>
        <v/>
      </c>
      <c r="BV88" s="15" t="b">
        <f t="shared" ca="1" si="505"/>
        <v>0</v>
      </c>
      <c r="BW88" s="15" t="b">
        <f t="shared" ca="1" si="506"/>
        <v>0</v>
      </c>
      <c r="BX88" s="15" t="b">
        <f t="shared" ca="1" si="542"/>
        <v>0</v>
      </c>
      <c r="BY88" s="15" t="b">
        <f t="shared" ca="1" si="507"/>
        <v>0</v>
      </c>
      <c r="BZ88" s="15" t="b">
        <f t="shared" si="508"/>
        <v>0</v>
      </c>
      <c r="CA88" s="15" t="b">
        <f t="shared" si="509"/>
        <v>0</v>
      </c>
      <c r="CB88" s="15" t="b">
        <f t="shared" ca="1" si="510"/>
        <v>0</v>
      </c>
      <c r="CC88" s="15" t="b">
        <f t="shared" si="525"/>
        <v>0</v>
      </c>
      <c r="CD88" s="15" t="b">
        <f t="shared" si="525"/>
        <v>0</v>
      </c>
      <c r="CE88" s="15" t="b">
        <f t="shared" ca="1" si="512"/>
        <v>0</v>
      </c>
      <c r="CF88" s="15" t="b">
        <f t="shared" si="513"/>
        <v>0</v>
      </c>
      <c r="CG88" s="15" t="b">
        <f t="shared" si="514"/>
        <v>0</v>
      </c>
      <c r="CH88" s="15" t="b">
        <f t="shared" si="515"/>
        <v>0</v>
      </c>
      <c r="CI88" s="15" t="b">
        <f t="shared" si="516"/>
        <v>0</v>
      </c>
      <c r="CJ88" s="15" t="b">
        <f t="shared" si="517"/>
        <v>0</v>
      </c>
      <c r="CK88" s="15" t="b">
        <f t="shared" ca="1" si="526"/>
        <v>0</v>
      </c>
      <c r="CL88" s="15" t="b">
        <f t="shared" ca="1" si="526"/>
        <v>0</v>
      </c>
      <c r="CM88" s="15" t="b">
        <f t="shared" ca="1" si="526"/>
        <v>0</v>
      </c>
      <c r="CN88" s="15" t="b">
        <f t="shared" ca="1" si="526"/>
        <v>0</v>
      </c>
      <c r="CO88" s="15" t="b">
        <f t="shared" ca="1" si="526"/>
        <v>0</v>
      </c>
      <c r="CP88" s="15" t="b">
        <f t="shared" ca="1" si="526"/>
        <v>0</v>
      </c>
      <c r="CQ88" s="15" t="b">
        <f t="shared" ca="1" si="526"/>
        <v>0</v>
      </c>
      <c r="CR88" s="21" t="b">
        <f t="shared" ca="1" si="526"/>
        <v>0</v>
      </c>
      <c r="CS88" s="22" t="b">
        <f t="shared" ca="1" si="527"/>
        <v>0</v>
      </c>
      <c r="CT88" s="22" t="b">
        <f t="shared" ca="1" si="527"/>
        <v>0</v>
      </c>
      <c r="CU88" s="22" t="b">
        <f t="shared" ca="1" si="527"/>
        <v>0</v>
      </c>
      <c r="CV88" s="22" t="b">
        <f t="shared" ca="1" si="527"/>
        <v>0</v>
      </c>
      <c r="CW88" s="22" t="b">
        <f t="shared" ca="1" si="527"/>
        <v>0</v>
      </c>
      <c r="CX88" s="22" t="b">
        <f t="shared" ca="1" si="527"/>
        <v>0</v>
      </c>
      <c r="CY88" s="22" t="b">
        <f t="shared" ca="1" si="527"/>
        <v>0</v>
      </c>
      <c r="CZ88" s="21" t="b">
        <f t="shared" ca="1" si="527"/>
        <v>0</v>
      </c>
      <c r="DB88" s="22" t="b">
        <f t="shared" ca="1" si="521"/>
        <v>0</v>
      </c>
      <c r="DC88" s="22" t="b">
        <f t="shared" ca="1" si="528"/>
        <v>0</v>
      </c>
      <c r="DD88" s="22" t="b">
        <f t="shared" ca="1" si="528"/>
        <v>0</v>
      </c>
      <c r="DE88" s="22" t="b">
        <f t="shared" ca="1" si="528"/>
        <v>0</v>
      </c>
      <c r="DF88" s="22" t="b">
        <f t="shared" ca="1" si="528"/>
        <v>0</v>
      </c>
      <c r="DG88" s="22" t="b">
        <f t="shared" ca="1" si="528"/>
        <v>0</v>
      </c>
      <c r="DH88" s="22" t="b">
        <f t="shared" ca="1" si="528"/>
        <v>0</v>
      </c>
      <c r="DI88" s="22" t="b">
        <f t="shared" ca="1" si="528"/>
        <v>0</v>
      </c>
      <c r="DJ88" s="22" t="b">
        <f t="shared" ca="1" si="523"/>
        <v>0</v>
      </c>
      <c r="DK88" s="22"/>
      <c r="DO88" s="15" t="str">
        <f t="shared" ca="1" si="529"/>
        <v/>
      </c>
      <c r="DP88" s="15" t="str">
        <f t="shared" ca="1" si="529"/>
        <v/>
      </c>
      <c r="DQ88" s="15" t="str">
        <f t="shared" ca="1" si="529"/>
        <v/>
      </c>
      <c r="DR88" s="15" t="str">
        <f t="shared" ca="1" si="529"/>
        <v/>
      </c>
      <c r="DS88" s="15" t="str">
        <f t="shared" ca="1" si="529"/>
        <v/>
      </c>
      <c r="DT88" s="15" t="str">
        <f t="shared" ca="1" si="529"/>
        <v/>
      </c>
      <c r="DU88" s="15" t="str">
        <f t="shared" ca="1" si="529"/>
        <v/>
      </c>
      <c r="DV88" s="15" t="str">
        <f t="shared" ca="1" si="529"/>
        <v/>
      </c>
    </row>
    <row r="89" spans="1:126">
      <c r="A89" s="15">
        <f t="shared" si="531"/>
        <v>77</v>
      </c>
      <c r="B89" s="15" t="str">
        <f t="shared" si="533"/>
        <v/>
      </c>
      <c r="D89" s="15" t="str">
        <f t="shared" si="535"/>
        <v/>
      </c>
      <c r="M89" s="19"/>
      <c r="T89" s="15" t="str">
        <f t="shared" ca="1" si="464"/>
        <v/>
      </c>
      <c r="U89" s="15" t="str">
        <f t="shared" si="532"/>
        <v/>
      </c>
      <c r="AD89" s="16" t="b">
        <f t="shared" si="474"/>
        <v>0</v>
      </c>
      <c r="AE89" s="16" t="b">
        <f t="shared" si="475"/>
        <v>0</v>
      </c>
      <c r="AF89" s="15" t="str">
        <f t="shared" si="476"/>
        <v/>
      </c>
      <c r="AG89" s="15" t="str">
        <f t="shared" ca="1" si="477"/>
        <v/>
      </c>
      <c r="AH89" s="15" t="str">
        <f t="shared" ca="1" si="478"/>
        <v/>
      </c>
      <c r="AI89" s="15" t="b">
        <f t="shared" ca="1" si="479"/>
        <v>0</v>
      </c>
      <c r="AJ89" s="15" t="str">
        <f t="shared" ca="1" si="536"/>
        <v/>
      </c>
      <c r="AK89" s="27" t="str">
        <f t="shared" ca="1" si="480"/>
        <v/>
      </c>
      <c r="AL89" s="15" t="b">
        <f t="shared" ca="1" si="481"/>
        <v>0</v>
      </c>
      <c r="AM89" s="15" t="str">
        <f t="shared" ca="1" si="482"/>
        <v/>
      </c>
      <c r="AN89" s="15">
        <f t="shared" ca="1" si="483"/>
        <v>3</v>
      </c>
      <c r="AO89" s="15" t="str">
        <f t="shared" ca="1" si="537"/>
        <v/>
      </c>
      <c r="AP89" s="15" t="str">
        <f t="shared" ca="1" si="484"/>
        <v/>
      </c>
      <c r="AQ89" s="27">
        <f t="shared" si="485"/>
        <v>4</v>
      </c>
      <c r="AR89" s="15" t="b">
        <f t="shared" si="486"/>
        <v>0</v>
      </c>
      <c r="AS89" s="27" t="b">
        <f t="shared" si="487"/>
        <v>0</v>
      </c>
      <c r="AT89" s="27" t="b">
        <f t="shared" si="488"/>
        <v>0</v>
      </c>
      <c r="AU89" s="27" t="str">
        <f t="shared" si="489"/>
        <v/>
      </c>
      <c r="AV89" s="16" t="b">
        <f t="shared" si="490"/>
        <v>0</v>
      </c>
      <c r="AW89" s="15" t="str">
        <f t="shared" ca="1" si="530"/>
        <v/>
      </c>
      <c r="AX89" s="27" t="b">
        <f t="shared" ca="1" si="491"/>
        <v>0</v>
      </c>
      <c r="AY89" s="27" t="b">
        <f t="shared" ca="1" si="492"/>
        <v>0</v>
      </c>
      <c r="AZ89" s="15" t="b">
        <f t="shared" ca="1" si="493"/>
        <v>0</v>
      </c>
      <c r="BA89" s="15" t="b">
        <f t="shared" ca="1" si="494"/>
        <v>0</v>
      </c>
      <c r="BB89" s="15" t="str">
        <f t="shared" si="495"/>
        <v/>
      </c>
      <c r="BC89" s="15" t="str">
        <f t="shared" ca="1" si="538"/>
        <v/>
      </c>
      <c r="BD89" s="15" t="b">
        <f t="shared" ca="1" si="496"/>
        <v>0</v>
      </c>
      <c r="BE89" s="15" t="b">
        <f t="shared" si="497"/>
        <v>0</v>
      </c>
      <c r="BF89" s="15" t="str">
        <f t="shared" ca="1" si="498"/>
        <v/>
      </c>
      <c r="BG89" s="15" t="str">
        <f t="shared" si="499"/>
        <v/>
      </c>
      <c r="BH89" s="15" t="str">
        <f t="array" aca="1" ref="BH89" ca="1">IF(IFERROR( S89,1),1,IF(BC89="","", SUM(IF(ISERROR(INDIRECT(BC89)),1,0))))</f>
        <v/>
      </c>
      <c r="BI89" s="15" t="b">
        <f t="shared" si="500"/>
        <v>0</v>
      </c>
      <c r="BJ89" s="15" t="b">
        <f t="shared" si="501"/>
        <v>0</v>
      </c>
      <c r="BK89" s="15" t="str">
        <f t="shared" si="502"/>
        <v/>
      </c>
      <c r="BL89" s="15">
        <f t="shared" si="503"/>
        <v>4</v>
      </c>
      <c r="BP89" s="15" t="b">
        <f t="shared" si="539"/>
        <v>0</v>
      </c>
      <c r="BQ89" s="15" t="b">
        <f t="shared" si="540"/>
        <v>0</v>
      </c>
      <c r="BR89" s="15" t="str">
        <f t="shared" si="504"/>
        <v/>
      </c>
      <c r="BS89" s="15">
        <f t="shared" si="541"/>
        <v>0</v>
      </c>
      <c r="BT89" s="15" t="str">
        <f t="shared" si="534"/>
        <v/>
      </c>
      <c r="BV89" s="15" t="b">
        <f t="shared" ca="1" si="505"/>
        <v>0</v>
      </c>
      <c r="BW89" s="15" t="b">
        <f t="shared" ca="1" si="506"/>
        <v>0</v>
      </c>
      <c r="BX89" s="15" t="b">
        <f t="shared" ca="1" si="542"/>
        <v>0</v>
      </c>
      <c r="BY89" s="15" t="b">
        <f t="shared" ca="1" si="507"/>
        <v>0</v>
      </c>
      <c r="BZ89" s="15" t="b">
        <f t="shared" si="508"/>
        <v>0</v>
      </c>
      <c r="CA89" s="15" t="b">
        <f t="shared" si="509"/>
        <v>0</v>
      </c>
      <c r="CB89" s="15" t="b">
        <f t="shared" ca="1" si="510"/>
        <v>0</v>
      </c>
      <c r="CC89" s="15" t="b">
        <f t="shared" si="525"/>
        <v>0</v>
      </c>
      <c r="CD89" s="15" t="b">
        <f t="shared" si="525"/>
        <v>0</v>
      </c>
      <c r="CE89" s="15" t="b">
        <f t="shared" ca="1" si="512"/>
        <v>0</v>
      </c>
      <c r="CF89" s="15" t="b">
        <f t="shared" si="513"/>
        <v>0</v>
      </c>
      <c r="CG89" s="15" t="b">
        <f t="shared" si="514"/>
        <v>0</v>
      </c>
      <c r="CH89" s="15" t="b">
        <f t="shared" si="515"/>
        <v>0</v>
      </c>
      <c r="CI89" s="15" t="b">
        <f t="shared" si="516"/>
        <v>0</v>
      </c>
      <c r="CJ89" s="15" t="b">
        <f t="shared" si="517"/>
        <v>0</v>
      </c>
      <c r="CK89" s="15" t="b">
        <f t="shared" ca="1" si="526"/>
        <v>0</v>
      </c>
      <c r="CL89" s="15" t="b">
        <f t="shared" ca="1" si="526"/>
        <v>0</v>
      </c>
      <c r="CM89" s="15" t="b">
        <f t="shared" ca="1" si="526"/>
        <v>0</v>
      </c>
      <c r="CN89" s="15" t="b">
        <f t="shared" ca="1" si="526"/>
        <v>0</v>
      </c>
      <c r="CO89" s="15" t="b">
        <f t="shared" ca="1" si="526"/>
        <v>0</v>
      </c>
      <c r="CP89" s="15" t="b">
        <f t="shared" ca="1" si="526"/>
        <v>0</v>
      </c>
      <c r="CQ89" s="15" t="b">
        <f t="shared" ca="1" si="526"/>
        <v>0</v>
      </c>
      <c r="CR89" s="21" t="b">
        <f t="shared" ca="1" si="526"/>
        <v>0</v>
      </c>
      <c r="CS89" s="22" t="b">
        <f t="shared" ca="1" si="527"/>
        <v>0</v>
      </c>
      <c r="CT89" s="22" t="b">
        <f t="shared" ca="1" si="527"/>
        <v>0</v>
      </c>
      <c r="CU89" s="22" t="b">
        <f t="shared" ca="1" si="527"/>
        <v>0</v>
      </c>
      <c r="CV89" s="22" t="b">
        <f t="shared" ca="1" si="527"/>
        <v>0</v>
      </c>
      <c r="CW89" s="22" t="b">
        <f t="shared" ca="1" si="527"/>
        <v>0</v>
      </c>
      <c r="CX89" s="22" t="b">
        <f t="shared" ca="1" si="527"/>
        <v>0</v>
      </c>
      <c r="CY89" s="22" t="b">
        <f t="shared" ca="1" si="527"/>
        <v>0</v>
      </c>
      <c r="CZ89" s="21" t="b">
        <f t="shared" ca="1" si="527"/>
        <v>0</v>
      </c>
      <c r="DB89" s="22" t="b">
        <f t="shared" ca="1" si="521"/>
        <v>0</v>
      </c>
      <c r="DC89" s="22" t="b">
        <f t="shared" ca="1" si="528"/>
        <v>0</v>
      </c>
      <c r="DD89" s="22" t="b">
        <f t="shared" ca="1" si="528"/>
        <v>0</v>
      </c>
      <c r="DE89" s="22" t="b">
        <f t="shared" ca="1" si="528"/>
        <v>0</v>
      </c>
      <c r="DF89" s="22" t="b">
        <f t="shared" ca="1" si="528"/>
        <v>0</v>
      </c>
      <c r="DG89" s="22" t="b">
        <f t="shared" ca="1" si="528"/>
        <v>0</v>
      </c>
      <c r="DH89" s="22" t="b">
        <f t="shared" ca="1" si="528"/>
        <v>0</v>
      </c>
      <c r="DI89" s="22" t="b">
        <f t="shared" ca="1" si="528"/>
        <v>0</v>
      </c>
      <c r="DJ89" s="22" t="b">
        <f t="shared" ca="1" si="523"/>
        <v>0</v>
      </c>
      <c r="DK89" s="22"/>
      <c r="DO89" s="15" t="str">
        <f t="shared" ca="1" si="529"/>
        <v/>
      </c>
      <c r="DP89" s="15" t="str">
        <f t="shared" ca="1" si="529"/>
        <v/>
      </c>
      <c r="DQ89" s="15" t="str">
        <f t="shared" ca="1" si="529"/>
        <v/>
      </c>
      <c r="DR89" s="15" t="str">
        <f t="shared" ca="1" si="529"/>
        <v/>
      </c>
      <c r="DS89" s="15" t="str">
        <f t="shared" ca="1" si="529"/>
        <v/>
      </c>
      <c r="DT89" s="15" t="str">
        <f t="shared" ca="1" si="529"/>
        <v/>
      </c>
      <c r="DU89" s="15" t="str">
        <f t="shared" ca="1" si="529"/>
        <v/>
      </c>
      <c r="DV89" s="15" t="str">
        <f t="shared" ca="1" si="529"/>
        <v/>
      </c>
    </row>
    <row r="90" spans="1:126">
      <c r="A90" s="15">
        <f t="shared" si="531"/>
        <v>78</v>
      </c>
      <c r="B90" s="15" t="str">
        <f t="shared" si="533"/>
        <v/>
      </c>
      <c r="D90" s="15" t="str">
        <f t="shared" si="535"/>
        <v/>
      </c>
      <c r="M90" s="19"/>
      <c r="T90" s="15" t="str">
        <f t="shared" ca="1" si="464"/>
        <v/>
      </c>
      <c r="U90" s="15" t="str">
        <f t="shared" si="532"/>
        <v/>
      </c>
      <c r="AD90" s="16" t="b">
        <f t="shared" si="474"/>
        <v>0</v>
      </c>
      <c r="AE90" s="16" t="b">
        <f t="shared" si="475"/>
        <v>0</v>
      </c>
      <c r="AF90" s="15" t="str">
        <f t="shared" si="476"/>
        <v/>
      </c>
      <c r="AG90" s="15" t="str">
        <f t="shared" ca="1" si="477"/>
        <v/>
      </c>
      <c r="AH90" s="15" t="str">
        <f t="shared" ca="1" si="478"/>
        <v/>
      </c>
      <c r="AI90" s="15" t="b">
        <f t="shared" ca="1" si="479"/>
        <v>0</v>
      </c>
      <c r="AJ90" s="15" t="str">
        <f t="shared" ca="1" si="536"/>
        <v/>
      </c>
      <c r="AK90" s="27" t="str">
        <f t="shared" ca="1" si="480"/>
        <v/>
      </c>
      <c r="AL90" s="15" t="b">
        <f t="shared" ca="1" si="481"/>
        <v>0</v>
      </c>
      <c r="AM90" s="15" t="str">
        <f t="shared" ca="1" si="482"/>
        <v/>
      </c>
      <c r="AN90" s="15">
        <f t="shared" ca="1" si="483"/>
        <v>3</v>
      </c>
      <c r="AO90" s="15" t="str">
        <f t="shared" ca="1" si="537"/>
        <v/>
      </c>
      <c r="AP90" s="15" t="str">
        <f t="shared" ca="1" si="484"/>
        <v/>
      </c>
      <c r="AQ90" s="27">
        <f t="shared" si="485"/>
        <v>4</v>
      </c>
      <c r="AR90" s="15" t="b">
        <f t="shared" si="486"/>
        <v>0</v>
      </c>
      <c r="AS90" s="27" t="b">
        <f t="shared" si="487"/>
        <v>0</v>
      </c>
      <c r="AT90" s="27" t="b">
        <f t="shared" si="488"/>
        <v>0</v>
      </c>
      <c r="AU90" s="27" t="str">
        <f t="shared" si="489"/>
        <v/>
      </c>
      <c r="AV90" s="16" t="b">
        <f t="shared" si="490"/>
        <v>0</v>
      </c>
      <c r="AW90" s="15" t="str">
        <f t="shared" ca="1" si="530"/>
        <v/>
      </c>
      <c r="AX90" s="27" t="b">
        <f t="shared" ca="1" si="491"/>
        <v>0</v>
      </c>
      <c r="AY90" s="27" t="b">
        <f t="shared" ca="1" si="492"/>
        <v>0</v>
      </c>
      <c r="AZ90" s="15" t="b">
        <f t="shared" ca="1" si="493"/>
        <v>0</v>
      </c>
      <c r="BA90" s="15" t="b">
        <f t="shared" ca="1" si="494"/>
        <v>0</v>
      </c>
      <c r="BB90" s="15" t="str">
        <f t="shared" si="495"/>
        <v/>
      </c>
      <c r="BC90" s="15" t="str">
        <f t="shared" ca="1" si="538"/>
        <v/>
      </c>
      <c r="BD90" s="15" t="b">
        <f t="shared" ca="1" si="496"/>
        <v>0</v>
      </c>
      <c r="BE90" s="15" t="b">
        <f t="shared" si="497"/>
        <v>0</v>
      </c>
      <c r="BF90" s="15" t="str">
        <f t="shared" ca="1" si="498"/>
        <v/>
      </c>
      <c r="BG90" s="15" t="str">
        <f t="shared" si="499"/>
        <v/>
      </c>
      <c r="BH90" s="15" t="str">
        <f t="array" aca="1" ref="BH90" ca="1">IF(IFERROR( S90,1),1,IF(BC90="","", SUM(IF(ISERROR(INDIRECT(BC90)),1,0))))</f>
        <v/>
      </c>
      <c r="BI90" s="15" t="b">
        <f t="shared" si="500"/>
        <v>0</v>
      </c>
      <c r="BJ90" s="15" t="b">
        <f t="shared" si="501"/>
        <v>0</v>
      </c>
      <c r="BK90" s="15" t="str">
        <f t="shared" si="502"/>
        <v/>
      </c>
      <c r="BL90" s="15">
        <f t="shared" si="503"/>
        <v>4</v>
      </c>
      <c r="BP90" s="15" t="b">
        <f t="shared" si="539"/>
        <v>0</v>
      </c>
      <c r="BQ90" s="15" t="b">
        <f t="shared" si="540"/>
        <v>0</v>
      </c>
      <c r="BR90" s="15" t="str">
        <f t="shared" si="504"/>
        <v/>
      </c>
      <c r="BS90" s="15">
        <f t="shared" si="541"/>
        <v>0</v>
      </c>
      <c r="BT90" s="15" t="str">
        <f t="shared" si="534"/>
        <v/>
      </c>
      <c r="BV90" s="15" t="b">
        <f t="shared" ca="1" si="505"/>
        <v>0</v>
      </c>
      <c r="BW90" s="15" t="b">
        <f t="shared" ca="1" si="506"/>
        <v>0</v>
      </c>
      <c r="BX90" s="15" t="b">
        <f t="shared" ca="1" si="542"/>
        <v>0</v>
      </c>
      <c r="BY90" s="15" t="b">
        <f t="shared" ca="1" si="507"/>
        <v>0</v>
      </c>
      <c r="BZ90" s="15" t="b">
        <f t="shared" si="508"/>
        <v>0</v>
      </c>
      <c r="CA90" s="15" t="b">
        <f t="shared" si="509"/>
        <v>0</v>
      </c>
      <c r="CB90" s="15" t="b">
        <f t="shared" ca="1" si="510"/>
        <v>0</v>
      </c>
      <c r="CC90" s="15" t="b">
        <f t="shared" si="525"/>
        <v>0</v>
      </c>
      <c r="CD90" s="15" t="b">
        <f t="shared" si="525"/>
        <v>0</v>
      </c>
      <c r="CE90" s="15" t="b">
        <f t="shared" ca="1" si="512"/>
        <v>0</v>
      </c>
      <c r="CF90" s="15" t="b">
        <f t="shared" si="513"/>
        <v>0</v>
      </c>
      <c r="CG90" s="15" t="b">
        <f t="shared" si="514"/>
        <v>0</v>
      </c>
      <c r="CH90" s="15" t="b">
        <f t="shared" si="515"/>
        <v>0</v>
      </c>
      <c r="CI90" s="15" t="b">
        <f t="shared" si="516"/>
        <v>0</v>
      </c>
      <c r="CJ90" s="15" t="b">
        <f t="shared" si="517"/>
        <v>0</v>
      </c>
      <c r="CK90" s="15" t="b">
        <f t="shared" ca="1" si="526"/>
        <v>0</v>
      </c>
      <c r="CL90" s="15" t="b">
        <f t="shared" ca="1" si="526"/>
        <v>0</v>
      </c>
      <c r="CM90" s="15" t="b">
        <f t="shared" ca="1" si="526"/>
        <v>0</v>
      </c>
      <c r="CN90" s="15" t="b">
        <f t="shared" ca="1" si="526"/>
        <v>0</v>
      </c>
      <c r="CO90" s="15" t="b">
        <f t="shared" ca="1" si="526"/>
        <v>0</v>
      </c>
      <c r="CP90" s="15" t="b">
        <f t="shared" ca="1" si="526"/>
        <v>0</v>
      </c>
      <c r="CQ90" s="15" t="b">
        <f t="shared" ca="1" si="526"/>
        <v>0</v>
      </c>
      <c r="CR90" s="21" t="b">
        <f t="shared" ca="1" si="526"/>
        <v>0</v>
      </c>
      <c r="CS90" s="22" t="b">
        <f t="shared" ca="1" si="527"/>
        <v>0</v>
      </c>
      <c r="CT90" s="22" t="b">
        <f t="shared" ca="1" si="527"/>
        <v>0</v>
      </c>
      <c r="CU90" s="22" t="b">
        <f t="shared" ca="1" si="527"/>
        <v>0</v>
      </c>
      <c r="CV90" s="22" t="b">
        <f t="shared" ca="1" si="527"/>
        <v>0</v>
      </c>
      <c r="CW90" s="22" t="b">
        <f t="shared" ca="1" si="527"/>
        <v>0</v>
      </c>
      <c r="CX90" s="22" t="b">
        <f t="shared" ca="1" si="527"/>
        <v>0</v>
      </c>
      <c r="CY90" s="22" t="b">
        <f t="shared" ca="1" si="527"/>
        <v>0</v>
      </c>
      <c r="CZ90" s="21" t="b">
        <f t="shared" ca="1" si="527"/>
        <v>0</v>
      </c>
      <c r="DB90" s="22" t="b">
        <f t="shared" ca="1" si="521"/>
        <v>0</v>
      </c>
      <c r="DC90" s="22" t="b">
        <f t="shared" ca="1" si="528"/>
        <v>0</v>
      </c>
      <c r="DD90" s="22" t="b">
        <f t="shared" ca="1" si="528"/>
        <v>0</v>
      </c>
      <c r="DE90" s="22" t="b">
        <f t="shared" ca="1" si="528"/>
        <v>0</v>
      </c>
      <c r="DF90" s="22" t="b">
        <f t="shared" ca="1" si="528"/>
        <v>0</v>
      </c>
      <c r="DG90" s="22" t="b">
        <f t="shared" ca="1" si="528"/>
        <v>0</v>
      </c>
      <c r="DH90" s="22" t="b">
        <f t="shared" ca="1" si="528"/>
        <v>0</v>
      </c>
      <c r="DI90" s="22" t="b">
        <f t="shared" ca="1" si="528"/>
        <v>0</v>
      </c>
      <c r="DJ90" s="22" t="b">
        <f t="shared" ca="1" si="523"/>
        <v>0</v>
      </c>
      <c r="DK90" s="22"/>
      <c r="DO90" s="15" t="str">
        <f t="shared" ca="1" si="529"/>
        <v/>
      </c>
      <c r="DP90" s="15" t="str">
        <f t="shared" ca="1" si="529"/>
        <v/>
      </c>
      <c r="DQ90" s="15" t="str">
        <f t="shared" ca="1" si="529"/>
        <v/>
      </c>
      <c r="DR90" s="15" t="str">
        <f t="shared" ca="1" si="529"/>
        <v/>
      </c>
      <c r="DS90" s="15" t="str">
        <f t="shared" ca="1" si="529"/>
        <v/>
      </c>
      <c r="DT90" s="15" t="str">
        <f t="shared" ca="1" si="529"/>
        <v/>
      </c>
      <c r="DU90" s="15" t="str">
        <f t="shared" ca="1" si="529"/>
        <v/>
      </c>
      <c r="DV90" s="15" t="str">
        <f t="shared" ca="1" si="529"/>
        <v/>
      </c>
    </row>
    <row r="91" spans="1:126">
      <c r="A91" s="15">
        <f t="shared" si="531"/>
        <v>79</v>
      </c>
      <c r="B91" s="15" t="str">
        <f t="shared" si="533"/>
        <v/>
      </c>
      <c r="D91" s="15" t="str">
        <f t="shared" si="535"/>
        <v/>
      </c>
      <c r="M91" s="19"/>
      <c r="T91" s="15" t="str">
        <f t="shared" ref="T91:T97" ca="1" si="543">BC91</f>
        <v/>
      </c>
      <c r="U91" s="15" t="str">
        <f t="shared" si="532"/>
        <v/>
      </c>
      <c r="AD91" s="16" t="b">
        <f t="shared" ref="AD91:AD97" si="544">C91&lt;&gt;""</f>
        <v>0</v>
      </c>
      <c r="AE91" s="16" t="b">
        <f t="shared" ref="AE91:AE97" si="545">AND(I91&lt;&gt;"",H91&lt;&gt;"")</f>
        <v>0</v>
      </c>
      <c r="AF91" s="15" t="str">
        <f t="shared" ref="AF91:AF97" si="546">IF(AE91,"[" &amp; H91 &amp; "]" &amp; $B$2,"")</f>
        <v/>
      </c>
      <c r="AG91" s="15" t="str">
        <f t="shared" ref="AG91:AG97" ca="1" si="547">IF(AND(AE91,NOT(BX91)),INDIRECT(ADDRESS(ROW($D$4),COLUMN($D$4),,,AF91)),"")</f>
        <v/>
      </c>
      <c r="AH91" s="15" t="str">
        <f t="shared" ref="AH91:AH97" ca="1" si="548">IF(AND(AE91,NOT(BX91)),MATCH(I91,INDIRECT(AG91),0),"")</f>
        <v/>
      </c>
      <c r="AI91" s="15" t="b">
        <f t="shared" ref="AI91:AI97" ca="1" si="549">AND(AE91,NOT(BX91),NOT(BY91))</f>
        <v>0</v>
      </c>
      <c r="AJ91" s="15" t="str">
        <f t="shared" ca="1" si="536"/>
        <v/>
      </c>
      <c r="AK91" s="27" t="str">
        <f t="shared" ref="AK91:AK97" ca="1" si="550">IF(AE91,INDEX(INDIRECT(AJ91),AH91),"")</f>
        <v/>
      </c>
      <c r="AL91" s="15" t="b">
        <f t="shared" ref="AL91:AL97" ca="1" si="551">AND(AE91,NOT(OR(BX91,BY91)))</f>
        <v>0</v>
      </c>
      <c r="AM91" s="15" t="str">
        <f t="shared" ref="AM91:AM97" ca="1" si="552">IF(AE91,INDIRECT(ADDRESS(ROW($BK$4),COLUMN($BK$4),,,AF91)),"")</f>
        <v/>
      </c>
      <c r="AN91" s="15">
        <f t="shared" ref="AN91:AN97" ca="1" si="553">IFERROR(IF(AE91,INDEX(INDIRECT(AM91),AH91),3),3)</f>
        <v>3</v>
      </c>
      <c r="AO91" s="15" t="str">
        <f t="shared" ca="1" si="537"/>
        <v/>
      </c>
      <c r="AP91" s="15" t="str">
        <f t="shared" ref="AP91:AP97" ca="1" si="554">IF(AQ91=2,INDEX(INDIRECT(AO91),AH91),"")</f>
        <v/>
      </c>
      <c r="AQ91" s="27">
        <f t="shared" ref="AQ91:AQ97" si="555">IF(AND(AE91,NOT(AR91)),2,IF(AND(AR91,NOT(AE91)),1,IF(AND(NOT(AE91),NOT(AR91)),4,3)))</f>
        <v>4</v>
      </c>
      <c r="AR91" s="15" t="b">
        <f t="shared" ref="AR91:AR97" si="556">AND(J91&lt;&gt;"",AD91)</f>
        <v>0</v>
      </c>
      <c r="AS91" s="27" t="b">
        <f t="shared" ref="AS91:AS97" si="557">NOT(ISERROR(FIND("[",J91)))</f>
        <v>0</v>
      </c>
      <c r="AT91" s="27" t="b">
        <f t="shared" ref="AT91:AT97" si="558">MID(J91,1,1)="'"</f>
        <v>0</v>
      </c>
      <c r="AU91" s="27" t="str">
        <f t="shared" ref="AU91:AU97" si="559">IF(AS91,FIND("]",J91),"")</f>
        <v/>
      </c>
      <c r="AV91" s="16" t="b">
        <f t="shared" ref="AV91:AV97" si="560">IF(AS91,MID(J91,1,AU91)&lt;&gt;$V$2,FALSE)</f>
        <v>0</v>
      </c>
      <c r="AW91" s="15" t="str">
        <f t="shared" ca="1" si="530"/>
        <v/>
      </c>
      <c r="AX91" s="27" t="b">
        <f t="shared" ref="AX91:AX97" ca="1" si="561">IF(AR91,ROWS(INDIRECT(AW91))&gt;1)</f>
        <v>0</v>
      </c>
      <c r="AY91" s="27" t="b">
        <f t="shared" ref="AY91:AY97" ca="1" si="562">IF(AR91,COLUMNS(INDIRECT(AW91))&gt;1)</f>
        <v>0</v>
      </c>
      <c r="AZ91" s="15" t="b">
        <f t="shared" ref="AZ91:AZ97" ca="1" si="563">IF($AE91,IF(NOT(AI91),"?",COLUMNS(INDIRECT($AK91))),IF($AD91,IF(L91="",1,L91)))</f>
        <v>0</v>
      </c>
      <c r="BA91" s="15" t="b">
        <f t="shared" ref="BA91:BA97" ca="1" si="564">IF($AE91,IF(NOT(AI91),"?",ROWS(INDIRECT($AK91))),IF($AD91,IF(K91="",1,K91)))</f>
        <v>0</v>
      </c>
      <c r="BB91" s="15" t="str">
        <f t="shared" ref="BB91:BB97" si="565">IF(AD91,CHOOSE(AQ91,AW91,AK91,"?"),"")</f>
        <v/>
      </c>
      <c r="BC91" s="15" t="str">
        <f t="shared" ca="1" si="538"/>
        <v/>
      </c>
      <c r="BD91" s="15" t="b">
        <f t="shared" ref="BD91:BD97" ca="1" si="566">AZ91*BA91&gt;1</f>
        <v>0</v>
      </c>
      <c r="BE91" s="15" t="b">
        <f t="shared" ref="BE91:BE97" si="567">IF(AND(AD91,AQ91=1),IF(Q91="",BI91, IF(Q91,TRUE,FALSE)),FALSE)</f>
        <v>0</v>
      </c>
      <c r="BF91" s="15" t="str">
        <f t="shared" ref="BF91:BF97" ca="1" si="568">IF(BE91,COUNTA(INDIRECT(BC91)),"")</f>
        <v/>
      </c>
      <c r="BG91" s="15" t="str">
        <f t="shared" ref="BG91:BG97" si="569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570">G91="r"</f>
        <v>0</v>
      </c>
      <c r="BJ91" s="15" t="b">
        <f t="shared" ref="BJ91:BJ97" si="571">G91="W"</f>
        <v>0</v>
      </c>
      <c r="BK91" s="15" t="str">
        <f t="shared" ref="BK91:BK97" si="572">IF(AR91,IF(AND(BI91,NOT(BJ91)),1,IF(AND(BJ91,NOT(BI91)),2,3)),"")</f>
        <v/>
      </c>
      <c r="BL91" s="15">
        <f t="shared" ref="BL91:BL97" si="573">CHOOSE(AQ91,BK91,AN91,3,4)</f>
        <v>4</v>
      </c>
      <c r="BP91" s="15" t="b">
        <f t="shared" si="539"/>
        <v>0</v>
      </c>
      <c r="BQ91" s="15" t="b">
        <f t="shared" si="540"/>
        <v>0</v>
      </c>
      <c r="BR91" s="15" t="str">
        <f t="shared" ref="BR91:BR97" si="574">IF(BQ91,MATCH(TRUE,BU91:CZ91,0),"")</f>
        <v/>
      </c>
      <c r="BS91" s="15">
        <f t="shared" si="541"/>
        <v>0</v>
      </c>
      <c r="BT91" s="15" t="str">
        <f t="shared" si="534"/>
        <v/>
      </c>
      <c r="BV91" s="15" t="b">
        <f t="shared" ref="BV91:BV97" ca="1" si="575">IFERROR(IF($AD91,COUNTIF(INDIRECT($C$4),C91)&gt;1,FALSE),FALSE)</f>
        <v>0</v>
      </c>
      <c r="BW91" s="15" t="b">
        <f t="shared" ref="BW91:BW97" ca="1" si="576">IFERROR(IF($AD91,IF(D91&lt;&gt;"",COUNTIF(INDIRECT($D$4),D91)&gt;1,FALSE),FALSE),FALSE)</f>
        <v>0</v>
      </c>
      <c r="BX91" s="15" t="b">
        <f t="shared" ca="1" si="542"/>
        <v>0</v>
      </c>
      <c r="BY91" s="15" t="b">
        <f t="shared" ref="BY91:BY97" ca="1" si="577">IFERROR(IF(AND(AE91,NOT(BX91)),IF(ISERROR(AH91),TRUE,FALSE)),FALSE)</f>
        <v>0</v>
      </c>
      <c r="BZ91" s="15" t="b">
        <f t="shared" ref="BZ91:BZ97" si="578">IFERROR(IF(BE91,BF91&lt;&gt;BG91,FALSE),FALSE)</f>
        <v>0</v>
      </c>
      <c r="CA91" s="15" t="b">
        <f t="shared" ref="CA91:CA97" si="579">AND(AR91,AE91,AD91)</f>
        <v>0</v>
      </c>
      <c r="CB91" s="15" t="b">
        <f t="shared" ref="CB91:CB97" ca="1" si="580">ISERROR(COUNT(INDIRECT(J91)))</f>
        <v>0</v>
      </c>
      <c r="CC91" s="15" t="b">
        <f t="shared" si="525"/>
        <v>0</v>
      </c>
      <c r="CD91" s="15" t="b">
        <f t="shared" si="525"/>
        <v>0</v>
      </c>
      <c r="CE91" s="15" t="b">
        <f t="shared" ref="CE91:CE97" ca="1" si="581">IF(AD91, IF(AQ91=1, IF(OR(R91,DB91,AK91="" ),FALSE,OR(ISERROR(INDIRECT(T91)))),FALSE),FALSE)</f>
        <v>0</v>
      </c>
      <c r="CF91" s="15" t="b">
        <f t="shared" ref="CF91:CF97" si="582">AND($AD91,$AQ91=2,COUNTA( S91)=1)</f>
        <v>0</v>
      </c>
      <c r="CG91" s="15" t="b">
        <f t="shared" ref="CG91:CG97" si="583">AND(AND(AQ91&lt;&gt;1,AQ91&lt;&gt;3),G91&lt;&gt;"")</f>
        <v>0</v>
      </c>
      <c r="CH91" s="15" t="b">
        <f t="shared" ref="CH91:CH97" si="584">AND(AQ91=1,BK91=3)</f>
        <v>0</v>
      </c>
      <c r="CI91" s="15" t="b">
        <f t="shared" ref="CI91:CI97" si="585">ISERROR(S91)</f>
        <v>0</v>
      </c>
      <c r="CJ91" s="15" t="b">
        <f t="shared" ref="CJ91:CJ97" si="586">IFERROR(IF(S91,TRUE,FALSE),FALSE)</f>
        <v>0</v>
      </c>
      <c r="CK91" s="15" t="b">
        <f t="shared" ca="1" si="526"/>
        <v>0</v>
      </c>
      <c r="CL91" s="15" t="b">
        <f t="shared" ca="1" si="526"/>
        <v>0</v>
      </c>
      <c r="CM91" s="15" t="b">
        <f t="shared" ca="1" si="526"/>
        <v>0</v>
      </c>
      <c r="CN91" s="15" t="b">
        <f t="shared" ca="1" si="526"/>
        <v>0</v>
      </c>
      <c r="CO91" s="15" t="b">
        <f t="shared" ca="1" si="526"/>
        <v>0</v>
      </c>
      <c r="CP91" s="15" t="b">
        <f t="shared" ca="1" si="526"/>
        <v>0</v>
      </c>
      <c r="CQ91" s="15" t="b">
        <f t="shared" ca="1" si="526"/>
        <v>0</v>
      </c>
      <c r="CR91" s="21" t="b">
        <f t="shared" ca="1" si="526"/>
        <v>0</v>
      </c>
      <c r="CS91" s="22" t="b">
        <f t="shared" ca="1" si="527"/>
        <v>0</v>
      </c>
      <c r="CT91" s="22" t="b">
        <f t="shared" ca="1" si="527"/>
        <v>0</v>
      </c>
      <c r="CU91" s="22" t="b">
        <f t="shared" ca="1" si="527"/>
        <v>0</v>
      </c>
      <c r="CV91" s="22" t="b">
        <f t="shared" ca="1" si="527"/>
        <v>0</v>
      </c>
      <c r="CW91" s="22" t="b">
        <f t="shared" ca="1" si="527"/>
        <v>0</v>
      </c>
      <c r="CX91" s="22" t="b">
        <f t="shared" ca="1" si="527"/>
        <v>0</v>
      </c>
      <c r="CY91" s="22" t="b">
        <f t="shared" ca="1" si="527"/>
        <v>0</v>
      </c>
      <c r="CZ91" s="21" t="b">
        <f t="shared" ca="1" si="527"/>
        <v>0</v>
      </c>
      <c r="DB91" s="22" t="b">
        <f t="shared" ref="DB91:DB97" ca="1" si="587">OR(DC91:DJ91)</f>
        <v>0</v>
      </c>
      <c r="DC91" s="22" t="b">
        <f t="shared" ca="1" si="528"/>
        <v>0</v>
      </c>
      <c r="DD91" s="22" t="b">
        <f t="shared" ca="1" si="528"/>
        <v>0</v>
      </c>
      <c r="DE91" s="22" t="b">
        <f t="shared" ca="1" si="528"/>
        <v>0</v>
      </c>
      <c r="DF91" s="22" t="b">
        <f t="shared" ca="1" si="528"/>
        <v>0</v>
      </c>
      <c r="DG91" s="22" t="b">
        <f t="shared" ca="1" si="528"/>
        <v>0</v>
      </c>
      <c r="DH91" s="22" t="b">
        <f t="shared" ca="1" si="528"/>
        <v>0</v>
      </c>
      <c r="DI91" s="22" t="b">
        <f t="shared" ca="1" si="528"/>
        <v>0</v>
      </c>
      <c r="DJ91" s="22" t="b">
        <f t="shared" ca="1" si="523"/>
        <v>0</v>
      </c>
      <c r="DK91" s="22"/>
      <c r="DO91" s="15" t="str">
        <f t="shared" ca="1" si="529"/>
        <v/>
      </c>
      <c r="DP91" s="15" t="str">
        <f t="shared" ca="1" si="529"/>
        <v/>
      </c>
      <c r="DQ91" s="15" t="str">
        <f t="shared" ca="1" si="529"/>
        <v/>
      </c>
      <c r="DR91" s="15" t="str">
        <f t="shared" ca="1" si="529"/>
        <v/>
      </c>
      <c r="DS91" s="15" t="str">
        <f t="shared" ca="1" si="529"/>
        <v/>
      </c>
      <c r="DT91" s="15" t="str">
        <f t="shared" ca="1" si="529"/>
        <v/>
      </c>
      <c r="DU91" s="15" t="str">
        <f t="shared" ca="1" si="529"/>
        <v/>
      </c>
      <c r="DV91" s="15" t="str">
        <f t="shared" ca="1" si="529"/>
        <v/>
      </c>
    </row>
    <row r="92" spans="1:126">
      <c r="A92" s="15">
        <f t="shared" si="531"/>
        <v>80</v>
      </c>
      <c r="B92" s="15" t="str">
        <f t="shared" si="533"/>
        <v/>
      </c>
      <c r="D92" s="15" t="str">
        <f t="shared" si="535"/>
        <v/>
      </c>
      <c r="M92" s="19"/>
      <c r="T92" s="15" t="str">
        <f t="shared" ca="1" si="543"/>
        <v/>
      </c>
      <c r="U92" s="15" t="str">
        <f t="shared" si="532"/>
        <v/>
      </c>
      <c r="AD92" s="16" t="b">
        <f t="shared" si="544"/>
        <v>0</v>
      </c>
      <c r="AE92" s="16" t="b">
        <f t="shared" si="545"/>
        <v>0</v>
      </c>
      <c r="AF92" s="15" t="str">
        <f t="shared" si="546"/>
        <v/>
      </c>
      <c r="AG92" s="15" t="str">
        <f t="shared" ca="1" si="547"/>
        <v/>
      </c>
      <c r="AH92" s="15" t="str">
        <f t="shared" ca="1" si="548"/>
        <v/>
      </c>
      <c r="AI92" s="15" t="b">
        <f t="shared" ca="1" si="549"/>
        <v>0</v>
      </c>
      <c r="AJ92" s="15" t="str">
        <f t="shared" ca="1" si="536"/>
        <v/>
      </c>
      <c r="AK92" s="27" t="str">
        <f t="shared" ca="1" si="550"/>
        <v/>
      </c>
      <c r="AL92" s="15" t="b">
        <f t="shared" ca="1" si="551"/>
        <v>0</v>
      </c>
      <c r="AM92" s="15" t="str">
        <f t="shared" ca="1" si="552"/>
        <v/>
      </c>
      <c r="AN92" s="15">
        <f t="shared" ca="1" si="553"/>
        <v>3</v>
      </c>
      <c r="AO92" s="15" t="str">
        <f t="shared" ca="1" si="537"/>
        <v/>
      </c>
      <c r="AP92" s="15" t="str">
        <f t="shared" ca="1" si="554"/>
        <v/>
      </c>
      <c r="AQ92" s="27">
        <f t="shared" si="555"/>
        <v>4</v>
      </c>
      <c r="AR92" s="15" t="b">
        <f t="shared" si="556"/>
        <v>0</v>
      </c>
      <c r="AS92" s="27" t="b">
        <f t="shared" si="557"/>
        <v>0</v>
      </c>
      <c r="AT92" s="27" t="b">
        <f t="shared" si="558"/>
        <v>0</v>
      </c>
      <c r="AU92" s="27" t="str">
        <f t="shared" si="559"/>
        <v/>
      </c>
      <c r="AV92" s="16" t="b">
        <f t="shared" si="560"/>
        <v>0</v>
      </c>
      <c r="AW92" s="15" t="str">
        <f t="shared" ca="1" si="530"/>
        <v/>
      </c>
      <c r="AX92" s="27" t="b">
        <f t="shared" ca="1" si="561"/>
        <v>0</v>
      </c>
      <c r="AY92" s="27" t="b">
        <f t="shared" ca="1" si="562"/>
        <v>0</v>
      </c>
      <c r="AZ92" s="15" t="b">
        <f t="shared" ca="1" si="563"/>
        <v>0</v>
      </c>
      <c r="BA92" s="15" t="b">
        <f t="shared" ca="1" si="564"/>
        <v>0</v>
      </c>
      <c r="BB92" s="15" t="str">
        <f t="shared" si="565"/>
        <v/>
      </c>
      <c r="BC92" s="15" t="str">
        <f t="shared" ca="1" si="538"/>
        <v/>
      </c>
      <c r="BD92" s="15" t="b">
        <f t="shared" ca="1" si="566"/>
        <v>0</v>
      </c>
      <c r="BE92" s="15" t="b">
        <f t="shared" si="567"/>
        <v>0</v>
      </c>
      <c r="BF92" s="15" t="str">
        <f t="shared" ca="1" si="568"/>
        <v/>
      </c>
      <c r="BG92" s="15" t="str">
        <f t="shared" si="569"/>
        <v/>
      </c>
      <c r="BH92" s="15" t="str">
        <f t="array" aca="1" ref="BH92" ca="1">IF(IFERROR( S92,1),1,IF(BC92="","", SUM(IF(ISERROR(INDIRECT(BC92)),1,0))))</f>
        <v/>
      </c>
      <c r="BI92" s="15" t="b">
        <f t="shared" si="570"/>
        <v>0</v>
      </c>
      <c r="BJ92" s="15" t="b">
        <f t="shared" si="571"/>
        <v>0</v>
      </c>
      <c r="BK92" s="15" t="str">
        <f t="shared" si="572"/>
        <v/>
      </c>
      <c r="BL92" s="15">
        <f t="shared" si="573"/>
        <v>4</v>
      </c>
      <c r="BP92" s="15" t="b">
        <f t="shared" si="539"/>
        <v>0</v>
      </c>
      <c r="BQ92" s="15" t="b">
        <f t="shared" si="540"/>
        <v>0</v>
      </c>
      <c r="BR92" s="15" t="str">
        <f t="shared" si="574"/>
        <v/>
      </c>
      <c r="BS92" s="15">
        <f t="shared" si="541"/>
        <v>0</v>
      </c>
      <c r="BT92" s="15" t="str">
        <f t="shared" si="534"/>
        <v/>
      </c>
      <c r="BV92" s="15" t="b">
        <f t="shared" ca="1" si="575"/>
        <v>0</v>
      </c>
      <c r="BW92" s="15" t="b">
        <f t="shared" ca="1" si="576"/>
        <v>0</v>
      </c>
      <c r="BX92" s="15" t="b">
        <f t="shared" ca="1" si="542"/>
        <v>0</v>
      </c>
      <c r="BY92" s="15" t="b">
        <f t="shared" ca="1" si="577"/>
        <v>0</v>
      </c>
      <c r="BZ92" s="15" t="b">
        <f t="shared" si="578"/>
        <v>0</v>
      </c>
      <c r="CA92" s="15" t="b">
        <f t="shared" si="579"/>
        <v>0</v>
      </c>
      <c r="CB92" s="15" t="b">
        <f t="shared" ca="1" si="580"/>
        <v>0</v>
      </c>
      <c r="CC92" s="15" t="b">
        <f t="shared" si="525"/>
        <v>0</v>
      </c>
      <c r="CD92" s="15" t="b">
        <f t="shared" si="525"/>
        <v>0</v>
      </c>
      <c r="CE92" s="15" t="b">
        <f t="shared" ca="1" si="581"/>
        <v>0</v>
      </c>
      <c r="CF92" s="15" t="b">
        <f t="shared" si="582"/>
        <v>0</v>
      </c>
      <c r="CG92" s="15" t="b">
        <f t="shared" si="583"/>
        <v>0</v>
      </c>
      <c r="CH92" s="15" t="b">
        <f t="shared" si="584"/>
        <v>0</v>
      </c>
      <c r="CI92" s="15" t="b">
        <f t="shared" si="585"/>
        <v>0</v>
      </c>
      <c r="CJ92" s="15" t="b">
        <f t="shared" si="586"/>
        <v>0</v>
      </c>
      <c r="CK92" s="15" t="b">
        <f t="shared" ca="1" si="526"/>
        <v>0</v>
      </c>
      <c r="CL92" s="15" t="b">
        <f t="shared" ca="1" si="526"/>
        <v>0</v>
      </c>
      <c r="CM92" s="15" t="b">
        <f t="shared" ca="1" si="526"/>
        <v>0</v>
      </c>
      <c r="CN92" s="15" t="b">
        <f t="shared" ca="1" si="526"/>
        <v>0</v>
      </c>
      <c r="CO92" s="15" t="b">
        <f t="shared" ca="1" si="526"/>
        <v>0</v>
      </c>
      <c r="CP92" s="15" t="b">
        <f t="shared" ca="1" si="526"/>
        <v>0</v>
      </c>
      <c r="CQ92" s="15" t="b">
        <f t="shared" ca="1" si="526"/>
        <v>0</v>
      </c>
      <c r="CR92" s="21" t="b">
        <f t="shared" ca="1" si="526"/>
        <v>0</v>
      </c>
      <c r="CS92" s="22" t="b">
        <f t="shared" ca="1" si="527"/>
        <v>0</v>
      </c>
      <c r="CT92" s="22" t="b">
        <f t="shared" ca="1" si="527"/>
        <v>0</v>
      </c>
      <c r="CU92" s="22" t="b">
        <f t="shared" ca="1" si="527"/>
        <v>0</v>
      </c>
      <c r="CV92" s="22" t="b">
        <f t="shared" ca="1" si="527"/>
        <v>0</v>
      </c>
      <c r="CW92" s="22" t="b">
        <f t="shared" ca="1" si="527"/>
        <v>0</v>
      </c>
      <c r="CX92" s="22" t="b">
        <f t="shared" ca="1" si="527"/>
        <v>0</v>
      </c>
      <c r="CY92" s="22" t="b">
        <f t="shared" ca="1" si="527"/>
        <v>0</v>
      </c>
      <c r="CZ92" s="21" t="b">
        <f t="shared" ca="1" si="527"/>
        <v>0</v>
      </c>
      <c r="DB92" s="22" t="b">
        <f t="shared" ca="1" si="587"/>
        <v>0</v>
      </c>
      <c r="DC92" s="22" t="b">
        <f t="shared" ca="1" si="528"/>
        <v>0</v>
      </c>
      <c r="DD92" s="22" t="b">
        <f t="shared" ca="1" si="528"/>
        <v>0</v>
      </c>
      <c r="DE92" s="22" t="b">
        <f t="shared" ca="1" si="528"/>
        <v>0</v>
      </c>
      <c r="DF92" s="22" t="b">
        <f t="shared" ca="1" si="528"/>
        <v>0</v>
      </c>
      <c r="DG92" s="22" t="b">
        <f t="shared" ca="1" si="528"/>
        <v>0</v>
      </c>
      <c r="DH92" s="22" t="b">
        <f t="shared" ca="1" si="528"/>
        <v>0</v>
      </c>
      <c r="DI92" s="22" t="b">
        <f t="shared" ca="1" si="528"/>
        <v>0</v>
      </c>
      <c r="DJ92" s="22" t="b">
        <f t="shared" ca="1" si="523"/>
        <v>0</v>
      </c>
      <c r="DK92" s="22"/>
      <c r="DO92" s="15" t="str">
        <f t="shared" ca="1" si="529"/>
        <v/>
      </c>
      <c r="DP92" s="15" t="str">
        <f t="shared" ca="1" si="529"/>
        <v/>
      </c>
      <c r="DQ92" s="15" t="str">
        <f t="shared" ca="1" si="529"/>
        <v/>
      </c>
      <c r="DR92" s="15" t="str">
        <f t="shared" ca="1" si="529"/>
        <v/>
      </c>
      <c r="DS92" s="15" t="str">
        <f t="shared" ca="1" si="529"/>
        <v/>
      </c>
      <c r="DT92" s="15" t="str">
        <f t="shared" ca="1" si="529"/>
        <v/>
      </c>
      <c r="DU92" s="15" t="str">
        <f t="shared" ca="1" si="529"/>
        <v/>
      </c>
      <c r="DV92" s="15" t="str">
        <f t="shared" ca="1" si="529"/>
        <v/>
      </c>
    </row>
    <row r="93" spans="1:126">
      <c r="A93" s="15">
        <f t="shared" si="531"/>
        <v>81</v>
      </c>
      <c r="B93" s="15" t="str">
        <f t="shared" si="533"/>
        <v/>
      </c>
      <c r="D93" s="15" t="str">
        <f t="shared" si="535"/>
        <v/>
      </c>
      <c r="M93" s="19"/>
      <c r="T93" s="15" t="str">
        <f t="shared" ca="1" si="543"/>
        <v/>
      </c>
      <c r="U93" s="15" t="str">
        <f t="shared" si="532"/>
        <v/>
      </c>
      <c r="AD93" s="16" t="b">
        <f t="shared" si="544"/>
        <v>0</v>
      </c>
      <c r="AE93" s="16" t="b">
        <f t="shared" si="545"/>
        <v>0</v>
      </c>
      <c r="AF93" s="15" t="str">
        <f t="shared" si="546"/>
        <v/>
      </c>
      <c r="AG93" s="15" t="str">
        <f t="shared" ca="1" si="547"/>
        <v/>
      </c>
      <c r="AH93" s="15" t="str">
        <f t="shared" ca="1" si="548"/>
        <v/>
      </c>
      <c r="AI93" s="15" t="b">
        <f t="shared" ca="1" si="549"/>
        <v>0</v>
      </c>
      <c r="AJ93" s="15" t="str">
        <f t="shared" ca="1" si="536"/>
        <v/>
      </c>
      <c r="AK93" s="27" t="str">
        <f t="shared" ca="1" si="550"/>
        <v/>
      </c>
      <c r="AL93" s="15" t="b">
        <f t="shared" ca="1" si="551"/>
        <v>0</v>
      </c>
      <c r="AM93" s="15" t="str">
        <f t="shared" ca="1" si="552"/>
        <v/>
      </c>
      <c r="AN93" s="15">
        <f t="shared" ca="1" si="553"/>
        <v>3</v>
      </c>
      <c r="AO93" s="15" t="str">
        <f t="shared" ca="1" si="537"/>
        <v/>
      </c>
      <c r="AP93" s="15" t="str">
        <f t="shared" ca="1" si="554"/>
        <v/>
      </c>
      <c r="AQ93" s="27">
        <f t="shared" si="555"/>
        <v>4</v>
      </c>
      <c r="AR93" s="15" t="b">
        <f t="shared" si="556"/>
        <v>0</v>
      </c>
      <c r="AS93" s="27" t="b">
        <f t="shared" si="557"/>
        <v>0</v>
      </c>
      <c r="AT93" s="27" t="b">
        <f t="shared" si="558"/>
        <v>0</v>
      </c>
      <c r="AU93" s="27" t="str">
        <f t="shared" si="559"/>
        <v/>
      </c>
      <c r="AV93" s="16" t="b">
        <f t="shared" si="560"/>
        <v>0</v>
      </c>
      <c r="AW93" s="15" t="str">
        <f t="shared" ca="1" si="530"/>
        <v/>
      </c>
      <c r="AX93" s="27" t="b">
        <f t="shared" ca="1" si="561"/>
        <v>0</v>
      </c>
      <c r="AY93" s="27" t="b">
        <f t="shared" ca="1" si="562"/>
        <v>0</v>
      </c>
      <c r="AZ93" s="15" t="b">
        <f t="shared" ca="1" si="563"/>
        <v>0</v>
      </c>
      <c r="BA93" s="15" t="b">
        <f t="shared" ca="1" si="564"/>
        <v>0</v>
      </c>
      <c r="BB93" s="15" t="str">
        <f t="shared" si="565"/>
        <v/>
      </c>
      <c r="BC93" s="15" t="str">
        <f t="shared" ca="1" si="538"/>
        <v/>
      </c>
      <c r="BD93" s="15" t="b">
        <f t="shared" ca="1" si="566"/>
        <v>0</v>
      </c>
      <c r="BE93" s="15" t="b">
        <f t="shared" si="567"/>
        <v>0</v>
      </c>
      <c r="BF93" s="15" t="str">
        <f t="shared" ca="1" si="568"/>
        <v/>
      </c>
      <c r="BG93" s="15" t="str">
        <f t="shared" si="569"/>
        <v/>
      </c>
      <c r="BH93" s="15" t="str">
        <f t="array" aca="1" ref="BH93" ca="1">IF(IFERROR( S93,1),1,IF(BC93="","", SUM(IF(ISERROR(INDIRECT(BC93)),1,0))))</f>
        <v/>
      </c>
      <c r="BI93" s="15" t="b">
        <f t="shared" si="570"/>
        <v>0</v>
      </c>
      <c r="BJ93" s="15" t="b">
        <f t="shared" si="571"/>
        <v>0</v>
      </c>
      <c r="BK93" s="15" t="str">
        <f t="shared" si="572"/>
        <v/>
      </c>
      <c r="BL93" s="15">
        <f t="shared" si="573"/>
        <v>4</v>
      </c>
      <c r="BP93" s="15" t="b">
        <f t="shared" si="539"/>
        <v>0</v>
      </c>
      <c r="BQ93" s="15" t="b">
        <f t="shared" si="540"/>
        <v>0</v>
      </c>
      <c r="BR93" s="15" t="str">
        <f t="shared" si="574"/>
        <v/>
      </c>
      <c r="BS93" s="15">
        <f t="shared" si="541"/>
        <v>0</v>
      </c>
      <c r="BT93" s="15" t="str">
        <f t="shared" si="534"/>
        <v/>
      </c>
      <c r="BV93" s="15" t="b">
        <f t="shared" ca="1" si="575"/>
        <v>0</v>
      </c>
      <c r="BW93" s="15" t="b">
        <f t="shared" ca="1" si="576"/>
        <v>0</v>
      </c>
      <c r="BX93" s="15" t="b">
        <f t="shared" ca="1" si="542"/>
        <v>0</v>
      </c>
      <c r="BY93" s="15" t="b">
        <f t="shared" ca="1" si="577"/>
        <v>0</v>
      </c>
      <c r="BZ93" s="15" t="b">
        <f t="shared" si="578"/>
        <v>0</v>
      </c>
      <c r="CA93" s="15" t="b">
        <f t="shared" si="579"/>
        <v>0</v>
      </c>
      <c r="CB93" s="15" t="b">
        <f t="shared" ca="1" si="580"/>
        <v>0</v>
      </c>
      <c r="CC93" s="15" t="b">
        <f t="shared" si="525"/>
        <v>0</v>
      </c>
      <c r="CD93" s="15" t="b">
        <f t="shared" si="525"/>
        <v>0</v>
      </c>
      <c r="CE93" s="15" t="b">
        <f t="shared" ca="1" si="581"/>
        <v>0</v>
      </c>
      <c r="CF93" s="15" t="b">
        <f t="shared" si="582"/>
        <v>0</v>
      </c>
      <c r="CG93" s="15" t="b">
        <f t="shared" si="583"/>
        <v>0</v>
      </c>
      <c r="CH93" s="15" t="b">
        <f t="shared" si="584"/>
        <v>0</v>
      </c>
      <c r="CI93" s="15" t="b">
        <f t="shared" si="585"/>
        <v>0</v>
      </c>
      <c r="CJ93" s="15" t="b">
        <f t="shared" si="586"/>
        <v>0</v>
      </c>
      <c r="CK93" s="15" t="b">
        <f t="shared" ca="1" si="526"/>
        <v>0</v>
      </c>
      <c r="CL93" s="15" t="b">
        <f t="shared" ca="1" si="526"/>
        <v>0</v>
      </c>
      <c r="CM93" s="15" t="b">
        <f t="shared" ca="1" si="526"/>
        <v>0</v>
      </c>
      <c r="CN93" s="15" t="b">
        <f t="shared" ca="1" si="526"/>
        <v>0</v>
      </c>
      <c r="CO93" s="15" t="b">
        <f t="shared" ca="1" si="526"/>
        <v>0</v>
      </c>
      <c r="CP93" s="15" t="b">
        <f t="shared" ca="1" si="526"/>
        <v>0</v>
      </c>
      <c r="CQ93" s="15" t="b">
        <f t="shared" ca="1" si="526"/>
        <v>0</v>
      </c>
      <c r="CR93" s="21" t="b">
        <f t="shared" ca="1" si="526"/>
        <v>0</v>
      </c>
      <c r="CS93" s="22" t="b">
        <f t="shared" ca="1" si="527"/>
        <v>0</v>
      </c>
      <c r="CT93" s="22" t="b">
        <f t="shared" ca="1" si="527"/>
        <v>0</v>
      </c>
      <c r="CU93" s="22" t="b">
        <f t="shared" ca="1" si="527"/>
        <v>0</v>
      </c>
      <c r="CV93" s="22" t="b">
        <f t="shared" ca="1" si="527"/>
        <v>0</v>
      </c>
      <c r="CW93" s="22" t="b">
        <f t="shared" ca="1" si="527"/>
        <v>0</v>
      </c>
      <c r="CX93" s="22" t="b">
        <f t="shared" ca="1" si="527"/>
        <v>0</v>
      </c>
      <c r="CY93" s="22" t="b">
        <f t="shared" ca="1" si="527"/>
        <v>0</v>
      </c>
      <c r="CZ93" s="21" t="b">
        <f t="shared" ca="1" si="527"/>
        <v>0</v>
      </c>
      <c r="DB93" s="22" t="b">
        <f t="shared" ca="1" si="587"/>
        <v>0</v>
      </c>
      <c r="DC93" s="22" t="b">
        <f t="shared" ca="1" si="528"/>
        <v>0</v>
      </c>
      <c r="DD93" s="22" t="b">
        <f t="shared" ca="1" si="528"/>
        <v>0</v>
      </c>
      <c r="DE93" s="22" t="b">
        <f t="shared" ca="1" si="528"/>
        <v>0</v>
      </c>
      <c r="DF93" s="22" t="b">
        <f t="shared" ca="1" si="528"/>
        <v>0</v>
      </c>
      <c r="DG93" s="22" t="b">
        <f t="shared" ca="1" si="528"/>
        <v>0</v>
      </c>
      <c r="DH93" s="22" t="b">
        <f t="shared" ca="1" si="528"/>
        <v>0</v>
      </c>
      <c r="DI93" s="22" t="b">
        <f t="shared" ca="1" si="528"/>
        <v>0</v>
      </c>
      <c r="DJ93" s="22" t="b">
        <f t="shared" ca="1" si="523"/>
        <v>0</v>
      </c>
      <c r="DK93" s="22"/>
      <c r="DO93" s="15" t="str">
        <f t="shared" ca="1" si="529"/>
        <v/>
      </c>
      <c r="DP93" s="15" t="str">
        <f t="shared" ca="1" si="529"/>
        <v/>
      </c>
      <c r="DQ93" s="15" t="str">
        <f t="shared" ca="1" si="529"/>
        <v/>
      </c>
      <c r="DR93" s="15" t="str">
        <f t="shared" ca="1" si="529"/>
        <v/>
      </c>
      <c r="DS93" s="15" t="str">
        <f t="shared" ca="1" si="529"/>
        <v/>
      </c>
      <c r="DT93" s="15" t="str">
        <f t="shared" ca="1" si="529"/>
        <v/>
      </c>
      <c r="DU93" s="15" t="str">
        <f t="shared" ca="1" si="529"/>
        <v/>
      </c>
      <c r="DV93" s="15" t="str">
        <f t="shared" ca="1" si="529"/>
        <v/>
      </c>
    </row>
    <row r="94" spans="1:126">
      <c r="A94" s="15">
        <f t="shared" si="531"/>
        <v>82</v>
      </c>
      <c r="B94" s="15" t="str">
        <f t="shared" si="533"/>
        <v/>
      </c>
      <c r="D94" s="15" t="str">
        <f t="shared" si="535"/>
        <v/>
      </c>
      <c r="M94" s="19"/>
      <c r="T94" s="15" t="str">
        <f t="shared" ca="1" si="543"/>
        <v/>
      </c>
      <c r="U94" s="15" t="str">
        <f t="shared" si="532"/>
        <v/>
      </c>
      <c r="AD94" s="16" t="b">
        <f t="shared" si="544"/>
        <v>0</v>
      </c>
      <c r="AE94" s="16" t="b">
        <f t="shared" si="545"/>
        <v>0</v>
      </c>
      <c r="AF94" s="15" t="str">
        <f t="shared" si="546"/>
        <v/>
      </c>
      <c r="AG94" s="15" t="str">
        <f t="shared" ca="1" si="547"/>
        <v/>
      </c>
      <c r="AH94" s="15" t="str">
        <f t="shared" ca="1" si="548"/>
        <v/>
      </c>
      <c r="AI94" s="15" t="b">
        <f t="shared" ca="1" si="549"/>
        <v>0</v>
      </c>
      <c r="AJ94" s="15" t="str">
        <f t="shared" ca="1" si="536"/>
        <v/>
      </c>
      <c r="AK94" s="27" t="str">
        <f t="shared" ca="1" si="550"/>
        <v/>
      </c>
      <c r="AL94" s="15" t="b">
        <f t="shared" ca="1" si="551"/>
        <v>0</v>
      </c>
      <c r="AM94" s="15" t="str">
        <f t="shared" ca="1" si="552"/>
        <v/>
      </c>
      <c r="AN94" s="15">
        <f t="shared" ca="1" si="553"/>
        <v>3</v>
      </c>
      <c r="AO94" s="15" t="str">
        <f t="shared" ca="1" si="537"/>
        <v/>
      </c>
      <c r="AP94" s="15" t="str">
        <f t="shared" ca="1" si="554"/>
        <v/>
      </c>
      <c r="AQ94" s="27">
        <f t="shared" si="555"/>
        <v>4</v>
      </c>
      <c r="AR94" s="15" t="b">
        <f t="shared" si="556"/>
        <v>0</v>
      </c>
      <c r="AS94" s="27" t="b">
        <f t="shared" si="557"/>
        <v>0</v>
      </c>
      <c r="AT94" s="27" t="b">
        <f t="shared" si="558"/>
        <v>0</v>
      </c>
      <c r="AU94" s="27" t="str">
        <f t="shared" si="559"/>
        <v/>
      </c>
      <c r="AV94" s="16" t="b">
        <f t="shared" si="560"/>
        <v>0</v>
      </c>
      <c r="AW94" s="15" t="str">
        <f t="shared" ca="1" si="530"/>
        <v/>
      </c>
      <c r="AX94" s="27" t="b">
        <f t="shared" ca="1" si="561"/>
        <v>0</v>
      </c>
      <c r="AY94" s="27" t="b">
        <f t="shared" ca="1" si="562"/>
        <v>0</v>
      </c>
      <c r="AZ94" s="15" t="b">
        <f t="shared" ca="1" si="563"/>
        <v>0</v>
      </c>
      <c r="BA94" s="15" t="b">
        <f t="shared" ca="1" si="564"/>
        <v>0</v>
      </c>
      <c r="BB94" s="15" t="str">
        <f t="shared" si="565"/>
        <v/>
      </c>
      <c r="BC94" s="15" t="str">
        <f t="shared" ca="1" si="538"/>
        <v/>
      </c>
      <c r="BD94" s="15" t="b">
        <f t="shared" ca="1" si="566"/>
        <v>0</v>
      </c>
      <c r="BE94" s="15" t="b">
        <f t="shared" si="567"/>
        <v>0</v>
      </c>
      <c r="BF94" s="15" t="str">
        <f t="shared" ca="1" si="568"/>
        <v/>
      </c>
      <c r="BG94" s="15" t="str">
        <f t="shared" si="569"/>
        <v/>
      </c>
      <c r="BH94" s="15" t="str">
        <f t="array" aca="1" ref="BH94" ca="1">IF(IFERROR( S94,1),1,IF(BC94="","", SUM(IF(ISERROR(INDIRECT(BC94)),1,0))))</f>
        <v/>
      </c>
      <c r="BI94" s="15" t="b">
        <f t="shared" si="570"/>
        <v>0</v>
      </c>
      <c r="BJ94" s="15" t="b">
        <f t="shared" si="571"/>
        <v>0</v>
      </c>
      <c r="BK94" s="15" t="str">
        <f t="shared" si="572"/>
        <v/>
      </c>
      <c r="BL94" s="15">
        <f t="shared" si="573"/>
        <v>4</v>
      </c>
      <c r="BP94" s="15" t="b">
        <f t="shared" si="539"/>
        <v>0</v>
      </c>
      <c r="BQ94" s="15" t="b">
        <f t="shared" si="540"/>
        <v>0</v>
      </c>
      <c r="BR94" s="15" t="str">
        <f t="shared" si="574"/>
        <v/>
      </c>
      <c r="BS94" s="15">
        <f t="shared" si="541"/>
        <v>0</v>
      </c>
      <c r="BT94" s="15" t="str">
        <f t="shared" si="534"/>
        <v/>
      </c>
      <c r="BV94" s="15" t="b">
        <f t="shared" ca="1" si="575"/>
        <v>0</v>
      </c>
      <c r="BW94" s="15" t="b">
        <f t="shared" ca="1" si="576"/>
        <v>0</v>
      </c>
      <c r="BX94" s="15" t="b">
        <f t="shared" ca="1" si="542"/>
        <v>0</v>
      </c>
      <c r="BY94" s="15" t="b">
        <f t="shared" ca="1" si="577"/>
        <v>0</v>
      </c>
      <c r="BZ94" s="15" t="b">
        <f t="shared" si="578"/>
        <v>0</v>
      </c>
      <c r="CA94" s="15" t="b">
        <f t="shared" si="579"/>
        <v>0</v>
      </c>
      <c r="CB94" s="15" t="b">
        <f t="shared" ca="1" si="580"/>
        <v>0</v>
      </c>
      <c r="CC94" s="15" t="b">
        <f t="shared" si="525"/>
        <v>0</v>
      </c>
      <c r="CD94" s="15" t="b">
        <f t="shared" si="525"/>
        <v>0</v>
      </c>
      <c r="CE94" s="15" t="b">
        <f t="shared" ca="1" si="581"/>
        <v>0</v>
      </c>
      <c r="CF94" s="15" t="b">
        <f t="shared" si="582"/>
        <v>0</v>
      </c>
      <c r="CG94" s="15" t="b">
        <f t="shared" si="583"/>
        <v>0</v>
      </c>
      <c r="CH94" s="15" t="b">
        <f t="shared" si="584"/>
        <v>0</v>
      </c>
      <c r="CI94" s="15" t="b">
        <f t="shared" si="585"/>
        <v>0</v>
      </c>
      <c r="CJ94" s="15" t="b">
        <f t="shared" si="586"/>
        <v>0</v>
      </c>
      <c r="CK94" s="15" t="b">
        <f t="shared" ca="1" si="526"/>
        <v>0</v>
      </c>
      <c r="CL94" s="15" t="b">
        <f t="shared" ca="1" si="526"/>
        <v>0</v>
      </c>
      <c r="CM94" s="15" t="b">
        <f t="shared" ca="1" si="526"/>
        <v>0</v>
      </c>
      <c r="CN94" s="15" t="b">
        <f t="shared" ca="1" si="526"/>
        <v>0</v>
      </c>
      <c r="CO94" s="15" t="b">
        <f t="shared" ca="1" si="526"/>
        <v>0</v>
      </c>
      <c r="CP94" s="15" t="b">
        <f t="shared" ca="1" si="526"/>
        <v>0</v>
      </c>
      <c r="CQ94" s="15" t="b">
        <f t="shared" ca="1" si="526"/>
        <v>0</v>
      </c>
      <c r="CR94" s="21" t="b">
        <f t="shared" ca="1" si="526"/>
        <v>0</v>
      </c>
      <c r="CS94" s="22" t="b">
        <f t="shared" ca="1" si="527"/>
        <v>0</v>
      </c>
      <c r="CT94" s="22" t="b">
        <f t="shared" ca="1" si="527"/>
        <v>0</v>
      </c>
      <c r="CU94" s="22" t="b">
        <f t="shared" ca="1" si="527"/>
        <v>0</v>
      </c>
      <c r="CV94" s="22" t="b">
        <f t="shared" ca="1" si="527"/>
        <v>0</v>
      </c>
      <c r="CW94" s="22" t="b">
        <f t="shared" ca="1" si="527"/>
        <v>0</v>
      </c>
      <c r="CX94" s="22" t="b">
        <f t="shared" ca="1" si="527"/>
        <v>0</v>
      </c>
      <c r="CY94" s="22" t="b">
        <f t="shared" ca="1" si="527"/>
        <v>0</v>
      </c>
      <c r="CZ94" s="21" t="b">
        <f t="shared" ca="1" si="527"/>
        <v>0</v>
      </c>
      <c r="DB94" s="22" t="b">
        <f t="shared" ca="1" si="587"/>
        <v>0</v>
      </c>
      <c r="DC94" s="22" t="b">
        <f t="shared" ca="1" si="528"/>
        <v>0</v>
      </c>
      <c r="DD94" s="22" t="b">
        <f t="shared" ca="1" si="528"/>
        <v>0</v>
      </c>
      <c r="DE94" s="22" t="b">
        <f t="shared" ca="1" si="528"/>
        <v>0</v>
      </c>
      <c r="DF94" s="22" t="b">
        <f t="shared" ca="1" si="528"/>
        <v>0</v>
      </c>
      <c r="DG94" s="22" t="b">
        <f t="shared" ca="1" si="528"/>
        <v>0</v>
      </c>
      <c r="DH94" s="22" t="b">
        <f t="shared" ca="1" si="528"/>
        <v>0</v>
      </c>
      <c r="DI94" s="22" t="b">
        <f t="shared" ca="1" si="528"/>
        <v>0</v>
      </c>
      <c r="DJ94" s="22" t="b">
        <f t="shared" ca="1" si="523"/>
        <v>0</v>
      </c>
      <c r="DK94" s="22"/>
      <c r="DO94" s="15" t="str">
        <f t="shared" ca="1" si="529"/>
        <v/>
      </c>
      <c r="DP94" s="15" t="str">
        <f t="shared" ca="1" si="529"/>
        <v/>
      </c>
      <c r="DQ94" s="15" t="str">
        <f t="shared" ca="1" si="529"/>
        <v/>
      </c>
      <c r="DR94" s="15" t="str">
        <f t="shared" ca="1" si="529"/>
        <v/>
      </c>
      <c r="DS94" s="15" t="str">
        <f t="shared" ca="1" si="529"/>
        <v/>
      </c>
      <c r="DT94" s="15" t="str">
        <f t="shared" ca="1" si="529"/>
        <v/>
      </c>
      <c r="DU94" s="15" t="str">
        <f t="shared" ca="1" si="529"/>
        <v/>
      </c>
      <c r="DV94" s="15" t="str">
        <f t="shared" ca="1" si="529"/>
        <v/>
      </c>
    </row>
    <row r="95" spans="1:126">
      <c r="A95" s="15">
        <f t="shared" si="531"/>
        <v>83</v>
      </c>
      <c r="B95" s="15" t="str">
        <f t="shared" si="533"/>
        <v/>
      </c>
      <c r="D95" s="15" t="str">
        <f t="shared" si="535"/>
        <v/>
      </c>
      <c r="M95" s="19"/>
      <c r="T95" s="15" t="str">
        <f t="shared" ca="1" si="543"/>
        <v/>
      </c>
      <c r="U95" s="15" t="str">
        <f t="shared" si="532"/>
        <v/>
      </c>
      <c r="AD95" s="16" t="b">
        <f t="shared" si="544"/>
        <v>0</v>
      </c>
      <c r="AE95" s="16" t="b">
        <f t="shared" si="545"/>
        <v>0</v>
      </c>
      <c r="AF95" s="15" t="str">
        <f t="shared" si="546"/>
        <v/>
      </c>
      <c r="AG95" s="15" t="str">
        <f t="shared" ca="1" si="547"/>
        <v/>
      </c>
      <c r="AH95" s="15" t="str">
        <f t="shared" ca="1" si="548"/>
        <v/>
      </c>
      <c r="AI95" s="15" t="b">
        <f t="shared" ca="1" si="549"/>
        <v>0</v>
      </c>
      <c r="AJ95" s="15" t="str">
        <f t="shared" ca="1" si="536"/>
        <v/>
      </c>
      <c r="AK95" s="27" t="str">
        <f t="shared" ca="1" si="550"/>
        <v/>
      </c>
      <c r="AL95" s="15" t="b">
        <f t="shared" ca="1" si="551"/>
        <v>0</v>
      </c>
      <c r="AM95" s="15" t="str">
        <f t="shared" ca="1" si="552"/>
        <v/>
      </c>
      <c r="AN95" s="15">
        <f t="shared" ca="1" si="553"/>
        <v>3</v>
      </c>
      <c r="AO95" s="15" t="str">
        <f t="shared" ca="1" si="537"/>
        <v/>
      </c>
      <c r="AP95" s="15" t="str">
        <f t="shared" ca="1" si="554"/>
        <v/>
      </c>
      <c r="AQ95" s="27">
        <f t="shared" si="555"/>
        <v>4</v>
      </c>
      <c r="AR95" s="15" t="b">
        <f t="shared" si="556"/>
        <v>0</v>
      </c>
      <c r="AS95" s="27" t="b">
        <f t="shared" si="557"/>
        <v>0</v>
      </c>
      <c r="AT95" s="27" t="b">
        <f t="shared" si="558"/>
        <v>0</v>
      </c>
      <c r="AU95" s="27" t="str">
        <f t="shared" si="559"/>
        <v/>
      </c>
      <c r="AV95" s="16" t="b">
        <f t="shared" si="560"/>
        <v>0</v>
      </c>
      <c r="AW95" s="15" t="str">
        <f t="shared" ca="1" si="530"/>
        <v/>
      </c>
      <c r="AX95" s="27" t="b">
        <f t="shared" ca="1" si="561"/>
        <v>0</v>
      </c>
      <c r="AY95" s="27" t="b">
        <f t="shared" ca="1" si="562"/>
        <v>0</v>
      </c>
      <c r="AZ95" s="15" t="b">
        <f t="shared" ca="1" si="563"/>
        <v>0</v>
      </c>
      <c r="BA95" s="15" t="b">
        <f t="shared" ca="1" si="564"/>
        <v>0</v>
      </c>
      <c r="BB95" s="15" t="str">
        <f t="shared" si="565"/>
        <v/>
      </c>
      <c r="BC95" s="15" t="str">
        <f t="shared" ca="1" si="538"/>
        <v/>
      </c>
      <c r="BD95" s="15" t="b">
        <f t="shared" ca="1" si="566"/>
        <v>0</v>
      </c>
      <c r="BE95" s="15" t="b">
        <f t="shared" si="567"/>
        <v>0</v>
      </c>
      <c r="BF95" s="15" t="str">
        <f t="shared" ca="1" si="568"/>
        <v/>
      </c>
      <c r="BG95" s="15" t="str">
        <f t="shared" si="569"/>
        <v/>
      </c>
      <c r="BH95" s="15" t="str">
        <f t="array" aca="1" ref="BH95" ca="1">IF(IFERROR( S95,1),1,IF(BC95="","", SUM(IF(ISERROR(INDIRECT(BC95)),1,0))))</f>
        <v/>
      </c>
      <c r="BI95" s="15" t="b">
        <f t="shared" si="570"/>
        <v>0</v>
      </c>
      <c r="BJ95" s="15" t="b">
        <f t="shared" si="571"/>
        <v>0</v>
      </c>
      <c r="BK95" s="15" t="str">
        <f t="shared" si="572"/>
        <v/>
      </c>
      <c r="BL95" s="15">
        <f t="shared" si="573"/>
        <v>4</v>
      </c>
      <c r="BP95" s="15" t="b">
        <f t="shared" si="539"/>
        <v>0</v>
      </c>
      <c r="BQ95" s="15" t="b">
        <f t="shared" si="540"/>
        <v>0</v>
      </c>
      <c r="BR95" s="15" t="str">
        <f t="shared" si="574"/>
        <v/>
      </c>
      <c r="BS95" s="15">
        <f t="shared" si="541"/>
        <v>0</v>
      </c>
      <c r="BT95" s="15" t="str">
        <f t="shared" si="534"/>
        <v/>
      </c>
      <c r="BV95" s="15" t="b">
        <f t="shared" ca="1" si="575"/>
        <v>0</v>
      </c>
      <c r="BW95" s="15" t="b">
        <f t="shared" ca="1" si="576"/>
        <v>0</v>
      </c>
      <c r="BX95" s="15" t="b">
        <f t="shared" ca="1" si="542"/>
        <v>0</v>
      </c>
      <c r="BY95" s="15" t="b">
        <f t="shared" ca="1" si="577"/>
        <v>0</v>
      </c>
      <c r="BZ95" s="15" t="b">
        <f t="shared" si="578"/>
        <v>0</v>
      </c>
      <c r="CA95" s="15" t="b">
        <f t="shared" si="579"/>
        <v>0</v>
      </c>
      <c r="CB95" s="15" t="b">
        <f t="shared" ca="1" si="580"/>
        <v>0</v>
      </c>
      <c r="CC95" s="15" t="b">
        <f t="shared" si="525"/>
        <v>0</v>
      </c>
      <c r="CD95" s="15" t="b">
        <f t="shared" si="525"/>
        <v>0</v>
      </c>
      <c r="CE95" s="15" t="b">
        <f t="shared" ca="1" si="581"/>
        <v>0</v>
      </c>
      <c r="CF95" s="15" t="b">
        <f t="shared" si="582"/>
        <v>0</v>
      </c>
      <c r="CG95" s="15" t="b">
        <f t="shared" si="583"/>
        <v>0</v>
      </c>
      <c r="CH95" s="15" t="b">
        <f t="shared" si="584"/>
        <v>0</v>
      </c>
      <c r="CI95" s="15" t="b">
        <f t="shared" si="585"/>
        <v>0</v>
      </c>
      <c r="CJ95" s="15" t="b">
        <f t="shared" si="586"/>
        <v>0</v>
      </c>
      <c r="CK95" s="15" t="b">
        <f t="shared" ca="1" si="526"/>
        <v>0</v>
      </c>
      <c r="CL95" s="15" t="b">
        <f t="shared" ca="1" si="526"/>
        <v>0</v>
      </c>
      <c r="CM95" s="15" t="b">
        <f t="shared" ca="1" si="526"/>
        <v>0</v>
      </c>
      <c r="CN95" s="15" t="b">
        <f t="shared" ca="1" si="526"/>
        <v>0</v>
      </c>
      <c r="CO95" s="15" t="b">
        <f t="shared" ca="1" si="526"/>
        <v>0</v>
      </c>
      <c r="CP95" s="15" t="b">
        <f t="shared" ca="1" si="526"/>
        <v>0</v>
      </c>
      <c r="CQ95" s="15" t="b">
        <f t="shared" ca="1" si="526"/>
        <v>0</v>
      </c>
      <c r="CR95" s="21" t="b">
        <f t="shared" ca="1" si="526"/>
        <v>0</v>
      </c>
      <c r="CS95" s="22" t="b">
        <f t="shared" ca="1" si="527"/>
        <v>0</v>
      </c>
      <c r="CT95" s="22" t="b">
        <f t="shared" ca="1" si="527"/>
        <v>0</v>
      </c>
      <c r="CU95" s="22" t="b">
        <f t="shared" ca="1" si="527"/>
        <v>0</v>
      </c>
      <c r="CV95" s="22" t="b">
        <f t="shared" ca="1" si="527"/>
        <v>0</v>
      </c>
      <c r="CW95" s="22" t="b">
        <f t="shared" ca="1" si="527"/>
        <v>0</v>
      </c>
      <c r="CX95" s="22" t="b">
        <f t="shared" ca="1" si="527"/>
        <v>0</v>
      </c>
      <c r="CY95" s="22" t="b">
        <f t="shared" ca="1" si="527"/>
        <v>0</v>
      </c>
      <c r="CZ95" s="21" t="b">
        <f t="shared" ca="1" si="527"/>
        <v>0</v>
      </c>
      <c r="DB95" s="22" t="b">
        <f t="shared" ca="1" si="587"/>
        <v>0</v>
      </c>
      <c r="DC95" s="22" t="b">
        <f t="shared" ca="1" si="528"/>
        <v>0</v>
      </c>
      <c r="DD95" s="22" t="b">
        <f t="shared" ca="1" si="528"/>
        <v>0</v>
      </c>
      <c r="DE95" s="22" t="b">
        <f t="shared" ca="1" si="528"/>
        <v>0</v>
      </c>
      <c r="DF95" s="22" t="b">
        <f t="shared" ca="1" si="528"/>
        <v>0</v>
      </c>
      <c r="DG95" s="22" t="b">
        <f t="shared" ca="1" si="528"/>
        <v>0</v>
      </c>
      <c r="DH95" s="22" t="b">
        <f t="shared" ca="1" si="528"/>
        <v>0</v>
      </c>
      <c r="DI95" s="22" t="b">
        <f t="shared" ca="1" si="528"/>
        <v>0</v>
      </c>
      <c r="DJ95" s="22" t="b">
        <f t="shared" ca="1" si="523"/>
        <v>0</v>
      </c>
      <c r="DK95" s="22"/>
      <c r="DO95" s="15" t="str">
        <f t="shared" ca="1" si="529"/>
        <v/>
      </c>
      <c r="DP95" s="15" t="str">
        <f t="shared" ca="1" si="529"/>
        <v/>
      </c>
      <c r="DQ95" s="15" t="str">
        <f t="shared" ca="1" si="529"/>
        <v/>
      </c>
      <c r="DR95" s="15" t="str">
        <f t="shared" ca="1" si="529"/>
        <v/>
      </c>
      <c r="DS95" s="15" t="str">
        <f t="shared" ca="1" si="529"/>
        <v/>
      </c>
      <c r="DT95" s="15" t="str">
        <f t="shared" ca="1" si="529"/>
        <v/>
      </c>
      <c r="DU95" s="15" t="str">
        <f t="shared" ca="1" si="529"/>
        <v/>
      </c>
      <c r="DV95" s="15" t="str">
        <f t="shared" ca="1" si="529"/>
        <v/>
      </c>
    </row>
    <row r="96" spans="1:126">
      <c r="A96" s="15">
        <f t="shared" si="531"/>
        <v>84</v>
      </c>
      <c r="B96" s="15" t="str">
        <f t="shared" si="533"/>
        <v/>
      </c>
      <c r="D96" s="15" t="str">
        <f t="shared" si="535"/>
        <v/>
      </c>
      <c r="M96" s="19"/>
      <c r="T96" s="15" t="str">
        <f t="shared" ca="1" si="543"/>
        <v/>
      </c>
      <c r="U96" s="15" t="str">
        <f t="shared" si="532"/>
        <v/>
      </c>
      <c r="AD96" s="16" t="b">
        <f t="shared" si="544"/>
        <v>0</v>
      </c>
      <c r="AE96" s="16" t="b">
        <f t="shared" si="545"/>
        <v>0</v>
      </c>
      <c r="AF96" s="15" t="str">
        <f t="shared" si="546"/>
        <v/>
      </c>
      <c r="AG96" s="15" t="str">
        <f t="shared" ca="1" si="547"/>
        <v/>
      </c>
      <c r="AH96" s="15" t="str">
        <f t="shared" ca="1" si="548"/>
        <v/>
      </c>
      <c r="AI96" s="15" t="b">
        <f t="shared" ca="1" si="549"/>
        <v>0</v>
      </c>
      <c r="AJ96" s="15" t="str">
        <f t="shared" ca="1" si="536"/>
        <v/>
      </c>
      <c r="AK96" s="27" t="str">
        <f t="shared" ca="1" si="550"/>
        <v/>
      </c>
      <c r="AL96" s="15" t="b">
        <f t="shared" ca="1" si="551"/>
        <v>0</v>
      </c>
      <c r="AM96" s="15" t="str">
        <f t="shared" ca="1" si="552"/>
        <v/>
      </c>
      <c r="AN96" s="15">
        <f t="shared" ca="1" si="553"/>
        <v>3</v>
      </c>
      <c r="AO96" s="15" t="str">
        <f t="shared" ca="1" si="537"/>
        <v/>
      </c>
      <c r="AP96" s="15" t="str">
        <f t="shared" ca="1" si="554"/>
        <v/>
      </c>
      <c r="AQ96" s="27">
        <f t="shared" si="555"/>
        <v>4</v>
      </c>
      <c r="AR96" s="15" t="b">
        <f t="shared" si="556"/>
        <v>0</v>
      </c>
      <c r="AS96" s="27" t="b">
        <f t="shared" si="557"/>
        <v>0</v>
      </c>
      <c r="AT96" s="27" t="b">
        <f t="shared" si="558"/>
        <v>0</v>
      </c>
      <c r="AU96" s="27" t="str">
        <f t="shared" si="559"/>
        <v/>
      </c>
      <c r="AV96" s="16" t="b">
        <f t="shared" si="560"/>
        <v>0</v>
      </c>
      <c r="AW96" s="15" t="str">
        <f t="shared" ca="1" si="530"/>
        <v/>
      </c>
      <c r="AX96" s="27" t="b">
        <f t="shared" ca="1" si="561"/>
        <v>0</v>
      </c>
      <c r="AY96" s="27" t="b">
        <f t="shared" ca="1" si="562"/>
        <v>0</v>
      </c>
      <c r="AZ96" s="15" t="b">
        <f t="shared" ca="1" si="563"/>
        <v>0</v>
      </c>
      <c r="BA96" s="15" t="b">
        <f t="shared" ca="1" si="564"/>
        <v>0</v>
      </c>
      <c r="BB96" s="15" t="str">
        <f t="shared" si="565"/>
        <v/>
      </c>
      <c r="BC96" s="15" t="str">
        <f t="shared" ca="1" si="538"/>
        <v/>
      </c>
      <c r="BD96" s="15" t="b">
        <f t="shared" ca="1" si="566"/>
        <v>0</v>
      </c>
      <c r="BE96" s="15" t="b">
        <f t="shared" si="567"/>
        <v>0</v>
      </c>
      <c r="BF96" s="15" t="str">
        <f t="shared" ca="1" si="568"/>
        <v/>
      </c>
      <c r="BG96" s="15" t="str">
        <f t="shared" si="569"/>
        <v/>
      </c>
      <c r="BH96" s="15" t="str">
        <f t="array" aca="1" ref="BH96" ca="1">IF(IFERROR( S96,1),1,IF(BC96="","", SUM(IF(ISERROR(INDIRECT(BC96)),1,0))))</f>
        <v/>
      </c>
      <c r="BI96" s="15" t="b">
        <f t="shared" si="570"/>
        <v>0</v>
      </c>
      <c r="BJ96" s="15" t="b">
        <f t="shared" si="571"/>
        <v>0</v>
      </c>
      <c r="BK96" s="15" t="str">
        <f t="shared" si="572"/>
        <v/>
      </c>
      <c r="BL96" s="15">
        <f t="shared" si="573"/>
        <v>4</v>
      </c>
      <c r="BP96" s="15" t="b">
        <f t="shared" si="539"/>
        <v>0</v>
      </c>
      <c r="BQ96" s="15" t="b">
        <f t="shared" si="540"/>
        <v>0</v>
      </c>
      <c r="BR96" s="15" t="str">
        <f t="shared" si="574"/>
        <v/>
      </c>
      <c r="BS96" s="15">
        <f t="shared" si="541"/>
        <v>0</v>
      </c>
      <c r="BT96" s="15" t="str">
        <f t="shared" si="534"/>
        <v/>
      </c>
      <c r="BV96" s="15" t="b">
        <f t="shared" ca="1" si="575"/>
        <v>0</v>
      </c>
      <c r="BW96" s="15" t="b">
        <f t="shared" ca="1" si="576"/>
        <v>0</v>
      </c>
      <c r="BX96" s="15" t="b">
        <f t="shared" ca="1" si="542"/>
        <v>0</v>
      </c>
      <c r="BY96" s="15" t="b">
        <f t="shared" ca="1" si="577"/>
        <v>0</v>
      </c>
      <c r="BZ96" s="15" t="b">
        <f t="shared" si="578"/>
        <v>0</v>
      </c>
      <c r="CA96" s="15" t="b">
        <f t="shared" si="579"/>
        <v>0</v>
      </c>
      <c r="CB96" s="15" t="b">
        <f t="shared" ca="1" si="580"/>
        <v>0</v>
      </c>
      <c r="CC96" s="15" t="b">
        <f t="shared" si="525"/>
        <v>0</v>
      </c>
      <c r="CD96" s="15" t="b">
        <f t="shared" si="525"/>
        <v>0</v>
      </c>
      <c r="CE96" s="15" t="b">
        <f t="shared" ca="1" si="581"/>
        <v>0</v>
      </c>
      <c r="CF96" s="15" t="b">
        <f t="shared" si="582"/>
        <v>0</v>
      </c>
      <c r="CG96" s="15" t="b">
        <f t="shared" si="583"/>
        <v>0</v>
      </c>
      <c r="CH96" s="15" t="b">
        <f t="shared" si="584"/>
        <v>0</v>
      </c>
      <c r="CI96" s="15" t="b">
        <f t="shared" si="585"/>
        <v>0</v>
      </c>
      <c r="CJ96" s="15" t="b">
        <f t="shared" si="586"/>
        <v>0</v>
      </c>
      <c r="CK96" s="15" t="b">
        <f t="shared" ca="1" si="526"/>
        <v>0</v>
      </c>
      <c r="CL96" s="15" t="b">
        <f t="shared" ca="1" si="526"/>
        <v>0</v>
      </c>
      <c r="CM96" s="15" t="b">
        <f t="shared" ca="1" si="526"/>
        <v>0</v>
      </c>
      <c r="CN96" s="15" t="b">
        <f t="shared" ca="1" si="526"/>
        <v>0</v>
      </c>
      <c r="CO96" s="15" t="b">
        <f t="shared" ca="1" si="526"/>
        <v>0</v>
      </c>
      <c r="CP96" s="15" t="b">
        <f t="shared" ca="1" si="526"/>
        <v>0</v>
      </c>
      <c r="CQ96" s="15" t="b">
        <f t="shared" ca="1" si="526"/>
        <v>0</v>
      </c>
      <c r="CR96" s="21" t="b">
        <f t="shared" ca="1" si="526"/>
        <v>0</v>
      </c>
      <c r="CS96" s="22" t="b">
        <f t="shared" ca="1" si="527"/>
        <v>0</v>
      </c>
      <c r="CT96" s="22" t="b">
        <f t="shared" ca="1" si="527"/>
        <v>0</v>
      </c>
      <c r="CU96" s="22" t="b">
        <f t="shared" ca="1" si="527"/>
        <v>0</v>
      </c>
      <c r="CV96" s="22" t="b">
        <f t="shared" ca="1" si="527"/>
        <v>0</v>
      </c>
      <c r="CW96" s="22" t="b">
        <f t="shared" ca="1" si="527"/>
        <v>0</v>
      </c>
      <c r="CX96" s="22" t="b">
        <f t="shared" ca="1" si="527"/>
        <v>0</v>
      </c>
      <c r="CY96" s="22" t="b">
        <f t="shared" ca="1" si="527"/>
        <v>0</v>
      </c>
      <c r="CZ96" s="21" t="b">
        <f t="shared" ca="1" si="527"/>
        <v>0</v>
      </c>
      <c r="DB96" s="22" t="b">
        <f t="shared" ca="1" si="587"/>
        <v>0</v>
      </c>
      <c r="DC96" s="22" t="b">
        <f t="shared" ca="1" si="528"/>
        <v>0</v>
      </c>
      <c r="DD96" s="22" t="b">
        <f t="shared" ca="1" si="528"/>
        <v>0</v>
      </c>
      <c r="DE96" s="22" t="b">
        <f t="shared" ca="1" si="528"/>
        <v>0</v>
      </c>
      <c r="DF96" s="22" t="b">
        <f t="shared" ca="1" si="528"/>
        <v>0</v>
      </c>
      <c r="DG96" s="22" t="b">
        <f t="shared" ca="1" si="528"/>
        <v>0</v>
      </c>
      <c r="DH96" s="22" t="b">
        <f t="shared" ca="1" si="528"/>
        <v>0</v>
      </c>
      <c r="DI96" s="22" t="b">
        <f t="shared" ca="1" si="528"/>
        <v>0</v>
      </c>
      <c r="DJ96" s="22" t="b">
        <f t="shared" ca="1" si="523"/>
        <v>0</v>
      </c>
      <c r="DK96" s="22"/>
      <c r="DO96" s="15" t="str">
        <f t="shared" ca="1" si="529"/>
        <v/>
      </c>
      <c r="DP96" s="15" t="str">
        <f t="shared" ca="1" si="529"/>
        <v/>
      </c>
      <c r="DQ96" s="15" t="str">
        <f t="shared" ca="1" si="529"/>
        <v/>
      </c>
      <c r="DR96" s="15" t="str">
        <f t="shared" ca="1" si="529"/>
        <v/>
      </c>
      <c r="DS96" s="15" t="str">
        <f t="shared" ca="1" si="529"/>
        <v/>
      </c>
      <c r="DT96" s="15" t="str">
        <f t="shared" ca="1" si="529"/>
        <v/>
      </c>
      <c r="DU96" s="15" t="str">
        <f t="shared" ca="1" si="529"/>
        <v/>
      </c>
      <c r="DV96" s="15" t="str">
        <f t="shared" ca="1" si="529"/>
        <v/>
      </c>
    </row>
    <row r="97" spans="1:126">
      <c r="A97" s="15">
        <f t="shared" si="531"/>
        <v>85</v>
      </c>
      <c r="B97" s="15" t="str">
        <f t="shared" si="533"/>
        <v/>
      </c>
      <c r="D97" s="15" t="str">
        <f t="shared" si="535"/>
        <v/>
      </c>
      <c r="M97" s="19"/>
      <c r="T97" s="15" t="str">
        <f t="shared" ca="1" si="543"/>
        <v/>
      </c>
      <c r="U97" s="15" t="str">
        <f t="shared" si="532"/>
        <v/>
      </c>
      <c r="AD97" s="16" t="b">
        <f t="shared" si="544"/>
        <v>0</v>
      </c>
      <c r="AE97" s="16" t="b">
        <f t="shared" si="545"/>
        <v>0</v>
      </c>
      <c r="AF97" s="15" t="str">
        <f t="shared" si="546"/>
        <v/>
      </c>
      <c r="AG97" s="15" t="str">
        <f t="shared" ca="1" si="547"/>
        <v/>
      </c>
      <c r="AH97" s="15" t="str">
        <f t="shared" ca="1" si="548"/>
        <v/>
      </c>
      <c r="AI97" s="15" t="b">
        <f t="shared" ca="1" si="549"/>
        <v>0</v>
      </c>
      <c r="AJ97" s="15" t="str">
        <f t="shared" ca="1" si="536"/>
        <v/>
      </c>
      <c r="AK97" s="27" t="str">
        <f t="shared" ca="1" si="550"/>
        <v/>
      </c>
      <c r="AL97" s="15" t="b">
        <f t="shared" ca="1" si="551"/>
        <v>0</v>
      </c>
      <c r="AM97" s="15" t="str">
        <f t="shared" ca="1" si="552"/>
        <v/>
      </c>
      <c r="AN97" s="15">
        <f t="shared" ca="1" si="553"/>
        <v>3</v>
      </c>
      <c r="AO97" s="15" t="str">
        <f t="shared" ca="1" si="537"/>
        <v/>
      </c>
      <c r="AP97" s="15" t="str">
        <f t="shared" ca="1" si="554"/>
        <v/>
      </c>
      <c r="AQ97" s="27">
        <f t="shared" si="555"/>
        <v>4</v>
      </c>
      <c r="AR97" s="15" t="b">
        <f t="shared" si="556"/>
        <v>0</v>
      </c>
      <c r="AS97" s="27" t="b">
        <f t="shared" si="557"/>
        <v>0</v>
      </c>
      <c r="AT97" s="27" t="b">
        <f t="shared" si="558"/>
        <v>0</v>
      </c>
      <c r="AU97" s="27" t="str">
        <f t="shared" si="559"/>
        <v/>
      </c>
      <c r="AV97" s="16" t="b">
        <f t="shared" si="560"/>
        <v>0</v>
      </c>
      <c r="AW97" s="15" t="str">
        <f t="shared" ca="1" si="530"/>
        <v/>
      </c>
      <c r="AX97" s="27" t="b">
        <f t="shared" ca="1" si="561"/>
        <v>0</v>
      </c>
      <c r="AY97" s="27" t="b">
        <f t="shared" ca="1" si="562"/>
        <v>0</v>
      </c>
      <c r="AZ97" s="15" t="b">
        <f t="shared" ca="1" si="563"/>
        <v>0</v>
      </c>
      <c r="BA97" s="15" t="b">
        <f t="shared" ca="1" si="564"/>
        <v>0</v>
      </c>
      <c r="BB97" s="15" t="str">
        <f t="shared" si="565"/>
        <v/>
      </c>
      <c r="BC97" s="15" t="str">
        <f t="shared" ca="1" si="538"/>
        <v/>
      </c>
      <c r="BD97" s="15" t="b">
        <f t="shared" ca="1" si="566"/>
        <v>0</v>
      </c>
      <c r="BE97" s="15" t="b">
        <f t="shared" si="567"/>
        <v>0</v>
      </c>
      <c r="BF97" s="15" t="str">
        <f t="shared" ca="1" si="568"/>
        <v/>
      </c>
      <c r="BG97" s="15" t="str">
        <f t="shared" si="569"/>
        <v/>
      </c>
      <c r="BH97" s="15" t="str">
        <f t="array" aca="1" ref="BH97" ca="1">IF(IFERROR( S97,1),1,IF(BC97="","", SUM(IF(ISERROR(INDIRECT(BC97)),1,0))))</f>
        <v/>
      </c>
      <c r="BI97" s="15" t="b">
        <f t="shared" si="570"/>
        <v>0</v>
      </c>
      <c r="BJ97" s="15" t="b">
        <f t="shared" si="571"/>
        <v>0</v>
      </c>
      <c r="BK97" s="15" t="str">
        <f t="shared" si="572"/>
        <v/>
      </c>
      <c r="BL97" s="15">
        <f t="shared" si="573"/>
        <v>4</v>
      </c>
      <c r="BP97" s="15" t="b">
        <f t="shared" si="539"/>
        <v>0</v>
      </c>
      <c r="BQ97" s="15" t="b">
        <f t="shared" si="540"/>
        <v>0</v>
      </c>
      <c r="BR97" s="15" t="str">
        <f t="shared" si="574"/>
        <v/>
      </c>
      <c r="BS97" s="15">
        <f t="shared" si="541"/>
        <v>0</v>
      </c>
      <c r="BT97" s="15" t="str">
        <f t="shared" si="534"/>
        <v/>
      </c>
      <c r="BV97" s="15" t="b">
        <f t="shared" ca="1" si="575"/>
        <v>0</v>
      </c>
      <c r="BW97" s="15" t="b">
        <f t="shared" ca="1" si="576"/>
        <v>0</v>
      </c>
      <c r="BX97" s="15" t="b">
        <f t="shared" ca="1" si="542"/>
        <v>0</v>
      </c>
      <c r="BY97" s="15" t="b">
        <f t="shared" ca="1" si="577"/>
        <v>0</v>
      </c>
      <c r="BZ97" s="15" t="b">
        <f t="shared" si="578"/>
        <v>0</v>
      </c>
      <c r="CA97" s="15" t="b">
        <f t="shared" si="579"/>
        <v>0</v>
      </c>
      <c r="CB97" s="15" t="b">
        <f t="shared" ca="1" si="580"/>
        <v>0</v>
      </c>
      <c r="CC97" s="15" t="b">
        <f t="shared" si="525"/>
        <v>0</v>
      </c>
      <c r="CD97" s="15" t="b">
        <f t="shared" si="525"/>
        <v>0</v>
      </c>
      <c r="CE97" s="15" t="b">
        <f t="shared" ca="1" si="581"/>
        <v>0</v>
      </c>
      <c r="CF97" s="15" t="b">
        <f t="shared" si="582"/>
        <v>0</v>
      </c>
      <c r="CG97" s="15" t="b">
        <f t="shared" si="583"/>
        <v>0</v>
      </c>
      <c r="CH97" s="15" t="b">
        <f t="shared" si="584"/>
        <v>0</v>
      </c>
      <c r="CI97" s="15" t="b">
        <f t="shared" si="585"/>
        <v>0</v>
      </c>
      <c r="CJ97" s="15" t="b">
        <f t="shared" si="586"/>
        <v>0</v>
      </c>
      <c r="CK97" s="15" t="b">
        <f t="shared" ca="1" si="526"/>
        <v>0</v>
      </c>
      <c r="CL97" s="15" t="b">
        <f t="shared" ca="1" si="526"/>
        <v>0</v>
      </c>
      <c r="CM97" s="15" t="b">
        <f t="shared" ca="1" si="526"/>
        <v>0</v>
      </c>
      <c r="CN97" s="15" t="b">
        <f t="shared" ca="1" si="526"/>
        <v>0</v>
      </c>
      <c r="CO97" s="15" t="b">
        <f t="shared" ca="1" si="526"/>
        <v>0</v>
      </c>
      <c r="CP97" s="15" t="b">
        <f t="shared" ca="1" si="526"/>
        <v>0</v>
      </c>
      <c r="CQ97" s="15" t="b">
        <f t="shared" ca="1" si="526"/>
        <v>0</v>
      </c>
      <c r="CR97" s="21" t="b">
        <f t="shared" ca="1" si="526"/>
        <v>0</v>
      </c>
      <c r="CS97" s="22" t="b">
        <f t="shared" ca="1" si="527"/>
        <v>0</v>
      </c>
      <c r="CT97" s="22" t="b">
        <f t="shared" ca="1" si="527"/>
        <v>0</v>
      </c>
      <c r="CU97" s="22" t="b">
        <f t="shared" ca="1" si="527"/>
        <v>0</v>
      </c>
      <c r="CV97" s="22" t="b">
        <f t="shared" ca="1" si="527"/>
        <v>0</v>
      </c>
      <c r="CW97" s="22" t="b">
        <f t="shared" ca="1" si="527"/>
        <v>0</v>
      </c>
      <c r="CX97" s="22" t="b">
        <f t="shared" ca="1" si="527"/>
        <v>0</v>
      </c>
      <c r="CY97" s="22" t="b">
        <f t="shared" ca="1" si="527"/>
        <v>0</v>
      </c>
      <c r="CZ97" s="21" t="b">
        <f t="shared" ca="1" si="527"/>
        <v>0</v>
      </c>
      <c r="DB97" s="22" t="b">
        <f t="shared" ca="1" si="587"/>
        <v>0</v>
      </c>
      <c r="DC97" s="22" t="b">
        <f t="shared" ca="1" si="528"/>
        <v>0</v>
      </c>
      <c r="DD97" s="22" t="b">
        <f t="shared" ca="1" si="528"/>
        <v>0</v>
      </c>
      <c r="DE97" s="22" t="b">
        <f t="shared" ca="1" si="528"/>
        <v>0</v>
      </c>
      <c r="DF97" s="22" t="b">
        <f t="shared" ca="1" si="528"/>
        <v>0</v>
      </c>
      <c r="DG97" s="22" t="b">
        <f t="shared" ca="1" si="528"/>
        <v>0</v>
      </c>
      <c r="DH97" s="22" t="b">
        <f t="shared" ca="1" si="528"/>
        <v>0</v>
      </c>
      <c r="DI97" s="22" t="b">
        <f t="shared" ca="1" si="528"/>
        <v>0</v>
      </c>
      <c r="DJ97" s="22" t="b">
        <f t="shared" ca="1" si="523"/>
        <v>0</v>
      </c>
      <c r="DK97" s="22"/>
      <c r="DO97" s="15" t="str">
        <f t="shared" ca="1" si="529"/>
        <v/>
      </c>
      <c r="DP97" s="15" t="str">
        <f t="shared" ca="1" si="529"/>
        <v/>
      </c>
      <c r="DQ97" s="15" t="str">
        <f t="shared" ca="1" si="529"/>
        <v/>
      </c>
      <c r="DR97" s="15" t="str">
        <f t="shared" ca="1" si="529"/>
        <v/>
      </c>
      <c r="DS97" s="15" t="str">
        <f t="shared" ca="1" si="529"/>
        <v/>
      </c>
      <c r="DT97" s="15" t="str">
        <f t="shared" ca="1" si="529"/>
        <v/>
      </c>
      <c r="DU97" s="15" t="str">
        <f t="shared" ca="1" si="529"/>
        <v/>
      </c>
      <c r="DV97" s="15" t="str">
        <f t="shared" ca="1" si="529"/>
        <v/>
      </c>
    </row>
  </sheetData>
  <customSheetViews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1"/>
    </customSheetView>
    <customSheetView guid="{B0700225-2463-44C9-9C4E-A79FCDA233AE}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88" priority="51" stopIfTrue="1">
      <formula>(H13&lt;&gt;"")*(I13="")</formula>
    </cfRule>
  </conditionalFormatting>
  <conditionalFormatting sqref="D13:D171">
    <cfRule type="expression" dxfId="87" priority="50">
      <formula>($A13&lt;=$C$2)</formula>
    </cfRule>
  </conditionalFormatting>
  <conditionalFormatting sqref="W13:AC171">
    <cfRule type="expression" dxfId="86" priority="49">
      <formula>$AD13*(V13&lt;&gt;"")</formula>
    </cfRule>
  </conditionalFormatting>
  <conditionalFormatting sqref="H13:H171">
    <cfRule type="expression" dxfId="85" priority="46" stopIfTrue="1">
      <formula>$BX13</formula>
    </cfRule>
  </conditionalFormatting>
  <conditionalFormatting sqref="D13:F171">
    <cfRule type="expression" dxfId="84" priority="45" stopIfTrue="1">
      <formula>$BW13</formula>
    </cfRule>
  </conditionalFormatting>
  <conditionalFormatting sqref="A13:B171">
    <cfRule type="expression" dxfId="83" priority="44" stopIfTrue="1">
      <formula>$BS13&gt;0</formula>
    </cfRule>
  </conditionalFormatting>
  <conditionalFormatting sqref="L2:S2">
    <cfRule type="expression" dxfId="82" priority="43">
      <formula>NOT($O$2)</formula>
    </cfRule>
  </conditionalFormatting>
  <conditionalFormatting sqref="H13:L171">
    <cfRule type="expression" dxfId="81" priority="42" stopIfTrue="1">
      <formula>$CA13*(H13&lt;&gt;"")</formula>
    </cfRule>
  </conditionalFormatting>
  <conditionalFormatting sqref="H13:J171">
    <cfRule type="expression" dxfId="80" priority="41" stopIfTrue="1">
      <formula>$AQ13=4</formula>
    </cfRule>
  </conditionalFormatting>
  <conditionalFormatting sqref="E13:F171">
    <cfRule type="expression" dxfId="79" priority="32">
      <formula>$AD13*($AQ13=1)</formula>
    </cfRule>
  </conditionalFormatting>
  <conditionalFormatting sqref="R13:R171">
    <cfRule type="expression" dxfId="78" priority="29" stopIfTrue="1">
      <formula>$CD13</formula>
    </cfRule>
  </conditionalFormatting>
  <conditionalFormatting sqref="S13:S171">
    <cfRule type="expression" dxfId="77" priority="28" stopIfTrue="1">
      <formula>$CF13</formula>
    </cfRule>
  </conditionalFormatting>
  <conditionalFormatting sqref="B13:B171">
    <cfRule type="expression" dxfId="76" priority="21">
      <formula>($BS13=0)*$AD13</formula>
    </cfRule>
  </conditionalFormatting>
  <conditionalFormatting sqref="N13:O171">
    <cfRule type="expression" dxfId="75" priority="8">
      <formula>($AQ13=1)*NOT($BI13)</formula>
    </cfRule>
  </conditionalFormatting>
  <conditionalFormatting sqref="N13:N171">
    <cfRule type="expression" dxfId="74" priority="7" stopIfTrue="1">
      <formula>($AQ13=1)*$BI13*($P13=1)</formula>
    </cfRule>
  </conditionalFormatting>
  <conditionalFormatting sqref="O13:O171">
    <cfRule type="expression" dxfId="73" priority="6" stopIfTrue="1">
      <formula>($AQ13=1)*$BI13*($P13=2)</formula>
    </cfRule>
  </conditionalFormatting>
  <conditionalFormatting sqref="L2:L3">
    <cfRule type="expression" dxfId="72" priority="5">
      <formula>ISERROR(INDIRECT($L$2))</formula>
    </cfRule>
  </conditionalFormatting>
  <conditionalFormatting sqref="T13:T171">
    <cfRule type="expression" dxfId="71" priority="4">
      <formula>ISERROR(INDIRECT(T13))*(BS13=0)*AD13</formula>
    </cfRule>
  </conditionalFormatting>
  <conditionalFormatting sqref="R13:S171">
    <cfRule type="expression" dxfId="70" priority="3">
      <formula>$AD13*($AQ13=1)*(P13="")</formula>
    </cfRule>
  </conditionalFormatting>
  <conditionalFormatting sqref="M13:M171">
    <cfRule type="expression" dxfId="69" priority="1" stopIfTrue="1">
      <formula>($AQ13=1)</formula>
    </cfRule>
    <cfRule type="expression" dxfId="68" priority="2" stopIfTrue="1">
      <formula>($AQ13=2)+($AQ13=3)</formula>
    </cfRule>
  </conditionalFormatting>
  <conditionalFormatting sqref="G13:G171 C13:C171">
    <cfRule type="expression" dxfId="67" priority="13" stopIfTrue="1">
      <formula>($AQ13=2)*($BL13=2)</formula>
    </cfRule>
    <cfRule type="expression" dxfId="66" priority="14" stopIfTrue="1">
      <formula>($AQ13=2)*($BL13=1)</formula>
    </cfRule>
    <cfRule type="expression" dxfId="65" priority="15" stopIfTrue="1">
      <formula>($AQ13=1)*($BL13=2)</formula>
    </cfRule>
    <cfRule type="expression" dxfId="64" priority="16" stopIfTrue="1">
      <formula>($AQ13=1)*($BL13=1)</formula>
    </cfRule>
  </conditionalFormatting>
  <conditionalFormatting sqref="K13:L171">
    <cfRule type="expression" dxfId="63" priority="9" stopIfTrue="1">
      <formula>(K13&lt;&gt;"")*NOT(ISNUMBER(K13))</formula>
    </cfRule>
    <cfRule type="expression" dxfId="62" priority="10">
      <formula>($AQ13=1)*$AD13</formula>
    </cfRule>
  </conditionalFormatting>
  <conditionalFormatting sqref="V13:V171">
    <cfRule type="expression" dxfId="61" priority="11" stopIfTrue="1">
      <formula>DC13</formula>
    </cfRule>
    <cfRule type="expression" dxfId="60" priority="12">
      <formula>$AD13*(($AQ13=4)+($AQ13=1))</formula>
    </cfRule>
  </conditionalFormatting>
  <conditionalFormatting sqref="C13:C171">
    <cfRule type="expression" dxfId="59" priority="17" stopIfTrue="1">
      <formula>BV13</formula>
    </cfRule>
    <cfRule type="expression" dxfId="58" priority="18">
      <formula>($A13=$C$2+1)</formula>
    </cfRule>
  </conditionalFormatting>
  <conditionalFormatting sqref="H13:I171">
    <cfRule type="expression" dxfId="57" priority="19" stopIfTrue="1">
      <formula>$BY13</formula>
    </cfRule>
    <cfRule type="expression" dxfId="56" priority="20">
      <formula>($AQ13=2)*$AD13</formula>
    </cfRule>
  </conditionalFormatting>
  <conditionalFormatting sqref="B13:AC171">
    <cfRule type="expression" dxfId="55" priority="22" stopIfTrue="1">
      <formula>BQ13</formula>
    </cfRule>
    <cfRule type="expression" dxfId="54" priority="23" stopIfTrue="1">
      <formula>BY13</formula>
    </cfRule>
  </conditionalFormatting>
  <conditionalFormatting sqref="H13:I171 A13:B171">
    <cfRule type="expression" dxfId="53" priority="24" stopIfTrue="1">
      <formula>$DB13</formula>
    </cfRule>
    <cfRule type="expression" dxfId="52" priority="25" stopIfTrue="1">
      <formula>$BX13</formula>
    </cfRule>
  </conditionalFormatting>
  <conditionalFormatting sqref="Q13:R171">
    <cfRule type="expression" dxfId="51" priority="26">
      <formula>$AD13*($AQ13=1)*(Q13)</formula>
    </cfRule>
    <cfRule type="expression" dxfId="50" priority="27">
      <formula>$AD13*($AQ13=1)*NOT(Q13)*(Q13&lt;&gt;"")</formula>
    </cfRule>
  </conditionalFormatting>
  <conditionalFormatting sqref="Q13:Q171">
    <cfRule type="expression" dxfId="49" priority="30" stopIfTrue="1">
      <formula>$CC13</formula>
    </cfRule>
    <cfRule type="expression" dxfId="48" priority="31">
      <formula>$AD13*($AQ13=1)*(Q13="")*(($K13&lt;&gt;"")+($K13&gt;2)+($L13&lt;&gt;"")+($L13&gt;2))</formula>
    </cfRule>
  </conditionalFormatting>
  <conditionalFormatting sqref="P13:P171">
    <cfRule type="expression" dxfId="47" priority="33" stopIfTrue="1">
      <formula>($AQ13=2)*(P13&lt;&gt;"")</formula>
    </cfRule>
    <cfRule type="expression" dxfId="46" priority="34" stopIfTrue="1">
      <formula>($AQ13=1)*(((P13&lt;&gt;1)+(P13&lt;&gt;2)+(P13&lt;&gt;3)+(P13&lt;&gt;""))=4)</formula>
    </cfRule>
    <cfRule type="expression" dxfId="45" priority="35">
      <formula>$AD13*($AQ13=1)*($P13=2)</formula>
    </cfRule>
    <cfRule type="expression" dxfId="44" priority="36">
      <formula>$AD13*($AQ13=1)*($P13=1)</formula>
    </cfRule>
    <cfRule type="expression" dxfId="43" priority="37">
      <formula>$AD13*($AQ13=1)*($P13=3)</formula>
    </cfRule>
    <cfRule type="expression" dxfId="42" priority="38">
      <formula>$AD13*($AQ13=1)*(P13="")*(($K13&lt;&gt;"")+($K13&gt;2)+($L13&lt;&gt;"")+($L13&gt;2))*($BL13=1)</formula>
    </cfRule>
  </conditionalFormatting>
  <conditionalFormatting sqref="J13:J171">
    <cfRule type="expression" dxfId="41" priority="39" stopIfTrue="1">
      <formula>#REF!</formula>
    </cfRule>
    <cfRule type="expression" dxfId="40" priority="40" stopIfTrue="1">
      <formula>($AQ13=1)*$AD13</formula>
    </cfRule>
  </conditionalFormatting>
  <conditionalFormatting sqref="G13:G171">
    <cfRule type="expression" dxfId="39" priority="47" stopIfTrue="1">
      <formula>$CG13</formula>
    </cfRule>
    <cfRule type="expression" dxfId="38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UA643"/>
  <sheetViews>
    <sheetView zoomScale="175" zoomScaleNormal="175" workbookViewId="0">
      <pane xSplit="1" ySplit="2" topLeftCell="TM3" activePane="bottomRight" state="frozenSplit"/>
      <selection pane="topRight" activeCell="B1" sqref="B1"/>
      <selection pane="bottomLeft" activeCell="A3" sqref="A3"/>
      <selection pane="bottomRight" activeCell="UA2" sqref="UA2"/>
    </sheetView>
  </sheetViews>
  <sheetFormatPr defaultRowHeight="12.75"/>
  <cols>
    <col min="1" max="547" width="9.28515625" style="17" bestFit="1" customWidth="1"/>
    <col min="548" max="16384" width="9.140625" style="17"/>
  </cols>
  <sheetData>
    <row r="1" spans="1:547">
      <c r="A1" s="13" t="s">
        <v>0</v>
      </c>
      <c r="B1" s="13" t="s">
        <v>3788</v>
      </c>
      <c r="C1" s="13"/>
      <c r="D1" s="13"/>
      <c r="E1" s="13" t="s">
        <v>468</v>
      </c>
      <c r="F1" s="13" t="s">
        <v>798</v>
      </c>
      <c r="G1" s="13" t="s">
        <v>799</v>
      </c>
      <c r="H1" s="13" t="s">
        <v>469</v>
      </c>
      <c r="I1" s="13" t="s">
        <v>470</v>
      </c>
      <c r="J1" s="13" t="s">
        <v>471</v>
      </c>
      <c r="K1" s="13" t="s">
        <v>472</v>
      </c>
      <c r="L1" s="13" t="s">
        <v>473</v>
      </c>
      <c r="M1" s="13" t="s">
        <v>474</v>
      </c>
      <c r="N1" s="13" t="s">
        <v>475</v>
      </c>
      <c r="O1" s="13" t="s">
        <v>476</v>
      </c>
      <c r="P1" s="13" t="s">
        <v>477</v>
      </c>
      <c r="Q1" s="13" t="s">
        <v>478</v>
      </c>
      <c r="R1" s="13" t="s">
        <v>800</v>
      </c>
      <c r="S1" s="13" t="s">
        <v>801</v>
      </c>
      <c r="T1" s="13" t="s">
        <v>802</v>
      </c>
      <c r="U1" s="13" t="s">
        <v>803</v>
      </c>
      <c r="V1" s="13" t="s">
        <v>804</v>
      </c>
      <c r="W1" s="13" t="s">
        <v>805</v>
      </c>
      <c r="X1" s="13" t="s">
        <v>806</v>
      </c>
      <c r="Y1" s="13" t="s">
        <v>807</v>
      </c>
      <c r="Z1" s="13" t="s">
        <v>808</v>
      </c>
      <c r="AA1" s="13" t="s">
        <v>809</v>
      </c>
      <c r="AB1" s="13" t="s">
        <v>810</v>
      </c>
      <c r="AC1" s="13" t="s">
        <v>811</v>
      </c>
      <c r="AD1" s="13" t="s">
        <v>812</v>
      </c>
      <c r="AE1" s="13" t="s">
        <v>813</v>
      </c>
      <c r="AF1" s="13" t="s">
        <v>814</v>
      </c>
      <c r="AG1" s="13" t="s">
        <v>815</v>
      </c>
      <c r="AH1" s="13" t="s">
        <v>816</v>
      </c>
      <c r="AI1" s="13" t="s">
        <v>817</v>
      </c>
      <c r="AJ1" s="13" t="s">
        <v>818</v>
      </c>
      <c r="AK1" s="13" t="s">
        <v>819</v>
      </c>
      <c r="AL1" s="13" t="s">
        <v>820</v>
      </c>
      <c r="AM1" s="13" t="s">
        <v>821</v>
      </c>
      <c r="AN1" s="13" t="s">
        <v>822</v>
      </c>
      <c r="AO1" s="13" t="s">
        <v>823</v>
      </c>
      <c r="AP1" s="13" t="s">
        <v>824</v>
      </c>
      <c r="AQ1" s="13" t="s">
        <v>825</v>
      </c>
      <c r="AR1" s="13" t="s">
        <v>826</v>
      </c>
      <c r="AS1" s="13" t="s">
        <v>827</v>
      </c>
      <c r="AT1" s="13" t="s">
        <v>828</v>
      </c>
      <c r="AU1" s="13" t="s">
        <v>829</v>
      </c>
      <c r="AV1" s="13" t="s">
        <v>830</v>
      </c>
      <c r="AW1" s="13" t="s">
        <v>831</v>
      </c>
      <c r="AX1" s="13" t="s">
        <v>832</v>
      </c>
      <c r="AY1" s="13" t="s">
        <v>833</v>
      </c>
      <c r="AZ1" s="13" t="s">
        <v>834</v>
      </c>
      <c r="BA1" s="13" t="s">
        <v>835</v>
      </c>
      <c r="BB1" s="13" t="s">
        <v>836</v>
      </c>
      <c r="BC1" s="13" t="s">
        <v>837</v>
      </c>
      <c r="BD1" s="13" t="s">
        <v>831</v>
      </c>
      <c r="BE1" s="13" t="s">
        <v>838</v>
      </c>
      <c r="BF1" s="13" t="s">
        <v>833</v>
      </c>
      <c r="BG1" s="13" t="s">
        <v>834</v>
      </c>
      <c r="BH1" s="13" t="s">
        <v>835</v>
      </c>
      <c r="BI1" s="13" t="s">
        <v>836</v>
      </c>
      <c r="BJ1" s="13" t="s">
        <v>839</v>
      </c>
      <c r="BK1" s="13" t="s">
        <v>840</v>
      </c>
      <c r="BL1" s="13" t="s">
        <v>841</v>
      </c>
      <c r="BM1" s="13" t="s">
        <v>842</v>
      </c>
      <c r="BN1" s="13" t="s">
        <v>843</v>
      </c>
      <c r="BO1" s="13" t="s">
        <v>844</v>
      </c>
      <c r="BP1" s="13" t="s">
        <v>845</v>
      </c>
      <c r="BQ1" s="13" t="s">
        <v>846</v>
      </c>
      <c r="BR1" s="13" t="s">
        <v>847</v>
      </c>
      <c r="BS1" s="13" t="s">
        <v>848</v>
      </c>
      <c r="BT1" s="13" t="s">
        <v>849</v>
      </c>
      <c r="BU1" s="13" t="s">
        <v>850</v>
      </c>
      <c r="BV1" s="13" t="s">
        <v>851</v>
      </c>
      <c r="BW1" s="13" t="s">
        <v>852</v>
      </c>
      <c r="BX1" s="13" t="s">
        <v>853</v>
      </c>
      <c r="BY1" s="13" t="s">
        <v>854</v>
      </c>
      <c r="BZ1" s="13" t="s">
        <v>855</v>
      </c>
      <c r="CA1" s="13" t="s">
        <v>856</v>
      </c>
      <c r="CB1" s="13" t="s">
        <v>857</v>
      </c>
      <c r="CC1" s="13" t="s">
        <v>858</v>
      </c>
      <c r="CD1" s="13" t="s">
        <v>859</v>
      </c>
      <c r="CE1" s="13" t="s">
        <v>860</v>
      </c>
      <c r="CF1" s="13" t="s">
        <v>861</v>
      </c>
      <c r="CG1" s="13" t="s">
        <v>862</v>
      </c>
      <c r="CH1" s="13" t="s">
        <v>863</v>
      </c>
      <c r="CI1" s="13" t="s">
        <v>864</v>
      </c>
      <c r="CJ1" s="13" t="s">
        <v>865</v>
      </c>
      <c r="CK1" s="13" t="s">
        <v>866</v>
      </c>
      <c r="CL1" s="13" t="s">
        <v>867</v>
      </c>
      <c r="CM1" s="13" t="s">
        <v>868</v>
      </c>
      <c r="CN1" s="13" t="s">
        <v>869</v>
      </c>
      <c r="CO1" s="13" t="s">
        <v>870</v>
      </c>
      <c r="CP1" s="13" t="s">
        <v>871</v>
      </c>
      <c r="CQ1" s="13" t="s">
        <v>872</v>
      </c>
      <c r="CR1" s="13" t="s">
        <v>873</v>
      </c>
      <c r="CS1" s="13" t="s">
        <v>874</v>
      </c>
      <c r="CT1" s="13" t="s">
        <v>875</v>
      </c>
      <c r="CU1" s="13" t="s">
        <v>876</v>
      </c>
      <c r="CV1" s="13" t="s">
        <v>877</v>
      </c>
      <c r="CW1" s="13" t="s">
        <v>878</v>
      </c>
      <c r="CX1" s="13" t="s">
        <v>879</v>
      </c>
      <c r="CY1" s="13" t="s">
        <v>880</v>
      </c>
      <c r="CZ1" s="13" t="s">
        <v>881</v>
      </c>
      <c r="DA1" s="13" t="s">
        <v>882</v>
      </c>
      <c r="DB1" s="13" t="s">
        <v>883</v>
      </c>
      <c r="DC1" s="13" t="s">
        <v>884</v>
      </c>
      <c r="DD1" s="13" t="s">
        <v>885</v>
      </c>
      <c r="DE1" s="13" t="s">
        <v>886</v>
      </c>
      <c r="DF1" s="13" t="s">
        <v>887</v>
      </c>
      <c r="DG1" s="13" t="s">
        <v>888</v>
      </c>
      <c r="DH1" s="13" t="s">
        <v>889</v>
      </c>
      <c r="DI1" s="13" t="s">
        <v>890</v>
      </c>
      <c r="DJ1" s="13" t="s">
        <v>891</v>
      </c>
      <c r="DK1" s="13" t="s">
        <v>892</v>
      </c>
      <c r="DL1" s="13" t="s">
        <v>893</v>
      </c>
      <c r="DM1" s="13" t="s">
        <v>894</v>
      </c>
      <c r="DN1" s="13" t="s">
        <v>895</v>
      </c>
      <c r="DO1" s="13" t="s">
        <v>896</v>
      </c>
      <c r="DP1" s="13" t="s">
        <v>897</v>
      </c>
      <c r="DQ1" s="13" t="s">
        <v>898</v>
      </c>
      <c r="DR1" s="13" t="s">
        <v>899</v>
      </c>
      <c r="DS1" s="13" t="s">
        <v>900</v>
      </c>
      <c r="DT1" s="13" t="s">
        <v>901</v>
      </c>
      <c r="DU1" s="13" t="s">
        <v>902</v>
      </c>
      <c r="DV1" s="13" t="s">
        <v>903</v>
      </c>
      <c r="DW1" s="13" t="s">
        <v>904</v>
      </c>
      <c r="DX1" s="13" t="s">
        <v>905</v>
      </c>
      <c r="DY1" s="13" t="s">
        <v>906</v>
      </c>
      <c r="DZ1" s="13" t="s">
        <v>907</v>
      </c>
      <c r="EA1" s="13" t="s">
        <v>908</v>
      </c>
      <c r="EB1" s="13" t="s">
        <v>909</v>
      </c>
      <c r="EC1" s="13" t="s">
        <v>910</v>
      </c>
      <c r="ED1" s="13" t="s">
        <v>911</v>
      </c>
      <c r="EE1" s="13" t="s">
        <v>912</v>
      </c>
      <c r="EF1" s="13" t="s">
        <v>913</v>
      </c>
      <c r="EG1" s="13" t="s">
        <v>914</v>
      </c>
      <c r="EH1" s="13" t="s">
        <v>915</v>
      </c>
      <c r="EI1" s="13" t="s">
        <v>916</v>
      </c>
      <c r="EJ1" s="13" t="s">
        <v>917</v>
      </c>
      <c r="EK1" s="13" t="s">
        <v>918</v>
      </c>
      <c r="EL1" s="13" t="s">
        <v>919</v>
      </c>
      <c r="EM1" s="13" t="s">
        <v>920</v>
      </c>
      <c r="EN1" s="13" t="s">
        <v>921</v>
      </c>
      <c r="EO1" s="13" t="s">
        <v>922</v>
      </c>
      <c r="EP1" s="13" t="s">
        <v>923</v>
      </c>
      <c r="EQ1" s="13" t="s">
        <v>924</v>
      </c>
      <c r="ER1" s="13" t="s">
        <v>925</v>
      </c>
      <c r="ES1" s="13" t="s">
        <v>926</v>
      </c>
      <c r="ET1" s="13" t="s">
        <v>927</v>
      </c>
      <c r="EU1" s="13" t="s">
        <v>928</v>
      </c>
      <c r="EV1" s="13" t="s">
        <v>929</v>
      </c>
      <c r="EW1" s="13" t="s">
        <v>930</v>
      </c>
      <c r="EX1" s="13" t="s">
        <v>931</v>
      </c>
      <c r="EY1" s="13" t="s">
        <v>932</v>
      </c>
      <c r="EZ1" s="13" t="s">
        <v>933</v>
      </c>
      <c r="FA1" s="13" t="s">
        <v>934</v>
      </c>
      <c r="FB1" s="13" t="s">
        <v>935</v>
      </c>
      <c r="FC1" s="13" t="s">
        <v>936</v>
      </c>
      <c r="FD1" s="13" t="s">
        <v>937</v>
      </c>
      <c r="FE1" s="13" t="s">
        <v>938</v>
      </c>
      <c r="FF1" s="13" t="s">
        <v>939</v>
      </c>
      <c r="FG1" s="13" t="s">
        <v>940</v>
      </c>
      <c r="FH1" s="13" t="s">
        <v>941</v>
      </c>
      <c r="FI1" s="13" t="s">
        <v>942</v>
      </c>
      <c r="FJ1" s="13" t="s">
        <v>943</v>
      </c>
      <c r="FK1" s="13" t="s">
        <v>479</v>
      </c>
      <c r="FL1" s="13" t="s">
        <v>480</v>
      </c>
      <c r="FM1" s="13" t="s">
        <v>481</v>
      </c>
      <c r="FN1" s="13" t="s">
        <v>482</v>
      </c>
      <c r="FO1" s="13" t="s">
        <v>483</v>
      </c>
      <c r="FP1" s="13" t="s">
        <v>484</v>
      </c>
      <c r="FQ1" s="13" t="s">
        <v>485</v>
      </c>
      <c r="FR1" s="13" t="s">
        <v>486</v>
      </c>
      <c r="FS1" s="13" t="s">
        <v>385</v>
      </c>
      <c r="FT1" s="13" t="s">
        <v>487</v>
      </c>
      <c r="FU1" s="13" t="s">
        <v>488</v>
      </c>
      <c r="FV1" s="13" t="s">
        <v>489</v>
      </c>
      <c r="FW1" s="13" t="s">
        <v>490</v>
      </c>
      <c r="FX1" s="13" t="s">
        <v>491</v>
      </c>
      <c r="FY1" s="13" t="s">
        <v>492</v>
      </c>
      <c r="FZ1" s="13" t="s">
        <v>493</v>
      </c>
      <c r="GA1" s="13" t="s">
        <v>494</v>
      </c>
      <c r="GB1" s="13" t="s">
        <v>495</v>
      </c>
      <c r="GC1" s="13" t="s">
        <v>496</v>
      </c>
      <c r="GD1" s="13" t="s">
        <v>497</v>
      </c>
      <c r="GE1" s="13" t="s">
        <v>498</v>
      </c>
      <c r="GF1" s="13" t="s">
        <v>499</v>
      </c>
      <c r="GG1" s="13" t="s">
        <v>500</v>
      </c>
      <c r="GH1" s="13" t="s">
        <v>501</v>
      </c>
      <c r="GI1" s="13" t="s">
        <v>502</v>
      </c>
      <c r="GJ1" s="13" t="s">
        <v>503</v>
      </c>
      <c r="GK1" s="13" t="s">
        <v>504</v>
      </c>
      <c r="GL1" s="13" t="s">
        <v>505</v>
      </c>
      <c r="GM1" s="13" t="s">
        <v>506</v>
      </c>
      <c r="GN1" s="13" t="s">
        <v>507</v>
      </c>
      <c r="GO1" s="13" t="s">
        <v>508</v>
      </c>
      <c r="GP1" s="13" t="s">
        <v>509</v>
      </c>
      <c r="GQ1" s="13" t="s">
        <v>510</v>
      </c>
      <c r="GR1" s="13" t="s">
        <v>511</v>
      </c>
      <c r="GS1" s="13" t="s">
        <v>512</v>
      </c>
      <c r="GT1" s="13" t="s">
        <v>513</v>
      </c>
      <c r="GU1" s="13" t="s">
        <v>382</v>
      </c>
      <c r="GV1" s="13" t="s">
        <v>514</v>
      </c>
      <c r="GW1" s="13" t="s">
        <v>515</v>
      </c>
      <c r="GX1" s="13" t="s">
        <v>516</v>
      </c>
      <c r="GY1" s="13" t="s">
        <v>517</v>
      </c>
      <c r="GZ1" s="13" t="s">
        <v>518</v>
      </c>
      <c r="HA1" s="13" t="s">
        <v>519</v>
      </c>
      <c r="HB1" s="13" t="s">
        <v>520</v>
      </c>
      <c r="HC1" s="13" t="s">
        <v>521</v>
      </c>
      <c r="HD1" s="13" t="s">
        <v>522</v>
      </c>
      <c r="HE1" s="13" t="s">
        <v>523</v>
      </c>
      <c r="HF1" s="13" t="s">
        <v>524</v>
      </c>
      <c r="HG1" s="13" t="s">
        <v>525</v>
      </c>
      <c r="HH1" s="13" t="s">
        <v>526</v>
      </c>
      <c r="HI1" s="13" t="s">
        <v>527</v>
      </c>
      <c r="HJ1" s="13" t="s">
        <v>528</v>
      </c>
      <c r="HK1" s="13" t="s">
        <v>529</v>
      </c>
      <c r="HL1" s="13" t="s">
        <v>528</v>
      </c>
      <c r="HM1" s="13" t="s">
        <v>530</v>
      </c>
      <c r="HN1" s="13" t="s">
        <v>531</v>
      </c>
      <c r="HO1" s="13" t="s">
        <v>532</v>
      </c>
      <c r="HP1" s="13" t="s">
        <v>533</v>
      </c>
      <c r="HQ1" s="13" t="s">
        <v>534</v>
      </c>
      <c r="HR1" s="13" t="s">
        <v>535</v>
      </c>
      <c r="HS1" s="13" t="s">
        <v>536</v>
      </c>
      <c r="HT1" s="13" t="s">
        <v>537</v>
      </c>
      <c r="HU1" s="13" t="s">
        <v>538</v>
      </c>
      <c r="HV1" s="13" t="s">
        <v>539</v>
      </c>
      <c r="HW1" s="13" t="s">
        <v>540</v>
      </c>
      <c r="HX1" s="13" t="s">
        <v>541</v>
      </c>
      <c r="HY1" s="13" t="s">
        <v>542</v>
      </c>
      <c r="HZ1" s="13" t="s">
        <v>543</v>
      </c>
      <c r="IA1" s="13" t="s">
        <v>534</v>
      </c>
      <c r="IB1" s="13" t="s">
        <v>535</v>
      </c>
      <c r="IC1" s="13" t="s">
        <v>536</v>
      </c>
      <c r="ID1" s="13" t="s">
        <v>537</v>
      </c>
      <c r="IE1" s="13" t="s">
        <v>538</v>
      </c>
      <c r="IF1" s="13" t="s">
        <v>539</v>
      </c>
      <c r="IG1" s="13" t="s">
        <v>540</v>
      </c>
      <c r="IH1" s="13" t="s">
        <v>541</v>
      </c>
      <c r="II1" s="13" t="s">
        <v>542</v>
      </c>
      <c r="IJ1" s="13" t="s">
        <v>544</v>
      </c>
      <c r="IK1" s="13" t="s">
        <v>534</v>
      </c>
      <c r="IL1" s="13" t="s">
        <v>535</v>
      </c>
      <c r="IM1" s="13" t="s">
        <v>536</v>
      </c>
      <c r="IN1" s="13" t="s">
        <v>537</v>
      </c>
      <c r="IO1" s="13" t="s">
        <v>538</v>
      </c>
      <c r="IP1" s="13" t="s">
        <v>539</v>
      </c>
      <c r="IQ1" s="13" t="s">
        <v>540</v>
      </c>
      <c r="IR1" s="13" t="s">
        <v>541</v>
      </c>
      <c r="IS1" s="13" t="s">
        <v>542</v>
      </c>
      <c r="IT1" s="13" t="s">
        <v>545</v>
      </c>
      <c r="IU1" s="13" t="s">
        <v>534</v>
      </c>
      <c r="IV1" s="13" t="s">
        <v>535</v>
      </c>
      <c r="IW1" s="13" t="s">
        <v>536</v>
      </c>
      <c r="IX1" s="13" t="s">
        <v>537</v>
      </c>
      <c r="IY1" s="13" t="s">
        <v>538</v>
      </c>
      <c r="IZ1" s="13" t="s">
        <v>539</v>
      </c>
      <c r="JA1" s="13" t="s">
        <v>540</v>
      </c>
      <c r="JB1" s="13" t="s">
        <v>541</v>
      </c>
      <c r="JC1" s="13" t="s">
        <v>542</v>
      </c>
      <c r="JD1" s="13" t="s">
        <v>546</v>
      </c>
      <c r="JE1" s="13" t="s">
        <v>534</v>
      </c>
      <c r="JF1" s="13" t="s">
        <v>535</v>
      </c>
      <c r="JG1" s="13" t="s">
        <v>536</v>
      </c>
      <c r="JH1" s="13" t="s">
        <v>537</v>
      </c>
      <c r="JI1" s="13" t="s">
        <v>538</v>
      </c>
      <c r="JJ1" s="13" t="s">
        <v>539</v>
      </c>
      <c r="JK1" s="13" t="s">
        <v>540</v>
      </c>
      <c r="JL1" s="13" t="s">
        <v>541</v>
      </c>
      <c r="JM1" s="13" t="s">
        <v>542</v>
      </c>
      <c r="JN1" s="13" t="s">
        <v>547</v>
      </c>
      <c r="JO1" s="13" t="s">
        <v>548</v>
      </c>
      <c r="JP1" s="13" t="s">
        <v>549</v>
      </c>
      <c r="JQ1" s="13" t="s">
        <v>550</v>
      </c>
      <c r="JR1" s="13" t="s">
        <v>551</v>
      </c>
      <c r="JS1" s="13" t="s">
        <v>552</v>
      </c>
      <c r="JT1" s="13" t="s">
        <v>553</v>
      </c>
      <c r="JU1" s="13" t="s">
        <v>554</v>
      </c>
      <c r="JV1" s="13" t="s">
        <v>555</v>
      </c>
      <c r="JW1" s="13" t="s">
        <v>556</v>
      </c>
      <c r="JX1" s="13" t="s">
        <v>557</v>
      </c>
      <c r="JY1" s="13" t="s">
        <v>558</v>
      </c>
      <c r="JZ1" s="13" t="s">
        <v>559</v>
      </c>
      <c r="KA1" s="13" t="s">
        <v>560</v>
      </c>
      <c r="KB1" s="13" t="s">
        <v>561</v>
      </c>
      <c r="KC1" s="13" t="s">
        <v>562</v>
      </c>
      <c r="KD1" s="13" t="s">
        <v>563</v>
      </c>
      <c r="KE1" s="13" t="s">
        <v>564</v>
      </c>
      <c r="KF1" s="13" t="s">
        <v>565</v>
      </c>
      <c r="KG1" s="13" t="s">
        <v>566</v>
      </c>
      <c r="KH1" s="13" t="s">
        <v>567</v>
      </c>
      <c r="KI1" s="13" t="s">
        <v>568</v>
      </c>
      <c r="KJ1" s="13" t="s">
        <v>569</v>
      </c>
      <c r="KK1" s="13" t="s">
        <v>570</v>
      </c>
      <c r="KL1" s="13" t="s">
        <v>571</v>
      </c>
      <c r="KM1" s="13" t="s">
        <v>572</v>
      </c>
      <c r="KN1" s="13" t="s">
        <v>573</v>
      </c>
      <c r="KO1" s="13" t="s">
        <v>574</v>
      </c>
      <c r="KP1" s="13" t="s">
        <v>575</v>
      </c>
      <c r="KQ1" s="13" t="s">
        <v>576</v>
      </c>
      <c r="KR1" s="13" t="s">
        <v>577</v>
      </c>
      <c r="KS1" s="13" t="s">
        <v>578</v>
      </c>
      <c r="KT1" s="13" t="s">
        <v>579</v>
      </c>
      <c r="KU1" s="13" t="s">
        <v>580</v>
      </c>
      <c r="KV1" s="13" t="s">
        <v>581</v>
      </c>
      <c r="KW1" s="13" t="s">
        <v>582</v>
      </c>
      <c r="KX1" s="13" t="s">
        <v>583</v>
      </c>
      <c r="KY1" s="13" t="s">
        <v>584</v>
      </c>
      <c r="KZ1" s="13" t="s">
        <v>585</v>
      </c>
      <c r="LA1" s="13" t="s">
        <v>586</v>
      </c>
      <c r="LB1" s="13" t="s">
        <v>587</v>
      </c>
      <c r="LC1" s="13" t="s">
        <v>588</v>
      </c>
      <c r="LD1" s="13" t="s">
        <v>589</v>
      </c>
      <c r="LE1" s="13" t="s">
        <v>590</v>
      </c>
      <c r="LF1" s="13" t="s">
        <v>591</v>
      </c>
      <c r="LG1" s="13" t="s">
        <v>592</v>
      </c>
      <c r="LH1" s="13" t="s">
        <v>593</v>
      </c>
      <c r="LI1" s="13" t="s">
        <v>594</v>
      </c>
      <c r="LJ1" s="13" t="s">
        <v>595</v>
      </c>
      <c r="LK1" s="13" t="s">
        <v>596</v>
      </c>
      <c r="LL1" s="13" t="s">
        <v>597</v>
      </c>
      <c r="LM1" s="13" t="s">
        <v>598</v>
      </c>
      <c r="LN1" s="13" t="s">
        <v>599</v>
      </c>
      <c r="LO1" s="13" t="s">
        <v>600</v>
      </c>
      <c r="LP1" s="13" t="s">
        <v>601</v>
      </c>
      <c r="LQ1" s="13" t="s">
        <v>602</v>
      </c>
      <c r="LR1" s="13" t="s">
        <v>603</v>
      </c>
      <c r="LS1" s="13" t="s">
        <v>604</v>
      </c>
      <c r="LT1" s="13" t="s">
        <v>605</v>
      </c>
      <c r="LU1" s="13" t="s">
        <v>606</v>
      </c>
      <c r="LV1" s="13" t="s">
        <v>607</v>
      </c>
      <c r="LW1" s="13" t="s">
        <v>608</v>
      </c>
      <c r="LX1" s="13" t="s">
        <v>609</v>
      </c>
      <c r="LY1" s="13" t="s">
        <v>610</v>
      </c>
      <c r="LZ1" s="13" t="s">
        <v>611</v>
      </c>
      <c r="MA1" s="13" t="s">
        <v>612</v>
      </c>
      <c r="MB1" s="13" t="s">
        <v>613</v>
      </c>
      <c r="MC1" s="13" t="s">
        <v>614</v>
      </c>
      <c r="MD1" s="13" t="s">
        <v>615</v>
      </c>
      <c r="ME1" s="13" t="s">
        <v>616</v>
      </c>
      <c r="MF1" s="13" t="s">
        <v>617</v>
      </c>
      <c r="MG1" s="13" t="s">
        <v>618</v>
      </c>
      <c r="MH1" s="13" t="s">
        <v>619</v>
      </c>
      <c r="MI1" s="13" t="s">
        <v>620</v>
      </c>
      <c r="MJ1" s="13" t="s">
        <v>621</v>
      </c>
      <c r="MK1" s="13" t="s">
        <v>622</v>
      </c>
      <c r="ML1" s="13" t="s">
        <v>623</v>
      </c>
      <c r="MM1" s="13" t="s">
        <v>624</v>
      </c>
      <c r="MN1" s="13" t="s">
        <v>625</v>
      </c>
      <c r="MO1" s="13" t="s">
        <v>626</v>
      </c>
      <c r="MP1" s="13" t="s">
        <v>627</v>
      </c>
      <c r="MQ1" s="13" t="s">
        <v>628</v>
      </c>
      <c r="MR1" s="13" t="s">
        <v>629</v>
      </c>
      <c r="MS1" s="13" t="s">
        <v>630</v>
      </c>
      <c r="MT1" s="13" t="s">
        <v>631</v>
      </c>
      <c r="MU1" s="13" t="s">
        <v>632</v>
      </c>
      <c r="MV1" s="13" t="s">
        <v>633</v>
      </c>
      <c r="MW1" s="13" t="s">
        <v>634</v>
      </c>
      <c r="MX1" s="13" t="s">
        <v>635</v>
      </c>
      <c r="MY1" s="13" t="s">
        <v>636</v>
      </c>
      <c r="MZ1" s="13" t="s">
        <v>637</v>
      </c>
      <c r="NA1" s="13" t="s">
        <v>638</v>
      </c>
      <c r="NB1" s="13" t="s">
        <v>595</v>
      </c>
      <c r="NC1" s="13" t="s">
        <v>639</v>
      </c>
      <c r="ND1" s="13" t="s">
        <v>597</v>
      </c>
      <c r="NE1" s="13" t="s">
        <v>640</v>
      </c>
      <c r="NF1" s="13" t="s">
        <v>599</v>
      </c>
      <c r="NG1" s="13" t="s">
        <v>641</v>
      </c>
      <c r="NH1" s="13" t="s">
        <v>601</v>
      </c>
      <c r="NI1" s="13" t="s">
        <v>642</v>
      </c>
      <c r="NJ1" s="13" t="s">
        <v>603</v>
      </c>
      <c r="NK1" s="13" t="s">
        <v>643</v>
      </c>
      <c r="NL1" s="13" t="s">
        <v>605</v>
      </c>
      <c r="NM1" s="13" t="s">
        <v>644</v>
      </c>
      <c r="NN1" s="13" t="s">
        <v>607</v>
      </c>
      <c r="NO1" s="13" t="s">
        <v>645</v>
      </c>
      <c r="NP1" s="13" t="s">
        <v>609</v>
      </c>
      <c r="NQ1" s="13" t="s">
        <v>646</v>
      </c>
      <c r="NR1" s="13" t="s">
        <v>611</v>
      </c>
      <c r="NS1" s="13" t="s">
        <v>647</v>
      </c>
      <c r="NT1" s="13" t="s">
        <v>613</v>
      </c>
      <c r="NU1" s="13" t="s">
        <v>648</v>
      </c>
      <c r="NV1" s="13" t="s">
        <v>615</v>
      </c>
      <c r="NW1" s="13" t="s">
        <v>649</v>
      </c>
      <c r="NX1" s="13" t="s">
        <v>617</v>
      </c>
      <c r="NY1" s="13" t="s">
        <v>650</v>
      </c>
      <c r="NZ1" s="13" t="s">
        <v>619</v>
      </c>
      <c r="OA1" s="13" t="s">
        <v>651</v>
      </c>
      <c r="OB1" s="13" t="s">
        <v>621</v>
      </c>
      <c r="OC1" s="13" t="s">
        <v>652</v>
      </c>
      <c r="OD1" s="13" t="s">
        <v>623</v>
      </c>
      <c r="OE1" s="13" t="s">
        <v>653</v>
      </c>
      <c r="OF1" s="13" t="s">
        <v>625</v>
      </c>
      <c r="OG1" s="13" t="s">
        <v>654</v>
      </c>
      <c r="OH1" s="13" t="s">
        <v>627</v>
      </c>
      <c r="OI1" s="13" t="s">
        <v>655</v>
      </c>
      <c r="OJ1" s="13" t="s">
        <v>629</v>
      </c>
      <c r="OK1" s="13" t="s">
        <v>656</v>
      </c>
      <c r="OL1" s="13" t="s">
        <v>631</v>
      </c>
      <c r="OM1" s="13" t="s">
        <v>657</v>
      </c>
      <c r="ON1" s="13" t="s">
        <v>633</v>
      </c>
      <c r="OO1" s="13" t="s">
        <v>658</v>
      </c>
      <c r="OP1" s="13" t="s">
        <v>635</v>
      </c>
      <c r="OQ1" s="13" t="s">
        <v>659</v>
      </c>
      <c r="OR1" s="13" t="s">
        <v>660</v>
      </c>
      <c r="OS1" s="13" t="s">
        <v>661</v>
      </c>
      <c r="OT1" s="13" t="s">
        <v>662</v>
      </c>
      <c r="OU1" s="13" t="s">
        <v>663</v>
      </c>
      <c r="OV1" s="13" t="s">
        <v>664</v>
      </c>
      <c r="OW1" s="13" t="s">
        <v>665</v>
      </c>
      <c r="OX1" s="13" t="s">
        <v>666</v>
      </c>
      <c r="OY1" s="13" t="s">
        <v>667</v>
      </c>
      <c r="OZ1" s="13" t="s">
        <v>668</v>
      </c>
      <c r="PA1" s="13" t="s">
        <v>669</v>
      </c>
      <c r="PB1" s="13" t="s">
        <v>670</v>
      </c>
      <c r="PC1" s="13" t="s">
        <v>671</v>
      </c>
      <c r="PD1" s="13" t="s">
        <v>672</v>
      </c>
      <c r="PE1" s="13" t="s">
        <v>673</v>
      </c>
      <c r="PF1" s="13" t="s">
        <v>674</v>
      </c>
      <c r="PG1" s="13" t="s">
        <v>675</v>
      </c>
      <c r="PH1" s="13" t="s">
        <v>676</v>
      </c>
      <c r="PI1" s="13" t="s">
        <v>677</v>
      </c>
      <c r="PJ1" s="13" t="s">
        <v>678</v>
      </c>
      <c r="PK1" s="13" t="s">
        <v>679</v>
      </c>
      <c r="PL1" s="13" t="s">
        <v>680</v>
      </c>
      <c r="PM1" s="13" t="s">
        <v>681</v>
      </c>
      <c r="PN1" s="13" t="s">
        <v>682</v>
      </c>
      <c r="PO1" s="13" t="s">
        <v>683</v>
      </c>
      <c r="PP1" s="13" t="s">
        <v>684</v>
      </c>
      <c r="PQ1" s="13" t="s">
        <v>685</v>
      </c>
      <c r="PR1" s="13" t="s">
        <v>686</v>
      </c>
      <c r="PS1" s="13" t="s">
        <v>687</v>
      </c>
      <c r="PT1" s="13" t="s">
        <v>688</v>
      </c>
      <c r="PU1" s="13" t="s">
        <v>689</v>
      </c>
      <c r="PV1" s="13" t="s">
        <v>690</v>
      </c>
      <c r="PW1" s="13" t="s">
        <v>691</v>
      </c>
      <c r="PX1" s="13" t="s">
        <v>692</v>
      </c>
      <c r="PY1" s="13" t="s">
        <v>693</v>
      </c>
      <c r="PZ1" s="13" t="s">
        <v>694</v>
      </c>
      <c r="QA1" s="13" t="s">
        <v>695</v>
      </c>
      <c r="QB1" s="13" t="s">
        <v>696</v>
      </c>
      <c r="QC1" s="13" t="s">
        <v>697</v>
      </c>
      <c r="QD1" s="13" t="s">
        <v>698</v>
      </c>
      <c r="QE1" s="13" t="s">
        <v>699</v>
      </c>
      <c r="QF1" s="13" t="s">
        <v>700</v>
      </c>
      <c r="QG1" s="13" t="s">
        <v>701</v>
      </c>
      <c r="QH1" s="13" t="s">
        <v>702</v>
      </c>
      <c r="QI1" s="13" t="s">
        <v>703</v>
      </c>
      <c r="QJ1" s="13" t="s">
        <v>704</v>
      </c>
      <c r="QK1" s="13" t="s">
        <v>705</v>
      </c>
      <c r="QL1" s="13" t="s">
        <v>706</v>
      </c>
      <c r="QM1" s="13" t="s">
        <v>707</v>
      </c>
      <c r="QN1" s="13" t="s">
        <v>708</v>
      </c>
      <c r="QO1" s="13" t="s">
        <v>709</v>
      </c>
      <c r="QP1" s="13" t="s">
        <v>710</v>
      </c>
      <c r="QQ1" s="13" t="s">
        <v>711</v>
      </c>
      <c r="QR1" s="13" t="s">
        <v>712</v>
      </c>
      <c r="QS1" s="13" t="s">
        <v>713</v>
      </c>
      <c r="QT1" s="13" t="s">
        <v>714</v>
      </c>
      <c r="QU1" s="13" t="s">
        <v>715</v>
      </c>
      <c r="QV1" s="13" t="s">
        <v>716</v>
      </c>
      <c r="QW1" s="13" t="s">
        <v>717</v>
      </c>
      <c r="QX1" s="13" t="s">
        <v>718</v>
      </c>
      <c r="QY1" s="13" t="s">
        <v>719</v>
      </c>
      <c r="QZ1" s="13" t="s">
        <v>720</v>
      </c>
      <c r="RA1" s="13" t="s">
        <v>721</v>
      </c>
      <c r="RB1" s="13" t="s">
        <v>722</v>
      </c>
      <c r="RC1" s="13" t="s">
        <v>723</v>
      </c>
      <c r="RD1" s="13" t="s">
        <v>724</v>
      </c>
      <c r="RE1" s="13" t="s">
        <v>725</v>
      </c>
      <c r="RF1" s="13" t="s">
        <v>726</v>
      </c>
      <c r="RG1" s="13" t="s">
        <v>727</v>
      </c>
      <c r="RH1" s="13" t="s">
        <v>728</v>
      </c>
      <c r="RI1" s="13" t="s">
        <v>729</v>
      </c>
      <c r="RJ1" s="13" t="s">
        <v>730</v>
      </c>
      <c r="RK1" s="13" t="s">
        <v>731</v>
      </c>
      <c r="RL1" s="13" t="s">
        <v>732</v>
      </c>
      <c r="RM1" s="13" t="s">
        <v>733</v>
      </c>
      <c r="RN1" s="13" t="s">
        <v>734</v>
      </c>
      <c r="RO1" s="13" t="s">
        <v>735</v>
      </c>
      <c r="RP1" s="13" t="s">
        <v>736</v>
      </c>
      <c r="RQ1" s="13" t="s">
        <v>737</v>
      </c>
      <c r="RR1" s="13" t="s">
        <v>738</v>
      </c>
      <c r="RS1" s="13" t="s">
        <v>739</v>
      </c>
      <c r="RT1" s="13" t="s">
        <v>740</v>
      </c>
      <c r="RU1" s="13" t="s">
        <v>740</v>
      </c>
      <c r="RV1" s="13" t="s">
        <v>741</v>
      </c>
      <c r="RW1" s="13" t="s">
        <v>741</v>
      </c>
      <c r="RX1" s="13" t="s">
        <v>742</v>
      </c>
      <c r="RY1" s="13" t="s">
        <v>743</v>
      </c>
      <c r="RZ1" s="13" t="s">
        <v>744</v>
      </c>
      <c r="SA1" s="13" t="s">
        <v>745</v>
      </c>
      <c r="SB1" s="13" t="s">
        <v>746</v>
      </c>
      <c r="SC1" s="13" t="s">
        <v>747</v>
      </c>
      <c r="SD1" s="13" t="s">
        <v>742</v>
      </c>
      <c r="SE1" s="13" t="s">
        <v>743</v>
      </c>
      <c r="SF1" s="13" t="s">
        <v>744</v>
      </c>
      <c r="SG1" s="13" t="s">
        <v>745</v>
      </c>
      <c r="SH1" s="13" t="s">
        <v>746</v>
      </c>
      <c r="SI1" s="13" t="s">
        <v>747</v>
      </c>
      <c r="SJ1" s="13" t="s">
        <v>748</v>
      </c>
      <c r="SK1" s="13" t="s">
        <v>749</v>
      </c>
      <c r="SL1" s="13" t="s">
        <v>750</v>
      </c>
      <c r="SM1" s="13" t="s">
        <v>944</v>
      </c>
      <c r="SN1" s="13" t="s">
        <v>945</v>
      </c>
      <c r="SO1" s="13" t="s">
        <v>946</v>
      </c>
      <c r="SP1" s="13" t="s">
        <v>947</v>
      </c>
      <c r="SQ1" s="13" t="s">
        <v>948</v>
      </c>
      <c r="SR1" s="13" t="s">
        <v>949</v>
      </c>
      <c r="SS1" s="13" t="s">
        <v>950</v>
      </c>
      <c r="ST1" s="13" t="s">
        <v>951</v>
      </c>
      <c r="SU1" s="13" t="s">
        <v>952</v>
      </c>
      <c r="SV1" s="13" t="s">
        <v>953</v>
      </c>
      <c r="SW1" s="13" t="s">
        <v>954</v>
      </c>
      <c r="SX1" s="13" t="s">
        <v>955</v>
      </c>
      <c r="SY1" s="13" t="s">
        <v>956</v>
      </c>
      <c r="SZ1" s="13" t="s">
        <v>946</v>
      </c>
      <c r="TA1" s="13" t="s">
        <v>947</v>
      </c>
      <c r="TB1" s="13" t="s">
        <v>948</v>
      </c>
      <c r="TC1" s="13" t="s">
        <v>949</v>
      </c>
      <c r="TD1" s="13" t="s">
        <v>950</v>
      </c>
      <c r="TE1" s="13" t="s">
        <v>951</v>
      </c>
      <c r="TF1" s="13" t="s">
        <v>952</v>
      </c>
      <c r="TG1" s="13" t="s">
        <v>953</v>
      </c>
      <c r="TH1" s="13" t="s">
        <v>957</v>
      </c>
      <c r="TI1" s="13" t="s">
        <v>958</v>
      </c>
      <c r="TJ1" s="13" t="s">
        <v>959</v>
      </c>
      <c r="TK1" s="13" t="s">
        <v>960</v>
      </c>
      <c r="TL1" s="13" t="s">
        <v>961</v>
      </c>
      <c r="TM1" s="13" t="s">
        <v>962</v>
      </c>
      <c r="TN1" s="13" t="s">
        <v>963</v>
      </c>
      <c r="TO1" s="13" t="s">
        <v>964</v>
      </c>
      <c r="TP1" s="13" t="s">
        <v>965</v>
      </c>
      <c r="TQ1" s="13" t="s">
        <v>966</v>
      </c>
      <c r="TR1" s="13" t="s">
        <v>967</v>
      </c>
      <c r="TS1" s="13" t="s">
        <v>946</v>
      </c>
      <c r="TT1" s="13" t="s">
        <v>947</v>
      </c>
      <c r="TU1" s="13" t="s">
        <v>948</v>
      </c>
      <c r="TV1" s="13" t="s">
        <v>949</v>
      </c>
      <c r="TW1" s="13" t="s">
        <v>950</v>
      </c>
      <c r="TX1" s="13" t="s">
        <v>951</v>
      </c>
      <c r="TY1" s="13" t="s">
        <v>952</v>
      </c>
      <c r="TZ1" s="13" t="s">
        <v>953</v>
      </c>
      <c r="UA1" s="13" t="s">
        <v>3789</v>
      </c>
    </row>
    <row r="2" spans="1:547">
      <c r="A2" s="17" t="s">
        <v>332</v>
      </c>
      <c r="B2" s="13" t="s">
        <v>3788</v>
      </c>
      <c r="C2" s="13" t="s">
        <v>332</v>
      </c>
      <c r="D2" s="13" t="s">
        <v>386</v>
      </c>
      <c r="E2" s="13" t="s">
        <v>387</v>
      </c>
      <c r="F2" s="13" t="s">
        <v>388</v>
      </c>
      <c r="G2" s="13" t="s">
        <v>389</v>
      </c>
      <c r="H2" s="13" t="s">
        <v>390</v>
      </c>
      <c r="I2" s="13" t="s">
        <v>391</v>
      </c>
      <c r="J2" s="13" t="s">
        <v>392</v>
      </c>
      <c r="K2" s="13" t="s">
        <v>393</v>
      </c>
      <c r="L2" s="13" t="s">
        <v>394</v>
      </c>
      <c r="M2" s="13" t="s">
        <v>395</v>
      </c>
      <c r="N2" s="13" t="s">
        <v>396</v>
      </c>
      <c r="O2" s="13" t="s">
        <v>397</v>
      </c>
      <c r="P2" s="13" t="s">
        <v>398</v>
      </c>
      <c r="Q2" s="13" t="s">
        <v>399</v>
      </c>
      <c r="R2" s="13" t="s">
        <v>400</v>
      </c>
      <c r="S2" s="13" t="s">
        <v>401</v>
      </c>
      <c r="T2" s="13" t="s">
        <v>402</v>
      </c>
      <c r="U2" s="13" t="s">
        <v>403</v>
      </c>
      <c r="V2" s="13" t="s">
        <v>404</v>
      </c>
      <c r="W2" s="13" t="s">
        <v>968</v>
      </c>
      <c r="X2" s="13" t="s">
        <v>969</v>
      </c>
      <c r="Y2" s="13" t="s">
        <v>970</v>
      </c>
      <c r="Z2" s="13" t="s">
        <v>971</v>
      </c>
      <c r="AA2" s="13" t="s">
        <v>972</v>
      </c>
      <c r="AB2" s="13" t="s">
        <v>973</v>
      </c>
      <c r="AC2" s="13" t="s">
        <v>974</v>
      </c>
      <c r="AD2" s="13" t="s">
        <v>405</v>
      </c>
      <c r="AE2" s="13" t="s">
        <v>975</v>
      </c>
      <c r="AF2" s="13" t="s">
        <v>976</v>
      </c>
      <c r="AG2" s="13" t="s">
        <v>977</v>
      </c>
      <c r="AH2" s="13" t="s">
        <v>406</v>
      </c>
      <c r="AI2" s="13" t="s">
        <v>407</v>
      </c>
      <c r="AJ2" s="13" t="s">
        <v>408</v>
      </c>
      <c r="AK2" s="13" t="s">
        <v>409</v>
      </c>
      <c r="AL2" s="13" t="s">
        <v>978</v>
      </c>
      <c r="AM2" s="13" t="s">
        <v>979</v>
      </c>
      <c r="AN2" s="13" t="s">
        <v>410</v>
      </c>
      <c r="AO2" s="13" t="s">
        <v>411</v>
      </c>
      <c r="AP2" s="13" t="s">
        <v>980</v>
      </c>
      <c r="AQ2" s="13" t="s">
        <v>412</v>
      </c>
      <c r="AR2" s="13" t="s">
        <v>413</v>
      </c>
      <c r="AS2" s="13" t="s">
        <v>981</v>
      </c>
      <c r="AT2" s="13" t="s">
        <v>982</v>
      </c>
      <c r="AU2" s="13" t="s">
        <v>983</v>
      </c>
      <c r="AV2" s="13" t="s">
        <v>984</v>
      </c>
      <c r="AW2" s="13" t="s">
        <v>414</v>
      </c>
      <c r="AX2" s="13" t="s">
        <v>415</v>
      </c>
      <c r="AY2" s="13" t="s">
        <v>416</v>
      </c>
      <c r="AZ2" s="13" t="s">
        <v>417</v>
      </c>
      <c r="BA2" s="13" t="s">
        <v>418</v>
      </c>
      <c r="BB2" s="13" t="s">
        <v>985</v>
      </c>
      <c r="BC2" s="13" t="s">
        <v>986</v>
      </c>
      <c r="BD2" s="13" t="s">
        <v>419</v>
      </c>
      <c r="BE2" s="13" t="s">
        <v>420</v>
      </c>
      <c r="BF2" s="13" t="s">
        <v>987</v>
      </c>
      <c r="BG2" s="13" t="s">
        <v>421</v>
      </c>
      <c r="BH2" s="13" t="s">
        <v>422</v>
      </c>
      <c r="BI2" s="13" t="s">
        <v>423</v>
      </c>
      <c r="BJ2" s="13" t="s">
        <v>424</v>
      </c>
      <c r="BK2" s="13" t="s">
        <v>988</v>
      </c>
      <c r="BL2" s="13" t="s">
        <v>989</v>
      </c>
      <c r="BM2" s="13" t="s">
        <v>990</v>
      </c>
      <c r="BN2" s="13" t="s">
        <v>991</v>
      </c>
      <c r="BO2" s="13" t="s">
        <v>992</v>
      </c>
      <c r="BP2" s="13" t="s">
        <v>993</v>
      </c>
      <c r="BQ2" s="13" t="s">
        <v>994</v>
      </c>
      <c r="BR2" s="13" t="s">
        <v>995</v>
      </c>
      <c r="BS2" s="13" t="s">
        <v>996</v>
      </c>
      <c r="BT2" s="13" t="s">
        <v>997</v>
      </c>
      <c r="BU2" s="13" t="s">
        <v>998</v>
      </c>
      <c r="BV2" s="13" t="s">
        <v>999</v>
      </c>
      <c r="BW2" s="13" t="s">
        <v>1000</v>
      </c>
      <c r="BX2" s="13" t="s">
        <v>1001</v>
      </c>
      <c r="BY2" s="13" t="s">
        <v>1002</v>
      </c>
      <c r="BZ2" s="13" t="s">
        <v>1003</v>
      </c>
      <c r="CA2" s="13" t="s">
        <v>1004</v>
      </c>
      <c r="CB2" s="13" t="s">
        <v>1005</v>
      </c>
      <c r="CC2" s="13" t="s">
        <v>1006</v>
      </c>
      <c r="CD2" s="13" t="s">
        <v>1007</v>
      </c>
      <c r="CE2" s="13" t="s">
        <v>1008</v>
      </c>
      <c r="CF2" s="13" t="s">
        <v>1009</v>
      </c>
      <c r="CG2" s="13" t="s">
        <v>1010</v>
      </c>
      <c r="CH2" s="13" t="s">
        <v>425</v>
      </c>
      <c r="CI2" s="13" t="s">
        <v>1011</v>
      </c>
      <c r="CJ2" s="13" t="s">
        <v>1012</v>
      </c>
      <c r="CK2" s="13" t="s">
        <v>1013</v>
      </c>
      <c r="CL2" s="13" t="s">
        <v>1014</v>
      </c>
      <c r="CM2" s="13" t="s">
        <v>426</v>
      </c>
      <c r="CN2" s="13" t="s">
        <v>427</v>
      </c>
      <c r="CO2" s="13" t="s">
        <v>428</v>
      </c>
      <c r="CP2" s="13" t="s">
        <v>429</v>
      </c>
      <c r="CQ2" s="13" t="s">
        <v>1015</v>
      </c>
      <c r="CR2" s="13" t="s">
        <v>1016</v>
      </c>
      <c r="CS2" s="13" t="s">
        <v>1017</v>
      </c>
      <c r="CT2" s="13" t="s">
        <v>1018</v>
      </c>
      <c r="CU2" s="13" t="s">
        <v>1019</v>
      </c>
      <c r="CV2" s="13" t="s">
        <v>1020</v>
      </c>
      <c r="CW2" s="13" t="s">
        <v>1021</v>
      </c>
      <c r="CX2" s="13" t="s">
        <v>1022</v>
      </c>
      <c r="CY2" s="13" t="s">
        <v>1023</v>
      </c>
      <c r="CZ2" s="13" t="s">
        <v>430</v>
      </c>
      <c r="DA2" s="13" t="s">
        <v>1024</v>
      </c>
      <c r="DB2" s="13" t="s">
        <v>1025</v>
      </c>
      <c r="DC2" s="13" t="s">
        <v>1026</v>
      </c>
      <c r="DD2" s="13" t="s">
        <v>1027</v>
      </c>
      <c r="DE2" s="13" t="s">
        <v>1028</v>
      </c>
      <c r="DF2" s="13" t="s">
        <v>1029</v>
      </c>
      <c r="DG2" s="13" t="s">
        <v>1030</v>
      </c>
      <c r="DH2" s="13" t="s">
        <v>1031</v>
      </c>
      <c r="DI2" s="13" t="s">
        <v>1032</v>
      </c>
      <c r="DJ2" s="13" t="s">
        <v>1033</v>
      </c>
      <c r="DK2" s="13" t="s">
        <v>1034</v>
      </c>
      <c r="DL2" s="13" t="s">
        <v>1035</v>
      </c>
      <c r="DM2" s="13" t="s">
        <v>1036</v>
      </c>
      <c r="DN2" s="13" t="s">
        <v>1037</v>
      </c>
      <c r="DO2" s="13" t="s">
        <v>1038</v>
      </c>
      <c r="DP2" s="13" t="s">
        <v>1039</v>
      </c>
      <c r="DQ2" s="13" t="s">
        <v>1040</v>
      </c>
      <c r="DR2" s="13" t="s">
        <v>1041</v>
      </c>
      <c r="DS2" s="13" t="s">
        <v>1042</v>
      </c>
      <c r="DT2" s="13" t="s">
        <v>1043</v>
      </c>
      <c r="DU2" s="13" t="s">
        <v>1044</v>
      </c>
      <c r="DV2" s="13" t="s">
        <v>1045</v>
      </c>
      <c r="DW2" s="13" t="s">
        <v>1046</v>
      </c>
      <c r="DX2" s="13" t="s">
        <v>1047</v>
      </c>
      <c r="DY2" s="13" t="s">
        <v>1048</v>
      </c>
      <c r="DZ2" s="13" t="s">
        <v>1049</v>
      </c>
      <c r="EA2" s="13" t="s">
        <v>1050</v>
      </c>
      <c r="EB2" s="13" t="s">
        <v>431</v>
      </c>
      <c r="EC2" s="13" t="s">
        <v>432</v>
      </c>
      <c r="ED2" s="13" t="s">
        <v>433</v>
      </c>
      <c r="EE2" s="13" t="s">
        <v>1051</v>
      </c>
      <c r="EF2" s="13" t="s">
        <v>434</v>
      </c>
      <c r="EG2" s="13" t="s">
        <v>435</v>
      </c>
      <c r="EH2" s="13" t="s">
        <v>436</v>
      </c>
      <c r="EI2" s="13" t="s">
        <v>1052</v>
      </c>
      <c r="EJ2" s="13" t="s">
        <v>437</v>
      </c>
      <c r="EK2" s="13" t="s">
        <v>438</v>
      </c>
      <c r="EL2" s="13" t="s">
        <v>439</v>
      </c>
      <c r="EM2" s="13" t="s">
        <v>1053</v>
      </c>
      <c r="EN2" s="13" t="s">
        <v>440</v>
      </c>
      <c r="EO2" s="13" t="s">
        <v>441</v>
      </c>
      <c r="EP2" s="13" t="s">
        <v>442</v>
      </c>
      <c r="EQ2" s="13" t="s">
        <v>1054</v>
      </c>
      <c r="ER2" s="13" t="s">
        <v>443</v>
      </c>
      <c r="ES2" s="13" t="s">
        <v>444</v>
      </c>
      <c r="ET2" s="13" t="s">
        <v>1055</v>
      </c>
      <c r="EU2" s="13" t="s">
        <v>1056</v>
      </c>
      <c r="EV2" s="13" t="s">
        <v>1057</v>
      </c>
      <c r="EW2" s="13" t="s">
        <v>445</v>
      </c>
      <c r="EX2" s="13" t="s">
        <v>446</v>
      </c>
      <c r="EY2" s="13" t="s">
        <v>447</v>
      </c>
      <c r="EZ2" s="13" t="s">
        <v>448</v>
      </c>
      <c r="FA2" s="13" t="s">
        <v>1058</v>
      </c>
      <c r="FB2" s="13" t="s">
        <v>1059</v>
      </c>
      <c r="FC2" s="13" t="s">
        <v>1060</v>
      </c>
      <c r="FD2" s="13" t="s">
        <v>449</v>
      </c>
      <c r="FE2" s="13" t="s">
        <v>450</v>
      </c>
      <c r="FF2" s="13" t="s">
        <v>451</v>
      </c>
      <c r="FG2" s="13" t="s">
        <v>452</v>
      </c>
      <c r="FH2" s="13" t="s">
        <v>453</v>
      </c>
      <c r="FI2" s="13" t="s">
        <v>454</v>
      </c>
      <c r="FJ2" s="13" t="s">
        <v>455</v>
      </c>
      <c r="FK2" s="13" t="s">
        <v>456</v>
      </c>
      <c r="FL2" s="13" t="s">
        <v>457</v>
      </c>
      <c r="FM2" s="13" t="s">
        <v>458</v>
      </c>
      <c r="FN2" s="13" t="s">
        <v>459</v>
      </c>
      <c r="FO2" s="13" t="s">
        <v>460</v>
      </c>
      <c r="FP2" s="13" t="s">
        <v>461</v>
      </c>
      <c r="FQ2" s="13" t="s">
        <v>462</v>
      </c>
      <c r="FR2" s="13" t="s">
        <v>463</v>
      </c>
      <c r="FS2" s="13" t="s">
        <v>464</v>
      </c>
      <c r="FT2" s="13" t="s">
        <v>465</v>
      </c>
      <c r="FU2" s="13" t="s">
        <v>466</v>
      </c>
      <c r="FV2" s="13" t="s">
        <v>467</v>
      </c>
      <c r="FW2" s="13" t="s">
        <v>1061</v>
      </c>
      <c r="FX2" s="13" t="s">
        <v>1062</v>
      </c>
      <c r="FY2" s="13" t="s">
        <v>1063</v>
      </c>
      <c r="FZ2" s="13" t="s">
        <v>1064</v>
      </c>
      <c r="GA2" s="13" t="s">
        <v>1065</v>
      </c>
      <c r="GB2" s="13" t="s">
        <v>1066</v>
      </c>
      <c r="GC2" s="13" t="s">
        <v>1067</v>
      </c>
      <c r="GD2" s="13" t="s">
        <v>1068</v>
      </c>
      <c r="GE2" s="13" t="s">
        <v>1069</v>
      </c>
      <c r="GF2" s="13" t="s">
        <v>1070</v>
      </c>
      <c r="GG2" s="13" t="s">
        <v>1071</v>
      </c>
      <c r="GH2" s="13" t="s">
        <v>1072</v>
      </c>
      <c r="GI2" s="13" t="s">
        <v>1073</v>
      </c>
      <c r="GJ2" s="13" t="s">
        <v>1074</v>
      </c>
      <c r="GK2" s="13" t="s">
        <v>1075</v>
      </c>
      <c r="GL2" s="13" t="s">
        <v>1076</v>
      </c>
      <c r="GM2" s="13" t="s">
        <v>1077</v>
      </c>
      <c r="GN2" s="13" t="s">
        <v>1078</v>
      </c>
      <c r="GO2" s="13" t="s">
        <v>1079</v>
      </c>
      <c r="GP2" s="13" t="s">
        <v>1080</v>
      </c>
      <c r="GQ2" s="13" t="s">
        <v>1081</v>
      </c>
      <c r="GR2" s="13" t="s">
        <v>1082</v>
      </c>
      <c r="GS2" s="13" t="s">
        <v>1083</v>
      </c>
      <c r="GT2" s="13" t="s">
        <v>1084</v>
      </c>
      <c r="GU2" s="13" t="s">
        <v>1085</v>
      </c>
      <c r="GV2" s="13" t="s">
        <v>1086</v>
      </c>
      <c r="GW2" s="13" t="s">
        <v>1087</v>
      </c>
      <c r="GX2" s="13" t="s">
        <v>1088</v>
      </c>
      <c r="GY2" s="13" t="s">
        <v>1089</v>
      </c>
      <c r="GZ2" s="13" t="s">
        <v>1090</v>
      </c>
      <c r="HA2" s="13" t="s">
        <v>1091</v>
      </c>
      <c r="HB2" s="13" t="s">
        <v>1092</v>
      </c>
      <c r="HC2" s="13" t="s">
        <v>1093</v>
      </c>
      <c r="HD2" s="13" t="s">
        <v>1094</v>
      </c>
      <c r="HE2" s="13" t="s">
        <v>1095</v>
      </c>
      <c r="HF2" s="13" t="s">
        <v>1096</v>
      </c>
      <c r="HG2" s="13" t="s">
        <v>1097</v>
      </c>
      <c r="HH2" s="13" t="s">
        <v>1098</v>
      </c>
      <c r="HI2" s="13" t="s">
        <v>1099</v>
      </c>
      <c r="HJ2" s="13" t="s">
        <v>1100</v>
      </c>
      <c r="HK2" s="13" t="s">
        <v>1101</v>
      </c>
      <c r="HL2" s="13" t="s">
        <v>1102</v>
      </c>
      <c r="HM2" s="13" t="s">
        <v>1103</v>
      </c>
      <c r="HN2" s="13" t="s">
        <v>1104</v>
      </c>
      <c r="HO2" s="13" t="s">
        <v>1105</v>
      </c>
      <c r="HP2" s="13" t="s">
        <v>1106</v>
      </c>
      <c r="HQ2" s="13" t="s">
        <v>1107</v>
      </c>
      <c r="HR2" s="13" t="s">
        <v>1108</v>
      </c>
      <c r="HS2" s="13" t="s">
        <v>1109</v>
      </c>
      <c r="HT2" s="13" t="s">
        <v>1110</v>
      </c>
      <c r="HU2" s="13" t="s">
        <v>1111</v>
      </c>
      <c r="HV2" s="13" t="s">
        <v>1112</v>
      </c>
      <c r="HW2" s="13" t="s">
        <v>1113</v>
      </c>
      <c r="HX2" s="13" t="s">
        <v>1114</v>
      </c>
      <c r="HY2" s="13" t="s">
        <v>1115</v>
      </c>
      <c r="HZ2" s="13" t="s">
        <v>1116</v>
      </c>
      <c r="IA2" s="13" t="s">
        <v>1117</v>
      </c>
      <c r="IB2" s="13" t="s">
        <v>1118</v>
      </c>
      <c r="IC2" s="13" t="s">
        <v>1119</v>
      </c>
      <c r="ID2" s="13" t="s">
        <v>1120</v>
      </c>
      <c r="IE2" s="13" t="s">
        <v>1121</v>
      </c>
      <c r="IF2" s="13" t="s">
        <v>1122</v>
      </c>
      <c r="IG2" s="13" t="s">
        <v>1123</v>
      </c>
      <c r="IH2" s="13" t="s">
        <v>1124</v>
      </c>
      <c r="II2" s="13" t="s">
        <v>1125</v>
      </c>
      <c r="IJ2" s="13" t="s">
        <v>1126</v>
      </c>
      <c r="IK2" s="13" t="s">
        <v>1127</v>
      </c>
      <c r="IL2" s="13" t="s">
        <v>1128</v>
      </c>
      <c r="IM2" s="13" t="s">
        <v>1129</v>
      </c>
      <c r="IN2" s="13" t="s">
        <v>1130</v>
      </c>
      <c r="IO2" s="13" t="s">
        <v>1131</v>
      </c>
      <c r="IP2" s="13" t="s">
        <v>1132</v>
      </c>
      <c r="IQ2" s="13" t="s">
        <v>1133</v>
      </c>
      <c r="IR2" s="13" t="s">
        <v>1134</v>
      </c>
      <c r="IS2" s="13" t="s">
        <v>1135</v>
      </c>
      <c r="IT2" s="13" t="s">
        <v>1136</v>
      </c>
      <c r="IU2" s="13" t="s">
        <v>1137</v>
      </c>
      <c r="IV2" s="13" t="s">
        <v>1138</v>
      </c>
      <c r="IW2" s="13" t="s">
        <v>1139</v>
      </c>
      <c r="IX2" s="13" t="s">
        <v>1140</v>
      </c>
      <c r="IY2" s="13" t="s">
        <v>1141</v>
      </c>
      <c r="IZ2" s="13" t="s">
        <v>1142</v>
      </c>
      <c r="JA2" s="13" t="s">
        <v>1143</v>
      </c>
      <c r="JB2" s="13" t="s">
        <v>1144</v>
      </c>
      <c r="JC2" s="13" t="s">
        <v>1145</v>
      </c>
      <c r="JD2" s="13" t="s">
        <v>1146</v>
      </c>
      <c r="JE2" s="13" t="s">
        <v>1147</v>
      </c>
      <c r="JF2" s="13" t="s">
        <v>1148</v>
      </c>
      <c r="JG2" s="13" t="s">
        <v>1149</v>
      </c>
      <c r="JH2" s="13" t="s">
        <v>1150</v>
      </c>
      <c r="JI2" s="13" t="s">
        <v>1151</v>
      </c>
      <c r="JJ2" s="13" t="s">
        <v>1152</v>
      </c>
      <c r="JK2" s="13" t="s">
        <v>1153</v>
      </c>
      <c r="JL2" s="13" t="s">
        <v>1154</v>
      </c>
      <c r="JM2" s="13" t="s">
        <v>1155</v>
      </c>
      <c r="JN2" s="13" t="s">
        <v>1156</v>
      </c>
      <c r="JO2" s="13" t="s">
        <v>1157</v>
      </c>
      <c r="JP2" s="13" t="s">
        <v>1158</v>
      </c>
      <c r="JQ2" s="13" t="s">
        <v>1159</v>
      </c>
      <c r="JR2" s="13" t="s">
        <v>1160</v>
      </c>
      <c r="JS2" s="13" t="s">
        <v>1161</v>
      </c>
      <c r="JT2" s="13" t="s">
        <v>1162</v>
      </c>
      <c r="JU2" s="13" t="s">
        <v>1163</v>
      </c>
      <c r="JV2" s="13" t="s">
        <v>1164</v>
      </c>
      <c r="JW2" s="13" t="s">
        <v>1165</v>
      </c>
      <c r="JX2" s="13" t="s">
        <v>1166</v>
      </c>
      <c r="JY2" s="13" t="s">
        <v>1167</v>
      </c>
      <c r="JZ2" s="13" t="s">
        <v>1168</v>
      </c>
      <c r="KA2" s="13" t="s">
        <v>1169</v>
      </c>
      <c r="KB2" s="13" t="s">
        <v>1170</v>
      </c>
      <c r="KC2" s="13" t="s">
        <v>1171</v>
      </c>
      <c r="KD2" s="13" t="s">
        <v>1172</v>
      </c>
      <c r="KE2" s="13" t="s">
        <v>1173</v>
      </c>
      <c r="KF2" s="13" t="s">
        <v>1174</v>
      </c>
      <c r="KG2" s="13" t="s">
        <v>1175</v>
      </c>
      <c r="KH2" s="13" t="s">
        <v>1176</v>
      </c>
      <c r="KI2" s="13" t="s">
        <v>1177</v>
      </c>
      <c r="KJ2" s="13" t="s">
        <v>1178</v>
      </c>
      <c r="KK2" s="13" t="s">
        <v>1179</v>
      </c>
      <c r="KL2" s="13" t="s">
        <v>1180</v>
      </c>
      <c r="KM2" s="13" t="s">
        <v>1181</v>
      </c>
      <c r="KN2" s="13" t="s">
        <v>1182</v>
      </c>
      <c r="KO2" s="13" t="s">
        <v>1183</v>
      </c>
      <c r="KP2" s="13" t="s">
        <v>1184</v>
      </c>
      <c r="KQ2" s="13" t="s">
        <v>1185</v>
      </c>
      <c r="KR2" s="13" t="s">
        <v>1186</v>
      </c>
      <c r="KS2" s="13" t="s">
        <v>1187</v>
      </c>
      <c r="KT2" s="13" t="s">
        <v>1188</v>
      </c>
      <c r="KU2" s="13" t="s">
        <v>1189</v>
      </c>
      <c r="KV2" s="13" t="s">
        <v>1190</v>
      </c>
      <c r="KW2" s="13" t="s">
        <v>1191</v>
      </c>
      <c r="KX2" s="13" t="s">
        <v>1192</v>
      </c>
      <c r="KY2" s="13" t="s">
        <v>1193</v>
      </c>
      <c r="KZ2" s="13" t="s">
        <v>1194</v>
      </c>
      <c r="LA2" s="13" t="s">
        <v>1195</v>
      </c>
      <c r="LB2" s="13" t="s">
        <v>1196</v>
      </c>
      <c r="LC2" s="13" t="s">
        <v>1197</v>
      </c>
      <c r="LD2" s="13" t="s">
        <v>1198</v>
      </c>
      <c r="LE2" s="13" t="s">
        <v>1199</v>
      </c>
      <c r="LF2" s="13" t="s">
        <v>1200</v>
      </c>
      <c r="LG2" s="13" t="s">
        <v>1201</v>
      </c>
      <c r="LH2" s="13" t="s">
        <v>1202</v>
      </c>
      <c r="LI2" s="13" t="s">
        <v>1203</v>
      </c>
      <c r="LJ2" s="13" t="s">
        <v>1204</v>
      </c>
      <c r="LK2" s="13" t="s">
        <v>1205</v>
      </c>
      <c r="LL2" s="13" t="s">
        <v>1206</v>
      </c>
      <c r="LM2" s="13" t="s">
        <v>1207</v>
      </c>
      <c r="LN2" s="13" t="s">
        <v>1208</v>
      </c>
      <c r="LO2" s="13" t="s">
        <v>1209</v>
      </c>
      <c r="LP2" s="13" t="s">
        <v>1210</v>
      </c>
      <c r="LQ2" s="13" t="s">
        <v>1211</v>
      </c>
      <c r="LR2" s="13" t="s">
        <v>1212</v>
      </c>
      <c r="LS2" s="13" t="s">
        <v>1213</v>
      </c>
      <c r="LT2" s="13" t="s">
        <v>1214</v>
      </c>
      <c r="LU2" s="13" t="s">
        <v>1215</v>
      </c>
      <c r="LV2" s="13" t="s">
        <v>1216</v>
      </c>
      <c r="LW2" s="13" t="s">
        <v>1217</v>
      </c>
      <c r="LX2" s="13" t="s">
        <v>1218</v>
      </c>
      <c r="LY2" s="13" t="s">
        <v>1219</v>
      </c>
      <c r="LZ2" s="13" t="s">
        <v>1220</v>
      </c>
      <c r="MA2" s="13" t="s">
        <v>1221</v>
      </c>
      <c r="MB2" s="13" t="s">
        <v>1222</v>
      </c>
      <c r="MC2" s="13" t="s">
        <v>1223</v>
      </c>
      <c r="MD2" s="13" t="s">
        <v>1224</v>
      </c>
      <c r="ME2" s="13" t="s">
        <v>1225</v>
      </c>
      <c r="MF2" s="13" t="s">
        <v>1226</v>
      </c>
      <c r="MG2" s="13" t="s">
        <v>1227</v>
      </c>
      <c r="MH2" s="13" t="s">
        <v>1228</v>
      </c>
      <c r="MI2" s="13" t="s">
        <v>1229</v>
      </c>
      <c r="MJ2" s="13" t="s">
        <v>1230</v>
      </c>
      <c r="MK2" s="13" t="s">
        <v>1231</v>
      </c>
      <c r="ML2" s="13" t="s">
        <v>1232</v>
      </c>
      <c r="MM2" s="13" t="s">
        <v>1233</v>
      </c>
      <c r="MN2" s="13" t="s">
        <v>1234</v>
      </c>
      <c r="MO2" s="13" t="s">
        <v>1235</v>
      </c>
      <c r="MP2" s="13" t="s">
        <v>1236</v>
      </c>
      <c r="MQ2" s="13" t="s">
        <v>1237</v>
      </c>
      <c r="MR2" s="13" t="s">
        <v>1238</v>
      </c>
      <c r="MS2" s="13" t="s">
        <v>1239</v>
      </c>
      <c r="MT2" s="13" t="s">
        <v>1240</v>
      </c>
      <c r="MU2" s="13" t="s">
        <v>1241</v>
      </c>
      <c r="MV2" s="13" t="s">
        <v>1242</v>
      </c>
      <c r="MW2" s="13" t="s">
        <v>1243</v>
      </c>
      <c r="MX2" s="13" t="s">
        <v>1244</v>
      </c>
      <c r="MY2" s="13" t="s">
        <v>1245</v>
      </c>
      <c r="MZ2" s="13" t="s">
        <v>1246</v>
      </c>
      <c r="NA2" s="13" t="s">
        <v>1247</v>
      </c>
      <c r="NB2" s="13" t="s">
        <v>1248</v>
      </c>
      <c r="NC2" s="13" t="s">
        <v>1249</v>
      </c>
      <c r="ND2" s="13" t="s">
        <v>1250</v>
      </c>
      <c r="NE2" s="13" t="s">
        <v>1251</v>
      </c>
      <c r="NF2" s="13" t="s">
        <v>1252</v>
      </c>
      <c r="NG2" s="13" t="s">
        <v>1253</v>
      </c>
      <c r="NH2" s="13" t="s">
        <v>1254</v>
      </c>
      <c r="NI2" s="13" t="s">
        <v>1255</v>
      </c>
      <c r="NJ2" s="13" t="s">
        <v>1256</v>
      </c>
      <c r="NK2" s="13" t="s">
        <v>1257</v>
      </c>
      <c r="NL2" s="13" t="s">
        <v>1258</v>
      </c>
      <c r="NM2" s="13" t="s">
        <v>1259</v>
      </c>
      <c r="NN2" s="13" t="s">
        <v>1260</v>
      </c>
      <c r="NO2" s="13" t="s">
        <v>1261</v>
      </c>
      <c r="NP2" s="13" t="s">
        <v>1262</v>
      </c>
      <c r="NQ2" s="13" t="s">
        <v>1263</v>
      </c>
      <c r="NR2" s="13" t="s">
        <v>1264</v>
      </c>
      <c r="NS2" s="13" t="s">
        <v>1265</v>
      </c>
      <c r="NT2" s="13" t="s">
        <v>1266</v>
      </c>
      <c r="NU2" s="13" t="s">
        <v>1267</v>
      </c>
      <c r="NV2" s="13" t="s">
        <v>1268</v>
      </c>
      <c r="NW2" s="13" t="s">
        <v>1269</v>
      </c>
      <c r="NX2" s="13" t="s">
        <v>1270</v>
      </c>
      <c r="NY2" s="13" t="s">
        <v>1271</v>
      </c>
      <c r="NZ2" s="13" t="s">
        <v>1272</v>
      </c>
      <c r="OA2" s="13" t="s">
        <v>1273</v>
      </c>
      <c r="OB2" s="13" t="s">
        <v>1274</v>
      </c>
      <c r="OC2" s="13" t="s">
        <v>1275</v>
      </c>
      <c r="OD2" s="13" t="s">
        <v>1276</v>
      </c>
      <c r="OE2" s="13" t="s">
        <v>1277</v>
      </c>
      <c r="OF2" s="13" t="s">
        <v>1278</v>
      </c>
      <c r="OG2" s="13" t="s">
        <v>1279</v>
      </c>
      <c r="OH2" s="13" t="s">
        <v>1280</v>
      </c>
      <c r="OI2" s="13" t="s">
        <v>1281</v>
      </c>
      <c r="OJ2" s="13" t="s">
        <v>1282</v>
      </c>
      <c r="OK2" s="13" t="s">
        <v>1283</v>
      </c>
      <c r="OL2" s="13" t="s">
        <v>1284</v>
      </c>
      <c r="OM2" s="13" t="s">
        <v>1285</v>
      </c>
      <c r="ON2" s="13" t="s">
        <v>1286</v>
      </c>
      <c r="OO2" s="13" t="s">
        <v>1287</v>
      </c>
      <c r="OP2" s="13" t="s">
        <v>1288</v>
      </c>
      <c r="OQ2" s="13" t="s">
        <v>1289</v>
      </c>
      <c r="OR2" s="13" t="s">
        <v>1290</v>
      </c>
      <c r="OS2" s="13" t="s">
        <v>1291</v>
      </c>
      <c r="OT2" s="13" t="s">
        <v>1292</v>
      </c>
      <c r="OU2" s="13" t="s">
        <v>1293</v>
      </c>
      <c r="OV2" s="13" t="s">
        <v>1294</v>
      </c>
      <c r="OW2" s="13" t="s">
        <v>1295</v>
      </c>
      <c r="OX2" s="13" t="s">
        <v>1296</v>
      </c>
      <c r="OY2" s="13" t="s">
        <v>1297</v>
      </c>
      <c r="OZ2" s="13" t="s">
        <v>1298</v>
      </c>
      <c r="PA2" s="13" t="s">
        <v>1299</v>
      </c>
      <c r="PB2" s="13" t="s">
        <v>1300</v>
      </c>
      <c r="PC2" s="13" t="s">
        <v>1301</v>
      </c>
      <c r="PD2" s="13" t="s">
        <v>1302</v>
      </c>
      <c r="PE2" s="13" t="s">
        <v>1303</v>
      </c>
      <c r="PF2" s="13" t="s">
        <v>1304</v>
      </c>
      <c r="PG2" s="13" t="s">
        <v>1305</v>
      </c>
      <c r="PH2" s="13" t="s">
        <v>1306</v>
      </c>
      <c r="PI2" s="13" t="s">
        <v>1307</v>
      </c>
      <c r="PJ2" s="13" t="s">
        <v>1308</v>
      </c>
      <c r="PK2" s="13" t="s">
        <v>1309</v>
      </c>
      <c r="PL2" s="13" t="s">
        <v>1310</v>
      </c>
      <c r="PM2" s="13" t="s">
        <v>1311</v>
      </c>
      <c r="PN2" s="13" t="s">
        <v>1312</v>
      </c>
      <c r="PO2" s="13" t="s">
        <v>1313</v>
      </c>
      <c r="PP2" s="13" t="s">
        <v>1314</v>
      </c>
      <c r="PQ2" s="13" t="s">
        <v>1315</v>
      </c>
      <c r="PR2" s="13" t="s">
        <v>1316</v>
      </c>
      <c r="PS2" s="13" t="s">
        <v>1317</v>
      </c>
      <c r="PT2" s="13" t="s">
        <v>1318</v>
      </c>
      <c r="PU2" s="13" t="s">
        <v>1319</v>
      </c>
      <c r="PV2" s="13" t="s">
        <v>1320</v>
      </c>
      <c r="PW2" s="13" t="s">
        <v>1321</v>
      </c>
      <c r="PX2" s="13" t="s">
        <v>1322</v>
      </c>
      <c r="PY2" s="13" t="s">
        <v>1323</v>
      </c>
      <c r="PZ2" s="13" t="s">
        <v>1324</v>
      </c>
      <c r="QA2" s="13" t="s">
        <v>1325</v>
      </c>
      <c r="QB2" s="13" t="s">
        <v>1326</v>
      </c>
      <c r="QC2" s="13" t="s">
        <v>1327</v>
      </c>
      <c r="QD2" s="13" t="s">
        <v>1328</v>
      </c>
      <c r="QE2" s="13" t="s">
        <v>1329</v>
      </c>
      <c r="QF2" s="13" t="s">
        <v>1330</v>
      </c>
      <c r="QG2" s="13" t="s">
        <v>1331</v>
      </c>
      <c r="QH2" s="13" t="s">
        <v>1332</v>
      </c>
      <c r="QI2" s="13" t="s">
        <v>1333</v>
      </c>
      <c r="QJ2" s="13" t="s">
        <v>1334</v>
      </c>
      <c r="QK2" s="13" t="s">
        <v>1335</v>
      </c>
      <c r="QL2" s="13" t="s">
        <v>1336</v>
      </c>
      <c r="QM2" s="13" t="s">
        <v>1337</v>
      </c>
      <c r="QN2" s="13" t="s">
        <v>1338</v>
      </c>
      <c r="QO2" s="13" t="s">
        <v>1339</v>
      </c>
      <c r="QP2" s="13" t="s">
        <v>1340</v>
      </c>
      <c r="QQ2" s="13" t="s">
        <v>1341</v>
      </c>
      <c r="QR2" s="13" t="s">
        <v>1342</v>
      </c>
      <c r="QS2" s="13" t="s">
        <v>1343</v>
      </c>
      <c r="QT2" s="13" t="s">
        <v>1344</v>
      </c>
      <c r="QU2" s="13" t="s">
        <v>1345</v>
      </c>
      <c r="QV2" s="13" t="s">
        <v>1346</v>
      </c>
      <c r="QW2" s="13" t="s">
        <v>1347</v>
      </c>
      <c r="QX2" s="13" t="s">
        <v>1348</v>
      </c>
      <c r="QY2" s="13" t="s">
        <v>1349</v>
      </c>
      <c r="QZ2" s="13" t="s">
        <v>1350</v>
      </c>
      <c r="RA2" s="13" t="s">
        <v>1351</v>
      </c>
      <c r="RB2" s="13" t="s">
        <v>1352</v>
      </c>
      <c r="RC2" s="13" t="s">
        <v>1353</v>
      </c>
      <c r="RD2" s="13" t="s">
        <v>1354</v>
      </c>
      <c r="RE2" s="13" t="s">
        <v>1355</v>
      </c>
      <c r="RF2" s="13" t="s">
        <v>1356</v>
      </c>
      <c r="RG2" s="13" t="s">
        <v>1357</v>
      </c>
      <c r="RH2" s="13" t="s">
        <v>1358</v>
      </c>
      <c r="RI2" s="13" t="s">
        <v>1359</v>
      </c>
      <c r="RJ2" s="13" t="s">
        <v>1360</v>
      </c>
      <c r="RK2" s="13" t="s">
        <v>1361</v>
      </c>
      <c r="RL2" s="13" t="s">
        <v>1362</v>
      </c>
      <c r="RM2" s="13" t="s">
        <v>1363</v>
      </c>
      <c r="RN2" s="13" t="s">
        <v>1364</v>
      </c>
      <c r="RO2" s="13" t="s">
        <v>1365</v>
      </c>
      <c r="RP2" s="13" t="s">
        <v>1366</v>
      </c>
      <c r="RQ2" s="13" t="s">
        <v>1367</v>
      </c>
      <c r="RR2" s="13" t="s">
        <v>1368</v>
      </c>
      <c r="RS2" s="13" t="s">
        <v>1369</v>
      </c>
      <c r="RT2" s="13" t="s">
        <v>1370</v>
      </c>
      <c r="RU2" s="13" t="s">
        <v>1371</v>
      </c>
      <c r="RV2" s="13" t="s">
        <v>1372</v>
      </c>
      <c r="RW2" s="13" t="s">
        <v>1373</v>
      </c>
      <c r="RX2" s="13" t="s">
        <v>1374</v>
      </c>
      <c r="RY2" s="13" t="s">
        <v>1375</v>
      </c>
      <c r="RZ2" s="13" t="s">
        <v>1376</v>
      </c>
      <c r="SA2" s="13" t="s">
        <v>1377</v>
      </c>
      <c r="SB2" s="13" t="s">
        <v>1378</v>
      </c>
      <c r="SC2" s="13" t="s">
        <v>1379</v>
      </c>
      <c r="SD2" s="13" t="s">
        <v>1380</v>
      </c>
      <c r="SE2" s="13" t="s">
        <v>1381</v>
      </c>
      <c r="SF2" s="13" t="s">
        <v>1382</v>
      </c>
      <c r="SG2" s="13" t="s">
        <v>1383</v>
      </c>
      <c r="SH2" s="13" t="s">
        <v>1384</v>
      </c>
      <c r="SI2" s="13" t="s">
        <v>1385</v>
      </c>
      <c r="SJ2" s="13" t="s">
        <v>1386</v>
      </c>
      <c r="SK2" s="13" t="s">
        <v>1387</v>
      </c>
      <c r="SL2" s="13" t="s">
        <v>1388</v>
      </c>
      <c r="SM2" s="13" t="s">
        <v>1389</v>
      </c>
      <c r="SN2" s="13" t="s">
        <v>1390</v>
      </c>
      <c r="SO2" s="13" t="s">
        <v>1391</v>
      </c>
      <c r="SP2" s="13" t="s">
        <v>1392</v>
      </c>
      <c r="SQ2" s="13" t="s">
        <v>1393</v>
      </c>
      <c r="SR2" s="13" t="s">
        <v>1394</v>
      </c>
      <c r="SS2" s="13" t="s">
        <v>1395</v>
      </c>
      <c r="ST2" s="13" t="s">
        <v>1396</v>
      </c>
      <c r="SU2" s="13" t="s">
        <v>1397</v>
      </c>
      <c r="SV2" s="13" t="s">
        <v>1398</v>
      </c>
      <c r="SW2" s="13" t="s">
        <v>1399</v>
      </c>
      <c r="SX2" s="13" t="s">
        <v>1400</v>
      </c>
      <c r="SY2" s="13" t="s">
        <v>1401</v>
      </c>
      <c r="SZ2" s="13" t="s">
        <v>1402</v>
      </c>
      <c r="TA2" s="13" t="s">
        <v>1403</v>
      </c>
      <c r="TB2" s="13" t="s">
        <v>1404</v>
      </c>
      <c r="TC2" s="13" t="s">
        <v>1405</v>
      </c>
      <c r="TD2" s="13" t="s">
        <v>1406</v>
      </c>
      <c r="TE2" s="13" t="s">
        <v>1407</v>
      </c>
      <c r="TF2" s="13" t="s">
        <v>1408</v>
      </c>
      <c r="TG2" s="13" t="s">
        <v>1409</v>
      </c>
      <c r="TH2" s="13" t="s">
        <v>1410</v>
      </c>
      <c r="TI2" s="13" t="s">
        <v>1411</v>
      </c>
      <c r="TJ2" s="13" t="s">
        <v>1412</v>
      </c>
      <c r="TK2" s="13" t="s">
        <v>1413</v>
      </c>
      <c r="TL2" s="13" t="s">
        <v>1414</v>
      </c>
      <c r="TM2" s="13" t="s">
        <v>1415</v>
      </c>
      <c r="TN2" s="13" t="s">
        <v>1416</v>
      </c>
      <c r="TO2" s="13" t="s">
        <v>1417</v>
      </c>
      <c r="TP2" s="13" t="s">
        <v>1418</v>
      </c>
      <c r="TQ2" s="13" t="s">
        <v>1419</v>
      </c>
      <c r="TR2" s="13" t="s">
        <v>1420</v>
      </c>
      <c r="TS2" s="13" t="s">
        <v>1421</v>
      </c>
      <c r="TT2" s="13" t="s">
        <v>1422</v>
      </c>
      <c r="TU2" s="13" t="s">
        <v>1423</v>
      </c>
      <c r="TV2" s="13" t="s">
        <v>1424</v>
      </c>
      <c r="TW2" s="13" t="s">
        <v>1425</v>
      </c>
      <c r="TX2" s="13" t="s">
        <v>1426</v>
      </c>
      <c r="TY2" s="13" t="s">
        <v>1427</v>
      </c>
      <c r="TZ2" s="13" t="s">
        <v>1428</v>
      </c>
      <c r="UA2" s="13" t="s">
        <v>3789</v>
      </c>
    </row>
    <row r="3" spans="1:547" s="31" customFormat="1" ht="13.5" customHeight="1">
      <c r="A3" s="31">
        <f>ROW(A3)-2</f>
        <v>1</v>
      </c>
      <c r="B3" s="31">
        <v>1</v>
      </c>
      <c r="C3" s="31">
        <v>1</v>
      </c>
      <c r="D3" s="31" t="s">
        <v>2040</v>
      </c>
      <c r="E3" s="31" t="s">
        <v>1641</v>
      </c>
      <c r="H3" s="31">
        <v>42285</v>
      </c>
      <c r="I3" s="31">
        <v>21592</v>
      </c>
      <c r="J3" s="31">
        <v>1</v>
      </c>
      <c r="K3" s="31">
        <v>1</v>
      </c>
      <c r="L3" s="31">
        <v>5</v>
      </c>
      <c r="M3" s="31">
        <v>2</v>
      </c>
      <c r="N3" s="31">
        <v>5</v>
      </c>
      <c r="O3" s="31">
        <v>2</v>
      </c>
      <c r="P3" s="31">
        <v>4</v>
      </c>
      <c r="Q3" s="31">
        <v>2</v>
      </c>
      <c r="R3" s="31">
        <v>41275</v>
      </c>
      <c r="S3" s="31">
        <v>41579</v>
      </c>
      <c r="T3" s="31">
        <v>41640</v>
      </c>
      <c r="W3" s="31">
        <v>1</v>
      </c>
      <c r="X3" s="31">
        <v>2</v>
      </c>
      <c r="Y3" s="31">
        <v>2</v>
      </c>
      <c r="Z3" s="31">
        <v>2</v>
      </c>
      <c r="AA3" s="31">
        <v>2</v>
      </c>
      <c r="AB3" s="31">
        <v>2</v>
      </c>
      <c r="AC3" s="31">
        <v>2</v>
      </c>
      <c r="AD3" s="31">
        <v>2</v>
      </c>
      <c r="AE3" s="31">
        <v>2</v>
      </c>
      <c r="AF3" s="31">
        <v>1</v>
      </c>
      <c r="AG3" s="31">
        <v>1</v>
      </c>
      <c r="AH3" s="31">
        <v>2</v>
      </c>
      <c r="AI3" s="31">
        <v>6</v>
      </c>
      <c r="AJ3" s="31">
        <v>2</v>
      </c>
      <c r="AK3" s="31">
        <v>4</v>
      </c>
      <c r="AL3" s="31">
        <v>2</v>
      </c>
      <c r="AN3" s="31">
        <v>2</v>
      </c>
      <c r="AO3" s="31">
        <v>2</v>
      </c>
      <c r="AP3" s="31">
        <v>2</v>
      </c>
      <c r="AQ3" s="31">
        <v>2</v>
      </c>
      <c r="AR3" s="31">
        <v>2</v>
      </c>
      <c r="AS3" s="31">
        <v>2</v>
      </c>
      <c r="AT3" s="31">
        <v>2</v>
      </c>
      <c r="AU3" s="31">
        <v>2</v>
      </c>
      <c r="AW3" s="31">
        <v>1</v>
      </c>
      <c r="AX3" s="31">
        <v>1</v>
      </c>
      <c r="AY3" s="31">
        <v>2</v>
      </c>
      <c r="AZ3" s="31">
        <v>1</v>
      </c>
      <c r="BA3" s="31">
        <v>1</v>
      </c>
      <c r="BB3" s="31">
        <v>2</v>
      </c>
      <c r="BD3" s="31">
        <v>1</v>
      </c>
      <c r="BE3" s="31">
        <v>1</v>
      </c>
      <c r="BF3" s="31">
        <v>2</v>
      </c>
      <c r="BG3" s="31">
        <v>1</v>
      </c>
      <c r="BH3" s="31">
        <v>1</v>
      </c>
      <c r="BI3" s="31">
        <v>2</v>
      </c>
      <c r="BK3" s="31">
        <v>2</v>
      </c>
      <c r="BL3" s="31">
        <v>2</v>
      </c>
      <c r="BM3" s="31">
        <v>2</v>
      </c>
      <c r="BN3" s="31">
        <v>2</v>
      </c>
      <c r="BO3" s="31">
        <v>2</v>
      </c>
      <c r="BP3" s="31">
        <v>2</v>
      </c>
      <c r="BQ3" s="31">
        <v>2</v>
      </c>
      <c r="BT3" s="31">
        <v>2</v>
      </c>
      <c r="BU3" s="31">
        <v>2</v>
      </c>
      <c r="BV3" s="31">
        <v>2</v>
      </c>
      <c r="BW3" s="31">
        <v>2</v>
      </c>
      <c r="BX3" s="31">
        <v>2</v>
      </c>
      <c r="BY3" s="31">
        <v>1</v>
      </c>
      <c r="BZ3" s="31">
        <v>2</v>
      </c>
      <c r="CA3" s="31">
        <v>2</v>
      </c>
      <c r="CD3" s="31">
        <v>1</v>
      </c>
      <c r="CH3" s="31">
        <v>1</v>
      </c>
      <c r="CM3" s="31">
        <v>11</v>
      </c>
      <c r="CN3" s="31">
        <v>18</v>
      </c>
      <c r="CO3" s="31">
        <v>23</v>
      </c>
      <c r="CP3" s="31">
        <v>5</v>
      </c>
      <c r="CQ3" s="31">
        <v>20</v>
      </c>
      <c r="CR3" s="31">
        <v>25</v>
      </c>
      <c r="DA3" s="31">
        <v>2</v>
      </c>
      <c r="DB3" s="31">
        <v>4</v>
      </c>
      <c r="DC3" s="31">
        <v>4</v>
      </c>
      <c r="DF3" s="31">
        <v>4</v>
      </c>
      <c r="DG3" s="31">
        <v>4</v>
      </c>
      <c r="DH3" s="31">
        <v>4</v>
      </c>
      <c r="DI3" s="31">
        <v>4</v>
      </c>
      <c r="DJ3" s="31">
        <v>2</v>
      </c>
      <c r="DK3" s="31">
        <v>3</v>
      </c>
      <c r="DL3" s="31">
        <v>3</v>
      </c>
      <c r="DM3" s="31">
        <v>2</v>
      </c>
      <c r="DN3" s="31">
        <v>0</v>
      </c>
      <c r="DO3" s="31">
        <v>4</v>
      </c>
      <c r="DP3" s="31">
        <v>4</v>
      </c>
      <c r="DQ3" s="31">
        <v>4</v>
      </c>
      <c r="DR3" s="31">
        <v>38</v>
      </c>
      <c r="DS3" s="31">
        <v>0.30136138613861302</v>
      </c>
      <c r="EV3" s="31">
        <v>1</v>
      </c>
      <c r="EW3" s="31">
        <v>2</v>
      </c>
      <c r="EX3" s="31">
        <v>2</v>
      </c>
      <c r="EY3" s="31">
        <v>2</v>
      </c>
      <c r="FD3" s="31">
        <v>116</v>
      </c>
      <c r="FE3" s="31">
        <v>114</v>
      </c>
      <c r="FF3" s="31">
        <v>0.23499999999999999</v>
      </c>
      <c r="FG3" s="31">
        <v>0.76100000000000001</v>
      </c>
      <c r="FK3" s="31">
        <v>2</v>
      </c>
      <c r="FL3" s="31">
        <v>2</v>
      </c>
      <c r="FM3" s="31">
        <v>1</v>
      </c>
      <c r="FN3" s="31">
        <v>2</v>
      </c>
      <c r="FO3" s="31">
        <v>2</v>
      </c>
      <c r="FP3" s="31">
        <v>2</v>
      </c>
      <c r="FQ3" s="31">
        <v>2</v>
      </c>
      <c r="FR3" s="31">
        <v>2</v>
      </c>
      <c r="FS3" s="31">
        <v>4</v>
      </c>
      <c r="FT3" s="31">
        <v>2</v>
      </c>
      <c r="FU3" s="31">
        <v>2</v>
      </c>
      <c r="FV3" s="31">
        <v>2</v>
      </c>
      <c r="FW3" s="31">
        <v>1</v>
      </c>
      <c r="FX3" s="31">
        <v>1</v>
      </c>
      <c r="FY3" s="31">
        <v>2</v>
      </c>
      <c r="GA3" s="31">
        <v>2</v>
      </c>
      <c r="GB3" s="31">
        <v>2</v>
      </c>
      <c r="GC3" s="31">
        <v>1</v>
      </c>
      <c r="GD3" s="31">
        <v>1971</v>
      </c>
      <c r="GE3" s="31">
        <v>1</v>
      </c>
      <c r="GF3" s="31">
        <v>2011</v>
      </c>
      <c r="GG3" s="31">
        <v>1</v>
      </c>
      <c r="GH3" s="31">
        <v>2</v>
      </c>
      <c r="GJ3" s="31">
        <v>2</v>
      </c>
      <c r="GL3" s="31">
        <v>1</v>
      </c>
      <c r="GM3" s="31">
        <v>41640</v>
      </c>
      <c r="GO3" s="31">
        <v>2</v>
      </c>
      <c r="GQ3" s="31">
        <v>1</v>
      </c>
      <c r="GS3" s="31">
        <v>2</v>
      </c>
      <c r="GU3" s="31">
        <v>2</v>
      </c>
      <c r="GW3" s="31">
        <v>2</v>
      </c>
      <c r="GY3" s="31">
        <v>2</v>
      </c>
      <c r="HA3" s="31">
        <v>1</v>
      </c>
      <c r="HB3" s="31" t="s">
        <v>355</v>
      </c>
      <c r="HM3" s="31">
        <v>2</v>
      </c>
      <c r="HP3" s="31">
        <v>1</v>
      </c>
      <c r="HQ3" s="31">
        <v>2</v>
      </c>
      <c r="HR3" s="31">
        <v>2</v>
      </c>
      <c r="HS3" s="31">
        <v>2</v>
      </c>
      <c r="HT3" s="31">
        <v>2</v>
      </c>
      <c r="HU3" s="31">
        <v>2</v>
      </c>
      <c r="HV3" s="31">
        <v>2</v>
      </c>
      <c r="HW3" s="31" t="s">
        <v>1716</v>
      </c>
      <c r="HZ3" s="31">
        <v>2</v>
      </c>
      <c r="IA3" s="31">
        <v>2</v>
      </c>
      <c r="IB3" s="31">
        <v>2</v>
      </c>
      <c r="IC3" s="31">
        <v>2</v>
      </c>
      <c r="ID3" s="31">
        <v>2</v>
      </c>
      <c r="IE3" s="31">
        <v>2</v>
      </c>
      <c r="IF3" s="31">
        <v>2</v>
      </c>
      <c r="IJ3" s="31">
        <v>1</v>
      </c>
      <c r="IK3" s="31">
        <v>1</v>
      </c>
      <c r="IL3" s="31">
        <v>2</v>
      </c>
      <c r="IM3" s="31">
        <v>2</v>
      </c>
      <c r="IN3" s="31">
        <v>2</v>
      </c>
      <c r="IO3" s="31">
        <v>2</v>
      </c>
      <c r="IP3" s="31">
        <v>2</v>
      </c>
      <c r="IT3" s="31">
        <v>2</v>
      </c>
      <c r="IU3" s="31">
        <v>2</v>
      </c>
      <c r="IV3" s="31">
        <v>2</v>
      </c>
      <c r="IW3" s="31">
        <v>2</v>
      </c>
      <c r="IX3" s="31">
        <v>2</v>
      </c>
      <c r="IY3" s="31">
        <v>2</v>
      </c>
      <c r="IZ3" s="31">
        <v>2</v>
      </c>
      <c r="JD3" s="31">
        <v>2</v>
      </c>
      <c r="JE3" s="31">
        <v>2</v>
      </c>
      <c r="JF3" s="31">
        <v>2</v>
      </c>
      <c r="JG3" s="31">
        <v>2</v>
      </c>
      <c r="JH3" s="31">
        <v>2</v>
      </c>
      <c r="JI3" s="31">
        <v>2</v>
      </c>
      <c r="JJ3" s="31">
        <v>2</v>
      </c>
      <c r="JQ3" s="31" t="s">
        <v>358</v>
      </c>
      <c r="JZ3" s="31">
        <v>2</v>
      </c>
      <c r="KA3" s="31" t="s">
        <v>1983</v>
      </c>
      <c r="KB3" s="31">
        <v>84</v>
      </c>
      <c r="KC3" s="31">
        <v>2</v>
      </c>
      <c r="KD3" s="31" t="s">
        <v>358</v>
      </c>
      <c r="KE3" s="31">
        <v>49</v>
      </c>
      <c r="LA3" s="31" t="s">
        <v>359</v>
      </c>
      <c r="LB3" s="31" t="s">
        <v>360</v>
      </c>
      <c r="LC3" s="31">
        <v>2</v>
      </c>
      <c r="LE3" s="31" t="s">
        <v>1643</v>
      </c>
      <c r="LF3" s="31">
        <v>2</v>
      </c>
      <c r="LG3" s="31">
        <v>2</v>
      </c>
      <c r="LH3" s="31">
        <v>2</v>
      </c>
      <c r="LI3" s="31">
        <v>2</v>
      </c>
      <c r="LK3" s="31">
        <v>2</v>
      </c>
      <c r="LM3" s="31">
        <v>2</v>
      </c>
      <c r="LO3" s="31">
        <v>2</v>
      </c>
      <c r="LQ3" s="31">
        <v>2</v>
      </c>
      <c r="LS3" s="31">
        <v>2</v>
      </c>
      <c r="LU3" s="31">
        <v>2</v>
      </c>
      <c r="LW3" s="31">
        <v>2</v>
      </c>
      <c r="LY3" s="31">
        <v>2</v>
      </c>
      <c r="MA3" s="31">
        <v>2</v>
      </c>
      <c r="MC3" s="31">
        <v>2</v>
      </c>
      <c r="ME3" s="31">
        <v>2</v>
      </c>
      <c r="MG3" s="31">
        <v>2</v>
      </c>
      <c r="MI3" s="31">
        <v>2</v>
      </c>
      <c r="MK3" s="31">
        <v>2</v>
      </c>
      <c r="MM3" s="31">
        <v>2</v>
      </c>
      <c r="MO3" s="31">
        <v>2</v>
      </c>
      <c r="MQ3" s="31">
        <v>2</v>
      </c>
      <c r="MS3" s="31">
        <v>2</v>
      </c>
      <c r="MU3" s="31">
        <v>2</v>
      </c>
      <c r="MW3" s="31">
        <v>2</v>
      </c>
      <c r="MY3" s="31" t="s">
        <v>355</v>
      </c>
      <c r="NA3" s="31">
        <v>2</v>
      </c>
      <c r="NC3" s="31">
        <v>2</v>
      </c>
      <c r="NE3" s="31">
        <v>2</v>
      </c>
      <c r="NG3" s="31">
        <v>2</v>
      </c>
      <c r="NI3" s="31">
        <v>2</v>
      </c>
      <c r="NK3" s="31">
        <v>2</v>
      </c>
      <c r="NM3" s="31">
        <v>2</v>
      </c>
      <c r="NO3" s="31">
        <v>2</v>
      </c>
      <c r="NQ3" s="31">
        <v>2</v>
      </c>
      <c r="NS3" s="31">
        <v>2</v>
      </c>
      <c r="NU3" s="31">
        <v>2</v>
      </c>
      <c r="NW3" s="31">
        <v>2</v>
      </c>
      <c r="NY3" s="31">
        <v>2</v>
      </c>
      <c r="OA3" s="31">
        <v>2</v>
      </c>
      <c r="OC3" s="31">
        <v>2</v>
      </c>
      <c r="OE3" s="31">
        <v>2</v>
      </c>
      <c r="OG3" s="31">
        <v>2</v>
      </c>
      <c r="OI3" s="31">
        <v>2</v>
      </c>
      <c r="OK3" s="31">
        <v>2</v>
      </c>
      <c r="OM3" s="31">
        <v>2</v>
      </c>
      <c r="OO3" s="31">
        <v>2</v>
      </c>
      <c r="OQ3" s="31" t="s">
        <v>355</v>
      </c>
      <c r="OS3" s="31">
        <v>2</v>
      </c>
      <c r="OU3" s="31">
        <v>2</v>
      </c>
      <c r="OW3" s="31">
        <v>2</v>
      </c>
      <c r="OY3" s="31">
        <v>2</v>
      </c>
      <c r="PA3" s="31">
        <v>2</v>
      </c>
      <c r="PC3" s="31">
        <v>2</v>
      </c>
      <c r="PE3" s="31">
        <v>2</v>
      </c>
      <c r="PG3" s="31">
        <v>2</v>
      </c>
      <c r="PI3" s="31">
        <v>2</v>
      </c>
      <c r="PK3" s="31">
        <v>2</v>
      </c>
      <c r="PM3" s="31">
        <v>2</v>
      </c>
      <c r="PO3" s="31">
        <v>2</v>
      </c>
      <c r="PQ3" s="31">
        <v>2</v>
      </c>
      <c r="PS3" s="31">
        <v>2</v>
      </c>
      <c r="PU3" s="31">
        <v>2</v>
      </c>
      <c r="PW3" s="31">
        <v>2</v>
      </c>
      <c r="PY3" s="31">
        <v>2</v>
      </c>
      <c r="QA3" s="31">
        <v>2</v>
      </c>
      <c r="QC3" s="31">
        <v>2</v>
      </c>
      <c r="QE3" s="31">
        <v>2</v>
      </c>
      <c r="QG3" s="31">
        <v>2</v>
      </c>
      <c r="QI3" s="31" t="s">
        <v>355</v>
      </c>
      <c r="QK3" s="31">
        <v>1</v>
      </c>
      <c r="QL3" s="31">
        <v>2</v>
      </c>
      <c r="QM3" s="31">
        <v>2</v>
      </c>
      <c r="QN3" s="31">
        <v>2</v>
      </c>
      <c r="QO3" s="31">
        <v>2</v>
      </c>
      <c r="QP3" s="31">
        <v>2</v>
      </c>
      <c r="QQ3" s="31">
        <v>2</v>
      </c>
      <c r="QR3" s="31">
        <v>2</v>
      </c>
      <c r="QS3" s="31">
        <v>2</v>
      </c>
      <c r="QT3" s="31">
        <v>2</v>
      </c>
      <c r="QU3" s="31">
        <v>2</v>
      </c>
      <c r="QV3" s="31">
        <v>2</v>
      </c>
      <c r="QW3" s="31">
        <v>2</v>
      </c>
      <c r="QX3" s="31">
        <v>2</v>
      </c>
      <c r="QY3" s="31">
        <v>2</v>
      </c>
      <c r="QZ3" s="31">
        <v>2</v>
      </c>
      <c r="RA3" s="31">
        <v>2</v>
      </c>
      <c r="RB3" s="31">
        <v>2</v>
      </c>
      <c r="RC3" s="31">
        <v>1</v>
      </c>
      <c r="RD3" s="31">
        <v>2</v>
      </c>
      <c r="RE3" s="31">
        <v>2</v>
      </c>
      <c r="RF3" s="31">
        <v>2</v>
      </c>
      <c r="RG3" s="31">
        <v>2</v>
      </c>
      <c r="RH3" s="31">
        <v>2</v>
      </c>
      <c r="RI3" s="31">
        <v>2</v>
      </c>
      <c r="RJ3" s="31">
        <v>2</v>
      </c>
      <c r="RK3" s="31">
        <v>2</v>
      </c>
      <c r="RL3" s="31">
        <v>2</v>
      </c>
      <c r="RM3" s="31">
        <v>2</v>
      </c>
      <c r="RN3" s="31">
        <v>2</v>
      </c>
      <c r="RO3" s="31">
        <v>2</v>
      </c>
      <c r="RP3" s="31">
        <v>2</v>
      </c>
      <c r="RQ3" s="31">
        <v>2</v>
      </c>
      <c r="RR3" s="31">
        <v>2</v>
      </c>
      <c r="RS3" s="31">
        <v>2</v>
      </c>
      <c r="RT3" s="31" t="s">
        <v>1894</v>
      </c>
      <c r="RU3" s="31" t="s">
        <v>1894</v>
      </c>
      <c r="RX3" s="31">
        <v>5</v>
      </c>
      <c r="RY3" s="31">
        <v>2</v>
      </c>
      <c r="RZ3" s="31">
        <v>2</v>
      </c>
      <c r="SA3" s="31">
        <v>2</v>
      </c>
      <c r="SB3" s="31">
        <v>2</v>
      </c>
      <c r="SC3" s="31">
        <v>2</v>
      </c>
      <c r="SD3" s="31">
        <v>2</v>
      </c>
      <c r="SE3" s="31">
        <v>1</v>
      </c>
      <c r="SF3" s="31">
        <v>2</v>
      </c>
      <c r="SG3" s="31">
        <v>2</v>
      </c>
      <c r="SH3" s="31">
        <v>2</v>
      </c>
      <c r="SI3" s="31">
        <v>2</v>
      </c>
      <c r="SJ3" s="31">
        <v>2</v>
      </c>
      <c r="SK3" s="31">
        <v>2</v>
      </c>
      <c r="SL3" s="31">
        <v>2</v>
      </c>
      <c r="SM3" s="31" t="s">
        <v>1645</v>
      </c>
      <c r="SO3" s="31">
        <v>2</v>
      </c>
      <c r="SP3" s="31">
        <v>2</v>
      </c>
      <c r="SQ3" s="31">
        <v>2</v>
      </c>
      <c r="SR3" s="31">
        <v>2</v>
      </c>
      <c r="SS3" s="31">
        <v>2</v>
      </c>
      <c r="ST3" s="31">
        <v>2</v>
      </c>
      <c r="SU3" s="31">
        <v>2</v>
      </c>
      <c r="SV3" s="31">
        <v>1</v>
      </c>
      <c r="SW3" s="31" t="s">
        <v>1442</v>
      </c>
      <c r="SX3" s="31">
        <v>2</v>
      </c>
      <c r="SZ3" s="31">
        <v>2</v>
      </c>
      <c r="TA3" s="31">
        <v>2</v>
      </c>
      <c r="TB3" s="31">
        <v>2</v>
      </c>
      <c r="TC3" s="31">
        <v>2</v>
      </c>
      <c r="TD3" s="31">
        <v>2</v>
      </c>
      <c r="TE3" s="31">
        <v>2</v>
      </c>
      <c r="TF3" s="31">
        <v>2</v>
      </c>
      <c r="TG3" s="31">
        <v>2</v>
      </c>
      <c r="TH3" s="31" t="s">
        <v>1442</v>
      </c>
      <c r="TJ3" s="31" t="s">
        <v>1645</v>
      </c>
      <c r="TK3" s="31" t="s">
        <v>1442</v>
      </c>
      <c r="TQ3" s="31">
        <v>2</v>
      </c>
      <c r="TS3" s="31">
        <v>2</v>
      </c>
      <c r="TT3" s="31">
        <v>2</v>
      </c>
      <c r="TU3" s="31">
        <v>2</v>
      </c>
      <c r="TV3" s="31">
        <v>2</v>
      </c>
      <c r="TW3" s="31">
        <v>2</v>
      </c>
      <c r="TX3" s="31">
        <v>2</v>
      </c>
      <c r="TY3" s="31">
        <v>2</v>
      </c>
      <c r="TZ3" s="31">
        <v>1</v>
      </c>
      <c r="UA3" s="31">
        <v>1</v>
      </c>
    </row>
    <row r="4" spans="1:547" s="31" customFormat="1" ht="13.5" customHeight="1">
      <c r="A4" s="31">
        <f>ROW(A4)-2</f>
        <v>2</v>
      </c>
      <c r="B4" s="31">
        <v>2</v>
      </c>
      <c r="C4" s="31">
        <v>2</v>
      </c>
      <c r="D4" s="31" t="s">
        <v>2040</v>
      </c>
      <c r="E4" s="31" t="s">
        <v>2041</v>
      </c>
      <c r="H4" s="31">
        <v>42629</v>
      </c>
      <c r="I4" s="31">
        <v>15150</v>
      </c>
      <c r="J4" s="31">
        <v>2</v>
      </c>
      <c r="K4" s="31">
        <v>1</v>
      </c>
      <c r="L4" s="31">
        <v>1</v>
      </c>
      <c r="M4" s="31">
        <v>1</v>
      </c>
      <c r="N4" s="31">
        <v>1</v>
      </c>
      <c r="O4" s="31">
        <v>1</v>
      </c>
      <c r="P4" s="31">
        <v>1</v>
      </c>
      <c r="Q4" s="31">
        <v>1</v>
      </c>
      <c r="R4" s="31">
        <v>42552</v>
      </c>
      <c r="S4" s="31">
        <v>42552</v>
      </c>
      <c r="T4" s="31">
        <v>42583</v>
      </c>
      <c r="W4" s="31">
        <v>1</v>
      </c>
      <c r="X4" s="31">
        <v>2</v>
      </c>
      <c r="Y4" s="31">
        <v>2</v>
      </c>
      <c r="Z4" s="31">
        <v>2</v>
      </c>
      <c r="AA4" s="31">
        <v>2</v>
      </c>
      <c r="AB4" s="31">
        <v>2</v>
      </c>
      <c r="AC4" s="31">
        <v>2</v>
      </c>
      <c r="AD4" s="31">
        <v>2</v>
      </c>
      <c r="AE4" s="31">
        <v>2</v>
      </c>
      <c r="AF4" s="31">
        <v>2</v>
      </c>
      <c r="AG4" s="31">
        <v>2</v>
      </c>
      <c r="AH4" s="31">
        <v>2</v>
      </c>
      <c r="AI4" s="31">
        <v>6</v>
      </c>
      <c r="AJ4" s="31">
        <v>2</v>
      </c>
      <c r="AK4" s="31">
        <v>4</v>
      </c>
      <c r="AL4" s="31">
        <v>2</v>
      </c>
      <c r="AN4" s="31">
        <v>2</v>
      </c>
      <c r="AO4" s="31">
        <v>2</v>
      </c>
      <c r="AP4" s="31">
        <v>2</v>
      </c>
      <c r="AQ4" s="31">
        <v>2</v>
      </c>
      <c r="AR4" s="31">
        <v>2</v>
      </c>
      <c r="AS4" s="31">
        <v>2</v>
      </c>
      <c r="AT4" s="31">
        <v>2</v>
      </c>
      <c r="AU4" s="31">
        <v>2</v>
      </c>
      <c r="AW4" s="31">
        <v>2</v>
      </c>
      <c r="AX4" s="31">
        <v>2</v>
      </c>
      <c r="AY4" s="31">
        <v>2</v>
      </c>
      <c r="AZ4" s="31">
        <v>1</v>
      </c>
      <c r="BA4" s="31">
        <v>1</v>
      </c>
      <c r="BB4" s="31">
        <v>2</v>
      </c>
      <c r="BD4" s="31">
        <v>2</v>
      </c>
      <c r="BE4" s="31">
        <v>2</v>
      </c>
      <c r="BF4" s="31">
        <v>2</v>
      </c>
      <c r="BG4" s="31">
        <v>2</v>
      </c>
      <c r="BH4" s="31">
        <v>1</v>
      </c>
      <c r="BI4" s="31">
        <v>2</v>
      </c>
      <c r="BK4" s="31">
        <v>1</v>
      </c>
      <c r="BL4" s="31">
        <v>1</v>
      </c>
      <c r="BM4" s="31">
        <v>2</v>
      </c>
      <c r="BN4" s="31">
        <v>2</v>
      </c>
      <c r="BO4" s="31">
        <v>2</v>
      </c>
      <c r="BP4" s="31">
        <v>1</v>
      </c>
      <c r="BR4" s="31">
        <v>1</v>
      </c>
      <c r="BT4" s="31">
        <v>2</v>
      </c>
      <c r="BU4" s="31">
        <v>2</v>
      </c>
      <c r="BV4" s="31">
        <v>2</v>
      </c>
      <c r="BW4" s="31">
        <v>2</v>
      </c>
      <c r="BX4" s="31">
        <v>2</v>
      </c>
      <c r="BY4" s="31">
        <v>1</v>
      </c>
      <c r="BZ4" s="31">
        <v>2</v>
      </c>
      <c r="CD4" s="31">
        <v>1</v>
      </c>
      <c r="CH4" s="31">
        <v>1</v>
      </c>
      <c r="CM4" s="31">
        <v>7</v>
      </c>
      <c r="CN4" s="31">
        <v>5</v>
      </c>
      <c r="CO4" s="31">
        <v>9</v>
      </c>
      <c r="CP4" s="31">
        <v>16</v>
      </c>
      <c r="CQ4" s="31">
        <v>21</v>
      </c>
      <c r="CR4" s="31">
        <v>27</v>
      </c>
      <c r="DA4" s="31">
        <v>2</v>
      </c>
      <c r="DB4" s="31">
        <v>4</v>
      </c>
      <c r="DC4" s="31">
        <v>1</v>
      </c>
      <c r="DD4" s="31">
        <v>3</v>
      </c>
      <c r="DE4" s="31">
        <v>1</v>
      </c>
      <c r="DF4" s="31">
        <v>4</v>
      </c>
      <c r="DG4" s="31">
        <v>4</v>
      </c>
      <c r="DH4" s="31">
        <v>4</v>
      </c>
      <c r="DI4" s="31">
        <v>1</v>
      </c>
      <c r="DJ4" s="31">
        <v>1</v>
      </c>
      <c r="DK4" s="31">
        <v>2</v>
      </c>
      <c r="DL4" s="31">
        <v>2</v>
      </c>
      <c r="DM4" s="31">
        <v>3</v>
      </c>
      <c r="DN4" s="31">
        <v>1</v>
      </c>
      <c r="DO4" s="31">
        <v>3</v>
      </c>
      <c r="DP4" s="31">
        <v>4</v>
      </c>
      <c r="DQ4" s="31">
        <v>4</v>
      </c>
      <c r="DR4" s="31">
        <v>33</v>
      </c>
      <c r="DS4" s="31">
        <v>5.9293831168831099</v>
      </c>
      <c r="DT4" s="31">
        <v>248</v>
      </c>
      <c r="DU4" s="31">
        <v>39</v>
      </c>
      <c r="DV4" s="31">
        <v>308</v>
      </c>
      <c r="DW4" s="31" t="s">
        <v>1545</v>
      </c>
      <c r="DX4" s="31">
        <v>4.7</v>
      </c>
      <c r="DY4" s="31">
        <v>3.5</v>
      </c>
      <c r="DZ4" s="31">
        <v>5.2</v>
      </c>
      <c r="EA4" s="31" t="s">
        <v>1558</v>
      </c>
      <c r="EB4" s="31">
        <v>0.99</v>
      </c>
      <c r="EC4" s="31">
        <v>0.67</v>
      </c>
      <c r="ED4" s="31">
        <v>1.17</v>
      </c>
      <c r="EE4" s="31" t="s">
        <v>1546</v>
      </c>
      <c r="EF4" s="31">
        <v>101</v>
      </c>
      <c r="EH4" s="31">
        <v>190</v>
      </c>
      <c r="EI4" s="31" t="s">
        <v>1546</v>
      </c>
      <c r="EJ4" s="31">
        <v>30</v>
      </c>
      <c r="EK4" s="31">
        <v>40</v>
      </c>
      <c r="EM4" s="31" t="s">
        <v>1546</v>
      </c>
      <c r="EN4" s="31">
        <v>30</v>
      </c>
      <c r="EP4" s="31">
        <v>160</v>
      </c>
      <c r="EQ4" s="31" t="s">
        <v>1546</v>
      </c>
      <c r="ER4" s="31">
        <v>203</v>
      </c>
      <c r="ET4" s="31">
        <v>150</v>
      </c>
      <c r="EU4" s="31" t="s">
        <v>1546</v>
      </c>
      <c r="EV4" s="31">
        <v>1</v>
      </c>
      <c r="EW4" s="31">
        <v>2</v>
      </c>
      <c r="EX4" s="31">
        <v>2</v>
      </c>
      <c r="EY4" s="31">
        <v>2</v>
      </c>
      <c r="EZ4" s="31">
        <v>1</v>
      </c>
      <c r="FA4" s="31">
        <v>3</v>
      </c>
      <c r="FK4" s="31">
        <v>1</v>
      </c>
      <c r="FL4" s="31">
        <v>1</v>
      </c>
      <c r="FM4" s="31">
        <v>1</v>
      </c>
      <c r="FN4" s="31">
        <v>2</v>
      </c>
      <c r="FO4" s="31">
        <v>2</v>
      </c>
      <c r="FP4" s="31">
        <v>2</v>
      </c>
      <c r="FQ4" s="31">
        <v>2</v>
      </c>
      <c r="FR4" s="31">
        <v>2</v>
      </c>
      <c r="FS4" s="31">
        <v>4</v>
      </c>
      <c r="FT4" s="31">
        <v>2</v>
      </c>
      <c r="FU4" s="31">
        <v>2</v>
      </c>
      <c r="FV4" s="31">
        <v>2</v>
      </c>
      <c r="FW4" s="31">
        <v>1</v>
      </c>
      <c r="FX4" s="31">
        <v>1</v>
      </c>
      <c r="FY4" s="31">
        <v>2</v>
      </c>
      <c r="GA4" s="31">
        <v>2</v>
      </c>
      <c r="GB4" s="31">
        <v>2</v>
      </c>
      <c r="GC4" s="31">
        <v>2</v>
      </c>
      <c r="GE4" s="31">
        <v>2</v>
      </c>
      <c r="GH4" s="31">
        <v>1</v>
      </c>
      <c r="GJ4" s="31">
        <v>2</v>
      </c>
      <c r="GL4" s="31">
        <v>2</v>
      </c>
      <c r="GO4" s="31">
        <v>2</v>
      </c>
      <c r="GQ4" s="31">
        <v>1</v>
      </c>
      <c r="GR4" s="31" t="s">
        <v>2042</v>
      </c>
      <c r="GS4" s="31">
        <v>1</v>
      </c>
      <c r="GT4" s="31" t="s">
        <v>2043</v>
      </c>
      <c r="GU4" s="31">
        <v>2</v>
      </c>
      <c r="GW4" s="31">
        <v>2</v>
      </c>
      <c r="HA4" s="31">
        <v>2</v>
      </c>
      <c r="HB4" s="31" t="s">
        <v>355</v>
      </c>
      <c r="HM4" s="31">
        <v>2</v>
      </c>
      <c r="HP4" s="31">
        <v>2</v>
      </c>
      <c r="HQ4" s="31">
        <v>2</v>
      </c>
      <c r="HR4" s="31">
        <v>2</v>
      </c>
      <c r="HS4" s="31">
        <v>2</v>
      </c>
      <c r="HT4" s="31">
        <v>2</v>
      </c>
      <c r="HU4" s="31">
        <v>2</v>
      </c>
      <c r="HV4" s="31">
        <v>2</v>
      </c>
      <c r="HZ4" s="31">
        <v>2</v>
      </c>
      <c r="IA4" s="31">
        <v>2</v>
      </c>
      <c r="IB4" s="31">
        <v>2</v>
      </c>
      <c r="IC4" s="31">
        <v>2</v>
      </c>
      <c r="ID4" s="31">
        <v>2</v>
      </c>
      <c r="IE4" s="31">
        <v>2</v>
      </c>
      <c r="IF4" s="31">
        <v>2</v>
      </c>
      <c r="IJ4" s="31">
        <v>1</v>
      </c>
      <c r="IK4" s="31">
        <v>1</v>
      </c>
      <c r="IL4" s="31">
        <v>2</v>
      </c>
      <c r="IM4" s="31">
        <v>2</v>
      </c>
      <c r="IN4" s="31">
        <v>2</v>
      </c>
      <c r="IO4" s="31">
        <v>2</v>
      </c>
      <c r="IP4" s="31">
        <v>2</v>
      </c>
      <c r="IQ4" s="31" t="s">
        <v>361</v>
      </c>
      <c r="IT4" s="31">
        <v>2</v>
      </c>
      <c r="IU4" s="31">
        <v>2</v>
      </c>
      <c r="IV4" s="31">
        <v>2</v>
      </c>
      <c r="IW4" s="31">
        <v>2</v>
      </c>
      <c r="IX4" s="31">
        <v>2</v>
      </c>
      <c r="IY4" s="31">
        <v>2</v>
      </c>
      <c r="IZ4" s="31">
        <v>2</v>
      </c>
      <c r="JD4" s="31">
        <v>2</v>
      </c>
      <c r="JE4" s="31">
        <v>2</v>
      </c>
      <c r="JF4" s="31">
        <v>2</v>
      </c>
      <c r="JG4" s="31">
        <v>2</v>
      </c>
      <c r="JH4" s="31">
        <v>2</v>
      </c>
      <c r="JI4" s="31">
        <v>2</v>
      </c>
      <c r="JJ4" s="31">
        <v>2</v>
      </c>
      <c r="JQ4" s="31" t="s">
        <v>1635</v>
      </c>
      <c r="JZ4" s="31">
        <v>2</v>
      </c>
      <c r="KA4" s="31" t="s">
        <v>1642</v>
      </c>
      <c r="KB4" s="31">
        <v>75</v>
      </c>
      <c r="KC4" s="31">
        <v>2</v>
      </c>
      <c r="KD4" s="31" t="s">
        <v>1635</v>
      </c>
      <c r="KE4" s="31">
        <v>59</v>
      </c>
      <c r="LC4" s="31">
        <v>2</v>
      </c>
      <c r="LD4" s="31">
        <v>1</v>
      </c>
      <c r="LE4" s="31" t="s">
        <v>1449</v>
      </c>
      <c r="LF4" s="31">
        <v>2</v>
      </c>
      <c r="LG4" s="31">
        <v>2</v>
      </c>
      <c r="LH4" s="31">
        <v>1</v>
      </c>
      <c r="LI4" s="31">
        <v>2</v>
      </c>
      <c r="LK4" s="31">
        <v>2</v>
      </c>
      <c r="LM4" s="31">
        <v>2</v>
      </c>
      <c r="LO4" s="31">
        <v>2</v>
      </c>
      <c r="LQ4" s="31">
        <v>2</v>
      </c>
      <c r="LS4" s="31">
        <v>2</v>
      </c>
      <c r="LU4" s="31">
        <v>2</v>
      </c>
      <c r="LW4" s="31">
        <v>2</v>
      </c>
      <c r="LY4" s="31">
        <v>2</v>
      </c>
      <c r="MA4" s="31">
        <v>2</v>
      </c>
      <c r="MC4" s="31">
        <v>2</v>
      </c>
      <c r="ME4" s="31">
        <v>2</v>
      </c>
      <c r="MG4" s="31">
        <v>2</v>
      </c>
      <c r="MI4" s="31">
        <v>2</v>
      </c>
      <c r="MK4" s="31">
        <v>2</v>
      </c>
      <c r="MM4" s="31">
        <v>2</v>
      </c>
      <c r="MO4" s="31">
        <v>2</v>
      </c>
      <c r="MQ4" s="31">
        <v>2</v>
      </c>
      <c r="MS4" s="31">
        <v>2</v>
      </c>
      <c r="MU4" s="31">
        <v>2</v>
      </c>
      <c r="MW4" s="31">
        <v>2</v>
      </c>
      <c r="MY4" s="31" t="s">
        <v>355</v>
      </c>
      <c r="NA4" s="31">
        <v>2</v>
      </c>
      <c r="NC4" s="31">
        <v>2</v>
      </c>
      <c r="NE4" s="31">
        <v>2</v>
      </c>
      <c r="NG4" s="31">
        <v>2</v>
      </c>
      <c r="NI4" s="31">
        <v>2</v>
      </c>
      <c r="NK4" s="31">
        <v>2</v>
      </c>
      <c r="NM4" s="31">
        <v>2</v>
      </c>
      <c r="NO4" s="31">
        <v>2</v>
      </c>
      <c r="NQ4" s="31">
        <v>2</v>
      </c>
      <c r="NS4" s="31">
        <v>2</v>
      </c>
      <c r="NU4" s="31">
        <v>2</v>
      </c>
      <c r="NW4" s="31">
        <v>2</v>
      </c>
      <c r="NY4" s="31">
        <v>2</v>
      </c>
      <c r="OA4" s="31">
        <v>2</v>
      </c>
      <c r="OC4" s="31">
        <v>2</v>
      </c>
      <c r="OE4" s="31">
        <v>2</v>
      </c>
      <c r="OG4" s="31">
        <v>2</v>
      </c>
      <c r="OI4" s="31">
        <v>2</v>
      </c>
      <c r="OK4" s="31">
        <v>2</v>
      </c>
      <c r="OM4" s="31">
        <v>2</v>
      </c>
      <c r="OO4" s="31">
        <v>2</v>
      </c>
      <c r="OQ4" s="31" t="s">
        <v>355</v>
      </c>
      <c r="OS4" s="31">
        <v>2</v>
      </c>
      <c r="OU4" s="31">
        <v>2</v>
      </c>
      <c r="OW4" s="31">
        <v>2</v>
      </c>
      <c r="OY4" s="31">
        <v>2</v>
      </c>
      <c r="PA4" s="31">
        <v>2</v>
      </c>
      <c r="PC4" s="31">
        <v>2</v>
      </c>
      <c r="PE4" s="31">
        <v>2</v>
      </c>
      <c r="PG4" s="31">
        <v>2</v>
      </c>
      <c r="PI4" s="31">
        <v>2</v>
      </c>
      <c r="PK4" s="31">
        <v>1</v>
      </c>
      <c r="PL4" s="31">
        <v>20</v>
      </c>
      <c r="PM4" s="31">
        <v>2</v>
      </c>
      <c r="PO4" s="31">
        <v>2</v>
      </c>
      <c r="PQ4" s="31">
        <v>2</v>
      </c>
      <c r="PS4" s="31">
        <v>2</v>
      </c>
      <c r="PU4" s="31">
        <v>2</v>
      </c>
      <c r="PW4" s="31">
        <v>2</v>
      </c>
      <c r="PY4" s="31">
        <v>2</v>
      </c>
      <c r="QA4" s="31">
        <v>2</v>
      </c>
      <c r="QC4" s="31">
        <v>2</v>
      </c>
      <c r="QE4" s="31">
        <v>2</v>
      </c>
      <c r="QG4" s="31">
        <v>2</v>
      </c>
      <c r="QI4" s="31" t="s">
        <v>355</v>
      </c>
      <c r="QK4" s="31">
        <v>2</v>
      </c>
      <c r="QL4" s="31">
        <v>2</v>
      </c>
      <c r="QM4" s="31">
        <v>2</v>
      </c>
      <c r="QN4" s="31">
        <v>2</v>
      </c>
      <c r="QO4" s="31">
        <v>2</v>
      </c>
      <c r="QP4" s="31">
        <v>2</v>
      </c>
      <c r="QQ4" s="31">
        <v>2</v>
      </c>
      <c r="QR4" s="31">
        <v>2</v>
      </c>
      <c r="QS4" s="31">
        <v>2</v>
      </c>
      <c r="QT4" s="31">
        <v>2</v>
      </c>
      <c r="QU4" s="31">
        <v>2</v>
      </c>
      <c r="QV4" s="31">
        <v>2</v>
      </c>
      <c r="QW4" s="31">
        <v>2</v>
      </c>
      <c r="QX4" s="31">
        <v>2</v>
      </c>
      <c r="QY4" s="31">
        <v>2</v>
      </c>
      <c r="QZ4" s="31">
        <v>2</v>
      </c>
      <c r="RA4" s="31">
        <v>2</v>
      </c>
      <c r="RB4" s="31">
        <v>2</v>
      </c>
      <c r="RC4" s="31">
        <v>1</v>
      </c>
      <c r="RD4" s="31">
        <v>2</v>
      </c>
      <c r="RE4" s="31">
        <v>1</v>
      </c>
      <c r="RF4" s="31">
        <v>2</v>
      </c>
      <c r="RG4" s="31">
        <v>2</v>
      </c>
      <c r="RH4" s="31">
        <v>2</v>
      </c>
      <c r="RI4" s="31">
        <v>2</v>
      </c>
      <c r="RJ4" s="31">
        <v>2</v>
      </c>
      <c r="RK4" s="31">
        <v>2</v>
      </c>
      <c r="RL4" s="31">
        <v>2</v>
      </c>
      <c r="RM4" s="31">
        <v>2</v>
      </c>
      <c r="RN4" s="31">
        <v>2</v>
      </c>
      <c r="RO4" s="31">
        <v>1</v>
      </c>
      <c r="RP4" s="31">
        <v>2</v>
      </c>
      <c r="RQ4" s="31">
        <v>2</v>
      </c>
      <c r="RR4" s="31">
        <v>2</v>
      </c>
      <c r="RS4" s="31">
        <v>2</v>
      </c>
      <c r="RT4" s="31" t="s">
        <v>362</v>
      </c>
      <c r="RU4" s="31" t="s">
        <v>1433</v>
      </c>
      <c r="RX4" s="31">
        <v>5</v>
      </c>
      <c r="RY4" s="31">
        <v>2</v>
      </c>
      <c r="RZ4" s="31">
        <v>2</v>
      </c>
      <c r="SA4" s="31">
        <v>2</v>
      </c>
      <c r="SB4" s="31">
        <v>2</v>
      </c>
      <c r="SC4" s="31">
        <v>2</v>
      </c>
      <c r="SD4" s="31">
        <v>5</v>
      </c>
      <c r="SE4" s="31">
        <v>2</v>
      </c>
      <c r="SF4" s="31">
        <v>2</v>
      </c>
      <c r="SG4" s="31">
        <v>2</v>
      </c>
      <c r="SH4" s="31">
        <v>2</v>
      </c>
      <c r="SI4" s="31">
        <v>2</v>
      </c>
      <c r="SJ4" s="31">
        <v>2</v>
      </c>
      <c r="SK4" s="31">
        <v>2</v>
      </c>
      <c r="SL4" s="31">
        <v>2</v>
      </c>
      <c r="SM4" s="31" t="s">
        <v>1550</v>
      </c>
      <c r="SO4" s="31">
        <v>2</v>
      </c>
      <c r="SP4" s="31">
        <v>2</v>
      </c>
      <c r="SQ4" s="31">
        <v>2</v>
      </c>
      <c r="SR4" s="31">
        <v>2</v>
      </c>
      <c r="SS4" s="31">
        <v>2</v>
      </c>
      <c r="ST4" s="31">
        <v>2</v>
      </c>
      <c r="SU4" s="31">
        <v>2</v>
      </c>
      <c r="SV4" s="31">
        <v>2</v>
      </c>
      <c r="SW4" s="31" t="s">
        <v>1430</v>
      </c>
      <c r="SX4" s="31">
        <v>1</v>
      </c>
      <c r="SZ4" s="31">
        <v>2</v>
      </c>
      <c r="TA4" s="31">
        <v>1</v>
      </c>
      <c r="TB4" s="31">
        <v>2</v>
      </c>
      <c r="TC4" s="31">
        <v>1</v>
      </c>
      <c r="TD4" s="31">
        <v>2</v>
      </c>
      <c r="TE4" s="31">
        <v>2</v>
      </c>
      <c r="TF4" s="31">
        <v>2</v>
      </c>
      <c r="TG4" s="31">
        <v>1</v>
      </c>
      <c r="TH4" s="31" t="s">
        <v>1430</v>
      </c>
      <c r="TJ4" s="31" t="s">
        <v>1550</v>
      </c>
      <c r="TK4" s="31" t="s">
        <v>1430</v>
      </c>
      <c r="TQ4" s="31">
        <v>1</v>
      </c>
      <c r="TS4" s="31">
        <v>2</v>
      </c>
      <c r="TT4" s="31">
        <v>1</v>
      </c>
      <c r="TU4" s="31">
        <v>2</v>
      </c>
      <c r="TV4" s="31">
        <v>1</v>
      </c>
      <c r="TW4" s="31">
        <v>2</v>
      </c>
      <c r="TX4" s="31">
        <v>2</v>
      </c>
      <c r="TY4" s="31">
        <v>2</v>
      </c>
      <c r="TZ4" s="31">
        <v>1</v>
      </c>
      <c r="UA4" s="31">
        <v>1</v>
      </c>
    </row>
    <row r="5" spans="1:547" s="31" customFormat="1" ht="13.5" customHeight="1">
      <c r="A5" s="31">
        <f t="shared" ref="A5:A68" si="0">ROW(A5)-2</f>
        <v>3</v>
      </c>
      <c r="B5" s="31">
        <v>3</v>
      </c>
      <c r="C5" s="31">
        <v>3</v>
      </c>
      <c r="D5" s="31" t="s">
        <v>2040</v>
      </c>
      <c r="E5" s="31" t="s">
        <v>2044</v>
      </c>
      <c r="H5" s="31">
        <v>42629</v>
      </c>
      <c r="I5" s="31">
        <v>22289</v>
      </c>
      <c r="J5" s="31">
        <v>2</v>
      </c>
      <c r="K5" s="31">
        <v>1</v>
      </c>
      <c r="L5" s="31">
        <v>1</v>
      </c>
      <c r="M5" s="31">
        <v>1</v>
      </c>
      <c r="N5" s="31">
        <v>1</v>
      </c>
      <c r="O5" s="31">
        <v>1</v>
      </c>
      <c r="P5" s="31">
        <v>1</v>
      </c>
      <c r="Q5" s="31">
        <v>1</v>
      </c>
      <c r="R5" s="31">
        <v>41730</v>
      </c>
      <c r="S5" s="31">
        <v>41852</v>
      </c>
      <c r="T5" s="31">
        <v>42461</v>
      </c>
      <c r="W5" s="31">
        <v>1</v>
      </c>
      <c r="X5" s="31">
        <v>2</v>
      </c>
      <c r="Y5" s="31">
        <v>2</v>
      </c>
      <c r="Z5" s="31">
        <v>2</v>
      </c>
      <c r="AA5" s="31">
        <v>2</v>
      </c>
      <c r="AB5" s="31">
        <v>2</v>
      </c>
      <c r="AC5" s="31">
        <v>2</v>
      </c>
      <c r="AD5" s="31">
        <v>2</v>
      </c>
      <c r="AE5" s="31">
        <v>2</v>
      </c>
      <c r="AF5" s="31">
        <v>1</v>
      </c>
      <c r="AG5" s="31">
        <v>1</v>
      </c>
      <c r="AH5" s="31">
        <v>2</v>
      </c>
      <c r="AI5" s="31">
        <v>6</v>
      </c>
      <c r="AJ5" s="31">
        <v>2</v>
      </c>
      <c r="AK5" s="31">
        <v>4</v>
      </c>
      <c r="AL5" s="31">
        <v>2</v>
      </c>
      <c r="AN5" s="31">
        <v>2</v>
      </c>
      <c r="AO5" s="31">
        <v>2</v>
      </c>
      <c r="AP5" s="31">
        <v>2</v>
      </c>
      <c r="AQ5" s="31">
        <v>2</v>
      </c>
      <c r="AR5" s="31">
        <v>2</v>
      </c>
      <c r="AS5" s="31">
        <v>2</v>
      </c>
      <c r="AT5" s="31">
        <v>2</v>
      </c>
      <c r="AU5" s="31">
        <v>2</v>
      </c>
      <c r="AW5" s="31">
        <v>1</v>
      </c>
      <c r="AX5" s="31">
        <v>2</v>
      </c>
      <c r="AY5" s="31">
        <v>2</v>
      </c>
      <c r="AZ5" s="31">
        <v>1</v>
      </c>
      <c r="BA5" s="31">
        <v>1</v>
      </c>
      <c r="BB5" s="31">
        <v>2</v>
      </c>
      <c r="BD5" s="31">
        <v>2</v>
      </c>
      <c r="BE5" s="31">
        <v>1</v>
      </c>
      <c r="BF5" s="31">
        <v>2</v>
      </c>
      <c r="BG5" s="31">
        <v>2</v>
      </c>
      <c r="BH5" s="31">
        <v>1</v>
      </c>
      <c r="BI5" s="31">
        <v>2</v>
      </c>
      <c r="BK5" s="31">
        <v>2</v>
      </c>
      <c r="BL5" s="31">
        <v>1</v>
      </c>
      <c r="BM5" s="31">
        <v>2</v>
      </c>
      <c r="BN5" s="31">
        <v>2</v>
      </c>
      <c r="BO5" s="31">
        <v>2</v>
      </c>
      <c r="BP5" s="31">
        <v>2</v>
      </c>
      <c r="BQ5" s="31">
        <v>2</v>
      </c>
      <c r="BT5" s="31">
        <v>2</v>
      </c>
      <c r="BU5" s="31">
        <v>2</v>
      </c>
      <c r="BV5" s="31">
        <v>2</v>
      </c>
      <c r="BW5" s="31">
        <v>2</v>
      </c>
      <c r="BX5" s="31">
        <v>2</v>
      </c>
      <c r="BY5" s="31">
        <v>1</v>
      </c>
      <c r="BZ5" s="31">
        <v>2</v>
      </c>
      <c r="CA5" s="31">
        <v>2</v>
      </c>
      <c r="CB5" s="31">
        <v>2</v>
      </c>
      <c r="CC5" s="31">
        <v>2</v>
      </c>
      <c r="CD5" s="31">
        <v>1</v>
      </c>
      <c r="CH5" s="31">
        <v>1</v>
      </c>
      <c r="CM5" s="31">
        <v>11</v>
      </c>
      <c r="CN5" s="31">
        <v>13</v>
      </c>
      <c r="CO5" s="31">
        <v>5</v>
      </c>
      <c r="DA5" s="31">
        <v>2</v>
      </c>
      <c r="DF5" s="31">
        <v>4</v>
      </c>
      <c r="DG5" s="31">
        <v>4</v>
      </c>
      <c r="DH5" s="31">
        <v>4</v>
      </c>
      <c r="DI5" s="31">
        <v>4</v>
      </c>
      <c r="DJ5" s="31">
        <v>3</v>
      </c>
      <c r="DK5" s="31">
        <v>3</v>
      </c>
      <c r="DL5" s="31">
        <v>4</v>
      </c>
      <c r="DM5" s="31">
        <v>4</v>
      </c>
      <c r="DN5" s="31">
        <v>4</v>
      </c>
      <c r="DO5" s="31">
        <v>4</v>
      </c>
      <c r="DP5" s="31">
        <v>4</v>
      </c>
      <c r="DQ5" s="31">
        <v>4</v>
      </c>
      <c r="DR5" s="31">
        <v>46</v>
      </c>
      <c r="DS5" s="32">
        <v>6.7714126807563904E-2</v>
      </c>
      <c r="EV5" s="31">
        <v>1</v>
      </c>
      <c r="EW5" s="31">
        <v>2</v>
      </c>
      <c r="EX5" s="31">
        <v>2</v>
      </c>
      <c r="EY5" s="31">
        <v>2</v>
      </c>
      <c r="FA5" s="31">
        <v>1</v>
      </c>
      <c r="FC5" s="31">
        <v>3</v>
      </c>
      <c r="FD5" s="31">
        <v>110</v>
      </c>
      <c r="FE5" s="31">
        <v>111</v>
      </c>
      <c r="FF5" s="31">
        <v>1.02</v>
      </c>
      <c r="FG5" s="31">
        <v>0.92</v>
      </c>
      <c r="FH5" s="31">
        <v>93</v>
      </c>
      <c r="FK5" s="31">
        <v>1</v>
      </c>
      <c r="FL5" s="31">
        <v>2</v>
      </c>
      <c r="FM5" s="31">
        <v>2</v>
      </c>
      <c r="FN5" s="31">
        <v>2</v>
      </c>
      <c r="FO5" s="31">
        <v>2</v>
      </c>
      <c r="FP5" s="31">
        <v>2</v>
      </c>
      <c r="FQ5" s="31">
        <v>2</v>
      </c>
      <c r="FR5" s="31">
        <v>2</v>
      </c>
      <c r="FS5" s="31">
        <v>4</v>
      </c>
      <c r="FT5" s="31">
        <v>2</v>
      </c>
      <c r="FU5" s="31">
        <v>1</v>
      </c>
      <c r="FV5" s="31">
        <v>2</v>
      </c>
      <c r="FW5" s="31">
        <v>1</v>
      </c>
      <c r="FX5" s="31">
        <v>1</v>
      </c>
      <c r="FY5" s="31">
        <v>2</v>
      </c>
      <c r="GA5" s="31">
        <v>2</v>
      </c>
      <c r="GB5" s="31">
        <v>2</v>
      </c>
      <c r="GC5" s="31">
        <v>2</v>
      </c>
      <c r="GE5" s="31">
        <v>2</v>
      </c>
      <c r="GH5" s="31">
        <v>2</v>
      </c>
      <c r="GJ5" s="31">
        <v>2</v>
      </c>
      <c r="GL5" s="31">
        <v>1</v>
      </c>
      <c r="GM5" s="31">
        <v>42461</v>
      </c>
      <c r="GO5" s="31">
        <v>2</v>
      </c>
      <c r="GQ5" s="31">
        <v>2</v>
      </c>
      <c r="GS5" s="31">
        <v>2</v>
      </c>
      <c r="GU5" s="31">
        <v>2</v>
      </c>
      <c r="GW5" s="31">
        <v>2</v>
      </c>
      <c r="HA5" s="31">
        <v>2</v>
      </c>
      <c r="HB5" s="31" t="s">
        <v>355</v>
      </c>
      <c r="HM5" s="31">
        <v>2</v>
      </c>
      <c r="HP5" s="31">
        <v>2</v>
      </c>
      <c r="HQ5" s="31">
        <v>2</v>
      </c>
      <c r="HR5" s="31">
        <v>2</v>
      </c>
      <c r="HS5" s="31">
        <v>2</v>
      </c>
      <c r="HT5" s="31">
        <v>2</v>
      </c>
      <c r="HU5" s="31">
        <v>2</v>
      </c>
      <c r="HV5" s="31">
        <v>2</v>
      </c>
      <c r="HZ5" s="31">
        <v>2</v>
      </c>
      <c r="IA5" s="31">
        <v>2</v>
      </c>
      <c r="IB5" s="31">
        <v>2</v>
      </c>
      <c r="IC5" s="31">
        <v>2</v>
      </c>
      <c r="ID5" s="31">
        <v>2</v>
      </c>
      <c r="IE5" s="31">
        <v>2</v>
      </c>
      <c r="IF5" s="31">
        <v>2</v>
      </c>
      <c r="IJ5" s="31">
        <v>2</v>
      </c>
      <c r="IK5" s="31">
        <v>2</v>
      </c>
      <c r="IL5" s="31">
        <v>2</v>
      </c>
      <c r="IM5" s="31">
        <v>2</v>
      </c>
      <c r="IN5" s="31">
        <v>2</v>
      </c>
      <c r="IO5" s="31">
        <v>2</v>
      </c>
      <c r="IP5" s="31">
        <v>2</v>
      </c>
      <c r="IT5" s="31">
        <v>2</v>
      </c>
      <c r="IU5" s="31">
        <v>2</v>
      </c>
      <c r="IV5" s="31">
        <v>2</v>
      </c>
      <c r="IW5" s="31">
        <v>2</v>
      </c>
      <c r="IX5" s="31">
        <v>2</v>
      </c>
      <c r="IY5" s="31">
        <v>2</v>
      </c>
      <c r="IZ5" s="31">
        <v>2</v>
      </c>
      <c r="JD5" s="31">
        <v>2</v>
      </c>
      <c r="JE5" s="31">
        <v>2</v>
      </c>
      <c r="JF5" s="31">
        <v>2</v>
      </c>
      <c r="JG5" s="31">
        <v>2</v>
      </c>
      <c r="JH5" s="31">
        <v>2</v>
      </c>
      <c r="JI5" s="31">
        <v>2</v>
      </c>
      <c r="JJ5" s="31">
        <v>2</v>
      </c>
      <c r="JN5" s="31" t="s">
        <v>1600</v>
      </c>
      <c r="JQ5" s="31" t="s">
        <v>1632</v>
      </c>
      <c r="JZ5" s="31">
        <v>2</v>
      </c>
      <c r="KA5" s="31" t="s">
        <v>1600</v>
      </c>
      <c r="KB5" s="31">
        <v>67</v>
      </c>
      <c r="KC5" s="31">
        <v>2</v>
      </c>
      <c r="KD5" s="31" t="s">
        <v>1632</v>
      </c>
      <c r="KE5" s="31">
        <v>79</v>
      </c>
      <c r="LA5" s="31" t="s">
        <v>1440</v>
      </c>
      <c r="LB5" s="31" t="s">
        <v>1729</v>
      </c>
      <c r="LC5" s="31">
        <v>2</v>
      </c>
      <c r="LD5" s="31">
        <v>2</v>
      </c>
      <c r="LE5" s="31" t="s">
        <v>1954</v>
      </c>
      <c r="LF5" s="31">
        <v>2</v>
      </c>
      <c r="LG5" s="31">
        <v>2</v>
      </c>
      <c r="LH5" s="31">
        <v>2</v>
      </c>
      <c r="LI5" s="31">
        <v>2</v>
      </c>
      <c r="LK5" s="31">
        <v>2</v>
      </c>
      <c r="LM5" s="31">
        <v>2</v>
      </c>
      <c r="LO5" s="31">
        <v>2</v>
      </c>
      <c r="LQ5" s="31">
        <v>2</v>
      </c>
      <c r="LS5" s="31">
        <v>2</v>
      </c>
      <c r="LU5" s="31">
        <v>2</v>
      </c>
      <c r="LW5" s="31">
        <v>2</v>
      </c>
      <c r="LY5" s="31">
        <v>2</v>
      </c>
      <c r="MA5" s="31">
        <v>2</v>
      </c>
      <c r="MC5" s="31">
        <v>2</v>
      </c>
      <c r="ME5" s="31">
        <v>2</v>
      </c>
      <c r="MG5" s="31">
        <v>2</v>
      </c>
      <c r="MI5" s="31">
        <v>2</v>
      </c>
      <c r="MK5" s="31">
        <v>2</v>
      </c>
      <c r="MM5" s="31">
        <v>2</v>
      </c>
      <c r="MO5" s="31">
        <v>2</v>
      </c>
      <c r="MQ5" s="31">
        <v>2</v>
      </c>
      <c r="MS5" s="31">
        <v>2</v>
      </c>
      <c r="MU5" s="31">
        <v>2</v>
      </c>
      <c r="MW5" s="31">
        <v>2</v>
      </c>
      <c r="MY5" s="31" t="s">
        <v>355</v>
      </c>
      <c r="NA5" s="31">
        <v>2</v>
      </c>
      <c r="NC5" s="31">
        <v>2</v>
      </c>
      <c r="NE5" s="31">
        <v>2</v>
      </c>
      <c r="NG5" s="31">
        <v>2</v>
      </c>
      <c r="NI5" s="31">
        <v>2</v>
      </c>
      <c r="NK5" s="31">
        <v>2</v>
      </c>
      <c r="NM5" s="31">
        <v>2</v>
      </c>
      <c r="NO5" s="31">
        <v>2</v>
      </c>
      <c r="NQ5" s="31">
        <v>2</v>
      </c>
      <c r="NS5" s="31">
        <v>2</v>
      </c>
      <c r="NU5" s="31">
        <v>2</v>
      </c>
      <c r="NW5" s="31">
        <v>2</v>
      </c>
      <c r="NY5" s="31">
        <v>2</v>
      </c>
      <c r="OA5" s="31">
        <v>2</v>
      </c>
      <c r="OC5" s="31">
        <v>2</v>
      </c>
      <c r="OE5" s="31">
        <v>2</v>
      </c>
      <c r="OG5" s="31">
        <v>2</v>
      </c>
      <c r="OI5" s="31">
        <v>2</v>
      </c>
      <c r="OK5" s="31">
        <v>2</v>
      </c>
      <c r="OM5" s="31">
        <v>2</v>
      </c>
      <c r="OO5" s="31">
        <v>2</v>
      </c>
      <c r="OQ5" s="31" t="s">
        <v>355</v>
      </c>
      <c r="OS5" s="31">
        <v>2</v>
      </c>
      <c r="OU5" s="31">
        <v>2</v>
      </c>
      <c r="OW5" s="31">
        <v>2</v>
      </c>
      <c r="OY5" s="31">
        <v>2</v>
      </c>
      <c r="PA5" s="31">
        <v>2</v>
      </c>
      <c r="PC5" s="31">
        <v>2</v>
      </c>
      <c r="PE5" s="31">
        <v>2</v>
      </c>
      <c r="PG5" s="31">
        <v>2</v>
      </c>
      <c r="PI5" s="31">
        <v>2</v>
      </c>
      <c r="PK5" s="31">
        <v>2</v>
      </c>
      <c r="PM5" s="31">
        <v>2</v>
      </c>
      <c r="PO5" s="31">
        <v>2</v>
      </c>
      <c r="PQ5" s="31">
        <v>2</v>
      </c>
      <c r="PS5" s="31">
        <v>2</v>
      </c>
      <c r="PU5" s="31">
        <v>2</v>
      </c>
      <c r="PW5" s="31">
        <v>2</v>
      </c>
      <c r="PY5" s="31">
        <v>2</v>
      </c>
      <c r="QA5" s="31">
        <v>2</v>
      </c>
      <c r="QC5" s="31">
        <v>2</v>
      </c>
      <c r="QE5" s="31">
        <v>2</v>
      </c>
      <c r="QG5" s="31">
        <v>2</v>
      </c>
      <c r="QI5" s="31" t="s">
        <v>355</v>
      </c>
      <c r="QK5" s="31">
        <v>1</v>
      </c>
      <c r="QL5" s="31">
        <v>2</v>
      </c>
      <c r="QM5" s="31">
        <v>2</v>
      </c>
      <c r="QN5" s="31">
        <v>2</v>
      </c>
      <c r="QO5" s="31">
        <v>2</v>
      </c>
      <c r="QP5" s="31">
        <v>2</v>
      </c>
      <c r="QQ5" s="31">
        <v>2</v>
      </c>
      <c r="QR5" s="31">
        <v>2</v>
      </c>
      <c r="QS5" s="31">
        <v>2</v>
      </c>
      <c r="QT5" s="31">
        <v>2</v>
      </c>
      <c r="QU5" s="31">
        <v>2</v>
      </c>
      <c r="QV5" s="31">
        <v>2</v>
      </c>
      <c r="QW5" s="31">
        <v>2</v>
      </c>
      <c r="QX5" s="31">
        <v>2</v>
      </c>
      <c r="QY5" s="31">
        <v>1</v>
      </c>
      <c r="QZ5" s="31">
        <v>1</v>
      </c>
      <c r="RA5" s="31">
        <v>2</v>
      </c>
      <c r="RB5" s="31">
        <v>2</v>
      </c>
      <c r="RC5" s="31">
        <v>2</v>
      </c>
      <c r="RD5" s="31">
        <v>2</v>
      </c>
      <c r="RE5" s="31">
        <v>2</v>
      </c>
      <c r="RF5" s="31">
        <v>2</v>
      </c>
      <c r="RG5" s="31">
        <v>2</v>
      </c>
      <c r="RH5" s="31">
        <v>2</v>
      </c>
      <c r="RI5" s="31">
        <v>2</v>
      </c>
      <c r="RJ5" s="31">
        <v>2</v>
      </c>
      <c r="RK5" s="31">
        <v>2</v>
      </c>
      <c r="RL5" s="31">
        <v>2</v>
      </c>
      <c r="RM5" s="31">
        <v>2</v>
      </c>
      <c r="RN5" s="31">
        <v>2</v>
      </c>
      <c r="RO5" s="31">
        <v>2</v>
      </c>
      <c r="RP5" s="31">
        <v>2</v>
      </c>
      <c r="RQ5" s="31">
        <v>2</v>
      </c>
      <c r="RR5" s="31">
        <v>2</v>
      </c>
      <c r="RS5" s="31">
        <v>2</v>
      </c>
      <c r="RT5" s="31" t="s">
        <v>1705</v>
      </c>
      <c r="RU5" s="31" t="s">
        <v>1705</v>
      </c>
      <c r="RX5" s="31">
        <v>5</v>
      </c>
      <c r="RY5" s="31">
        <v>2</v>
      </c>
      <c r="RZ5" s="31">
        <v>2</v>
      </c>
      <c r="SA5" s="31">
        <v>2</v>
      </c>
      <c r="SB5" s="31">
        <v>2</v>
      </c>
      <c r="SC5" s="31">
        <v>2</v>
      </c>
      <c r="SD5" s="31">
        <v>5</v>
      </c>
      <c r="SE5" s="31">
        <v>2</v>
      </c>
      <c r="SF5" s="31">
        <v>2</v>
      </c>
      <c r="SG5" s="31">
        <v>2</v>
      </c>
      <c r="SH5" s="31">
        <v>2</v>
      </c>
      <c r="SI5" s="31">
        <v>2</v>
      </c>
      <c r="SJ5" s="31">
        <v>2</v>
      </c>
      <c r="SK5" s="31">
        <v>2</v>
      </c>
      <c r="SL5" s="31">
        <v>2</v>
      </c>
      <c r="SM5" s="31" t="s">
        <v>1550</v>
      </c>
      <c r="SO5" s="31">
        <v>2</v>
      </c>
      <c r="SP5" s="31">
        <v>2</v>
      </c>
      <c r="SQ5" s="31">
        <v>2</v>
      </c>
      <c r="SR5" s="31">
        <v>2</v>
      </c>
      <c r="SS5" s="31">
        <v>2</v>
      </c>
      <c r="ST5" s="31">
        <v>2</v>
      </c>
      <c r="SU5" s="31">
        <v>2</v>
      </c>
      <c r="SV5" s="31">
        <v>2</v>
      </c>
      <c r="SW5" s="31" t="s">
        <v>1674</v>
      </c>
      <c r="SX5" s="31">
        <v>4</v>
      </c>
      <c r="SZ5" s="31">
        <v>2</v>
      </c>
      <c r="TA5" s="31">
        <v>1</v>
      </c>
      <c r="TB5" s="31">
        <v>2</v>
      </c>
      <c r="TC5" s="31">
        <v>2</v>
      </c>
      <c r="TD5" s="31">
        <v>1</v>
      </c>
      <c r="TE5" s="31">
        <v>2</v>
      </c>
      <c r="TF5" s="31">
        <v>1</v>
      </c>
      <c r="TG5" s="31">
        <v>1</v>
      </c>
      <c r="TH5" s="31" t="s">
        <v>1577</v>
      </c>
      <c r="TJ5" s="31" t="s">
        <v>1550</v>
      </c>
      <c r="TK5" s="31" t="s">
        <v>1674</v>
      </c>
      <c r="TL5" s="31" t="s">
        <v>1577</v>
      </c>
      <c r="TQ5" s="31">
        <v>20</v>
      </c>
      <c r="TS5" s="31">
        <v>2</v>
      </c>
      <c r="TT5" s="31">
        <v>2</v>
      </c>
      <c r="TU5" s="31">
        <v>2</v>
      </c>
      <c r="TV5" s="31">
        <v>2</v>
      </c>
      <c r="TW5" s="31">
        <v>2</v>
      </c>
      <c r="TX5" s="31">
        <v>2</v>
      </c>
      <c r="TY5" s="31">
        <v>2</v>
      </c>
      <c r="TZ5" s="31">
        <v>1</v>
      </c>
      <c r="UA5" s="31">
        <v>1</v>
      </c>
    </row>
    <row r="6" spans="1:547" s="31" customFormat="1" ht="13.5" customHeight="1">
      <c r="A6" s="31">
        <f t="shared" si="0"/>
        <v>4</v>
      </c>
      <c r="B6" s="31">
        <v>4</v>
      </c>
      <c r="C6" s="31">
        <v>4</v>
      </c>
      <c r="D6" s="31" t="s">
        <v>2040</v>
      </c>
      <c r="E6" s="31" t="s">
        <v>2045</v>
      </c>
      <c r="H6" s="31">
        <v>42576</v>
      </c>
      <c r="I6" s="31">
        <v>16631</v>
      </c>
      <c r="J6" s="31">
        <v>2</v>
      </c>
      <c r="K6" s="31">
        <v>1</v>
      </c>
      <c r="L6" s="31">
        <v>3</v>
      </c>
      <c r="M6" s="31">
        <v>1</v>
      </c>
      <c r="N6" s="31">
        <v>3</v>
      </c>
      <c r="O6" s="31">
        <v>1</v>
      </c>
      <c r="P6" s="31">
        <v>3</v>
      </c>
      <c r="Q6" s="31">
        <v>1</v>
      </c>
      <c r="R6" s="31">
        <v>42248</v>
      </c>
      <c r="S6" s="31">
        <v>42278</v>
      </c>
      <c r="T6" s="31">
        <v>42430</v>
      </c>
      <c r="W6" s="31">
        <v>1</v>
      </c>
      <c r="X6" s="31">
        <v>2</v>
      </c>
      <c r="Y6" s="31">
        <v>2</v>
      </c>
      <c r="Z6" s="31">
        <v>2</v>
      </c>
      <c r="AA6" s="31">
        <v>2</v>
      </c>
      <c r="AB6" s="31">
        <v>2</v>
      </c>
      <c r="AC6" s="31">
        <v>2</v>
      </c>
      <c r="AD6" s="31">
        <v>2</v>
      </c>
      <c r="AE6" s="31">
        <v>2</v>
      </c>
      <c r="AF6" s="31">
        <v>2</v>
      </c>
      <c r="AG6" s="31">
        <v>1</v>
      </c>
      <c r="AH6" s="31">
        <v>2</v>
      </c>
      <c r="AI6" s="31">
        <v>6</v>
      </c>
      <c r="AJ6" s="31">
        <v>2</v>
      </c>
      <c r="AK6" s="31">
        <v>4</v>
      </c>
      <c r="AL6" s="31">
        <v>2</v>
      </c>
      <c r="AN6" s="31">
        <v>2</v>
      </c>
      <c r="AO6" s="31">
        <v>2</v>
      </c>
      <c r="AP6" s="31">
        <v>2</v>
      </c>
      <c r="AQ6" s="31">
        <v>2</v>
      </c>
      <c r="AR6" s="31">
        <v>2</v>
      </c>
      <c r="AS6" s="31">
        <v>2</v>
      </c>
      <c r="AT6" s="31">
        <v>2</v>
      </c>
      <c r="AU6" s="31">
        <v>2</v>
      </c>
      <c r="AW6" s="31">
        <v>1</v>
      </c>
      <c r="AX6" s="31">
        <v>1</v>
      </c>
      <c r="AY6" s="31">
        <v>1</v>
      </c>
      <c r="AZ6" s="31">
        <v>1</v>
      </c>
      <c r="BA6" s="31">
        <v>1</v>
      </c>
      <c r="BB6" s="31">
        <v>2</v>
      </c>
      <c r="BD6" s="31">
        <v>1</v>
      </c>
      <c r="BE6" s="31">
        <v>1</v>
      </c>
      <c r="BF6" s="31">
        <v>1</v>
      </c>
      <c r="BG6" s="31">
        <v>2</v>
      </c>
      <c r="BH6" s="31">
        <v>1</v>
      </c>
      <c r="BI6" s="31">
        <v>2</v>
      </c>
      <c r="BK6" s="31">
        <v>1</v>
      </c>
      <c r="BL6" s="31">
        <v>1</v>
      </c>
      <c r="BM6" s="31">
        <v>2</v>
      </c>
      <c r="BN6" s="31">
        <v>2</v>
      </c>
      <c r="BO6" s="31">
        <v>2</v>
      </c>
      <c r="BP6" s="31">
        <v>2</v>
      </c>
      <c r="BQ6" s="31">
        <v>2</v>
      </c>
      <c r="BT6" s="31">
        <v>2</v>
      </c>
      <c r="BU6" s="31">
        <v>2</v>
      </c>
      <c r="BV6" s="31">
        <v>2</v>
      </c>
      <c r="BW6" s="31">
        <v>2</v>
      </c>
      <c r="BX6" s="31">
        <v>2</v>
      </c>
      <c r="BY6" s="31">
        <v>1</v>
      </c>
      <c r="BZ6" s="31">
        <v>2</v>
      </c>
      <c r="CA6" s="31">
        <v>2</v>
      </c>
      <c r="CB6" s="31">
        <v>2</v>
      </c>
      <c r="CC6" s="31">
        <v>2</v>
      </c>
      <c r="CD6" s="31">
        <v>1</v>
      </c>
      <c r="CH6" s="31">
        <v>1</v>
      </c>
      <c r="CM6" s="31">
        <v>5</v>
      </c>
      <c r="CN6" s="31">
        <v>11</v>
      </c>
      <c r="CO6" s="31">
        <v>16</v>
      </c>
      <c r="CP6" s="31">
        <v>21</v>
      </c>
      <c r="DA6" s="31">
        <v>2</v>
      </c>
      <c r="DB6" s="31">
        <v>4</v>
      </c>
      <c r="DC6" s="31">
        <v>10</v>
      </c>
      <c r="DF6" s="31">
        <v>4</v>
      </c>
      <c r="DG6" s="31">
        <v>4</v>
      </c>
      <c r="DH6" s="31">
        <v>4</v>
      </c>
      <c r="DI6" s="31">
        <v>1</v>
      </c>
      <c r="DJ6" s="31">
        <v>1</v>
      </c>
      <c r="DK6" s="31">
        <v>1</v>
      </c>
      <c r="DL6" s="31">
        <v>2</v>
      </c>
      <c r="DM6" s="31">
        <v>3</v>
      </c>
      <c r="DN6" s="31">
        <v>2</v>
      </c>
      <c r="DO6" s="31">
        <v>4</v>
      </c>
      <c r="DP6" s="31">
        <v>4</v>
      </c>
      <c r="DQ6" s="31">
        <v>4</v>
      </c>
      <c r="DR6" s="31">
        <v>34</v>
      </c>
      <c r="DS6" s="31">
        <v>1.29916158536585</v>
      </c>
      <c r="EV6" s="31">
        <v>1</v>
      </c>
      <c r="EW6" s="31">
        <v>2</v>
      </c>
      <c r="EX6" s="31">
        <v>2</v>
      </c>
      <c r="EY6" s="31">
        <v>2</v>
      </c>
      <c r="FA6" s="31">
        <v>1</v>
      </c>
      <c r="FK6" s="31">
        <v>2</v>
      </c>
      <c r="FL6" s="31">
        <v>2</v>
      </c>
      <c r="FM6" s="31">
        <v>2</v>
      </c>
      <c r="FN6" s="31">
        <v>2</v>
      </c>
      <c r="FO6" s="31">
        <v>2</v>
      </c>
      <c r="FP6" s="31">
        <v>2</v>
      </c>
      <c r="FQ6" s="31">
        <v>2</v>
      </c>
      <c r="FR6" s="31">
        <v>2</v>
      </c>
      <c r="FS6" s="31">
        <v>4</v>
      </c>
      <c r="FT6" s="31">
        <v>2</v>
      </c>
      <c r="FU6" s="31">
        <v>2</v>
      </c>
      <c r="FV6" s="31">
        <v>2</v>
      </c>
      <c r="FW6" s="31">
        <v>1</v>
      </c>
      <c r="FX6" s="31">
        <v>1</v>
      </c>
      <c r="FY6" s="31">
        <v>2</v>
      </c>
      <c r="GA6" s="31">
        <v>2</v>
      </c>
      <c r="GB6" s="31">
        <v>2</v>
      </c>
      <c r="GC6" s="31">
        <v>2</v>
      </c>
      <c r="GE6" s="31">
        <v>2</v>
      </c>
      <c r="GH6" s="31">
        <v>1</v>
      </c>
      <c r="GJ6" s="31">
        <v>2</v>
      </c>
      <c r="GL6" s="31">
        <v>1</v>
      </c>
      <c r="GM6" s="31">
        <v>42430</v>
      </c>
      <c r="GO6" s="31">
        <v>2</v>
      </c>
      <c r="GQ6" s="31">
        <v>2</v>
      </c>
      <c r="GS6" s="31">
        <v>2</v>
      </c>
      <c r="GU6" s="31">
        <v>2</v>
      </c>
      <c r="GW6" s="31">
        <v>2</v>
      </c>
      <c r="HB6" s="31" t="s">
        <v>355</v>
      </c>
      <c r="HM6" s="31">
        <v>2</v>
      </c>
      <c r="HP6" s="31">
        <v>2</v>
      </c>
      <c r="HQ6" s="31">
        <v>2</v>
      </c>
      <c r="HR6" s="31">
        <v>2</v>
      </c>
      <c r="HS6" s="31">
        <v>2</v>
      </c>
      <c r="HT6" s="31">
        <v>2</v>
      </c>
      <c r="HU6" s="31">
        <v>2</v>
      </c>
      <c r="HV6" s="31">
        <v>2</v>
      </c>
      <c r="HZ6" s="31">
        <v>2</v>
      </c>
      <c r="IA6" s="31">
        <v>2</v>
      </c>
      <c r="IB6" s="31">
        <v>2</v>
      </c>
      <c r="IC6" s="31">
        <v>2</v>
      </c>
      <c r="ID6" s="31">
        <v>2</v>
      </c>
      <c r="IE6" s="31">
        <v>2</v>
      </c>
      <c r="IF6" s="31">
        <v>2</v>
      </c>
      <c r="IJ6" s="31">
        <v>2</v>
      </c>
      <c r="IK6" s="31">
        <v>2</v>
      </c>
      <c r="IL6" s="31">
        <v>2</v>
      </c>
      <c r="IM6" s="31">
        <v>2</v>
      </c>
      <c r="IN6" s="31">
        <v>2</v>
      </c>
      <c r="IO6" s="31">
        <v>2</v>
      </c>
      <c r="IP6" s="31">
        <v>2</v>
      </c>
      <c r="IT6" s="31">
        <v>2</v>
      </c>
      <c r="IU6" s="31">
        <v>2</v>
      </c>
      <c r="IV6" s="31">
        <v>2</v>
      </c>
      <c r="IW6" s="31">
        <v>2</v>
      </c>
      <c r="IX6" s="31">
        <v>2</v>
      </c>
      <c r="IY6" s="31">
        <v>2</v>
      </c>
      <c r="IZ6" s="31">
        <v>2</v>
      </c>
      <c r="JD6" s="31">
        <v>2</v>
      </c>
      <c r="JE6" s="31">
        <v>2</v>
      </c>
      <c r="JF6" s="31">
        <v>2</v>
      </c>
      <c r="JG6" s="31">
        <v>2</v>
      </c>
      <c r="JH6" s="31">
        <v>2</v>
      </c>
      <c r="JI6" s="31">
        <v>2</v>
      </c>
      <c r="JJ6" s="31">
        <v>2</v>
      </c>
      <c r="JN6" s="31" t="s">
        <v>1447</v>
      </c>
      <c r="JQ6" s="31" t="s">
        <v>1447</v>
      </c>
      <c r="JT6" s="31" t="s">
        <v>2046</v>
      </c>
      <c r="JZ6" s="31">
        <v>2</v>
      </c>
      <c r="KA6" s="31" t="s">
        <v>1447</v>
      </c>
      <c r="KB6" s="31">
        <v>74</v>
      </c>
      <c r="KC6" s="31">
        <v>2</v>
      </c>
      <c r="KD6" s="31" t="s">
        <v>1447</v>
      </c>
      <c r="KE6" s="31">
        <v>85</v>
      </c>
      <c r="LA6" s="31" t="s">
        <v>363</v>
      </c>
      <c r="LB6" s="31" t="s">
        <v>364</v>
      </c>
      <c r="LC6" s="31">
        <v>2</v>
      </c>
      <c r="LD6" s="31">
        <v>2</v>
      </c>
      <c r="LE6" s="31" t="s">
        <v>365</v>
      </c>
      <c r="LF6" s="31">
        <v>2</v>
      </c>
      <c r="LG6" s="31">
        <v>2</v>
      </c>
      <c r="LH6" s="31">
        <v>2</v>
      </c>
      <c r="LI6" s="31">
        <v>2</v>
      </c>
      <c r="LK6" s="31">
        <v>2</v>
      </c>
      <c r="LM6" s="31">
        <v>2</v>
      </c>
      <c r="LO6" s="31">
        <v>2</v>
      </c>
      <c r="LQ6" s="31">
        <v>2</v>
      </c>
      <c r="LS6" s="31">
        <v>2</v>
      </c>
      <c r="LU6" s="31">
        <v>2</v>
      </c>
      <c r="LW6" s="31">
        <v>2</v>
      </c>
      <c r="LY6" s="31">
        <v>2</v>
      </c>
      <c r="MA6" s="31">
        <v>2</v>
      </c>
      <c r="MC6" s="31">
        <v>2</v>
      </c>
      <c r="ME6" s="31">
        <v>2</v>
      </c>
      <c r="MG6" s="31">
        <v>2</v>
      </c>
      <c r="MI6" s="31">
        <v>2</v>
      </c>
      <c r="MK6" s="31">
        <v>2</v>
      </c>
      <c r="MM6" s="31">
        <v>2</v>
      </c>
      <c r="MO6" s="31">
        <v>2</v>
      </c>
      <c r="MQ6" s="31">
        <v>2</v>
      </c>
      <c r="MS6" s="31">
        <v>2</v>
      </c>
      <c r="MU6" s="31">
        <v>2</v>
      </c>
      <c r="MW6" s="31">
        <v>2</v>
      </c>
      <c r="MY6" s="31" t="s">
        <v>355</v>
      </c>
      <c r="NA6" s="31">
        <v>2</v>
      </c>
      <c r="NC6" s="31">
        <v>2</v>
      </c>
      <c r="NE6" s="31">
        <v>2</v>
      </c>
      <c r="NG6" s="31">
        <v>2</v>
      </c>
      <c r="NI6" s="31">
        <v>2</v>
      </c>
      <c r="NK6" s="31">
        <v>2</v>
      </c>
      <c r="NM6" s="31">
        <v>2</v>
      </c>
      <c r="NO6" s="31">
        <v>2</v>
      </c>
      <c r="NQ6" s="31">
        <v>2</v>
      </c>
      <c r="NS6" s="31">
        <v>2</v>
      </c>
      <c r="NU6" s="31">
        <v>2</v>
      </c>
      <c r="NW6" s="31">
        <v>2</v>
      </c>
      <c r="NY6" s="31">
        <v>2</v>
      </c>
      <c r="OA6" s="31">
        <v>2</v>
      </c>
      <c r="OC6" s="31">
        <v>2</v>
      </c>
      <c r="OE6" s="31">
        <v>2</v>
      </c>
      <c r="OG6" s="31">
        <v>2</v>
      </c>
      <c r="OI6" s="31">
        <v>2</v>
      </c>
      <c r="OK6" s="31">
        <v>2</v>
      </c>
      <c r="OM6" s="31">
        <v>2</v>
      </c>
      <c r="OO6" s="31">
        <v>2</v>
      </c>
      <c r="OQ6" s="31" t="s">
        <v>355</v>
      </c>
      <c r="OS6" s="31">
        <v>2</v>
      </c>
      <c r="OU6" s="31">
        <v>2</v>
      </c>
      <c r="OW6" s="31">
        <v>2</v>
      </c>
      <c r="OY6" s="31">
        <v>2</v>
      </c>
      <c r="PA6" s="31">
        <v>2</v>
      </c>
      <c r="PC6" s="31">
        <v>2</v>
      </c>
      <c r="PE6" s="31">
        <v>2</v>
      </c>
      <c r="PG6" s="31">
        <v>2</v>
      </c>
      <c r="PI6" s="31">
        <v>2</v>
      </c>
      <c r="PK6" s="31">
        <v>2</v>
      </c>
      <c r="PM6" s="31">
        <v>2</v>
      </c>
      <c r="PO6" s="31">
        <v>2</v>
      </c>
      <c r="PQ6" s="31">
        <v>2</v>
      </c>
      <c r="PS6" s="31">
        <v>2</v>
      </c>
      <c r="PU6" s="31">
        <v>2</v>
      </c>
      <c r="PW6" s="31">
        <v>2</v>
      </c>
      <c r="PY6" s="31">
        <v>2</v>
      </c>
      <c r="QA6" s="31">
        <v>2</v>
      </c>
      <c r="QC6" s="31">
        <v>2</v>
      </c>
      <c r="QE6" s="31">
        <v>2</v>
      </c>
      <c r="QG6" s="31">
        <v>2</v>
      </c>
      <c r="QI6" s="31" t="s">
        <v>355</v>
      </c>
      <c r="QK6" s="31">
        <v>1</v>
      </c>
      <c r="QL6" s="31">
        <v>2</v>
      </c>
      <c r="QM6" s="31">
        <v>2</v>
      </c>
      <c r="QN6" s="31">
        <v>2</v>
      </c>
      <c r="QO6" s="31">
        <v>2</v>
      </c>
      <c r="QP6" s="31">
        <v>2</v>
      </c>
      <c r="QQ6" s="31">
        <v>2</v>
      </c>
      <c r="QR6" s="31">
        <v>2</v>
      </c>
      <c r="QS6" s="31">
        <v>2</v>
      </c>
      <c r="QT6" s="31">
        <v>2</v>
      </c>
      <c r="QU6" s="31">
        <v>2</v>
      </c>
      <c r="QV6" s="31">
        <v>2</v>
      </c>
      <c r="QW6" s="31">
        <v>2</v>
      </c>
      <c r="QX6" s="31">
        <v>2</v>
      </c>
      <c r="QY6" s="31">
        <v>2</v>
      </c>
      <c r="QZ6" s="31">
        <v>2</v>
      </c>
      <c r="RA6" s="31">
        <v>2</v>
      </c>
      <c r="RB6" s="31">
        <v>2</v>
      </c>
      <c r="RC6" s="31">
        <v>2</v>
      </c>
      <c r="RD6" s="31">
        <v>2</v>
      </c>
      <c r="RE6" s="31">
        <v>2</v>
      </c>
      <c r="RF6" s="31">
        <v>2</v>
      </c>
      <c r="RG6" s="31">
        <v>2</v>
      </c>
      <c r="RH6" s="31">
        <v>2</v>
      </c>
      <c r="RI6" s="31">
        <v>2</v>
      </c>
      <c r="RJ6" s="31">
        <v>2</v>
      </c>
      <c r="RK6" s="31">
        <v>2</v>
      </c>
      <c r="RL6" s="31">
        <v>2</v>
      </c>
      <c r="RM6" s="31">
        <v>2</v>
      </c>
      <c r="RN6" s="31">
        <v>2</v>
      </c>
      <c r="RO6" s="31">
        <v>2</v>
      </c>
      <c r="RP6" s="31">
        <v>2</v>
      </c>
      <c r="RQ6" s="31">
        <v>2</v>
      </c>
      <c r="RR6" s="31">
        <v>2</v>
      </c>
      <c r="RS6" s="31">
        <v>2</v>
      </c>
      <c r="RT6" s="31" t="s">
        <v>362</v>
      </c>
      <c r="RU6" s="31" t="s">
        <v>1450</v>
      </c>
      <c r="RX6" s="31">
        <v>3</v>
      </c>
      <c r="RY6" s="31">
        <v>1</v>
      </c>
      <c r="RZ6" s="31">
        <v>2</v>
      </c>
      <c r="SA6" s="31">
        <v>2</v>
      </c>
      <c r="SB6" s="31">
        <v>2</v>
      </c>
      <c r="SC6" s="31">
        <v>2</v>
      </c>
      <c r="SD6" s="31">
        <v>3</v>
      </c>
      <c r="SE6" s="31">
        <v>1</v>
      </c>
      <c r="SF6" s="31">
        <v>2</v>
      </c>
      <c r="SG6" s="31">
        <v>2</v>
      </c>
      <c r="SH6" s="31">
        <v>2</v>
      </c>
      <c r="SI6" s="31">
        <v>2</v>
      </c>
      <c r="SJ6" s="31">
        <v>2</v>
      </c>
      <c r="SK6" s="31">
        <v>2</v>
      </c>
      <c r="SL6" s="31">
        <v>2</v>
      </c>
      <c r="SM6" s="31" t="s">
        <v>1442</v>
      </c>
      <c r="SO6" s="31">
        <v>2</v>
      </c>
      <c r="SP6" s="31">
        <v>2</v>
      </c>
      <c r="SQ6" s="31">
        <v>2</v>
      </c>
      <c r="SR6" s="31">
        <v>2</v>
      </c>
      <c r="SS6" s="31">
        <v>1</v>
      </c>
      <c r="ST6" s="31">
        <v>2</v>
      </c>
      <c r="SU6" s="31">
        <v>2</v>
      </c>
      <c r="SV6" s="31">
        <v>1</v>
      </c>
      <c r="SW6" s="31" t="s">
        <v>1442</v>
      </c>
      <c r="SX6" s="31">
        <v>5</v>
      </c>
      <c r="SZ6" s="31">
        <v>2</v>
      </c>
      <c r="TA6" s="31">
        <v>2</v>
      </c>
      <c r="TB6" s="31">
        <v>2</v>
      </c>
      <c r="TC6" s="31">
        <v>2</v>
      </c>
      <c r="TD6" s="31">
        <v>2</v>
      </c>
      <c r="TE6" s="31">
        <v>2</v>
      </c>
      <c r="TF6" s="31">
        <v>2</v>
      </c>
      <c r="TG6" s="31">
        <v>1</v>
      </c>
      <c r="TH6" s="31" t="s">
        <v>1442</v>
      </c>
      <c r="TJ6" s="31" t="s">
        <v>1442</v>
      </c>
      <c r="TK6" s="31" t="s">
        <v>1442</v>
      </c>
      <c r="TQ6" s="31">
        <v>5</v>
      </c>
      <c r="TS6" s="31">
        <v>2</v>
      </c>
      <c r="TT6" s="31">
        <v>2</v>
      </c>
      <c r="TU6" s="31">
        <v>2</v>
      </c>
      <c r="TV6" s="31">
        <v>2</v>
      </c>
      <c r="TW6" s="31">
        <v>2</v>
      </c>
      <c r="TX6" s="31">
        <v>2</v>
      </c>
      <c r="TY6" s="31">
        <v>2</v>
      </c>
      <c r="TZ6" s="31">
        <v>1</v>
      </c>
      <c r="UA6" s="31">
        <v>1</v>
      </c>
    </row>
    <row r="7" spans="1:547" s="31" customFormat="1" ht="13.5" customHeight="1">
      <c r="A7" s="31">
        <f t="shared" si="0"/>
        <v>5</v>
      </c>
      <c r="B7" s="31">
        <v>5</v>
      </c>
      <c r="C7" s="31">
        <v>5</v>
      </c>
      <c r="D7" s="31" t="s">
        <v>2040</v>
      </c>
      <c r="E7" s="31" t="s">
        <v>2047</v>
      </c>
      <c r="H7" s="31">
        <v>42632</v>
      </c>
      <c r="I7" s="31">
        <v>11888</v>
      </c>
      <c r="J7" s="31">
        <v>2</v>
      </c>
      <c r="K7" s="31">
        <v>1</v>
      </c>
      <c r="L7" s="31">
        <v>3</v>
      </c>
      <c r="M7" s="31">
        <v>1</v>
      </c>
      <c r="N7" s="31">
        <v>3</v>
      </c>
      <c r="O7" s="31">
        <v>1</v>
      </c>
      <c r="P7" s="31">
        <v>3</v>
      </c>
      <c r="Q7" s="31">
        <v>1</v>
      </c>
      <c r="R7" s="31">
        <v>40969</v>
      </c>
      <c r="S7" s="31">
        <v>41913</v>
      </c>
      <c r="T7" s="31">
        <v>42064</v>
      </c>
      <c r="W7" s="31">
        <v>1</v>
      </c>
      <c r="X7" s="31">
        <v>2</v>
      </c>
      <c r="Y7" s="31">
        <v>2</v>
      </c>
      <c r="Z7" s="31">
        <v>2</v>
      </c>
      <c r="AA7" s="31">
        <v>2</v>
      </c>
      <c r="AB7" s="31">
        <v>2</v>
      </c>
      <c r="AC7" s="31">
        <v>2</v>
      </c>
      <c r="AD7" s="31">
        <v>2</v>
      </c>
      <c r="AE7" s="31">
        <v>3</v>
      </c>
      <c r="AF7" s="31">
        <v>1</v>
      </c>
      <c r="AG7" s="31">
        <v>1</v>
      </c>
      <c r="AH7" s="31">
        <v>2</v>
      </c>
      <c r="AI7" s="31">
        <v>6</v>
      </c>
      <c r="AJ7" s="31">
        <v>2</v>
      </c>
      <c r="AK7" s="31">
        <v>4</v>
      </c>
      <c r="AL7" s="31">
        <v>2</v>
      </c>
      <c r="AN7" s="31">
        <v>2</v>
      </c>
      <c r="AO7" s="31">
        <v>2</v>
      </c>
      <c r="AP7" s="31">
        <v>1</v>
      </c>
      <c r="AQ7" s="31">
        <v>1</v>
      </c>
      <c r="AR7" s="31">
        <v>1</v>
      </c>
      <c r="AS7" s="31">
        <v>2</v>
      </c>
      <c r="AT7" s="31">
        <v>2</v>
      </c>
      <c r="AU7" s="31">
        <v>2</v>
      </c>
      <c r="AW7" s="31">
        <v>1</v>
      </c>
      <c r="AX7" s="31">
        <v>2</v>
      </c>
      <c r="AY7" s="31">
        <v>1</v>
      </c>
      <c r="AZ7" s="31">
        <v>1</v>
      </c>
      <c r="BA7" s="31">
        <v>1</v>
      </c>
      <c r="BB7" s="31">
        <v>2</v>
      </c>
      <c r="BD7" s="31">
        <v>1</v>
      </c>
      <c r="BE7" s="31">
        <v>1</v>
      </c>
      <c r="BF7" s="31">
        <v>1</v>
      </c>
      <c r="BG7" s="31">
        <v>1</v>
      </c>
      <c r="BH7" s="31">
        <v>1</v>
      </c>
      <c r="BI7" s="31">
        <v>2</v>
      </c>
      <c r="BK7" s="31">
        <v>1</v>
      </c>
      <c r="BL7" s="31">
        <v>2</v>
      </c>
      <c r="BM7" s="31">
        <v>2</v>
      </c>
      <c r="BN7" s="31">
        <v>1</v>
      </c>
      <c r="BO7" s="31">
        <v>2</v>
      </c>
      <c r="BP7" s="31">
        <v>1</v>
      </c>
      <c r="BQ7" s="31">
        <v>1</v>
      </c>
      <c r="BT7" s="31">
        <v>2</v>
      </c>
      <c r="BY7" s="31">
        <v>1</v>
      </c>
      <c r="CD7" s="31">
        <v>1</v>
      </c>
      <c r="CH7" s="31">
        <v>1</v>
      </c>
      <c r="CM7" s="31">
        <v>23</v>
      </c>
      <c r="CN7" s="31">
        <v>17</v>
      </c>
      <c r="CO7" s="31">
        <v>11</v>
      </c>
      <c r="CP7" s="31">
        <v>27</v>
      </c>
      <c r="CQ7" s="31">
        <v>1</v>
      </c>
      <c r="DA7" s="31">
        <v>4</v>
      </c>
      <c r="DB7" s="31">
        <v>2</v>
      </c>
      <c r="DC7" s="31">
        <v>18</v>
      </c>
      <c r="DD7" s="31">
        <v>3</v>
      </c>
      <c r="DE7" s="31">
        <v>12</v>
      </c>
      <c r="DF7" s="31">
        <v>3</v>
      </c>
      <c r="DG7" s="31">
        <v>2</v>
      </c>
      <c r="DH7" s="31">
        <v>2</v>
      </c>
      <c r="DI7" s="31">
        <v>0</v>
      </c>
      <c r="DJ7" s="31">
        <v>0</v>
      </c>
      <c r="DK7" s="31">
        <v>0</v>
      </c>
      <c r="DL7" s="31">
        <v>0</v>
      </c>
      <c r="DM7" s="31">
        <v>0</v>
      </c>
      <c r="DN7" s="31">
        <v>0</v>
      </c>
      <c r="DO7" s="31">
        <v>1</v>
      </c>
      <c r="DP7" s="31">
        <v>2</v>
      </c>
      <c r="DQ7" s="31">
        <v>3</v>
      </c>
      <c r="DR7" s="31">
        <v>13</v>
      </c>
      <c r="DS7" s="31">
        <v>0.64059681298857396</v>
      </c>
      <c r="FK7" s="31">
        <v>2</v>
      </c>
      <c r="FL7" s="31">
        <v>2</v>
      </c>
      <c r="FM7" s="31">
        <v>2</v>
      </c>
      <c r="FN7" s="31">
        <v>2</v>
      </c>
      <c r="FO7" s="31">
        <v>2</v>
      </c>
      <c r="FP7" s="31">
        <v>2</v>
      </c>
      <c r="FQ7" s="31">
        <v>2</v>
      </c>
      <c r="FR7" s="31">
        <v>2</v>
      </c>
      <c r="FS7" s="31">
        <v>4</v>
      </c>
      <c r="FT7" s="31">
        <v>2</v>
      </c>
      <c r="FU7" s="31">
        <v>2</v>
      </c>
      <c r="FV7" s="31">
        <v>2</v>
      </c>
      <c r="FW7" s="31">
        <v>7</v>
      </c>
      <c r="FX7" s="31">
        <v>1</v>
      </c>
      <c r="FY7" s="31">
        <v>1</v>
      </c>
      <c r="GA7" s="31">
        <v>2</v>
      </c>
      <c r="GB7" s="31">
        <v>2</v>
      </c>
      <c r="GC7" s="31">
        <v>2</v>
      </c>
      <c r="GE7" s="31">
        <v>2</v>
      </c>
      <c r="GH7" s="31">
        <v>2</v>
      </c>
      <c r="GJ7" s="31">
        <v>2</v>
      </c>
      <c r="GL7" s="31">
        <v>1</v>
      </c>
      <c r="GM7" s="31">
        <v>42064</v>
      </c>
      <c r="GO7" s="31">
        <v>2</v>
      </c>
      <c r="GQ7" s="31">
        <v>2</v>
      </c>
      <c r="GS7" s="31">
        <v>2</v>
      </c>
      <c r="GU7" s="31">
        <v>2</v>
      </c>
      <c r="GW7" s="31">
        <v>2</v>
      </c>
      <c r="HB7" s="31" t="s">
        <v>355</v>
      </c>
      <c r="HM7" s="31">
        <v>2</v>
      </c>
      <c r="HP7" s="31">
        <v>2</v>
      </c>
      <c r="HQ7" s="31">
        <v>2</v>
      </c>
      <c r="HR7" s="31">
        <v>2</v>
      </c>
      <c r="HS7" s="31">
        <v>2</v>
      </c>
      <c r="HT7" s="31">
        <v>2</v>
      </c>
      <c r="HU7" s="31">
        <v>2</v>
      </c>
      <c r="HV7" s="31">
        <v>2</v>
      </c>
      <c r="HZ7" s="31">
        <v>2</v>
      </c>
      <c r="IA7" s="31">
        <v>2</v>
      </c>
      <c r="IB7" s="31">
        <v>2</v>
      </c>
      <c r="IC7" s="31">
        <v>2</v>
      </c>
      <c r="ID7" s="31">
        <v>2</v>
      </c>
      <c r="IE7" s="31">
        <v>2</v>
      </c>
      <c r="IF7" s="31">
        <v>2</v>
      </c>
      <c r="IJ7" s="31">
        <v>2</v>
      </c>
      <c r="IK7" s="31">
        <v>2</v>
      </c>
      <c r="IL7" s="31">
        <v>2</v>
      </c>
      <c r="IM7" s="31">
        <v>2</v>
      </c>
      <c r="IN7" s="31">
        <v>2</v>
      </c>
      <c r="IO7" s="31">
        <v>2</v>
      </c>
      <c r="IP7" s="31">
        <v>2</v>
      </c>
      <c r="IT7" s="31">
        <v>2</v>
      </c>
      <c r="IU7" s="31">
        <v>2</v>
      </c>
      <c r="IV7" s="31">
        <v>2</v>
      </c>
      <c r="IW7" s="31">
        <v>2</v>
      </c>
      <c r="IX7" s="31">
        <v>2</v>
      </c>
      <c r="IY7" s="31">
        <v>2</v>
      </c>
      <c r="IZ7" s="31">
        <v>2</v>
      </c>
      <c r="JD7" s="31">
        <v>2</v>
      </c>
      <c r="JE7" s="31">
        <v>2</v>
      </c>
      <c r="JF7" s="31">
        <v>2</v>
      </c>
      <c r="JG7" s="31">
        <v>2</v>
      </c>
      <c r="JH7" s="31">
        <v>2</v>
      </c>
      <c r="JI7" s="31">
        <v>2</v>
      </c>
      <c r="JJ7" s="31">
        <v>2</v>
      </c>
      <c r="JT7" s="31" t="s">
        <v>2048</v>
      </c>
      <c r="JU7" s="31" t="s">
        <v>2049</v>
      </c>
      <c r="JZ7" s="31">
        <v>2</v>
      </c>
      <c r="KC7" s="31">
        <v>2</v>
      </c>
      <c r="LC7" s="31">
        <v>2</v>
      </c>
      <c r="LD7" s="31">
        <v>3</v>
      </c>
      <c r="LE7" s="31" t="s">
        <v>2050</v>
      </c>
      <c r="LF7" s="31">
        <v>2</v>
      </c>
      <c r="LG7" s="31">
        <v>2</v>
      </c>
      <c r="LH7" s="31">
        <v>2</v>
      </c>
      <c r="LI7" s="31">
        <v>2</v>
      </c>
      <c r="LK7" s="31">
        <v>2</v>
      </c>
      <c r="LM7" s="31">
        <v>2</v>
      </c>
      <c r="LO7" s="31">
        <v>2</v>
      </c>
      <c r="LQ7" s="31">
        <v>2</v>
      </c>
      <c r="LS7" s="31">
        <v>2</v>
      </c>
      <c r="LU7" s="31">
        <v>2</v>
      </c>
      <c r="LW7" s="31">
        <v>2</v>
      </c>
      <c r="LY7" s="31">
        <v>2</v>
      </c>
      <c r="MA7" s="31">
        <v>2</v>
      </c>
      <c r="MC7" s="31">
        <v>2</v>
      </c>
      <c r="ME7" s="31">
        <v>2</v>
      </c>
      <c r="MG7" s="31">
        <v>2</v>
      </c>
      <c r="MI7" s="31">
        <v>2</v>
      </c>
      <c r="MK7" s="31">
        <v>2</v>
      </c>
      <c r="MM7" s="31">
        <v>2</v>
      </c>
      <c r="MO7" s="31">
        <v>2</v>
      </c>
      <c r="MQ7" s="31">
        <v>2</v>
      </c>
      <c r="MS7" s="31">
        <v>2</v>
      </c>
      <c r="MU7" s="31">
        <v>2</v>
      </c>
      <c r="MW7" s="31">
        <v>2</v>
      </c>
      <c r="MY7" s="31" t="s">
        <v>355</v>
      </c>
      <c r="NA7" s="31">
        <v>2</v>
      </c>
      <c r="NC7" s="31">
        <v>2</v>
      </c>
      <c r="NE7" s="31">
        <v>2</v>
      </c>
      <c r="NG7" s="31">
        <v>2</v>
      </c>
      <c r="NI7" s="31">
        <v>2</v>
      </c>
      <c r="NK7" s="31">
        <v>2</v>
      </c>
      <c r="NM7" s="31">
        <v>2</v>
      </c>
      <c r="NO7" s="31">
        <v>2</v>
      </c>
      <c r="NQ7" s="31">
        <v>2</v>
      </c>
      <c r="NS7" s="31">
        <v>2</v>
      </c>
      <c r="NU7" s="31">
        <v>2</v>
      </c>
      <c r="NW7" s="31">
        <v>2</v>
      </c>
      <c r="NY7" s="31">
        <v>2</v>
      </c>
      <c r="OA7" s="31">
        <v>2</v>
      </c>
      <c r="OC7" s="31">
        <v>2</v>
      </c>
      <c r="OE7" s="31">
        <v>2</v>
      </c>
      <c r="OG7" s="31">
        <v>2</v>
      </c>
      <c r="OI7" s="31">
        <v>2</v>
      </c>
      <c r="OK7" s="31">
        <v>2</v>
      </c>
      <c r="OM7" s="31">
        <v>2</v>
      </c>
      <c r="OO7" s="31">
        <v>2</v>
      </c>
      <c r="OQ7" s="31" t="s">
        <v>355</v>
      </c>
      <c r="OS7" s="31">
        <v>2</v>
      </c>
      <c r="OU7" s="31">
        <v>2</v>
      </c>
      <c r="OW7" s="31">
        <v>2</v>
      </c>
      <c r="OY7" s="31">
        <v>2</v>
      </c>
      <c r="PA7" s="31">
        <v>2</v>
      </c>
      <c r="PC7" s="31">
        <v>2</v>
      </c>
      <c r="PE7" s="31">
        <v>2</v>
      </c>
      <c r="PG7" s="31">
        <v>2</v>
      </c>
      <c r="PI7" s="31">
        <v>2</v>
      </c>
      <c r="PK7" s="31">
        <v>2</v>
      </c>
      <c r="PM7" s="31">
        <v>2</v>
      </c>
      <c r="PO7" s="31">
        <v>2</v>
      </c>
      <c r="PQ7" s="31">
        <v>2</v>
      </c>
      <c r="PS7" s="31">
        <v>2</v>
      </c>
      <c r="PU7" s="31">
        <v>2</v>
      </c>
      <c r="PW7" s="31">
        <v>2</v>
      </c>
      <c r="PY7" s="31">
        <v>2</v>
      </c>
      <c r="QA7" s="31">
        <v>2</v>
      </c>
      <c r="QC7" s="31">
        <v>2</v>
      </c>
      <c r="QE7" s="31">
        <v>2</v>
      </c>
      <c r="QG7" s="31">
        <v>2</v>
      </c>
      <c r="QI7" s="31" t="s">
        <v>355</v>
      </c>
      <c r="QK7" s="31">
        <v>1</v>
      </c>
      <c r="QL7" s="31">
        <v>2</v>
      </c>
      <c r="QM7" s="31">
        <v>2</v>
      </c>
      <c r="QN7" s="31">
        <v>2</v>
      </c>
      <c r="QO7" s="31">
        <v>2</v>
      </c>
      <c r="QP7" s="31">
        <v>2</v>
      </c>
      <c r="QQ7" s="31">
        <v>2</v>
      </c>
      <c r="QR7" s="31">
        <v>2</v>
      </c>
      <c r="QS7" s="31">
        <v>2</v>
      </c>
      <c r="QT7" s="31">
        <v>2</v>
      </c>
      <c r="QU7" s="31">
        <v>2</v>
      </c>
      <c r="QV7" s="31">
        <v>2</v>
      </c>
      <c r="QW7" s="31">
        <v>2</v>
      </c>
      <c r="QX7" s="31">
        <v>2</v>
      </c>
      <c r="QY7" s="31">
        <v>2</v>
      </c>
      <c r="QZ7" s="31">
        <v>2</v>
      </c>
      <c r="RA7" s="31">
        <v>2</v>
      </c>
      <c r="RB7" s="31">
        <v>2</v>
      </c>
      <c r="RC7" s="31">
        <v>2</v>
      </c>
      <c r="RD7" s="31">
        <v>1</v>
      </c>
      <c r="RE7" s="31">
        <v>2</v>
      </c>
      <c r="RF7" s="31">
        <v>2</v>
      </c>
      <c r="RG7" s="31">
        <v>2</v>
      </c>
      <c r="RH7" s="31">
        <v>2</v>
      </c>
      <c r="RI7" s="31">
        <v>2</v>
      </c>
      <c r="RJ7" s="31">
        <v>2</v>
      </c>
      <c r="RK7" s="31">
        <v>2</v>
      </c>
      <c r="RT7" s="31" t="s">
        <v>362</v>
      </c>
      <c r="RU7" s="31" t="s">
        <v>1594</v>
      </c>
      <c r="RX7" s="31">
        <v>5</v>
      </c>
      <c r="RY7" s="31">
        <v>2</v>
      </c>
      <c r="RZ7" s="31">
        <v>2</v>
      </c>
      <c r="SA7" s="31">
        <v>2</v>
      </c>
      <c r="SB7" s="31">
        <v>2</v>
      </c>
      <c r="SC7" s="31">
        <v>2</v>
      </c>
      <c r="SD7" s="31">
        <v>5</v>
      </c>
      <c r="SE7" s="31">
        <v>2</v>
      </c>
      <c r="SF7" s="31">
        <v>2</v>
      </c>
      <c r="SG7" s="31">
        <v>2</v>
      </c>
      <c r="SH7" s="31">
        <v>2</v>
      </c>
      <c r="SI7" s="31">
        <v>2</v>
      </c>
      <c r="SM7" s="31" t="s">
        <v>2051</v>
      </c>
      <c r="SO7" s="31">
        <v>2</v>
      </c>
      <c r="SP7" s="31">
        <v>2</v>
      </c>
      <c r="SQ7" s="31">
        <v>2</v>
      </c>
      <c r="SR7" s="31">
        <v>2</v>
      </c>
      <c r="SS7" s="31">
        <v>2</v>
      </c>
      <c r="ST7" s="31">
        <v>2</v>
      </c>
      <c r="SU7" s="31">
        <v>2</v>
      </c>
      <c r="SV7" s="31">
        <v>2</v>
      </c>
      <c r="SW7" s="31" t="s">
        <v>1430</v>
      </c>
      <c r="SX7" s="31">
        <v>3</v>
      </c>
      <c r="SZ7" s="31">
        <v>2</v>
      </c>
      <c r="TA7" s="31">
        <v>2</v>
      </c>
      <c r="TB7" s="31">
        <v>2</v>
      </c>
      <c r="TC7" s="31">
        <v>2</v>
      </c>
      <c r="TD7" s="31">
        <v>2</v>
      </c>
      <c r="TE7" s="31">
        <v>2</v>
      </c>
      <c r="TF7" s="31">
        <v>2</v>
      </c>
      <c r="TG7" s="31">
        <v>1</v>
      </c>
      <c r="TH7" s="31" t="s">
        <v>1430</v>
      </c>
      <c r="TJ7" s="31" t="s">
        <v>2051</v>
      </c>
      <c r="TK7" s="31" t="s">
        <v>1430</v>
      </c>
      <c r="TQ7" s="31">
        <v>5</v>
      </c>
      <c r="TS7" s="31">
        <v>2</v>
      </c>
      <c r="TT7" s="31">
        <v>2</v>
      </c>
      <c r="TU7" s="31">
        <v>2</v>
      </c>
      <c r="TV7" s="31">
        <v>2</v>
      </c>
      <c r="TW7" s="31">
        <v>2</v>
      </c>
      <c r="TX7" s="31">
        <v>2</v>
      </c>
      <c r="TY7" s="31">
        <v>2</v>
      </c>
      <c r="TZ7" s="31">
        <v>1</v>
      </c>
      <c r="UA7" s="31">
        <v>1</v>
      </c>
    </row>
    <row r="8" spans="1:547" s="31" customFormat="1" ht="13.5" customHeight="1">
      <c r="A8" s="31">
        <f t="shared" si="0"/>
        <v>6</v>
      </c>
      <c r="B8" s="31">
        <v>6</v>
      </c>
      <c r="C8" s="31">
        <v>6</v>
      </c>
      <c r="D8" s="31" t="s">
        <v>2040</v>
      </c>
      <c r="E8" s="31" t="s">
        <v>2052</v>
      </c>
      <c r="H8" s="31">
        <v>42632</v>
      </c>
      <c r="I8" s="31">
        <v>19769</v>
      </c>
      <c r="J8" s="31">
        <v>2</v>
      </c>
      <c r="K8" s="31">
        <v>1</v>
      </c>
      <c r="L8" s="31">
        <v>3</v>
      </c>
      <c r="M8" s="31">
        <v>1</v>
      </c>
      <c r="N8" s="31">
        <v>3</v>
      </c>
      <c r="O8" s="31">
        <v>1</v>
      </c>
      <c r="P8" s="31">
        <v>3</v>
      </c>
      <c r="Q8" s="31">
        <v>1</v>
      </c>
      <c r="R8" s="31">
        <v>42339</v>
      </c>
      <c r="S8" s="31">
        <v>42552</v>
      </c>
      <c r="T8" s="31">
        <v>42614</v>
      </c>
      <c r="W8" s="31">
        <v>2</v>
      </c>
      <c r="X8" s="31">
        <v>2</v>
      </c>
      <c r="Y8" s="31">
        <v>2</v>
      </c>
      <c r="Z8" s="31">
        <v>1</v>
      </c>
      <c r="AA8" s="31">
        <v>2</v>
      </c>
      <c r="AB8" s="31">
        <v>2</v>
      </c>
      <c r="AC8" s="31">
        <v>2</v>
      </c>
      <c r="AE8" s="31">
        <v>1</v>
      </c>
      <c r="AH8" s="31">
        <v>2</v>
      </c>
      <c r="AI8" s="31">
        <v>3</v>
      </c>
      <c r="AJ8" s="31">
        <v>2</v>
      </c>
      <c r="AK8" s="31">
        <v>4</v>
      </c>
      <c r="AL8" s="31">
        <v>2</v>
      </c>
      <c r="AN8" s="31">
        <v>2</v>
      </c>
      <c r="AO8" s="31">
        <v>2</v>
      </c>
      <c r="AP8" s="31">
        <v>1</v>
      </c>
      <c r="AQ8" s="31">
        <v>1</v>
      </c>
      <c r="AR8" s="31">
        <v>1</v>
      </c>
      <c r="AS8" s="31">
        <v>2</v>
      </c>
      <c r="AT8" s="31">
        <v>1</v>
      </c>
      <c r="AU8" s="31">
        <v>2</v>
      </c>
      <c r="AW8" s="31">
        <v>2</v>
      </c>
      <c r="AX8" s="31">
        <v>2</v>
      </c>
      <c r="AY8" s="31">
        <v>2</v>
      </c>
      <c r="AZ8" s="31">
        <v>1</v>
      </c>
      <c r="BA8" s="31">
        <v>1</v>
      </c>
      <c r="BB8" s="31">
        <v>1</v>
      </c>
      <c r="BD8" s="31">
        <v>2</v>
      </c>
      <c r="BE8" s="31">
        <v>2</v>
      </c>
      <c r="BF8" s="31">
        <v>2</v>
      </c>
      <c r="BG8" s="31">
        <v>2</v>
      </c>
      <c r="BH8" s="31">
        <v>2</v>
      </c>
      <c r="BI8" s="31">
        <v>2</v>
      </c>
      <c r="BK8" s="31">
        <v>1</v>
      </c>
      <c r="BL8" s="31">
        <v>2</v>
      </c>
      <c r="BM8" s="31">
        <v>2</v>
      </c>
      <c r="BN8" s="31">
        <v>2</v>
      </c>
      <c r="BO8" s="31">
        <v>2</v>
      </c>
      <c r="BP8" s="31">
        <v>1</v>
      </c>
      <c r="BQ8" s="31">
        <v>4</v>
      </c>
      <c r="BT8" s="31">
        <v>2</v>
      </c>
      <c r="BU8" s="31">
        <v>2</v>
      </c>
      <c r="BV8" s="31">
        <v>2</v>
      </c>
      <c r="BW8" s="31">
        <v>2</v>
      </c>
      <c r="BX8" s="31">
        <v>2</v>
      </c>
      <c r="BY8" s="31">
        <v>1</v>
      </c>
      <c r="BZ8" s="31">
        <v>2</v>
      </c>
      <c r="CA8" s="31">
        <v>2</v>
      </c>
      <c r="CB8" s="31">
        <v>2</v>
      </c>
      <c r="CC8" s="31">
        <v>2</v>
      </c>
      <c r="CD8" s="31">
        <v>1</v>
      </c>
      <c r="CH8" s="31">
        <v>1</v>
      </c>
      <c r="CM8" s="31">
        <v>32</v>
      </c>
      <c r="CN8" s="31">
        <v>29</v>
      </c>
      <c r="CO8" s="31">
        <v>9</v>
      </c>
      <c r="CP8" s="31">
        <v>3</v>
      </c>
      <c r="DA8" s="31">
        <v>3</v>
      </c>
      <c r="DB8" s="31">
        <v>2</v>
      </c>
      <c r="DC8" s="31">
        <v>3</v>
      </c>
      <c r="DF8" s="31">
        <v>3</v>
      </c>
      <c r="DG8" s="31">
        <v>4</v>
      </c>
      <c r="DH8" s="31">
        <v>4</v>
      </c>
      <c r="DI8" s="31">
        <v>4</v>
      </c>
      <c r="DJ8" s="31">
        <v>3</v>
      </c>
      <c r="DK8" s="31">
        <v>3</v>
      </c>
      <c r="DL8" s="31">
        <v>4</v>
      </c>
      <c r="DM8" s="31">
        <v>4</v>
      </c>
      <c r="DN8" s="31">
        <v>4</v>
      </c>
      <c r="DO8" s="31">
        <v>4</v>
      </c>
      <c r="DP8" s="31">
        <v>4</v>
      </c>
      <c r="DQ8" s="31">
        <v>4</v>
      </c>
      <c r="DR8" s="31">
        <v>45</v>
      </c>
      <c r="DS8" s="31">
        <v>0.31164675767917999</v>
      </c>
      <c r="EB8" s="31">
        <v>0.74</v>
      </c>
      <c r="ED8" s="31">
        <v>1.3</v>
      </c>
      <c r="EE8" s="31" t="s">
        <v>1546</v>
      </c>
      <c r="EF8" s="31">
        <v>194</v>
      </c>
      <c r="EH8" s="31">
        <v>200</v>
      </c>
      <c r="EI8" s="31" t="s">
        <v>1546</v>
      </c>
      <c r="EJ8" s="31">
        <v>57</v>
      </c>
      <c r="EK8" s="31">
        <v>40</v>
      </c>
      <c r="EM8" s="31" t="s">
        <v>1546</v>
      </c>
      <c r="ER8" s="31">
        <v>89</v>
      </c>
      <c r="ET8" s="31">
        <v>150</v>
      </c>
      <c r="EU8" s="31" t="s">
        <v>1546</v>
      </c>
      <c r="EV8" s="31">
        <v>2</v>
      </c>
      <c r="EW8" s="31">
        <v>2</v>
      </c>
      <c r="EX8" s="31">
        <v>2</v>
      </c>
      <c r="EY8" s="31">
        <v>2</v>
      </c>
      <c r="EZ8" s="31">
        <v>1</v>
      </c>
      <c r="FA8" s="31">
        <v>1</v>
      </c>
      <c r="FB8" s="31">
        <v>1</v>
      </c>
      <c r="FC8" s="31">
        <v>1</v>
      </c>
      <c r="FD8" s="31">
        <v>89.2</v>
      </c>
      <c r="FE8" s="31">
        <v>91.3</v>
      </c>
      <c r="FF8" s="31">
        <v>0.28499999999999998</v>
      </c>
      <c r="FG8" s="31">
        <v>0.502</v>
      </c>
      <c r="FI8" s="31">
        <v>95.3</v>
      </c>
      <c r="FJ8" s="31">
        <v>0.03</v>
      </c>
      <c r="FK8" s="31">
        <v>1</v>
      </c>
      <c r="FL8" s="31">
        <v>2</v>
      </c>
      <c r="FM8" s="31">
        <v>2</v>
      </c>
      <c r="FN8" s="31">
        <v>2</v>
      </c>
      <c r="FO8" s="31">
        <v>2</v>
      </c>
      <c r="FP8" s="31">
        <v>2</v>
      </c>
      <c r="FQ8" s="31">
        <v>2</v>
      </c>
      <c r="FR8" s="31">
        <v>2</v>
      </c>
      <c r="FS8" s="31">
        <v>4</v>
      </c>
      <c r="FT8" s="31">
        <v>2</v>
      </c>
      <c r="FU8" s="31">
        <v>2</v>
      </c>
      <c r="FV8" s="31">
        <v>2</v>
      </c>
      <c r="FW8" s="31">
        <v>1</v>
      </c>
      <c r="FX8" s="31">
        <v>1</v>
      </c>
      <c r="FY8" s="31">
        <v>2</v>
      </c>
      <c r="GA8" s="31">
        <v>2</v>
      </c>
      <c r="GB8" s="31">
        <v>2</v>
      </c>
      <c r="GC8" s="31">
        <v>2</v>
      </c>
      <c r="GE8" s="31">
        <v>2</v>
      </c>
      <c r="GH8" s="31">
        <v>2</v>
      </c>
      <c r="GJ8" s="31">
        <v>1</v>
      </c>
      <c r="GK8" s="31" t="s">
        <v>2053</v>
      </c>
      <c r="GL8" s="31">
        <v>2</v>
      </c>
      <c r="GO8" s="31">
        <v>2</v>
      </c>
      <c r="GQ8" s="31">
        <v>2</v>
      </c>
      <c r="GS8" s="31">
        <v>2</v>
      </c>
      <c r="GU8" s="31">
        <v>2</v>
      </c>
      <c r="GW8" s="31">
        <v>2</v>
      </c>
      <c r="HA8" s="31">
        <v>2</v>
      </c>
      <c r="HB8" s="31" t="s">
        <v>355</v>
      </c>
      <c r="HM8" s="31">
        <v>2</v>
      </c>
      <c r="HP8" s="31">
        <v>1</v>
      </c>
      <c r="HQ8" s="31">
        <v>1</v>
      </c>
      <c r="HR8" s="31">
        <v>2</v>
      </c>
      <c r="HS8" s="31">
        <v>2</v>
      </c>
      <c r="HT8" s="31">
        <v>2</v>
      </c>
      <c r="HU8" s="31">
        <v>2</v>
      </c>
      <c r="HV8" s="31">
        <v>2</v>
      </c>
      <c r="HZ8" s="31">
        <v>2</v>
      </c>
      <c r="IA8" s="31">
        <v>2</v>
      </c>
      <c r="IB8" s="31">
        <v>2</v>
      </c>
      <c r="IC8" s="31">
        <v>2</v>
      </c>
      <c r="ID8" s="31">
        <v>2</v>
      </c>
      <c r="IE8" s="31">
        <v>2</v>
      </c>
      <c r="IF8" s="31">
        <v>2</v>
      </c>
      <c r="IJ8" s="31">
        <v>1</v>
      </c>
      <c r="IK8" s="31">
        <v>2</v>
      </c>
      <c r="IL8" s="31">
        <v>2</v>
      </c>
      <c r="IM8" s="31">
        <v>2</v>
      </c>
      <c r="IN8" s="31">
        <v>2</v>
      </c>
      <c r="IO8" s="31">
        <v>2</v>
      </c>
      <c r="IP8" s="31">
        <v>2</v>
      </c>
      <c r="IQ8" s="31" t="s">
        <v>2054</v>
      </c>
      <c r="IT8" s="31">
        <v>2</v>
      </c>
      <c r="IU8" s="31">
        <v>2</v>
      </c>
      <c r="IV8" s="31">
        <v>2</v>
      </c>
      <c r="IW8" s="31">
        <v>2</v>
      </c>
      <c r="IX8" s="31">
        <v>2</v>
      </c>
      <c r="IY8" s="31">
        <v>2</v>
      </c>
      <c r="IZ8" s="31">
        <v>2</v>
      </c>
      <c r="JD8" s="31">
        <v>2</v>
      </c>
      <c r="JE8" s="31">
        <v>2</v>
      </c>
      <c r="JF8" s="31">
        <v>2</v>
      </c>
      <c r="JG8" s="31">
        <v>2</v>
      </c>
      <c r="JH8" s="31">
        <v>2</v>
      </c>
      <c r="JI8" s="31">
        <v>2</v>
      </c>
      <c r="JJ8" s="31">
        <v>2</v>
      </c>
      <c r="JQ8" s="31" t="s">
        <v>366</v>
      </c>
      <c r="JZ8" s="31">
        <v>2</v>
      </c>
      <c r="KA8" s="31" t="s">
        <v>2055</v>
      </c>
      <c r="KB8" s="31">
        <v>62</v>
      </c>
      <c r="KC8" s="31">
        <v>2</v>
      </c>
      <c r="KD8" s="31" t="s">
        <v>366</v>
      </c>
      <c r="KE8" s="31">
        <v>85</v>
      </c>
      <c r="LA8" s="31" t="s">
        <v>363</v>
      </c>
      <c r="LB8" s="31" t="s">
        <v>1729</v>
      </c>
      <c r="LC8" s="31">
        <v>2</v>
      </c>
      <c r="LD8" s="31">
        <v>2</v>
      </c>
      <c r="LE8" s="31" t="s">
        <v>1683</v>
      </c>
      <c r="LF8" s="31">
        <v>2</v>
      </c>
      <c r="LG8" s="31">
        <v>2</v>
      </c>
      <c r="LH8" s="31">
        <v>2</v>
      </c>
      <c r="LI8" s="31">
        <v>2</v>
      </c>
      <c r="LK8" s="31">
        <v>2</v>
      </c>
      <c r="LM8" s="31">
        <v>2</v>
      </c>
      <c r="LO8" s="31">
        <v>2</v>
      </c>
      <c r="LQ8" s="31">
        <v>2</v>
      </c>
      <c r="LS8" s="31">
        <v>2</v>
      </c>
      <c r="LU8" s="31">
        <v>2</v>
      </c>
      <c r="LW8" s="31">
        <v>2</v>
      </c>
      <c r="LY8" s="31">
        <v>2</v>
      </c>
      <c r="MA8" s="31">
        <v>2</v>
      </c>
      <c r="MC8" s="31">
        <v>2</v>
      </c>
      <c r="ME8" s="31">
        <v>2</v>
      </c>
      <c r="MG8" s="31">
        <v>2</v>
      </c>
      <c r="MI8" s="31">
        <v>2</v>
      </c>
      <c r="MK8" s="31">
        <v>2</v>
      </c>
      <c r="MM8" s="31">
        <v>2</v>
      </c>
      <c r="MO8" s="31">
        <v>2</v>
      </c>
      <c r="MQ8" s="31">
        <v>2</v>
      </c>
      <c r="MS8" s="31">
        <v>2</v>
      </c>
      <c r="MU8" s="31">
        <v>2</v>
      </c>
      <c r="MW8" s="31">
        <v>2</v>
      </c>
      <c r="MY8" s="31" t="s">
        <v>355</v>
      </c>
      <c r="NA8" s="31">
        <v>2</v>
      </c>
      <c r="NC8" s="31">
        <v>2</v>
      </c>
      <c r="NE8" s="31">
        <v>2</v>
      </c>
      <c r="NG8" s="31">
        <v>2</v>
      </c>
      <c r="NI8" s="31">
        <v>2</v>
      </c>
      <c r="NK8" s="31">
        <v>2</v>
      </c>
      <c r="NM8" s="31">
        <v>2</v>
      </c>
      <c r="NO8" s="31">
        <v>2</v>
      </c>
      <c r="NQ8" s="31">
        <v>2</v>
      </c>
      <c r="NS8" s="31">
        <v>2</v>
      </c>
      <c r="NU8" s="31">
        <v>2</v>
      </c>
      <c r="NW8" s="31">
        <v>2</v>
      </c>
      <c r="NY8" s="31">
        <v>2</v>
      </c>
      <c r="OA8" s="31">
        <v>2</v>
      </c>
      <c r="OC8" s="31">
        <v>2</v>
      </c>
      <c r="OE8" s="31">
        <v>2</v>
      </c>
      <c r="OG8" s="31">
        <v>2</v>
      </c>
      <c r="OI8" s="31">
        <v>2</v>
      </c>
      <c r="OK8" s="31">
        <v>2</v>
      </c>
      <c r="OM8" s="31">
        <v>2</v>
      </c>
      <c r="OO8" s="31">
        <v>2</v>
      </c>
      <c r="OQ8" s="31" t="s">
        <v>355</v>
      </c>
      <c r="OS8" s="31">
        <v>2</v>
      </c>
      <c r="OU8" s="31">
        <v>2</v>
      </c>
      <c r="OW8" s="31">
        <v>2</v>
      </c>
      <c r="OY8" s="31">
        <v>2</v>
      </c>
      <c r="PA8" s="31">
        <v>2</v>
      </c>
      <c r="PC8" s="31">
        <v>2</v>
      </c>
      <c r="PE8" s="31">
        <v>2</v>
      </c>
      <c r="PG8" s="31">
        <v>2</v>
      </c>
      <c r="PI8" s="31">
        <v>2</v>
      </c>
      <c r="PK8" s="31">
        <v>2</v>
      </c>
      <c r="PM8" s="31">
        <v>2</v>
      </c>
      <c r="PO8" s="31">
        <v>2</v>
      </c>
      <c r="PQ8" s="31">
        <v>2</v>
      </c>
      <c r="PS8" s="31">
        <v>2</v>
      </c>
      <c r="PU8" s="31">
        <v>2</v>
      </c>
      <c r="PW8" s="31">
        <v>2</v>
      </c>
      <c r="PY8" s="31">
        <v>2</v>
      </c>
      <c r="QA8" s="31">
        <v>2</v>
      </c>
      <c r="QC8" s="31">
        <v>2</v>
      </c>
      <c r="QE8" s="31">
        <v>2</v>
      </c>
      <c r="QG8" s="31">
        <v>2</v>
      </c>
      <c r="QI8" s="31" t="s">
        <v>355</v>
      </c>
      <c r="QK8" s="31">
        <v>1</v>
      </c>
      <c r="QL8" s="31">
        <v>2</v>
      </c>
      <c r="QM8" s="31">
        <v>2</v>
      </c>
      <c r="QN8" s="31">
        <v>2</v>
      </c>
      <c r="QO8" s="31">
        <v>2</v>
      </c>
      <c r="QP8" s="31">
        <v>2</v>
      </c>
      <c r="QQ8" s="31">
        <v>2</v>
      </c>
      <c r="QR8" s="31">
        <v>2</v>
      </c>
      <c r="QS8" s="31">
        <v>2</v>
      </c>
      <c r="QT8" s="31">
        <v>2</v>
      </c>
      <c r="QU8" s="31">
        <v>2</v>
      </c>
      <c r="QV8" s="31">
        <v>2</v>
      </c>
      <c r="QW8" s="31">
        <v>2</v>
      </c>
      <c r="QX8" s="31">
        <v>2</v>
      </c>
      <c r="QY8" s="31">
        <v>2</v>
      </c>
      <c r="QZ8" s="31">
        <v>2</v>
      </c>
      <c r="RA8" s="31">
        <v>2</v>
      </c>
      <c r="RB8" s="31">
        <v>2</v>
      </c>
      <c r="RC8" s="31">
        <v>2</v>
      </c>
      <c r="RD8" s="31">
        <v>2</v>
      </c>
      <c r="RE8" s="31">
        <v>2</v>
      </c>
      <c r="RF8" s="31">
        <v>2</v>
      </c>
      <c r="RG8" s="31">
        <v>2</v>
      </c>
      <c r="RH8" s="31">
        <v>2</v>
      </c>
      <c r="RI8" s="31">
        <v>2</v>
      </c>
      <c r="RJ8" s="31">
        <v>2</v>
      </c>
      <c r="RK8" s="31">
        <v>2</v>
      </c>
      <c r="RL8" s="31">
        <v>2</v>
      </c>
      <c r="RM8" s="31">
        <v>2</v>
      </c>
      <c r="RN8" s="31">
        <v>2</v>
      </c>
      <c r="RO8" s="31">
        <v>2</v>
      </c>
      <c r="RP8" s="31">
        <v>2</v>
      </c>
      <c r="RQ8" s="31">
        <v>2</v>
      </c>
      <c r="RR8" s="31">
        <v>2</v>
      </c>
      <c r="RS8" s="31">
        <v>2</v>
      </c>
      <c r="RT8" s="31" t="s">
        <v>1564</v>
      </c>
      <c r="RU8" s="31" t="s">
        <v>1564</v>
      </c>
      <c r="RX8" s="31">
        <v>5</v>
      </c>
      <c r="RY8" s="31">
        <v>2</v>
      </c>
      <c r="RZ8" s="31">
        <v>2</v>
      </c>
      <c r="SA8" s="31">
        <v>2</v>
      </c>
      <c r="SB8" s="31">
        <v>2</v>
      </c>
      <c r="SC8" s="31">
        <v>2</v>
      </c>
      <c r="SD8" s="31">
        <v>5</v>
      </c>
      <c r="SE8" s="31">
        <v>2</v>
      </c>
      <c r="SF8" s="31">
        <v>2</v>
      </c>
      <c r="SG8" s="31">
        <v>2</v>
      </c>
      <c r="SH8" s="31">
        <v>2</v>
      </c>
      <c r="SI8" s="31">
        <v>2</v>
      </c>
      <c r="SJ8" s="31">
        <v>2</v>
      </c>
      <c r="SK8" s="31">
        <v>2</v>
      </c>
      <c r="SL8" s="31">
        <v>2</v>
      </c>
      <c r="SM8" s="31" t="s">
        <v>1430</v>
      </c>
      <c r="SO8" s="31">
        <v>2</v>
      </c>
      <c r="SP8" s="31">
        <v>2</v>
      </c>
      <c r="SQ8" s="31">
        <v>2</v>
      </c>
      <c r="SR8" s="31">
        <v>2</v>
      </c>
      <c r="SS8" s="31">
        <v>1</v>
      </c>
      <c r="ST8" s="31">
        <v>1</v>
      </c>
      <c r="SU8" s="31">
        <v>1</v>
      </c>
      <c r="SV8" s="31">
        <v>2</v>
      </c>
      <c r="SW8" s="31" t="s">
        <v>1430</v>
      </c>
      <c r="SX8" s="31">
        <v>2</v>
      </c>
      <c r="SZ8" s="31">
        <v>2</v>
      </c>
      <c r="TA8" s="31">
        <v>2</v>
      </c>
      <c r="TB8" s="31">
        <v>2</v>
      </c>
      <c r="TC8" s="31">
        <v>2</v>
      </c>
      <c r="TD8" s="31">
        <v>2</v>
      </c>
      <c r="TE8" s="31">
        <v>2</v>
      </c>
      <c r="TF8" s="31">
        <v>2</v>
      </c>
      <c r="TG8" s="31">
        <v>1</v>
      </c>
      <c r="TH8" s="31" t="s">
        <v>1430</v>
      </c>
      <c r="TJ8" s="31" t="s">
        <v>1430</v>
      </c>
      <c r="TK8" s="31" t="s">
        <v>1430</v>
      </c>
      <c r="TQ8" s="31">
        <v>2</v>
      </c>
      <c r="TS8" s="31">
        <v>2</v>
      </c>
      <c r="TT8" s="31">
        <v>2</v>
      </c>
      <c r="TU8" s="31">
        <v>2</v>
      </c>
      <c r="TV8" s="31">
        <v>2</v>
      </c>
      <c r="TW8" s="31">
        <v>2</v>
      </c>
      <c r="TX8" s="31">
        <v>2</v>
      </c>
      <c r="TY8" s="31">
        <v>2</v>
      </c>
      <c r="TZ8" s="31">
        <v>1</v>
      </c>
      <c r="UA8" s="31">
        <v>1</v>
      </c>
    </row>
    <row r="9" spans="1:547" s="31" customFormat="1" ht="13.5" customHeight="1">
      <c r="A9" s="31">
        <f t="shared" si="0"/>
        <v>7</v>
      </c>
      <c r="B9" s="31">
        <v>7</v>
      </c>
      <c r="C9" s="31">
        <v>7</v>
      </c>
      <c r="D9" s="31" t="s">
        <v>2040</v>
      </c>
      <c r="E9" s="31" t="s">
        <v>2056</v>
      </c>
      <c r="H9" s="31">
        <v>42632</v>
      </c>
      <c r="I9" s="31">
        <v>29172</v>
      </c>
      <c r="J9" s="31">
        <v>2</v>
      </c>
      <c r="K9" s="31">
        <v>2</v>
      </c>
      <c r="L9" s="31">
        <v>2</v>
      </c>
      <c r="M9" s="31">
        <v>2</v>
      </c>
      <c r="N9" s="31">
        <v>2</v>
      </c>
      <c r="O9" s="31">
        <v>2</v>
      </c>
      <c r="P9" s="31">
        <v>2</v>
      </c>
      <c r="Q9" s="31">
        <v>2</v>
      </c>
      <c r="R9" s="31">
        <v>42156</v>
      </c>
      <c r="S9" s="31">
        <v>42217</v>
      </c>
      <c r="T9" s="31">
        <v>42522</v>
      </c>
      <c r="W9" s="31">
        <v>2</v>
      </c>
      <c r="X9" s="31">
        <v>2</v>
      </c>
      <c r="Y9" s="31">
        <v>2</v>
      </c>
      <c r="Z9" s="31">
        <v>2</v>
      </c>
      <c r="AA9" s="31">
        <v>1</v>
      </c>
      <c r="AB9" s="31">
        <v>2</v>
      </c>
      <c r="AC9" s="31">
        <v>2</v>
      </c>
      <c r="AD9" s="31">
        <v>2</v>
      </c>
      <c r="AE9" s="31">
        <v>1</v>
      </c>
      <c r="AH9" s="31">
        <v>2</v>
      </c>
      <c r="AI9" s="31">
        <v>2</v>
      </c>
      <c r="AJ9" s="31">
        <v>2</v>
      </c>
      <c r="AK9" s="31">
        <v>4</v>
      </c>
      <c r="AL9" s="31">
        <v>2</v>
      </c>
      <c r="AN9" s="31">
        <v>2</v>
      </c>
      <c r="AO9" s="31">
        <v>2</v>
      </c>
      <c r="AP9" s="31">
        <v>2</v>
      </c>
      <c r="AQ9" s="31">
        <v>2</v>
      </c>
      <c r="AR9" s="31">
        <v>2</v>
      </c>
      <c r="AS9" s="31">
        <v>2</v>
      </c>
      <c r="AT9" s="31">
        <v>2</v>
      </c>
      <c r="AU9" s="31">
        <v>2</v>
      </c>
      <c r="AW9" s="31">
        <v>2</v>
      </c>
      <c r="AX9" s="31">
        <v>2</v>
      </c>
      <c r="AY9" s="31">
        <v>2</v>
      </c>
      <c r="AZ9" s="31">
        <v>1</v>
      </c>
      <c r="BA9" s="31">
        <v>1</v>
      </c>
      <c r="BB9" s="31">
        <v>1</v>
      </c>
      <c r="BD9" s="31">
        <v>2</v>
      </c>
      <c r="BE9" s="31">
        <v>2</v>
      </c>
      <c r="BF9" s="31">
        <v>2</v>
      </c>
      <c r="BG9" s="31">
        <v>1</v>
      </c>
      <c r="BH9" s="31">
        <v>1</v>
      </c>
      <c r="BI9" s="31">
        <v>1</v>
      </c>
      <c r="BK9" s="31">
        <v>1</v>
      </c>
      <c r="BL9" s="31">
        <v>2</v>
      </c>
      <c r="BM9" s="31">
        <v>1</v>
      </c>
      <c r="BN9" s="31">
        <v>1</v>
      </c>
      <c r="BO9" s="31">
        <v>1</v>
      </c>
      <c r="BP9" s="31">
        <v>1</v>
      </c>
      <c r="BR9" s="31">
        <v>1</v>
      </c>
      <c r="BT9" s="31">
        <v>2</v>
      </c>
      <c r="BY9" s="31">
        <v>1</v>
      </c>
      <c r="CD9" s="31">
        <v>1</v>
      </c>
      <c r="CH9" s="31">
        <v>1</v>
      </c>
      <c r="CM9" s="31">
        <v>27</v>
      </c>
      <c r="CN9" s="31">
        <v>4</v>
      </c>
      <c r="CO9" s="31">
        <v>9</v>
      </c>
      <c r="CP9" s="31">
        <v>16</v>
      </c>
      <c r="CQ9" s="31">
        <v>21</v>
      </c>
      <c r="DA9" s="31">
        <v>3</v>
      </c>
      <c r="DB9" s="31">
        <v>2</v>
      </c>
      <c r="DC9" s="31">
        <v>1</v>
      </c>
      <c r="DD9" s="31">
        <v>4</v>
      </c>
      <c r="DE9" s="31">
        <v>1</v>
      </c>
      <c r="DF9" s="31">
        <v>4</v>
      </c>
      <c r="DG9" s="31">
        <v>4</v>
      </c>
      <c r="DH9" s="31">
        <v>4</v>
      </c>
      <c r="DI9" s="31">
        <v>0</v>
      </c>
      <c r="DJ9" s="31">
        <v>0</v>
      </c>
      <c r="DK9" s="31">
        <v>0</v>
      </c>
      <c r="DL9" s="31">
        <v>0</v>
      </c>
      <c r="DM9" s="31">
        <v>0</v>
      </c>
      <c r="DN9" s="31">
        <v>0</v>
      </c>
      <c r="DO9" s="31">
        <v>1</v>
      </c>
      <c r="DP9" s="31">
        <v>2</v>
      </c>
      <c r="DQ9" s="31">
        <v>1</v>
      </c>
      <c r="DR9" s="31">
        <v>16</v>
      </c>
      <c r="DS9" s="31">
        <v>2.0462184873949498</v>
      </c>
      <c r="EV9" s="31">
        <v>2</v>
      </c>
      <c r="EW9" s="31">
        <v>2</v>
      </c>
      <c r="EX9" s="31">
        <v>2</v>
      </c>
      <c r="EY9" s="31">
        <v>2</v>
      </c>
      <c r="FA9" s="31">
        <v>1</v>
      </c>
      <c r="FB9" s="31">
        <v>1</v>
      </c>
      <c r="FK9" s="31">
        <v>2</v>
      </c>
      <c r="FL9" s="31">
        <v>2</v>
      </c>
      <c r="FM9" s="31">
        <v>2</v>
      </c>
      <c r="FN9" s="31">
        <v>2</v>
      </c>
      <c r="FO9" s="31">
        <v>2</v>
      </c>
      <c r="FP9" s="31">
        <v>2</v>
      </c>
      <c r="FQ9" s="31">
        <v>2</v>
      </c>
      <c r="FR9" s="31">
        <v>2</v>
      </c>
      <c r="FS9" s="31">
        <v>4</v>
      </c>
      <c r="FT9" s="31">
        <v>2</v>
      </c>
      <c r="FU9" s="31">
        <v>2</v>
      </c>
      <c r="FV9" s="31">
        <v>2</v>
      </c>
      <c r="FW9" s="31">
        <v>1</v>
      </c>
      <c r="FX9" s="31">
        <v>1</v>
      </c>
      <c r="FY9" s="31">
        <v>2</v>
      </c>
      <c r="GA9" s="31">
        <v>2</v>
      </c>
      <c r="GB9" s="31">
        <v>2</v>
      </c>
      <c r="GC9" s="31">
        <v>2</v>
      </c>
      <c r="GE9" s="31">
        <v>2</v>
      </c>
      <c r="GH9" s="31">
        <v>2</v>
      </c>
      <c r="GJ9" s="31">
        <v>2</v>
      </c>
      <c r="GL9" s="31">
        <v>1</v>
      </c>
      <c r="GM9" s="31">
        <v>42552</v>
      </c>
      <c r="GO9" s="31">
        <v>2</v>
      </c>
      <c r="GQ9" s="31">
        <v>2</v>
      </c>
      <c r="GS9" s="31">
        <v>2</v>
      </c>
      <c r="GU9" s="31">
        <v>2</v>
      </c>
      <c r="GW9" s="31">
        <v>2</v>
      </c>
      <c r="GY9" s="31">
        <v>2</v>
      </c>
      <c r="HA9" s="31">
        <v>2</v>
      </c>
      <c r="HB9" s="31" t="s">
        <v>356</v>
      </c>
      <c r="HC9" s="31" t="s">
        <v>1786</v>
      </c>
      <c r="HD9" s="31" t="s">
        <v>2057</v>
      </c>
      <c r="HE9" s="31" t="s">
        <v>2058</v>
      </c>
      <c r="HF9" s="31" t="s">
        <v>1759</v>
      </c>
      <c r="HG9" s="31" t="s">
        <v>2059</v>
      </c>
      <c r="HH9" s="31" t="s">
        <v>1759</v>
      </c>
      <c r="HI9" s="31" t="s">
        <v>2060</v>
      </c>
      <c r="HJ9" s="31" t="s">
        <v>1759</v>
      </c>
      <c r="HM9" s="31">
        <v>2</v>
      </c>
      <c r="HP9" s="31">
        <v>2</v>
      </c>
      <c r="HQ9" s="31">
        <v>2</v>
      </c>
      <c r="HR9" s="31">
        <v>2</v>
      </c>
      <c r="HS9" s="31">
        <v>2</v>
      </c>
      <c r="HT9" s="31">
        <v>2</v>
      </c>
      <c r="HU9" s="31">
        <v>2</v>
      </c>
      <c r="HV9" s="31">
        <v>2</v>
      </c>
      <c r="HZ9" s="31">
        <v>2</v>
      </c>
      <c r="IA9" s="31">
        <v>2</v>
      </c>
      <c r="IB9" s="31">
        <v>2</v>
      </c>
      <c r="IC9" s="31">
        <v>2</v>
      </c>
      <c r="ID9" s="31">
        <v>2</v>
      </c>
      <c r="IE9" s="31">
        <v>2</v>
      </c>
      <c r="IF9" s="31">
        <v>2</v>
      </c>
      <c r="IJ9" s="31">
        <v>2</v>
      </c>
      <c r="IK9" s="31">
        <v>2</v>
      </c>
      <c r="IL9" s="31">
        <v>2</v>
      </c>
      <c r="IM9" s="31">
        <v>2</v>
      </c>
      <c r="IN9" s="31">
        <v>2</v>
      </c>
      <c r="IO9" s="31">
        <v>2</v>
      </c>
      <c r="IP9" s="31">
        <v>2</v>
      </c>
      <c r="IT9" s="31">
        <v>2</v>
      </c>
      <c r="IU9" s="31">
        <v>2</v>
      </c>
      <c r="IV9" s="31">
        <v>2</v>
      </c>
      <c r="IW9" s="31">
        <v>2</v>
      </c>
      <c r="IX9" s="31">
        <v>2</v>
      </c>
      <c r="IY9" s="31">
        <v>2</v>
      </c>
      <c r="IZ9" s="31">
        <v>2</v>
      </c>
      <c r="JD9" s="31">
        <v>2</v>
      </c>
      <c r="JE9" s="31">
        <v>2</v>
      </c>
      <c r="JF9" s="31">
        <v>2</v>
      </c>
      <c r="JG9" s="31">
        <v>2</v>
      </c>
      <c r="JH9" s="31">
        <v>2</v>
      </c>
      <c r="JI9" s="31">
        <v>2</v>
      </c>
      <c r="JJ9" s="31">
        <v>2</v>
      </c>
      <c r="JZ9" s="31">
        <v>1</v>
      </c>
      <c r="KC9" s="31">
        <v>1</v>
      </c>
      <c r="LA9" s="31" t="s">
        <v>367</v>
      </c>
      <c r="LB9" s="31" t="s">
        <v>1954</v>
      </c>
      <c r="LC9" s="31">
        <v>2</v>
      </c>
      <c r="LD9" s="31">
        <v>1</v>
      </c>
      <c r="LE9" s="31" t="s">
        <v>1440</v>
      </c>
      <c r="LF9" s="31">
        <v>2</v>
      </c>
      <c r="LG9" s="31">
        <v>2</v>
      </c>
      <c r="LH9" s="31">
        <v>1</v>
      </c>
      <c r="LI9" s="31">
        <v>2</v>
      </c>
      <c r="LK9" s="31">
        <v>2</v>
      </c>
      <c r="LM9" s="31">
        <v>2</v>
      </c>
      <c r="LO9" s="31">
        <v>2</v>
      </c>
      <c r="LQ9" s="31">
        <v>2</v>
      </c>
      <c r="LS9" s="31">
        <v>2</v>
      </c>
      <c r="LU9" s="31">
        <v>2</v>
      </c>
      <c r="LW9" s="31">
        <v>2</v>
      </c>
      <c r="LY9" s="31">
        <v>2</v>
      </c>
      <c r="MA9" s="31">
        <v>1</v>
      </c>
      <c r="MB9" s="31">
        <v>26</v>
      </c>
      <c r="MC9" s="31">
        <v>2</v>
      </c>
      <c r="ME9" s="31">
        <v>2</v>
      </c>
      <c r="MG9" s="31">
        <v>2</v>
      </c>
      <c r="MI9" s="31">
        <v>2</v>
      </c>
      <c r="MK9" s="31">
        <v>2</v>
      </c>
      <c r="MM9" s="31">
        <v>2</v>
      </c>
      <c r="MO9" s="31">
        <v>2</v>
      </c>
      <c r="MQ9" s="31">
        <v>2</v>
      </c>
      <c r="MS9" s="31">
        <v>2</v>
      </c>
      <c r="MU9" s="31">
        <v>2</v>
      </c>
      <c r="MW9" s="31">
        <v>2</v>
      </c>
      <c r="MY9" s="31" t="s">
        <v>355</v>
      </c>
      <c r="NA9" s="31">
        <v>2</v>
      </c>
      <c r="NC9" s="31">
        <v>2</v>
      </c>
      <c r="NE9" s="31">
        <v>2</v>
      </c>
      <c r="NG9" s="31">
        <v>2</v>
      </c>
      <c r="NI9" s="31">
        <v>2</v>
      </c>
      <c r="NK9" s="31">
        <v>2</v>
      </c>
      <c r="NM9" s="31">
        <v>2</v>
      </c>
      <c r="NO9" s="31">
        <v>2</v>
      </c>
      <c r="NQ9" s="31">
        <v>2</v>
      </c>
      <c r="NS9" s="31">
        <v>2</v>
      </c>
      <c r="NU9" s="31">
        <v>2</v>
      </c>
      <c r="NW9" s="31">
        <v>2</v>
      </c>
      <c r="NY9" s="31">
        <v>2</v>
      </c>
      <c r="OA9" s="31">
        <v>2</v>
      </c>
      <c r="OC9" s="31">
        <v>2</v>
      </c>
      <c r="OE9" s="31">
        <v>2</v>
      </c>
      <c r="OG9" s="31">
        <v>2</v>
      </c>
      <c r="OI9" s="31">
        <v>2</v>
      </c>
      <c r="OK9" s="31">
        <v>2</v>
      </c>
      <c r="OM9" s="31">
        <v>2</v>
      </c>
      <c r="OO9" s="31">
        <v>2</v>
      </c>
      <c r="OQ9" s="31" t="s">
        <v>355</v>
      </c>
      <c r="OS9" s="31">
        <v>2</v>
      </c>
      <c r="OU9" s="31">
        <v>2</v>
      </c>
      <c r="OW9" s="31">
        <v>2</v>
      </c>
      <c r="OY9" s="31">
        <v>2</v>
      </c>
      <c r="PA9" s="31">
        <v>2</v>
      </c>
      <c r="PC9" s="31">
        <v>2</v>
      </c>
      <c r="PE9" s="31">
        <v>2</v>
      </c>
      <c r="PG9" s="31">
        <v>2</v>
      </c>
      <c r="PI9" s="31">
        <v>2</v>
      </c>
      <c r="PK9" s="31">
        <v>2</v>
      </c>
      <c r="PM9" s="31">
        <v>2</v>
      </c>
      <c r="PO9" s="31">
        <v>2</v>
      </c>
      <c r="PQ9" s="31">
        <v>2</v>
      </c>
      <c r="PS9" s="31">
        <v>2</v>
      </c>
      <c r="PU9" s="31">
        <v>2</v>
      </c>
      <c r="PW9" s="31">
        <v>2</v>
      </c>
      <c r="PY9" s="31">
        <v>2</v>
      </c>
      <c r="QA9" s="31">
        <v>2</v>
      </c>
      <c r="QC9" s="31">
        <v>2</v>
      </c>
      <c r="QE9" s="31">
        <v>2</v>
      </c>
      <c r="QG9" s="31">
        <v>2</v>
      </c>
      <c r="QI9" s="31" t="s">
        <v>355</v>
      </c>
      <c r="QK9" s="31">
        <v>1</v>
      </c>
      <c r="QL9" s="31">
        <v>2</v>
      </c>
      <c r="QM9" s="31">
        <v>2</v>
      </c>
      <c r="QN9" s="31">
        <v>2</v>
      </c>
      <c r="QO9" s="31">
        <v>2</v>
      </c>
      <c r="QP9" s="31">
        <v>2</v>
      </c>
      <c r="QQ9" s="31">
        <v>2</v>
      </c>
      <c r="QR9" s="31">
        <v>2</v>
      </c>
      <c r="QS9" s="31">
        <v>2</v>
      </c>
      <c r="QT9" s="31">
        <v>2</v>
      </c>
      <c r="QU9" s="31">
        <v>2</v>
      </c>
      <c r="QV9" s="31">
        <v>2</v>
      </c>
      <c r="QW9" s="31">
        <v>2</v>
      </c>
      <c r="QX9" s="31">
        <v>2</v>
      </c>
      <c r="QY9" s="31">
        <v>2</v>
      </c>
      <c r="QZ9" s="31">
        <v>2</v>
      </c>
      <c r="RA9" s="31">
        <v>2</v>
      </c>
      <c r="RB9" s="31">
        <v>2</v>
      </c>
      <c r="RC9" s="31">
        <v>2</v>
      </c>
      <c r="RD9" s="31">
        <v>2</v>
      </c>
      <c r="RE9" s="31">
        <v>2</v>
      </c>
      <c r="RF9" s="31">
        <v>2</v>
      </c>
      <c r="RG9" s="31">
        <v>2</v>
      </c>
      <c r="RH9" s="31">
        <v>2</v>
      </c>
      <c r="RI9" s="31">
        <v>2</v>
      </c>
      <c r="RJ9" s="31">
        <v>2</v>
      </c>
      <c r="RK9" s="31">
        <v>2</v>
      </c>
      <c r="RL9" s="31">
        <v>2</v>
      </c>
      <c r="RM9" s="31">
        <v>2</v>
      </c>
      <c r="RN9" s="31">
        <v>2</v>
      </c>
      <c r="RO9" s="31">
        <v>2</v>
      </c>
      <c r="RP9" s="31">
        <v>2</v>
      </c>
      <c r="RQ9" s="31">
        <v>2</v>
      </c>
      <c r="RR9" s="31">
        <v>2</v>
      </c>
      <c r="RS9" s="31">
        <v>2</v>
      </c>
      <c r="RT9" s="31" t="s">
        <v>1872</v>
      </c>
      <c r="RU9" s="31" t="s">
        <v>1872</v>
      </c>
      <c r="RX9" s="31">
        <v>2</v>
      </c>
      <c r="RY9" s="31">
        <v>2</v>
      </c>
      <c r="RZ9" s="31">
        <v>2</v>
      </c>
      <c r="SA9" s="31">
        <v>2</v>
      </c>
      <c r="SB9" s="31">
        <v>2</v>
      </c>
      <c r="SC9" s="31">
        <v>2</v>
      </c>
      <c r="SD9" s="31">
        <v>2</v>
      </c>
      <c r="SE9" s="31">
        <v>2</v>
      </c>
      <c r="SF9" s="31">
        <v>2</v>
      </c>
      <c r="SG9" s="31">
        <v>2</v>
      </c>
      <c r="SH9" s="31">
        <v>2</v>
      </c>
      <c r="SI9" s="31">
        <v>2</v>
      </c>
      <c r="SJ9" s="31">
        <v>2</v>
      </c>
      <c r="SK9" s="31">
        <v>2</v>
      </c>
      <c r="SL9" s="31">
        <v>2</v>
      </c>
      <c r="SM9" s="31" t="s">
        <v>1550</v>
      </c>
      <c r="SO9" s="31">
        <v>2</v>
      </c>
      <c r="SP9" s="31">
        <v>2</v>
      </c>
      <c r="SQ9" s="31">
        <v>2</v>
      </c>
      <c r="SR9" s="31">
        <v>2</v>
      </c>
      <c r="SS9" s="31">
        <v>2</v>
      </c>
      <c r="ST9" s="31">
        <v>2</v>
      </c>
      <c r="SU9" s="31">
        <v>2</v>
      </c>
      <c r="SV9" s="31">
        <v>2</v>
      </c>
      <c r="SW9" s="31" t="s">
        <v>1633</v>
      </c>
      <c r="SX9" s="31">
        <v>6</v>
      </c>
      <c r="SZ9" s="31">
        <v>1</v>
      </c>
      <c r="TA9" s="31">
        <v>2</v>
      </c>
      <c r="TB9" s="31">
        <v>2</v>
      </c>
      <c r="TC9" s="31">
        <v>2</v>
      </c>
      <c r="TD9" s="31">
        <v>2</v>
      </c>
      <c r="TE9" s="31">
        <v>2</v>
      </c>
      <c r="TF9" s="31">
        <v>2</v>
      </c>
      <c r="TG9" s="31">
        <v>2</v>
      </c>
      <c r="TH9" s="31" t="s">
        <v>2003</v>
      </c>
      <c r="TJ9" s="31" t="s">
        <v>1550</v>
      </c>
      <c r="TK9" s="31" t="s">
        <v>1633</v>
      </c>
      <c r="TL9" s="31" t="s">
        <v>2003</v>
      </c>
      <c r="TQ9" s="31">
        <v>10</v>
      </c>
      <c r="TS9" s="31">
        <v>2</v>
      </c>
      <c r="TT9" s="31">
        <v>2</v>
      </c>
      <c r="TU9" s="31">
        <v>2</v>
      </c>
      <c r="TV9" s="31">
        <v>2</v>
      </c>
      <c r="TW9" s="31">
        <v>1</v>
      </c>
      <c r="TX9" s="31">
        <v>1</v>
      </c>
      <c r="TY9" s="31">
        <v>2</v>
      </c>
      <c r="TZ9" s="31">
        <v>1</v>
      </c>
      <c r="UA9" s="31">
        <v>1</v>
      </c>
    </row>
    <row r="10" spans="1:547" s="31" customFormat="1" ht="13.5" customHeight="1">
      <c r="A10" s="31">
        <f t="shared" si="0"/>
        <v>8</v>
      </c>
      <c r="B10" s="31">
        <v>8</v>
      </c>
      <c r="C10" s="31">
        <v>8</v>
      </c>
      <c r="D10" s="31" t="s">
        <v>2040</v>
      </c>
      <c r="E10" s="31" t="s">
        <v>2061</v>
      </c>
      <c r="H10" s="31">
        <v>42545</v>
      </c>
      <c r="I10" s="31">
        <v>24223</v>
      </c>
      <c r="J10" s="31">
        <v>2</v>
      </c>
      <c r="K10" s="31">
        <v>1</v>
      </c>
      <c r="L10" s="31">
        <v>5</v>
      </c>
      <c r="M10" s="31">
        <v>2</v>
      </c>
      <c r="N10" s="31">
        <v>5</v>
      </c>
      <c r="O10" s="31">
        <v>2</v>
      </c>
      <c r="P10" s="31">
        <v>5</v>
      </c>
      <c r="Q10" s="31">
        <v>2</v>
      </c>
      <c r="R10" s="31">
        <v>41944</v>
      </c>
      <c r="S10" s="31">
        <v>41944</v>
      </c>
      <c r="T10" s="31">
        <v>42522</v>
      </c>
      <c r="W10" s="31">
        <v>1</v>
      </c>
      <c r="X10" s="31">
        <v>2</v>
      </c>
      <c r="Y10" s="31">
        <v>2</v>
      </c>
      <c r="Z10" s="31">
        <v>2</v>
      </c>
      <c r="AA10" s="31">
        <v>2</v>
      </c>
      <c r="AB10" s="31">
        <v>2</v>
      </c>
      <c r="AC10" s="31">
        <v>2</v>
      </c>
      <c r="AD10" s="31">
        <v>2</v>
      </c>
      <c r="AE10" s="31">
        <v>2</v>
      </c>
      <c r="AF10" s="31">
        <v>1</v>
      </c>
      <c r="AG10" s="31">
        <v>1</v>
      </c>
      <c r="AH10" s="31">
        <v>1</v>
      </c>
      <c r="AI10" s="31">
        <v>6</v>
      </c>
      <c r="AJ10" s="31">
        <v>2</v>
      </c>
      <c r="AK10" s="31">
        <v>4</v>
      </c>
      <c r="AL10" s="31">
        <v>2</v>
      </c>
      <c r="AN10" s="31">
        <v>2</v>
      </c>
      <c r="AO10" s="31">
        <v>2</v>
      </c>
      <c r="AP10" s="31">
        <v>2</v>
      </c>
      <c r="AQ10" s="31">
        <v>2</v>
      </c>
      <c r="AR10" s="31">
        <v>2</v>
      </c>
      <c r="AS10" s="31">
        <v>2</v>
      </c>
      <c r="AT10" s="31">
        <v>2</v>
      </c>
      <c r="AU10" s="31">
        <v>2</v>
      </c>
      <c r="AW10" s="31">
        <v>2</v>
      </c>
      <c r="AX10" s="31">
        <v>2</v>
      </c>
      <c r="AY10" s="31">
        <v>2</v>
      </c>
      <c r="AZ10" s="31">
        <v>1</v>
      </c>
      <c r="BA10" s="31">
        <v>1</v>
      </c>
      <c r="BB10" s="31">
        <v>2</v>
      </c>
      <c r="BD10" s="31">
        <v>2</v>
      </c>
      <c r="BE10" s="31">
        <v>2</v>
      </c>
      <c r="BF10" s="31">
        <v>2</v>
      </c>
      <c r="BG10" s="31">
        <v>1</v>
      </c>
      <c r="BH10" s="31">
        <v>1</v>
      </c>
      <c r="BI10" s="31">
        <v>2</v>
      </c>
      <c r="BK10" s="31">
        <v>2</v>
      </c>
      <c r="BL10" s="31">
        <v>2</v>
      </c>
      <c r="BM10" s="31">
        <v>1</v>
      </c>
      <c r="BN10" s="31">
        <v>1</v>
      </c>
      <c r="BO10" s="31">
        <v>2</v>
      </c>
      <c r="BP10" s="31">
        <v>1</v>
      </c>
      <c r="BR10" s="31">
        <v>1</v>
      </c>
      <c r="BT10" s="31">
        <v>2</v>
      </c>
      <c r="BU10" s="31">
        <v>2</v>
      </c>
      <c r="BV10" s="31">
        <v>2</v>
      </c>
      <c r="BW10" s="31">
        <v>2</v>
      </c>
      <c r="BX10" s="31">
        <v>2</v>
      </c>
      <c r="BY10" s="31">
        <v>1</v>
      </c>
      <c r="BZ10" s="31">
        <v>2</v>
      </c>
      <c r="CA10" s="31">
        <v>2</v>
      </c>
      <c r="CB10" s="31">
        <v>2</v>
      </c>
      <c r="CC10" s="31">
        <v>2</v>
      </c>
      <c r="CD10" s="31">
        <v>1</v>
      </c>
      <c r="CH10" s="31">
        <v>1</v>
      </c>
      <c r="CM10" s="31">
        <v>24</v>
      </c>
      <c r="CN10" s="31">
        <v>11</v>
      </c>
      <c r="CO10" s="31">
        <v>6</v>
      </c>
      <c r="CP10" s="31">
        <v>27</v>
      </c>
      <c r="DA10" s="31">
        <v>4</v>
      </c>
      <c r="DB10" s="31">
        <v>2</v>
      </c>
      <c r="DC10" s="31">
        <v>0</v>
      </c>
      <c r="DD10" s="31">
        <v>3</v>
      </c>
      <c r="DE10" s="31">
        <v>7</v>
      </c>
      <c r="DF10" s="31">
        <v>4</v>
      </c>
      <c r="DG10" s="31">
        <v>4</v>
      </c>
      <c r="DH10" s="31">
        <v>4</v>
      </c>
      <c r="DI10" s="31">
        <v>2</v>
      </c>
      <c r="DJ10" s="31">
        <v>3</v>
      </c>
      <c r="DK10" s="31">
        <v>2</v>
      </c>
      <c r="DL10" s="31">
        <v>2</v>
      </c>
      <c r="DM10" s="31">
        <v>2</v>
      </c>
      <c r="DN10" s="31">
        <v>2</v>
      </c>
      <c r="DO10" s="31">
        <v>2</v>
      </c>
      <c r="DP10" s="31">
        <v>3</v>
      </c>
      <c r="DQ10" s="31">
        <v>4</v>
      </c>
      <c r="DR10" s="31">
        <v>34</v>
      </c>
      <c r="DS10" s="31">
        <v>0.70902662229617297</v>
      </c>
      <c r="EB10" s="31">
        <v>0.6</v>
      </c>
      <c r="EC10" s="31">
        <v>0.7</v>
      </c>
      <c r="ED10" s="31">
        <v>1.3</v>
      </c>
      <c r="EE10" s="31" t="s">
        <v>1546</v>
      </c>
      <c r="EF10" s="31">
        <v>96</v>
      </c>
      <c r="EH10" s="31">
        <v>190</v>
      </c>
      <c r="EI10" s="31" t="s">
        <v>1546</v>
      </c>
      <c r="EJ10" s="31">
        <v>27</v>
      </c>
      <c r="EK10" s="31">
        <v>35</v>
      </c>
      <c r="EL10" s="31">
        <v>55</v>
      </c>
      <c r="EM10" s="31" t="s">
        <v>1546</v>
      </c>
      <c r="EN10" s="31">
        <v>45</v>
      </c>
      <c r="EP10" s="31">
        <v>115</v>
      </c>
      <c r="EQ10" s="31" t="s">
        <v>1546</v>
      </c>
      <c r="ER10" s="31">
        <v>120</v>
      </c>
      <c r="ET10" s="31">
        <v>150</v>
      </c>
      <c r="EU10" s="31" t="s">
        <v>1546</v>
      </c>
      <c r="EV10" s="31">
        <v>1</v>
      </c>
      <c r="EW10" s="31">
        <v>2</v>
      </c>
      <c r="EX10" s="31">
        <v>2</v>
      </c>
      <c r="EY10" s="31">
        <v>1</v>
      </c>
      <c r="FD10" s="31">
        <v>60.3</v>
      </c>
      <c r="FE10" s="31">
        <v>57.8</v>
      </c>
      <c r="FK10" s="31">
        <v>1</v>
      </c>
      <c r="FL10" s="31">
        <v>1</v>
      </c>
      <c r="FM10" s="31">
        <v>1</v>
      </c>
      <c r="FN10" s="31">
        <v>1</v>
      </c>
      <c r="FO10" s="31">
        <v>2</v>
      </c>
      <c r="FP10" s="31">
        <v>2</v>
      </c>
      <c r="FQ10" s="31">
        <v>2</v>
      </c>
      <c r="FR10" s="31">
        <v>2</v>
      </c>
      <c r="FS10" s="31">
        <v>4</v>
      </c>
      <c r="FT10" s="31">
        <v>2</v>
      </c>
      <c r="FU10" s="31">
        <v>2</v>
      </c>
      <c r="FV10" s="31">
        <v>2</v>
      </c>
      <c r="FW10" s="31">
        <v>1</v>
      </c>
      <c r="FX10" s="31">
        <v>1</v>
      </c>
      <c r="FY10" s="31">
        <v>2</v>
      </c>
      <c r="GA10" s="31">
        <v>2</v>
      </c>
      <c r="GB10" s="31">
        <v>2</v>
      </c>
      <c r="GC10" s="31">
        <v>1</v>
      </c>
      <c r="GD10" s="31">
        <v>1986</v>
      </c>
      <c r="GE10" s="31">
        <v>1</v>
      </c>
      <c r="GF10" s="31">
        <v>2016</v>
      </c>
      <c r="GG10" s="31">
        <v>2</v>
      </c>
      <c r="GH10" s="31">
        <v>2</v>
      </c>
      <c r="GJ10" s="31">
        <v>2</v>
      </c>
      <c r="GL10" s="31">
        <v>2</v>
      </c>
      <c r="GO10" s="31">
        <v>2</v>
      </c>
      <c r="GQ10" s="31">
        <v>1</v>
      </c>
      <c r="GS10" s="31">
        <v>2</v>
      </c>
      <c r="GU10" s="31">
        <v>2</v>
      </c>
      <c r="GW10" s="31">
        <v>2</v>
      </c>
      <c r="HB10" s="31" t="s">
        <v>355</v>
      </c>
      <c r="HM10" s="31">
        <v>2</v>
      </c>
      <c r="HP10" s="31">
        <v>2</v>
      </c>
      <c r="HQ10" s="31">
        <v>2</v>
      </c>
      <c r="HR10" s="31">
        <v>2</v>
      </c>
      <c r="HS10" s="31">
        <v>2</v>
      </c>
      <c r="HT10" s="31">
        <v>2</v>
      </c>
      <c r="HU10" s="31">
        <v>2</v>
      </c>
      <c r="HV10" s="31">
        <v>2</v>
      </c>
      <c r="HZ10" s="31">
        <v>2</v>
      </c>
      <c r="IA10" s="31">
        <v>2</v>
      </c>
      <c r="IB10" s="31">
        <v>2</v>
      </c>
      <c r="IC10" s="31">
        <v>2</v>
      </c>
      <c r="ID10" s="31">
        <v>2</v>
      </c>
      <c r="IE10" s="31">
        <v>2</v>
      </c>
      <c r="IF10" s="31">
        <v>2</v>
      </c>
      <c r="IJ10" s="31">
        <v>2</v>
      </c>
      <c r="IK10" s="31">
        <v>2</v>
      </c>
      <c r="IL10" s="31">
        <v>2</v>
      </c>
      <c r="IM10" s="31">
        <v>2</v>
      </c>
      <c r="IN10" s="31">
        <v>2</v>
      </c>
      <c r="IO10" s="31">
        <v>2</v>
      </c>
      <c r="IP10" s="31">
        <v>2</v>
      </c>
      <c r="IT10" s="31">
        <v>2</v>
      </c>
      <c r="IU10" s="31">
        <v>2</v>
      </c>
      <c r="IV10" s="31">
        <v>2</v>
      </c>
      <c r="IW10" s="31">
        <v>2</v>
      </c>
      <c r="IX10" s="31">
        <v>2</v>
      </c>
      <c r="IY10" s="31">
        <v>2</v>
      </c>
      <c r="IZ10" s="31">
        <v>2</v>
      </c>
      <c r="JD10" s="31">
        <v>2</v>
      </c>
      <c r="JE10" s="31">
        <v>2</v>
      </c>
      <c r="JF10" s="31">
        <v>2</v>
      </c>
      <c r="JG10" s="31">
        <v>2</v>
      </c>
      <c r="JH10" s="31">
        <v>2</v>
      </c>
      <c r="JI10" s="31">
        <v>2</v>
      </c>
      <c r="JJ10" s="31">
        <v>2</v>
      </c>
      <c r="JN10" s="31" t="s">
        <v>358</v>
      </c>
      <c r="JZ10" s="31">
        <v>2</v>
      </c>
      <c r="KA10" s="31" t="s">
        <v>358</v>
      </c>
      <c r="KB10" s="31">
        <v>80</v>
      </c>
      <c r="KC10" s="31">
        <v>2</v>
      </c>
      <c r="KD10" s="31" t="s">
        <v>368</v>
      </c>
      <c r="KE10" s="31">
        <v>56</v>
      </c>
      <c r="LA10" s="31" t="s">
        <v>1653</v>
      </c>
      <c r="LB10" s="31" t="s">
        <v>364</v>
      </c>
      <c r="LC10" s="31">
        <v>2</v>
      </c>
      <c r="LE10" s="31" t="s">
        <v>1660</v>
      </c>
      <c r="LF10" s="31">
        <v>2</v>
      </c>
      <c r="LG10" s="31">
        <v>2</v>
      </c>
      <c r="LH10" s="31">
        <v>1</v>
      </c>
      <c r="LI10" s="31">
        <v>2</v>
      </c>
      <c r="LK10" s="31">
        <v>2</v>
      </c>
      <c r="LM10" s="31">
        <v>2</v>
      </c>
      <c r="LO10" s="31">
        <v>2</v>
      </c>
      <c r="LQ10" s="31">
        <v>2</v>
      </c>
      <c r="LS10" s="31">
        <v>2</v>
      </c>
      <c r="LU10" s="31">
        <v>2</v>
      </c>
      <c r="LW10" s="31">
        <v>2</v>
      </c>
      <c r="LY10" s="31">
        <v>2</v>
      </c>
      <c r="MA10" s="31">
        <v>2</v>
      </c>
      <c r="MC10" s="31">
        <v>2</v>
      </c>
      <c r="ME10" s="31">
        <v>2</v>
      </c>
      <c r="MG10" s="31">
        <v>2</v>
      </c>
      <c r="MI10" s="31">
        <v>2</v>
      </c>
      <c r="MK10" s="31">
        <v>2</v>
      </c>
      <c r="MM10" s="31">
        <v>2</v>
      </c>
      <c r="MO10" s="31">
        <v>2</v>
      </c>
      <c r="MQ10" s="31">
        <v>2</v>
      </c>
      <c r="MS10" s="31">
        <v>2</v>
      </c>
      <c r="MU10" s="31">
        <v>2</v>
      </c>
      <c r="MW10" s="31">
        <v>2</v>
      </c>
      <c r="MY10" s="31" t="s">
        <v>355</v>
      </c>
      <c r="NA10" s="31">
        <v>2</v>
      </c>
      <c r="NC10" s="31">
        <v>2</v>
      </c>
      <c r="NE10" s="31">
        <v>2</v>
      </c>
      <c r="NG10" s="31">
        <v>2</v>
      </c>
      <c r="NI10" s="31">
        <v>2</v>
      </c>
      <c r="NK10" s="31">
        <v>2</v>
      </c>
      <c r="NM10" s="31">
        <v>2</v>
      </c>
      <c r="NO10" s="31">
        <v>2</v>
      </c>
      <c r="NQ10" s="31">
        <v>2</v>
      </c>
      <c r="NS10" s="31">
        <v>2</v>
      </c>
      <c r="NU10" s="31">
        <v>2</v>
      </c>
      <c r="NW10" s="31">
        <v>2</v>
      </c>
      <c r="NY10" s="31">
        <v>2</v>
      </c>
      <c r="OA10" s="31">
        <v>2</v>
      </c>
      <c r="OC10" s="31">
        <v>2</v>
      </c>
      <c r="OE10" s="31">
        <v>2</v>
      </c>
      <c r="OG10" s="31">
        <v>2</v>
      </c>
      <c r="OI10" s="31">
        <v>2</v>
      </c>
      <c r="OK10" s="31">
        <v>2</v>
      </c>
      <c r="OM10" s="31">
        <v>2</v>
      </c>
      <c r="OO10" s="31">
        <v>2</v>
      </c>
      <c r="OQ10" s="31" t="s">
        <v>355</v>
      </c>
      <c r="OS10" s="31">
        <v>2</v>
      </c>
      <c r="OU10" s="31">
        <v>2</v>
      </c>
      <c r="OW10" s="31">
        <v>2</v>
      </c>
      <c r="OY10" s="31">
        <v>2</v>
      </c>
      <c r="PA10" s="31">
        <v>2</v>
      </c>
      <c r="PC10" s="31">
        <v>2</v>
      </c>
      <c r="PE10" s="31">
        <v>2</v>
      </c>
      <c r="PG10" s="31">
        <v>2</v>
      </c>
      <c r="PI10" s="31">
        <v>1</v>
      </c>
      <c r="PJ10" s="31">
        <v>10</v>
      </c>
      <c r="PK10" s="31">
        <v>2</v>
      </c>
      <c r="PM10" s="31">
        <v>2</v>
      </c>
      <c r="PO10" s="31">
        <v>2</v>
      </c>
      <c r="PQ10" s="31">
        <v>2</v>
      </c>
      <c r="PS10" s="31">
        <v>2</v>
      </c>
      <c r="PU10" s="31">
        <v>2</v>
      </c>
      <c r="PW10" s="31">
        <v>2</v>
      </c>
      <c r="PY10" s="31">
        <v>2</v>
      </c>
      <c r="QA10" s="31">
        <v>2</v>
      </c>
      <c r="QC10" s="31">
        <v>2</v>
      </c>
      <c r="QE10" s="31">
        <v>2</v>
      </c>
      <c r="QG10" s="31">
        <v>2</v>
      </c>
      <c r="QI10" s="31" t="s">
        <v>355</v>
      </c>
      <c r="QK10" s="31">
        <v>1</v>
      </c>
      <c r="QL10" s="31">
        <v>2</v>
      </c>
      <c r="QM10" s="31">
        <v>2</v>
      </c>
      <c r="QN10" s="31">
        <v>2</v>
      </c>
      <c r="QO10" s="31">
        <v>2</v>
      </c>
      <c r="QP10" s="31">
        <v>2</v>
      </c>
      <c r="QQ10" s="31">
        <v>2</v>
      </c>
      <c r="QR10" s="31">
        <v>2</v>
      </c>
      <c r="QS10" s="31">
        <v>2</v>
      </c>
      <c r="QT10" s="31">
        <v>2</v>
      </c>
      <c r="QU10" s="31">
        <v>2</v>
      </c>
      <c r="QV10" s="31">
        <v>2</v>
      </c>
      <c r="QW10" s="31">
        <v>2</v>
      </c>
      <c r="QX10" s="31">
        <v>2</v>
      </c>
      <c r="QY10" s="31">
        <v>2</v>
      </c>
      <c r="QZ10" s="31">
        <v>2</v>
      </c>
      <c r="RA10" s="31">
        <v>2</v>
      </c>
      <c r="RB10" s="31">
        <v>2</v>
      </c>
      <c r="RC10" s="31">
        <v>2</v>
      </c>
      <c r="RD10" s="31">
        <v>2</v>
      </c>
      <c r="RE10" s="31">
        <v>2</v>
      </c>
      <c r="RF10" s="31">
        <v>2</v>
      </c>
      <c r="RG10" s="31">
        <v>2</v>
      </c>
      <c r="RH10" s="31">
        <v>2</v>
      </c>
      <c r="RI10" s="31">
        <v>2</v>
      </c>
      <c r="RJ10" s="31">
        <v>2</v>
      </c>
      <c r="RK10" s="31">
        <v>2</v>
      </c>
      <c r="RL10" s="31">
        <v>2</v>
      </c>
      <c r="RM10" s="31">
        <v>2</v>
      </c>
      <c r="RN10" s="31">
        <v>2</v>
      </c>
      <c r="RO10" s="31">
        <v>2</v>
      </c>
      <c r="RP10" s="31">
        <v>2</v>
      </c>
      <c r="RQ10" s="31">
        <v>2</v>
      </c>
      <c r="RR10" s="31">
        <v>2</v>
      </c>
      <c r="RS10" s="31">
        <v>2</v>
      </c>
      <c r="RT10" s="31" t="s">
        <v>2062</v>
      </c>
      <c r="RU10" s="31" t="s">
        <v>2062</v>
      </c>
      <c r="RX10" s="31">
        <v>5</v>
      </c>
      <c r="RY10" s="31">
        <v>2</v>
      </c>
      <c r="RZ10" s="31">
        <v>2</v>
      </c>
      <c r="SA10" s="31">
        <v>2</v>
      </c>
      <c r="SB10" s="31">
        <v>2</v>
      </c>
      <c r="SC10" s="31">
        <v>2</v>
      </c>
      <c r="SD10" s="31">
        <v>5</v>
      </c>
      <c r="SE10" s="31">
        <v>2</v>
      </c>
      <c r="SF10" s="31">
        <v>2</v>
      </c>
      <c r="SG10" s="31">
        <v>2</v>
      </c>
      <c r="SH10" s="31">
        <v>2</v>
      </c>
      <c r="SI10" s="31">
        <v>2</v>
      </c>
      <c r="SJ10" s="31">
        <v>2</v>
      </c>
      <c r="SK10" s="31">
        <v>2</v>
      </c>
      <c r="SL10" s="31">
        <v>2</v>
      </c>
      <c r="SM10" s="31" t="s">
        <v>1550</v>
      </c>
      <c r="SO10" s="31">
        <v>2</v>
      </c>
      <c r="SP10" s="31">
        <v>2</v>
      </c>
      <c r="SQ10" s="31">
        <v>2</v>
      </c>
      <c r="SR10" s="31">
        <v>2</v>
      </c>
      <c r="SS10" s="31">
        <v>2</v>
      </c>
      <c r="ST10" s="31">
        <v>2</v>
      </c>
      <c r="SU10" s="31">
        <v>2</v>
      </c>
      <c r="SV10" s="31">
        <v>1</v>
      </c>
      <c r="SW10" s="31" t="s">
        <v>1430</v>
      </c>
      <c r="SX10" s="31">
        <v>2</v>
      </c>
      <c r="SZ10" s="31">
        <v>2</v>
      </c>
      <c r="TA10" s="31">
        <v>2</v>
      </c>
      <c r="TB10" s="31">
        <v>2</v>
      </c>
      <c r="TC10" s="31">
        <v>2</v>
      </c>
      <c r="TD10" s="31">
        <v>2</v>
      </c>
      <c r="TE10" s="31">
        <v>2</v>
      </c>
      <c r="TF10" s="31">
        <v>2</v>
      </c>
      <c r="TG10" s="31">
        <v>2</v>
      </c>
      <c r="TH10" s="31" t="s">
        <v>1430</v>
      </c>
      <c r="TJ10" s="31" t="s">
        <v>1550</v>
      </c>
      <c r="TK10" s="31" t="s">
        <v>1430</v>
      </c>
      <c r="TL10" s="31" t="s">
        <v>1430</v>
      </c>
      <c r="TM10" s="31" t="s">
        <v>1430</v>
      </c>
      <c r="TQ10" s="31">
        <v>19</v>
      </c>
      <c r="TS10" s="31">
        <v>1</v>
      </c>
      <c r="TT10" s="31">
        <v>1</v>
      </c>
      <c r="TU10" s="31">
        <v>1</v>
      </c>
      <c r="TV10" s="31">
        <v>2</v>
      </c>
      <c r="TW10" s="31">
        <v>2</v>
      </c>
      <c r="TX10" s="31">
        <v>2</v>
      </c>
      <c r="TY10" s="31">
        <v>2</v>
      </c>
      <c r="TZ10" s="31">
        <v>1</v>
      </c>
      <c r="UA10" s="31">
        <v>1</v>
      </c>
    </row>
    <row r="11" spans="1:547" s="31" customFormat="1" ht="13.5" customHeight="1">
      <c r="A11" s="31">
        <f t="shared" si="0"/>
        <v>9</v>
      </c>
      <c r="B11" s="31">
        <v>9</v>
      </c>
      <c r="C11" s="31">
        <v>9</v>
      </c>
      <c r="D11" s="31" t="s">
        <v>2040</v>
      </c>
      <c r="E11" s="31" t="s">
        <v>2063</v>
      </c>
      <c r="H11" s="31">
        <v>42633</v>
      </c>
      <c r="I11" s="31">
        <v>19542</v>
      </c>
      <c r="J11" s="31">
        <v>2</v>
      </c>
      <c r="K11" s="31">
        <v>1</v>
      </c>
      <c r="L11" s="31">
        <v>1</v>
      </c>
      <c r="M11" s="31">
        <v>1</v>
      </c>
      <c r="N11" s="31">
        <v>1</v>
      </c>
      <c r="O11" s="31">
        <v>1</v>
      </c>
      <c r="P11" s="31">
        <v>1</v>
      </c>
      <c r="Q11" s="31">
        <v>1</v>
      </c>
      <c r="R11" s="31">
        <v>41699</v>
      </c>
      <c r="S11" s="31">
        <v>41821</v>
      </c>
      <c r="T11" s="31">
        <v>42430</v>
      </c>
      <c r="W11" s="31">
        <v>1</v>
      </c>
      <c r="X11" s="31">
        <v>2</v>
      </c>
      <c r="Y11" s="31">
        <v>2</v>
      </c>
      <c r="Z11" s="31">
        <v>2</v>
      </c>
      <c r="AA11" s="31">
        <v>2</v>
      </c>
      <c r="AB11" s="31">
        <v>2</v>
      </c>
      <c r="AC11" s="31">
        <v>2</v>
      </c>
      <c r="AD11" s="31">
        <v>2</v>
      </c>
      <c r="AE11" s="31">
        <v>3</v>
      </c>
      <c r="AF11" s="31">
        <v>2</v>
      </c>
      <c r="AG11" s="31">
        <v>1</v>
      </c>
      <c r="AH11" s="31">
        <v>2</v>
      </c>
      <c r="AI11" s="31">
        <v>6</v>
      </c>
      <c r="AJ11" s="31">
        <v>2</v>
      </c>
      <c r="AK11" s="31">
        <v>4</v>
      </c>
      <c r="AL11" s="31">
        <v>2</v>
      </c>
      <c r="AN11" s="31">
        <v>2</v>
      </c>
      <c r="AO11" s="31">
        <v>2</v>
      </c>
      <c r="AP11" s="31">
        <v>2</v>
      </c>
      <c r="AQ11" s="31">
        <v>2</v>
      </c>
      <c r="AR11" s="31">
        <v>2</v>
      </c>
      <c r="AS11" s="31">
        <v>2</v>
      </c>
      <c r="AT11" s="31">
        <v>2</v>
      </c>
      <c r="AU11" s="31">
        <v>2</v>
      </c>
      <c r="AW11" s="31">
        <v>1</v>
      </c>
      <c r="AX11" s="31">
        <v>2</v>
      </c>
      <c r="AY11" s="31">
        <v>2</v>
      </c>
      <c r="AZ11" s="31">
        <v>1</v>
      </c>
      <c r="BA11" s="31">
        <v>1</v>
      </c>
      <c r="BB11" s="31">
        <v>2</v>
      </c>
      <c r="BD11" s="31">
        <v>2</v>
      </c>
      <c r="BE11" s="31">
        <v>2</v>
      </c>
      <c r="BF11" s="31">
        <v>2</v>
      </c>
      <c r="BG11" s="31">
        <v>1</v>
      </c>
      <c r="BH11" s="31">
        <v>1</v>
      </c>
      <c r="BI11" s="31">
        <v>2</v>
      </c>
      <c r="BK11" s="31">
        <v>2</v>
      </c>
      <c r="BL11" s="31">
        <v>2</v>
      </c>
      <c r="BM11" s="31">
        <v>2</v>
      </c>
      <c r="BN11" s="31">
        <v>2</v>
      </c>
      <c r="BO11" s="31">
        <v>2</v>
      </c>
      <c r="BP11" s="31">
        <v>2</v>
      </c>
      <c r="BQ11" s="31">
        <v>2</v>
      </c>
      <c r="BT11" s="31">
        <v>2</v>
      </c>
      <c r="BU11" s="31">
        <v>2</v>
      </c>
      <c r="BV11" s="31">
        <v>2</v>
      </c>
      <c r="BW11" s="31">
        <v>2</v>
      </c>
      <c r="BX11" s="31">
        <v>2</v>
      </c>
      <c r="BY11" s="31">
        <v>1</v>
      </c>
      <c r="BZ11" s="31">
        <v>2</v>
      </c>
      <c r="CA11" s="31">
        <v>2</v>
      </c>
      <c r="CB11" s="31">
        <v>2</v>
      </c>
      <c r="CC11" s="31">
        <v>2</v>
      </c>
      <c r="CD11" s="31">
        <v>1</v>
      </c>
      <c r="CH11" s="31">
        <v>1</v>
      </c>
      <c r="CM11" s="31">
        <v>17</v>
      </c>
      <c r="CN11" s="31">
        <v>6</v>
      </c>
      <c r="CO11" s="31">
        <v>20</v>
      </c>
      <c r="CP11" s="31">
        <v>21</v>
      </c>
      <c r="DA11" s="31">
        <v>4</v>
      </c>
      <c r="DB11" s="31">
        <v>2</v>
      </c>
      <c r="DC11" s="31">
        <v>4</v>
      </c>
      <c r="DF11" s="31">
        <v>4</v>
      </c>
      <c r="DG11" s="31">
        <v>4</v>
      </c>
      <c r="DH11" s="31">
        <v>4</v>
      </c>
      <c r="DI11" s="31">
        <v>3</v>
      </c>
      <c r="DJ11" s="31">
        <v>3</v>
      </c>
      <c r="DK11" s="31">
        <v>3</v>
      </c>
      <c r="DL11" s="31">
        <v>2</v>
      </c>
      <c r="DM11" s="31">
        <v>2</v>
      </c>
      <c r="DN11" s="31">
        <v>2</v>
      </c>
      <c r="DO11" s="31">
        <v>4</v>
      </c>
      <c r="DP11" s="31">
        <v>4</v>
      </c>
      <c r="DQ11" s="31">
        <v>4</v>
      </c>
      <c r="DR11" s="31">
        <v>39</v>
      </c>
      <c r="DS11" s="31">
        <v>0.29329496788008502</v>
      </c>
      <c r="EV11" s="31">
        <v>1</v>
      </c>
      <c r="EW11" s="31">
        <v>2</v>
      </c>
      <c r="EX11" s="31">
        <v>2</v>
      </c>
      <c r="EY11" s="31">
        <v>2</v>
      </c>
      <c r="FA11" s="31">
        <v>1</v>
      </c>
      <c r="FC11" s="31">
        <v>1</v>
      </c>
      <c r="FK11" s="31">
        <v>2</v>
      </c>
      <c r="FL11" s="31">
        <v>2</v>
      </c>
      <c r="FM11" s="31">
        <v>2</v>
      </c>
      <c r="FN11" s="31">
        <v>2</v>
      </c>
      <c r="FO11" s="31">
        <v>2</v>
      </c>
      <c r="FP11" s="31">
        <v>2</v>
      </c>
      <c r="FQ11" s="31">
        <v>2</v>
      </c>
      <c r="FR11" s="31">
        <v>2</v>
      </c>
      <c r="FS11" s="31">
        <v>4</v>
      </c>
      <c r="FT11" s="31">
        <v>2</v>
      </c>
      <c r="FU11" s="31">
        <v>2</v>
      </c>
      <c r="FV11" s="31">
        <v>2</v>
      </c>
      <c r="FW11" s="31">
        <v>1</v>
      </c>
      <c r="FX11" s="31">
        <v>1</v>
      </c>
      <c r="FY11" s="31">
        <v>2</v>
      </c>
      <c r="GA11" s="31">
        <v>2</v>
      </c>
      <c r="GB11" s="31">
        <v>2</v>
      </c>
      <c r="GC11" s="31">
        <v>2</v>
      </c>
      <c r="GE11" s="31">
        <v>2</v>
      </c>
      <c r="GH11" s="31">
        <v>1</v>
      </c>
      <c r="GJ11" s="31">
        <v>2</v>
      </c>
      <c r="GL11" s="31">
        <v>1</v>
      </c>
      <c r="GM11" s="31">
        <v>42430</v>
      </c>
      <c r="GO11" s="31">
        <v>2</v>
      </c>
      <c r="GQ11" s="31">
        <v>2</v>
      </c>
      <c r="GS11" s="31">
        <v>2</v>
      </c>
      <c r="GU11" s="31">
        <v>2</v>
      </c>
      <c r="GW11" s="31">
        <v>2</v>
      </c>
      <c r="HB11" s="31" t="s">
        <v>355</v>
      </c>
      <c r="HM11" s="31">
        <v>2</v>
      </c>
      <c r="HP11" s="31">
        <v>2</v>
      </c>
      <c r="HQ11" s="31">
        <v>2</v>
      </c>
      <c r="HR11" s="31">
        <v>2</v>
      </c>
      <c r="HS11" s="31">
        <v>2</v>
      </c>
      <c r="HT11" s="31">
        <v>2</v>
      </c>
      <c r="HU11" s="31">
        <v>2</v>
      </c>
      <c r="HV11" s="31">
        <v>2</v>
      </c>
      <c r="HZ11" s="31">
        <v>2</v>
      </c>
      <c r="IA11" s="31">
        <v>2</v>
      </c>
      <c r="IB11" s="31">
        <v>2</v>
      </c>
      <c r="IC11" s="31">
        <v>2</v>
      </c>
      <c r="ID11" s="31">
        <v>2</v>
      </c>
      <c r="IE11" s="31">
        <v>2</v>
      </c>
      <c r="IF11" s="31">
        <v>2</v>
      </c>
      <c r="IJ11" s="31">
        <v>2</v>
      </c>
      <c r="IK11" s="31">
        <v>2</v>
      </c>
      <c r="IL11" s="31">
        <v>2</v>
      </c>
      <c r="IM11" s="31">
        <v>2</v>
      </c>
      <c r="IN11" s="31">
        <v>2</v>
      </c>
      <c r="IO11" s="31">
        <v>2</v>
      </c>
      <c r="IP11" s="31">
        <v>2</v>
      </c>
      <c r="IT11" s="31">
        <v>2</v>
      </c>
      <c r="IU11" s="31">
        <v>2</v>
      </c>
      <c r="IV11" s="31">
        <v>2</v>
      </c>
      <c r="IW11" s="31">
        <v>2</v>
      </c>
      <c r="IX11" s="31">
        <v>2</v>
      </c>
      <c r="IY11" s="31">
        <v>2</v>
      </c>
      <c r="IZ11" s="31">
        <v>2</v>
      </c>
      <c r="JD11" s="31">
        <v>2</v>
      </c>
      <c r="JE11" s="31">
        <v>2</v>
      </c>
      <c r="JF11" s="31">
        <v>2</v>
      </c>
      <c r="JG11" s="31">
        <v>2</v>
      </c>
      <c r="JH11" s="31">
        <v>2</v>
      </c>
      <c r="JI11" s="31">
        <v>2</v>
      </c>
      <c r="JJ11" s="31">
        <v>2</v>
      </c>
      <c r="JZ11" s="31">
        <v>2</v>
      </c>
      <c r="KB11" s="31">
        <v>83</v>
      </c>
      <c r="KC11" s="31">
        <v>2</v>
      </c>
      <c r="KE11" s="31">
        <v>78</v>
      </c>
      <c r="LA11" s="31" t="s">
        <v>1660</v>
      </c>
      <c r="LB11" s="31" t="s">
        <v>1729</v>
      </c>
      <c r="LC11" s="31">
        <v>2</v>
      </c>
      <c r="LD11" s="31">
        <v>3</v>
      </c>
      <c r="LE11" s="31" t="s">
        <v>359</v>
      </c>
      <c r="LF11" s="31">
        <v>2</v>
      </c>
      <c r="LG11" s="31">
        <v>2</v>
      </c>
      <c r="LH11" s="31">
        <v>2</v>
      </c>
      <c r="LI11" s="31">
        <v>2</v>
      </c>
      <c r="LK11" s="31">
        <v>2</v>
      </c>
      <c r="LM11" s="31">
        <v>2</v>
      </c>
      <c r="LO11" s="31">
        <v>2</v>
      </c>
      <c r="LQ11" s="31">
        <v>2</v>
      </c>
      <c r="LS11" s="31">
        <v>2</v>
      </c>
      <c r="LU11" s="31">
        <v>2</v>
      </c>
      <c r="LW11" s="31">
        <v>2</v>
      </c>
      <c r="LY11" s="31">
        <v>2</v>
      </c>
      <c r="MA11" s="31">
        <v>2</v>
      </c>
      <c r="MC11" s="31">
        <v>2</v>
      </c>
      <c r="ME11" s="31">
        <v>2</v>
      </c>
      <c r="MG11" s="31">
        <v>2</v>
      </c>
      <c r="MI11" s="31">
        <v>2</v>
      </c>
      <c r="MK11" s="31">
        <v>2</v>
      </c>
      <c r="MM11" s="31">
        <v>2</v>
      </c>
      <c r="MO11" s="31">
        <v>2</v>
      </c>
      <c r="MQ11" s="31">
        <v>2</v>
      </c>
      <c r="MS11" s="31">
        <v>2</v>
      </c>
      <c r="MU11" s="31">
        <v>2</v>
      </c>
      <c r="MW11" s="31">
        <v>2</v>
      </c>
      <c r="MY11" s="31" t="s">
        <v>355</v>
      </c>
      <c r="NA11" s="31">
        <v>2</v>
      </c>
      <c r="NC11" s="31">
        <v>2</v>
      </c>
      <c r="NE11" s="31">
        <v>2</v>
      </c>
      <c r="NG11" s="31">
        <v>2</v>
      </c>
      <c r="NI11" s="31">
        <v>2</v>
      </c>
      <c r="NK11" s="31">
        <v>2</v>
      </c>
      <c r="NM11" s="31">
        <v>2</v>
      </c>
      <c r="NO11" s="31">
        <v>2</v>
      </c>
      <c r="NQ11" s="31">
        <v>2</v>
      </c>
      <c r="NS11" s="31">
        <v>2</v>
      </c>
      <c r="NU11" s="31">
        <v>2</v>
      </c>
      <c r="NW11" s="31">
        <v>2</v>
      </c>
      <c r="NY11" s="31">
        <v>2</v>
      </c>
      <c r="OA11" s="31">
        <v>2</v>
      </c>
      <c r="OC11" s="31">
        <v>2</v>
      </c>
      <c r="OE11" s="31">
        <v>2</v>
      </c>
      <c r="OG11" s="31">
        <v>2</v>
      </c>
      <c r="OI11" s="31">
        <v>2</v>
      </c>
      <c r="OK11" s="31">
        <v>2</v>
      </c>
      <c r="OM11" s="31">
        <v>2</v>
      </c>
      <c r="OO11" s="31">
        <v>2</v>
      </c>
      <c r="OQ11" s="31" t="s">
        <v>355</v>
      </c>
      <c r="OS11" s="31">
        <v>2</v>
      </c>
      <c r="OU11" s="31">
        <v>2</v>
      </c>
      <c r="OW11" s="31">
        <v>2</v>
      </c>
      <c r="OY11" s="31">
        <v>2</v>
      </c>
      <c r="PA11" s="31">
        <v>2</v>
      </c>
      <c r="PC11" s="31">
        <v>2</v>
      </c>
      <c r="PE11" s="31">
        <v>2</v>
      </c>
      <c r="PG11" s="31">
        <v>2</v>
      </c>
      <c r="PI11" s="31">
        <v>2</v>
      </c>
      <c r="PK11" s="31">
        <v>2</v>
      </c>
      <c r="PM11" s="31">
        <v>2</v>
      </c>
      <c r="PO11" s="31">
        <v>2</v>
      </c>
      <c r="PQ11" s="31">
        <v>2</v>
      </c>
      <c r="PS11" s="31">
        <v>2</v>
      </c>
      <c r="PU11" s="31">
        <v>2</v>
      </c>
      <c r="PW11" s="31">
        <v>2</v>
      </c>
      <c r="PY11" s="31">
        <v>2</v>
      </c>
      <c r="QA11" s="31">
        <v>2</v>
      </c>
      <c r="QC11" s="31">
        <v>2</v>
      </c>
      <c r="QE11" s="31">
        <v>2</v>
      </c>
      <c r="QG11" s="31">
        <v>2</v>
      </c>
      <c r="QI11" s="31" t="s">
        <v>355</v>
      </c>
      <c r="QK11" s="31">
        <v>1</v>
      </c>
      <c r="QL11" s="31">
        <v>2</v>
      </c>
      <c r="QM11" s="31">
        <v>2</v>
      </c>
      <c r="QN11" s="31">
        <v>2</v>
      </c>
      <c r="QO11" s="31">
        <v>2</v>
      </c>
      <c r="QP11" s="31">
        <v>2</v>
      </c>
      <c r="QQ11" s="31">
        <v>2</v>
      </c>
      <c r="QR11" s="31">
        <v>2</v>
      </c>
      <c r="QS11" s="31">
        <v>2</v>
      </c>
      <c r="QT11" s="31">
        <v>2</v>
      </c>
      <c r="QU11" s="31">
        <v>2</v>
      </c>
      <c r="QV11" s="31">
        <v>2</v>
      </c>
      <c r="QW11" s="31">
        <v>2</v>
      </c>
      <c r="QX11" s="31">
        <v>2</v>
      </c>
      <c r="QY11" s="31">
        <v>2</v>
      </c>
      <c r="QZ11" s="31">
        <v>2</v>
      </c>
      <c r="RA11" s="31">
        <v>2</v>
      </c>
      <c r="RB11" s="31">
        <v>2</v>
      </c>
      <c r="RC11" s="31">
        <v>2</v>
      </c>
      <c r="RD11" s="31">
        <v>2</v>
      </c>
      <c r="RE11" s="31">
        <v>2</v>
      </c>
      <c r="RF11" s="31">
        <v>2</v>
      </c>
      <c r="RG11" s="31">
        <v>2</v>
      </c>
      <c r="RH11" s="31">
        <v>2</v>
      </c>
      <c r="RI11" s="31">
        <v>2</v>
      </c>
      <c r="RJ11" s="31">
        <v>2</v>
      </c>
      <c r="RK11" s="31">
        <v>2</v>
      </c>
      <c r="RL11" s="31">
        <v>2</v>
      </c>
      <c r="RM11" s="31">
        <v>2</v>
      </c>
      <c r="RN11" s="31">
        <v>2</v>
      </c>
      <c r="RO11" s="31">
        <v>2</v>
      </c>
      <c r="RP11" s="31">
        <v>2</v>
      </c>
      <c r="RQ11" s="31">
        <v>2</v>
      </c>
      <c r="RR11" s="31">
        <v>2</v>
      </c>
      <c r="RS11" s="31">
        <v>2</v>
      </c>
      <c r="RT11" s="31" t="s">
        <v>2064</v>
      </c>
      <c r="RU11" s="31" t="s">
        <v>2064</v>
      </c>
      <c r="RX11" s="31">
        <v>1</v>
      </c>
      <c r="RY11" s="31">
        <v>1</v>
      </c>
      <c r="RZ11" s="31">
        <v>2</v>
      </c>
      <c r="SA11" s="31">
        <v>2</v>
      </c>
      <c r="SB11" s="31">
        <v>2</v>
      </c>
      <c r="SC11" s="31">
        <v>2</v>
      </c>
      <c r="SD11" s="31">
        <v>1</v>
      </c>
      <c r="SE11" s="31">
        <v>1</v>
      </c>
      <c r="SF11" s="31">
        <v>2</v>
      </c>
      <c r="SG11" s="31">
        <v>2</v>
      </c>
      <c r="SH11" s="31">
        <v>2</v>
      </c>
      <c r="SI11" s="31">
        <v>2</v>
      </c>
      <c r="SJ11" s="31">
        <v>2</v>
      </c>
      <c r="SK11" s="31">
        <v>2</v>
      </c>
      <c r="SL11" s="31">
        <v>2</v>
      </c>
      <c r="SM11" s="31" t="s">
        <v>1674</v>
      </c>
      <c r="SO11" s="31">
        <v>2</v>
      </c>
      <c r="SP11" s="31">
        <v>2</v>
      </c>
      <c r="SQ11" s="31">
        <v>1</v>
      </c>
      <c r="SR11" s="31">
        <v>2</v>
      </c>
      <c r="SS11" s="31">
        <v>2</v>
      </c>
      <c r="ST11" s="31">
        <v>2</v>
      </c>
      <c r="SU11" s="31">
        <v>2</v>
      </c>
      <c r="SV11" s="31">
        <v>2</v>
      </c>
      <c r="SW11" s="31" t="s">
        <v>1459</v>
      </c>
      <c r="SX11" s="31">
        <v>3</v>
      </c>
      <c r="SZ11" s="31">
        <v>2</v>
      </c>
      <c r="TA11" s="31">
        <v>2</v>
      </c>
      <c r="TB11" s="31">
        <v>1</v>
      </c>
      <c r="TC11" s="31">
        <v>2</v>
      </c>
      <c r="TD11" s="31">
        <v>2</v>
      </c>
      <c r="TE11" s="31">
        <v>2</v>
      </c>
      <c r="TF11" s="31">
        <v>2</v>
      </c>
      <c r="TG11" s="31">
        <v>2</v>
      </c>
      <c r="TH11" s="31" t="s">
        <v>1430</v>
      </c>
      <c r="TJ11" s="31" t="s">
        <v>1674</v>
      </c>
      <c r="TK11" s="31" t="s">
        <v>1459</v>
      </c>
      <c r="TL11" s="31" t="s">
        <v>1430</v>
      </c>
      <c r="TM11" s="31" t="s">
        <v>1430</v>
      </c>
      <c r="TQ11" s="31">
        <v>20</v>
      </c>
      <c r="TS11" s="31">
        <v>2</v>
      </c>
      <c r="TT11" s="31">
        <v>2</v>
      </c>
      <c r="TU11" s="31">
        <v>2</v>
      </c>
      <c r="TV11" s="31">
        <v>1</v>
      </c>
      <c r="TW11" s="31">
        <v>1</v>
      </c>
      <c r="TX11" s="31">
        <v>2</v>
      </c>
      <c r="TY11" s="31">
        <v>2</v>
      </c>
      <c r="TZ11" s="31">
        <v>1</v>
      </c>
      <c r="UA11" s="31">
        <v>1</v>
      </c>
    </row>
    <row r="12" spans="1:547" s="31" customFormat="1" ht="13.5" customHeight="1">
      <c r="A12" s="31">
        <f t="shared" si="0"/>
        <v>10</v>
      </c>
      <c r="B12" s="31">
        <v>10</v>
      </c>
      <c r="C12" s="31">
        <v>10</v>
      </c>
      <c r="D12" s="31" t="s">
        <v>2040</v>
      </c>
      <c r="E12" s="31" t="s">
        <v>2065</v>
      </c>
      <c r="H12" s="31">
        <v>42639</v>
      </c>
      <c r="I12" s="31">
        <v>21486</v>
      </c>
      <c r="J12" s="31">
        <v>2</v>
      </c>
      <c r="K12" s="31">
        <v>1</v>
      </c>
      <c r="L12" s="31">
        <v>3</v>
      </c>
      <c r="M12" s="31">
        <v>1</v>
      </c>
      <c r="N12" s="31">
        <v>1</v>
      </c>
      <c r="O12" s="31">
        <v>1</v>
      </c>
      <c r="P12" s="31">
        <v>1</v>
      </c>
      <c r="Q12" s="31">
        <v>1</v>
      </c>
      <c r="R12" s="31">
        <v>41275</v>
      </c>
      <c r="S12" s="31">
        <v>41518</v>
      </c>
      <c r="T12" s="31">
        <v>41579</v>
      </c>
      <c r="W12" s="31">
        <v>1</v>
      </c>
      <c r="X12" s="31">
        <v>2</v>
      </c>
      <c r="Y12" s="31">
        <v>2</v>
      </c>
      <c r="Z12" s="31">
        <v>2</v>
      </c>
      <c r="AA12" s="31">
        <v>2</v>
      </c>
      <c r="AB12" s="31">
        <v>2</v>
      </c>
      <c r="AC12" s="31">
        <v>2</v>
      </c>
      <c r="AD12" s="31">
        <v>2</v>
      </c>
      <c r="AE12" s="31">
        <v>2</v>
      </c>
      <c r="AF12" s="31">
        <v>1</v>
      </c>
      <c r="AG12" s="31">
        <v>2</v>
      </c>
      <c r="AH12" s="31">
        <v>1</v>
      </c>
      <c r="AI12" s="31">
        <v>6</v>
      </c>
      <c r="AJ12" s="31">
        <v>2</v>
      </c>
      <c r="AK12" s="31">
        <v>4</v>
      </c>
      <c r="AN12" s="31">
        <v>2</v>
      </c>
      <c r="AO12" s="31">
        <v>2</v>
      </c>
      <c r="AP12" s="31">
        <v>2</v>
      </c>
      <c r="AQ12" s="31">
        <v>2</v>
      </c>
      <c r="AR12" s="31">
        <v>2</v>
      </c>
      <c r="AS12" s="31">
        <v>2</v>
      </c>
      <c r="AT12" s="31">
        <v>2</v>
      </c>
      <c r="AU12" s="31">
        <v>2</v>
      </c>
      <c r="AW12" s="31">
        <v>2</v>
      </c>
      <c r="AX12" s="31">
        <v>2</v>
      </c>
      <c r="AY12" s="31">
        <v>2</v>
      </c>
      <c r="AZ12" s="31">
        <v>1</v>
      </c>
      <c r="BA12" s="31">
        <v>1</v>
      </c>
      <c r="BB12" s="31">
        <v>1</v>
      </c>
      <c r="BD12" s="31">
        <v>2</v>
      </c>
      <c r="BE12" s="31">
        <v>2</v>
      </c>
      <c r="BF12" s="31">
        <v>2</v>
      </c>
      <c r="BG12" s="31">
        <v>1</v>
      </c>
      <c r="BH12" s="31">
        <v>1</v>
      </c>
      <c r="BI12" s="31">
        <v>1</v>
      </c>
      <c r="BK12" s="31">
        <v>2</v>
      </c>
      <c r="BL12" s="31">
        <v>2</v>
      </c>
      <c r="BM12" s="31">
        <v>1</v>
      </c>
      <c r="BN12" s="31">
        <v>1</v>
      </c>
      <c r="BO12" s="31">
        <v>1</v>
      </c>
      <c r="BP12" s="31">
        <v>1</v>
      </c>
      <c r="BR12" s="31">
        <v>1</v>
      </c>
      <c r="BT12" s="31">
        <v>2</v>
      </c>
      <c r="BY12" s="31">
        <v>1</v>
      </c>
      <c r="BZ12" s="31">
        <v>2</v>
      </c>
      <c r="CA12" s="31">
        <v>2</v>
      </c>
      <c r="CD12" s="31">
        <v>1</v>
      </c>
      <c r="CH12" s="31">
        <v>1</v>
      </c>
      <c r="CM12" s="31">
        <v>13</v>
      </c>
      <c r="CN12" s="31">
        <v>7</v>
      </c>
      <c r="CO12" s="31">
        <v>11</v>
      </c>
      <c r="CP12" s="31">
        <v>5</v>
      </c>
      <c r="CQ12" s="31">
        <v>25</v>
      </c>
      <c r="CR12" s="31">
        <v>19</v>
      </c>
      <c r="CS12" s="31">
        <v>23</v>
      </c>
      <c r="CT12" s="31">
        <v>17</v>
      </c>
      <c r="CU12" s="31">
        <v>27</v>
      </c>
      <c r="DA12" s="31">
        <v>2</v>
      </c>
      <c r="DB12" s="31">
        <v>4</v>
      </c>
      <c r="DC12" s="31">
        <v>9</v>
      </c>
      <c r="DD12" s="31">
        <v>3</v>
      </c>
      <c r="DE12" s="31">
        <v>3</v>
      </c>
      <c r="DF12" s="31">
        <v>4</v>
      </c>
      <c r="DG12" s="31">
        <v>4</v>
      </c>
      <c r="DH12" s="31">
        <v>4</v>
      </c>
      <c r="DI12" s="31">
        <v>0</v>
      </c>
      <c r="DJ12" s="31">
        <v>0</v>
      </c>
      <c r="DK12" s="31">
        <v>0</v>
      </c>
      <c r="DL12" s="31">
        <v>0</v>
      </c>
      <c r="DM12" s="31">
        <v>0</v>
      </c>
      <c r="DN12" s="31">
        <v>0</v>
      </c>
      <c r="DO12" s="31">
        <v>1</v>
      </c>
      <c r="DP12" s="31">
        <v>2</v>
      </c>
      <c r="DQ12" s="31">
        <v>1</v>
      </c>
      <c r="DR12" s="31">
        <v>16</v>
      </c>
      <c r="DS12" s="31">
        <v>0.71407624633430999</v>
      </c>
      <c r="EV12" s="31">
        <v>2</v>
      </c>
      <c r="EW12" s="31">
        <v>2</v>
      </c>
      <c r="EX12" s="31">
        <v>2</v>
      </c>
      <c r="EY12" s="31">
        <v>2</v>
      </c>
      <c r="FA12" s="31">
        <v>1</v>
      </c>
      <c r="FC12" s="31">
        <v>1</v>
      </c>
      <c r="FK12" s="31">
        <v>2</v>
      </c>
      <c r="FL12" s="31">
        <v>2</v>
      </c>
      <c r="FM12" s="31">
        <v>2</v>
      </c>
      <c r="FN12" s="31">
        <v>2</v>
      </c>
      <c r="FO12" s="31">
        <v>2</v>
      </c>
      <c r="FP12" s="31">
        <v>2</v>
      </c>
      <c r="FQ12" s="31">
        <v>2</v>
      </c>
      <c r="FR12" s="31">
        <v>2</v>
      </c>
      <c r="FS12" s="31">
        <v>4</v>
      </c>
      <c r="FT12" s="31">
        <v>2</v>
      </c>
      <c r="FU12" s="31">
        <v>2</v>
      </c>
      <c r="FV12" s="31">
        <v>2</v>
      </c>
      <c r="FW12" s="31">
        <v>1</v>
      </c>
      <c r="FX12" s="31">
        <v>1</v>
      </c>
      <c r="FY12" s="31">
        <v>2</v>
      </c>
      <c r="GA12" s="31">
        <v>2</v>
      </c>
      <c r="GB12" s="31">
        <v>2</v>
      </c>
      <c r="GC12" s="31">
        <v>2</v>
      </c>
      <c r="GE12" s="31">
        <v>2</v>
      </c>
      <c r="GH12" s="31">
        <v>2</v>
      </c>
      <c r="GJ12" s="31">
        <v>2</v>
      </c>
      <c r="GL12" s="31">
        <v>1</v>
      </c>
      <c r="GM12" s="31">
        <v>37956</v>
      </c>
      <c r="GO12" s="31">
        <v>2</v>
      </c>
      <c r="GQ12" s="31">
        <v>2</v>
      </c>
      <c r="GS12" s="31">
        <v>2</v>
      </c>
      <c r="GU12" s="31">
        <v>2</v>
      </c>
      <c r="GW12" s="31">
        <v>2</v>
      </c>
      <c r="HB12" s="31" t="s">
        <v>355</v>
      </c>
      <c r="HM12" s="31">
        <v>2</v>
      </c>
      <c r="HP12" s="31">
        <v>2</v>
      </c>
      <c r="HQ12" s="31">
        <v>2</v>
      </c>
      <c r="HR12" s="31">
        <v>2</v>
      </c>
      <c r="HS12" s="31">
        <v>2</v>
      </c>
      <c r="HT12" s="31">
        <v>2</v>
      </c>
      <c r="HU12" s="31">
        <v>2</v>
      </c>
      <c r="HV12" s="31">
        <v>2</v>
      </c>
      <c r="HZ12" s="31">
        <v>2</v>
      </c>
      <c r="IA12" s="31">
        <v>2</v>
      </c>
      <c r="IB12" s="31">
        <v>2</v>
      </c>
      <c r="IC12" s="31">
        <v>2</v>
      </c>
      <c r="ID12" s="31">
        <v>2</v>
      </c>
      <c r="IE12" s="31">
        <v>2</v>
      </c>
      <c r="IF12" s="31">
        <v>2</v>
      </c>
      <c r="IJ12" s="31">
        <v>1</v>
      </c>
      <c r="IK12" s="31">
        <v>1</v>
      </c>
      <c r="IL12" s="31">
        <v>2</v>
      </c>
      <c r="IM12" s="31">
        <v>2</v>
      </c>
      <c r="IN12" s="31">
        <v>2</v>
      </c>
      <c r="IO12" s="31">
        <v>2</v>
      </c>
      <c r="IP12" s="31">
        <v>2</v>
      </c>
      <c r="IT12" s="31">
        <v>2</v>
      </c>
      <c r="IU12" s="31">
        <v>2</v>
      </c>
      <c r="IV12" s="31">
        <v>2</v>
      </c>
      <c r="IW12" s="31">
        <v>2</v>
      </c>
      <c r="IX12" s="31">
        <v>2</v>
      </c>
      <c r="IY12" s="31">
        <v>2</v>
      </c>
      <c r="IZ12" s="31">
        <v>2</v>
      </c>
      <c r="JD12" s="31">
        <v>2</v>
      </c>
      <c r="JE12" s="31">
        <v>2</v>
      </c>
      <c r="JF12" s="31">
        <v>2</v>
      </c>
      <c r="JG12" s="31">
        <v>2</v>
      </c>
      <c r="JH12" s="31">
        <v>2</v>
      </c>
      <c r="JI12" s="31">
        <v>2</v>
      </c>
      <c r="JJ12" s="31">
        <v>2</v>
      </c>
      <c r="JQ12" s="31" t="s">
        <v>1632</v>
      </c>
      <c r="JZ12" s="31">
        <v>2</v>
      </c>
      <c r="KA12" s="31" t="s">
        <v>1642</v>
      </c>
      <c r="KB12" s="31">
        <v>73</v>
      </c>
      <c r="KC12" s="31">
        <v>2</v>
      </c>
      <c r="KD12" s="31" t="s">
        <v>1632</v>
      </c>
      <c r="KE12" s="31">
        <v>83</v>
      </c>
      <c r="KF12" s="31" t="s">
        <v>1448</v>
      </c>
      <c r="KG12" s="31" t="s">
        <v>1436</v>
      </c>
      <c r="LA12" s="31" t="s">
        <v>369</v>
      </c>
      <c r="LB12" s="31" t="s">
        <v>1729</v>
      </c>
      <c r="LC12" s="31">
        <v>2</v>
      </c>
      <c r="LD12" s="31">
        <v>2</v>
      </c>
      <c r="LE12" s="31" t="s">
        <v>370</v>
      </c>
      <c r="LF12" s="31">
        <v>2</v>
      </c>
      <c r="LG12" s="31">
        <v>2</v>
      </c>
      <c r="LH12" s="31">
        <v>1</v>
      </c>
      <c r="LI12" s="31">
        <v>2</v>
      </c>
      <c r="LK12" s="31">
        <v>2</v>
      </c>
      <c r="LM12" s="31">
        <v>2</v>
      </c>
      <c r="LO12" s="31">
        <v>2</v>
      </c>
      <c r="LQ12" s="31">
        <v>2</v>
      </c>
      <c r="LS12" s="31">
        <v>2</v>
      </c>
      <c r="LU12" s="31">
        <v>2</v>
      </c>
      <c r="LW12" s="31">
        <v>2</v>
      </c>
      <c r="LY12" s="31">
        <v>2</v>
      </c>
      <c r="MA12" s="31">
        <v>2</v>
      </c>
      <c r="MC12" s="31">
        <v>2</v>
      </c>
      <c r="ME12" s="31">
        <v>2</v>
      </c>
      <c r="MG12" s="31">
        <v>2</v>
      </c>
      <c r="MI12" s="31">
        <v>2</v>
      </c>
      <c r="MK12" s="31">
        <v>2</v>
      </c>
      <c r="MM12" s="31">
        <v>2</v>
      </c>
      <c r="MO12" s="31">
        <v>2</v>
      </c>
      <c r="MQ12" s="31">
        <v>2</v>
      </c>
      <c r="MS12" s="31">
        <v>2</v>
      </c>
      <c r="MU12" s="31">
        <v>2</v>
      </c>
      <c r="MW12" s="31">
        <v>2</v>
      </c>
      <c r="MY12" s="31" t="s">
        <v>355</v>
      </c>
      <c r="NA12" s="31">
        <v>2</v>
      </c>
      <c r="NC12" s="31">
        <v>2</v>
      </c>
      <c r="NE12" s="31">
        <v>2</v>
      </c>
      <c r="NG12" s="31">
        <v>2</v>
      </c>
      <c r="NI12" s="31">
        <v>2</v>
      </c>
      <c r="NK12" s="31">
        <v>2</v>
      </c>
      <c r="NM12" s="31">
        <v>2</v>
      </c>
      <c r="NO12" s="31">
        <v>2</v>
      </c>
      <c r="NQ12" s="31">
        <v>2</v>
      </c>
      <c r="NS12" s="31">
        <v>2</v>
      </c>
      <c r="NU12" s="31">
        <v>2</v>
      </c>
      <c r="NW12" s="31">
        <v>2</v>
      </c>
      <c r="NY12" s="31">
        <v>2</v>
      </c>
      <c r="OA12" s="31">
        <v>2</v>
      </c>
      <c r="OC12" s="31">
        <v>2</v>
      </c>
      <c r="OE12" s="31">
        <v>2</v>
      </c>
      <c r="OG12" s="31">
        <v>2</v>
      </c>
      <c r="OI12" s="31">
        <v>2</v>
      </c>
      <c r="OK12" s="31">
        <v>2</v>
      </c>
      <c r="OM12" s="31">
        <v>2</v>
      </c>
      <c r="OO12" s="31">
        <v>2</v>
      </c>
      <c r="OQ12" s="31" t="s">
        <v>355</v>
      </c>
      <c r="OS12" s="31">
        <v>2</v>
      </c>
      <c r="OU12" s="31">
        <v>2</v>
      </c>
      <c r="OW12" s="31">
        <v>2</v>
      </c>
      <c r="OY12" s="31">
        <v>2</v>
      </c>
      <c r="PA12" s="31">
        <v>2</v>
      </c>
      <c r="PC12" s="31">
        <v>2</v>
      </c>
      <c r="PE12" s="31">
        <v>2</v>
      </c>
      <c r="PG12" s="31">
        <v>2</v>
      </c>
      <c r="PI12" s="31">
        <v>2</v>
      </c>
      <c r="PK12" s="31">
        <v>1</v>
      </c>
      <c r="PL12" s="31">
        <v>10</v>
      </c>
      <c r="PM12" s="31">
        <v>2</v>
      </c>
      <c r="PO12" s="31">
        <v>2</v>
      </c>
      <c r="PQ12" s="31">
        <v>2</v>
      </c>
      <c r="PS12" s="31">
        <v>2</v>
      </c>
      <c r="PU12" s="31">
        <v>2</v>
      </c>
      <c r="PW12" s="31">
        <v>2</v>
      </c>
      <c r="PY12" s="31">
        <v>2</v>
      </c>
      <c r="QA12" s="31">
        <v>2</v>
      </c>
      <c r="QC12" s="31">
        <v>2</v>
      </c>
      <c r="QE12" s="31">
        <v>2</v>
      </c>
      <c r="QG12" s="31">
        <v>2</v>
      </c>
      <c r="QI12" s="31" t="s">
        <v>355</v>
      </c>
      <c r="QK12" s="31">
        <v>1</v>
      </c>
      <c r="QL12" s="31">
        <v>2</v>
      </c>
      <c r="QM12" s="31">
        <v>2</v>
      </c>
      <c r="QN12" s="31">
        <v>2</v>
      </c>
      <c r="QO12" s="31">
        <v>2</v>
      </c>
      <c r="QP12" s="31">
        <v>2</v>
      </c>
      <c r="QQ12" s="31">
        <v>2</v>
      </c>
      <c r="QR12" s="31">
        <v>2</v>
      </c>
      <c r="QS12" s="31">
        <v>2</v>
      </c>
      <c r="QT12" s="31">
        <v>2</v>
      </c>
      <c r="QU12" s="31">
        <v>2</v>
      </c>
      <c r="QV12" s="31">
        <v>2</v>
      </c>
      <c r="QW12" s="31">
        <v>2</v>
      </c>
      <c r="QX12" s="31">
        <v>2</v>
      </c>
      <c r="QY12" s="31">
        <v>2</v>
      </c>
      <c r="QZ12" s="31">
        <v>2</v>
      </c>
      <c r="RA12" s="31">
        <v>2</v>
      </c>
      <c r="RB12" s="31">
        <v>2</v>
      </c>
      <c r="RC12" s="31">
        <v>2</v>
      </c>
      <c r="RD12" s="31">
        <v>2</v>
      </c>
      <c r="RE12" s="31">
        <v>2</v>
      </c>
      <c r="RF12" s="31">
        <v>2</v>
      </c>
      <c r="RG12" s="31">
        <v>2</v>
      </c>
      <c r="RH12" s="31">
        <v>2</v>
      </c>
      <c r="RI12" s="31">
        <v>2</v>
      </c>
      <c r="RJ12" s="31">
        <v>2</v>
      </c>
      <c r="RK12" s="31">
        <v>2</v>
      </c>
      <c r="RL12" s="31">
        <v>2</v>
      </c>
      <c r="RM12" s="31">
        <v>2</v>
      </c>
      <c r="RN12" s="31">
        <v>2</v>
      </c>
      <c r="RO12" s="31">
        <v>2</v>
      </c>
      <c r="RP12" s="31">
        <v>2</v>
      </c>
      <c r="RQ12" s="31">
        <v>2</v>
      </c>
      <c r="RR12" s="31">
        <v>2</v>
      </c>
      <c r="RS12" s="31">
        <v>2</v>
      </c>
      <c r="RT12" s="31" t="s">
        <v>362</v>
      </c>
      <c r="RU12" s="31" t="s">
        <v>2066</v>
      </c>
      <c r="RX12" s="31">
        <v>3</v>
      </c>
      <c r="RY12" s="31">
        <v>1</v>
      </c>
      <c r="RZ12" s="31">
        <v>2</v>
      </c>
      <c r="SA12" s="31">
        <v>2</v>
      </c>
      <c r="SB12" s="31">
        <v>2</v>
      </c>
      <c r="SC12" s="31">
        <v>2</v>
      </c>
      <c r="SD12" s="31">
        <v>3</v>
      </c>
      <c r="SE12" s="31">
        <v>1</v>
      </c>
      <c r="SF12" s="31">
        <v>2</v>
      </c>
      <c r="SG12" s="31">
        <v>2</v>
      </c>
      <c r="SH12" s="31">
        <v>2</v>
      </c>
      <c r="SI12" s="31">
        <v>2</v>
      </c>
      <c r="SJ12" s="31">
        <v>2</v>
      </c>
      <c r="SK12" s="31">
        <v>2</v>
      </c>
      <c r="SL12" s="31">
        <v>2</v>
      </c>
      <c r="SM12" s="31" t="s">
        <v>1576</v>
      </c>
      <c r="SO12" s="31">
        <v>2</v>
      </c>
      <c r="SP12" s="31">
        <v>2</v>
      </c>
      <c r="SQ12" s="31">
        <v>2</v>
      </c>
      <c r="SR12" s="31">
        <v>2</v>
      </c>
      <c r="SS12" s="31">
        <v>1</v>
      </c>
      <c r="ST12" s="31">
        <v>2</v>
      </c>
      <c r="SU12" s="31">
        <v>1</v>
      </c>
      <c r="SV12" s="31">
        <v>2</v>
      </c>
      <c r="SW12" s="31" t="s">
        <v>1430</v>
      </c>
      <c r="SX12" s="31">
        <v>1</v>
      </c>
      <c r="SZ12" s="31">
        <v>2</v>
      </c>
      <c r="TA12" s="31">
        <v>2</v>
      </c>
      <c r="TB12" s="31">
        <v>2</v>
      </c>
      <c r="TC12" s="31">
        <v>2</v>
      </c>
      <c r="TD12" s="31">
        <v>2</v>
      </c>
      <c r="TE12" s="31">
        <v>2</v>
      </c>
      <c r="TF12" s="31">
        <v>2</v>
      </c>
      <c r="TG12" s="31">
        <v>1</v>
      </c>
      <c r="TH12" s="31" t="s">
        <v>1430</v>
      </c>
      <c r="TJ12" s="31" t="s">
        <v>1576</v>
      </c>
      <c r="TK12" s="31" t="s">
        <v>1430</v>
      </c>
      <c r="TQ12" s="31">
        <v>2</v>
      </c>
      <c r="TS12" s="31">
        <v>2</v>
      </c>
      <c r="TT12" s="31">
        <v>2</v>
      </c>
      <c r="TU12" s="31">
        <v>2</v>
      </c>
      <c r="TV12" s="31">
        <v>2</v>
      </c>
      <c r="TW12" s="31">
        <v>2</v>
      </c>
      <c r="TX12" s="31">
        <v>2</v>
      </c>
      <c r="TY12" s="31">
        <v>2</v>
      </c>
      <c r="TZ12" s="31">
        <v>1</v>
      </c>
      <c r="UA12" s="31">
        <v>1</v>
      </c>
    </row>
    <row r="13" spans="1:547" s="31" customFormat="1" ht="13.5" customHeight="1">
      <c r="A13" s="31">
        <f t="shared" si="0"/>
        <v>11</v>
      </c>
      <c r="B13" s="31">
        <v>11</v>
      </c>
      <c r="C13" s="31">
        <v>11</v>
      </c>
      <c r="D13" s="31" t="s">
        <v>2040</v>
      </c>
      <c r="E13" s="31" t="s">
        <v>2067</v>
      </c>
      <c r="H13" s="31">
        <v>42638</v>
      </c>
      <c r="I13" s="31">
        <v>42619</v>
      </c>
      <c r="J13" s="31">
        <v>2</v>
      </c>
      <c r="K13" s="31">
        <v>1</v>
      </c>
      <c r="L13" s="31">
        <v>4</v>
      </c>
      <c r="M13" s="31">
        <v>2</v>
      </c>
      <c r="R13" s="31">
        <v>41791</v>
      </c>
      <c r="S13" s="31">
        <v>41883</v>
      </c>
      <c r="T13" s="31">
        <v>42036</v>
      </c>
      <c r="W13" s="31">
        <v>1</v>
      </c>
      <c r="X13" s="31">
        <v>2</v>
      </c>
      <c r="Y13" s="31">
        <v>2</v>
      </c>
      <c r="Z13" s="31">
        <v>2</v>
      </c>
      <c r="AA13" s="31">
        <v>2</v>
      </c>
      <c r="AB13" s="31">
        <v>2</v>
      </c>
      <c r="AC13" s="31">
        <v>2</v>
      </c>
      <c r="AD13" s="31">
        <v>2</v>
      </c>
      <c r="AE13" s="31">
        <v>2</v>
      </c>
      <c r="AF13" s="31">
        <v>3</v>
      </c>
      <c r="AG13" s="31">
        <v>1</v>
      </c>
      <c r="AH13" s="31">
        <v>2</v>
      </c>
      <c r="AI13" s="31">
        <v>2</v>
      </c>
      <c r="AJ13" s="31">
        <v>2</v>
      </c>
      <c r="AK13" s="31">
        <v>4</v>
      </c>
      <c r="AL13" s="31">
        <v>2</v>
      </c>
      <c r="AN13" s="31">
        <v>2</v>
      </c>
      <c r="AO13" s="31">
        <v>2</v>
      </c>
      <c r="AP13" s="31">
        <v>2</v>
      </c>
      <c r="AQ13" s="31">
        <v>2</v>
      </c>
      <c r="AR13" s="31">
        <v>2</v>
      </c>
      <c r="AS13" s="31">
        <v>2</v>
      </c>
      <c r="AT13" s="31">
        <v>2</v>
      </c>
      <c r="AU13" s="31">
        <v>2</v>
      </c>
      <c r="AW13" s="31">
        <v>2</v>
      </c>
      <c r="AX13" s="31">
        <v>2</v>
      </c>
      <c r="AY13" s="31">
        <v>2</v>
      </c>
      <c r="AZ13" s="31">
        <v>1</v>
      </c>
      <c r="BA13" s="31">
        <v>1</v>
      </c>
      <c r="BB13" s="31">
        <v>1</v>
      </c>
      <c r="BD13" s="31">
        <v>2</v>
      </c>
      <c r="BE13" s="31">
        <v>2</v>
      </c>
      <c r="BF13" s="31">
        <v>2</v>
      </c>
      <c r="BG13" s="31">
        <v>1</v>
      </c>
      <c r="BH13" s="31">
        <v>1</v>
      </c>
      <c r="BI13" s="31">
        <v>1</v>
      </c>
      <c r="BK13" s="31">
        <v>1</v>
      </c>
      <c r="BL13" s="31">
        <v>2</v>
      </c>
      <c r="BM13" s="31">
        <v>1</v>
      </c>
      <c r="BN13" s="31">
        <v>1</v>
      </c>
      <c r="BO13" s="31">
        <v>1</v>
      </c>
      <c r="BP13" s="31">
        <v>1</v>
      </c>
      <c r="BR13" s="31">
        <v>1</v>
      </c>
      <c r="BT13" s="31">
        <v>2</v>
      </c>
      <c r="CD13" s="31">
        <v>1</v>
      </c>
      <c r="CH13" s="31">
        <v>1</v>
      </c>
      <c r="CM13" s="31">
        <v>6</v>
      </c>
      <c r="CN13" s="31">
        <v>11</v>
      </c>
      <c r="CO13" s="31">
        <v>27</v>
      </c>
      <c r="CP13" s="31">
        <v>14</v>
      </c>
      <c r="CQ13" s="31">
        <v>15</v>
      </c>
      <c r="DA13" s="31">
        <v>2</v>
      </c>
      <c r="DB13" s="31">
        <v>3</v>
      </c>
      <c r="DC13" s="31">
        <v>8</v>
      </c>
      <c r="DD13" s="31">
        <v>4</v>
      </c>
      <c r="DE13" s="31">
        <v>8</v>
      </c>
      <c r="DF13" s="31">
        <v>4</v>
      </c>
      <c r="DG13" s="31">
        <v>4</v>
      </c>
      <c r="DH13" s="31">
        <v>4</v>
      </c>
      <c r="DI13" s="31">
        <v>0</v>
      </c>
      <c r="DJ13" s="31">
        <v>0</v>
      </c>
      <c r="DK13" s="31">
        <v>0</v>
      </c>
      <c r="DL13" s="31">
        <v>1</v>
      </c>
      <c r="DM13" s="31">
        <v>1</v>
      </c>
      <c r="DN13" s="31">
        <v>0</v>
      </c>
      <c r="DO13" s="31">
        <v>2</v>
      </c>
      <c r="DP13" s="31">
        <v>3</v>
      </c>
      <c r="DQ13" s="31">
        <v>2</v>
      </c>
      <c r="DR13" s="31">
        <v>21</v>
      </c>
      <c r="DS13" s="31">
        <v>0.97026269185360003</v>
      </c>
      <c r="EV13" s="31">
        <v>2</v>
      </c>
      <c r="EW13" s="31">
        <v>2</v>
      </c>
      <c r="EX13" s="31">
        <v>2</v>
      </c>
      <c r="EY13" s="31">
        <v>2</v>
      </c>
      <c r="FK13" s="31">
        <v>2</v>
      </c>
      <c r="FL13" s="31">
        <v>1</v>
      </c>
      <c r="FM13" s="31">
        <v>1</v>
      </c>
      <c r="FN13" s="31">
        <v>2</v>
      </c>
      <c r="FO13" s="31">
        <v>2</v>
      </c>
      <c r="FP13" s="31">
        <v>2</v>
      </c>
      <c r="FQ13" s="31">
        <v>2</v>
      </c>
      <c r="FR13" s="31">
        <v>2</v>
      </c>
      <c r="FS13" s="31">
        <v>4</v>
      </c>
      <c r="FT13" s="31">
        <v>2</v>
      </c>
      <c r="FU13" s="31">
        <v>2</v>
      </c>
      <c r="FV13" s="31">
        <v>2</v>
      </c>
      <c r="FW13" s="31">
        <v>1</v>
      </c>
      <c r="FX13" s="31">
        <v>1</v>
      </c>
      <c r="FY13" s="31">
        <v>2</v>
      </c>
      <c r="GA13" s="31">
        <v>2</v>
      </c>
      <c r="GB13" s="31">
        <v>2</v>
      </c>
      <c r="GC13" s="31">
        <v>1</v>
      </c>
      <c r="GE13" s="31">
        <v>1</v>
      </c>
      <c r="GF13" s="31">
        <v>1985</v>
      </c>
      <c r="GH13" s="31">
        <v>2</v>
      </c>
      <c r="GJ13" s="31">
        <v>2</v>
      </c>
      <c r="GL13" s="31">
        <v>1</v>
      </c>
      <c r="GM13" s="31">
        <v>42036</v>
      </c>
      <c r="GO13" s="31">
        <v>2</v>
      </c>
      <c r="GQ13" s="31">
        <v>1</v>
      </c>
      <c r="GR13" s="31" t="s">
        <v>2068</v>
      </c>
      <c r="GS13" s="31">
        <v>2</v>
      </c>
      <c r="GU13" s="31">
        <v>2</v>
      </c>
      <c r="GW13" s="31">
        <v>2</v>
      </c>
      <c r="HB13" s="31" t="s">
        <v>355</v>
      </c>
      <c r="HM13" s="31">
        <v>2</v>
      </c>
      <c r="HP13" s="31">
        <v>2</v>
      </c>
      <c r="HQ13" s="31">
        <v>2</v>
      </c>
      <c r="HR13" s="31">
        <v>2</v>
      </c>
      <c r="HS13" s="31">
        <v>2</v>
      </c>
      <c r="HT13" s="31">
        <v>2</v>
      </c>
      <c r="HU13" s="31">
        <v>2</v>
      </c>
      <c r="HV13" s="31">
        <v>2</v>
      </c>
      <c r="HZ13" s="31">
        <v>2</v>
      </c>
      <c r="IA13" s="31">
        <v>2</v>
      </c>
      <c r="IB13" s="31">
        <v>2</v>
      </c>
      <c r="IC13" s="31">
        <v>2</v>
      </c>
      <c r="ID13" s="31">
        <v>2</v>
      </c>
      <c r="IE13" s="31">
        <v>2</v>
      </c>
      <c r="IF13" s="31">
        <v>2</v>
      </c>
      <c r="IJ13" s="31">
        <v>2</v>
      </c>
      <c r="IK13" s="31">
        <v>2</v>
      </c>
      <c r="IL13" s="31">
        <v>2</v>
      </c>
      <c r="IM13" s="31">
        <v>2</v>
      </c>
      <c r="IN13" s="31">
        <v>2</v>
      </c>
      <c r="IO13" s="31">
        <v>2</v>
      </c>
      <c r="IP13" s="31">
        <v>2</v>
      </c>
      <c r="IT13" s="31">
        <v>2</v>
      </c>
      <c r="IU13" s="31">
        <v>2</v>
      </c>
      <c r="IV13" s="31">
        <v>2</v>
      </c>
      <c r="IW13" s="31">
        <v>2</v>
      </c>
      <c r="IX13" s="31">
        <v>2</v>
      </c>
      <c r="IY13" s="31">
        <v>2</v>
      </c>
      <c r="IZ13" s="31">
        <v>2</v>
      </c>
      <c r="JD13" s="31">
        <v>2</v>
      </c>
      <c r="JE13" s="31">
        <v>2</v>
      </c>
      <c r="JF13" s="31">
        <v>2</v>
      </c>
      <c r="JG13" s="31">
        <v>2</v>
      </c>
      <c r="JH13" s="31">
        <v>2</v>
      </c>
      <c r="JI13" s="31">
        <v>2</v>
      </c>
      <c r="JJ13" s="31">
        <v>2</v>
      </c>
      <c r="LC13" s="31">
        <v>2</v>
      </c>
      <c r="LD13" s="31">
        <v>2</v>
      </c>
      <c r="LF13" s="31">
        <v>2</v>
      </c>
      <c r="LG13" s="31">
        <v>2</v>
      </c>
      <c r="LH13" s="31">
        <v>1</v>
      </c>
      <c r="LI13" s="31">
        <v>2</v>
      </c>
      <c r="LK13" s="31">
        <v>2</v>
      </c>
      <c r="LM13" s="31">
        <v>2</v>
      </c>
      <c r="LO13" s="31">
        <v>1</v>
      </c>
      <c r="LQ13" s="31">
        <v>2</v>
      </c>
      <c r="LS13" s="31">
        <v>2</v>
      </c>
      <c r="LU13" s="31">
        <v>2</v>
      </c>
      <c r="LW13" s="31">
        <v>2</v>
      </c>
      <c r="LY13" s="31">
        <v>2</v>
      </c>
      <c r="MA13" s="31">
        <v>2</v>
      </c>
      <c r="MC13" s="31">
        <v>2</v>
      </c>
      <c r="ME13" s="31">
        <v>2</v>
      </c>
      <c r="MG13" s="31">
        <v>2</v>
      </c>
      <c r="MI13" s="31">
        <v>2</v>
      </c>
      <c r="MK13" s="31">
        <v>2</v>
      </c>
      <c r="MM13" s="31">
        <v>2</v>
      </c>
      <c r="MO13" s="31">
        <v>2</v>
      </c>
      <c r="MQ13" s="31">
        <v>2</v>
      </c>
      <c r="MS13" s="31">
        <v>2</v>
      </c>
      <c r="MU13" s="31">
        <v>2</v>
      </c>
      <c r="MW13" s="31">
        <v>2</v>
      </c>
      <c r="MY13" s="31" t="s">
        <v>356</v>
      </c>
      <c r="MZ13" s="31" t="s">
        <v>2069</v>
      </c>
      <c r="NA13" s="31">
        <v>2</v>
      </c>
      <c r="NC13" s="31">
        <v>2</v>
      </c>
      <c r="NE13" s="31">
        <v>2</v>
      </c>
      <c r="NG13" s="31">
        <v>2</v>
      </c>
      <c r="NI13" s="31">
        <v>2</v>
      </c>
      <c r="NK13" s="31">
        <v>2</v>
      </c>
      <c r="NM13" s="31">
        <v>2</v>
      </c>
      <c r="NO13" s="31">
        <v>2</v>
      </c>
      <c r="NQ13" s="31">
        <v>2</v>
      </c>
      <c r="NS13" s="31">
        <v>2</v>
      </c>
      <c r="NU13" s="31">
        <v>2</v>
      </c>
      <c r="NW13" s="31">
        <v>2</v>
      </c>
      <c r="NY13" s="31">
        <v>2</v>
      </c>
      <c r="OA13" s="31">
        <v>2</v>
      </c>
      <c r="OC13" s="31">
        <v>2</v>
      </c>
      <c r="OE13" s="31">
        <v>2</v>
      </c>
      <c r="OG13" s="31">
        <v>2</v>
      </c>
      <c r="OI13" s="31">
        <v>2</v>
      </c>
      <c r="OK13" s="31">
        <v>2</v>
      </c>
      <c r="OM13" s="31">
        <v>2</v>
      </c>
      <c r="OO13" s="31">
        <v>2</v>
      </c>
      <c r="OQ13" s="31" t="s">
        <v>355</v>
      </c>
      <c r="OS13" s="31">
        <v>2</v>
      </c>
      <c r="OU13" s="31">
        <v>2</v>
      </c>
      <c r="OW13" s="31">
        <v>2</v>
      </c>
      <c r="OY13" s="31">
        <v>2</v>
      </c>
      <c r="PA13" s="31">
        <v>2</v>
      </c>
      <c r="PC13" s="31">
        <v>2</v>
      </c>
      <c r="PE13" s="31">
        <v>2</v>
      </c>
      <c r="PG13" s="31">
        <v>2</v>
      </c>
      <c r="PI13" s="31">
        <v>2</v>
      </c>
      <c r="PK13" s="31">
        <v>2</v>
      </c>
      <c r="PM13" s="31">
        <v>2</v>
      </c>
      <c r="PO13" s="31">
        <v>2</v>
      </c>
      <c r="PQ13" s="31">
        <v>2</v>
      </c>
      <c r="PS13" s="31">
        <v>2</v>
      </c>
      <c r="PU13" s="31">
        <v>2</v>
      </c>
      <c r="PW13" s="31">
        <v>2</v>
      </c>
      <c r="PY13" s="31">
        <v>2</v>
      </c>
      <c r="QA13" s="31">
        <v>2</v>
      </c>
      <c r="QC13" s="31">
        <v>2</v>
      </c>
      <c r="QE13" s="31">
        <v>2</v>
      </c>
      <c r="QG13" s="31">
        <v>2</v>
      </c>
      <c r="QI13" s="31" t="s">
        <v>355</v>
      </c>
      <c r="QK13" s="31">
        <v>1</v>
      </c>
      <c r="QL13" s="31">
        <v>2</v>
      </c>
      <c r="QM13" s="31">
        <v>1</v>
      </c>
      <c r="QN13" s="31">
        <v>2</v>
      </c>
      <c r="QO13" s="31">
        <v>2</v>
      </c>
      <c r="QP13" s="31">
        <v>2</v>
      </c>
      <c r="QQ13" s="31">
        <v>1</v>
      </c>
      <c r="QR13" s="31">
        <v>1</v>
      </c>
      <c r="QS13" s="31">
        <v>2</v>
      </c>
      <c r="QT13" s="31">
        <v>2</v>
      </c>
      <c r="QU13" s="31">
        <v>2</v>
      </c>
      <c r="QV13" s="31">
        <v>2</v>
      </c>
      <c r="QW13" s="31">
        <v>2</v>
      </c>
      <c r="QX13" s="31">
        <v>2</v>
      </c>
      <c r="QY13" s="31">
        <v>2</v>
      </c>
      <c r="QZ13" s="31">
        <v>2</v>
      </c>
      <c r="RA13" s="31">
        <v>2</v>
      </c>
      <c r="RB13" s="31">
        <v>2</v>
      </c>
      <c r="RC13" s="31">
        <v>2</v>
      </c>
      <c r="RD13" s="31">
        <v>2</v>
      </c>
      <c r="RE13" s="31">
        <v>1</v>
      </c>
      <c r="RF13" s="31">
        <v>2</v>
      </c>
      <c r="RG13" s="31">
        <v>2</v>
      </c>
      <c r="RH13" s="31">
        <v>2</v>
      </c>
      <c r="RI13" s="31">
        <v>2</v>
      </c>
      <c r="RJ13" s="31">
        <v>2</v>
      </c>
      <c r="RK13" s="31">
        <v>2</v>
      </c>
      <c r="RT13" s="31" t="s">
        <v>2070</v>
      </c>
      <c r="RU13" s="31" t="s">
        <v>2070</v>
      </c>
      <c r="RX13" s="31">
        <v>4</v>
      </c>
      <c r="RY13" s="31">
        <v>2</v>
      </c>
      <c r="RZ13" s="31">
        <v>2</v>
      </c>
      <c r="SA13" s="31">
        <v>2</v>
      </c>
      <c r="SB13" s="31">
        <v>2</v>
      </c>
      <c r="SC13" s="31">
        <v>2</v>
      </c>
      <c r="SD13" s="31">
        <v>5</v>
      </c>
      <c r="SE13" s="31">
        <v>2</v>
      </c>
      <c r="SF13" s="31">
        <v>2</v>
      </c>
      <c r="SG13" s="31">
        <v>2</v>
      </c>
      <c r="SH13" s="31">
        <v>2</v>
      </c>
      <c r="SI13" s="31">
        <v>2</v>
      </c>
      <c r="SJ13" s="31">
        <v>2</v>
      </c>
      <c r="SK13" s="31">
        <v>2</v>
      </c>
      <c r="SL13" s="31">
        <v>2</v>
      </c>
      <c r="SM13" s="31" t="s">
        <v>1550</v>
      </c>
      <c r="SO13" s="31">
        <v>2</v>
      </c>
      <c r="SP13" s="31">
        <v>2</v>
      </c>
      <c r="SQ13" s="31">
        <v>2</v>
      </c>
      <c r="SR13" s="31">
        <v>2</v>
      </c>
      <c r="SS13" s="31">
        <v>2</v>
      </c>
      <c r="ST13" s="31">
        <v>2</v>
      </c>
      <c r="SU13" s="31">
        <v>2</v>
      </c>
      <c r="SV13" s="31">
        <v>2</v>
      </c>
      <c r="SW13" s="31" t="s">
        <v>1442</v>
      </c>
      <c r="SX13" s="31">
        <v>3</v>
      </c>
      <c r="SZ13" s="31">
        <v>2</v>
      </c>
      <c r="TA13" s="31">
        <v>2</v>
      </c>
      <c r="TB13" s="31">
        <v>2</v>
      </c>
      <c r="TC13" s="31">
        <v>2</v>
      </c>
      <c r="TD13" s="31">
        <v>2</v>
      </c>
      <c r="TE13" s="31">
        <v>2</v>
      </c>
      <c r="TF13" s="31">
        <v>2</v>
      </c>
      <c r="TG13" s="31">
        <v>1</v>
      </c>
      <c r="TH13" s="31" t="s">
        <v>1442</v>
      </c>
      <c r="TJ13" s="31" t="s">
        <v>1550</v>
      </c>
      <c r="TK13" s="31" t="s">
        <v>1442</v>
      </c>
      <c r="TQ13" s="31">
        <v>5</v>
      </c>
      <c r="TS13" s="31">
        <v>2</v>
      </c>
      <c r="TT13" s="31">
        <v>2</v>
      </c>
      <c r="TU13" s="31">
        <v>2</v>
      </c>
      <c r="TV13" s="31">
        <v>2</v>
      </c>
      <c r="TW13" s="31">
        <v>2</v>
      </c>
      <c r="TX13" s="31">
        <v>2</v>
      </c>
      <c r="TY13" s="31">
        <v>2</v>
      </c>
      <c r="TZ13" s="31">
        <v>1</v>
      </c>
      <c r="UA13" s="31">
        <v>1</v>
      </c>
    </row>
    <row r="14" spans="1:547" s="31" customFormat="1" ht="13.5" customHeight="1">
      <c r="A14" s="31">
        <f t="shared" si="0"/>
        <v>12</v>
      </c>
      <c r="B14" s="31">
        <v>12</v>
      </c>
      <c r="C14" s="31">
        <v>12</v>
      </c>
      <c r="D14" s="31" t="s">
        <v>2040</v>
      </c>
      <c r="E14" s="31" t="s">
        <v>2071</v>
      </c>
      <c r="H14" s="31">
        <v>42625</v>
      </c>
      <c r="I14" s="31">
        <v>17628</v>
      </c>
      <c r="J14" s="31">
        <v>2</v>
      </c>
      <c r="K14" s="31">
        <v>2</v>
      </c>
      <c r="L14" s="31">
        <v>3</v>
      </c>
      <c r="M14" s="31">
        <v>2</v>
      </c>
      <c r="R14" s="31">
        <v>38078</v>
      </c>
      <c r="T14" s="31">
        <v>40909</v>
      </c>
      <c r="W14" s="31">
        <v>1</v>
      </c>
      <c r="X14" s="31">
        <v>2</v>
      </c>
      <c r="Y14" s="31">
        <v>2</v>
      </c>
      <c r="Z14" s="31">
        <v>2</v>
      </c>
      <c r="AA14" s="31">
        <v>2</v>
      </c>
      <c r="AB14" s="31">
        <v>2</v>
      </c>
      <c r="AC14" s="31">
        <v>2</v>
      </c>
      <c r="AD14" s="31">
        <v>2</v>
      </c>
      <c r="AE14" s="31">
        <v>2</v>
      </c>
      <c r="AF14" s="31">
        <v>2</v>
      </c>
      <c r="AG14" s="31">
        <v>1</v>
      </c>
      <c r="AH14" s="31">
        <v>2</v>
      </c>
      <c r="AI14" s="31">
        <v>6</v>
      </c>
      <c r="AJ14" s="31">
        <v>2</v>
      </c>
      <c r="AK14" s="31">
        <v>4</v>
      </c>
      <c r="AL14" s="31">
        <v>2</v>
      </c>
      <c r="AN14" s="31">
        <v>2</v>
      </c>
      <c r="AO14" s="31">
        <v>2</v>
      </c>
      <c r="AP14" s="31">
        <v>2</v>
      </c>
      <c r="AQ14" s="31">
        <v>2</v>
      </c>
      <c r="AR14" s="31">
        <v>2</v>
      </c>
      <c r="AS14" s="31">
        <v>2</v>
      </c>
      <c r="AT14" s="31">
        <v>2</v>
      </c>
      <c r="AU14" s="31">
        <v>2</v>
      </c>
      <c r="AW14" s="31">
        <v>1</v>
      </c>
      <c r="AX14" s="31">
        <v>2</v>
      </c>
      <c r="AY14" s="31">
        <v>2</v>
      </c>
      <c r="AZ14" s="31">
        <v>1</v>
      </c>
      <c r="BA14" s="31">
        <v>2</v>
      </c>
      <c r="BB14" s="31">
        <v>2</v>
      </c>
      <c r="BD14" s="31">
        <v>1</v>
      </c>
      <c r="BE14" s="31">
        <v>2</v>
      </c>
      <c r="BF14" s="31">
        <v>1</v>
      </c>
      <c r="BG14" s="31">
        <v>2</v>
      </c>
      <c r="BH14" s="31">
        <v>2</v>
      </c>
      <c r="BI14" s="31">
        <v>2</v>
      </c>
      <c r="BK14" s="31">
        <v>2</v>
      </c>
      <c r="BL14" s="31">
        <v>2</v>
      </c>
      <c r="BM14" s="31">
        <v>2</v>
      </c>
      <c r="BN14" s="31">
        <v>2</v>
      </c>
      <c r="BO14" s="31">
        <v>2</v>
      </c>
      <c r="BP14" s="31">
        <v>2</v>
      </c>
      <c r="BQ14" s="31">
        <v>4</v>
      </c>
      <c r="BT14" s="31">
        <v>2</v>
      </c>
      <c r="BU14" s="31">
        <v>2</v>
      </c>
      <c r="BV14" s="31">
        <v>2</v>
      </c>
      <c r="BW14" s="31">
        <v>2</v>
      </c>
      <c r="BX14" s="31">
        <v>2</v>
      </c>
      <c r="BY14" s="31">
        <v>1</v>
      </c>
      <c r="BZ14" s="31">
        <v>2</v>
      </c>
      <c r="CA14" s="31">
        <v>2</v>
      </c>
      <c r="CB14" s="31">
        <v>2</v>
      </c>
      <c r="CC14" s="31">
        <v>2</v>
      </c>
      <c r="CD14" s="31">
        <v>1</v>
      </c>
      <c r="CH14" s="31">
        <v>1</v>
      </c>
      <c r="CM14" s="31">
        <v>5</v>
      </c>
      <c r="CN14" s="31">
        <v>15</v>
      </c>
      <c r="CO14" s="31">
        <v>21</v>
      </c>
      <c r="CP14" s="31">
        <v>11</v>
      </c>
      <c r="DA14" s="31">
        <v>2</v>
      </c>
      <c r="DB14" s="31">
        <v>4</v>
      </c>
      <c r="DC14" s="31">
        <v>84</v>
      </c>
      <c r="DF14" s="31">
        <v>4</v>
      </c>
      <c r="DG14" s="31">
        <v>4</v>
      </c>
      <c r="DH14" s="31">
        <v>4</v>
      </c>
      <c r="DI14" s="31">
        <v>3</v>
      </c>
      <c r="DJ14" s="31">
        <v>3</v>
      </c>
      <c r="DK14" s="31">
        <v>3</v>
      </c>
      <c r="DL14" s="31">
        <v>4</v>
      </c>
      <c r="DM14" s="31">
        <v>4</v>
      </c>
      <c r="DN14" s="31">
        <v>4</v>
      </c>
      <c r="DO14" s="31">
        <v>4</v>
      </c>
      <c r="DP14" s="31">
        <v>4</v>
      </c>
      <c r="DQ14" s="31">
        <v>4</v>
      </c>
      <c r="DR14" s="31">
        <v>45</v>
      </c>
      <c r="DS14" s="32">
        <v>2.0081922146470099E-2</v>
      </c>
      <c r="EV14" s="31">
        <v>1</v>
      </c>
      <c r="EW14" s="31">
        <v>2</v>
      </c>
      <c r="EX14" s="31">
        <v>1</v>
      </c>
      <c r="EY14" s="31">
        <v>2</v>
      </c>
      <c r="FA14" s="31">
        <v>3</v>
      </c>
      <c r="FD14" s="31">
        <v>106</v>
      </c>
      <c r="FE14" s="31">
        <v>108</v>
      </c>
      <c r="FF14" s="31">
        <v>0.64</v>
      </c>
      <c r="FG14" s="31">
        <v>0.52500000000000002</v>
      </c>
      <c r="FK14" s="31">
        <v>1</v>
      </c>
      <c r="FL14" s="31">
        <v>2</v>
      </c>
      <c r="FM14" s="31">
        <v>2</v>
      </c>
      <c r="FN14" s="31">
        <v>2</v>
      </c>
      <c r="FO14" s="31">
        <v>2</v>
      </c>
      <c r="FP14" s="31">
        <v>2</v>
      </c>
      <c r="FQ14" s="31">
        <v>2</v>
      </c>
      <c r="FR14" s="31">
        <v>2</v>
      </c>
      <c r="FS14" s="31">
        <v>4</v>
      </c>
      <c r="FT14" s="31">
        <v>2</v>
      </c>
      <c r="FU14" s="31">
        <v>2</v>
      </c>
      <c r="FV14" s="31">
        <v>2</v>
      </c>
      <c r="FW14" s="31">
        <v>1</v>
      </c>
      <c r="FX14" s="31">
        <v>1</v>
      </c>
      <c r="FY14" s="31">
        <v>2</v>
      </c>
      <c r="GA14" s="31">
        <v>2</v>
      </c>
      <c r="GB14" s="31">
        <v>2</v>
      </c>
      <c r="GC14" s="31">
        <v>2</v>
      </c>
      <c r="GE14" s="31">
        <v>2</v>
      </c>
      <c r="GH14" s="31">
        <v>2</v>
      </c>
      <c r="GJ14" s="31">
        <v>2</v>
      </c>
      <c r="GL14" s="31">
        <v>1</v>
      </c>
      <c r="GM14" s="31">
        <v>40909</v>
      </c>
      <c r="GO14" s="31">
        <v>2</v>
      </c>
      <c r="GQ14" s="31">
        <v>2</v>
      </c>
      <c r="GS14" s="31">
        <v>2</v>
      </c>
      <c r="GU14" s="31">
        <v>2</v>
      </c>
      <c r="GW14" s="31">
        <v>2</v>
      </c>
      <c r="HB14" s="31" t="s">
        <v>355</v>
      </c>
      <c r="HM14" s="31">
        <v>2</v>
      </c>
      <c r="HP14" s="31">
        <v>2</v>
      </c>
      <c r="HQ14" s="31">
        <v>2</v>
      </c>
      <c r="HR14" s="31">
        <v>2</v>
      </c>
      <c r="HS14" s="31">
        <v>2</v>
      </c>
      <c r="HT14" s="31">
        <v>2</v>
      </c>
      <c r="HU14" s="31">
        <v>2</v>
      </c>
      <c r="HV14" s="31">
        <v>2</v>
      </c>
      <c r="HZ14" s="31">
        <v>2</v>
      </c>
      <c r="IA14" s="31">
        <v>2</v>
      </c>
      <c r="IB14" s="31">
        <v>2</v>
      </c>
      <c r="IC14" s="31">
        <v>2</v>
      </c>
      <c r="ID14" s="31">
        <v>2</v>
      </c>
      <c r="IE14" s="31">
        <v>2</v>
      </c>
      <c r="IF14" s="31">
        <v>2</v>
      </c>
      <c r="IJ14" s="31">
        <v>2</v>
      </c>
      <c r="IK14" s="31">
        <v>2</v>
      </c>
      <c r="IL14" s="31">
        <v>2</v>
      </c>
      <c r="IM14" s="31">
        <v>2</v>
      </c>
      <c r="IN14" s="31">
        <v>2</v>
      </c>
      <c r="IO14" s="31">
        <v>2</v>
      </c>
      <c r="IP14" s="31">
        <v>2</v>
      </c>
      <c r="IT14" s="31">
        <v>2</v>
      </c>
      <c r="IU14" s="31">
        <v>2</v>
      </c>
      <c r="IV14" s="31">
        <v>2</v>
      </c>
      <c r="IW14" s="31">
        <v>2</v>
      </c>
      <c r="IX14" s="31">
        <v>2</v>
      </c>
      <c r="IY14" s="31">
        <v>2</v>
      </c>
      <c r="IZ14" s="31">
        <v>2</v>
      </c>
      <c r="JD14" s="31">
        <v>2</v>
      </c>
      <c r="JE14" s="31">
        <v>2</v>
      </c>
      <c r="JF14" s="31">
        <v>2</v>
      </c>
      <c r="JG14" s="31">
        <v>2</v>
      </c>
      <c r="JH14" s="31">
        <v>2</v>
      </c>
      <c r="JI14" s="31">
        <v>2</v>
      </c>
      <c r="JJ14" s="31">
        <v>2</v>
      </c>
      <c r="JQ14" s="31" t="s">
        <v>1447</v>
      </c>
      <c r="JZ14" s="31">
        <v>2</v>
      </c>
      <c r="KA14" s="31" t="s">
        <v>1647</v>
      </c>
      <c r="KB14" s="31">
        <v>95</v>
      </c>
      <c r="KC14" s="31">
        <v>2</v>
      </c>
      <c r="KD14" s="31" t="s">
        <v>1447</v>
      </c>
      <c r="KE14" s="31">
        <v>87</v>
      </c>
      <c r="LC14" s="31">
        <v>2</v>
      </c>
      <c r="LE14" s="31" t="s">
        <v>2072</v>
      </c>
      <c r="LF14" s="31">
        <v>2</v>
      </c>
      <c r="LG14" s="31">
        <v>2</v>
      </c>
      <c r="LH14" s="31">
        <v>1</v>
      </c>
      <c r="LI14" s="31">
        <v>2</v>
      </c>
      <c r="LK14" s="31">
        <v>2</v>
      </c>
      <c r="LM14" s="31">
        <v>2</v>
      </c>
      <c r="LO14" s="31">
        <v>2</v>
      </c>
      <c r="LQ14" s="31">
        <v>2</v>
      </c>
      <c r="LS14" s="31">
        <v>2</v>
      </c>
      <c r="LU14" s="31">
        <v>2</v>
      </c>
      <c r="LW14" s="31">
        <v>2</v>
      </c>
      <c r="LY14" s="31">
        <v>2</v>
      </c>
      <c r="MA14" s="31">
        <v>2</v>
      </c>
      <c r="MC14" s="31">
        <v>2</v>
      </c>
      <c r="ME14" s="31">
        <v>2</v>
      </c>
      <c r="MG14" s="31">
        <v>2</v>
      </c>
      <c r="MI14" s="31">
        <v>2</v>
      </c>
      <c r="MK14" s="31">
        <v>2</v>
      </c>
      <c r="MM14" s="31">
        <v>2</v>
      </c>
      <c r="MO14" s="31">
        <v>2</v>
      </c>
      <c r="MQ14" s="31">
        <v>2</v>
      </c>
      <c r="MS14" s="31">
        <v>2</v>
      </c>
      <c r="MU14" s="31">
        <v>2</v>
      </c>
      <c r="MW14" s="31">
        <v>2</v>
      </c>
      <c r="MY14" s="31" t="s">
        <v>355</v>
      </c>
      <c r="NA14" s="31">
        <v>2</v>
      </c>
      <c r="NC14" s="31">
        <v>2</v>
      </c>
      <c r="NE14" s="31">
        <v>2</v>
      </c>
      <c r="NG14" s="31">
        <v>2</v>
      </c>
      <c r="NI14" s="31">
        <v>2</v>
      </c>
      <c r="NK14" s="31">
        <v>2</v>
      </c>
      <c r="NM14" s="31">
        <v>1</v>
      </c>
      <c r="NN14" s="31">
        <v>20</v>
      </c>
      <c r="NO14" s="31">
        <v>2</v>
      </c>
      <c r="NQ14" s="31">
        <v>2</v>
      </c>
      <c r="NS14" s="31">
        <v>2</v>
      </c>
      <c r="NU14" s="31">
        <v>2</v>
      </c>
      <c r="NW14" s="31">
        <v>2</v>
      </c>
      <c r="NY14" s="31">
        <v>2</v>
      </c>
      <c r="OA14" s="31">
        <v>2</v>
      </c>
      <c r="OC14" s="31">
        <v>2</v>
      </c>
      <c r="OE14" s="31">
        <v>2</v>
      </c>
      <c r="OG14" s="31">
        <v>2</v>
      </c>
      <c r="OI14" s="31">
        <v>2</v>
      </c>
      <c r="OK14" s="31">
        <v>2</v>
      </c>
      <c r="OM14" s="31">
        <v>2</v>
      </c>
      <c r="OO14" s="31">
        <v>2</v>
      </c>
      <c r="OQ14" s="31" t="s">
        <v>355</v>
      </c>
      <c r="OS14" s="31">
        <v>2</v>
      </c>
      <c r="OU14" s="31">
        <v>2</v>
      </c>
      <c r="OW14" s="31">
        <v>2</v>
      </c>
      <c r="OY14" s="31">
        <v>2</v>
      </c>
      <c r="PA14" s="31">
        <v>2</v>
      </c>
      <c r="PC14" s="31">
        <v>2</v>
      </c>
      <c r="PE14" s="31">
        <v>2</v>
      </c>
      <c r="PG14" s="31">
        <v>2</v>
      </c>
      <c r="PI14" s="31">
        <v>2</v>
      </c>
      <c r="PK14" s="31">
        <v>2</v>
      </c>
      <c r="PM14" s="31">
        <v>2</v>
      </c>
      <c r="PO14" s="31">
        <v>2</v>
      </c>
      <c r="PQ14" s="31">
        <v>2</v>
      </c>
      <c r="PS14" s="31">
        <v>2</v>
      </c>
      <c r="PU14" s="31">
        <v>2</v>
      </c>
      <c r="PW14" s="31">
        <v>2</v>
      </c>
      <c r="PY14" s="31">
        <v>2</v>
      </c>
      <c r="QA14" s="31">
        <v>2</v>
      </c>
      <c r="QC14" s="31">
        <v>2</v>
      </c>
      <c r="QE14" s="31">
        <v>2</v>
      </c>
      <c r="QG14" s="31">
        <v>2</v>
      </c>
      <c r="QI14" s="31" t="s">
        <v>355</v>
      </c>
      <c r="QK14" s="31">
        <v>1</v>
      </c>
      <c r="QL14" s="31">
        <v>2</v>
      </c>
      <c r="QM14" s="31">
        <v>2</v>
      </c>
      <c r="QN14" s="31">
        <v>2</v>
      </c>
      <c r="QO14" s="31">
        <v>2</v>
      </c>
      <c r="QP14" s="31">
        <v>2</v>
      </c>
      <c r="QQ14" s="31">
        <v>2</v>
      </c>
      <c r="QR14" s="31">
        <v>2</v>
      </c>
      <c r="QS14" s="31">
        <v>2</v>
      </c>
      <c r="QT14" s="31">
        <v>2</v>
      </c>
      <c r="QU14" s="31">
        <v>2</v>
      </c>
      <c r="QV14" s="31">
        <v>2</v>
      </c>
      <c r="QW14" s="31">
        <v>2</v>
      </c>
      <c r="QX14" s="31">
        <v>2</v>
      </c>
      <c r="QY14" s="31">
        <v>2</v>
      </c>
      <c r="QZ14" s="31">
        <v>2</v>
      </c>
      <c r="RA14" s="31">
        <v>2</v>
      </c>
      <c r="RB14" s="31">
        <v>2</v>
      </c>
      <c r="RC14" s="31">
        <v>2</v>
      </c>
      <c r="RD14" s="31">
        <v>2</v>
      </c>
      <c r="RE14" s="31">
        <v>2</v>
      </c>
      <c r="RF14" s="31">
        <v>2</v>
      </c>
      <c r="RG14" s="31">
        <v>2</v>
      </c>
      <c r="RH14" s="31">
        <v>1</v>
      </c>
      <c r="RI14" s="31">
        <v>2</v>
      </c>
      <c r="RJ14" s="31">
        <v>2</v>
      </c>
      <c r="RK14" s="31">
        <v>2</v>
      </c>
      <c r="RT14" s="31" t="s">
        <v>2073</v>
      </c>
      <c r="RU14" s="31" t="s">
        <v>2073</v>
      </c>
      <c r="RX14" s="31">
        <v>4</v>
      </c>
      <c r="RY14" s="31">
        <v>2</v>
      </c>
      <c r="RZ14" s="31">
        <v>2</v>
      </c>
      <c r="SA14" s="31">
        <v>2</v>
      </c>
      <c r="SB14" s="31">
        <v>2</v>
      </c>
      <c r="SC14" s="31">
        <v>2</v>
      </c>
      <c r="SD14" s="31">
        <v>4</v>
      </c>
      <c r="SE14" s="31">
        <v>2</v>
      </c>
      <c r="SF14" s="31">
        <v>2</v>
      </c>
      <c r="SG14" s="31">
        <v>2</v>
      </c>
      <c r="SH14" s="31">
        <v>2</v>
      </c>
      <c r="SI14" s="31">
        <v>2</v>
      </c>
      <c r="SO14" s="31">
        <v>2</v>
      </c>
      <c r="SP14" s="31">
        <v>2</v>
      </c>
      <c r="SQ14" s="31">
        <v>2</v>
      </c>
      <c r="SR14" s="31">
        <v>2</v>
      </c>
      <c r="SS14" s="31">
        <v>2</v>
      </c>
      <c r="ST14" s="31">
        <v>2</v>
      </c>
      <c r="SU14" s="31">
        <v>2</v>
      </c>
      <c r="SV14" s="31">
        <v>2</v>
      </c>
      <c r="SZ14" s="31">
        <v>2</v>
      </c>
      <c r="TA14" s="31">
        <v>2</v>
      </c>
      <c r="TB14" s="31">
        <v>2</v>
      </c>
      <c r="TC14" s="31">
        <v>2</v>
      </c>
      <c r="TD14" s="31">
        <v>2</v>
      </c>
      <c r="TE14" s="31">
        <v>2</v>
      </c>
      <c r="TF14" s="31">
        <v>2</v>
      </c>
      <c r="TG14" s="31">
        <v>2</v>
      </c>
      <c r="TH14" s="31" t="s">
        <v>1430</v>
      </c>
      <c r="TS14" s="31">
        <v>2</v>
      </c>
      <c r="TT14" s="31">
        <v>2</v>
      </c>
      <c r="TU14" s="31">
        <v>2</v>
      </c>
      <c r="TV14" s="31">
        <v>2</v>
      </c>
      <c r="TW14" s="31">
        <v>1</v>
      </c>
      <c r="TX14" s="31">
        <v>2</v>
      </c>
      <c r="TY14" s="31">
        <v>2</v>
      </c>
      <c r="TZ14" s="31">
        <v>1</v>
      </c>
      <c r="UA14" s="31">
        <v>1</v>
      </c>
    </row>
    <row r="15" spans="1:547" s="31" customFormat="1" ht="13.5" customHeight="1">
      <c r="A15" s="31">
        <f t="shared" si="0"/>
        <v>13</v>
      </c>
      <c r="B15" s="31">
        <v>13</v>
      </c>
      <c r="C15" s="31">
        <v>13</v>
      </c>
      <c r="D15" s="31" t="s">
        <v>2040</v>
      </c>
      <c r="E15" s="31" t="s">
        <v>2074</v>
      </c>
      <c r="H15" s="31">
        <v>42625</v>
      </c>
      <c r="I15" s="31">
        <v>28885</v>
      </c>
      <c r="J15" s="31">
        <v>1</v>
      </c>
      <c r="K15" s="31">
        <v>1</v>
      </c>
      <c r="L15" s="31">
        <v>5</v>
      </c>
      <c r="M15" s="31">
        <v>2</v>
      </c>
      <c r="R15" s="31">
        <v>39508</v>
      </c>
      <c r="T15" s="31">
        <v>39873</v>
      </c>
      <c r="W15" s="31">
        <v>1</v>
      </c>
      <c r="X15" s="31">
        <v>2</v>
      </c>
      <c r="Y15" s="31">
        <v>2</v>
      </c>
      <c r="Z15" s="31">
        <v>2</v>
      </c>
      <c r="AA15" s="31">
        <v>2</v>
      </c>
      <c r="AB15" s="31">
        <v>2</v>
      </c>
      <c r="AC15" s="31">
        <v>2</v>
      </c>
      <c r="AD15" s="31">
        <v>2</v>
      </c>
      <c r="AE15" s="31">
        <v>3</v>
      </c>
      <c r="AF15" s="31">
        <v>1</v>
      </c>
      <c r="AG15" s="31">
        <v>1</v>
      </c>
      <c r="AH15" s="31">
        <v>2</v>
      </c>
      <c r="AI15" s="31">
        <v>6</v>
      </c>
      <c r="AJ15" s="31">
        <v>2</v>
      </c>
      <c r="AK15" s="31">
        <v>4</v>
      </c>
      <c r="AN15" s="31">
        <v>2</v>
      </c>
      <c r="AO15" s="31">
        <v>2</v>
      </c>
      <c r="AP15" s="31">
        <v>1</v>
      </c>
      <c r="AQ15" s="31">
        <v>2</v>
      </c>
      <c r="AR15" s="31">
        <v>2</v>
      </c>
      <c r="AS15" s="31">
        <v>2</v>
      </c>
      <c r="AT15" s="31">
        <v>2</v>
      </c>
      <c r="AU15" s="31">
        <v>2</v>
      </c>
      <c r="AW15" s="31">
        <v>1</v>
      </c>
      <c r="AX15" s="31">
        <v>1</v>
      </c>
      <c r="AY15" s="31">
        <v>2</v>
      </c>
      <c r="AZ15" s="31">
        <v>1</v>
      </c>
      <c r="BA15" s="31">
        <v>2</v>
      </c>
      <c r="BB15" s="31">
        <v>2</v>
      </c>
      <c r="BD15" s="31">
        <v>2</v>
      </c>
      <c r="BE15" s="31">
        <v>2</v>
      </c>
      <c r="BF15" s="31">
        <v>2</v>
      </c>
      <c r="BG15" s="31">
        <v>1</v>
      </c>
      <c r="BH15" s="31">
        <v>2</v>
      </c>
      <c r="BI15" s="31">
        <v>1</v>
      </c>
      <c r="BK15" s="31">
        <v>2</v>
      </c>
      <c r="BL15" s="31">
        <v>2</v>
      </c>
      <c r="BM15" s="31">
        <v>2</v>
      </c>
      <c r="BN15" s="31">
        <v>2</v>
      </c>
      <c r="BO15" s="31">
        <v>2</v>
      </c>
      <c r="BP15" s="31">
        <v>2</v>
      </c>
      <c r="BQ15" s="31">
        <v>2</v>
      </c>
      <c r="BT15" s="31">
        <v>2</v>
      </c>
      <c r="BU15" s="31">
        <v>2</v>
      </c>
      <c r="BV15" s="31">
        <v>2</v>
      </c>
      <c r="BW15" s="31">
        <v>2</v>
      </c>
      <c r="BX15" s="31">
        <v>2</v>
      </c>
      <c r="BY15" s="31">
        <v>1</v>
      </c>
      <c r="BZ15" s="31">
        <v>2</v>
      </c>
      <c r="CA15" s="31">
        <v>2</v>
      </c>
      <c r="CD15" s="31">
        <v>1</v>
      </c>
      <c r="CH15" s="31">
        <v>1</v>
      </c>
      <c r="CM15" s="31">
        <v>23</v>
      </c>
      <c r="CN15" s="31">
        <v>17</v>
      </c>
      <c r="CO15" s="31">
        <v>25</v>
      </c>
      <c r="CP15" s="31">
        <v>19</v>
      </c>
      <c r="DA15" s="31">
        <v>4</v>
      </c>
      <c r="DF15" s="31">
        <v>4</v>
      </c>
      <c r="DG15" s="31">
        <v>4</v>
      </c>
      <c r="DH15" s="31">
        <v>4</v>
      </c>
      <c r="DI15" s="31">
        <v>4</v>
      </c>
      <c r="DJ15" s="31">
        <v>4</v>
      </c>
      <c r="DK15" s="31">
        <v>2</v>
      </c>
      <c r="DL15" s="31">
        <v>1</v>
      </c>
      <c r="DM15" s="31">
        <v>2</v>
      </c>
      <c r="DN15" s="31">
        <v>0</v>
      </c>
      <c r="DO15" s="31">
        <v>4</v>
      </c>
      <c r="DP15" s="31">
        <v>4</v>
      </c>
      <c r="DQ15" s="31">
        <v>4</v>
      </c>
      <c r="DR15" s="31">
        <v>37</v>
      </c>
      <c r="DS15" s="31">
        <v>0.10741498235482801</v>
      </c>
      <c r="EB15" s="31">
        <v>0.7</v>
      </c>
      <c r="EC15" s="31">
        <v>0.6</v>
      </c>
      <c r="ED15" s="31">
        <v>1.3</v>
      </c>
      <c r="EE15" s="31" t="s">
        <v>1546</v>
      </c>
      <c r="EF15" s="31">
        <v>199</v>
      </c>
      <c r="EG15" s="31">
        <v>0</v>
      </c>
      <c r="EH15" s="31">
        <v>200</v>
      </c>
      <c r="EI15" s="31" t="s">
        <v>1546</v>
      </c>
      <c r="EJ15" s="31">
        <v>47</v>
      </c>
      <c r="EK15" s="31">
        <v>45</v>
      </c>
      <c r="EM15" s="31" t="s">
        <v>1546</v>
      </c>
      <c r="EN15" s="31">
        <v>117</v>
      </c>
      <c r="EO15" s="31">
        <v>0</v>
      </c>
      <c r="EP15" s="31">
        <v>115</v>
      </c>
      <c r="EQ15" s="31" t="s">
        <v>1546</v>
      </c>
      <c r="FC15" s="31">
        <v>1</v>
      </c>
      <c r="FD15" s="31">
        <v>79</v>
      </c>
      <c r="FE15" s="31">
        <v>78</v>
      </c>
      <c r="FF15" s="31">
        <v>0.40799999999999997</v>
      </c>
      <c r="FG15" s="31">
        <v>0.67800000000000005</v>
      </c>
      <c r="FK15" s="31">
        <v>2</v>
      </c>
      <c r="FL15" s="31">
        <v>2</v>
      </c>
      <c r="FM15" s="31">
        <v>2</v>
      </c>
      <c r="FN15" s="31">
        <v>2</v>
      </c>
      <c r="FO15" s="31">
        <v>2</v>
      </c>
      <c r="FP15" s="31">
        <v>2</v>
      </c>
      <c r="FQ15" s="31">
        <v>2</v>
      </c>
      <c r="FR15" s="31">
        <v>2</v>
      </c>
      <c r="FS15" s="31">
        <v>4</v>
      </c>
      <c r="FT15" s="31">
        <v>2</v>
      </c>
      <c r="FU15" s="31">
        <v>2</v>
      </c>
      <c r="FV15" s="31">
        <v>2</v>
      </c>
      <c r="FW15" s="31">
        <v>1</v>
      </c>
      <c r="FX15" s="31">
        <v>1</v>
      </c>
      <c r="FY15" s="31">
        <v>2</v>
      </c>
      <c r="GA15" s="31">
        <v>2</v>
      </c>
      <c r="GB15" s="31">
        <v>2</v>
      </c>
      <c r="GC15" s="31">
        <v>2</v>
      </c>
      <c r="GE15" s="31">
        <v>2</v>
      </c>
      <c r="GH15" s="31">
        <v>2</v>
      </c>
      <c r="GJ15" s="31">
        <v>2</v>
      </c>
      <c r="GL15" s="31">
        <v>1</v>
      </c>
      <c r="GM15" s="31">
        <v>39873</v>
      </c>
      <c r="GO15" s="31">
        <v>2</v>
      </c>
      <c r="GQ15" s="31">
        <v>2</v>
      </c>
      <c r="GS15" s="31">
        <v>2</v>
      </c>
      <c r="GU15" s="31">
        <v>2</v>
      </c>
      <c r="GW15" s="31">
        <v>2</v>
      </c>
      <c r="GY15" s="31">
        <v>2</v>
      </c>
      <c r="HA15" s="31">
        <v>2</v>
      </c>
      <c r="HB15" s="31" t="s">
        <v>355</v>
      </c>
      <c r="HM15" s="31">
        <v>2</v>
      </c>
      <c r="HP15" s="31">
        <v>2</v>
      </c>
      <c r="HQ15" s="31">
        <v>2</v>
      </c>
      <c r="HR15" s="31">
        <v>2</v>
      </c>
      <c r="HS15" s="31">
        <v>2</v>
      </c>
      <c r="HT15" s="31">
        <v>2</v>
      </c>
      <c r="HU15" s="31">
        <v>2</v>
      </c>
      <c r="HV15" s="31">
        <v>2</v>
      </c>
      <c r="HZ15" s="31">
        <v>2</v>
      </c>
      <c r="IA15" s="31">
        <v>2</v>
      </c>
      <c r="IB15" s="31">
        <v>2</v>
      </c>
      <c r="IC15" s="31">
        <v>2</v>
      </c>
      <c r="ID15" s="31">
        <v>2</v>
      </c>
      <c r="IE15" s="31">
        <v>2</v>
      </c>
      <c r="IF15" s="31">
        <v>2</v>
      </c>
      <c r="IJ15" s="31">
        <v>2</v>
      </c>
      <c r="IK15" s="31">
        <v>2</v>
      </c>
      <c r="IL15" s="31">
        <v>2</v>
      </c>
      <c r="IM15" s="31">
        <v>2</v>
      </c>
      <c r="IN15" s="31">
        <v>2</v>
      </c>
      <c r="IO15" s="31">
        <v>2</v>
      </c>
      <c r="IP15" s="31">
        <v>2</v>
      </c>
      <c r="IT15" s="31">
        <v>2</v>
      </c>
      <c r="IU15" s="31">
        <v>2</v>
      </c>
      <c r="IV15" s="31">
        <v>2</v>
      </c>
      <c r="IW15" s="31">
        <v>2</v>
      </c>
      <c r="IX15" s="31">
        <v>2</v>
      </c>
      <c r="IY15" s="31">
        <v>2</v>
      </c>
      <c r="IZ15" s="31">
        <v>2</v>
      </c>
      <c r="JD15" s="31">
        <v>2</v>
      </c>
      <c r="JE15" s="31">
        <v>2</v>
      </c>
      <c r="JF15" s="31">
        <v>2</v>
      </c>
      <c r="JG15" s="31">
        <v>2</v>
      </c>
      <c r="JH15" s="31">
        <v>2</v>
      </c>
      <c r="JI15" s="31">
        <v>2</v>
      </c>
      <c r="JJ15" s="31">
        <v>2</v>
      </c>
      <c r="JZ15" s="31">
        <v>1</v>
      </c>
      <c r="KC15" s="31">
        <v>1</v>
      </c>
      <c r="LA15" s="31" t="s">
        <v>367</v>
      </c>
      <c r="LB15" s="31" t="s">
        <v>2075</v>
      </c>
      <c r="LC15" s="31">
        <v>2</v>
      </c>
      <c r="LD15" s="31">
        <v>0</v>
      </c>
      <c r="LE15" s="31" t="s">
        <v>360</v>
      </c>
      <c r="LF15" s="31">
        <v>2</v>
      </c>
      <c r="LG15" s="31">
        <v>2</v>
      </c>
      <c r="LH15" s="31">
        <v>2</v>
      </c>
      <c r="LI15" s="31">
        <v>2</v>
      </c>
      <c r="LK15" s="31">
        <v>2</v>
      </c>
      <c r="LM15" s="31">
        <v>2</v>
      </c>
      <c r="LO15" s="31">
        <v>2</v>
      </c>
      <c r="LQ15" s="31">
        <v>2</v>
      </c>
      <c r="LS15" s="31">
        <v>2</v>
      </c>
      <c r="LU15" s="31">
        <v>2</v>
      </c>
      <c r="LW15" s="31">
        <v>2</v>
      </c>
      <c r="LY15" s="31">
        <v>2</v>
      </c>
      <c r="MA15" s="31">
        <v>2</v>
      </c>
      <c r="MC15" s="31">
        <v>2</v>
      </c>
      <c r="ME15" s="31">
        <v>2</v>
      </c>
      <c r="MG15" s="31">
        <v>2</v>
      </c>
      <c r="MI15" s="31">
        <v>2</v>
      </c>
      <c r="MK15" s="31">
        <v>2</v>
      </c>
      <c r="MM15" s="31">
        <v>2</v>
      </c>
      <c r="MO15" s="31">
        <v>2</v>
      </c>
      <c r="MQ15" s="31">
        <v>2</v>
      </c>
      <c r="MS15" s="31">
        <v>2</v>
      </c>
      <c r="MU15" s="31">
        <v>2</v>
      </c>
      <c r="MW15" s="31">
        <v>2</v>
      </c>
      <c r="MY15" s="31" t="s">
        <v>355</v>
      </c>
      <c r="NA15" s="31">
        <v>2</v>
      </c>
      <c r="NC15" s="31">
        <v>2</v>
      </c>
      <c r="NE15" s="31">
        <v>2</v>
      </c>
      <c r="NG15" s="31">
        <v>2</v>
      </c>
      <c r="NI15" s="31">
        <v>2</v>
      </c>
      <c r="NK15" s="31">
        <v>2</v>
      </c>
      <c r="NM15" s="31">
        <v>2</v>
      </c>
      <c r="NO15" s="31">
        <v>2</v>
      </c>
      <c r="NQ15" s="31">
        <v>2</v>
      </c>
      <c r="NS15" s="31">
        <v>2</v>
      </c>
      <c r="NU15" s="31">
        <v>2</v>
      </c>
      <c r="NW15" s="31">
        <v>2</v>
      </c>
      <c r="NY15" s="31">
        <v>2</v>
      </c>
      <c r="OA15" s="31">
        <v>2</v>
      </c>
      <c r="OC15" s="31">
        <v>2</v>
      </c>
      <c r="OE15" s="31">
        <v>2</v>
      </c>
      <c r="OG15" s="31">
        <v>2</v>
      </c>
      <c r="OI15" s="31">
        <v>2</v>
      </c>
      <c r="OK15" s="31">
        <v>2</v>
      </c>
      <c r="OM15" s="31">
        <v>2</v>
      </c>
      <c r="OO15" s="31">
        <v>2</v>
      </c>
      <c r="OQ15" s="31" t="s">
        <v>355</v>
      </c>
      <c r="OS15" s="31">
        <v>2</v>
      </c>
      <c r="OU15" s="31">
        <v>2</v>
      </c>
      <c r="OW15" s="31">
        <v>2</v>
      </c>
      <c r="OY15" s="31">
        <v>2</v>
      </c>
      <c r="PA15" s="31">
        <v>2</v>
      </c>
      <c r="PC15" s="31">
        <v>2</v>
      </c>
      <c r="PE15" s="31">
        <v>2</v>
      </c>
      <c r="PG15" s="31">
        <v>2</v>
      </c>
      <c r="PI15" s="31">
        <v>2</v>
      </c>
      <c r="PK15" s="31">
        <v>2</v>
      </c>
      <c r="PM15" s="31">
        <v>2</v>
      </c>
      <c r="PO15" s="31">
        <v>2</v>
      </c>
      <c r="PQ15" s="31">
        <v>2</v>
      </c>
      <c r="PS15" s="31">
        <v>2</v>
      </c>
      <c r="PU15" s="31">
        <v>2</v>
      </c>
      <c r="PW15" s="31">
        <v>2</v>
      </c>
      <c r="PY15" s="31">
        <v>2</v>
      </c>
      <c r="QA15" s="31">
        <v>2</v>
      </c>
      <c r="QC15" s="31">
        <v>2</v>
      </c>
      <c r="QE15" s="31">
        <v>2</v>
      </c>
      <c r="QG15" s="31">
        <v>2</v>
      </c>
      <c r="QI15" s="31" t="s">
        <v>355</v>
      </c>
      <c r="QK15" s="31">
        <v>1</v>
      </c>
      <c r="QL15" s="31">
        <v>2</v>
      </c>
      <c r="QM15" s="31">
        <v>2</v>
      </c>
      <c r="QN15" s="31">
        <v>2</v>
      </c>
      <c r="QO15" s="31">
        <v>2</v>
      </c>
      <c r="QP15" s="31">
        <v>2</v>
      </c>
      <c r="QQ15" s="31">
        <v>2</v>
      </c>
      <c r="QR15" s="31">
        <v>2</v>
      </c>
      <c r="QS15" s="31">
        <v>2</v>
      </c>
      <c r="QT15" s="31">
        <v>2</v>
      </c>
      <c r="QU15" s="31">
        <v>2</v>
      </c>
      <c r="QV15" s="31">
        <v>2</v>
      </c>
      <c r="QW15" s="31">
        <v>2</v>
      </c>
      <c r="QX15" s="31">
        <v>2</v>
      </c>
      <c r="QY15" s="31">
        <v>2</v>
      </c>
      <c r="QZ15" s="31">
        <v>2</v>
      </c>
      <c r="RA15" s="31">
        <v>2</v>
      </c>
      <c r="RB15" s="31">
        <v>2</v>
      </c>
      <c r="RC15" s="31">
        <v>2</v>
      </c>
      <c r="RD15" s="31">
        <v>2</v>
      </c>
      <c r="RE15" s="31">
        <v>2</v>
      </c>
      <c r="RF15" s="31">
        <v>2</v>
      </c>
      <c r="RG15" s="31">
        <v>2</v>
      </c>
      <c r="RH15" s="31">
        <v>2</v>
      </c>
      <c r="RI15" s="31">
        <v>2</v>
      </c>
      <c r="RJ15" s="31">
        <v>2</v>
      </c>
      <c r="RK15" s="31">
        <v>2</v>
      </c>
      <c r="RL15" s="31">
        <v>2</v>
      </c>
      <c r="RM15" s="31">
        <v>2</v>
      </c>
      <c r="RN15" s="31">
        <v>2</v>
      </c>
      <c r="RO15" s="31">
        <v>2</v>
      </c>
      <c r="RP15" s="31">
        <v>2</v>
      </c>
      <c r="RQ15" s="31">
        <v>2</v>
      </c>
      <c r="RR15" s="31">
        <v>2</v>
      </c>
      <c r="RS15" s="31">
        <v>2</v>
      </c>
      <c r="RT15" s="31" t="s">
        <v>1605</v>
      </c>
      <c r="RU15" s="31" t="s">
        <v>1605</v>
      </c>
      <c r="RX15" s="31">
        <v>5</v>
      </c>
      <c r="RY15" s="31">
        <v>2</v>
      </c>
      <c r="RZ15" s="31">
        <v>2</v>
      </c>
      <c r="SA15" s="31">
        <v>2</v>
      </c>
      <c r="SB15" s="31">
        <v>2</v>
      </c>
      <c r="SC15" s="31">
        <v>2</v>
      </c>
      <c r="SD15" s="31">
        <v>5</v>
      </c>
      <c r="SE15" s="31">
        <v>2</v>
      </c>
      <c r="SF15" s="31">
        <v>2</v>
      </c>
      <c r="SG15" s="31">
        <v>2</v>
      </c>
      <c r="SH15" s="31">
        <v>2</v>
      </c>
      <c r="SI15" s="31">
        <v>2</v>
      </c>
      <c r="SJ15" s="31">
        <v>2</v>
      </c>
      <c r="SK15" s="31">
        <v>2</v>
      </c>
      <c r="SL15" s="31">
        <v>2</v>
      </c>
      <c r="TH15" s="31" t="s">
        <v>1442</v>
      </c>
      <c r="TS15" s="31">
        <v>2</v>
      </c>
      <c r="TT15" s="31">
        <v>2</v>
      </c>
      <c r="TU15" s="31">
        <v>2</v>
      </c>
      <c r="TV15" s="31">
        <v>2</v>
      </c>
      <c r="TW15" s="31">
        <v>2</v>
      </c>
      <c r="TX15" s="31">
        <v>2</v>
      </c>
      <c r="TY15" s="31">
        <v>2</v>
      </c>
      <c r="TZ15" s="31">
        <v>1</v>
      </c>
      <c r="UA15" s="31">
        <v>1</v>
      </c>
    </row>
    <row r="16" spans="1:547" s="31" customFormat="1" ht="13.5" customHeight="1">
      <c r="A16" s="31">
        <f t="shared" si="0"/>
        <v>14</v>
      </c>
      <c r="B16" s="31">
        <v>14</v>
      </c>
      <c r="C16" s="31">
        <v>14</v>
      </c>
      <c r="D16" s="31" t="s">
        <v>2040</v>
      </c>
      <c r="E16" s="31" t="s">
        <v>2076</v>
      </c>
      <c r="H16" s="31">
        <v>42619</v>
      </c>
      <c r="I16" s="31">
        <v>21961</v>
      </c>
      <c r="J16" s="31">
        <v>1</v>
      </c>
      <c r="K16" s="31">
        <v>1</v>
      </c>
      <c r="L16" s="31">
        <v>3</v>
      </c>
      <c r="M16" s="31">
        <v>1</v>
      </c>
      <c r="N16" s="31">
        <v>3</v>
      </c>
      <c r="O16" s="31">
        <v>1</v>
      </c>
      <c r="P16" s="31">
        <v>3</v>
      </c>
      <c r="Q16" s="31">
        <v>1</v>
      </c>
      <c r="R16" s="31">
        <v>42370</v>
      </c>
      <c r="S16" s="31">
        <v>42461</v>
      </c>
      <c r="T16" s="31">
        <v>42614</v>
      </c>
      <c r="W16" s="31">
        <v>1</v>
      </c>
      <c r="X16" s="31">
        <v>2</v>
      </c>
      <c r="Y16" s="31">
        <v>2</v>
      </c>
      <c r="Z16" s="31">
        <v>2</v>
      </c>
      <c r="AA16" s="31">
        <v>2</v>
      </c>
      <c r="AB16" s="31">
        <v>2</v>
      </c>
      <c r="AC16" s="31">
        <v>2</v>
      </c>
      <c r="AD16" s="31">
        <v>1</v>
      </c>
      <c r="AE16" s="31">
        <v>3</v>
      </c>
      <c r="AF16" s="31">
        <v>3</v>
      </c>
      <c r="AG16" s="31">
        <v>2</v>
      </c>
      <c r="AH16" s="31">
        <v>2</v>
      </c>
      <c r="AI16" s="31">
        <v>6</v>
      </c>
      <c r="AJ16" s="31">
        <v>2</v>
      </c>
      <c r="AK16" s="31">
        <v>4</v>
      </c>
      <c r="AL16" s="31">
        <v>2</v>
      </c>
      <c r="AN16" s="31">
        <v>2</v>
      </c>
      <c r="AO16" s="31">
        <v>2</v>
      </c>
      <c r="AP16" s="31">
        <v>2</v>
      </c>
      <c r="AQ16" s="31">
        <v>2</v>
      </c>
      <c r="AR16" s="31">
        <v>2</v>
      </c>
      <c r="AS16" s="31">
        <v>2</v>
      </c>
      <c r="AT16" s="31">
        <v>2</v>
      </c>
      <c r="AU16" s="31">
        <v>2</v>
      </c>
      <c r="AW16" s="31">
        <v>1</v>
      </c>
      <c r="AX16" s="31">
        <v>2</v>
      </c>
      <c r="AY16" s="31">
        <v>2</v>
      </c>
      <c r="AZ16" s="31">
        <v>2</v>
      </c>
      <c r="BA16" s="31">
        <v>1</v>
      </c>
      <c r="BB16" s="31">
        <v>2</v>
      </c>
      <c r="BD16" s="31">
        <v>1</v>
      </c>
      <c r="BE16" s="31">
        <v>1</v>
      </c>
      <c r="BF16" s="31">
        <v>1</v>
      </c>
      <c r="BG16" s="31">
        <v>2</v>
      </c>
      <c r="BH16" s="31">
        <v>1</v>
      </c>
      <c r="BI16" s="31">
        <v>2</v>
      </c>
      <c r="BK16" s="31">
        <v>2</v>
      </c>
      <c r="BL16" s="31">
        <v>2</v>
      </c>
      <c r="BM16" s="31">
        <v>2</v>
      </c>
      <c r="BN16" s="31">
        <v>2</v>
      </c>
      <c r="BO16" s="31">
        <v>2</v>
      </c>
      <c r="BP16" s="31">
        <v>2</v>
      </c>
      <c r="BQ16" s="31">
        <v>2</v>
      </c>
      <c r="BT16" s="31">
        <v>1</v>
      </c>
      <c r="BU16" s="31">
        <v>2</v>
      </c>
      <c r="BV16" s="31">
        <v>2</v>
      </c>
      <c r="BW16" s="31">
        <v>2</v>
      </c>
      <c r="BX16" s="31">
        <v>2</v>
      </c>
      <c r="BY16" s="31">
        <v>3</v>
      </c>
      <c r="BZ16" s="31">
        <v>2</v>
      </c>
      <c r="CA16" s="31">
        <v>2</v>
      </c>
      <c r="CB16" s="31">
        <v>2</v>
      </c>
      <c r="CC16" s="31">
        <v>2</v>
      </c>
      <c r="CD16" s="31">
        <v>1</v>
      </c>
      <c r="CH16" s="31">
        <v>1</v>
      </c>
      <c r="CM16" s="31">
        <v>20</v>
      </c>
      <c r="CN16" s="31">
        <v>25</v>
      </c>
      <c r="CO16" s="31">
        <v>18</v>
      </c>
      <c r="CP16" s="31">
        <v>23</v>
      </c>
      <c r="CQ16" s="31">
        <v>1</v>
      </c>
      <c r="DA16" s="31">
        <v>4</v>
      </c>
      <c r="DB16" s="31">
        <v>1</v>
      </c>
      <c r="DC16" s="31">
        <v>4</v>
      </c>
      <c r="DF16" s="31">
        <v>3</v>
      </c>
      <c r="DG16" s="31">
        <v>4</v>
      </c>
      <c r="DH16" s="31">
        <v>3</v>
      </c>
      <c r="DI16" s="31">
        <v>4</v>
      </c>
      <c r="DJ16" s="31">
        <v>4</v>
      </c>
      <c r="DK16" s="31">
        <v>4</v>
      </c>
      <c r="DL16" s="31">
        <v>4</v>
      </c>
      <c r="DM16" s="31">
        <v>3</v>
      </c>
      <c r="DN16" s="31">
        <v>2</v>
      </c>
      <c r="DO16" s="31">
        <v>4</v>
      </c>
      <c r="DP16" s="31">
        <v>4</v>
      </c>
      <c r="DQ16" s="31">
        <v>4</v>
      </c>
      <c r="DR16" s="31">
        <v>43</v>
      </c>
      <c r="DS16" s="31">
        <v>0.61119477911646503</v>
      </c>
      <c r="DT16" s="31">
        <v>69</v>
      </c>
      <c r="DU16" s="31">
        <v>26</v>
      </c>
      <c r="DV16" s="31">
        <v>192</v>
      </c>
      <c r="DW16" s="31" t="s">
        <v>1545</v>
      </c>
      <c r="DX16" s="31">
        <v>4.5999999999999996</v>
      </c>
      <c r="DY16" s="31">
        <v>3.5</v>
      </c>
      <c r="DZ16" s="31">
        <v>5.5</v>
      </c>
      <c r="EA16" s="31" t="s">
        <v>1558</v>
      </c>
      <c r="EB16" s="31">
        <v>0.62</v>
      </c>
      <c r="EC16" s="31">
        <v>0.4</v>
      </c>
      <c r="ED16" s="31">
        <v>0.9</v>
      </c>
      <c r="EE16" s="31" t="s">
        <v>1546</v>
      </c>
      <c r="EF16" s="31">
        <v>282</v>
      </c>
      <c r="EG16" s="31">
        <v>0</v>
      </c>
      <c r="EH16" s="31">
        <v>190</v>
      </c>
      <c r="EI16" s="31" t="s">
        <v>1546</v>
      </c>
      <c r="ER16" s="31">
        <v>242</v>
      </c>
      <c r="ES16" s="31">
        <v>0</v>
      </c>
      <c r="ET16" s="31">
        <v>150</v>
      </c>
      <c r="EU16" s="31" t="s">
        <v>1546</v>
      </c>
      <c r="EV16" s="31">
        <v>1</v>
      </c>
      <c r="EW16" s="31">
        <v>1</v>
      </c>
      <c r="EX16" s="31">
        <v>2</v>
      </c>
      <c r="EY16" s="31">
        <v>2</v>
      </c>
      <c r="EZ16" s="31">
        <v>1</v>
      </c>
      <c r="FA16" s="31">
        <v>1</v>
      </c>
      <c r="FB16" s="31">
        <v>1</v>
      </c>
      <c r="FC16" s="31">
        <v>1</v>
      </c>
      <c r="FD16" s="31">
        <v>85</v>
      </c>
      <c r="FE16" s="31">
        <v>84</v>
      </c>
      <c r="FF16" s="31">
        <v>0.9</v>
      </c>
      <c r="FG16" s="31">
        <v>0.6</v>
      </c>
      <c r="FH16" s="31">
        <v>44</v>
      </c>
      <c r="FK16" s="31">
        <v>2</v>
      </c>
      <c r="FL16" s="31">
        <v>2</v>
      </c>
      <c r="FM16" s="31">
        <v>1</v>
      </c>
      <c r="FN16" s="31">
        <v>1</v>
      </c>
      <c r="FO16" s="31">
        <v>2</v>
      </c>
      <c r="FP16" s="31">
        <v>2</v>
      </c>
      <c r="FQ16" s="31">
        <v>2</v>
      </c>
      <c r="FR16" s="31">
        <v>2</v>
      </c>
      <c r="FS16" s="31">
        <v>4</v>
      </c>
      <c r="FT16" s="31">
        <v>2</v>
      </c>
      <c r="FU16" s="31">
        <v>2</v>
      </c>
      <c r="FV16" s="31">
        <v>2</v>
      </c>
      <c r="FW16" s="31">
        <v>1</v>
      </c>
      <c r="FX16" s="31">
        <v>1</v>
      </c>
      <c r="FY16" s="31">
        <v>2</v>
      </c>
      <c r="GA16" s="31">
        <v>2</v>
      </c>
      <c r="GB16" s="31">
        <v>2</v>
      </c>
      <c r="GC16" s="31">
        <v>2</v>
      </c>
      <c r="GE16" s="31">
        <v>2</v>
      </c>
      <c r="GH16" s="31">
        <v>2</v>
      </c>
      <c r="GJ16" s="31">
        <v>2</v>
      </c>
      <c r="GL16" s="31">
        <v>2</v>
      </c>
      <c r="GO16" s="31">
        <v>2</v>
      </c>
      <c r="GQ16" s="31">
        <v>2</v>
      </c>
      <c r="GS16" s="31">
        <v>2</v>
      </c>
      <c r="GU16" s="31">
        <v>2</v>
      </c>
      <c r="GW16" s="31">
        <v>2</v>
      </c>
      <c r="HB16" s="31" t="s">
        <v>355</v>
      </c>
      <c r="HM16" s="31">
        <v>2</v>
      </c>
      <c r="HP16" s="31">
        <v>2</v>
      </c>
      <c r="HQ16" s="31">
        <v>2</v>
      </c>
      <c r="HR16" s="31">
        <v>2</v>
      </c>
      <c r="HS16" s="31">
        <v>2</v>
      </c>
      <c r="HT16" s="31">
        <v>2</v>
      </c>
      <c r="HU16" s="31">
        <v>2</v>
      </c>
      <c r="HV16" s="31">
        <v>2</v>
      </c>
      <c r="HZ16" s="31">
        <v>2</v>
      </c>
      <c r="IA16" s="31">
        <v>2</v>
      </c>
      <c r="IB16" s="31">
        <v>2</v>
      </c>
      <c r="IC16" s="31">
        <v>2</v>
      </c>
      <c r="ID16" s="31">
        <v>2</v>
      </c>
      <c r="IE16" s="31">
        <v>2</v>
      </c>
      <c r="IF16" s="31">
        <v>2</v>
      </c>
      <c r="IJ16" s="31">
        <v>1</v>
      </c>
      <c r="IK16" s="31">
        <v>1</v>
      </c>
      <c r="IL16" s="31">
        <v>2</v>
      </c>
      <c r="IM16" s="31">
        <v>2</v>
      </c>
      <c r="IN16" s="31">
        <v>2</v>
      </c>
      <c r="IO16" s="31">
        <v>2</v>
      </c>
      <c r="IP16" s="31">
        <v>2</v>
      </c>
      <c r="IT16" s="31">
        <v>2</v>
      </c>
      <c r="IU16" s="31">
        <v>2</v>
      </c>
      <c r="IV16" s="31">
        <v>2</v>
      </c>
      <c r="IW16" s="31">
        <v>2</v>
      </c>
      <c r="IX16" s="31">
        <v>2</v>
      </c>
      <c r="IY16" s="31">
        <v>2</v>
      </c>
      <c r="IZ16" s="31">
        <v>2</v>
      </c>
      <c r="JD16" s="31">
        <v>2</v>
      </c>
      <c r="JE16" s="31">
        <v>2</v>
      </c>
      <c r="JF16" s="31">
        <v>2</v>
      </c>
      <c r="JG16" s="31">
        <v>2</v>
      </c>
      <c r="JH16" s="31">
        <v>2</v>
      </c>
      <c r="JI16" s="31">
        <v>2</v>
      </c>
      <c r="JJ16" s="31">
        <v>2</v>
      </c>
      <c r="JQ16" s="31" t="s">
        <v>371</v>
      </c>
      <c r="JZ16" s="31">
        <v>1</v>
      </c>
      <c r="KC16" s="31">
        <v>1</v>
      </c>
      <c r="LA16" s="31" t="s">
        <v>367</v>
      </c>
      <c r="LB16" s="31" t="s">
        <v>1629</v>
      </c>
      <c r="LC16" s="31">
        <v>2</v>
      </c>
      <c r="LD16" s="31">
        <v>1</v>
      </c>
      <c r="LE16" s="31" t="s">
        <v>370</v>
      </c>
      <c r="LF16" s="31">
        <v>2</v>
      </c>
      <c r="LG16" s="31">
        <v>2</v>
      </c>
      <c r="LH16" s="31">
        <v>2</v>
      </c>
      <c r="LI16" s="31">
        <v>2</v>
      </c>
      <c r="LK16" s="31">
        <v>2</v>
      </c>
      <c r="LM16" s="31">
        <v>2</v>
      </c>
      <c r="LO16" s="31">
        <v>2</v>
      </c>
      <c r="LQ16" s="31">
        <v>2</v>
      </c>
      <c r="LS16" s="31">
        <v>2</v>
      </c>
      <c r="LU16" s="31">
        <v>2</v>
      </c>
      <c r="LW16" s="31">
        <v>2</v>
      </c>
      <c r="LY16" s="31">
        <v>2</v>
      </c>
      <c r="MA16" s="31">
        <v>2</v>
      </c>
      <c r="MC16" s="31">
        <v>2</v>
      </c>
      <c r="ME16" s="31">
        <v>2</v>
      </c>
      <c r="MG16" s="31">
        <v>2</v>
      </c>
      <c r="MI16" s="31">
        <v>2</v>
      </c>
      <c r="MK16" s="31">
        <v>2</v>
      </c>
      <c r="MM16" s="31">
        <v>2</v>
      </c>
      <c r="MO16" s="31">
        <v>2</v>
      </c>
      <c r="MQ16" s="31">
        <v>2</v>
      </c>
      <c r="MS16" s="31">
        <v>2</v>
      </c>
      <c r="MU16" s="31">
        <v>2</v>
      </c>
      <c r="MW16" s="31">
        <v>2</v>
      </c>
      <c r="MY16" s="31" t="s">
        <v>355</v>
      </c>
      <c r="NA16" s="31">
        <v>2</v>
      </c>
      <c r="NC16" s="31">
        <v>2</v>
      </c>
      <c r="NE16" s="31">
        <v>2</v>
      </c>
      <c r="NG16" s="31">
        <v>2</v>
      </c>
      <c r="NI16" s="31">
        <v>2</v>
      </c>
      <c r="NK16" s="31">
        <v>2</v>
      </c>
      <c r="NM16" s="31">
        <v>2</v>
      </c>
      <c r="NO16" s="31">
        <v>2</v>
      </c>
      <c r="NQ16" s="31">
        <v>2</v>
      </c>
      <c r="NS16" s="31">
        <v>2</v>
      </c>
      <c r="NU16" s="31">
        <v>2</v>
      </c>
      <c r="NW16" s="31">
        <v>2</v>
      </c>
      <c r="NY16" s="31">
        <v>2</v>
      </c>
      <c r="OA16" s="31">
        <v>2</v>
      </c>
      <c r="OC16" s="31">
        <v>2</v>
      </c>
      <c r="OE16" s="31">
        <v>2</v>
      </c>
      <c r="OG16" s="31">
        <v>2</v>
      </c>
      <c r="OI16" s="31">
        <v>2</v>
      </c>
      <c r="OK16" s="31">
        <v>2</v>
      </c>
      <c r="OM16" s="31">
        <v>2</v>
      </c>
      <c r="OO16" s="31">
        <v>2</v>
      </c>
      <c r="OQ16" s="31" t="s">
        <v>355</v>
      </c>
      <c r="OS16" s="31">
        <v>2</v>
      </c>
      <c r="OU16" s="31">
        <v>2</v>
      </c>
      <c r="OW16" s="31">
        <v>2</v>
      </c>
      <c r="OY16" s="31">
        <v>2</v>
      </c>
      <c r="PA16" s="31">
        <v>2</v>
      </c>
      <c r="PC16" s="31">
        <v>2</v>
      </c>
      <c r="PE16" s="31">
        <v>2</v>
      </c>
      <c r="PG16" s="31">
        <v>2</v>
      </c>
      <c r="PI16" s="31">
        <v>2</v>
      </c>
      <c r="PK16" s="31">
        <v>2</v>
      </c>
      <c r="PM16" s="31">
        <v>2</v>
      </c>
      <c r="PO16" s="31">
        <v>2</v>
      </c>
      <c r="PQ16" s="31">
        <v>2</v>
      </c>
      <c r="PS16" s="31">
        <v>2</v>
      </c>
      <c r="PU16" s="31">
        <v>2</v>
      </c>
      <c r="PW16" s="31">
        <v>2</v>
      </c>
      <c r="PY16" s="31">
        <v>2</v>
      </c>
      <c r="QA16" s="31">
        <v>2</v>
      </c>
      <c r="QC16" s="31">
        <v>2</v>
      </c>
      <c r="QE16" s="31">
        <v>2</v>
      </c>
      <c r="QG16" s="31">
        <v>2</v>
      </c>
      <c r="QI16" s="31" t="s">
        <v>355</v>
      </c>
      <c r="QK16" s="31">
        <v>1</v>
      </c>
      <c r="QL16" s="31">
        <v>2</v>
      </c>
      <c r="QM16" s="31">
        <v>2</v>
      </c>
      <c r="QN16" s="31">
        <v>2</v>
      </c>
      <c r="QO16" s="31">
        <v>2</v>
      </c>
      <c r="QP16" s="31">
        <v>2</v>
      </c>
      <c r="QQ16" s="31">
        <v>2</v>
      </c>
      <c r="QR16" s="31">
        <v>2</v>
      </c>
      <c r="QS16" s="31">
        <v>2</v>
      </c>
      <c r="QT16" s="31">
        <v>2</v>
      </c>
      <c r="QU16" s="31">
        <v>2</v>
      </c>
      <c r="QV16" s="31">
        <v>2</v>
      </c>
      <c r="QW16" s="31">
        <v>2</v>
      </c>
      <c r="QX16" s="31">
        <v>2</v>
      </c>
      <c r="QY16" s="31">
        <v>2</v>
      </c>
      <c r="QZ16" s="31">
        <v>2</v>
      </c>
      <c r="RA16" s="31">
        <v>2</v>
      </c>
      <c r="RB16" s="31">
        <v>2</v>
      </c>
      <c r="RC16" s="31">
        <v>2</v>
      </c>
      <c r="RD16" s="31">
        <v>2</v>
      </c>
      <c r="RE16" s="31">
        <v>2</v>
      </c>
      <c r="RF16" s="31">
        <v>2</v>
      </c>
      <c r="RG16" s="31">
        <v>2</v>
      </c>
      <c r="RH16" s="31">
        <v>2</v>
      </c>
      <c r="RI16" s="31">
        <v>2</v>
      </c>
      <c r="RJ16" s="31">
        <v>2</v>
      </c>
      <c r="RK16" s="31">
        <v>2</v>
      </c>
      <c r="RL16" s="31">
        <v>2</v>
      </c>
      <c r="RM16" s="31">
        <v>2</v>
      </c>
      <c r="RN16" s="31">
        <v>2</v>
      </c>
      <c r="RO16" s="31">
        <v>2</v>
      </c>
      <c r="RP16" s="31">
        <v>2</v>
      </c>
      <c r="RQ16" s="31">
        <v>2</v>
      </c>
      <c r="RR16" s="31">
        <v>2</v>
      </c>
      <c r="RS16" s="31">
        <v>2</v>
      </c>
      <c r="RT16" s="31" t="s">
        <v>2077</v>
      </c>
      <c r="RU16" s="31" t="s">
        <v>2077</v>
      </c>
      <c r="RX16" s="31">
        <v>3</v>
      </c>
      <c r="RY16" s="31">
        <v>1</v>
      </c>
      <c r="RZ16" s="31">
        <v>2</v>
      </c>
      <c r="SA16" s="31">
        <v>2</v>
      </c>
      <c r="SB16" s="31">
        <v>2</v>
      </c>
      <c r="SC16" s="31">
        <v>2</v>
      </c>
      <c r="SD16" s="31">
        <v>3</v>
      </c>
      <c r="SE16" s="31">
        <v>1</v>
      </c>
      <c r="SF16" s="31">
        <v>2</v>
      </c>
      <c r="SG16" s="31">
        <v>2</v>
      </c>
      <c r="SH16" s="31">
        <v>2</v>
      </c>
      <c r="SI16" s="31">
        <v>2</v>
      </c>
      <c r="SJ16" s="31">
        <v>2</v>
      </c>
      <c r="SK16" s="31">
        <v>2</v>
      </c>
      <c r="SL16" s="31">
        <v>2</v>
      </c>
      <c r="SM16" s="31" t="s">
        <v>1550</v>
      </c>
      <c r="SO16" s="31">
        <v>1</v>
      </c>
      <c r="SP16" s="31">
        <v>2</v>
      </c>
      <c r="SQ16" s="31">
        <v>2</v>
      </c>
      <c r="SR16" s="31">
        <v>2</v>
      </c>
      <c r="SS16" s="31">
        <v>2</v>
      </c>
      <c r="ST16" s="31">
        <v>2</v>
      </c>
      <c r="SU16" s="31">
        <v>2</v>
      </c>
      <c r="SV16" s="31">
        <v>2</v>
      </c>
      <c r="SW16" s="31" t="s">
        <v>1577</v>
      </c>
      <c r="SX16" s="31">
        <v>1</v>
      </c>
      <c r="SZ16" s="31">
        <v>2</v>
      </c>
      <c r="TA16" s="31">
        <v>2</v>
      </c>
      <c r="TB16" s="31">
        <v>2</v>
      </c>
      <c r="TC16" s="31">
        <v>1</v>
      </c>
      <c r="TD16" s="31">
        <v>1</v>
      </c>
      <c r="TE16" s="31">
        <v>1</v>
      </c>
      <c r="TF16" s="31">
        <v>1</v>
      </c>
      <c r="TG16" s="31">
        <v>2</v>
      </c>
      <c r="TH16" s="31" t="s">
        <v>1430</v>
      </c>
      <c r="TJ16" s="31" t="s">
        <v>1550</v>
      </c>
      <c r="TK16" s="31" t="s">
        <v>1577</v>
      </c>
      <c r="TL16" s="31" t="s">
        <v>1430</v>
      </c>
      <c r="TQ16" s="31">
        <v>5</v>
      </c>
      <c r="TS16" s="31">
        <v>2</v>
      </c>
      <c r="TT16" s="31">
        <v>2</v>
      </c>
      <c r="TU16" s="31">
        <v>2</v>
      </c>
      <c r="TV16" s="31">
        <v>2</v>
      </c>
      <c r="TW16" s="31">
        <v>2</v>
      </c>
      <c r="TX16" s="31">
        <v>2</v>
      </c>
      <c r="TY16" s="31">
        <v>2</v>
      </c>
      <c r="TZ16" s="31">
        <v>1</v>
      </c>
      <c r="UA16" s="31">
        <v>1</v>
      </c>
    </row>
    <row r="17" spans="1:547" s="31" customFormat="1" ht="13.5" customHeight="1">
      <c r="A17" s="31">
        <f t="shared" si="0"/>
        <v>15</v>
      </c>
      <c r="B17" s="31">
        <v>15</v>
      </c>
      <c r="C17" s="31">
        <v>15</v>
      </c>
      <c r="D17" s="31" t="s">
        <v>2040</v>
      </c>
      <c r="E17" s="31" t="s">
        <v>2078</v>
      </c>
      <c r="H17" s="31">
        <v>42639</v>
      </c>
      <c r="I17" s="31">
        <v>18294</v>
      </c>
      <c r="J17" s="31">
        <v>1</v>
      </c>
      <c r="K17" s="31">
        <v>1</v>
      </c>
      <c r="L17" s="31">
        <v>3</v>
      </c>
      <c r="M17" s="31">
        <v>2</v>
      </c>
      <c r="N17" s="31">
        <v>3</v>
      </c>
      <c r="O17" s="31">
        <v>2</v>
      </c>
      <c r="P17" s="31">
        <v>3</v>
      </c>
      <c r="Q17" s="31">
        <v>2</v>
      </c>
      <c r="R17" s="31">
        <v>41699</v>
      </c>
      <c r="S17" s="31">
        <v>41760</v>
      </c>
      <c r="T17" s="31">
        <v>42583</v>
      </c>
      <c r="W17" s="31">
        <v>2</v>
      </c>
      <c r="X17" s="31">
        <v>1</v>
      </c>
      <c r="Y17" s="31">
        <v>2</v>
      </c>
      <c r="Z17" s="31">
        <v>2</v>
      </c>
      <c r="AA17" s="31">
        <v>2</v>
      </c>
      <c r="AB17" s="31">
        <v>2</v>
      </c>
      <c r="AC17" s="31">
        <v>2</v>
      </c>
      <c r="AD17" s="31">
        <v>1</v>
      </c>
      <c r="AE17" s="31">
        <v>1</v>
      </c>
      <c r="AH17" s="31">
        <v>2</v>
      </c>
      <c r="AI17" s="31">
        <v>1</v>
      </c>
      <c r="AJ17" s="31">
        <v>2</v>
      </c>
      <c r="AK17" s="31">
        <v>4</v>
      </c>
      <c r="AL17" s="31">
        <v>2</v>
      </c>
      <c r="AN17" s="31">
        <v>1</v>
      </c>
      <c r="AO17" s="31">
        <v>2</v>
      </c>
      <c r="AP17" s="31">
        <v>1</v>
      </c>
      <c r="AQ17" s="31">
        <v>2</v>
      </c>
      <c r="AR17" s="31">
        <v>1</v>
      </c>
      <c r="AS17" s="31">
        <v>1</v>
      </c>
      <c r="AT17" s="31">
        <v>2</v>
      </c>
      <c r="AU17" s="31">
        <v>1</v>
      </c>
      <c r="AW17" s="31">
        <v>1</v>
      </c>
      <c r="AX17" s="31">
        <v>1</v>
      </c>
      <c r="AY17" s="31">
        <v>2</v>
      </c>
      <c r="AZ17" s="31">
        <v>1</v>
      </c>
      <c r="BA17" s="31">
        <v>1</v>
      </c>
      <c r="BB17" s="31">
        <v>2</v>
      </c>
      <c r="BD17" s="31">
        <v>1</v>
      </c>
      <c r="BE17" s="31">
        <v>2</v>
      </c>
      <c r="BF17" s="31">
        <v>1</v>
      </c>
      <c r="BG17" s="31">
        <v>2</v>
      </c>
      <c r="BH17" s="31">
        <v>2</v>
      </c>
      <c r="BI17" s="31">
        <v>2</v>
      </c>
      <c r="BK17" s="31">
        <v>1</v>
      </c>
      <c r="BL17" s="31">
        <v>2</v>
      </c>
      <c r="BM17" s="31">
        <v>2</v>
      </c>
      <c r="BN17" s="31">
        <v>2</v>
      </c>
      <c r="BO17" s="31">
        <v>2</v>
      </c>
      <c r="BP17" s="31">
        <v>1</v>
      </c>
      <c r="BQ17" s="31">
        <v>2</v>
      </c>
      <c r="BT17" s="31">
        <v>2</v>
      </c>
      <c r="BU17" s="31">
        <v>2</v>
      </c>
      <c r="BV17" s="31">
        <v>2</v>
      </c>
      <c r="BW17" s="31">
        <v>2</v>
      </c>
      <c r="BX17" s="31">
        <v>2</v>
      </c>
      <c r="BY17" s="31">
        <v>1</v>
      </c>
      <c r="BZ17" s="31">
        <v>2</v>
      </c>
      <c r="CA17" s="31">
        <v>2</v>
      </c>
      <c r="CB17" s="31">
        <v>2</v>
      </c>
      <c r="CC17" s="31">
        <v>2</v>
      </c>
      <c r="CD17" s="31">
        <v>1</v>
      </c>
      <c r="CH17" s="31">
        <v>1</v>
      </c>
      <c r="CM17" s="31">
        <v>1</v>
      </c>
      <c r="CN17" s="31">
        <v>27</v>
      </c>
      <c r="CO17" s="31">
        <v>5</v>
      </c>
      <c r="DA17" s="31">
        <v>1</v>
      </c>
      <c r="DB17" s="31">
        <v>3</v>
      </c>
      <c r="DC17" s="31">
        <v>12</v>
      </c>
      <c r="DD17" s="31">
        <v>2</v>
      </c>
      <c r="DE17" s="31">
        <v>10</v>
      </c>
      <c r="DF17" s="31">
        <v>0</v>
      </c>
      <c r="DG17" s="31">
        <v>1</v>
      </c>
      <c r="DH17" s="31">
        <v>2</v>
      </c>
      <c r="DI17" s="31">
        <v>3</v>
      </c>
      <c r="DJ17" s="31">
        <v>3</v>
      </c>
      <c r="DK17" s="31">
        <v>3</v>
      </c>
      <c r="DL17" s="31">
        <v>3</v>
      </c>
      <c r="DM17" s="31">
        <v>4</v>
      </c>
      <c r="DN17" s="31">
        <v>2</v>
      </c>
      <c r="DO17" s="31">
        <v>3</v>
      </c>
      <c r="DP17" s="31">
        <v>3</v>
      </c>
      <c r="DQ17" s="31">
        <v>4</v>
      </c>
      <c r="DR17" s="31">
        <v>31</v>
      </c>
      <c r="DS17" s="31">
        <v>0.55046542553191402</v>
      </c>
      <c r="DT17" s="31">
        <v>41</v>
      </c>
      <c r="DU17" s="31">
        <v>26</v>
      </c>
      <c r="DV17" s="31">
        <v>192</v>
      </c>
      <c r="DW17" s="31" t="s">
        <v>1545</v>
      </c>
      <c r="DX17" s="31">
        <v>4.0999999999999996</v>
      </c>
      <c r="DY17" s="31">
        <v>3.5</v>
      </c>
      <c r="DZ17" s="31">
        <v>5.4</v>
      </c>
      <c r="EA17" s="31" t="s">
        <v>1558</v>
      </c>
      <c r="EB17" s="31">
        <v>0.62</v>
      </c>
      <c r="EC17" s="31">
        <v>0.51</v>
      </c>
      <c r="ED17" s="31">
        <v>0.95</v>
      </c>
      <c r="EE17" s="31" t="s">
        <v>1546</v>
      </c>
      <c r="ER17" s="31">
        <v>76</v>
      </c>
      <c r="ES17" s="31">
        <v>0</v>
      </c>
      <c r="ET17" s="31">
        <v>150</v>
      </c>
      <c r="EU17" s="31" t="s">
        <v>1546</v>
      </c>
      <c r="EV17" s="31">
        <v>2</v>
      </c>
      <c r="EW17" s="31">
        <v>2</v>
      </c>
      <c r="EX17" s="31">
        <v>2</v>
      </c>
      <c r="EY17" s="31">
        <v>2</v>
      </c>
      <c r="EZ17" s="31">
        <v>1</v>
      </c>
      <c r="FD17" s="31">
        <v>23</v>
      </c>
      <c r="FE17" s="31">
        <v>18</v>
      </c>
      <c r="FH17" s="31">
        <v>5</v>
      </c>
      <c r="FI17" s="31">
        <v>96.06</v>
      </c>
      <c r="FJ17" s="31">
        <v>0.06</v>
      </c>
      <c r="FK17" s="31">
        <v>2</v>
      </c>
      <c r="FL17" s="31">
        <v>2</v>
      </c>
      <c r="FM17" s="31">
        <v>2</v>
      </c>
      <c r="FN17" s="31">
        <v>2</v>
      </c>
      <c r="FO17" s="31">
        <v>2</v>
      </c>
      <c r="FP17" s="31">
        <v>2</v>
      </c>
      <c r="FQ17" s="31">
        <v>2</v>
      </c>
      <c r="FR17" s="31">
        <v>2</v>
      </c>
      <c r="FS17" s="31">
        <v>4</v>
      </c>
      <c r="FT17" s="31">
        <v>2</v>
      </c>
      <c r="FU17" s="31">
        <v>1</v>
      </c>
      <c r="FV17" s="31">
        <v>2</v>
      </c>
      <c r="FW17" s="31">
        <v>1</v>
      </c>
      <c r="FX17" s="31">
        <v>1</v>
      </c>
      <c r="FY17" s="31">
        <v>2</v>
      </c>
      <c r="GA17" s="31">
        <v>2</v>
      </c>
      <c r="GB17" s="31">
        <v>2</v>
      </c>
      <c r="GC17" s="31">
        <v>2</v>
      </c>
      <c r="GE17" s="31">
        <v>2</v>
      </c>
      <c r="GH17" s="31">
        <v>2</v>
      </c>
      <c r="GJ17" s="31">
        <v>2</v>
      </c>
      <c r="GL17" s="31">
        <v>2</v>
      </c>
      <c r="GO17" s="31">
        <v>2</v>
      </c>
      <c r="GQ17" s="31">
        <v>2</v>
      </c>
      <c r="GS17" s="31">
        <v>2</v>
      </c>
      <c r="GU17" s="31">
        <v>2</v>
      </c>
      <c r="GW17" s="31">
        <v>2</v>
      </c>
      <c r="HA17" s="31">
        <v>1</v>
      </c>
      <c r="HB17" s="31" t="s">
        <v>355</v>
      </c>
      <c r="HM17" s="31">
        <v>2</v>
      </c>
      <c r="HP17" s="31">
        <v>2</v>
      </c>
      <c r="HQ17" s="31">
        <v>2</v>
      </c>
      <c r="HR17" s="31">
        <v>2</v>
      </c>
      <c r="HS17" s="31">
        <v>2</v>
      </c>
      <c r="HT17" s="31">
        <v>2</v>
      </c>
      <c r="HU17" s="31">
        <v>2</v>
      </c>
      <c r="HV17" s="31">
        <v>2</v>
      </c>
      <c r="HZ17" s="31">
        <v>2</v>
      </c>
      <c r="IA17" s="31">
        <v>2</v>
      </c>
      <c r="IB17" s="31">
        <v>2</v>
      </c>
      <c r="IC17" s="31">
        <v>2</v>
      </c>
      <c r="ID17" s="31">
        <v>2</v>
      </c>
      <c r="IE17" s="31">
        <v>2</v>
      </c>
      <c r="IF17" s="31">
        <v>2</v>
      </c>
      <c r="IJ17" s="31">
        <v>2</v>
      </c>
      <c r="IK17" s="31">
        <v>2</v>
      </c>
      <c r="IL17" s="31">
        <v>2</v>
      </c>
      <c r="IM17" s="31">
        <v>2</v>
      </c>
      <c r="IN17" s="31">
        <v>2</v>
      </c>
      <c r="IO17" s="31">
        <v>2</v>
      </c>
      <c r="IP17" s="31">
        <v>2</v>
      </c>
      <c r="IT17" s="31">
        <v>2</v>
      </c>
      <c r="IU17" s="31">
        <v>2</v>
      </c>
      <c r="IV17" s="31">
        <v>2</v>
      </c>
      <c r="IW17" s="31">
        <v>2</v>
      </c>
      <c r="IX17" s="31">
        <v>2</v>
      </c>
      <c r="IY17" s="31">
        <v>2</v>
      </c>
      <c r="IZ17" s="31">
        <v>2</v>
      </c>
      <c r="JD17" s="31">
        <v>2</v>
      </c>
      <c r="JE17" s="31">
        <v>2</v>
      </c>
      <c r="JF17" s="31">
        <v>2</v>
      </c>
      <c r="JG17" s="31">
        <v>2</v>
      </c>
      <c r="JH17" s="31">
        <v>2</v>
      </c>
      <c r="JI17" s="31">
        <v>2</v>
      </c>
      <c r="JJ17" s="31">
        <v>2</v>
      </c>
      <c r="JQ17" s="31" t="s">
        <v>2079</v>
      </c>
      <c r="JZ17" s="31">
        <v>1</v>
      </c>
      <c r="KC17" s="31">
        <v>1</v>
      </c>
      <c r="LA17" s="31" t="s">
        <v>367</v>
      </c>
      <c r="LB17" s="31" t="s">
        <v>1955</v>
      </c>
      <c r="LC17" s="31">
        <v>2</v>
      </c>
      <c r="LD17" s="31">
        <v>2</v>
      </c>
      <c r="LE17" s="31" t="s">
        <v>370</v>
      </c>
      <c r="LF17" s="31">
        <v>2</v>
      </c>
      <c r="LG17" s="31">
        <v>2</v>
      </c>
      <c r="LH17" s="31">
        <v>2</v>
      </c>
      <c r="LI17" s="31">
        <v>2</v>
      </c>
      <c r="LK17" s="31">
        <v>2</v>
      </c>
      <c r="LM17" s="31">
        <v>2</v>
      </c>
      <c r="LO17" s="31">
        <v>2</v>
      </c>
      <c r="LQ17" s="31">
        <v>2</v>
      </c>
      <c r="LS17" s="31">
        <v>2</v>
      </c>
      <c r="LU17" s="31">
        <v>2</v>
      </c>
      <c r="LW17" s="31">
        <v>2</v>
      </c>
      <c r="LY17" s="31">
        <v>2</v>
      </c>
      <c r="MA17" s="31">
        <v>2</v>
      </c>
      <c r="MC17" s="31">
        <v>2</v>
      </c>
      <c r="ME17" s="31">
        <v>2</v>
      </c>
      <c r="MG17" s="31">
        <v>2</v>
      </c>
      <c r="MI17" s="31">
        <v>2</v>
      </c>
      <c r="MK17" s="31">
        <v>2</v>
      </c>
      <c r="MM17" s="31">
        <v>2</v>
      </c>
      <c r="MO17" s="31">
        <v>2</v>
      </c>
      <c r="MQ17" s="31">
        <v>2</v>
      </c>
      <c r="MS17" s="31">
        <v>2</v>
      </c>
      <c r="MU17" s="31">
        <v>2</v>
      </c>
      <c r="MW17" s="31">
        <v>2</v>
      </c>
      <c r="MY17" s="31" t="s">
        <v>355</v>
      </c>
      <c r="NA17" s="31">
        <v>2</v>
      </c>
      <c r="NC17" s="31">
        <v>2</v>
      </c>
      <c r="NE17" s="31">
        <v>2</v>
      </c>
      <c r="NG17" s="31">
        <v>2</v>
      </c>
      <c r="NI17" s="31">
        <v>2</v>
      </c>
      <c r="NK17" s="31">
        <v>2</v>
      </c>
      <c r="NM17" s="31">
        <v>2</v>
      </c>
      <c r="NO17" s="31">
        <v>2</v>
      </c>
      <c r="NQ17" s="31">
        <v>2</v>
      </c>
      <c r="NS17" s="31">
        <v>2</v>
      </c>
      <c r="NU17" s="31">
        <v>2</v>
      </c>
      <c r="NW17" s="31">
        <v>2</v>
      </c>
      <c r="NY17" s="31">
        <v>2</v>
      </c>
      <c r="OA17" s="31">
        <v>2</v>
      </c>
      <c r="OC17" s="31">
        <v>2</v>
      </c>
      <c r="OE17" s="31">
        <v>2</v>
      </c>
      <c r="OG17" s="31">
        <v>2</v>
      </c>
      <c r="OI17" s="31">
        <v>2</v>
      </c>
      <c r="OK17" s="31">
        <v>2</v>
      </c>
      <c r="OM17" s="31">
        <v>2</v>
      </c>
      <c r="OO17" s="31">
        <v>2</v>
      </c>
      <c r="OQ17" s="31" t="s">
        <v>355</v>
      </c>
      <c r="OS17" s="31">
        <v>2</v>
      </c>
      <c r="OU17" s="31">
        <v>2</v>
      </c>
      <c r="OW17" s="31">
        <v>2</v>
      </c>
      <c r="OY17" s="31">
        <v>2</v>
      </c>
      <c r="PA17" s="31">
        <v>2</v>
      </c>
      <c r="PC17" s="31">
        <v>2</v>
      </c>
      <c r="PE17" s="31">
        <v>2</v>
      </c>
      <c r="PG17" s="31">
        <v>2</v>
      </c>
      <c r="PI17" s="31">
        <v>2</v>
      </c>
      <c r="PK17" s="31">
        <v>2</v>
      </c>
      <c r="PM17" s="31">
        <v>2</v>
      </c>
      <c r="PO17" s="31">
        <v>2</v>
      </c>
      <c r="PQ17" s="31">
        <v>2</v>
      </c>
      <c r="PS17" s="31">
        <v>2</v>
      </c>
      <c r="PU17" s="31">
        <v>2</v>
      </c>
      <c r="PW17" s="31">
        <v>2</v>
      </c>
      <c r="PY17" s="31">
        <v>2</v>
      </c>
      <c r="QA17" s="31">
        <v>2</v>
      </c>
      <c r="QC17" s="31">
        <v>2</v>
      </c>
      <c r="QE17" s="31">
        <v>2</v>
      </c>
      <c r="QG17" s="31">
        <v>2</v>
      </c>
      <c r="QI17" s="31" t="s">
        <v>355</v>
      </c>
      <c r="QK17" s="31">
        <v>1</v>
      </c>
      <c r="QL17" s="31">
        <v>2</v>
      </c>
      <c r="QM17" s="31">
        <v>2</v>
      </c>
      <c r="QN17" s="31">
        <v>2</v>
      </c>
      <c r="QO17" s="31">
        <v>2</v>
      </c>
      <c r="QP17" s="31">
        <v>2</v>
      </c>
      <c r="QQ17" s="31">
        <v>2</v>
      </c>
      <c r="QR17" s="31">
        <v>2</v>
      </c>
      <c r="QS17" s="31">
        <v>2</v>
      </c>
      <c r="QT17" s="31">
        <v>2</v>
      </c>
      <c r="QU17" s="31">
        <v>2</v>
      </c>
      <c r="QV17" s="31">
        <v>2</v>
      </c>
      <c r="QW17" s="31">
        <v>2</v>
      </c>
      <c r="QX17" s="31">
        <v>2</v>
      </c>
      <c r="QY17" s="31">
        <v>2</v>
      </c>
      <c r="QZ17" s="31">
        <v>2</v>
      </c>
      <c r="RA17" s="31">
        <v>2</v>
      </c>
      <c r="RB17" s="31">
        <v>2</v>
      </c>
      <c r="RC17" s="31">
        <v>1</v>
      </c>
      <c r="RD17" s="31">
        <v>2</v>
      </c>
      <c r="RE17" s="31">
        <v>2</v>
      </c>
      <c r="RF17" s="31">
        <v>2</v>
      </c>
      <c r="RG17" s="31">
        <v>2</v>
      </c>
      <c r="RH17" s="31">
        <v>2</v>
      </c>
      <c r="RI17" s="31">
        <v>1</v>
      </c>
      <c r="RJ17" s="31">
        <v>2</v>
      </c>
      <c r="RK17" s="31">
        <v>2</v>
      </c>
      <c r="RL17" s="31">
        <v>2</v>
      </c>
      <c r="RM17" s="31">
        <v>2</v>
      </c>
      <c r="RN17" s="31">
        <v>1</v>
      </c>
      <c r="RO17" s="31">
        <v>1</v>
      </c>
      <c r="RP17" s="31">
        <v>2</v>
      </c>
      <c r="RQ17" s="31">
        <v>2</v>
      </c>
      <c r="RR17" s="31">
        <v>2</v>
      </c>
      <c r="RS17" s="31">
        <v>2</v>
      </c>
      <c r="RT17" s="31" t="s">
        <v>362</v>
      </c>
      <c r="RU17" s="31" t="s">
        <v>2077</v>
      </c>
      <c r="RX17" s="31">
        <v>3</v>
      </c>
      <c r="RY17" s="31">
        <v>2</v>
      </c>
      <c r="RZ17" s="31">
        <v>2</v>
      </c>
      <c r="SA17" s="31">
        <v>2</v>
      </c>
      <c r="SB17" s="31">
        <v>2</v>
      </c>
      <c r="SC17" s="31">
        <v>2</v>
      </c>
      <c r="SD17" s="31">
        <v>3</v>
      </c>
      <c r="SE17" s="31">
        <v>2</v>
      </c>
      <c r="SF17" s="31">
        <v>2</v>
      </c>
      <c r="SG17" s="31">
        <v>2</v>
      </c>
      <c r="SH17" s="31">
        <v>2</v>
      </c>
      <c r="SI17" s="31">
        <v>2</v>
      </c>
      <c r="SJ17" s="31">
        <v>2</v>
      </c>
      <c r="SK17" s="31">
        <v>2</v>
      </c>
      <c r="SL17" s="31">
        <v>2</v>
      </c>
      <c r="SM17" s="31" t="s">
        <v>1550</v>
      </c>
      <c r="SO17" s="31">
        <v>2</v>
      </c>
      <c r="SP17" s="31">
        <v>2</v>
      </c>
      <c r="SQ17" s="31">
        <v>2</v>
      </c>
      <c r="SR17" s="31">
        <v>2</v>
      </c>
      <c r="SS17" s="31">
        <v>2</v>
      </c>
      <c r="ST17" s="31">
        <v>2</v>
      </c>
      <c r="SU17" s="31">
        <v>2</v>
      </c>
      <c r="SV17" s="31">
        <v>2</v>
      </c>
      <c r="SW17" s="31" t="s">
        <v>1442</v>
      </c>
      <c r="SX17" s="31">
        <v>1</v>
      </c>
      <c r="SZ17" s="31">
        <v>1</v>
      </c>
      <c r="TA17" s="31">
        <v>2</v>
      </c>
      <c r="TB17" s="31">
        <v>2</v>
      </c>
      <c r="TC17" s="31">
        <v>1</v>
      </c>
      <c r="TD17" s="31">
        <v>2</v>
      </c>
      <c r="TE17" s="31">
        <v>2</v>
      </c>
      <c r="TF17" s="31">
        <v>2</v>
      </c>
      <c r="TG17" s="31">
        <v>1</v>
      </c>
      <c r="TH17" s="31" t="s">
        <v>1442</v>
      </c>
      <c r="TJ17" s="31" t="s">
        <v>1550</v>
      </c>
      <c r="TK17" s="31" t="s">
        <v>1442</v>
      </c>
      <c r="TL17" s="31" t="s">
        <v>1442</v>
      </c>
      <c r="TQ17" s="31">
        <v>27</v>
      </c>
      <c r="TS17" s="31">
        <v>2</v>
      </c>
      <c r="TT17" s="31">
        <v>2</v>
      </c>
      <c r="TU17" s="31">
        <v>2</v>
      </c>
      <c r="TV17" s="31">
        <v>2</v>
      </c>
      <c r="TW17" s="31">
        <v>2</v>
      </c>
      <c r="TX17" s="31">
        <v>2</v>
      </c>
      <c r="TY17" s="31">
        <v>2</v>
      </c>
      <c r="TZ17" s="31">
        <v>2</v>
      </c>
      <c r="UA17" s="31">
        <v>1</v>
      </c>
    </row>
    <row r="18" spans="1:547" s="31" customFormat="1" ht="13.5" customHeight="1">
      <c r="A18" s="31">
        <f t="shared" si="0"/>
        <v>16</v>
      </c>
      <c r="B18" s="31">
        <v>16</v>
      </c>
      <c r="C18" s="31">
        <v>16</v>
      </c>
      <c r="D18" s="31" t="s">
        <v>2040</v>
      </c>
      <c r="E18" s="31" t="s">
        <v>2080</v>
      </c>
      <c r="H18" s="31">
        <v>42639</v>
      </c>
      <c r="I18" s="31">
        <v>16629</v>
      </c>
      <c r="J18" s="31">
        <v>1</v>
      </c>
      <c r="K18" s="31">
        <v>1</v>
      </c>
      <c r="L18" s="31">
        <v>3</v>
      </c>
      <c r="M18" s="31">
        <v>1</v>
      </c>
      <c r="N18" s="31">
        <v>3</v>
      </c>
      <c r="O18" s="31">
        <v>1</v>
      </c>
      <c r="P18" s="31">
        <v>3</v>
      </c>
      <c r="Q18" s="31">
        <v>1</v>
      </c>
      <c r="R18" s="31">
        <v>42339</v>
      </c>
      <c r="S18" s="31">
        <v>42461</v>
      </c>
      <c r="T18" s="31">
        <v>42461</v>
      </c>
      <c r="W18" s="31">
        <v>2</v>
      </c>
      <c r="X18" s="31">
        <v>1</v>
      </c>
      <c r="Y18" s="31">
        <v>2</v>
      </c>
      <c r="Z18" s="31">
        <v>2</v>
      </c>
      <c r="AA18" s="31">
        <v>2</v>
      </c>
      <c r="AB18" s="31">
        <v>2</v>
      </c>
      <c r="AC18" s="31">
        <v>2</v>
      </c>
      <c r="AD18" s="31">
        <v>1</v>
      </c>
      <c r="AE18" s="31">
        <v>1</v>
      </c>
      <c r="AH18" s="31">
        <v>2</v>
      </c>
      <c r="AI18" s="31">
        <v>1</v>
      </c>
      <c r="AJ18" s="31">
        <v>2</v>
      </c>
      <c r="AK18" s="31">
        <v>4</v>
      </c>
      <c r="AL18" s="31">
        <v>2</v>
      </c>
      <c r="AN18" s="31">
        <v>1</v>
      </c>
      <c r="AO18" s="31">
        <v>2</v>
      </c>
      <c r="AP18" s="31">
        <v>1</v>
      </c>
      <c r="AQ18" s="31">
        <v>1</v>
      </c>
      <c r="AR18" s="31">
        <v>1</v>
      </c>
      <c r="AS18" s="31">
        <v>1</v>
      </c>
      <c r="AT18" s="31">
        <v>1</v>
      </c>
      <c r="AU18" s="31">
        <v>2</v>
      </c>
      <c r="AW18" s="31">
        <v>1</v>
      </c>
      <c r="AX18" s="31">
        <v>1</v>
      </c>
      <c r="AY18" s="31">
        <v>1</v>
      </c>
      <c r="AZ18" s="31">
        <v>2</v>
      </c>
      <c r="BA18" s="31">
        <v>1</v>
      </c>
      <c r="BB18" s="31">
        <v>2</v>
      </c>
      <c r="BD18" s="31">
        <v>1</v>
      </c>
      <c r="BE18" s="31">
        <v>1</v>
      </c>
      <c r="BF18" s="31">
        <v>1</v>
      </c>
      <c r="BG18" s="31">
        <v>2</v>
      </c>
      <c r="BH18" s="31">
        <v>1</v>
      </c>
      <c r="BI18" s="31">
        <v>2</v>
      </c>
      <c r="BK18" s="31">
        <v>1</v>
      </c>
      <c r="BL18" s="31">
        <v>2</v>
      </c>
      <c r="BM18" s="31">
        <v>2</v>
      </c>
      <c r="BN18" s="31">
        <v>1</v>
      </c>
      <c r="BO18" s="31">
        <v>2</v>
      </c>
      <c r="BP18" s="31">
        <v>1</v>
      </c>
      <c r="BQ18" s="31">
        <v>1</v>
      </c>
      <c r="BT18" s="31">
        <v>2</v>
      </c>
      <c r="BU18" s="31">
        <v>2</v>
      </c>
      <c r="BV18" s="31">
        <v>2</v>
      </c>
      <c r="BW18" s="31">
        <v>2</v>
      </c>
      <c r="BX18" s="31">
        <v>2</v>
      </c>
      <c r="BY18" s="31">
        <v>1</v>
      </c>
      <c r="BZ18" s="31">
        <v>2</v>
      </c>
      <c r="CA18" s="31">
        <v>2</v>
      </c>
      <c r="CC18" s="31">
        <v>2</v>
      </c>
      <c r="CD18" s="31">
        <v>1</v>
      </c>
      <c r="CH18" s="31">
        <v>1</v>
      </c>
      <c r="CM18" s="31">
        <v>1</v>
      </c>
      <c r="CN18" s="31">
        <v>16</v>
      </c>
      <c r="CO18" s="31">
        <v>21</v>
      </c>
      <c r="CP18" s="31">
        <v>4</v>
      </c>
      <c r="CQ18" s="31">
        <v>9</v>
      </c>
      <c r="DA18" s="31">
        <v>1</v>
      </c>
      <c r="DB18" s="31">
        <v>4</v>
      </c>
      <c r="DC18" s="31">
        <v>5</v>
      </c>
      <c r="DD18" s="31">
        <v>2</v>
      </c>
      <c r="DE18" s="31">
        <v>3</v>
      </c>
      <c r="DF18" s="31">
        <v>0</v>
      </c>
      <c r="DG18" s="31">
        <v>1</v>
      </c>
      <c r="DH18" s="31">
        <v>2</v>
      </c>
      <c r="DI18" s="31">
        <v>3</v>
      </c>
      <c r="DJ18" s="31">
        <v>3</v>
      </c>
      <c r="DK18" s="31">
        <v>2</v>
      </c>
      <c r="DL18" s="31">
        <v>1</v>
      </c>
      <c r="DM18" s="31">
        <v>2</v>
      </c>
      <c r="DN18" s="31">
        <v>1</v>
      </c>
      <c r="DO18" s="31">
        <v>3</v>
      </c>
      <c r="DP18" s="31">
        <v>3</v>
      </c>
      <c r="DQ18" s="31">
        <v>4</v>
      </c>
      <c r="DR18" s="31">
        <v>25</v>
      </c>
      <c r="DS18" s="31">
        <v>2.33354166666666</v>
      </c>
      <c r="EV18" s="31">
        <v>2</v>
      </c>
      <c r="EW18" s="31">
        <v>2</v>
      </c>
      <c r="EX18" s="31">
        <v>2</v>
      </c>
      <c r="EY18" s="31">
        <v>2</v>
      </c>
      <c r="EZ18" s="31">
        <v>3</v>
      </c>
      <c r="FA18" s="31">
        <v>1</v>
      </c>
      <c r="FD18" s="31">
        <v>66</v>
      </c>
      <c r="FE18" s="31">
        <v>63</v>
      </c>
      <c r="FF18" s="31">
        <v>0.48</v>
      </c>
      <c r="FG18" s="31">
        <v>0.373</v>
      </c>
      <c r="FK18" s="31">
        <v>1</v>
      </c>
      <c r="FL18" s="31">
        <v>2</v>
      </c>
      <c r="FM18" s="31">
        <v>1</v>
      </c>
      <c r="FN18" s="31">
        <v>2</v>
      </c>
      <c r="FO18" s="31">
        <v>2</v>
      </c>
      <c r="FP18" s="31">
        <v>2</v>
      </c>
      <c r="FQ18" s="31">
        <v>2</v>
      </c>
      <c r="FR18" s="31">
        <v>2</v>
      </c>
      <c r="FT18" s="31">
        <v>2</v>
      </c>
      <c r="FU18" s="31">
        <v>2</v>
      </c>
      <c r="FV18" s="31">
        <v>2</v>
      </c>
      <c r="FW18" s="31">
        <v>1</v>
      </c>
      <c r="FX18" s="31">
        <v>1</v>
      </c>
      <c r="FY18" s="31">
        <v>2</v>
      </c>
      <c r="GA18" s="31">
        <v>2</v>
      </c>
      <c r="GB18" s="31">
        <v>2</v>
      </c>
      <c r="GC18" s="31">
        <v>2</v>
      </c>
      <c r="GE18" s="31">
        <v>2</v>
      </c>
      <c r="GH18" s="31">
        <v>2</v>
      </c>
      <c r="GJ18" s="31">
        <v>2</v>
      </c>
      <c r="GL18" s="31">
        <v>1</v>
      </c>
      <c r="GM18" s="31">
        <v>42461</v>
      </c>
      <c r="GO18" s="31">
        <v>1</v>
      </c>
      <c r="GP18" s="31" t="s">
        <v>2081</v>
      </c>
      <c r="GQ18" s="31">
        <v>1</v>
      </c>
      <c r="GR18" s="31" t="s">
        <v>1889</v>
      </c>
      <c r="GS18" s="31">
        <v>2</v>
      </c>
      <c r="GU18" s="31">
        <v>2</v>
      </c>
      <c r="GW18" s="31">
        <v>2</v>
      </c>
      <c r="HA18" s="31">
        <v>2</v>
      </c>
      <c r="HB18" s="31" t="s">
        <v>355</v>
      </c>
      <c r="HM18" s="31">
        <v>2</v>
      </c>
      <c r="HP18" s="31">
        <v>2</v>
      </c>
      <c r="HQ18" s="31">
        <v>2</v>
      </c>
      <c r="HR18" s="31">
        <v>2</v>
      </c>
      <c r="HS18" s="31">
        <v>2</v>
      </c>
      <c r="HT18" s="31">
        <v>2</v>
      </c>
      <c r="HU18" s="31">
        <v>2</v>
      </c>
      <c r="HV18" s="31">
        <v>2</v>
      </c>
      <c r="HZ18" s="31">
        <v>2</v>
      </c>
      <c r="IA18" s="31">
        <v>2</v>
      </c>
      <c r="IB18" s="31">
        <v>2</v>
      </c>
      <c r="IC18" s="31">
        <v>2</v>
      </c>
      <c r="ID18" s="31">
        <v>2</v>
      </c>
      <c r="IE18" s="31">
        <v>2</v>
      </c>
      <c r="IF18" s="31">
        <v>2</v>
      </c>
      <c r="IJ18" s="31">
        <v>2</v>
      </c>
      <c r="IK18" s="31">
        <v>2</v>
      </c>
      <c r="IL18" s="31">
        <v>2</v>
      </c>
      <c r="IM18" s="31">
        <v>2</v>
      </c>
      <c r="IN18" s="31">
        <v>2</v>
      </c>
      <c r="IO18" s="31">
        <v>2</v>
      </c>
      <c r="IP18" s="31">
        <v>2</v>
      </c>
      <c r="IT18" s="31">
        <v>2</v>
      </c>
      <c r="IU18" s="31">
        <v>2</v>
      </c>
      <c r="IV18" s="31">
        <v>2</v>
      </c>
      <c r="IW18" s="31">
        <v>2</v>
      </c>
      <c r="IX18" s="31">
        <v>2</v>
      </c>
      <c r="IY18" s="31">
        <v>2</v>
      </c>
      <c r="IZ18" s="31">
        <v>2</v>
      </c>
      <c r="JD18" s="31">
        <v>2</v>
      </c>
      <c r="JE18" s="31">
        <v>2</v>
      </c>
      <c r="JF18" s="31">
        <v>2</v>
      </c>
      <c r="JG18" s="31">
        <v>2</v>
      </c>
      <c r="JH18" s="31">
        <v>2</v>
      </c>
      <c r="JI18" s="31">
        <v>2</v>
      </c>
      <c r="JJ18" s="31">
        <v>2</v>
      </c>
      <c r="JZ18" s="31">
        <v>2</v>
      </c>
      <c r="KB18" s="31">
        <v>86</v>
      </c>
      <c r="KC18" s="31">
        <v>2</v>
      </c>
      <c r="KD18" s="31" t="s">
        <v>372</v>
      </c>
      <c r="KE18" s="31">
        <v>45</v>
      </c>
      <c r="LA18" s="31" t="s">
        <v>1449</v>
      </c>
      <c r="LC18" s="31">
        <v>2</v>
      </c>
      <c r="LD18" s="31">
        <v>2</v>
      </c>
      <c r="LE18" s="31" t="s">
        <v>370</v>
      </c>
      <c r="LF18" s="31">
        <v>2</v>
      </c>
      <c r="LG18" s="31">
        <v>2</v>
      </c>
      <c r="LH18" s="31">
        <v>2</v>
      </c>
      <c r="LI18" s="31">
        <v>2</v>
      </c>
      <c r="LK18" s="31">
        <v>2</v>
      </c>
      <c r="LM18" s="31">
        <v>2</v>
      </c>
      <c r="LO18" s="31">
        <v>2</v>
      </c>
      <c r="LQ18" s="31">
        <v>2</v>
      </c>
      <c r="LS18" s="31">
        <v>2</v>
      </c>
      <c r="LU18" s="31">
        <v>2</v>
      </c>
      <c r="LW18" s="31">
        <v>2</v>
      </c>
      <c r="LY18" s="31">
        <v>2</v>
      </c>
      <c r="MA18" s="31">
        <v>2</v>
      </c>
      <c r="MC18" s="31">
        <v>2</v>
      </c>
      <c r="ME18" s="31">
        <v>2</v>
      </c>
      <c r="MG18" s="31">
        <v>2</v>
      </c>
      <c r="MI18" s="31">
        <v>2</v>
      </c>
      <c r="MK18" s="31">
        <v>2</v>
      </c>
      <c r="MM18" s="31">
        <v>2</v>
      </c>
      <c r="MO18" s="31">
        <v>2</v>
      </c>
      <c r="MQ18" s="31">
        <v>2</v>
      </c>
      <c r="MS18" s="31">
        <v>2</v>
      </c>
      <c r="MU18" s="31">
        <v>2</v>
      </c>
      <c r="MW18" s="31">
        <v>2</v>
      </c>
      <c r="MY18" s="31" t="s">
        <v>355</v>
      </c>
      <c r="NA18" s="31">
        <v>2</v>
      </c>
      <c r="NC18" s="31">
        <v>2</v>
      </c>
      <c r="NE18" s="31">
        <v>2</v>
      </c>
      <c r="NG18" s="31">
        <v>2</v>
      </c>
      <c r="NI18" s="31">
        <v>2</v>
      </c>
      <c r="NK18" s="31">
        <v>2</v>
      </c>
      <c r="NM18" s="31">
        <v>2</v>
      </c>
      <c r="NO18" s="31">
        <v>2</v>
      </c>
      <c r="NQ18" s="31">
        <v>2</v>
      </c>
      <c r="NS18" s="31">
        <v>2</v>
      </c>
      <c r="NU18" s="31">
        <v>2</v>
      </c>
      <c r="NW18" s="31">
        <v>2</v>
      </c>
      <c r="NY18" s="31">
        <v>2</v>
      </c>
      <c r="OA18" s="31">
        <v>2</v>
      </c>
      <c r="OC18" s="31">
        <v>2</v>
      </c>
      <c r="OE18" s="31">
        <v>2</v>
      </c>
      <c r="OG18" s="31">
        <v>2</v>
      </c>
      <c r="OI18" s="31">
        <v>2</v>
      </c>
      <c r="OK18" s="31">
        <v>2</v>
      </c>
      <c r="OM18" s="31">
        <v>2</v>
      </c>
      <c r="OO18" s="31">
        <v>2</v>
      </c>
      <c r="OQ18" s="31" t="s">
        <v>355</v>
      </c>
      <c r="OS18" s="31">
        <v>2</v>
      </c>
      <c r="OU18" s="31">
        <v>2</v>
      </c>
      <c r="OW18" s="31">
        <v>2</v>
      </c>
      <c r="OY18" s="31">
        <v>2</v>
      </c>
      <c r="PA18" s="31">
        <v>2</v>
      </c>
      <c r="PC18" s="31">
        <v>2</v>
      </c>
      <c r="PE18" s="31">
        <v>2</v>
      </c>
      <c r="PG18" s="31">
        <v>2</v>
      </c>
      <c r="PI18" s="31">
        <v>2</v>
      </c>
      <c r="PK18" s="31">
        <v>2</v>
      </c>
      <c r="PM18" s="31">
        <v>2</v>
      </c>
      <c r="PO18" s="31">
        <v>2</v>
      </c>
      <c r="PQ18" s="31">
        <v>2</v>
      </c>
      <c r="PS18" s="31">
        <v>2</v>
      </c>
      <c r="PU18" s="31">
        <v>2</v>
      </c>
      <c r="PW18" s="31">
        <v>2</v>
      </c>
      <c r="PY18" s="31">
        <v>2</v>
      </c>
      <c r="QA18" s="31">
        <v>2</v>
      </c>
      <c r="QC18" s="31">
        <v>2</v>
      </c>
      <c r="QE18" s="31">
        <v>2</v>
      </c>
      <c r="QG18" s="31">
        <v>2</v>
      </c>
      <c r="QI18" s="31" t="s">
        <v>355</v>
      </c>
      <c r="QK18" s="31">
        <v>1</v>
      </c>
      <c r="QL18" s="31">
        <v>2</v>
      </c>
      <c r="QM18" s="31">
        <v>2</v>
      </c>
      <c r="QN18" s="31">
        <v>2</v>
      </c>
      <c r="QO18" s="31">
        <v>2</v>
      </c>
      <c r="QP18" s="31">
        <v>2</v>
      </c>
      <c r="QQ18" s="31">
        <v>2</v>
      </c>
      <c r="QR18" s="31">
        <v>2</v>
      </c>
      <c r="QS18" s="31">
        <v>2</v>
      </c>
      <c r="QT18" s="31">
        <v>2</v>
      </c>
      <c r="QU18" s="31">
        <v>2</v>
      </c>
      <c r="QV18" s="31">
        <v>2</v>
      </c>
      <c r="QW18" s="31">
        <v>2</v>
      </c>
      <c r="QX18" s="31">
        <v>2</v>
      </c>
      <c r="QY18" s="31">
        <v>2</v>
      </c>
      <c r="QZ18" s="31">
        <v>2</v>
      </c>
      <c r="RA18" s="31">
        <v>2</v>
      </c>
      <c r="RB18" s="31">
        <v>2</v>
      </c>
      <c r="RC18" s="31">
        <v>2</v>
      </c>
      <c r="RD18" s="31">
        <v>2</v>
      </c>
      <c r="RE18" s="31">
        <v>2</v>
      </c>
      <c r="RF18" s="31">
        <v>2</v>
      </c>
      <c r="RG18" s="31">
        <v>2</v>
      </c>
      <c r="RH18" s="31">
        <v>2</v>
      </c>
      <c r="RI18" s="31">
        <v>2</v>
      </c>
      <c r="RJ18" s="31">
        <v>2</v>
      </c>
      <c r="RK18" s="31">
        <v>2</v>
      </c>
      <c r="RL18" s="31">
        <v>2</v>
      </c>
      <c r="RM18" s="31">
        <v>2</v>
      </c>
      <c r="RN18" s="31">
        <v>2</v>
      </c>
      <c r="RO18" s="31">
        <v>2</v>
      </c>
      <c r="RP18" s="31">
        <v>2</v>
      </c>
      <c r="RQ18" s="31">
        <v>2</v>
      </c>
      <c r="RR18" s="31">
        <v>2</v>
      </c>
      <c r="RS18" s="31">
        <v>2</v>
      </c>
      <c r="RT18" s="31" t="s">
        <v>1789</v>
      </c>
      <c r="RU18" s="31" t="s">
        <v>1789</v>
      </c>
      <c r="RX18" s="31">
        <v>5</v>
      </c>
      <c r="RY18" s="31">
        <v>2</v>
      </c>
      <c r="RZ18" s="31">
        <v>2</v>
      </c>
      <c r="SA18" s="31">
        <v>2</v>
      </c>
      <c r="SB18" s="31">
        <v>2</v>
      </c>
      <c r="SC18" s="31">
        <v>2</v>
      </c>
      <c r="SD18" s="31">
        <v>5</v>
      </c>
      <c r="SE18" s="31">
        <v>2</v>
      </c>
      <c r="SF18" s="31">
        <v>2</v>
      </c>
      <c r="SG18" s="31">
        <v>2</v>
      </c>
      <c r="SH18" s="31">
        <v>2</v>
      </c>
      <c r="SI18" s="31">
        <v>2</v>
      </c>
      <c r="SJ18" s="31">
        <v>2</v>
      </c>
      <c r="SK18" s="31">
        <v>2</v>
      </c>
      <c r="SL18" s="31">
        <v>2</v>
      </c>
      <c r="SM18" s="31" t="s">
        <v>1442</v>
      </c>
      <c r="SO18" s="31">
        <v>2</v>
      </c>
      <c r="SP18" s="31">
        <v>2</v>
      </c>
      <c r="SQ18" s="31">
        <v>2</v>
      </c>
      <c r="SR18" s="31">
        <v>1</v>
      </c>
      <c r="SS18" s="31">
        <v>1</v>
      </c>
      <c r="ST18" s="31">
        <v>2</v>
      </c>
      <c r="SU18" s="31">
        <v>2</v>
      </c>
      <c r="SV18" s="31">
        <v>1</v>
      </c>
      <c r="SZ18" s="31">
        <v>2</v>
      </c>
      <c r="TA18" s="31">
        <v>2</v>
      </c>
      <c r="TB18" s="31">
        <v>2</v>
      </c>
      <c r="TC18" s="31">
        <v>2</v>
      </c>
      <c r="TD18" s="31">
        <v>2</v>
      </c>
      <c r="TE18" s="31">
        <v>2</v>
      </c>
      <c r="TF18" s="31">
        <v>2</v>
      </c>
      <c r="TG18" s="31">
        <v>2</v>
      </c>
      <c r="TH18" s="31" t="s">
        <v>1442</v>
      </c>
      <c r="TJ18" s="31" t="s">
        <v>1442</v>
      </c>
      <c r="TQ18" s="31">
        <v>0</v>
      </c>
      <c r="TS18" s="31">
        <v>2</v>
      </c>
      <c r="TT18" s="31">
        <v>2</v>
      </c>
      <c r="TU18" s="31">
        <v>2</v>
      </c>
      <c r="TV18" s="31">
        <v>1</v>
      </c>
      <c r="TW18" s="31">
        <v>1</v>
      </c>
      <c r="TX18" s="31">
        <v>2</v>
      </c>
      <c r="TY18" s="31">
        <v>2</v>
      </c>
      <c r="TZ18" s="31">
        <v>1</v>
      </c>
      <c r="UA18" s="31">
        <v>1</v>
      </c>
    </row>
    <row r="19" spans="1:547" s="31" customFormat="1" ht="13.5" customHeight="1">
      <c r="A19" s="31">
        <f t="shared" si="0"/>
        <v>17</v>
      </c>
      <c r="B19" s="31">
        <v>17</v>
      </c>
      <c r="C19" s="31">
        <v>17</v>
      </c>
      <c r="D19" s="31" t="s">
        <v>2040</v>
      </c>
      <c r="E19" s="31" t="s">
        <v>2082</v>
      </c>
      <c r="H19" s="31">
        <v>42639</v>
      </c>
      <c r="I19" s="31">
        <v>16117</v>
      </c>
      <c r="J19" s="31">
        <v>2</v>
      </c>
      <c r="K19" s="31">
        <v>1</v>
      </c>
      <c r="L19" s="31">
        <v>3</v>
      </c>
      <c r="M19" s="31">
        <v>1</v>
      </c>
      <c r="N19" s="31">
        <v>3</v>
      </c>
      <c r="O19" s="31">
        <v>1</v>
      </c>
      <c r="P19" s="31">
        <v>3</v>
      </c>
      <c r="Q19" s="31">
        <v>1</v>
      </c>
      <c r="R19" s="31">
        <v>35796</v>
      </c>
      <c r="S19" s="31">
        <v>39753</v>
      </c>
      <c r="T19" s="31">
        <v>40057</v>
      </c>
      <c r="W19" s="31">
        <v>2</v>
      </c>
      <c r="X19" s="31">
        <v>1</v>
      </c>
      <c r="Y19" s="31">
        <v>2</v>
      </c>
      <c r="Z19" s="31">
        <v>2</v>
      </c>
      <c r="AA19" s="31">
        <v>2</v>
      </c>
      <c r="AB19" s="31">
        <v>2</v>
      </c>
      <c r="AC19" s="31">
        <v>2</v>
      </c>
      <c r="AD19" s="31">
        <v>1</v>
      </c>
      <c r="AE19" s="31">
        <v>1</v>
      </c>
      <c r="AH19" s="31">
        <v>2</v>
      </c>
      <c r="AI19" s="31">
        <v>6</v>
      </c>
      <c r="AJ19" s="31">
        <v>2</v>
      </c>
      <c r="AK19" s="31">
        <v>4</v>
      </c>
      <c r="AN19" s="31">
        <v>1</v>
      </c>
      <c r="AO19" s="31">
        <v>2</v>
      </c>
      <c r="AP19" s="31">
        <v>2</v>
      </c>
      <c r="AQ19" s="31">
        <v>2</v>
      </c>
      <c r="AR19" s="31">
        <v>2</v>
      </c>
      <c r="AS19" s="31">
        <v>2</v>
      </c>
      <c r="AT19" s="31">
        <v>2</v>
      </c>
      <c r="AU19" s="31">
        <v>2</v>
      </c>
      <c r="AW19" s="31">
        <v>1</v>
      </c>
      <c r="AX19" s="31">
        <v>2</v>
      </c>
      <c r="AY19" s="31">
        <v>1</v>
      </c>
      <c r="AZ19" s="31">
        <v>2</v>
      </c>
      <c r="BA19" s="31">
        <v>2</v>
      </c>
      <c r="BB19" s="31">
        <v>2</v>
      </c>
      <c r="BD19" s="31">
        <v>1</v>
      </c>
      <c r="BE19" s="31">
        <v>2</v>
      </c>
      <c r="BF19" s="31">
        <v>1</v>
      </c>
      <c r="BG19" s="31">
        <v>2</v>
      </c>
      <c r="BH19" s="31">
        <v>2</v>
      </c>
      <c r="BI19" s="31">
        <v>2</v>
      </c>
      <c r="BK19" s="31">
        <v>2</v>
      </c>
      <c r="BL19" s="31">
        <v>2</v>
      </c>
      <c r="BM19" s="31">
        <v>2</v>
      </c>
      <c r="BN19" s="31">
        <v>2</v>
      </c>
      <c r="BO19" s="31">
        <v>2</v>
      </c>
      <c r="BP19" s="31">
        <v>2</v>
      </c>
      <c r="BR19" s="31">
        <v>2</v>
      </c>
      <c r="BT19" s="31">
        <v>2</v>
      </c>
      <c r="BU19" s="31">
        <v>2</v>
      </c>
      <c r="BV19" s="31">
        <v>2</v>
      </c>
      <c r="BW19" s="31">
        <v>2</v>
      </c>
      <c r="BX19" s="31">
        <v>2</v>
      </c>
      <c r="BY19" s="31">
        <v>1</v>
      </c>
      <c r="BZ19" s="31">
        <v>2</v>
      </c>
      <c r="CA19" s="31">
        <v>2</v>
      </c>
      <c r="CB19" s="31">
        <v>1</v>
      </c>
      <c r="CC19" s="31">
        <v>1</v>
      </c>
      <c r="CD19" s="31">
        <v>1</v>
      </c>
      <c r="CH19" s="31">
        <v>1</v>
      </c>
      <c r="CM19" s="31">
        <v>1</v>
      </c>
      <c r="CN19" s="31">
        <v>16</v>
      </c>
      <c r="CO19" s="31">
        <v>21</v>
      </c>
      <c r="CP19" s="31">
        <v>4</v>
      </c>
      <c r="CQ19" s="31">
        <v>9</v>
      </c>
      <c r="DA19" s="31">
        <v>1</v>
      </c>
      <c r="DB19" s="31">
        <v>4</v>
      </c>
      <c r="DD19" s="31">
        <v>2</v>
      </c>
      <c r="DF19" s="31">
        <v>2</v>
      </c>
      <c r="DG19" s="31">
        <v>4</v>
      </c>
      <c r="DH19" s="31">
        <v>2</v>
      </c>
      <c r="DI19" s="31">
        <v>2</v>
      </c>
      <c r="DJ19" s="31">
        <v>1</v>
      </c>
      <c r="DK19" s="31">
        <v>2</v>
      </c>
      <c r="DL19" s="31">
        <v>3</v>
      </c>
      <c r="DM19" s="31">
        <v>2</v>
      </c>
      <c r="DN19" s="31">
        <v>1</v>
      </c>
      <c r="DO19" s="31">
        <v>4</v>
      </c>
      <c r="DP19" s="31">
        <v>4</v>
      </c>
      <c r="DQ19" s="31">
        <v>4</v>
      </c>
      <c r="DR19" s="31">
        <v>31</v>
      </c>
      <c r="DS19" s="32">
        <v>7.5615592576355403E-2</v>
      </c>
      <c r="EV19" s="31">
        <v>1</v>
      </c>
      <c r="EW19" s="31">
        <v>1</v>
      </c>
      <c r="EX19" s="31">
        <v>1</v>
      </c>
      <c r="EY19" s="31">
        <v>2</v>
      </c>
      <c r="EZ19" s="31">
        <v>1</v>
      </c>
      <c r="FK19" s="31">
        <v>2</v>
      </c>
      <c r="FL19" s="31">
        <v>1</v>
      </c>
      <c r="FM19" s="31">
        <v>1</v>
      </c>
      <c r="FN19" s="31">
        <v>2</v>
      </c>
      <c r="FO19" s="31">
        <v>2</v>
      </c>
      <c r="FP19" s="31">
        <v>2</v>
      </c>
      <c r="FQ19" s="31">
        <v>2</v>
      </c>
      <c r="FR19" s="31">
        <v>2</v>
      </c>
      <c r="FS19" s="31">
        <v>4</v>
      </c>
      <c r="FT19" s="31">
        <v>2</v>
      </c>
      <c r="FU19" s="31">
        <v>2</v>
      </c>
      <c r="FV19" s="31">
        <v>2</v>
      </c>
      <c r="FW19" s="31">
        <v>1</v>
      </c>
      <c r="FX19" s="31">
        <v>1</v>
      </c>
      <c r="FY19" s="31">
        <v>2</v>
      </c>
      <c r="GA19" s="31">
        <v>2</v>
      </c>
      <c r="GB19" s="31">
        <v>2</v>
      </c>
      <c r="GC19" s="31">
        <v>1</v>
      </c>
      <c r="GD19" s="31">
        <v>1964</v>
      </c>
      <c r="GE19" s="31">
        <v>1</v>
      </c>
      <c r="GF19" s="31">
        <v>1996</v>
      </c>
      <c r="GG19" s="31">
        <v>0.5</v>
      </c>
      <c r="GH19" s="31">
        <v>2</v>
      </c>
      <c r="GJ19" s="31">
        <v>2</v>
      </c>
      <c r="GL19" s="31">
        <v>1</v>
      </c>
      <c r="GM19" s="31">
        <v>41518</v>
      </c>
      <c r="GO19" s="31">
        <v>2</v>
      </c>
      <c r="GQ19" s="31">
        <v>1</v>
      </c>
      <c r="GR19" s="31" t="s">
        <v>1889</v>
      </c>
      <c r="GS19" s="31">
        <v>2</v>
      </c>
      <c r="GU19" s="31">
        <v>2</v>
      </c>
      <c r="GW19" s="31">
        <v>2</v>
      </c>
      <c r="HB19" s="31" t="s">
        <v>355</v>
      </c>
      <c r="HM19" s="31">
        <v>2</v>
      </c>
      <c r="HP19" s="31">
        <v>2</v>
      </c>
      <c r="HQ19" s="31">
        <v>2</v>
      </c>
      <c r="HR19" s="31">
        <v>2</v>
      </c>
      <c r="HS19" s="31">
        <v>2</v>
      </c>
      <c r="HT19" s="31">
        <v>2</v>
      </c>
      <c r="HU19" s="31">
        <v>2</v>
      </c>
      <c r="HV19" s="31">
        <v>2</v>
      </c>
      <c r="HZ19" s="31">
        <v>2</v>
      </c>
      <c r="IA19" s="31">
        <v>2</v>
      </c>
      <c r="IB19" s="31">
        <v>2</v>
      </c>
      <c r="IC19" s="31">
        <v>2</v>
      </c>
      <c r="ID19" s="31">
        <v>2</v>
      </c>
      <c r="IE19" s="31">
        <v>2</v>
      </c>
      <c r="IF19" s="31">
        <v>2</v>
      </c>
      <c r="IJ19" s="31">
        <v>2</v>
      </c>
      <c r="IK19" s="31">
        <v>2</v>
      </c>
      <c r="IL19" s="31">
        <v>2</v>
      </c>
      <c r="IM19" s="31">
        <v>2</v>
      </c>
      <c r="IN19" s="31">
        <v>2</v>
      </c>
      <c r="IO19" s="31">
        <v>2</v>
      </c>
      <c r="IP19" s="31">
        <v>2</v>
      </c>
      <c r="IT19" s="31">
        <v>2</v>
      </c>
      <c r="IU19" s="31">
        <v>2</v>
      </c>
      <c r="IV19" s="31">
        <v>2</v>
      </c>
      <c r="IW19" s="31">
        <v>2</v>
      </c>
      <c r="IX19" s="31">
        <v>2</v>
      </c>
      <c r="IY19" s="31">
        <v>2</v>
      </c>
      <c r="IZ19" s="31">
        <v>2</v>
      </c>
      <c r="JD19" s="31">
        <v>2</v>
      </c>
      <c r="JE19" s="31">
        <v>2</v>
      </c>
      <c r="JF19" s="31">
        <v>2</v>
      </c>
      <c r="JG19" s="31">
        <v>2</v>
      </c>
      <c r="JH19" s="31">
        <v>2</v>
      </c>
      <c r="JI19" s="31">
        <v>2</v>
      </c>
      <c r="JJ19" s="31">
        <v>2</v>
      </c>
      <c r="JQ19" s="31" t="s">
        <v>371</v>
      </c>
      <c r="JZ19" s="31">
        <v>2</v>
      </c>
      <c r="KB19" s="31">
        <v>75</v>
      </c>
      <c r="KC19" s="31">
        <v>2</v>
      </c>
      <c r="KD19" s="31" t="s">
        <v>371</v>
      </c>
      <c r="KE19" s="31">
        <v>72</v>
      </c>
      <c r="LA19" s="31" t="s">
        <v>363</v>
      </c>
      <c r="LB19" s="31" t="s">
        <v>365</v>
      </c>
      <c r="LC19" s="31">
        <v>2</v>
      </c>
      <c r="LD19" s="31">
        <v>4</v>
      </c>
      <c r="LE19" s="31" t="s">
        <v>1622</v>
      </c>
      <c r="LF19" s="31">
        <v>2</v>
      </c>
      <c r="LG19" s="31">
        <v>2</v>
      </c>
      <c r="LH19" s="31">
        <v>1</v>
      </c>
      <c r="LI19" s="31">
        <v>2</v>
      </c>
      <c r="LK19" s="31">
        <v>2</v>
      </c>
      <c r="LM19" s="31">
        <v>2</v>
      </c>
      <c r="LO19" s="31">
        <v>2</v>
      </c>
      <c r="LQ19" s="31">
        <v>2</v>
      </c>
      <c r="LS19" s="31">
        <v>2</v>
      </c>
      <c r="LU19" s="31">
        <v>2</v>
      </c>
      <c r="LW19" s="31">
        <v>2</v>
      </c>
      <c r="LY19" s="31">
        <v>2</v>
      </c>
      <c r="MA19" s="31">
        <v>2</v>
      </c>
      <c r="MC19" s="31">
        <v>2</v>
      </c>
      <c r="ME19" s="31">
        <v>2</v>
      </c>
      <c r="MG19" s="31">
        <v>2</v>
      </c>
      <c r="MI19" s="31">
        <v>2</v>
      </c>
      <c r="MK19" s="31">
        <v>2</v>
      </c>
      <c r="MM19" s="31">
        <v>2</v>
      </c>
      <c r="MO19" s="31">
        <v>2</v>
      </c>
      <c r="MQ19" s="31">
        <v>2</v>
      </c>
      <c r="MS19" s="31">
        <v>2</v>
      </c>
      <c r="MU19" s="31">
        <v>2</v>
      </c>
      <c r="MW19" s="31">
        <v>2</v>
      </c>
      <c r="MY19" s="31" t="s">
        <v>355</v>
      </c>
      <c r="NA19" s="31">
        <v>2</v>
      </c>
      <c r="NC19" s="31">
        <v>2</v>
      </c>
      <c r="NE19" s="31">
        <v>2</v>
      </c>
      <c r="NG19" s="31">
        <v>2</v>
      </c>
      <c r="NI19" s="31">
        <v>2</v>
      </c>
      <c r="NK19" s="31">
        <v>2</v>
      </c>
      <c r="NM19" s="31">
        <v>2</v>
      </c>
      <c r="NO19" s="31">
        <v>2</v>
      </c>
      <c r="NQ19" s="31">
        <v>2</v>
      </c>
      <c r="NS19" s="31">
        <v>2</v>
      </c>
      <c r="NU19" s="31">
        <v>2</v>
      </c>
      <c r="NW19" s="31">
        <v>2</v>
      </c>
      <c r="NY19" s="31">
        <v>2</v>
      </c>
      <c r="OA19" s="31">
        <v>2</v>
      </c>
      <c r="OC19" s="31">
        <v>2</v>
      </c>
      <c r="OE19" s="31">
        <v>2</v>
      </c>
      <c r="OG19" s="31">
        <v>2</v>
      </c>
      <c r="OI19" s="31">
        <v>2</v>
      </c>
      <c r="OK19" s="31">
        <v>2</v>
      </c>
      <c r="OM19" s="31">
        <v>2</v>
      </c>
      <c r="OO19" s="31">
        <v>2</v>
      </c>
      <c r="OQ19" s="31" t="s">
        <v>355</v>
      </c>
      <c r="OS19" s="31">
        <v>2</v>
      </c>
      <c r="OU19" s="31">
        <v>2</v>
      </c>
      <c r="OW19" s="31">
        <v>2</v>
      </c>
      <c r="OY19" s="31">
        <v>2</v>
      </c>
      <c r="PA19" s="31">
        <v>2</v>
      </c>
      <c r="PC19" s="31">
        <v>2</v>
      </c>
      <c r="PE19" s="31">
        <v>2</v>
      </c>
      <c r="PG19" s="31">
        <v>2</v>
      </c>
      <c r="PI19" s="31">
        <v>2</v>
      </c>
      <c r="PK19" s="31">
        <v>1</v>
      </c>
      <c r="PL19" s="31">
        <v>10</v>
      </c>
      <c r="PM19" s="31">
        <v>2</v>
      </c>
      <c r="PO19" s="31">
        <v>2</v>
      </c>
      <c r="PQ19" s="31">
        <v>2</v>
      </c>
      <c r="PS19" s="31">
        <v>2</v>
      </c>
      <c r="PU19" s="31">
        <v>2</v>
      </c>
      <c r="PW19" s="31">
        <v>2</v>
      </c>
      <c r="PY19" s="31">
        <v>2</v>
      </c>
      <c r="QA19" s="31">
        <v>2</v>
      </c>
      <c r="QC19" s="31">
        <v>2</v>
      </c>
      <c r="QE19" s="31">
        <v>2</v>
      </c>
      <c r="QG19" s="31">
        <v>2</v>
      </c>
      <c r="QI19" s="31" t="s">
        <v>355</v>
      </c>
      <c r="QK19" s="31">
        <v>1</v>
      </c>
      <c r="QL19" s="31">
        <v>2</v>
      </c>
      <c r="QM19" s="31">
        <v>2</v>
      </c>
      <c r="QN19" s="31">
        <v>2</v>
      </c>
      <c r="QO19" s="31">
        <v>2</v>
      </c>
      <c r="QP19" s="31">
        <v>2</v>
      </c>
      <c r="QQ19" s="31">
        <v>2</v>
      </c>
      <c r="QR19" s="31">
        <v>2</v>
      </c>
      <c r="QS19" s="31">
        <v>2</v>
      </c>
      <c r="QT19" s="31">
        <v>2</v>
      </c>
      <c r="QU19" s="31">
        <v>2</v>
      </c>
      <c r="QV19" s="31">
        <v>2</v>
      </c>
      <c r="QW19" s="31">
        <v>2</v>
      </c>
      <c r="QX19" s="31">
        <v>2</v>
      </c>
      <c r="QY19" s="31">
        <v>2</v>
      </c>
      <c r="QZ19" s="31">
        <v>2</v>
      </c>
      <c r="RA19" s="31">
        <v>2</v>
      </c>
      <c r="RB19" s="31">
        <v>2</v>
      </c>
      <c r="RC19" s="31">
        <v>2</v>
      </c>
      <c r="RD19" s="31">
        <v>2</v>
      </c>
      <c r="RE19" s="31">
        <v>2</v>
      </c>
      <c r="RF19" s="31">
        <v>2</v>
      </c>
      <c r="RG19" s="31">
        <v>2</v>
      </c>
      <c r="RH19" s="31">
        <v>2</v>
      </c>
      <c r="RI19" s="31">
        <v>2</v>
      </c>
      <c r="RJ19" s="31">
        <v>2</v>
      </c>
      <c r="RK19" s="31">
        <v>2</v>
      </c>
      <c r="RL19" s="31">
        <v>2</v>
      </c>
      <c r="RM19" s="31">
        <v>2</v>
      </c>
      <c r="RN19" s="31">
        <v>2</v>
      </c>
      <c r="RO19" s="31">
        <v>2</v>
      </c>
      <c r="RP19" s="31">
        <v>2</v>
      </c>
      <c r="RQ19" s="31">
        <v>2</v>
      </c>
      <c r="RR19" s="31">
        <v>2</v>
      </c>
      <c r="RS19" s="31">
        <v>2</v>
      </c>
      <c r="RT19" s="31" t="s">
        <v>362</v>
      </c>
      <c r="RU19" s="31" t="s">
        <v>2083</v>
      </c>
      <c r="RX19" s="31">
        <v>3</v>
      </c>
      <c r="RY19" s="31">
        <v>1</v>
      </c>
      <c r="RZ19" s="31">
        <v>2</v>
      </c>
      <c r="SA19" s="31">
        <v>2</v>
      </c>
      <c r="SB19" s="31">
        <v>2</v>
      </c>
      <c r="SC19" s="31">
        <v>2</v>
      </c>
      <c r="SD19" s="31">
        <v>3</v>
      </c>
      <c r="SE19" s="31">
        <v>1</v>
      </c>
      <c r="SF19" s="31">
        <v>2</v>
      </c>
      <c r="SG19" s="31">
        <v>2</v>
      </c>
      <c r="SH19" s="31">
        <v>2</v>
      </c>
      <c r="SI19" s="31">
        <v>2</v>
      </c>
      <c r="SJ19" s="31">
        <v>2</v>
      </c>
      <c r="SK19" s="31">
        <v>2</v>
      </c>
      <c r="SL19" s="31">
        <v>2</v>
      </c>
      <c r="SM19" s="31" t="s">
        <v>1551</v>
      </c>
      <c r="SO19" s="31">
        <v>2</v>
      </c>
      <c r="SP19" s="31">
        <v>2</v>
      </c>
      <c r="SQ19" s="31">
        <v>2</v>
      </c>
      <c r="SR19" s="31">
        <v>2</v>
      </c>
      <c r="SS19" s="31">
        <v>2</v>
      </c>
      <c r="ST19" s="31">
        <v>2</v>
      </c>
      <c r="SU19" s="31">
        <v>2</v>
      </c>
      <c r="SV19" s="31">
        <v>2</v>
      </c>
      <c r="SW19" s="31" t="s">
        <v>1442</v>
      </c>
      <c r="SX19" s="31">
        <v>8</v>
      </c>
      <c r="SZ19" s="31">
        <v>2</v>
      </c>
      <c r="TA19" s="31">
        <v>2</v>
      </c>
      <c r="TB19" s="31">
        <v>2</v>
      </c>
      <c r="TC19" s="31">
        <v>1</v>
      </c>
      <c r="TD19" s="31">
        <v>2</v>
      </c>
      <c r="TE19" s="31">
        <v>2</v>
      </c>
      <c r="TF19" s="31">
        <v>2</v>
      </c>
      <c r="TG19" s="31">
        <v>2</v>
      </c>
      <c r="TH19" s="31" t="s">
        <v>1442</v>
      </c>
      <c r="TJ19" s="31" t="s">
        <v>1551</v>
      </c>
      <c r="TK19" s="31" t="s">
        <v>1442</v>
      </c>
      <c r="TL19" s="31" t="s">
        <v>1442</v>
      </c>
      <c r="TQ19" s="31">
        <v>10</v>
      </c>
      <c r="TS19" s="31">
        <v>2</v>
      </c>
      <c r="TT19" s="31">
        <v>2</v>
      </c>
      <c r="TU19" s="31">
        <v>2</v>
      </c>
      <c r="TV19" s="31">
        <v>2</v>
      </c>
      <c r="TW19" s="31">
        <v>2</v>
      </c>
      <c r="TX19" s="31">
        <v>2</v>
      </c>
      <c r="TY19" s="31">
        <v>2</v>
      </c>
      <c r="TZ19" s="31">
        <v>1</v>
      </c>
      <c r="UA19" s="31">
        <v>1</v>
      </c>
    </row>
    <row r="20" spans="1:547" s="31" customFormat="1" ht="13.5" customHeight="1">
      <c r="A20" s="31">
        <f t="shared" si="0"/>
        <v>18</v>
      </c>
      <c r="B20" s="31">
        <v>18</v>
      </c>
      <c r="C20" s="31">
        <v>18</v>
      </c>
      <c r="D20" s="31" t="s">
        <v>2040</v>
      </c>
      <c r="E20" s="31" t="s">
        <v>2084</v>
      </c>
      <c r="H20" s="31">
        <v>42641</v>
      </c>
      <c r="I20" s="31">
        <v>19399</v>
      </c>
      <c r="J20" s="31">
        <v>1</v>
      </c>
      <c r="K20" s="31">
        <v>1</v>
      </c>
      <c r="L20" s="31">
        <v>3</v>
      </c>
      <c r="M20" s="31">
        <v>1</v>
      </c>
      <c r="R20" s="31">
        <v>40330</v>
      </c>
      <c r="T20" s="31">
        <v>41183</v>
      </c>
      <c r="W20" s="31">
        <v>1</v>
      </c>
      <c r="X20" s="31">
        <v>2</v>
      </c>
      <c r="Y20" s="31">
        <v>2</v>
      </c>
      <c r="Z20" s="31">
        <v>2</v>
      </c>
      <c r="AA20" s="31">
        <v>2</v>
      </c>
      <c r="AB20" s="31">
        <v>2</v>
      </c>
      <c r="AC20" s="31">
        <v>2</v>
      </c>
      <c r="AD20" s="31">
        <v>1</v>
      </c>
      <c r="AE20" s="31">
        <v>3</v>
      </c>
      <c r="AF20" s="31">
        <v>3</v>
      </c>
      <c r="AG20" s="31">
        <v>3</v>
      </c>
      <c r="AH20" s="31">
        <v>2</v>
      </c>
      <c r="AI20" s="31">
        <v>6</v>
      </c>
      <c r="AJ20" s="31">
        <v>2</v>
      </c>
      <c r="AK20" s="31">
        <v>4</v>
      </c>
      <c r="AN20" s="31">
        <v>2</v>
      </c>
      <c r="AO20" s="31">
        <v>2</v>
      </c>
      <c r="AP20" s="31">
        <v>2</v>
      </c>
      <c r="AQ20" s="31">
        <v>2</v>
      </c>
      <c r="AR20" s="31">
        <v>2</v>
      </c>
      <c r="AS20" s="31">
        <v>2</v>
      </c>
      <c r="AT20" s="31">
        <v>2</v>
      </c>
      <c r="AU20" s="31">
        <v>2</v>
      </c>
      <c r="AW20" s="31">
        <v>1</v>
      </c>
      <c r="AX20" s="31">
        <v>1</v>
      </c>
      <c r="AY20" s="31">
        <v>2</v>
      </c>
      <c r="AZ20" s="31">
        <v>2</v>
      </c>
      <c r="BA20" s="31">
        <v>2</v>
      </c>
      <c r="BB20" s="31">
        <v>2</v>
      </c>
      <c r="BD20" s="31">
        <v>1</v>
      </c>
      <c r="BE20" s="31">
        <v>1</v>
      </c>
      <c r="BF20" s="31">
        <v>1</v>
      </c>
      <c r="BG20" s="31">
        <v>2</v>
      </c>
      <c r="BH20" s="31">
        <v>2</v>
      </c>
      <c r="BI20" s="31">
        <v>2</v>
      </c>
      <c r="BK20" s="31">
        <v>1</v>
      </c>
      <c r="BL20" s="31">
        <v>2</v>
      </c>
      <c r="BM20" s="31">
        <v>2</v>
      </c>
      <c r="BN20" s="31">
        <v>2</v>
      </c>
      <c r="BO20" s="31">
        <v>2</v>
      </c>
      <c r="BP20" s="31">
        <v>2</v>
      </c>
      <c r="BR20" s="31">
        <v>2</v>
      </c>
      <c r="BT20" s="31">
        <v>2</v>
      </c>
      <c r="BU20" s="31">
        <v>2</v>
      </c>
      <c r="BV20" s="31">
        <v>2</v>
      </c>
      <c r="BW20" s="31">
        <v>2</v>
      </c>
      <c r="BX20" s="31">
        <v>2</v>
      </c>
      <c r="BY20" s="31">
        <v>1</v>
      </c>
      <c r="BZ20" s="31">
        <v>2</v>
      </c>
      <c r="CA20" s="31">
        <v>2</v>
      </c>
      <c r="CB20" s="31">
        <v>1</v>
      </c>
      <c r="CC20" s="31">
        <v>2</v>
      </c>
      <c r="CD20" s="31">
        <v>1</v>
      </c>
      <c r="CH20" s="31">
        <v>1</v>
      </c>
      <c r="CM20" s="31">
        <v>16</v>
      </c>
      <c r="CN20" s="31">
        <v>21</v>
      </c>
      <c r="CO20" s="31">
        <v>4</v>
      </c>
      <c r="CP20" s="31">
        <v>9</v>
      </c>
      <c r="CQ20" s="31">
        <v>1</v>
      </c>
      <c r="DA20" s="31">
        <v>4</v>
      </c>
      <c r="DB20" s="31">
        <v>2</v>
      </c>
      <c r="DC20" s="31">
        <v>24</v>
      </c>
      <c r="DD20" s="31">
        <v>1</v>
      </c>
      <c r="DE20" s="31">
        <v>10</v>
      </c>
      <c r="DF20" s="31">
        <v>3</v>
      </c>
      <c r="DG20" s="31">
        <v>3</v>
      </c>
      <c r="DH20" s="31">
        <v>3</v>
      </c>
      <c r="DI20" s="31">
        <v>3</v>
      </c>
      <c r="DJ20" s="31">
        <v>3</v>
      </c>
      <c r="DK20" s="31">
        <v>3</v>
      </c>
      <c r="DL20" s="31">
        <v>3</v>
      </c>
      <c r="DM20" s="31">
        <v>2</v>
      </c>
      <c r="DN20" s="31">
        <v>3</v>
      </c>
      <c r="DO20" s="31">
        <v>3</v>
      </c>
      <c r="DP20" s="31">
        <v>3</v>
      </c>
      <c r="DQ20" s="31">
        <v>4</v>
      </c>
      <c r="DR20" s="31">
        <v>36</v>
      </c>
      <c r="DS20" s="31">
        <v>0.158048463868455</v>
      </c>
      <c r="EV20" s="31">
        <v>1</v>
      </c>
      <c r="EW20" s="31">
        <v>1</v>
      </c>
      <c r="EX20" s="31">
        <v>1</v>
      </c>
      <c r="EY20" s="31">
        <v>2</v>
      </c>
      <c r="EZ20" s="31">
        <v>1</v>
      </c>
      <c r="FA20" s="31">
        <v>1</v>
      </c>
      <c r="FB20" s="31">
        <v>1</v>
      </c>
      <c r="FD20" s="31">
        <v>57</v>
      </c>
      <c r="FE20" s="31">
        <v>35</v>
      </c>
      <c r="FF20" s="31">
        <v>0.17</v>
      </c>
      <c r="FG20" s="31">
        <v>0.25</v>
      </c>
      <c r="FH20" s="31">
        <v>10</v>
      </c>
      <c r="FK20" s="31">
        <v>1</v>
      </c>
      <c r="FL20" s="31">
        <v>2</v>
      </c>
      <c r="FM20" s="31">
        <v>1</v>
      </c>
      <c r="FN20" s="31">
        <v>2</v>
      </c>
      <c r="FO20" s="31">
        <v>2</v>
      </c>
      <c r="FP20" s="31">
        <v>2</v>
      </c>
      <c r="FQ20" s="31">
        <v>2</v>
      </c>
      <c r="FR20" s="31">
        <v>2</v>
      </c>
      <c r="FS20" s="31">
        <v>4</v>
      </c>
      <c r="FT20" s="31">
        <v>2</v>
      </c>
      <c r="FU20" s="31">
        <v>2</v>
      </c>
      <c r="FV20" s="31">
        <v>2</v>
      </c>
      <c r="FW20" s="31">
        <v>1</v>
      </c>
      <c r="FX20" s="31">
        <v>1</v>
      </c>
      <c r="FY20" s="31">
        <v>2</v>
      </c>
      <c r="GA20" s="31">
        <v>2</v>
      </c>
      <c r="GB20" s="31">
        <v>2</v>
      </c>
      <c r="GC20" s="31">
        <v>2</v>
      </c>
      <c r="GE20" s="31">
        <v>2</v>
      </c>
      <c r="GH20" s="31">
        <v>2</v>
      </c>
      <c r="GJ20" s="31">
        <v>2</v>
      </c>
      <c r="GL20" s="31">
        <v>2</v>
      </c>
      <c r="GO20" s="31">
        <v>2</v>
      </c>
      <c r="GQ20" s="31">
        <v>1</v>
      </c>
      <c r="GR20" s="31" t="s">
        <v>1889</v>
      </c>
      <c r="GS20" s="31">
        <v>2</v>
      </c>
      <c r="GU20" s="31">
        <v>2</v>
      </c>
      <c r="GW20" s="31">
        <v>2</v>
      </c>
      <c r="HA20" s="31">
        <v>2</v>
      </c>
      <c r="HB20" s="31" t="s">
        <v>355</v>
      </c>
      <c r="HM20" s="31">
        <v>2</v>
      </c>
      <c r="HP20" s="31">
        <v>2</v>
      </c>
      <c r="HQ20" s="31">
        <v>2</v>
      </c>
      <c r="HR20" s="31">
        <v>2</v>
      </c>
      <c r="HS20" s="31">
        <v>2</v>
      </c>
      <c r="HT20" s="31">
        <v>2</v>
      </c>
      <c r="HU20" s="31">
        <v>2</v>
      </c>
      <c r="HV20" s="31">
        <v>2</v>
      </c>
      <c r="HZ20" s="31">
        <v>2</v>
      </c>
      <c r="IA20" s="31">
        <v>2</v>
      </c>
      <c r="IB20" s="31">
        <v>2</v>
      </c>
      <c r="IC20" s="31">
        <v>2</v>
      </c>
      <c r="ID20" s="31">
        <v>2</v>
      </c>
      <c r="IE20" s="31">
        <v>2</v>
      </c>
      <c r="IF20" s="31">
        <v>2</v>
      </c>
      <c r="IJ20" s="31">
        <v>2</v>
      </c>
      <c r="IK20" s="31">
        <v>2</v>
      </c>
      <c r="IL20" s="31">
        <v>2</v>
      </c>
      <c r="IM20" s="31">
        <v>2</v>
      </c>
      <c r="IN20" s="31">
        <v>2</v>
      </c>
      <c r="IO20" s="31">
        <v>2</v>
      </c>
      <c r="IP20" s="31">
        <v>2</v>
      </c>
      <c r="IT20" s="31">
        <v>2</v>
      </c>
      <c r="IU20" s="31">
        <v>2</v>
      </c>
      <c r="IV20" s="31">
        <v>2</v>
      </c>
      <c r="IW20" s="31">
        <v>2</v>
      </c>
      <c r="IX20" s="31">
        <v>2</v>
      </c>
      <c r="IY20" s="31">
        <v>2</v>
      </c>
      <c r="IZ20" s="31">
        <v>2</v>
      </c>
      <c r="JD20" s="31">
        <v>2</v>
      </c>
      <c r="JE20" s="31">
        <v>2</v>
      </c>
      <c r="JF20" s="31">
        <v>2</v>
      </c>
      <c r="JG20" s="31">
        <v>2</v>
      </c>
      <c r="JH20" s="31">
        <v>2</v>
      </c>
      <c r="JI20" s="31">
        <v>2</v>
      </c>
      <c r="JJ20" s="31">
        <v>2</v>
      </c>
      <c r="JZ20" s="31">
        <v>2</v>
      </c>
      <c r="KC20" s="31">
        <v>2</v>
      </c>
      <c r="LC20" s="31">
        <v>2</v>
      </c>
      <c r="LD20" s="31">
        <v>1</v>
      </c>
      <c r="LF20" s="31">
        <v>2</v>
      </c>
      <c r="LG20" s="31">
        <v>2</v>
      </c>
      <c r="LH20" s="31">
        <v>2</v>
      </c>
      <c r="LI20" s="31">
        <v>2</v>
      </c>
      <c r="LK20" s="31">
        <v>2</v>
      </c>
      <c r="LM20" s="31">
        <v>2</v>
      </c>
      <c r="LO20" s="31">
        <v>2</v>
      </c>
      <c r="LQ20" s="31">
        <v>2</v>
      </c>
      <c r="LS20" s="31">
        <v>2</v>
      </c>
      <c r="LU20" s="31">
        <v>2</v>
      </c>
      <c r="LW20" s="31">
        <v>2</v>
      </c>
      <c r="LY20" s="31">
        <v>2</v>
      </c>
      <c r="MA20" s="31">
        <v>2</v>
      </c>
      <c r="MC20" s="31">
        <v>2</v>
      </c>
      <c r="ME20" s="31">
        <v>2</v>
      </c>
      <c r="MG20" s="31">
        <v>2</v>
      </c>
      <c r="MI20" s="31">
        <v>2</v>
      </c>
      <c r="MK20" s="31">
        <v>2</v>
      </c>
      <c r="MM20" s="31">
        <v>2</v>
      </c>
      <c r="MO20" s="31">
        <v>2</v>
      </c>
      <c r="MQ20" s="31">
        <v>2</v>
      </c>
      <c r="MS20" s="31">
        <v>2</v>
      </c>
      <c r="MU20" s="31">
        <v>2</v>
      </c>
      <c r="MW20" s="31">
        <v>2</v>
      </c>
      <c r="MY20" s="31" t="s">
        <v>355</v>
      </c>
      <c r="NA20" s="31">
        <v>2</v>
      </c>
      <c r="NC20" s="31">
        <v>2</v>
      </c>
      <c r="NE20" s="31">
        <v>2</v>
      </c>
      <c r="NG20" s="31">
        <v>2</v>
      </c>
      <c r="NI20" s="31">
        <v>2</v>
      </c>
      <c r="NK20" s="31">
        <v>2</v>
      </c>
      <c r="NM20" s="31">
        <v>2</v>
      </c>
      <c r="NO20" s="31">
        <v>2</v>
      </c>
      <c r="NQ20" s="31">
        <v>2</v>
      </c>
      <c r="NS20" s="31">
        <v>2</v>
      </c>
      <c r="NU20" s="31">
        <v>2</v>
      </c>
      <c r="NW20" s="31">
        <v>2</v>
      </c>
      <c r="NY20" s="31">
        <v>2</v>
      </c>
      <c r="OA20" s="31">
        <v>2</v>
      </c>
      <c r="OC20" s="31">
        <v>2</v>
      </c>
      <c r="OE20" s="31">
        <v>2</v>
      </c>
      <c r="OG20" s="31">
        <v>2</v>
      </c>
      <c r="OI20" s="31">
        <v>2</v>
      </c>
      <c r="OK20" s="31">
        <v>2</v>
      </c>
      <c r="OM20" s="31">
        <v>2</v>
      </c>
      <c r="OO20" s="31">
        <v>2</v>
      </c>
      <c r="OQ20" s="31" t="s">
        <v>355</v>
      </c>
      <c r="OS20" s="31">
        <v>2</v>
      </c>
      <c r="OU20" s="31">
        <v>2</v>
      </c>
      <c r="OW20" s="31">
        <v>2</v>
      </c>
      <c r="OY20" s="31">
        <v>2</v>
      </c>
      <c r="PA20" s="31">
        <v>2</v>
      </c>
      <c r="PC20" s="31">
        <v>2</v>
      </c>
      <c r="PE20" s="31">
        <v>2</v>
      </c>
      <c r="PG20" s="31">
        <v>2</v>
      </c>
      <c r="PI20" s="31">
        <v>2</v>
      </c>
      <c r="PK20" s="31">
        <v>2</v>
      </c>
      <c r="PM20" s="31">
        <v>2</v>
      </c>
      <c r="PO20" s="31">
        <v>2</v>
      </c>
      <c r="PQ20" s="31">
        <v>2</v>
      </c>
      <c r="PS20" s="31">
        <v>2</v>
      </c>
      <c r="PU20" s="31">
        <v>2</v>
      </c>
      <c r="PW20" s="31">
        <v>2</v>
      </c>
      <c r="PY20" s="31">
        <v>2</v>
      </c>
      <c r="QA20" s="31">
        <v>2</v>
      </c>
      <c r="QC20" s="31">
        <v>2</v>
      </c>
      <c r="QE20" s="31">
        <v>2</v>
      </c>
      <c r="QG20" s="31">
        <v>2</v>
      </c>
      <c r="QI20" s="31" t="s">
        <v>355</v>
      </c>
      <c r="QK20" s="31">
        <v>1</v>
      </c>
      <c r="RT20" s="31" t="s">
        <v>362</v>
      </c>
      <c r="RU20" s="31" t="s">
        <v>2085</v>
      </c>
      <c r="RX20" s="31">
        <v>3</v>
      </c>
      <c r="RY20" s="31">
        <v>1</v>
      </c>
      <c r="RZ20" s="31">
        <v>2</v>
      </c>
      <c r="SA20" s="31">
        <v>2</v>
      </c>
      <c r="SB20" s="31">
        <v>2</v>
      </c>
      <c r="SC20" s="31">
        <v>2</v>
      </c>
      <c r="SD20" s="31">
        <v>3</v>
      </c>
      <c r="SE20" s="31">
        <v>1</v>
      </c>
      <c r="SF20" s="31">
        <v>2</v>
      </c>
      <c r="SG20" s="31">
        <v>2</v>
      </c>
      <c r="SH20" s="31">
        <v>2</v>
      </c>
      <c r="SI20" s="31">
        <v>2</v>
      </c>
      <c r="SJ20" s="31">
        <v>2</v>
      </c>
      <c r="SK20" s="31">
        <v>2</v>
      </c>
      <c r="SL20" s="31">
        <v>2</v>
      </c>
      <c r="SM20" s="31" t="s">
        <v>1430</v>
      </c>
      <c r="SO20" s="31">
        <v>2</v>
      </c>
      <c r="SP20" s="31">
        <v>2</v>
      </c>
      <c r="SQ20" s="31">
        <v>2</v>
      </c>
      <c r="SR20" s="31">
        <v>1</v>
      </c>
      <c r="SS20" s="31">
        <v>1</v>
      </c>
      <c r="ST20" s="31">
        <v>1</v>
      </c>
      <c r="SU20" s="31">
        <v>2</v>
      </c>
      <c r="SV20" s="31">
        <v>2</v>
      </c>
      <c r="SW20" s="31" t="s">
        <v>1430</v>
      </c>
      <c r="SZ20" s="31">
        <v>2</v>
      </c>
      <c r="TA20" s="31">
        <v>2</v>
      </c>
      <c r="TB20" s="31">
        <v>2</v>
      </c>
      <c r="TC20" s="31">
        <v>2</v>
      </c>
      <c r="TD20" s="31">
        <v>2</v>
      </c>
      <c r="TE20" s="31">
        <v>2</v>
      </c>
      <c r="TF20" s="31">
        <v>2</v>
      </c>
      <c r="TG20" s="31">
        <v>1</v>
      </c>
      <c r="TH20" s="31" t="s">
        <v>1430</v>
      </c>
      <c r="TJ20" s="31" t="s">
        <v>1430</v>
      </c>
      <c r="TK20" s="31" t="s">
        <v>1430</v>
      </c>
      <c r="TS20" s="31">
        <v>2</v>
      </c>
      <c r="TT20" s="31">
        <v>2</v>
      </c>
      <c r="TU20" s="31">
        <v>2</v>
      </c>
      <c r="TV20" s="31">
        <v>2</v>
      </c>
      <c r="TW20" s="31">
        <v>2</v>
      </c>
      <c r="TX20" s="31">
        <v>2</v>
      </c>
      <c r="TY20" s="31">
        <v>2</v>
      </c>
      <c r="TZ20" s="31">
        <v>1</v>
      </c>
      <c r="UA20" s="31">
        <v>1</v>
      </c>
    </row>
    <row r="21" spans="1:547" s="31" customFormat="1" ht="13.5" customHeight="1">
      <c r="A21" s="31">
        <f t="shared" si="0"/>
        <v>19</v>
      </c>
      <c r="B21" s="31">
        <v>19</v>
      </c>
      <c r="C21" s="31">
        <v>19</v>
      </c>
      <c r="D21" s="31" t="s">
        <v>2040</v>
      </c>
      <c r="E21" s="31" t="s">
        <v>2086</v>
      </c>
      <c r="H21" s="31">
        <v>42647</v>
      </c>
      <c r="I21" s="31">
        <v>15594</v>
      </c>
      <c r="J21" s="31">
        <v>1</v>
      </c>
      <c r="K21" s="31">
        <v>1</v>
      </c>
      <c r="L21" s="31">
        <v>1</v>
      </c>
      <c r="M21" s="31">
        <v>1</v>
      </c>
      <c r="N21" s="31">
        <v>1</v>
      </c>
      <c r="O21" s="31">
        <v>1</v>
      </c>
      <c r="P21" s="31">
        <v>1</v>
      </c>
      <c r="Q21" s="31">
        <v>1</v>
      </c>
      <c r="R21" s="31">
        <v>41426</v>
      </c>
      <c r="S21" s="31">
        <v>42248</v>
      </c>
      <c r="T21" s="31">
        <v>42644</v>
      </c>
      <c r="W21" s="31">
        <v>1</v>
      </c>
      <c r="X21" s="31">
        <v>2</v>
      </c>
      <c r="Y21" s="31">
        <v>2</v>
      </c>
      <c r="Z21" s="31">
        <v>2</v>
      </c>
      <c r="AA21" s="31">
        <v>2</v>
      </c>
      <c r="AB21" s="31">
        <v>2</v>
      </c>
      <c r="AC21" s="31">
        <v>2</v>
      </c>
      <c r="AD21" s="31">
        <v>2</v>
      </c>
      <c r="AE21" s="31">
        <v>2</v>
      </c>
      <c r="AF21" s="31">
        <v>2</v>
      </c>
      <c r="AG21" s="31">
        <v>1</v>
      </c>
      <c r="AH21" s="31">
        <v>2</v>
      </c>
      <c r="AI21" s="31">
        <v>6</v>
      </c>
      <c r="AJ21" s="31">
        <v>2</v>
      </c>
      <c r="AK21" s="31">
        <v>3</v>
      </c>
      <c r="AL21" s="31">
        <v>2</v>
      </c>
      <c r="AN21" s="31">
        <v>2</v>
      </c>
      <c r="AO21" s="31">
        <v>2</v>
      </c>
      <c r="AP21" s="31">
        <v>2</v>
      </c>
      <c r="AQ21" s="31">
        <v>2</v>
      </c>
      <c r="AR21" s="31">
        <v>2</v>
      </c>
      <c r="AS21" s="31">
        <v>2</v>
      </c>
      <c r="AT21" s="31">
        <v>2</v>
      </c>
      <c r="AU21" s="31">
        <v>2</v>
      </c>
      <c r="AW21" s="31">
        <v>1</v>
      </c>
      <c r="AX21" s="31">
        <v>1</v>
      </c>
      <c r="AY21" s="31">
        <v>2</v>
      </c>
      <c r="AZ21" s="31">
        <v>1</v>
      </c>
      <c r="BA21" s="31">
        <v>2</v>
      </c>
      <c r="BB21" s="31">
        <v>2</v>
      </c>
      <c r="BD21" s="31">
        <v>2</v>
      </c>
      <c r="BE21" s="31">
        <v>2</v>
      </c>
      <c r="BF21" s="31">
        <v>1</v>
      </c>
      <c r="BG21" s="31">
        <v>2</v>
      </c>
      <c r="BH21" s="31">
        <v>2</v>
      </c>
      <c r="BI21" s="31">
        <v>2</v>
      </c>
      <c r="BK21" s="31">
        <v>1</v>
      </c>
      <c r="BL21" s="31">
        <v>2</v>
      </c>
      <c r="BM21" s="31">
        <v>2</v>
      </c>
      <c r="BN21" s="31">
        <v>2</v>
      </c>
      <c r="BO21" s="31">
        <v>2</v>
      </c>
      <c r="BP21" s="31">
        <v>2</v>
      </c>
      <c r="BQ21" s="31">
        <v>2</v>
      </c>
      <c r="BT21" s="31">
        <v>1</v>
      </c>
      <c r="BU21" s="31">
        <v>2</v>
      </c>
      <c r="BV21" s="31">
        <v>2</v>
      </c>
      <c r="BW21" s="31">
        <v>2</v>
      </c>
      <c r="BX21" s="31">
        <v>2</v>
      </c>
      <c r="BY21" s="31">
        <v>1</v>
      </c>
      <c r="BZ21" s="31">
        <v>2</v>
      </c>
      <c r="CA21" s="31">
        <v>2</v>
      </c>
      <c r="CB21" s="31">
        <v>1</v>
      </c>
      <c r="CC21" s="31">
        <v>2</v>
      </c>
      <c r="CD21" s="31">
        <v>2</v>
      </c>
      <c r="CH21" s="31">
        <v>1</v>
      </c>
      <c r="CM21" s="31">
        <v>5</v>
      </c>
      <c r="CN21" s="31">
        <v>15</v>
      </c>
      <c r="CO21" s="31">
        <v>11</v>
      </c>
      <c r="CP21" s="31">
        <v>13</v>
      </c>
      <c r="DA21" s="31">
        <v>2</v>
      </c>
      <c r="DB21" s="31">
        <v>4</v>
      </c>
      <c r="DC21" s="31">
        <v>4</v>
      </c>
      <c r="DF21" s="31">
        <v>4</v>
      </c>
      <c r="DG21" s="31">
        <v>4</v>
      </c>
      <c r="DH21" s="31">
        <v>4</v>
      </c>
      <c r="DI21" s="31">
        <v>3</v>
      </c>
      <c r="DJ21" s="31">
        <v>3</v>
      </c>
      <c r="DK21" s="31">
        <v>3</v>
      </c>
      <c r="DL21" s="31">
        <v>4</v>
      </c>
      <c r="DM21" s="31">
        <v>2</v>
      </c>
      <c r="DN21" s="31">
        <v>2</v>
      </c>
      <c r="DO21" s="31">
        <v>4</v>
      </c>
      <c r="DP21" s="31">
        <v>4</v>
      </c>
      <c r="DQ21" s="31">
        <v>4</v>
      </c>
      <c r="DR21" s="31">
        <v>41</v>
      </c>
      <c r="DS21" s="31">
        <v>0.17449836199836199</v>
      </c>
      <c r="EB21" s="31">
        <v>0.6</v>
      </c>
      <c r="EC21" s="31">
        <v>0</v>
      </c>
      <c r="ED21" s="31">
        <v>1.1000000000000001</v>
      </c>
      <c r="EE21" s="31" t="s">
        <v>1546</v>
      </c>
      <c r="EF21" s="31">
        <v>212</v>
      </c>
      <c r="EG21" s="31">
        <v>0</v>
      </c>
      <c r="EH21" s="31">
        <v>200</v>
      </c>
      <c r="EI21" s="31" t="s">
        <v>1546</v>
      </c>
      <c r="EJ21" s="31">
        <v>69</v>
      </c>
      <c r="EK21" s="31">
        <v>40</v>
      </c>
      <c r="EM21" s="31" t="s">
        <v>1546</v>
      </c>
      <c r="ER21" s="31">
        <v>120</v>
      </c>
      <c r="ES21" s="31">
        <v>0</v>
      </c>
      <c r="ET21" s="31">
        <v>150</v>
      </c>
      <c r="EU21" s="31" t="s">
        <v>1546</v>
      </c>
      <c r="EV21" s="31">
        <v>2</v>
      </c>
      <c r="EW21" s="31">
        <v>2</v>
      </c>
      <c r="EX21" s="31">
        <v>2</v>
      </c>
      <c r="EY21" s="31">
        <v>2</v>
      </c>
      <c r="FD21" s="31">
        <v>69</v>
      </c>
      <c r="FE21" s="31">
        <v>65</v>
      </c>
      <c r="FF21" s="31">
        <v>0.45</v>
      </c>
      <c r="FG21" s="31">
        <v>0.48</v>
      </c>
      <c r="FH21" s="31">
        <v>28</v>
      </c>
      <c r="FK21" s="31">
        <v>2</v>
      </c>
      <c r="FL21" s="31">
        <v>2</v>
      </c>
      <c r="FM21" s="31">
        <v>1</v>
      </c>
      <c r="FN21" s="31">
        <v>2</v>
      </c>
      <c r="FO21" s="31">
        <v>2</v>
      </c>
      <c r="FP21" s="31">
        <v>2</v>
      </c>
      <c r="FQ21" s="31">
        <v>2</v>
      </c>
      <c r="FR21" s="31">
        <v>2</v>
      </c>
      <c r="FS21" s="31">
        <v>4</v>
      </c>
      <c r="FT21" s="31">
        <v>2</v>
      </c>
      <c r="FU21" s="31">
        <v>2</v>
      </c>
      <c r="FV21" s="31">
        <v>2</v>
      </c>
      <c r="FW21" s="31">
        <v>1</v>
      </c>
      <c r="FX21" s="31">
        <v>1</v>
      </c>
      <c r="FY21" s="31">
        <v>2</v>
      </c>
      <c r="GA21" s="31">
        <v>2</v>
      </c>
      <c r="GB21" s="31">
        <v>2</v>
      </c>
      <c r="GC21" s="31">
        <v>2</v>
      </c>
      <c r="GE21" s="31">
        <v>2</v>
      </c>
      <c r="GH21" s="31">
        <v>1</v>
      </c>
      <c r="GJ21" s="31">
        <v>2</v>
      </c>
      <c r="GL21" s="31">
        <v>2</v>
      </c>
      <c r="GO21" s="31">
        <v>2</v>
      </c>
      <c r="GQ21" s="31">
        <v>1</v>
      </c>
      <c r="GR21" s="31" t="s">
        <v>1889</v>
      </c>
      <c r="GS21" s="31">
        <v>2</v>
      </c>
      <c r="GU21" s="31">
        <v>2</v>
      </c>
      <c r="GW21" s="31">
        <v>2</v>
      </c>
      <c r="HA21" s="31">
        <v>2</v>
      </c>
      <c r="HB21" s="31" t="s">
        <v>355</v>
      </c>
      <c r="HM21" s="31">
        <v>2</v>
      </c>
      <c r="HP21" s="31">
        <v>2</v>
      </c>
      <c r="HQ21" s="31">
        <v>1</v>
      </c>
      <c r="HR21" s="31">
        <v>2</v>
      </c>
      <c r="HS21" s="31">
        <v>2</v>
      </c>
      <c r="HT21" s="31">
        <v>2</v>
      </c>
      <c r="HU21" s="31">
        <v>2</v>
      </c>
      <c r="HV21" s="31">
        <v>2</v>
      </c>
      <c r="HZ21" s="31">
        <v>2</v>
      </c>
      <c r="IA21" s="31">
        <v>2</v>
      </c>
      <c r="IB21" s="31">
        <v>2</v>
      </c>
      <c r="IC21" s="31">
        <v>2</v>
      </c>
      <c r="ID21" s="31">
        <v>2</v>
      </c>
      <c r="IE21" s="31">
        <v>2</v>
      </c>
      <c r="IF21" s="31">
        <v>2</v>
      </c>
      <c r="IJ21" s="31">
        <v>1</v>
      </c>
      <c r="IK21" s="31">
        <v>2</v>
      </c>
      <c r="IL21" s="31">
        <v>2</v>
      </c>
      <c r="IM21" s="31">
        <v>2</v>
      </c>
      <c r="IN21" s="31">
        <v>2</v>
      </c>
      <c r="IO21" s="31">
        <v>2</v>
      </c>
      <c r="IP21" s="31">
        <v>2</v>
      </c>
      <c r="IQ21" s="31" t="s">
        <v>361</v>
      </c>
      <c r="IT21" s="31">
        <v>2</v>
      </c>
      <c r="IU21" s="31">
        <v>2</v>
      </c>
      <c r="IV21" s="31">
        <v>2</v>
      </c>
      <c r="IW21" s="31">
        <v>2</v>
      </c>
      <c r="IX21" s="31">
        <v>2</v>
      </c>
      <c r="IY21" s="31">
        <v>2</v>
      </c>
      <c r="IZ21" s="31">
        <v>2</v>
      </c>
      <c r="JD21" s="31">
        <v>2</v>
      </c>
      <c r="JE21" s="31">
        <v>2</v>
      </c>
      <c r="JF21" s="31">
        <v>2</v>
      </c>
      <c r="JG21" s="31">
        <v>2</v>
      </c>
      <c r="JH21" s="31">
        <v>2</v>
      </c>
      <c r="JI21" s="31">
        <v>2</v>
      </c>
      <c r="JJ21" s="31">
        <v>2</v>
      </c>
      <c r="JQ21" s="31" t="s">
        <v>1447</v>
      </c>
      <c r="JZ21" s="31">
        <v>2</v>
      </c>
      <c r="KA21" s="31" t="s">
        <v>2055</v>
      </c>
      <c r="KB21" s="31">
        <v>57</v>
      </c>
      <c r="KC21" s="31">
        <v>2</v>
      </c>
      <c r="KD21" s="31" t="s">
        <v>1447</v>
      </c>
      <c r="KE21" s="31">
        <v>62</v>
      </c>
      <c r="LA21" s="31" t="s">
        <v>359</v>
      </c>
      <c r="LB21" s="31" t="s">
        <v>2087</v>
      </c>
      <c r="LC21" s="31">
        <v>2</v>
      </c>
      <c r="LE21" s="31" t="s">
        <v>1660</v>
      </c>
      <c r="LF21" s="31">
        <v>2</v>
      </c>
      <c r="LG21" s="31">
        <v>2</v>
      </c>
      <c r="LH21" s="31">
        <v>1</v>
      </c>
      <c r="LI21" s="31">
        <v>2</v>
      </c>
      <c r="LK21" s="31">
        <v>2</v>
      </c>
      <c r="LM21" s="31">
        <v>2</v>
      </c>
      <c r="LO21" s="31">
        <v>2</v>
      </c>
      <c r="LQ21" s="31">
        <v>2</v>
      </c>
      <c r="LS21" s="31">
        <v>2</v>
      </c>
      <c r="LU21" s="31">
        <v>2</v>
      </c>
      <c r="LW21" s="31">
        <v>2</v>
      </c>
      <c r="LY21" s="31">
        <v>2</v>
      </c>
      <c r="MA21" s="31">
        <v>2</v>
      </c>
      <c r="MC21" s="31">
        <v>2</v>
      </c>
      <c r="ME21" s="31">
        <v>2</v>
      </c>
      <c r="MG21" s="31">
        <v>2</v>
      </c>
      <c r="MI21" s="31">
        <v>2</v>
      </c>
      <c r="MK21" s="31">
        <v>2</v>
      </c>
      <c r="MM21" s="31">
        <v>2</v>
      </c>
      <c r="MO21" s="31">
        <v>2</v>
      </c>
      <c r="MQ21" s="31">
        <v>2</v>
      </c>
      <c r="MS21" s="31">
        <v>2</v>
      </c>
      <c r="MU21" s="31">
        <v>2</v>
      </c>
      <c r="MW21" s="31">
        <v>2</v>
      </c>
      <c r="MY21" s="31" t="s">
        <v>355</v>
      </c>
      <c r="NA21" s="31">
        <v>2</v>
      </c>
      <c r="NC21" s="31">
        <v>2</v>
      </c>
      <c r="NE21" s="31">
        <v>2</v>
      </c>
      <c r="NG21" s="31">
        <v>2</v>
      </c>
      <c r="NI21" s="31">
        <v>2</v>
      </c>
      <c r="NK21" s="31">
        <v>2</v>
      </c>
      <c r="NM21" s="31">
        <v>2</v>
      </c>
      <c r="NO21" s="31">
        <v>2</v>
      </c>
      <c r="NQ21" s="31">
        <v>2</v>
      </c>
      <c r="NS21" s="31">
        <v>2</v>
      </c>
      <c r="NU21" s="31">
        <v>2</v>
      </c>
      <c r="NW21" s="31">
        <v>2</v>
      </c>
      <c r="NY21" s="31">
        <v>2</v>
      </c>
      <c r="OA21" s="31">
        <v>2</v>
      </c>
      <c r="OC21" s="31">
        <v>2</v>
      </c>
      <c r="OE21" s="31">
        <v>2</v>
      </c>
      <c r="OG21" s="31">
        <v>2</v>
      </c>
      <c r="OI21" s="31">
        <v>2</v>
      </c>
      <c r="OK21" s="31">
        <v>2</v>
      </c>
      <c r="OM21" s="31">
        <v>2</v>
      </c>
      <c r="OO21" s="31">
        <v>2</v>
      </c>
      <c r="OQ21" s="31" t="s">
        <v>355</v>
      </c>
      <c r="OS21" s="31">
        <v>2</v>
      </c>
      <c r="OU21" s="31">
        <v>2</v>
      </c>
      <c r="OW21" s="31">
        <v>2</v>
      </c>
      <c r="OY21" s="31">
        <v>2</v>
      </c>
      <c r="PA21" s="31">
        <v>2</v>
      </c>
      <c r="PC21" s="31">
        <v>2</v>
      </c>
      <c r="PE21" s="31">
        <v>1</v>
      </c>
      <c r="PF21" s="31">
        <v>15</v>
      </c>
      <c r="PG21" s="31">
        <v>2</v>
      </c>
      <c r="PI21" s="31">
        <v>2</v>
      </c>
      <c r="PK21" s="31">
        <v>2</v>
      </c>
      <c r="PM21" s="31">
        <v>2</v>
      </c>
      <c r="PO21" s="31">
        <v>2</v>
      </c>
      <c r="PQ21" s="31">
        <v>2</v>
      </c>
      <c r="PS21" s="31">
        <v>2</v>
      </c>
      <c r="PU21" s="31">
        <v>2</v>
      </c>
      <c r="PW21" s="31">
        <v>2</v>
      </c>
      <c r="PY21" s="31">
        <v>2</v>
      </c>
      <c r="QA21" s="31">
        <v>2</v>
      </c>
      <c r="QC21" s="31">
        <v>2</v>
      </c>
      <c r="QE21" s="31">
        <v>2</v>
      </c>
      <c r="QG21" s="31">
        <v>2</v>
      </c>
      <c r="QI21" s="31" t="s">
        <v>355</v>
      </c>
      <c r="QK21" s="31">
        <v>1</v>
      </c>
      <c r="QL21" s="31">
        <v>2</v>
      </c>
      <c r="QM21" s="31">
        <v>2</v>
      </c>
      <c r="QN21" s="31">
        <v>2</v>
      </c>
      <c r="QO21" s="31">
        <v>2</v>
      </c>
      <c r="QP21" s="31">
        <v>2</v>
      </c>
      <c r="QQ21" s="31">
        <v>2</v>
      </c>
      <c r="QR21" s="31">
        <v>2</v>
      </c>
      <c r="QS21" s="31">
        <v>2</v>
      </c>
      <c r="QT21" s="31">
        <v>2</v>
      </c>
      <c r="QU21" s="31">
        <v>2</v>
      </c>
      <c r="QV21" s="31">
        <v>1</v>
      </c>
      <c r="QW21" s="31">
        <v>2</v>
      </c>
      <c r="QX21" s="31">
        <v>2</v>
      </c>
      <c r="QY21" s="31">
        <v>1</v>
      </c>
      <c r="QZ21" s="31">
        <v>2</v>
      </c>
      <c r="RA21" s="31">
        <v>2</v>
      </c>
      <c r="RB21" s="31">
        <v>2</v>
      </c>
      <c r="RC21" s="31">
        <v>2</v>
      </c>
      <c r="RD21" s="31">
        <v>2</v>
      </c>
      <c r="RE21" s="31">
        <v>2</v>
      </c>
      <c r="RF21" s="31">
        <v>2</v>
      </c>
      <c r="RG21" s="31">
        <v>2</v>
      </c>
      <c r="RH21" s="31">
        <v>2</v>
      </c>
      <c r="RI21" s="31">
        <v>2</v>
      </c>
      <c r="RJ21" s="31">
        <v>2</v>
      </c>
      <c r="RK21" s="31">
        <v>2</v>
      </c>
      <c r="RL21" s="31">
        <v>2</v>
      </c>
      <c r="RM21" s="31">
        <v>2</v>
      </c>
      <c r="RN21" s="31">
        <v>2</v>
      </c>
      <c r="RO21" s="31">
        <v>2</v>
      </c>
      <c r="RP21" s="31">
        <v>2</v>
      </c>
      <c r="RQ21" s="31">
        <v>2</v>
      </c>
      <c r="RR21" s="31">
        <v>1</v>
      </c>
      <c r="RS21" s="31">
        <v>2</v>
      </c>
      <c r="RT21" s="31" t="s">
        <v>362</v>
      </c>
      <c r="RU21" s="31" t="s">
        <v>1863</v>
      </c>
      <c r="RX21" s="31">
        <v>5</v>
      </c>
      <c r="RY21" s="31">
        <v>2</v>
      </c>
      <c r="RZ21" s="31">
        <v>2</v>
      </c>
      <c r="SA21" s="31">
        <v>2</v>
      </c>
      <c r="SB21" s="31">
        <v>2</v>
      </c>
      <c r="SC21" s="31">
        <v>2</v>
      </c>
      <c r="SD21" s="31">
        <v>5</v>
      </c>
      <c r="SE21" s="31">
        <v>2</v>
      </c>
      <c r="SF21" s="31">
        <v>2</v>
      </c>
      <c r="SG21" s="31">
        <v>2</v>
      </c>
      <c r="SH21" s="31">
        <v>2</v>
      </c>
      <c r="SI21" s="31">
        <v>2</v>
      </c>
      <c r="SJ21" s="31">
        <v>2</v>
      </c>
      <c r="SK21" s="31">
        <v>2</v>
      </c>
      <c r="SL21" s="31">
        <v>2</v>
      </c>
      <c r="SM21" s="31" t="s">
        <v>1430</v>
      </c>
      <c r="SO21" s="31">
        <v>1</v>
      </c>
      <c r="SP21" s="31">
        <v>2</v>
      </c>
      <c r="SQ21" s="31">
        <v>2</v>
      </c>
      <c r="SR21" s="31">
        <v>2</v>
      </c>
      <c r="SS21" s="31">
        <v>2</v>
      </c>
      <c r="ST21" s="31">
        <v>2</v>
      </c>
      <c r="SU21" s="31">
        <v>2</v>
      </c>
      <c r="SV21" s="31">
        <v>1</v>
      </c>
      <c r="SW21" s="31" t="s">
        <v>1430</v>
      </c>
      <c r="SX21" s="31">
        <v>13</v>
      </c>
      <c r="SZ21" s="31">
        <v>2</v>
      </c>
      <c r="TA21" s="31">
        <v>2</v>
      </c>
      <c r="TB21" s="31">
        <v>2</v>
      </c>
      <c r="TC21" s="31">
        <v>2</v>
      </c>
      <c r="TD21" s="31">
        <v>2</v>
      </c>
      <c r="TE21" s="31">
        <v>2</v>
      </c>
      <c r="TF21" s="31">
        <v>2</v>
      </c>
      <c r="TG21" s="31">
        <v>1</v>
      </c>
      <c r="TH21" s="31" t="s">
        <v>1430</v>
      </c>
      <c r="TJ21" s="31" t="s">
        <v>1430</v>
      </c>
      <c r="TK21" s="31" t="s">
        <v>1430</v>
      </c>
      <c r="TQ21" s="31">
        <v>13</v>
      </c>
      <c r="TS21" s="31">
        <v>2</v>
      </c>
      <c r="TT21" s="31">
        <v>2</v>
      </c>
      <c r="TU21" s="31">
        <v>2</v>
      </c>
      <c r="TV21" s="31">
        <v>2</v>
      </c>
      <c r="TW21" s="31">
        <v>2</v>
      </c>
      <c r="TX21" s="31">
        <v>2</v>
      </c>
      <c r="TY21" s="31">
        <v>2</v>
      </c>
      <c r="TZ21" s="31">
        <v>1</v>
      </c>
      <c r="UA21" s="31">
        <v>1</v>
      </c>
    </row>
    <row r="22" spans="1:547" s="31" customFormat="1" ht="13.5" customHeight="1">
      <c r="A22" s="31">
        <f t="shared" si="0"/>
        <v>20</v>
      </c>
      <c r="B22" s="31">
        <v>20</v>
      </c>
      <c r="C22" s="31">
        <v>20</v>
      </c>
      <c r="D22" s="31" t="s">
        <v>2040</v>
      </c>
      <c r="E22" s="31" t="s">
        <v>2088</v>
      </c>
      <c r="H22" s="31">
        <v>42512</v>
      </c>
      <c r="I22" s="31">
        <v>24214</v>
      </c>
      <c r="J22" s="31">
        <v>2</v>
      </c>
      <c r="K22" s="31">
        <v>1</v>
      </c>
      <c r="L22" s="31">
        <v>5</v>
      </c>
      <c r="M22" s="31">
        <v>2</v>
      </c>
      <c r="N22" s="31">
        <v>1</v>
      </c>
      <c r="O22" s="31">
        <v>1</v>
      </c>
      <c r="P22" s="31">
        <v>1</v>
      </c>
      <c r="Q22" s="31">
        <v>1</v>
      </c>
      <c r="R22" s="31">
        <v>40909</v>
      </c>
      <c r="S22" s="31">
        <v>40969</v>
      </c>
      <c r="T22" s="31">
        <v>41548</v>
      </c>
      <c r="W22" s="31">
        <v>1</v>
      </c>
      <c r="X22" s="31">
        <v>2</v>
      </c>
      <c r="Y22" s="31">
        <v>2</v>
      </c>
      <c r="Z22" s="31">
        <v>2</v>
      </c>
      <c r="AA22" s="31">
        <v>2</v>
      </c>
      <c r="AB22" s="31">
        <v>2</v>
      </c>
      <c r="AC22" s="31">
        <v>2</v>
      </c>
      <c r="AD22" s="31">
        <v>2</v>
      </c>
      <c r="AE22" s="31">
        <v>3</v>
      </c>
      <c r="AF22" s="31">
        <v>3</v>
      </c>
      <c r="AG22" s="31">
        <v>2</v>
      </c>
      <c r="AH22" s="31">
        <v>1</v>
      </c>
      <c r="AI22" s="31">
        <v>6</v>
      </c>
      <c r="AJ22" s="31">
        <v>2</v>
      </c>
      <c r="AK22" s="31">
        <v>4</v>
      </c>
      <c r="AL22" s="31">
        <v>2</v>
      </c>
      <c r="AN22" s="31">
        <v>2</v>
      </c>
      <c r="AO22" s="31">
        <v>2</v>
      </c>
      <c r="AP22" s="31">
        <v>2</v>
      </c>
      <c r="AQ22" s="31">
        <v>2</v>
      </c>
      <c r="AR22" s="31">
        <v>2</v>
      </c>
      <c r="AS22" s="31">
        <v>2</v>
      </c>
      <c r="AT22" s="31">
        <v>2</v>
      </c>
      <c r="AU22" s="31">
        <v>2</v>
      </c>
      <c r="AW22" s="31">
        <v>2</v>
      </c>
      <c r="AX22" s="31">
        <v>1</v>
      </c>
      <c r="AY22" s="31">
        <v>2</v>
      </c>
      <c r="AZ22" s="31">
        <v>2</v>
      </c>
      <c r="BA22" s="31">
        <v>1</v>
      </c>
      <c r="BB22" s="31">
        <v>2</v>
      </c>
      <c r="BD22" s="31">
        <v>2</v>
      </c>
      <c r="BE22" s="31">
        <v>1</v>
      </c>
      <c r="BF22" s="31">
        <v>2</v>
      </c>
      <c r="BG22" s="31">
        <v>1</v>
      </c>
      <c r="BH22" s="31">
        <v>1</v>
      </c>
      <c r="BI22" s="31">
        <v>2</v>
      </c>
      <c r="BK22" s="31">
        <v>2</v>
      </c>
      <c r="BL22" s="31">
        <v>1</v>
      </c>
      <c r="BM22" s="31">
        <v>2</v>
      </c>
      <c r="BN22" s="31">
        <v>2</v>
      </c>
      <c r="BO22" s="31">
        <v>2</v>
      </c>
      <c r="BP22" s="31">
        <v>2</v>
      </c>
      <c r="BQ22" s="31">
        <v>2</v>
      </c>
      <c r="BT22" s="31">
        <v>2</v>
      </c>
      <c r="BU22" s="31">
        <v>2</v>
      </c>
      <c r="BV22" s="31">
        <v>2</v>
      </c>
      <c r="BW22" s="31">
        <v>2</v>
      </c>
      <c r="BX22" s="31">
        <v>2</v>
      </c>
      <c r="BY22" s="31">
        <v>1</v>
      </c>
      <c r="BZ22" s="31">
        <v>2</v>
      </c>
      <c r="CA22" s="31">
        <v>2</v>
      </c>
      <c r="CB22" s="31">
        <v>2</v>
      </c>
      <c r="CC22" s="31">
        <v>2</v>
      </c>
      <c r="CD22" s="31">
        <v>1</v>
      </c>
      <c r="CH22" s="31">
        <v>1</v>
      </c>
      <c r="CM22" s="31">
        <v>11</v>
      </c>
      <c r="CN22" s="31">
        <v>19</v>
      </c>
      <c r="DA22" s="31">
        <v>2</v>
      </c>
      <c r="DB22" s="31">
        <v>4</v>
      </c>
      <c r="DF22" s="31">
        <v>4</v>
      </c>
      <c r="DG22" s="31">
        <v>4</v>
      </c>
      <c r="DH22" s="31">
        <v>4</v>
      </c>
      <c r="DI22" s="31">
        <v>4</v>
      </c>
      <c r="DJ22" s="31">
        <v>4</v>
      </c>
      <c r="DK22" s="31">
        <v>4</v>
      </c>
      <c r="DL22" s="31">
        <v>4</v>
      </c>
      <c r="DM22" s="31">
        <v>3</v>
      </c>
      <c r="DN22" s="31">
        <v>2</v>
      </c>
      <c r="DO22" s="31">
        <v>4</v>
      </c>
      <c r="DP22" s="31">
        <v>4</v>
      </c>
      <c r="DQ22" s="31">
        <v>4</v>
      </c>
      <c r="DR22" s="31">
        <v>45</v>
      </c>
      <c r="DS22" s="32">
        <v>5.6963505926387999E-2</v>
      </c>
      <c r="DT22" s="31">
        <v>536</v>
      </c>
      <c r="DU22" s="31">
        <v>0</v>
      </c>
      <c r="DV22" s="31">
        <v>270</v>
      </c>
      <c r="DW22" s="31" t="s">
        <v>1545</v>
      </c>
      <c r="EF22" s="31">
        <v>260</v>
      </c>
      <c r="EG22" s="31">
        <v>0</v>
      </c>
      <c r="EH22" s="31">
        <v>200</v>
      </c>
      <c r="EI22" s="31" t="s">
        <v>1546</v>
      </c>
      <c r="EJ22" s="31">
        <v>46</v>
      </c>
      <c r="EK22" s="31">
        <v>40</v>
      </c>
      <c r="EM22" s="31" t="s">
        <v>1546</v>
      </c>
      <c r="EN22" s="31">
        <v>178</v>
      </c>
      <c r="EO22" s="31">
        <v>0</v>
      </c>
      <c r="EP22" s="31">
        <v>130</v>
      </c>
      <c r="EQ22" s="31" t="s">
        <v>1546</v>
      </c>
      <c r="ER22" s="31">
        <v>184</v>
      </c>
      <c r="ES22" s="31">
        <v>0</v>
      </c>
      <c r="ET22" s="31">
        <v>150</v>
      </c>
      <c r="EU22" s="31" t="s">
        <v>1546</v>
      </c>
      <c r="EV22" s="31">
        <v>1</v>
      </c>
      <c r="EW22" s="31">
        <v>2</v>
      </c>
      <c r="EX22" s="31">
        <v>2</v>
      </c>
      <c r="EY22" s="31">
        <v>2</v>
      </c>
      <c r="FC22" s="31">
        <v>1</v>
      </c>
      <c r="FD22" s="31">
        <v>113</v>
      </c>
      <c r="FE22" s="31">
        <v>108</v>
      </c>
      <c r="FF22" s="31">
        <v>0.58599999999999997</v>
      </c>
      <c r="FG22" s="31">
        <v>0.747</v>
      </c>
      <c r="FI22" s="31">
        <v>96.4</v>
      </c>
      <c r="FJ22" s="31">
        <v>0.35</v>
      </c>
      <c r="FK22" s="31">
        <v>2</v>
      </c>
      <c r="FL22" s="31">
        <v>2</v>
      </c>
      <c r="FM22" s="31">
        <v>1</v>
      </c>
      <c r="FN22" s="31">
        <v>1</v>
      </c>
      <c r="FO22" s="31">
        <v>2</v>
      </c>
      <c r="FP22" s="31">
        <v>2</v>
      </c>
      <c r="FQ22" s="31">
        <v>2</v>
      </c>
      <c r="FR22" s="31">
        <v>2</v>
      </c>
      <c r="FS22" s="31">
        <v>4</v>
      </c>
      <c r="FT22" s="31">
        <v>2</v>
      </c>
      <c r="FU22" s="31">
        <v>2</v>
      </c>
      <c r="FV22" s="31">
        <v>2</v>
      </c>
      <c r="FW22" s="31">
        <v>1</v>
      </c>
      <c r="FX22" s="31">
        <v>1</v>
      </c>
      <c r="FY22" s="31">
        <v>2</v>
      </c>
      <c r="GA22" s="31">
        <v>2</v>
      </c>
      <c r="GB22" s="31">
        <v>2</v>
      </c>
      <c r="GC22" s="31">
        <v>2</v>
      </c>
      <c r="GE22" s="31">
        <v>2</v>
      </c>
      <c r="GH22" s="31">
        <v>1</v>
      </c>
      <c r="GJ22" s="31">
        <v>2</v>
      </c>
      <c r="GL22" s="31">
        <v>1</v>
      </c>
      <c r="GM22" s="31">
        <v>41548</v>
      </c>
      <c r="GO22" s="31">
        <v>2</v>
      </c>
      <c r="GQ22" s="31">
        <v>2</v>
      </c>
      <c r="GS22" s="31">
        <v>2</v>
      </c>
      <c r="GU22" s="31">
        <v>2</v>
      </c>
      <c r="GW22" s="31">
        <v>2</v>
      </c>
      <c r="HB22" s="31" t="s">
        <v>355</v>
      </c>
      <c r="HM22" s="31">
        <v>2</v>
      </c>
      <c r="HP22" s="31">
        <v>2</v>
      </c>
      <c r="HQ22" s="31">
        <v>2</v>
      </c>
      <c r="HR22" s="31">
        <v>2</v>
      </c>
      <c r="HS22" s="31">
        <v>2</v>
      </c>
      <c r="HT22" s="31">
        <v>2</v>
      </c>
      <c r="HU22" s="31">
        <v>2</v>
      </c>
      <c r="HV22" s="31">
        <v>2</v>
      </c>
      <c r="HZ22" s="31">
        <v>2</v>
      </c>
      <c r="IA22" s="31">
        <v>2</v>
      </c>
      <c r="IB22" s="31">
        <v>2</v>
      </c>
      <c r="IC22" s="31">
        <v>2</v>
      </c>
      <c r="ID22" s="31">
        <v>2</v>
      </c>
      <c r="IE22" s="31">
        <v>2</v>
      </c>
      <c r="IF22" s="31">
        <v>2</v>
      </c>
      <c r="IJ22" s="31">
        <v>2</v>
      </c>
      <c r="IK22" s="31">
        <v>2</v>
      </c>
      <c r="IL22" s="31">
        <v>2</v>
      </c>
      <c r="IM22" s="31">
        <v>2</v>
      </c>
      <c r="IN22" s="31">
        <v>2</v>
      </c>
      <c r="IO22" s="31">
        <v>2</v>
      </c>
      <c r="IP22" s="31">
        <v>2</v>
      </c>
      <c r="IT22" s="31">
        <v>2</v>
      </c>
      <c r="IU22" s="31">
        <v>2</v>
      </c>
      <c r="IV22" s="31">
        <v>2</v>
      </c>
      <c r="IW22" s="31">
        <v>2</v>
      </c>
      <c r="IX22" s="31">
        <v>2</v>
      </c>
      <c r="IY22" s="31">
        <v>2</v>
      </c>
      <c r="IZ22" s="31">
        <v>2</v>
      </c>
      <c r="JD22" s="31">
        <v>2</v>
      </c>
      <c r="JE22" s="31">
        <v>2</v>
      </c>
      <c r="JF22" s="31">
        <v>2</v>
      </c>
      <c r="JG22" s="31">
        <v>2</v>
      </c>
      <c r="JH22" s="31">
        <v>2</v>
      </c>
      <c r="JI22" s="31">
        <v>2</v>
      </c>
      <c r="JJ22" s="31">
        <v>2</v>
      </c>
      <c r="JQ22" s="31" t="s">
        <v>2089</v>
      </c>
      <c r="JZ22" s="31">
        <v>1</v>
      </c>
      <c r="KC22" s="31">
        <v>2</v>
      </c>
      <c r="KD22" s="31" t="s">
        <v>2089</v>
      </c>
      <c r="KE22" s="31">
        <v>51</v>
      </c>
      <c r="LA22" s="31" t="s">
        <v>373</v>
      </c>
      <c r="LB22" s="31" t="s">
        <v>360</v>
      </c>
      <c r="LC22" s="31">
        <v>2</v>
      </c>
      <c r="LE22" s="31" t="s">
        <v>370</v>
      </c>
      <c r="LF22" s="31">
        <v>2</v>
      </c>
      <c r="LG22" s="31">
        <v>2</v>
      </c>
      <c r="LH22" s="31">
        <v>1</v>
      </c>
      <c r="LI22" s="31">
        <v>2</v>
      </c>
      <c r="LK22" s="31">
        <v>2</v>
      </c>
      <c r="LM22" s="31">
        <v>2</v>
      </c>
      <c r="LO22" s="31">
        <v>2</v>
      </c>
      <c r="LQ22" s="31">
        <v>2</v>
      </c>
      <c r="LS22" s="31">
        <v>2</v>
      </c>
      <c r="LU22" s="31">
        <v>2</v>
      </c>
      <c r="LW22" s="31">
        <v>2</v>
      </c>
      <c r="LY22" s="31">
        <v>2</v>
      </c>
      <c r="MA22" s="31">
        <v>2</v>
      </c>
      <c r="MC22" s="31">
        <v>2</v>
      </c>
      <c r="ME22" s="31">
        <v>2</v>
      </c>
      <c r="MG22" s="31">
        <v>2</v>
      </c>
      <c r="MI22" s="31">
        <v>2</v>
      </c>
      <c r="MK22" s="31">
        <v>2</v>
      </c>
      <c r="MM22" s="31">
        <v>2</v>
      </c>
      <c r="MO22" s="31">
        <v>2</v>
      </c>
      <c r="MQ22" s="31">
        <v>2</v>
      </c>
      <c r="MS22" s="31">
        <v>2</v>
      </c>
      <c r="MU22" s="31">
        <v>2</v>
      </c>
      <c r="MW22" s="31">
        <v>2</v>
      </c>
      <c r="MY22" s="31" t="s">
        <v>355</v>
      </c>
      <c r="NA22" s="31">
        <v>2</v>
      </c>
      <c r="NC22" s="31">
        <v>2</v>
      </c>
      <c r="NE22" s="31">
        <v>2</v>
      </c>
      <c r="NG22" s="31">
        <v>2</v>
      </c>
      <c r="NI22" s="31">
        <v>2</v>
      </c>
      <c r="NK22" s="31">
        <v>2</v>
      </c>
      <c r="NM22" s="31">
        <v>2</v>
      </c>
      <c r="NO22" s="31">
        <v>2</v>
      </c>
      <c r="NQ22" s="31">
        <v>2</v>
      </c>
      <c r="NS22" s="31">
        <v>2</v>
      </c>
      <c r="NU22" s="31">
        <v>2</v>
      </c>
      <c r="NW22" s="31">
        <v>2</v>
      </c>
      <c r="NY22" s="31">
        <v>2</v>
      </c>
      <c r="OA22" s="31">
        <v>2</v>
      </c>
      <c r="OC22" s="31">
        <v>2</v>
      </c>
      <c r="OE22" s="31">
        <v>2</v>
      </c>
      <c r="OG22" s="31">
        <v>2</v>
      </c>
      <c r="OI22" s="31">
        <v>2</v>
      </c>
      <c r="OK22" s="31">
        <v>2</v>
      </c>
      <c r="OM22" s="31">
        <v>2</v>
      </c>
      <c r="OO22" s="31">
        <v>2</v>
      </c>
      <c r="OQ22" s="31" t="s">
        <v>355</v>
      </c>
      <c r="OS22" s="31">
        <v>2</v>
      </c>
      <c r="OU22" s="31">
        <v>2</v>
      </c>
      <c r="OW22" s="31">
        <v>2</v>
      </c>
      <c r="OY22" s="31">
        <v>2</v>
      </c>
      <c r="PA22" s="31">
        <v>2</v>
      </c>
      <c r="PC22" s="31">
        <v>2</v>
      </c>
      <c r="PE22" s="31">
        <v>2</v>
      </c>
      <c r="PG22" s="31">
        <v>2</v>
      </c>
      <c r="PI22" s="31">
        <v>1</v>
      </c>
      <c r="PJ22" s="31">
        <v>3</v>
      </c>
      <c r="PK22" s="31">
        <v>2</v>
      </c>
      <c r="PM22" s="31">
        <v>2</v>
      </c>
      <c r="PO22" s="31">
        <v>2</v>
      </c>
      <c r="PQ22" s="31">
        <v>2</v>
      </c>
      <c r="PS22" s="31">
        <v>2</v>
      </c>
      <c r="PU22" s="31">
        <v>2</v>
      </c>
      <c r="PW22" s="31">
        <v>2</v>
      </c>
      <c r="PY22" s="31">
        <v>2</v>
      </c>
      <c r="QA22" s="31">
        <v>1</v>
      </c>
      <c r="QB22" s="31">
        <v>3</v>
      </c>
      <c r="QC22" s="31">
        <v>2</v>
      </c>
      <c r="QE22" s="31">
        <v>2</v>
      </c>
      <c r="QG22" s="31">
        <v>2</v>
      </c>
      <c r="QI22" s="31" t="s">
        <v>355</v>
      </c>
      <c r="QK22" s="31">
        <v>1</v>
      </c>
      <c r="QL22" s="31">
        <v>2</v>
      </c>
      <c r="QM22" s="31">
        <v>2</v>
      </c>
      <c r="QN22" s="31">
        <v>2</v>
      </c>
      <c r="QO22" s="31">
        <v>2</v>
      </c>
      <c r="QP22" s="31">
        <v>2</v>
      </c>
      <c r="QQ22" s="31">
        <v>2</v>
      </c>
      <c r="QR22" s="31">
        <v>2</v>
      </c>
      <c r="QS22" s="31">
        <v>2</v>
      </c>
      <c r="QT22" s="31">
        <v>2</v>
      </c>
      <c r="QU22" s="31">
        <v>2</v>
      </c>
      <c r="QV22" s="31">
        <v>2</v>
      </c>
      <c r="QW22" s="31">
        <v>2</v>
      </c>
      <c r="QX22" s="31">
        <v>2</v>
      </c>
      <c r="QY22" s="31">
        <v>2</v>
      </c>
      <c r="QZ22" s="31">
        <v>2</v>
      </c>
      <c r="RA22" s="31">
        <v>2</v>
      </c>
      <c r="RB22" s="31">
        <v>2</v>
      </c>
      <c r="RC22" s="31">
        <v>2</v>
      </c>
      <c r="RD22" s="31">
        <v>2</v>
      </c>
      <c r="RE22" s="31">
        <v>1</v>
      </c>
      <c r="RF22" s="31">
        <v>2</v>
      </c>
      <c r="RG22" s="31">
        <v>2</v>
      </c>
      <c r="RH22" s="31">
        <v>2</v>
      </c>
      <c r="RI22" s="31">
        <v>2</v>
      </c>
      <c r="RJ22" s="31">
        <v>2</v>
      </c>
      <c r="RK22" s="31">
        <v>2</v>
      </c>
      <c r="RL22" s="31">
        <v>2</v>
      </c>
      <c r="RM22" s="31">
        <v>2</v>
      </c>
      <c r="RN22" s="31">
        <v>2</v>
      </c>
      <c r="RO22" s="31">
        <v>2</v>
      </c>
      <c r="RP22" s="31">
        <v>2</v>
      </c>
      <c r="RQ22" s="31">
        <v>2</v>
      </c>
      <c r="RR22" s="31">
        <v>2</v>
      </c>
      <c r="RS22" s="31">
        <v>2</v>
      </c>
      <c r="RT22" s="31" t="s">
        <v>1702</v>
      </c>
      <c r="RU22" s="31" t="s">
        <v>1702</v>
      </c>
      <c r="RX22" s="31">
        <v>5</v>
      </c>
      <c r="RY22" s="31">
        <v>2</v>
      </c>
      <c r="RZ22" s="31">
        <v>2</v>
      </c>
      <c r="SA22" s="31">
        <v>2</v>
      </c>
      <c r="SB22" s="31">
        <v>2</v>
      </c>
      <c r="SC22" s="31">
        <v>2</v>
      </c>
      <c r="SD22" s="31">
        <v>5</v>
      </c>
      <c r="SE22" s="31">
        <v>2</v>
      </c>
      <c r="SF22" s="31">
        <v>2</v>
      </c>
      <c r="SG22" s="31">
        <v>2</v>
      </c>
      <c r="SH22" s="31">
        <v>2</v>
      </c>
      <c r="SI22" s="31">
        <v>2</v>
      </c>
      <c r="SJ22" s="31">
        <v>2</v>
      </c>
      <c r="SK22" s="31">
        <v>2</v>
      </c>
      <c r="SL22" s="31">
        <v>2</v>
      </c>
      <c r="SM22" s="31" t="s">
        <v>1550</v>
      </c>
      <c r="SO22" s="31">
        <v>2</v>
      </c>
      <c r="SP22" s="31">
        <v>2</v>
      </c>
      <c r="SQ22" s="31">
        <v>2</v>
      </c>
      <c r="SR22" s="31">
        <v>2</v>
      </c>
      <c r="SS22" s="31">
        <v>2</v>
      </c>
      <c r="ST22" s="31">
        <v>2</v>
      </c>
      <c r="SU22" s="31">
        <v>2</v>
      </c>
      <c r="SV22" s="31">
        <v>2</v>
      </c>
      <c r="SW22" s="31" t="s">
        <v>1625</v>
      </c>
      <c r="SX22" s="31">
        <v>7</v>
      </c>
      <c r="SZ22" s="31">
        <v>2</v>
      </c>
      <c r="TA22" s="31">
        <v>2</v>
      </c>
      <c r="TB22" s="31">
        <v>2</v>
      </c>
      <c r="TC22" s="31">
        <v>2</v>
      </c>
      <c r="TD22" s="31">
        <v>2</v>
      </c>
      <c r="TE22" s="31">
        <v>2</v>
      </c>
      <c r="TF22" s="31">
        <v>2</v>
      </c>
      <c r="TG22" s="31">
        <v>2</v>
      </c>
      <c r="TH22" s="31" t="s">
        <v>1430</v>
      </c>
      <c r="TJ22" s="31" t="s">
        <v>1550</v>
      </c>
      <c r="TK22" s="31" t="s">
        <v>1625</v>
      </c>
      <c r="TL22" s="31" t="s">
        <v>1640</v>
      </c>
      <c r="TM22" s="31" t="s">
        <v>1430</v>
      </c>
      <c r="TQ22" s="31">
        <v>19</v>
      </c>
      <c r="TS22" s="31">
        <v>2</v>
      </c>
      <c r="TT22" s="31">
        <v>2</v>
      </c>
      <c r="TU22" s="31">
        <v>2</v>
      </c>
      <c r="TV22" s="31">
        <v>2</v>
      </c>
      <c r="TW22" s="31">
        <v>2</v>
      </c>
      <c r="TX22" s="31">
        <v>2</v>
      </c>
      <c r="TY22" s="31">
        <v>1</v>
      </c>
      <c r="TZ22" s="31">
        <v>1</v>
      </c>
      <c r="UA22" s="31">
        <v>1</v>
      </c>
    </row>
    <row r="23" spans="1:547" s="31" customFormat="1" ht="13.5" customHeight="1">
      <c r="A23" s="31">
        <f t="shared" si="0"/>
        <v>21</v>
      </c>
      <c r="B23" s="31">
        <v>21</v>
      </c>
      <c r="C23" s="31">
        <v>21</v>
      </c>
      <c r="D23" s="31" t="s">
        <v>2040</v>
      </c>
      <c r="E23" s="31" t="s">
        <v>2090</v>
      </c>
      <c r="H23" s="31">
        <v>42625</v>
      </c>
      <c r="I23" s="31">
        <v>25384</v>
      </c>
      <c r="J23" s="31">
        <v>2</v>
      </c>
      <c r="K23" s="31">
        <v>1</v>
      </c>
      <c r="L23" s="31">
        <v>3</v>
      </c>
      <c r="M23" s="31">
        <v>1</v>
      </c>
      <c r="R23" s="31">
        <v>35947</v>
      </c>
      <c r="S23" s="31">
        <v>36161</v>
      </c>
      <c r="T23" s="31">
        <v>37257</v>
      </c>
      <c r="W23" s="31">
        <v>1</v>
      </c>
      <c r="X23" s="31">
        <v>2</v>
      </c>
      <c r="Y23" s="31">
        <v>2</v>
      </c>
      <c r="Z23" s="31">
        <v>2</v>
      </c>
      <c r="AA23" s="31">
        <v>2</v>
      </c>
      <c r="AB23" s="31">
        <v>2</v>
      </c>
      <c r="AC23" s="31">
        <v>2</v>
      </c>
      <c r="AD23" s="31">
        <v>1</v>
      </c>
      <c r="AE23" s="31">
        <v>3</v>
      </c>
      <c r="AF23" s="31">
        <v>3</v>
      </c>
      <c r="AG23" s="31">
        <v>2</v>
      </c>
      <c r="AH23" s="31">
        <v>2</v>
      </c>
      <c r="AI23" s="31">
        <v>6</v>
      </c>
      <c r="AJ23" s="31">
        <v>2</v>
      </c>
      <c r="AK23" s="31">
        <v>4</v>
      </c>
      <c r="AL23" s="31">
        <v>2</v>
      </c>
      <c r="AN23" s="31">
        <v>1</v>
      </c>
      <c r="AO23" s="31">
        <v>2</v>
      </c>
      <c r="AP23" s="31">
        <v>2</v>
      </c>
      <c r="AQ23" s="31">
        <v>2</v>
      </c>
      <c r="AR23" s="31">
        <v>2</v>
      </c>
      <c r="AS23" s="31">
        <v>2</v>
      </c>
      <c r="AT23" s="31">
        <v>2</v>
      </c>
      <c r="AU23" s="31">
        <v>2</v>
      </c>
      <c r="AW23" s="31">
        <v>1</v>
      </c>
      <c r="AX23" s="31">
        <v>1</v>
      </c>
      <c r="AY23" s="31">
        <v>1</v>
      </c>
      <c r="AZ23" s="31">
        <v>2</v>
      </c>
      <c r="BA23" s="31">
        <v>2</v>
      </c>
      <c r="BB23" s="31">
        <v>2</v>
      </c>
      <c r="BD23" s="31">
        <v>1</v>
      </c>
      <c r="BE23" s="31">
        <v>1</v>
      </c>
      <c r="BF23" s="31">
        <v>1</v>
      </c>
      <c r="BG23" s="31">
        <v>2</v>
      </c>
      <c r="BH23" s="31">
        <v>2</v>
      </c>
      <c r="BI23" s="31">
        <v>2</v>
      </c>
      <c r="BK23" s="31">
        <v>2</v>
      </c>
      <c r="BL23" s="31">
        <v>2</v>
      </c>
      <c r="BM23" s="31">
        <v>2</v>
      </c>
      <c r="BN23" s="31">
        <v>2</v>
      </c>
      <c r="BO23" s="31">
        <v>2</v>
      </c>
      <c r="BP23" s="31">
        <v>2</v>
      </c>
      <c r="BR23" s="31">
        <v>2</v>
      </c>
      <c r="BT23" s="31">
        <v>2</v>
      </c>
      <c r="CB23" s="31">
        <v>1</v>
      </c>
      <c r="CD23" s="31">
        <v>1</v>
      </c>
      <c r="CH23" s="31">
        <v>1</v>
      </c>
      <c r="CM23" s="31">
        <v>16</v>
      </c>
      <c r="CN23" s="31">
        <v>21</v>
      </c>
      <c r="CO23" s="31">
        <v>3</v>
      </c>
      <c r="CP23" s="31">
        <v>1</v>
      </c>
      <c r="DA23" s="31">
        <v>4</v>
      </c>
      <c r="DB23" s="31">
        <v>2</v>
      </c>
      <c r="DC23" s="31">
        <v>48</v>
      </c>
      <c r="DD23" s="31">
        <v>1</v>
      </c>
      <c r="DE23" s="31">
        <v>6</v>
      </c>
      <c r="DF23" s="31">
        <v>3</v>
      </c>
      <c r="DG23" s="31">
        <v>4</v>
      </c>
      <c r="DH23" s="31">
        <v>4</v>
      </c>
      <c r="DI23" s="31">
        <v>2</v>
      </c>
      <c r="DJ23" s="31">
        <v>4</v>
      </c>
      <c r="DK23" s="31">
        <v>2</v>
      </c>
      <c r="DL23" s="31">
        <v>4</v>
      </c>
      <c r="DM23" s="31">
        <v>2</v>
      </c>
      <c r="DN23" s="31">
        <v>3</v>
      </c>
      <c r="DO23" s="31">
        <v>4</v>
      </c>
      <c r="DP23" s="31">
        <v>4</v>
      </c>
      <c r="DQ23" s="31">
        <v>4</v>
      </c>
      <c r="DR23" s="31">
        <v>40</v>
      </c>
      <c r="DS23" s="32">
        <v>3.6463012878107201E-2</v>
      </c>
      <c r="EV23" s="31">
        <v>1</v>
      </c>
      <c r="EW23" s="31">
        <v>1</v>
      </c>
      <c r="EX23" s="31">
        <v>1</v>
      </c>
      <c r="EY23" s="31">
        <v>2</v>
      </c>
      <c r="FK23" s="31">
        <v>2</v>
      </c>
      <c r="FL23" s="31">
        <v>2</v>
      </c>
      <c r="FM23" s="31">
        <v>2</v>
      </c>
      <c r="FN23" s="31">
        <v>2</v>
      </c>
      <c r="FO23" s="31">
        <v>2</v>
      </c>
      <c r="FP23" s="31">
        <v>2</v>
      </c>
      <c r="FQ23" s="31">
        <v>2</v>
      </c>
      <c r="FR23" s="31">
        <v>2</v>
      </c>
      <c r="FS23" s="31">
        <v>4</v>
      </c>
      <c r="FT23" s="31">
        <v>2</v>
      </c>
      <c r="FU23" s="31">
        <v>2</v>
      </c>
      <c r="FV23" s="31">
        <v>2</v>
      </c>
      <c r="FW23" s="31">
        <v>1</v>
      </c>
      <c r="FX23" s="31">
        <v>1</v>
      </c>
      <c r="FY23" s="31">
        <v>2</v>
      </c>
      <c r="GA23" s="31">
        <v>2</v>
      </c>
      <c r="GB23" s="31">
        <v>2</v>
      </c>
      <c r="GC23" s="31">
        <v>1</v>
      </c>
      <c r="GE23" s="31">
        <v>1</v>
      </c>
      <c r="GF23" s="31">
        <v>2002</v>
      </c>
      <c r="GH23" s="31">
        <v>2</v>
      </c>
      <c r="GJ23" s="31">
        <v>1</v>
      </c>
      <c r="GK23" s="31" t="s">
        <v>2091</v>
      </c>
      <c r="GL23" s="31">
        <v>1</v>
      </c>
      <c r="GM23" s="31">
        <v>37257</v>
      </c>
      <c r="GO23" s="31">
        <v>2</v>
      </c>
      <c r="GQ23" s="31">
        <v>2</v>
      </c>
      <c r="GS23" s="31">
        <v>2</v>
      </c>
      <c r="GU23" s="31">
        <v>2</v>
      </c>
      <c r="GW23" s="31">
        <v>2</v>
      </c>
      <c r="GY23" s="31">
        <v>2</v>
      </c>
      <c r="HA23" s="31">
        <v>2</v>
      </c>
      <c r="HB23" s="31" t="s">
        <v>356</v>
      </c>
      <c r="HC23" s="31" t="s">
        <v>1758</v>
      </c>
      <c r="HD23" s="31" t="s">
        <v>1759</v>
      </c>
      <c r="HM23" s="31">
        <v>2</v>
      </c>
      <c r="HP23" s="31">
        <v>1</v>
      </c>
      <c r="HQ23" s="31">
        <v>2</v>
      </c>
      <c r="HR23" s="31">
        <v>2</v>
      </c>
      <c r="HS23" s="31">
        <v>2</v>
      </c>
      <c r="HT23" s="31">
        <v>2</v>
      </c>
      <c r="HU23" s="31">
        <v>2</v>
      </c>
      <c r="HV23" s="31">
        <v>2</v>
      </c>
      <c r="HW23" s="31" t="s">
        <v>2092</v>
      </c>
      <c r="HZ23" s="31">
        <v>2</v>
      </c>
      <c r="IA23" s="31">
        <v>2</v>
      </c>
      <c r="IB23" s="31">
        <v>2</v>
      </c>
      <c r="IC23" s="31">
        <v>2</v>
      </c>
      <c r="ID23" s="31">
        <v>2</v>
      </c>
      <c r="IE23" s="31">
        <v>2</v>
      </c>
      <c r="IF23" s="31">
        <v>2</v>
      </c>
      <c r="IJ23" s="31">
        <v>2</v>
      </c>
      <c r="IK23" s="31">
        <v>2</v>
      </c>
      <c r="IL23" s="31">
        <v>2</v>
      </c>
      <c r="IM23" s="31">
        <v>2</v>
      </c>
      <c r="IN23" s="31">
        <v>2</v>
      </c>
      <c r="IO23" s="31">
        <v>2</v>
      </c>
      <c r="IP23" s="31">
        <v>2</v>
      </c>
      <c r="IT23" s="31">
        <v>1</v>
      </c>
      <c r="IU23" s="31">
        <v>2</v>
      </c>
      <c r="IV23" s="31">
        <v>2</v>
      </c>
      <c r="IW23" s="31">
        <v>2</v>
      </c>
      <c r="IX23" s="31">
        <v>2</v>
      </c>
      <c r="IY23" s="31">
        <v>2</v>
      </c>
      <c r="IZ23" s="31">
        <v>2</v>
      </c>
      <c r="JA23" s="31" t="s">
        <v>2093</v>
      </c>
      <c r="JD23" s="31">
        <v>2</v>
      </c>
      <c r="JE23" s="31">
        <v>2</v>
      </c>
      <c r="JF23" s="31">
        <v>2</v>
      </c>
      <c r="JG23" s="31">
        <v>2</v>
      </c>
      <c r="JH23" s="31">
        <v>2</v>
      </c>
      <c r="JI23" s="31">
        <v>2</v>
      </c>
      <c r="JJ23" s="31">
        <v>2</v>
      </c>
      <c r="JZ23" s="31">
        <v>1</v>
      </c>
      <c r="KC23" s="31">
        <v>1</v>
      </c>
      <c r="LA23" s="31" t="s">
        <v>373</v>
      </c>
      <c r="LB23" s="31" t="s">
        <v>374</v>
      </c>
      <c r="LC23" s="31">
        <v>2</v>
      </c>
      <c r="LD23" s="31">
        <v>0</v>
      </c>
      <c r="LE23" s="31" t="s">
        <v>375</v>
      </c>
      <c r="LF23" s="31">
        <v>2</v>
      </c>
      <c r="LG23" s="31">
        <v>2</v>
      </c>
      <c r="LH23" s="31">
        <v>2</v>
      </c>
      <c r="LI23" s="31">
        <v>2</v>
      </c>
      <c r="LK23" s="31">
        <v>2</v>
      </c>
      <c r="LM23" s="31">
        <v>2</v>
      </c>
      <c r="LO23" s="31">
        <v>2</v>
      </c>
      <c r="LQ23" s="31">
        <v>2</v>
      </c>
      <c r="LS23" s="31">
        <v>2</v>
      </c>
      <c r="LU23" s="31">
        <v>2</v>
      </c>
      <c r="LW23" s="31">
        <v>2</v>
      </c>
      <c r="LY23" s="31">
        <v>2</v>
      </c>
      <c r="MA23" s="31">
        <v>2</v>
      </c>
      <c r="MC23" s="31">
        <v>2</v>
      </c>
      <c r="ME23" s="31">
        <v>2</v>
      </c>
      <c r="MG23" s="31">
        <v>2</v>
      </c>
      <c r="MI23" s="31">
        <v>2</v>
      </c>
      <c r="MK23" s="31">
        <v>2</v>
      </c>
      <c r="MM23" s="31">
        <v>2</v>
      </c>
      <c r="MO23" s="31">
        <v>2</v>
      </c>
      <c r="MQ23" s="31">
        <v>2</v>
      </c>
      <c r="MS23" s="31">
        <v>2</v>
      </c>
      <c r="MU23" s="31">
        <v>2</v>
      </c>
      <c r="MW23" s="31">
        <v>2</v>
      </c>
      <c r="MY23" s="31" t="s">
        <v>355</v>
      </c>
      <c r="NA23" s="31">
        <v>2</v>
      </c>
      <c r="NC23" s="31">
        <v>2</v>
      </c>
      <c r="NE23" s="31">
        <v>2</v>
      </c>
      <c r="NG23" s="31">
        <v>2</v>
      </c>
      <c r="NI23" s="31">
        <v>2</v>
      </c>
      <c r="NK23" s="31">
        <v>2</v>
      </c>
      <c r="NM23" s="31">
        <v>2</v>
      </c>
      <c r="NO23" s="31">
        <v>2</v>
      </c>
      <c r="NQ23" s="31">
        <v>2</v>
      </c>
      <c r="NS23" s="31">
        <v>2</v>
      </c>
      <c r="NU23" s="31">
        <v>2</v>
      </c>
      <c r="NW23" s="31">
        <v>2</v>
      </c>
      <c r="NY23" s="31">
        <v>2</v>
      </c>
      <c r="OA23" s="31">
        <v>2</v>
      </c>
      <c r="OC23" s="31">
        <v>2</v>
      </c>
      <c r="OE23" s="31">
        <v>2</v>
      </c>
      <c r="OG23" s="31">
        <v>2</v>
      </c>
      <c r="OI23" s="31">
        <v>2</v>
      </c>
      <c r="OK23" s="31">
        <v>2</v>
      </c>
      <c r="OM23" s="31">
        <v>2</v>
      </c>
      <c r="OO23" s="31">
        <v>2</v>
      </c>
      <c r="OQ23" s="31" t="s">
        <v>355</v>
      </c>
      <c r="OS23" s="31">
        <v>2</v>
      </c>
      <c r="OU23" s="31">
        <v>2</v>
      </c>
      <c r="OW23" s="31">
        <v>2</v>
      </c>
      <c r="OY23" s="31">
        <v>2</v>
      </c>
      <c r="PA23" s="31">
        <v>2</v>
      </c>
      <c r="PC23" s="31">
        <v>2</v>
      </c>
      <c r="PE23" s="31">
        <v>2</v>
      </c>
      <c r="PG23" s="31">
        <v>2</v>
      </c>
      <c r="PI23" s="31">
        <v>2</v>
      </c>
      <c r="PK23" s="31">
        <v>2</v>
      </c>
      <c r="PM23" s="31">
        <v>2</v>
      </c>
      <c r="PO23" s="31">
        <v>2</v>
      </c>
      <c r="PQ23" s="31">
        <v>2</v>
      </c>
      <c r="PS23" s="31">
        <v>2</v>
      </c>
      <c r="PU23" s="31">
        <v>2</v>
      </c>
      <c r="PW23" s="31">
        <v>2</v>
      </c>
      <c r="PY23" s="31">
        <v>2</v>
      </c>
      <c r="QA23" s="31">
        <v>2</v>
      </c>
      <c r="QC23" s="31">
        <v>2</v>
      </c>
      <c r="QE23" s="31">
        <v>2</v>
      </c>
      <c r="QG23" s="31">
        <v>2</v>
      </c>
      <c r="QI23" s="31" t="s">
        <v>355</v>
      </c>
      <c r="QK23" s="31">
        <v>1</v>
      </c>
      <c r="QL23" s="31">
        <v>2</v>
      </c>
      <c r="QM23" s="31">
        <v>2</v>
      </c>
      <c r="QN23" s="31">
        <v>2</v>
      </c>
      <c r="QO23" s="31">
        <v>2</v>
      </c>
      <c r="QP23" s="31">
        <v>2</v>
      </c>
      <c r="QQ23" s="31">
        <v>2</v>
      </c>
      <c r="QR23" s="31">
        <v>2</v>
      </c>
      <c r="QS23" s="31">
        <v>2</v>
      </c>
      <c r="QT23" s="31">
        <v>2</v>
      </c>
      <c r="QU23" s="31">
        <v>2</v>
      </c>
      <c r="QV23" s="31">
        <v>2</v>
      </c>
      <c r="QW23" s="31">
        <v>2</v>
      </c>
      <c r="QX23" s="31">
        <v>2</v>
      </c>
      <c r="QY23" s="31">
        <v>1</v>
      </c>
      <c r="QZ23" s="31">
        <v>2</v>
      </c>
      <c r="RA23" s="31">
        <v>2</v>
      </c>
      <c r="RB23" s="31">
        <v>2</v>
      </c>
      <c r="RC23" s="31">
        <v>2</v>
      </c>
      <c r="RD23" s="31">
        <v>2</v>
      </c>
      <c r="RE23" s="31">
        <v>2</v>
      </c>
      <c r="RF23" s="31">
        <v>2</v>
      </c>
      <c r="RG23" s="31">
        <v>2</v>
      </c>
      <c r="RH23" s="31">
        <v>2</v>
      </c>
      <c r="RI23" s="31">
        <v>2</v>
      </c>
      <c r="RJ23" s="31">
        <v>2</v>
      </c>
      <c r="RK23" s="31">
        <v>2</v>
      </c>
      <c r="RL23" s="31">
        <v>2</v>
      </c>
      <c r="RM23" s="31">
        <v>2</v>
      </c>
      <c r="RN23" s="31">
        <v>2</v>
      </c>
      <c r="RO23" s="31">
        <v>2</v>
      </c>
      <c r="RP23" s="31">
        <v>2</v>
      </c>
      <c r="RQ23" s="31">
        <v>2</v>
      </c>
      <c r="RR23" s="31">
        <v>2</v>
      </c>
      <c r="RS23" s="31">
        <v>2</v>
      </c>
      <c r="RT23" s="31" t="s">
        <v>2094</v>
      </c>
      <c r="RU23" s="31" t="s">
        <v>1607</v>
      </c>
      <c r="RX23" s="31">
        <v>3</v>
      </c>
      <c r="RY23" s="31">
        <v>1</v>
      </c>
      <c r="RZ23" s="31">
        <v>2</v>
      </c>
      <c r="SA23" s="31">
        <v>2</v>
      </c>
      <c r="SB23" s="31">
        <v>2</v>
      </c>
      <c r="SC23" s="31">
        <v>2</v>
      </c>
      <c r="SD23" s="31">
        <v>3</v>
      </c>
      <c r="SE23" s="31">
        <v>1</v>
      </c>
      <c r="SF23" s="31">
        <v>2</v>
      </c>
      <c r="SG23" s="31">
        <v>2</v>
      </c>
      <c r="SH23" s="31">
        <v>2</v>
      </c>
      <c r="SI23" s="31">
        <v>2</v>
      </c>
      <c r="SJ23" s="31">
        <v>2</v>
      </c>
      <c r="SK23" s="31">
        <v>2</v>
      </c>
      <c r="SL23" s="31">
        <v>2</v>
      </c>
      <c r="SM23" s="31" t="s">
        <v>1430</v>
      </c>
      <c r="SO23" s="31">
        <v>2</v>
      </c>
      <c r="SP23" s="31">
        <v>2</v>
      </c>
      <c r="SQ23" s="31">
        <v>2</v>
      </c>
      <c r="SR23" s="31">
        <v>2</v>
      </c>
      <c r="SS23" s="31">
        <v>1</v>
      </c>
      <c r="ST23" s="31">
        <v>1</v>
      </c>
      <c r="SU23" s="31">
        <v>1</v>
      </c>
      <c r="SV23" s="31">
        <v>1</v>
      </c>
      <c r="SW23" s="31" t="s">
        <v>1430</v>
      </c>
      <c r="SX23" s="31">
        <v>36</v>
      </c>
      <c r="SZ23" s="31">
        <v>2</v>
      </c>
      <c r="TA23" s="31">
        <v>2</v>
      </c>
      <c r="TB23" s="31">
        <v>2</v>
      </c>
      <c r="TC23" s="31">
        <v>2</v>
      </c>
      <c r="TD23" s="31">
        <v>2</v>
      </c>
      <c r="TE23" s="31">
        <v>2</v>
      </c>
      <c r="TF23" s="31">
        <v>2</v>
      </c>
      <c r="TG23" s="31">
        <v>1</v>
      </c>
      <c r="TH23" s="31" t="s">
        <v>1430</v>
      </c>
      <c r="TJ23" s="31" t="s">
        <v>1430</v>
      </c>
      <c r="TK23" s="31" t="s">
        <v>1430</v>
      </c>
      <c r="TQ23" s="31">
        <v>36</v>
      </c>
      <c r="TS23" s="31">
        <v>2</v>
      </c>
      <c r="TT23" s="31">
        <v>2</v>
      </c>
      <c r="TU23" s="31">
        <v>2</v>
      </c>
      <c r="TV23" s="31">
        <v>2</v>
      </c>
      <c r="TW23" s="31">
        <v>2</v>
      </c>
      <c r="TX23" s="31">
        <v>2</v>
      </c>
      <c r="TY23" s="31">
        <v>2</v>
      </c>
      <c r="TZ23" s="31">
        <v>1</v>
      </c>
      <c r="UA23" s="31">
        <v>1</v>
      </c>
    </row>
    <row r="24" spans="1:547" s="31" customFormat="1" ht="13.5" customHeight="1">
      <c r="A24" s="31">
        <f t="shared" si="0"/>
        <v>22</v>
      </c>
      <c r="B24" s="31">
        <v>22</v>
      </c>
      <c r="C24" s="31">
        <v>22</v>
      </c>
      <c r="D24" s="31" t="s">
        <v>2040</v>
      </c>
      <c r="E24" s="31" t="s">
        <v>2095</v>
      </c>
      <c r="H24" s="31">
        <v>42625</v>
      </c>
      <c r="I24" s="31">
        <v>21668</v>
      </c>
      <c r="J24" s="31">
        <v>2</v>
      </c>
      <c r="K24" s="31">
        <v>1</v>
      </c>
      <c r="L24" s="31">
        <v>4</v>
      </c>
      <c r="M24" s="31">
        <v>2</v>
      </c>
      <c r="R24" s="31">
        <v>40330</v>
      </c>
      <c r="S24" s="31">
        <v>40664</v>
      </c>
      <c r="T24" s="31">
        <v>40787</v>
      </c>
      <c r="W24" s="31">
        <v>1</v>
      </c>
      <c r="X24" s="31">
        <v>2</v>
      </c>
      <c r="Y24" s="31">
        <v>2</v>
      </c>
      <c r="Z24" s="31">
        <v>2</v>
      </c>
      <c r="AA24" s="31">
        <v>2</v>
      </c>
      <c r="AB24" s="31">
        <v>2</v>
      </c>
      <c r="AC24" s="31">
        <v>2</v>
      </c>
      <c r="AD24" s="31">
        <v>2</v>
      </c>
      <c r="AE24" s="31">
        <v>2</v>
      </c>
      <c r="AF24" s="31">
        <v>1</v>
      </c>
      <c r="AG24" s="31">
        <v>2</v>
      </c>
      <c r="AH24" s="31">
        <v>2</v>
      </c>
      <c r="AI24" s="31">
        <v>6</v>
      </c>
      <c r="AJ24" s="31">
        <v>2</v>
      </c>
      <c r="AK24" s="31">
        <v>4</v>
      </c>
      <c r="AL24" s="31">
        <v>2</v>
      </c>
      <c r="AN24" s="31">
        <v>2</v>
      </c>
      <c r="AO24" s="31">
        <v>2</v>
      </c>
      <c r="AP24" s="31">
        <v>1</v>
      </c>
      <c r="AQ24" s="31">
        <v>1</v>
      </c>
      <c r="AR24" s="31">
        <v>1</v>
      </c>
      <c r="AS24" s="31">
        <v>2</v>
      </c>
      <c r="AT24" s="31">
        <v>2</v>
      </c>
      <c r="AU24" s="31">
        <v>2</v>
      </c>
      <c r="AW24" s="31">
        <v>2</v>
      </c>
      <c r="AX24" s="31">
        <v>2</v>
      </c>
      <c r="AY24" s="31">
        <v>2</v>
      </c>
      <c r="AZ24" s="31">
        <v>1</v>
      </c>
      <c r="BA24" s="31">
        <v>1</v>
      </c>
      <c r="BB24" s="31">
        <v>1</v>
      </c>
      <c r="BD24" s="31">
        <v>1</v>
      </c>
      <c r="BE24" s="31">
        <v>2</v>
      </c>
      <c r="BF24" s="31">
        <v>2</v>
      </c>
      <c r="BG24" s="31">
        <v>2</v>
      </c>
      <c r="BH24" s="31">
        <v>1</v>
      </c>
      <c r="BI24" s="31">
        <v>2</v>
      </c>
      <c r="BK24" s="31">
        <v>1</v>
      </c>
      <c r="BM24" s="31">
        <v>1</v>
      </c>
      <c r="BN24" s="31">
        <v>2</v>
      </c>
      <c r="BO24" s="31">
        <v>2</v>
      </c>
      <c r="BP24" s="31">
        <v>1</v>
      </c>
      <c r="BQ24" s="31">
        <v>2</v>
      </c>
      <c r="BT24" s="31">
        <v>2</v>
      </c>
      <c r="BY24" s="31">
        <v>1</v>
      </c>
      <c r="BZ24" s="31">
        <v>2</v>
      </c>
      <c r="CD24" s="31">
        <v>1</v>
      </c>
      <c r="CH24" s="31">
        <v>1</v>
      </c>
      <c r="CM24" s="31">
        <v>13</v>
      </c>
      <c r="CN24" s="31">
        <v>11</v>
      </c>
      <c r="CO24" s="31">
        <v>7</v>
      </c>
      <c r="CP24" s="31">
        <v>5</v>
      </c>
      <c r="CQ24" s="31">
        <v>16</v>
      </c>
      <c r="CR24" s="31">
        <v>21</v>
      </c>
      <c r="CS24" s="31">
        <v>27</v>
      </c>
      <c r="DA24" s="31">
        <v>2</v>
      </c>
      <c r="DB24" s="31">
        <v>4</v>
      </c>
      <c r="DC24" s="31">
        <v>20</v>
      </c>
      <c r="DD24" s="31">
        <v>3</v>
      </c>
      <c r="DE24" s="31">
        <v>3</v>
      </c>
      <c r="DF24" s="31">
        <v>4</v>
      </c>
      <c r="DG24" s="31">
        <v>4</v>
      </c>
      <c r="DH24" s="31">
        <v>3</v>
      </c>
      <c r="DI24" s="31">
        <v>0</v>
      </c>
      <c r="DJ24" s="31">
        <v>0</v>
      </c>
      <c r="DK24" s="31">
        <v>0</v>
      </c>
      <c r="DL24" s="31">
        <v>2</v>
      </c>
      <c r="DM24" s="31">
        <v>3</v>
      </c>
      <c r="DN24" s="31">
        <v>3</v>
      </c>
      <c r="DO24" s="31">
        <v>2</v>
      </c>
      <c r="DP24" s="31">
        <v>4</v>
      </c>
      <c r="DQ24" s="31">
        <v>2</v>
      </c>
      <c r="DR24" s="31">
        <v>27</v>
      </c>
      <c r="DS24" s="31">
        <v>0.27851307189542401</v>
      </c>
      <c r="FA24" s="31">
        <v>1</v>
      </c>
      <c r="FK24" s="31">
        <v>2</v>
      </c>
      <c r="FL24" s="31">
        <v>2</v>
      </c>
      <c r="FM24" s="31">
        <v>2</v>
      </c>
      <c r="FN24" s="31">
        <v>2</v>
      </c>
      <c r="FO24" s="31">
        <v>2</v>
      </c>
      <c r="FP24" s="31">
        <v>2</v>
      </c>
      <c r="FQ24" s="31">
        <v>2</v>
      </c>
      <c r="FR24" s="31">
        <v>2</v>
      </c>
      <c r="FS24" s="31">
        <v>4</v>
      </c>
      <c r="FT24" s="31">
        <v>2</v>
      </c>
      <c r="FU24" s="31">
        <v>2</v>
      </c>
      <c r="FV24" s="31">
        <v>2</v>
      </c>
      <c r="FW24" s="31">
        <v>1</v>
      </c>
      <c r="FX24" s="31">
        <v>1</v>
      </c>
      <c r="FY24" s="31">
        <v>2</v>
      </c>
      <c r="GA24" s="31">
        <v>2</v>
      </c>
      <c r="GB24" s="31">
        <v>2</v>
      </c>
      <c r="GH24" s="31">
        <v>1</v>
      </c>
      <c r="GJ24" s="31">
        <v>2</v>
      </c>
      <c r="GL24" s="31">
        <v>1</v>
      </c>
      <c r="GM24" s="31">
        <v>40787</v>
      </c>
      <c r="GO24" s="31">
        <v>2</v>
      </c>
      <c r="GQ24" s="31">
        <v>2</v>
      </c>
      <c r="GS24" s="31">
        <v>2</v>
      </c>
      <c r="GU24" s="31">
        <v>2</v>
      </c>
      <c r="GW24" s="31">
        <v>2</v>
      </c>
      <c r="GY24" s="31">
        <v>2</v>
      </c>
      <c r="HA24" s="31">
        <v>2</v>
      </c>
      <c r="HB24" s="31" t="s">
        <v>355</v>
      </c>
      <c r="HM24" s="31">
        <v>2</v>
      </c>
      <c r="HP24" s="31">
        <v>2</v>
      </c>
      <c r="HQ24" s="31">
        <v>2</v>
      </c>
      <c r="HR24" s="31">
        <v>2</v>
      </c>
      <c r="HS24" s="31">
        <v>2</v>
      </c>
      <c r="HT24" s="31">
        <v>2</v>
      </c>
      <c r="HU24" s="31">
        <v>2</v>
      </c>
      <c r="HV24" s="31">
        <v>2</v>
      </c>
      <c r="HZ24" s="31">
        <v>2</v>
      </c>
      <c r="IA24" s="31">
        <v>2</v>
      </c>
      <c r="IB24" s="31">
        <v>2</v>
      </c>
      <c r="IC24" s="31">
        <v>2</v>
      </c>
      <c r="ID24" s="31">
        <v>2</v>
      </c>
      <c r="IE24" s="31">
        <v>2</v>
      </c>
      <c r="IF24" s="31">
        <v>2</v>
      </c>
      <c r="IJ24" s="31">
        <v>2</v>
      </c>
      <c r="IK24" s="31">
        <v>2</v>
      </c>
      <c r="IL24" s="31">
        <v>2</v>
      </c>
      <c r="IM24" s="31">
        <v>2</v>
      </c>
      <c r="IN24" s="31">
        <v>2</v>
      </c>
      <c r="IO24" s="31">
        <v>2</v>
      </c>
      <c r="IP24" s="31">
        <v>2</v>
      </c>
      <c r="IT24" s="31">
        <v>2</v>
      </c>
      <c r="IU24" s="31">
        <v>2</v>
      </c>
      <c r="IV24" s="31">
        <v>2</v>
      </c>
      <c r="IW24" s="31">
        <v>2</v>
      </c>
      <c r="IX24" s="31">
        <v>2</v>
      </c>
      <c r="IY24" s="31">
        <v>2</v>
      </c>
      <c r="IZ24" s="31">
        <v>2</v>
      </c>
      <c r="JD24" s="31">
        <v>2</v>
      </c>
      <c r="JE24" s="31">
        <v>2</v>
      </c>
      <c r="JF24" s="31">
        <v>2</v>
      </c>
      <c r="JG24" s="31">
        <v>2</v>
      </c>
      <c r="JH24" s="31">
        <v>2</v>
      </c>
      <c r="JI24" s="31">
        <v>2</v>
      </c>
      <c r="JJ24" s="31">
        <v>2</v>
      </c>
      <c r="JQ24" s="31" t="s">
        <v>1447</v>
      </c>
      <c r="JZ24" s="31">
        <v>2</v>
      </c>
      <c r="KA24" s="31" t="s">
        <v>1563</v>
      </c>
      <c r="KC24" s="31">
        <v>2</v>
      </c>
      <c r="KD24" s="31" t="s">
        <v>1447</v>
      </c>
      <c r="KF24" s="31" t="s">
        <v>361</v>
      </c>
      <c r="KG24" s="31" t="s">
        <v>1436</v>
      </c>
      <c r="LC24" s="31">
        <v>2</v>
      </c>
      <c r="LD24" s="31">
        <v>2</v>
      </c>
      <c r="LE24" s="31" t="s">
        <v>1824</v>
      </c>
      <c r="LF24" s="31">
        <v>2</v>
      </c>
      <c r="LG24" s="31">
        <v>2</v>
      </c>
      <c r="LI24" s="31">
        <v>2</v>
      </c>
      <c r="LK24" s="31">
        <v>2</v>
      </c>
      <c r="LM24" s="31">
        <v>2</v>
      </c>
      <c r="LO24" s="31">
        <v>2</v>
      </c>
      <c r="LQ24" s="31">
        <v>2</v>
      </c>
      <c r="LS24" s="31">
        <v>2</v>
      </c>
      <c r="LU24" s="31">
        <v>2</v>
      </c>
      <c r="LW24" s="31">
        <v>2</v>
      </c>
      <c r="LY24" s="31">
        <v>2</v>
      </c>
      <c r="MA24" s="31">
        <v>2</v>
      </c>
      <c r="MC24" s="31">
        <v>2</v>
      </c>
      <c r="ME24" s="31">
        <v>2</v>
      </c>
      <c r="MG24" s="31">
        <v>2</v>
      </c>
      <c r="MI24" s="31">
        <v>2</v>
      </c>
      <c r="MK24" s="31">
        <v>2</v>
      </c>
      <c r="MM24" s="31">
        <v>2</v>
      </c>
      <c r="MO24" s="31">
        <v>2</v>
      </c>
      <c r="MQ24" s="31">
        <v>2</v>
      </c>
      <c r="MS24" s="31">
        <v>2</v>
      </c>
      <c r="MU24" s="31">
        <v>2</v>
      </c>
      <c r="MW24" s="31">
        <v>2</v>
      </c>
      <c r="MY24" s="31" t="s">
        <v>355</v>
      </c>
      <c r="NA24" s="31">
        <v>2</v>
      </c>
      <c r="NC24" s="31">
        <v>2</v>
      </c>
      <c r="NE24" s="31">
        <v>2</v>
      </c>
      <c r="NG24" s="31">
        <v>2</v>
      </c>
      <c r="NI24" s="31">
        <v>2</v>
      </c>
      <c r="NK24" s="31">
        <v>2</v>
      </c>
      <c r="NM24" s="31">
        <v>2</v>
      </c>
      <c r="NO24" s="31">
        <v>2</v>
      </c>
      <c r="NQ24" s="31">
        <v>2</v>
      </c>
      <c r="NS24" s="31">
        <v>2</v>
      </c>
      <c r="NU24" s="31">
        <v>2</v>
      </c>
      <c r="NW24" s="31">
        <v>2</v>
      </c>
      <c r="NY24" s="31">
        <v>2</v>
      </c>
      <c r="OA24" s="31">
        <v>2</v>
      </c>
      <c r="OC24" s="31">
        <v>2</v>
      </c>
      <c r="OE24" s="31">
        <v>2</v>
      </c>
      <c r="OG24" s="31">
        <v>2</v>
      </c>
      <c r="OI24" s="31">
        <v>2</v>
      </c>
      <c r="OK24" s="31">
        <v>2</v>
      </c>
      <c r="OM24" s="31">
        <v>2</v>
      </c>
      <c r="OO24" s="31">
        <v>2</v>
      </c>
      <c r="OQ24" s="31" t="s">
        <v>355</v>
      </c>
      <c r="OS24" s="31">
        <v>2</v>
      </c>
      <c r="OU24" s="31">
        <v>2</v>
      </c>
      <c r="OW24" s="31">
        <v>2</v>
      </c>
      <c r="OY24" s="31">
        <v>2</v>
      </c>
      <c r="PA24" s="31">
        <v>2</v>
      </c>
      <c r="PC24" s="31">
        <v>2</v>
      </c>
      <c r="PE24" s="31">
        <v>2</v>
      </c>
      <c r="PG24" s="31">
        <v>2</v>
      </c>
      <c r="PI24" s="31">
        <v>2</v>
      </c>
      <c r="PK24" s="31">
        <v>2</v>
      </c>
      <c r="PM24" s="31">
        <v>2</v>
      </c>
      <c r="PO24" s="31">
        <v>2</v>
      </c>
      <c r="PQ24" s="31">
        <v>2</v>
      </c>
      <c r="PS24" s="31">
        <v>2</v>
      </c>
      <c r="PU24" s="31">
        <v>2</v>
      </c>
      <c r="PW24" s="31">
        <v>2</v>
      </c>
      <c r="PY24" s="31">
        <v>2</v>
      </c>
      <c r="QA24" s="31">
        <v>2</v>
      </c>
      <c r="QC24" s="31">
        <v>2</v>
      </c>
      <c r="QE24" s="31">
        <v>2</v>
      </c>
      <c r="QG24" s="31">
        <v>2</v>
      </c>
      <c r="QI24" s="31" t="s">
        <v>355</v>
      </c>
      <c r="QK24" s="31">
        <v>1</v>
      </c>
      <c r="RT24" s="31" t="s">
        <v>362</v>
      </c>
      <c r="RU24" s="31" t="s">
        <v>1705</v>
      </c>
      <c r="RX24" s="31">
        <v>4</v>
      </c>
      <c r="RY24" s="31">
        <v>2</v>
      </c>
      <c r="RZ24" s="31">
        <v>2</v>
      </c>
      <c r="SA24" s="31">
        <v>2</v>
      </c>
      <c r="SB24" s="31">
        <v>2</v>
      </c>
      <c r="SC24" s="31">
        <v>2</v>
      </c>
      <c r="SD24" s="31">
        <v>4</v>
      </c>
      <c r="SE24" s="31">
        <v>2</v>
      </c>
      <c r="SF24" s="31">
        <v>2</v>
      </c>
      <c r="SG24" s="31">
        <v>2</v>
      </c>
      <c r="SH24" s="31">
        <v>2</v>
      </c>
      <c r="SI24" s="31">
        <v>2</v>
      </c>
      <c r="SM24" s="31" t="s">
        <v>1633</v>
      </c>
      <c r="SO24" s="31">
        <v>2</v>
      </c>
      <c r="SP24" s="31">
        <v>2</v>
      </c>
      <c r="SQ24" s="31">
        <v>2</v>
      </c>
      <c r="SR24" s="31">
        <v>2</v>
      </c>
      <c r="SS24" s="31">
        <v>2</v>
      </c>
      <c r="ST24" s="31">
        <v>2</v>
      </c>
      <c r="SU24" s="31">
        <v>2</v>
      </c>
      <c r="SV24" s="31">
        <v>2</v>
      </c>
      <c r="SW24" s="31" t="s">
        <v>1430</v>
      </c>
      <c r="SX24" s="31">
        <v>4</v>
      </c>
      <c r="SZ24" s="31">
        <v>2</v>
      </c>
      <c r="TA24" s="31">
        <v>2</v>
      </c>
      <c r="TB24" s="31">
        <v>2</v>
      </c>
      <c r="TC24" s="31">
        <v>2</v>
      </c>
      <c r="TD24" s="31">
        <v>1</v>
      </c>
      <c r="TE24" s="31">
        <v>2</v>
      </c>
      <c r="TF24" s="31">
        <v>2</v>
      </c>
      <c r="TG24" s="31">
        <v>1</v>
      </c>
      <c r="TH24" s="31" t="s">
        <v>1430</v>
      </c>
      <c r="TJ24" s="31" t="s">
        <v>1633</v>
      </c>
      <c r="TK24" s="31" t="s">
        <v>1430</v>
      </c>
      <c r="TQ24" s="31">
        <v>4</v>
      </c>
      <c r="TS24" s="31">
        <v>2</v>
      </c>
      <c r="TT24" s="31">
        <v>2</v>
      </c>
      <c r="TU24" s="31">
        <v>2</v>
      </c>
      <c r="TV24" s="31">
        <v>2</v>
      </c>
      <c r="TW24" s="31">
        <v>1</v>
      </c>
      <c r="TX24" s="31">
        <v>2</v>
      </c>
      <c r="TY24" s="31">
        <v>2</v>
      </c>
      <c r="TZ24" s="31">
        <v>1</v>
      </c>
      <c r="UA24" s="31">
        <v>1</v>
      </c>
    </row>
    <row r="25" spans="1:547" s="31" customFormat="1" ht="13.5" customHeight="1">
      <c r="A25" s="31">
        <f t="shared" si="0"/>
        <v>23</v>
      </c>
      <c r="B25" s="31">
        <v>23</v>
      </c>
      <c r="C25" s="31">
        <v>23</v>
      </c>
      <c r="D25" s="31" t="s">
        <v>2040</v>
      </c>
      <c r="E25" s="31" t="s">
        <v>2096</v>
      </c>
      <c r="H25" s="31">
        <v>42137</v>
      </c>
      <c r="I25" s="31">
        <v>18452</v>
      </c>
      <c r="J25" s="31">
        <v>2</v>
      </c>
      <c r="K25" s="31">
        <v>1</v>
      </c>
      <c r="L25" s="31">
        <v>3</v>
      </c>
      <c r="N25" s="31">
        <v>3</v>
      </c>
      <c r="P25" s="31">
        <v>3</v>
      </c>
      <c r="R25" s="31">
        <v>41883</v>
      </c>
      <c r="S25" s="31">
        <v>41944</v>
      </c>
      <c r="T25" s="31">
        <v>42036</v>
      </c>
      <c r="W25" s="31">
        <v>1</v>
      </c>
      <c r="X25" s="31">
        <v>2</v>
      </c>
      <c r="Y25" s="31">
        <v>2</v>
      </c>
      <c r="Z25" s="31">
        <v>2</v>
      </c>
      <c r="AA25" s="31">
        <v>2</v>
      </c>
      <c r="AB25" s="31">
        <v>2</v>
      </c>
      <c r="AC25" s="31">
        <v>2</v>
      </c>
      <c r="AD25" s="31">
        <v>2</v>
      </c>
      <c r="AE25" s="31">
        <v>3</v>
      </c>
      <c r="AF25" s="31">
        <v>2</v>
      </c>
      <c r="AG25" s="31">
        <v>1</v>
      </c>
      <c r="AH25" s="31">
        <v>2</v>
      </c>
      <c r="AI25" s="31">
        <v>6</v>
      </c>
      <c r="AJ25" s="31">
        <v>2</v>
      </c>
      <c r="AK25" s="31">
        <v>4</v>
      </c>
      <c r="AL25" s="31">
        <v>2</v>
      </c>
      <c r="AN25" s="31">
        <v>2</v>
      </c>
      <c r="AO25" s="31">
        <v>2</v>
      </c>
      <c r="AP25" s="31">
        <v>2</v>
      </c>
      <c r="AQ25" s="31">
        <v>2</v>
      </c>
      <c r="AR25" s="31">
        <v>2</v>
      </c>
      <c r="AS25" s="31">
        <v>2</v>
      </c>
      <c r="AT25" s="31">
        <v>2</v>
      </c>
      <c r="AU25" s="31">
        <v>2</v>
      </c>
      <c r="AW25" s="31">
        <v>2</v>
      </c>
      <c r="AX25" s="31">
        <v>2</v>
      </c>
      <c r="AY25" s="31">
        <v>2</v>
      </c>
      <c r="AZ25" s="31">
        <v>2</v>
      </c>
      <c r="BA25" s="31">
        <v>1</v>
      </c>
      <c r="BB25" s="31">
        <v>2</v>
      </c>
      <c r="BD25" s="31">
        <v>2</v>
      </c>
      <c r="BE25" s="31">
        <v>2</v>
      </c>
      <c r="BF25" s="31">
        <v>2</v>
      </c>
      <c r="BG25" s="31">
        <v>1</v>
      </c>
      <c r="BH25" s="31">
        <v>1</v>
      </c>
      <c r="BI25" s="31">
        <v>1</v>
      </c>
      <c r="BK25" s="31">
        <v>2</v>
      </c>
      <c r="BL25" s="31">
        <v>2</v>
      </c>
      <c r="BM25" s="31">
        <v>2</v>
      </c>
      <c r="BN25" s="31">
        <v>2</v>
      </c>
      <c r="BO25" s="31">
        <v>2</v>
      </c>
      <c r="BP25" s="31">
        <v>2</v>
      </c>
      <c r="BR25" s="31">
        <v>1</v>
      </c>
      <c r="BT25" s="31">
        <v>2</v>
      </c>
      <c r="BU25" s="31">
        <v>2</v>
      </c>
      <c r="BV25" s="31">
        <v>2</v>
      </c>
      <c r="BW25" s="31">
        <v>2</v>
      </c>
      <c r="BX25" s="31">
        <v>2</v>
      </c>
      <c r="BY25" s="31">
        <v>1</v>
      </c>
      <c r="BZ25" s="31">
        <v>2</v>
      </c>
      <c r="CA25" s="31">
        <v>2</v>
      </c>
      <c r="CB25" s="31">
        <v>2</v>
      </c>
      <c r="CC25" s="31">
        <v>2</v>
      </c>
      <c r="CD25" s="31">
        <v>1</v>
      </c>
      <c r="CH25" s="31">
        <v>1</v>
      </c>
      <c r="CM25" s="31">
        <v>17</v>
      </c>
      <c r="CN25" s="31">
        <v>19</v>
      </c>
      <c r="DA25" s="31">
        <v>4</v>
      </c>
      <c r="DF25" s="31">
        <v>4</v>
      </c>
      <c r="DG25" s="31">
        <v>4</v>
      </c>
      <c r="DH25" s="31">
        <v>4</v>
      </c>
      <c r="DI25" s="31">
        <v>4</v>
      </c>
      <c r="DJ25" s="31">
        <v>4</v>
      </c>
      <c r="DK25" s="31">
        <v>4</v>
      </c>
      <c r="DL25" s="31">
        <v>4</v>
      </c>
      <c r="DM25" s="31">
        <v>3</v>
      </c>
      <c r="DN25" s="31">
        <v>3</v>
      </c>
      <c r="DO25" s="31">
        <v>4</v>
      </c>
      <c r="DP25" s="31">
        <v>4</v>
      </c>
      <c r="DQ25" s="31">
        <v>4</v>
      </c>
      <c r="DR25" s="31">
        <v>46</v>
      </c>
      <c r="DS25" s="31">
        <v>0.23966535433070801</v>
      </c>
      <c r="DT25" s="31">
        <v>265</v>
      </c>
      <c r="DU25" s="31">
        <v>24</v>
      </c>
      <c r="DV25" s="31">
        <v>195</v>
      </c>
      <c r="DW25" s="31" t="s">
        <v>1545</v>
      </c>
      <c r="EB25" s="31">
        <v>0.93</v>
      </c>
      <c r="EC25" s="31">
        <v>0.6</v>
      </c>
      <c r="ED25" s="31">
        <v>1.2</v>
      </c>
      <c r="EE25" s="31" t="s">
        <v>1546</v>
      </c>
      <c r="EF25" s="31">
        <v>205</v>
      </c>
      <c r="EG25" s="31">
        <v>0</v>
      </c>
      <c r="EH25" s="31">
        <v>200</v>
      </c>
      <c r="EI25" s="31" t="s">
        <v>1546</v>
      </c>
      <c r="ER25" s="31">
        <v>120</v>
      </c>
      <c r="ES25" s="31">
        <v>0</v>
      </c>
      <c r="ET25" s="31">
        <v>150</v>
      </c>
      <c r="EU25" s="31" t="s">
        <v>1546</v>
      </c>
      <c r="EV25" s="31">
        <v>1</v>
      </c>
      <c r="EW25" s="31">
        <v>2</v>
      </c>
      <c r="EX25" s="31">
        <v>2</v>
      </c>
      <c r="EY25" s="31">
        <v>2</v>
      </c>
      <c r="EZ25" s="31">
        <v>1</v>
      </c>
      <c r="FC25" s="31">
        <v>1</v>
      </c>
      <c r="FD25" s="31">
        <v>89</v>
      </c>
      <c r="FE25" s="31">
        <v>90</v>
      </c>
      <c r="FF25" s="31">
        <v>0.52</v>
      </c>
      <c r="FG25" s="31">
        <v>0.32</v>
      </c>
      <c r="FH25" s="31">
        <v>51</v>
      </c>
      <c r="FI25" s="31">
        <v>92.7</v>
      </c>
      <c r="FJ25" s="31">
        <v>2.7</v>
      </c>
      <c r="FK25" s="31">
        <v>2</v>
      </c>
      <c r="FL25" s="31">
        <v>2</v>
      </c>
      <c r="FM25" s="31">
        <v>2</v>
      </c>
      <c r="FN25" s="31">
        <v>2</v>
      </c>
      <c r="FO25" s="31">
        <v>2</v>
      </c>
      <c r="FP25" s="31">
        <v>2</v>
      </c>
      <c r="FQ25" s="31">
        <v>2</v>
      </c>
      <c r="FR25" s="31">
        <v>2</v>
      </c>
      <c r="FS25" s="31">
        <v>4</v>
      </c>
      <c r="FT25" s="31">
        <v>2</v>
      </c>
      <c r="FU25" s="31">
        <v>2</v>
      </c>
      <c r="FV25" s="31">
        <v>2</v>
      </c>
      <c r="FW25" s="31">
        <v>1</v>
      </c>
      <c r="FX25" s="31">
        <v>1</v>
      </c>
      <c r="FY25" s="31">
        <v>2</v>
      </c>
      <c r="GA25" s="31">
        <v>2</v>
      </c>
      <c r="GB25" s="31">
        <v>2</v>
      </c>
      <c r="GC25" s="31">
        <v>2</v>
      </c>
      <c r="GE25" s="31">
        <v>2</v>
      </c>
      <c r="GH25" s="31">
        <v>2</v>
      </c>
      <c r="GJ25" s="31">
        <v>2</v>
      </c>
      <c r="GL25" s="31">
        <v>1</v>
      </c>
      <c r="GM25" s="31">
        <v>42036</v>
      </c>
      <c r="GO25" s="31">
        <v>2</v>
      </c>
      <c r="GQ25" s="31">
        <v>2</v>
      </c>
      <c r="GS25" s="31">
        <v>2</v>
      </c>
      <c r="GU25" s="31">
        <v>2</v>
      </c>
      <c r="GW25" s="31">
        <v>2</v>
      </c>
      <c r="GY25" s="31">
        <v>2</v>
      </c>
      <c r="HA25" s="31">
        <v>2</v>
      </c>
      <c r="HB25" s="31" t="s">
        <v>355</v>
      </c>
      <c r="HM25" s="31">
        <v>2</v>
      </c>
      <c r="HP25" s="31">
        <v>2</v>
      </c>
      <c r="HQ25" s="31">
        <v>2</v>
      </c>
      <c r="HR25" s="31">
        <v>2</v>
      </c>
      <c r="HS25" s="31">
        <v>2</v>
      </c>
      <c r="HT25" s="31">
        <v>2</v>
      </c>
      <c r="HU25" s="31">
        <v>2</v>
      </c>
      <c r="HV25" s="31">
        <v>2</v>
      </c>
      <c r="HZ25" s="31">
        <v>2</v>
      </c>
      <c r="IA25" s="31">
        <v>2</v>
      </c>
      <c r="IB25" s="31">
        <v>2</v>
      </c>
      <c r="IC25" s="31">
        <v>2</v>
      </c>
      <c r="ID25" s="31">
        <v>2</v>
      </c>
      <c r="IE25" s="31">
        <v>2</v>
      </c>
      <c r="IF25" s="31">
        <v>2</v>
      </c>
      <c r="IJ25" s="31">
        <v>2</v>
      </c>
      <c r="IK25" s="31">
        <v>2</v>
      </c>
      <c r="IL25" s="31">
        <v>2</v>
      </c>
      <c r="IM25" s="31">
        <v>2</v>
      </c>
      <c r="IN25" s="31">
        <v>2</v>
      </c>
      <c r="IO25" s="31">
        <v>2</v>
      </c>
      <c r="IP25" s="31">
        <v>2</v>
      </c>
      <c r="IT25" s="31">
        <v>2</v>
      </c>
      <c r="IU25" s="31">
        <v>2</v>
      </c>
      <c r="IV25" s="31">
        <v>2</v>
      </c>
      <c r="IW25" s="31">
        <v>2</v>
      </c>
      <c r="IX25" s="31">
        <v>2</v>
      </c>
      <c r="IY25" s="31">
        <v>2</v>
      </c>
      <c r="IZ25" s="31">
        <v>2</v>
      </c>
      <c r="JD25" s="31">
        <v>2</v>
      </c>
      <c r="JE25" s="31">
        <v>2</v>
      </c>
      <c r="JF25" s="31">
        <v>2</v>
      </c>
      <c r="JG25" s="31">
        <v>2</v>
      </c>
      <c r="JH25" s="31">
        <v>2</v>
      </c>
      <c r="JI25" s="31">
        <v>2</v>
      </c>
      <c r="JJ25" s="31">
        <v>2</v>
      </c>
      <c r="JZ25" s="31">
        <v>1</v>
      </c>
      <c r="KC25" s="31">
        <v>2</v>
      </c>
      <c r="KD25" s="31" t="s">
        <v>1740</v>
      </c>
      <c r="KE25" s="31">
        <v>80</v>
      </c>
      <c r="LC25" s="31">
        <v>2</v>
      </c>
      <c r="LD25" s="31">
        <v>2</v>
      </c>
      <c r="LE25" s="31" t="s">
        <v>370</v>
      </c>
      <c r="LF25" s="31">
        <v>1</v>
      </c>
      <c r="LG25" s="31">
        <v>2</v>
      </c>
      <c r="LH25" s="31">
        <v>2</v>
      </c>
      <c r="LI25" s="31">
        <v>2</v>
      </c>
      <c r="LK25" s="31">
        <v>2</v>
      </c>
      <c r="LM25" s="31">
        <v>2</v>
      </c>
      <c r="LO25" s="31">
        <v>2</v>
      </c>
      <c r="LQ25" s="31">
        <v>2</v>
      </c>
      <c r="LS25" s="31">
        <v>2</v>
      </c>
      <c r="LU25" s="31">
        <v>2</v>
      </c>
      <c r="LW25" s="31">
        <v>2</v>
      </c>
      <c r="LY25" s="31">
        <v>2</v>
      </c>
      <c r="MA25" s="31">
        <v>2</v>
      </c>
      <c r="MC25" s="31">
        <v>2</v>
      </c>
      <c r="ME25" s="31">
        <v>2</v>
      </c>
      <c r="MG25" s="31">
        <v>2</v>
      </c>
      <c r="MI25" s="31">
        <v>2</v>
      </c>
      <c r="MK25" s="31">
        <v>2</v>
      </c>
      <c r="MM25" s="31">
        <v>2</v>
      </c>
      <c r="MO25" s="31">
        <v>2</v>
      </c>
      <c r="MQ25" s="31">
        <v>2</v>
      </c>
      <c r="MS25" s="31">
        <v>2</v>
      </c>
      <c r="MU25" s="31">
        <v>2</v>
      </c>
      <c r="MW25" s="31">
        <v>2</v>
      </c>
      <c r="MY25" s="31" t="s">
        <v>355</v>
      </c>
      <c r="NA25" s="31">
        <v>2</v>
      </c>
      <c r="NC25" s="31">
        <v>2</v>
      </c>
      <c r="NE25" s="31">
        <v>2</v>
      </c>
      <c r="NG25" s="31">
        <v>2</v>
      </c>
      <c r="NI25" s="31">
        <v>2</v>
      </c>
      <c r="NK25" s="31">
        <v>2</v>
      </c>
      <c r="NM25" s="31">
        <v>2</v>
      </c>
      <c r="NO25" s="31">
        <v>2</v>
      </c>
      <c r="NQ25" s="31">
        <v>2</v>
      </c>
      <c r="NS25" s="31">
        <v>2</v>
      </c>
      <c r="NU25" s="31">
        <v>2</v>
      </c>
      <c r="NW25" s="31">
        <v>2</v>
      </c>
      <c r="NY25" s="31">
        <v>2</v>
      </c>
      <c r="OA25" s="31">
        <v>2</v>
      </c>
      <c r="OC25" s="31">
        <v>2</v>
      </c>
      <c r="OE25" s="31">
        <v>2</v>
      </c>
      <c r="OG25" s="31">
        <v>2</v>
      </c>
      <c r="OI25" s="31">
        <v>2</v>
      </c>
      <c r="OK25" s="31">
        <v>2</v>
      </c>
      <c r="OM25" s="31">
        <v>2</v>
      </c>
      <c r="OO25" s="31">
        <v>2</v>
      </c>
      <c r="OQ25" s="31" t="s">
        <v>355</v>
      </c>
      <c r="OS25" s="31">
        <v>2</v>
      </c>
      <c r="OU25" s="31">
        <v>2</v>
      </c>
      <c r="OW25" s="31">
        <v>2</v>
      </c>
      <c r="OY25" s="31">
        <v>2</v>
      </c>
      <c r="PA25" s="31">
        <v>2</v>
      </c>
      <c r="PC25" s="31">
        <v>2</v>
      </c>
      <c r="PE25" s="31">
        <v>2</v>
      </c>
      <c r="PG25" s="31">
        <v>2</v>
      </c>
      <c r="PI25" s="31">
        <v>2</v>
      </c>
      <c r="PK25" s="31">
        <v>2</v>
      </c>
      <c r="PM25" s="31">
        <v>2</v>
      </c>
      <c r="PO25" s="31">
        <v>2</v>
      </c>
      <c r="PQ25" s="31">
        <v>2</v>
      </c>
      <c r="PS25" s="31">
        <v>2</v>
      </c>
      <c r="PU25" s="31">
        <v>2</v>
      </c>
      <c r="PW25" s="31">
        <v>2</v>
      </c>
      <c r="PY25" s="31">
        <v>2</v>
      </c>
      <c r="QA25" s="31">
        <v>2</v>
      </c>
      <c r="QC25" s="31">
        <v>2</v>
      </c>
      <c r="QE25" s="31">
        <v>2</v>
      </c>
      <c r="QG25" s="31">
        <v>2</v>
      </c>
      <c r="QI25" s="31" t="s">
        <v>355</v>
      </c>
      <c r="QK25" s="31">
        <v>1</v>
      </c>
      <c r="QL25" s="31">
        <v>2</v>
      </c>
      <c r="QM25" s="31">
        <v>2</v>
      </c>
      <c r="QN25" s="31">
        <v>2</v>
      </c>
      <c r="QO25" s="31">
        <v>2</v>
      </c>
      <c r="QP25" s="31">
        <v>2</v>
      </c>
      <c r="QQ25" s="31">
        <v>2</v>
      </c>
      <c r="QR25" s="31">
        <v>2</v>
      </c>
      <c r="QS25" s="31">
        <v>2</v>
      </c>
      <c r="QT25" s="31">
        <v>2</v>
      </c>
      <c r="QU25" s="31">
        <v>2</v>
      </c>
      <c r="QV25" s="31">
        <v>2</v>
      </c>
      <c r="QW25" s="31">
        <v>2</v>
      </c>
      <c r="QX25" s="31">
        <v>2</v>
      </c>
      <c r="QY25" s="31">
        <v>2</v>
      </c>
      <c r="QZ25" s="31">
        <v>2</v>
      </c>
      <c r="RA25" s="31">
        <v>2</v>
      </c>
      <c r="RB25" s="31">
        <v>2</v>
      </c>
      <c r="RC25" s="31">
        <v>2</v>
      </c>
      <c r="RD25" s="31">
        <v>2</v>
      </c>
      <c r="RE25" s="31">
        <v>2</v>
      </c>
      <c r="RF25" s="31">
        <v>2</v>
      </c>
      <c r="RG25" s="31">
        <v>2</v>
      </c>
      <c r="RH25" s="31">
        <v>2</v>
      </c>
      <c r="RI25" s="31">
        <v>2</v>
      </c>
      <c r="RJ25" s="31">
        <v>2</v>
      </c>
      <c r="RK25" s="31">
        <v>2</v>
      </c>
      <c r="RL25" s="31">
        <v>2</v>
      </c>
      <c r="RM25" s="31">
        <v>2</v>
      </c>
      <c r="RP25" s="31">
        <v>2</v>
      </c>
      <c r="RQ25" s="31">
        <v>2</v>
      </c>
      <c r="RR25" s="31">
        <v>2</v>
      </c>
      <c r="RS25" s="31">
        <v>2</v>
      </c>
      <c r="RT25" s="31" t="s">
        <v>1607</v>
      </c>
      <c r="RU25" s="31" t="s">
        <v>1607</v>
      </c>
      <c r="RX25" s="31">
        <v>3</v>
      </c>
      <c r="RY25" s="31">
        <v>2</v>
      </c>
      <c r="RZ25" s="31">
        <v>2</v>
      </c>
      <c r="SA25" s="31">
        <v>2</v>
      </c>
      <c r="SB25" s="31">
        <v>2</v>
      </c>
      <c r="SC25" s="31">
        <v>2</v>
      </c>
      <c r="SD25" s="31">
        <v>3</v>
      </c>
      <c r="SE25" s="31">
        <v>2</v>
      </c>
      <c r="SF25" s="31">
        <v>2</v>
      </c>
      <c r="SG25" s="31">
        <v>2</v>
      </c>
      <c r="SH25" s="31">
        <v>2</v>
      </c>
      <c r="SI25" s="31">
        <v>2</v>
      </c>
      <c r="SJ25" s="31">
        <v>2</v>
      </c>
      <c r="SK25" s="31">
        <v>2</v>
      </c>
      <c r="SL25" s="31">
        <v>2</v>
      </c>
      <c r="SM25" s="31" t="s">
        <v>1577</v>
      </c>
      <c r="SO25" s="31">
        <v>2</v>
      </c>
      <c r="SP25" s="31">
        <v>2</v>
      </c>
      <c r="SQ25" s="31">
        <v>2</v>
      </c>
      <c r="SR25" s="31">
        <v>2</v>
      </c>
      <c r="SS25" s="31">
        <v>2</v>
      </c>
      <c r="ST25" s="31">
        <v>2</v>
      </c>
      <c r="SU25" s="31">
        <v>1</v>
      </c>
      <c r="SV25" s="31">
        <v>2</v>
      </c>
      <c r="SW25" s="31" t="s">
        <v>1430</v>
      </c>
      <c r="SX25" s="31">
        <v>1</v>
      </c>
      <c r="SZ25" s="31">
        <v>2</v>
      </c>
      <c r="TA25" s="31">
        <v>2</v>
      </c>
      <c r="TB25" s="31">
        <v>2</v>
      </c>
      <c r="TC25" s="31">
        <v>2</v>
      </c>
      <c r="TD25" s="31">
        <v>2</v>
      </c>
      <c r="TE25" s="31">
        <v>2</v>
      </c>
      <c r="TF25" s="31">
        <v>2</v>
      </c>
      <c r="TG25" s="31">
        <v>1</v>
      </c>
      <c r="TH25" s="31" t="s">
        <v>1430</v>
      </c>
      <c r="TJ25" s="31" t="s">
        <v>1577</v>
      </c>
      <c r="TK25" s="31" t="s">
        <v>1430</v>
      </c>
      <c r="TL25" s="31" t="s">
        <v>1430</v>
      </c>
      <c r="TQ25" s="31">
        <v>3</v>
      </c>
      <c r="TS25" s="31">
        <v>2</v>
      </c>
      <c r="TT25" s="31">
        <v>2</v>
      </c>
      <c r="TU25" s="31">
        <v>2</v>
      </c>
      <c r="TV25" s="31">
        <v>2</v>
      </c>
      <c r="TW25" s="31">
        <v>2</v>
      </c>
      <c r="TX25" s="31">
        <v>2</v>
      </c>
      <c r="TY25" s="31">
        <v>2</v>
      </c>
      <c r="TZ25" s="31">
        <v>1</v>
      </c>
      <c r="UA25" s="31">
        <v>1</v>
      </c>
    </row>
    <row r="26" spans="1:547" s="31" customFormat="1" ht="13.5" customHeight="1">
      <c r="A26" s="31">
        <f t="shared" si="0"/>
        <v>24</v>
      </c>
      <c r="B26" s="31">
        <v>24</v>
      </c>
      <c r="C26" s="31">
        <v>24</v>
      </c>
      <c r="D26" s="31" t="s">
        <v>2040</v>
      </c>
      <c r="E26" s="31" t="s">
        <v>2097</v>
      </c>
      <c r="H26" s="31">
        <v>42636</v>
      </c>
      <c r="I26" s="31">
        <v>21386</v>
      </c>
      <c r="J26" s="31">
        <v>1</v>
      </c>
      <c r="K26" s="31">
        <v>1</v>
      </c>
      <c r="L26" s="31">
        <v>1</v>
      </c>
      <c r="M26" s="31">
        <v>1</v>
      </c>
      <c r="N26" s="31">
        <v>1</v>
      </c>
      <c r="O26" s="31">
        <v>1</v>
      </c>
      <c r="P26" s="31">
        <v>1</v>
      </c>
      <c r="Q26" s="31">
        <v>1</v>
      </c>
      <c r="R26" s="31">
        <v>42522</v>
      </c>
      <c r="S26" s="31">
        <v>42552</v>
      </c>
      <c r="T26" s="31">
        <v>42614</v>
      </c>
      <c r="W26" s="31">
        <v>2</v>
      </c>
      <c r="X26" s="31">
        <v>1</v>
      </c>
      <c r="Y26" s="31">
        <v>2</v>
      </c>
      <c r="Z26" s="31">
        <v>2</v>
      </c>
      <c r="AA26" s="31">
        <v>2</v>
      </c>
      <c r="AB26" s="31">
        <v>2</v>
      </c>
      <c r="AC26" s="31">
        <v>2</v>
      </c>
      <c r="AD26" s="31">
        <v>1</v>
      </c>
      <c r="AE26" s="31">
        <v>1</v>
      </c>
      <c r="AH26" s="31">
        <v>2</v>
      </c>
      <c r="AI26" s="31">
        <v>6</v>
      </c>
      <c r="AJ26" s="31">
        <v>2</v>
      </c>
      <c r="AK26" s="31">
        <v>4</v>
      </c>
      <c r="AL26" s="31">
        <v>2</v>
      </c>
      <c r="AN26" s="31">
        <v>1</v>
      </c>
      <c r="AO26" s="31">
        <v>2</v>
      </c>
      <c r="AP26" s="31">
        <v>2</v>
      </c>
      <c r="AQ26" s="31">
        <v>2</v>
      </c>
      <c r="AR26" s="31">
        <v>1</v>
      </c>
      <c r="AS26" s="31">
        <v>2</v>
      </c>
      <c r="AT26" s="31">
        <v>2</v>
      </c>
      <c r="AU26" s="31">
        <v>2</v>
      </c>
      <c r="AW26" s="31">
        <v>2</v>
      </c>
      <c r="AX26" s="31">
        <v>1</v>
      </c>
      <c r="AY26" s="31">
        <v>2</v>
      </c>
      <c r="AZ26" s="31">
        <v>1</v>
      </c>
      <c r="BA26" s="31">
        <v>1</v>
      </c>
      <c r="BB26" s="31">
        <v>2</v>
      </c>
      <c r="BD26" s="31">
        <v>2</v>
      </c>
      <c r="BE26" s="31">
        <v>2</v>
      </c>
      <c r="BF26" s="31">
        <v>1</v>
      </c>
      <c r="BG26" s="31">
        <v>2</v>
      </c>
      <c r="BH26" s="31">
        <v>2</v>
      </c>
      <c r="BI26" s="31">
        <v>2</v>
      </c>
      <c r="BK26" s="31">
        <v>1</v>
      </c>
      <c r="BL26" s="31">
        <v>2</v>
      </c>
      <c r="BM26" s="31">
        <v>2</v>
      </c>
      <c r="BN26" s="31">
        <v>2</v>
      </c>
      <c r="BO26" s="31">
        <v>2</v>
      </c>
      <c r="BP26" s="31">
        <v>2</v>
      </c>
      <c r="BQ26" s="31">
        <v>2</v>
      </c>
      <c r="BT26" s="31">
        <v>2</v>
      </c>
      <c r="BU26" s="31">
        <v>2</v>
      </c>
      <c r="BV26" s="31">
        <v>2</v>
      </c>
      <c r="BW26" s="31">
        <v>2</v>
      </c>
      <c r="BX26" s="31">
        <v>2</v>
      </c>
      <c r="BY26" s="31">
        <v>1</v>
      </c>
      <c r="BZ26" s="31">
        <v>2</v>
      </c>
      <c r="CA26" s="31">
        <v>2</v>
      </c>
      <c r="CB26" s="31">
        <v>2</v>
      </c>
      <c r="CC26" s="31">
        <v>2</v>
      </c>
      <c r="CD26" s="31">
        <v>1</v>
      </c>
      <c r="CH26" s="31">
        <v>1</v>
      </c>
      <c r="CM26" s="31">
        <v>1</v>
      </c>
      <c r="CN26" s="31">
        <v>11</v>
      </c>
      <c r="CO26" s="31">
        <v>6</v>
      </c>
      <c r="CP26" s="31">
        <v>16</v>
      </c>
      <c r="CQ26" s="31">
        <v>21</v>
      </c>
      <c r="DA26" s="31">
        <v>1</v>
      </c>
      <c r="DB26" s="31">
        <v>2</v>
      </c>
      <c r="DC26" s="31">
        <v>1</v>
      </c>
      <c r="DD26" s="31">
        <v>4</v>
      </c>
      <c r="DE26" s="31">
        <v>2</v>
      </c>
      <c r="DF26" s="31">
        <v>3</v>
      </c>
      <c r="DG26" s="31">
        <v>4</v>
      </c>
      <c r="DH26" s="31">
        <v>3</v>
      </c>
      <c r="DI26" s="31">
        <v>3</v>
      </c>
      <c r="DJ26" s="31">
        <v>3</v>
      </c>
      <c r="DK26" s="31">
        <v>2</v>
      </c>
      <c r="DL26" s="31">
        <v>3</v>
      </c>
      <c r="DM26" s="31">
        <v>2</v>
      </c>
      <c r="DN26" s="31">
        <v>2</v>
      </c>
      <c r="DO26" s="31">
        <v>4</v>
      </c>
      <c r="DP26" s="31">
        <v>4</v>
      </c>
      <c r="DQ26" s="31">
        <v>4</v>
      </c>
      <c r="DR26" s="31">
        <v>37</v>
      </c>
      <c r="DS26" s="31">
        <v>2.93695175438596</v>
      </c>
      <c r="DT26" s="31">
        <v>69</v>
      </c>
      <c r="DV26" s="31">
        <v>154</v>
      </c>
      <c r="DW26" s="31" t="s">
        <v>1545</v>
      </c>
      <c r="EV26" s="31">
        <v>2</v>
      </c>
      <c r="EW26" s="31">
        <v>2</v>
      </c>
      <c r="EX26" s="31">
        <v>2</v>
      </c>
      <c r="EY26" s="31">
        <v>2</v>
      </c>
      <c r="EZ26" s="31">
        <v>1</v>
      </c>
      <c r="FA26" s="31">
        <v>1</v>
      </c>
      <c r="FD26" s="31">
        <v>72</v>
      </c>
      <c r="FE26" s="31">
        <v>67</v>
      </c>
      <c r="FF26" s="31">
        <v>1.1200000000000001</v>
      </c>
      <c r="FG26" s="31">
        <v>0.6</v>
      </c>
      <c r="FH26" s="31">
        <v>75</v>
      </c>
      <c r="FK26" s="31">
        <v>2</v>
      </c>
      <c r="FL26" s="31">
        <v>1</v>
      </c>
      <c r="FM26" s="31">
        <v>2</v>
      </c>
      <c r="FN26" s="31">
        <v>2</v>
      </c>
      <c r="FO26" s="31">
        <v>2</v>
      </c>
      <c r="FP26" s="31">
        <v>1</v>
      </c>
      <c r="FQ26" s="31">
        <v>2</v>
      </c>
      <c r="FR26" s="31">
        <v>2</v>
      </c>
      <c r="FS26" s="31">
        <v>4</v>
      </c>
      <c r="FT26" s="31">
        <v>2</v>
      </c>
      <c r="FU26" s="31">
        <v>1</v>
      </c>
      <c r="FV26" s="31">
        <v>2</v>
      </c>
      <c r="FW26" s="31">
        <v>1</v>
      </c>
      <c r="FX26" s="31">
        <v>1</v>
      </c>
      <c r="FY26" s="31">
        <v>2</v>
      </c>
      <c r="GA26" s="31">
        <v>2</v>
      </c>
      <c r="GB26" s="31">
        <v>2</v>
      </c>
      <c r="GC26" s="31">
        <v>2</v>
      </c>
      <c r="GE26" s="31">
        <v>2</v>
      </c>
      <c r="GH26" s="31">
        <v>1</v>
      </c>
      <c r="GJ26" s="31">
        <v>2</v>
      </c>
      <c r="GL26" s="31">
        <v>2</v>
      </c>
      <c r="GO26" s="31">
        <v>2</v>
      </c>
      <c r="GQ26" s="31">
        <v>1</v>
      </c>
      <c r="GS26" s="31">
        <v>2</v>
      </c>
      <c r="GU26" s="31">
        <v>2</v>
      </c>
      <c r="GW26" s="31">
        <v>2</v>
      </c>
      <c r="HA26" s="31">
        <v>2</v>
      </c>
      <c r="HB26" s="31" t="s">
        <v>355</v>
      </c>
      <c r="HM26" s="31">
        <v>2</v>
      </c>
      <c r="HP26" s="31">
        <v>2</v>
      </c>
      <c r="HQ26" s="31">
        <v>2</v>
      </c>
      <c r="HR26" s="31">
        <v>2</v>
      </c>
      <c r="HS26" s="31">
        <v>2</v>
      </c>
      <c r="HT26" s="31">
        <v>2</v>
      </c>
      <c r="HU26" s="31">
        <v>2</v>
      </c>
      <c r="HV26" s="31">
        <v>2</v>
      </c>
      <c r="HZ26" s="31">
        <v>2</v>
      </c>
      <c r="IA26" s="31">
        <v>2</v>
      </c>
      <c r="IB26" s="31">
        <v>2</v>
      </c>
      <c r="IC26" s="31">
        <v>2</v>
      </c>
      <c r="ID26" s="31">
        <v>2</v>
      </c>
      <c r="IE26" s="31">
        <v>2</v>
      </c>
      <c r="IF26" s="31">
        <v>2</v>
      </c>
      <c r="IJ26" s="31">
        <v>2</v>
      </c>
      <c r="IK26" s="31">
        <v>2</v>
      </c>
      <c r="IL26" s="31">
        <v>2</v>
      </c>
      <c r="IM26" s="31">
        <v>2</v>
      </c>
      <c r="IN26" s="31">
        <v>2</v>
      </c>
      <c r="IO26" s="31">
        <v>2</v>
      </c>
      <c r="IP26" s="31">
        <v>2</v>
      </c>
      <c r="IT26" s="31">
        <v>2</v>
      </c>
      <c r="IU26" s="31">
        <v>2</v>
      </c>
      <c r="IV26" s="31">
        <v>2</v>
      </c>
      <c r="IW26" s="31">
        <v>2</v>
      </c>
      <c r="IX26" s="31">
        <v>2</v>
      </c>
      <c r="IY26" s="31">
        <v>2</v>
      </c>
      <c r="IZ26" s="31">
        <v>2</v>
      </c>
      <c r="JD26" s="31">
        <v>2</v>
      </c>
      <c r="JE26" s="31">
        <v>2</v>
      </c>
      <c r="JF26" s="31">
        <v>2</v>
      </c>
      <c r="JG26" s="31">
        <v>2</v>
      </c>
      <c r="JH26" s="31">
        <v>2</v>
      </c>
      <c r="JI26" s="31">
        <v>2</v>
      </c>
      <c r="JJ26" s="31">
        <v>2</v>
      </c>
      <c r="JQ26" s="31" t="s">
        <v>366</v>
      </c>
      <c r="JZ26" s="31">
        <v>1</v>
      </c>
      <c r="KC26" s="31">
        <v>1</v>
      </c>
      <c r="LA26" s="31" t="s">
        <v>1729</v>
      </c>
      <c r="LC26" s="31">
        <v>2</v>
      </c>
      <c r="LE26" s="31" t="s">
        <v>364</v>
      </c>
      <c r="LF26" s="31">
        <v>2</v>
      </c>
      <c r="LG26" s="31">
        <v>2</v>
      </c>
      <c r="LH26" s="31">
        <v>2</v>
      </c>
      <c r="LI26" s="31">
        <v>2</v>
      </c>
      <c r="LK26" s="31">
        <v>2</v>
      </c>
      <c r="LM26" s="31">
        <v>2</v>
      </c>
      <c r="LO26" s="31">
        <v>2</v>
      </c>
      <c r="LQ26" s="31">
        <v>2</v>
      </c>
      <c r="LS26" s="31">
        <v>2</v>
      </c>
      <c r="LU26" s="31">
        <v>2</v>
      </c>
      <c r="LW26" s="31">
        <v>2</v>
      </c>
      <c r="LY26" s="31">
        <v>2</v>
      </c>
      <c r="MA26" s="31">
        <v>2</v>
      </c>
      <c r="MC26" s="31">
        <v>2</v>
      </c>
      <c r="ME26" s="31">
        <v>2</v>
      </c>
      <c r="MG26" s="31">
        <v>2</v>
      </c>
      <c r="MI26" s="31">
        <v>2</v>
      </c>
      <c r="MK26" s="31">
        <v>2</v>
      </c>
      <c r="MM26" s="31">
        <v>2</v>
      </c>
      <c r="MO26" s="31">
        <v>2</v>
      </c>
      <c r="MQ26" s="31">
        <v>2</v>
      </c>
      <c r="MS26" s="31">
        <v>2</v>
      </c>
      <c r="MU26" s="31">
        <v>2</v>
      </c>
      <c r="MW26" s="31">
        <v>2</v>
      </c>
      <c r="MY26" s="31" t="s">
        <v>355</v>
      </c>
      <c r="NA26" s="31">
        <v>2</v>
      </c>
      <c r="NC26" s="31">
        <v>2</v>
      </c>
      <c r="NE26" s="31">
        <v>2</v>
      </c>
      <c r="NG26" s="31">
        <v>2</v>
      </c>
      <c r="NI26" s="31">
        <v>2</v>
      </c>
      <c r="NK26" s="31">
        <v>2</v>
      </c>
      <c r="NM26" s="31">
        <v>2</v>
      </c>
      <c r="NO26" s="31">
        <v>2</v>
      </c>
      <c r="NQ26" s="31">
        <v>2</v>
      </c>
      <c r="NS26" s="31">
        <v>2</v>
      </c>
      <c r="NU26" s="31">
        <v>2</v>
      </c>
      <c r="NW26" s="31">
        <v>2</v>
      </c>
      <c r="NY26" s="31">
        <v>2</v>
      </c>
      <c r="OA26" s="31">
        <v>2</v>
      </c>
      <c r="OC26" s="31">
        <v>2</v>
      </c>
      <c r="OE26" s="31">
        <v>2</v>
      </c>
      <c r="OG26" s="31">
        <v>2</v>
      </c>
      <c r="OI26" s="31">
        <v>2</v>
      </c>
      <c r="OK26" s="31">
        <v>2</v>
      </c>
      <c r="OM26" s="31">
        <v>2</v>
      </c>
      <c r="OO26" s="31">
        <v>2</v>
      </c>
      <c r="OQ26" s="31" t="s">
        <v>355</v>
      </c>
      <c r="OS26" s="31">
        <v>2</v>
      </c>
      <c r="OU26" s="31">
        <v>2</v>
      </c>
      <c r="OW26" s="31">
        <v>2</v>
      </c>
      <c r="OY26" s="31">
        <v>2</v>
      </c>
      <c r="PA26" s="31">
        <v>2</v>
      </c>
      <c r="PC26" s="31">
        <v>2</v>
      </c>
      <c r="PE26" s="31">
        <v>2</v>
      </c>
      <c r="PG26" s="31">
        <v>2</v>
      </c>
      <c r="PI26" s="31">
        <v>2</v>
      </c>
      <c r="PK26" s="31">
        <v>2</v>
      </c>
      <c r="PM26" s="31">
        <v>2</v>
      </c>
      <c r="PO26" s="31">
        <v>2</v>
      </c>
      <c r="PQ26" s="31">
        <v>2</v>
      </c>
      <c r="PS26" s="31">
        <v>2</v>
      </c>
      <c r="PU26" s="31">
        <v>2</v>
      </c>
      <c r="PW26" s="31">
        <v>2</v>
      </c>
      <c r="PY26" s="31">
        <v>2</v>
      </c>
      <c r="QA26" s="31">
        <v>2</v>
      </c>
      <c r="QC26" s="31">
        <v>2</v>
      </c>
      <c r="QE26" s="31">
        <v>2</v>
      </c>
      <c r="QG26" s="31">
        <v>2</v>
      </c>
      <c r="QI26" s="31" t="s">
        <v>355</v>
      </c>
      <c r="QK26" s="31">
        <v>1</v>
      </c>
      <c r="QL26" s="31">
        <v>2</v>
      </c>
      <c r="QM26" s="31">
        <v>2</v>
      </c>
      <c r="QN26" s="31">
        <v>2</v>
      </c>
      <c r="QO26" s="31">
        <v>2</v>
      </c>
      <c r="QP26" s="31">
        <v>2</v>
      </c>
      <c r="QQ26" s="31">
        <v>2</v>
      </c>
      <c r="QR26" s="31">
        <v>2</v>
      </c>
      <c r="QS26" s="31">
        <v>2</v>
      </c>
      <c r="QT26" s="31">
        <v>2</v>
      </c>
      <c r="QU26" s="31">
        <v>2</v>
      </c>
      <c r="QV26" s="31">
        <v>2</v>
      </c>
      <c r="QW26" s="31">
        <v>2</v>
      </c>
      <c r="QX26" s="31">
        <v>2</v>
      </c>
      <c r="QY26" s="31">
        <v>2</v>
      </c>
      <c r="QZ26" s="31">
        <v>2</v>
      </c>
      <c r="RA26" s="31">
        <v>2</v>
      </c>
      <c r="RB26" s="31">
        <v>2</v>
      </c>
      <c r="RC26" s="31">
        <v>1</v>
      </c>
      <c r="RD26" s="31">
        <v>2</v>
      </c>
      <c r="RE26" s="31">
        <v>2</v>
      </c>
      <c r="RF26" s="31">
        <v>2</v>
      </c>
      <c r="RG26" s="31">
        <v>2</v>
      </c>
      <c r="RH26" s="31">
        <v>2</v>
      </c>
      <c r="RI26" s="31">
        <v>2</v>
      </c>
      <c r="RJ26" s="31">
        <v>2</v>
      </c>
      <c r="RK26" s="31">
        <v>2</v>
      </c>
      <c r="RL26" s="31">
        <v>2</v>
      </c>
      <c r="RM26" s="31">
        <v>2</v>
      </c>
      <c r="RN26" s="31">
        <v>2</v>
      </c>
      <c r="RO26" s="31">
        <v>2</v>
      </c>
      <c r="RP26" s="31">
        <v>2</v>
      </c>
      <c r="RQ26" s="31">
        <v>2</v>
      </c>
      <c r="RR26" s="31">
        <v>2</v>
      </c>
      <c r="RS26" s="31">
        <v>2</v>
      </c>
      <c r="RT26" s="31" t="s">
        <v>2098</v>
      </c>
      <c r="RU26" s="31" t="s">
        <v>2098</v>
      </c>
      <c r="RX26" s="31">
        <v>5</v>
      </c>
      <c r="RY26" s="31">
        <v>2</v>
      </c>
      <c r="RZ26" s="31">
        <v>2</v>
      </c>
      <c r="SA26" s="31">
        <v>2</v>
      </c>
      <c r="SB26" s="31">
        <v>2</v>
      </c>
      <c r="SC26" s="31">
        <v>2</v>
      </c>
      <c r="SD26" s="31">
        <v>5</v>
      </c>
      <c r="SE26" s="31">
        <v>2</v>
      </c>
      <c r="SF26" s="31">
        <v>2</v>
      </c>
      <c r="SG26" s="31">
        <v>2</v>
      </c>
      <c r="SH26" s="31">
        <v>2</v>
      </c>
      <c r="SI26" s="31">
        <v>2</v>
      </c>
      <c r="SJ26" s="31">
        <v>2</v>
      </c>
      <c r="SK26" s="31">
        <v>2</v>
      </c>
      <c r="SL26" s="31">
        <v>1</v>
      </c>
      <c r="SM26" s="31" t="s">
        <v>1550</v>
      </c>
      <c r="SO26" s="31">
        <v>1</v>
      </c>
      <c r="SP26" s="31">
        <v>2</v>
      </c>
      <c r="SQ26" s="31">
        <v>2</v>
      </c>
      <c r="SR26" s="31">
        <v>2</v>
      </c>
      <c r="SS26" s="31">
        <v>2</v>
      </c>
      <c r="ST26" s="31">
        <v>2</v>
      </c>
      <c r="SU26" s="31">
        <v>2</v>
      </c>
      <c r="SV26" s="31">
        <v>2</v>
      </c>
      <c r="SW26" s="31" t="s">
        <v>1442</v>
      </c>
      <c r="SX26" s="31">
        <v>1</v>
      </c>
      <c r="SZ26" s="31">
        <v>2</v>
      </c>
      <c r="TA26" s="31">
        <v>2</v>
      </c>
      <c r="TB26" s="31">
        <v>2</v>
      </c>
      <c r="TC26" s="31">
        <v>1</v>
      </c>
      <c r="TD26" s="31">
        <v>2</v>
      </c>
      <c r="TE26" s="31">
        <v>2</v>
      </c>
      <c r="TF26" s="31">
        <v>2</v>
      </c>
      <c r="TG26" s="31">
        <v>1</v>
      </c>
      <c r="TH26" s="31" t="s">
        <v>1442</v>
      </c>
      <c r="TJ26" s="31" t="s">
        <v>1550</v>
      </c>
      <c r="TK26" s="31" t="s">
        <v>1442</v>
      </c>
      <c r="TL26" s="31" t="s">
        <v>1442</v>
      </c>
      <c r="TQ26" s="31">
        <v>2</v>
      </c>
      <c r="TS26" s="31">
        <v>2</v>
      </c>
      <c r="TT26" s="31">
        <v>2</v>
      </c>
      <c r="TU26" s="31">
        <v>2</v>
      </c>
      <c r="TV26" s="31">
        <v>2</v>
      </c>
      <c r="TW26" s="31">
        <v>2</v>
      </c>
      <c r="TX26" s="31">
        <v>2</v>
      </c>
      <c r="TY26" s="31">
        <v>2</v>
      </c>
      <c r="TZ26" s="31">
        <v>1</v>
      </c>
      <c r="UA26" s="31">
        <v>1</v>
      </c>
    </row>
    <row r="27" spans="1:547" s="31" customFormat="1" ht="13.5" customHeight="1">
      <c r="A27" s="31">
        <f t="shared" si="0"/>
        <v>25</v>
      </c>
      <c r="B27" s="31">
        <v>25</v>
      </c>
      <c r="C27" s="31">
        <v>25</v>
      </c>
      <c r="D27" s="31" t="s">
        <v>2040</v>
      </c>
      <c r="E27" s="31" t="s">
        <v>2099</v>
      </c>
      <c r="H27" s="31">
        <v>42633</v>
      </c>
      <c r="I27" s="31">
        <v>19127</v>
      </c>
      <c r="J27" s="31">
        <v>2</v>
      </c>
      <c r="K27" s="31">
        <v>1</v>
      </c>
      <c r="L27" s="31">
        <v>5</v>
      </c>
      <c r="M27" s="31">
        <v>2</v>
      </c>
      <c r="N27" s="31">
        <v>5</v>
      </c>
      <c r="O27" s="31">
        <v>2</v>
      </c>
      <c r="P27" s="31">
        <v>5</v>
      </c>
      <c r="Q27" s="31">
        <v>2</v>
      </c>
      <c r="R27" s="31">
        <v>39600</v>
      </c>
      <c r="S27" s="31">
        <v>40695</v>
      </c>
      <c r="T27" s="31">
        <v>42005</v>
      </c>
      <c r="W27" s="31">
        <v>1</v>
      </c>
      <c r="X27" s="31">
        <v>2</v>
      </c>
      <c r="Y27" s="31">
        <v>2</v>
      </c>
      <c r="Z27" s="31">
        <v>2</v>
      </c>
      <c r="AA27" s="31">
        <v>2</v>
      </c>
      <c r="AB27" s="31">
        <v>2</v>
      </c>
      <c r="AC27" s="31">
        <v>2</v>
      </c>
      <c r="AD27" s="31">
        <v>1</v>
      </c>
      <c r="AE27" s="31">
        <v>4</v>
      </c>
      <c r="AF27" s="31">
        <v>2</v>
      </c>
      <c r="AG27" s="31">
        <v>3</v>
      </c>
      <c r="AH27" s="31">
        <v>2</v>
      </c>
      <c r="AI27" s="31">
        <v>6</v>
      </c>
      <c r="AJ27" s="31">
        <v>2</v>
      </c>
      <c r="AK27" s="31">
        <v>4</v>
      </c>
      <c r="AL27" s="31">
        <v>2</v>
      </c>
      <c r="AN27" s="31">
        <v>1</v>
      </c>
      <c r="AO27" s="31">
        <v>2</v>
      </c>
      <c r="AP27" s="31">
        <v>1</v>
      </c>
      <c r="AQ27" s="31">
        <v>2</v>
      </c>
      <c r="AR27" s="31">
        <v>2</v>
      </c>
      <c r="AS27" s="31">
        <v>2</v>
      </c>
      <c r="AT27" s="31">
        <v>2</v>
      </c>
      <c r="AU27" s="31">
        <v>2</v>
      </c>
      <c r="AW27" s="31">
        <v>1</v>
      </c>
      <c r="AX27" s="31">
        <v>1</v>
      </c>
      <c r="AY27" s="31">
        <v>1</v>
      </c>
      <c r="AZ27" s="31">
        <v>1</v>
      </c>
      <c r="BA27" s="31">
        <v>1</v>
      </c>
      <c r="BB27" s="31">
        <v>2</v>
      </c>
      <c r="BD27" s="31">
        <v>1</v>
      </c>
      <c r="BE27" s="31">
        <v>1</v>
      </c>
      <c r="BF27" s="31">
        <v>1</v>
      </c>
      <c r="BG27" s="31">
        <v>1</v>
      </c>
      <c r="BH27" s="31">
        <v>1</v>
      </c>
      <c r="BI27" s="31">
        <v>2</v>
      </c>
      <c r="BK27" s="31">
        <v>1</v>
      </c>
      <c r="BL27" s="31">
        <v>1</v>
      </c>
      <c r="BM27" s="31">
        <v>2</v>
      </c>
      <c r="BN27" s="31">
        <v>2</v>
      </c>
      <c r="BO27" s="31">
        <v>2</v>
      </c>
      <c r="BP27" s="31">
        <v>2</v>
      </c>
      <c r="BQ27" s="31">
        <v>2</v>
      </c>
      <c r="BT27" s="31">
        <v>2</v>
      </c>
      <c r="BU27" s="31">
        <v>2</v>
      </c>
      <c r="BV27" s="31">
        <v>2</v>
      </c>
      <c r="BW27" s="31">
        <v>2</v>
      </c>
      <c r="BX27" s="31">
        <v>2</v>
      </c>
      <c r="BY27" s="31">
        <v>1</v>
      </c>
      <c r="BZ27" s="31">
        <v>2</v>
      </c>
      <c r="CA27" s="31">
        <v>2</v>
      </c>
      <c r="CD27" s="31">
        <v>1</v>
      </c>
      <c r="CH27" s="31">
        <v>1</v>
      </c>
      <c r="CM27" s="31">
        <v>6</v>
      </c>
      <c r="CN27" s="31">
        <v>15</v>
      </c>
      <c r="CO27" s="31">
        <v>21</v>
      </c>
      <c r="CP27" s="31">
        <v>1</v>
      </c>
      <c r="DA27" s="31">
        <v>2</v>
      </c>
      <c r="DB27" s="31">
        <v>4</v>
      </c>
      <c r="DC27" s="31">
        <v>0</v>
      </c>
      <c r="DD27" s="31">
        <v>1</v>
      </c>
      <c r="DE27" s="31">
        <v>90</v>
      </c>
      <c r="DF27" s="31">
        <v>3</v>
      </c>
      <c r="DG27" s="31">
        <v>4</v>
      </c>
      <c r="DH27" s="31">
        <v>4</v>
      </c>
      <c r="DI27" s="31">
        <v>0</v>
      </c>
      <c r="DJ27" s="31">
        <v>2</v>
      </c>
      <c r="DK27" s="31">
        <v>0</v>
      </c>
      <c r="DL27" s="31">
        <v>1</v>
      </c>
      <c r="DM27" s="31">
        <v>1</v>
      </c>
      <c r="DN27" s="31">
        <v>0</v>
      </c>
      <c r="DO27" s="31">
        <v>4</v>
      </c>
      <c r="DP27" s="31">
        <v>4</v>
      </c>
      <c r="DQ27" s="31">
        <v>4</v>
      </c>
      <c r="DR27" s="31">
        <v>27</v>
      </c>
      <c r="DS27" s="31">
        <v>0.210744312561819</v>
      </c>
      <c r="DX27" s="31">
        <v>3.75</v>
      </c>
      <c r="DY27" s="31">
        <v>3.4</v>
      </c>
      <c r="DZ27" s="31">
        <v>5.4</v>
      </c>
      <c r="EA27" s="31" t="s">
        <v>2100</v>
      </c>
      <c r="EV27" s="31">
        <v>1</v>
      </c>
      <c r="EW27" s="31">
        <v>2</v>
      </c>
      <c r="EX27" s="31">
        <v>2</v>
      </c>
      <c r="EY27" s="31">
        <v>2</v>
      </c>
      <c r="EZ27" s="31">
        <v>2</v>
      </c>
      <c r="FA27" s="31">
        <v>1</v>
      </c>
      <c r="FB27" s="31">
        <v>1</v>
      </c>
      <c r="FC27" s="31">
        <v>1</v>
      </c>
      <c r="FK27" s="31">
        <v>2</v>
      </c>
      <c r="FL27" s="31">
        <v>2</v>
      </c>
      <c r="FM27" s="31">
        <v>2</v>
      </c>
      <c r="FN27" s="31">
        <v>2</v>
      </c>
      <c r="FO27" s="31">
        <v>2</v>
      </c>
      <c r="FP27" s="31">
        <v>1</v>
      </c>
      <c r="FQ27" s="31">
        <v>2</v>
      </c>
      <c r="FR27" s="31">
        <v>2</v>
      </c>
      <c r="FS27" s="31">
        <v>4</v>
      </c>
      <c r="FT27" s="31">
        <v>2</v>
      </c>
      <c r="FU27" s="31">
        <v>2</v>
      </c>
      <c r="FV27" s="31">
        <v>2</v>
      </c>
      <c r="FW27" s="31">
        <v>2</v>
      </c>
      <c r="FX27" s="31">
        <v>1</v>
      </c>
      <c r="FY27" s="31">
        <v>2</v>
      </c>
      <c r="GA27" s="31">
        <v>2</v>
      </c>
      <c r="GB27" s="31">
        <v>2</v>
      </c>
      <c r="GC27" s="31">
        <v>1</v>
      </c>
      <c r="GD27" s="31">
        <v>1970</v>
      </c>
      <c r="GE27" s="31">
        <v>1</v>
      </c>
      <c r="GF27" s="31">
        <v>1978</v>
      </c>
      <c r="GG27" s="31">
        <v>1</v>
      </c>
      <c r="GH27" s="31">
        <v>2</v>
      </c>
      <c r="GJ27" s="31">
        <v>2</v>
      </c>
      <c r="GL27" s="31">
        <v>1</v>
      </c>
      <c r="GM27" s="31">
        <v>42005</v>
      </c>
      <c r="GO27" s="31">
        <v>1</v>
      </c>
      <c r="GP27" s="31" t="s">
        <v>2101</v>
      </c>
      <c r="GQ27" s="31">
        <v>2</v>
      </c>
      <c r="GS27" s="31">
        <v>2</v>
      </c>
      <c r="GU27" s="31">
        <v>2</v>
      </c>
      <c r="GW27" s="31">
        <v>2</v>
      </c>
      <c r="HB27" s="31" t="s">
        <v>355</v>
      </c>
      <c r="HM27" s="31">
        <v>2</v>
      </c>
      <c r="HP27" s="31">
        <v>2</v>
      </c>
      <c r="HQ27" s="31">
        <v>2</v>
      </c>
      <c r="HR27" s="31">
        <v>2</v>
      </c>
      <c r="HS27" s="31">
        <v>2</v>
      </c>
      <c r="HT27" s="31">
        <v>2</v>
      </c>
      <c r="HU27" s="31">
        <v>2</v>
      </c>
      <c r="HV27" s="31">
        <v>2</v>
      </c>
      <c r="HZ27" s="31">
        <v>2</v>
      </c>
      <c r="IA27" s="31">
        <v>2</v>
      </c>
      <c r="IB27" s="31">
        <v>2</v>
      </c>
      <c r="IC27" s="31">
        <v>2</v>
      </c>
      <c r="ID27" s="31">
        <v>2</v>
      </c>
      <c r="IE27" s="31">
        <v>2</v>
      </c>
      <c r="IF27" s="31">
        <v>2</v>
      </c>
      <c r="IJ27" s="31">
        <v>2</v>
      </c>
      <c r="IK27" s="31">
        <v>2</v>
      </c>
      <c r="IL27" s="31">
        <v>2</v>
      </c>
      <c r="IM27" s="31">
        <v>2</v>
      </c>
      <c r="IN27" s="31">
        <v>2</v>
      </c>
      <c r="IO27" s="31">
        <v>2</v>
      </c>
      <c r="IP27" s="31">
        <v>2</v>
      </c>
      <c r="IT27" s="31">
        <v>2</v>
      </c>
      <c r="IU27" s="31">
        <v>2</v>
      </c>
      <c r="IV27" s="31">
        <v>2</v>
      </c>
      <c r="IW27" s="31">
        <v>2</v>
      </c>
      <c r="IX27" s="31">
        <v>2</v>
      </c>
      <c r="IY27" s="31">
        <v>2</v>
      </c>
      <c r="IZ27" s="31">
        <v>2</v>
      </c>
      <c r="JD27" s="31">
        <v>2</v>
      </c>
      <c r="JE27" s="31">
        <v>2</v>
      </c>
      <c r="JF27" s="31">
        <v>2</v>
      </c>
      <c r="JG27" s="31">
        <v>2</v>
      </c>
      <c r="JH27" s="31">
        <v>2</v>
      </c>
      <c r="JI27" s="31">
        <v>2</v>
      </c>
      <c r="JJ27" s="31">
        <v>2</v>
      </c>
      <c r="JS27" s="31" t="s">
        <v>2102</v>
      </c>
      <c r="JZ27" s="31">
        <v>2</v>
      </c>
      <c r="KB27" s="31">
        <v>82</v>
      </c>
      <c r="KC27" s="31">
        <v>2</v>
      </c>
      <c r="KD27" s="31" t="s">
        <v>2102</v>
      </c>
      <c r="KE27" s="31">
        <v>48</v>
      </c>
      <c r="LA27" s="31" t="s">
        <v>1729</v>
      </c>
      <c r="LB27" s="31" t="s">
        <v>359</v>
      </c>
      <c r="LC27" s="31">
        <v>2</v>
      </c>
      <c r="LD27" s="31">
        <v>1</v>
      </c>
      <c r="LE27" s="31" t="s">
        <v>1971</v>
      </c>
      <c r="LF27" s="31">
        <v>2</v>
      </c>
      <c r="LG27" s="31">
        <v>2</v>
      </c>
      <c r="LH27" s="31">
        <v>1</v>
      </c>
      <c r="LI27" s="31">
        <v>2</v>
      </c>
      <c r="LK27" s="31">
        <v>2</v>
      </c>
      <c r="LM27" s="31">
        <v>2</v>
      </c>
      <c r="LO27" s="31">
        <v>2</v>
      </c>
      <c r="LQ27" s="31">
        <v>2</v>
      </c>
      <c r="LS27" s="31">
        <v>2</v>
      </c>
      <c r="LU27" s="31">
        <v>2</v>
      </c>
      <c r="LW27" s="31">
        <v>2</v>
      </c>
      <c r="LY27" s="31">
        <v>2</v>
      </c>
      <c r="MA27" s="31">
        <v>2</v>
      </c>
      <c r="MC27" s="31">
        <v>2</v>
      </c>
      <c r="ME27" s="31">
        <v>2</v>
      </c>
      <c r="MG27" s="31">
        <v>2</v>
      </c>
      <c r="MI27" s="31">
        <v>2</v>
      </c>
      <c r="MK27" s="31">
        <v>2</v>
      </c>
      <c r="MM27" s="31">
        <v>1</v>
      </c>
      <c r="MN27" s="31">
        <v>15</v>
      </c>
      <c r="MO27" s="31">
        <v>2</v>
      </c>
      <c r="MQ27" s="31">
        <v>2</v>
      </c>
      <c r="MS27" s="31">
        <v>2</v>
      </c>
      <c r="MU27" s="31">
        <v>2</v>
      </c>
      <c r="MW27" s="31">
        <v>2</v>
      </c>
      <c r="MY27" s="31" t="s">
        <v>355</v>
      </c>
      <c r="NA27" s="31">
        <v>2</v>
      </c>
      <c r="NC27" s="31">
        <v>2</v>
      </c>
      <c r="NE27" s="31">
        <v>2</v>
      </c>
      <c r="NG27" s="31">
        <v>2</v>
      </c>
      <c r="NI27" s="31">
        <v>2</v>
      </c>
      <c r="NK27" s="31">
        <v>2</v>
      </c>
      <c r="NM27" s="31">
        <v>2</v>
      </c>
      <c r="NO27" s="31">
        <v>2</v>
      </c>
      <c r="NQ27" s="31">
        <v>2</v>
      </c>
      <c r="NS27" s="31">
        <v>2</v>
      </c>
      <c r="NU27" s="31">
        <v>2</v>
      </c>
      <c r="NW27" s="31">
        <v>2</v>
      </c>
      <c r="NY27" s="31">
        <v>2</v>
      </c>
      <c r="OA27" s="31">
        <v>2</v>
      </c>
      <c r="OC27" s="31">
        <v>2</v>
      </c>
      <c r="OE27" s="31">
        <v>2</v>
      </c>
      <c r="OG27" s="31">
        <v>2</v>
      </c>
      <c r="OI27" s="31">
        <v>2</v>
      </c>
      <c r="OK27" s="31">
        <v>2</v>
      </c>
      <c r="OM27" s="31">
        <v>2</v>
      </c>
      <c r="OO27" s="31">
        <v>2</v>
      </c>
      <c r="OQ27" s="31" t="s">
        <v>355</v>
      </c>
      <c r="OS27" s="31">
        <v>2</v>
      </c>
      <c r="OU27" s="31">
        <v>2</v>
      </c>
      <c r="OW27" s="31">
        <v>2</v>
      </c>
      <c r="OY27" s="31">
        <v>2</v>
      </c>
      <c r="PA27" s="31">
        <v>2</v>
      </c>
      <c r="PC27" s="31">
        <v>2</v>
      </c>
      <c r="PE27" s="31">
        <v>2</v>
      </c>
      <c r="PG27" s="31">
        <v>2</v>
      </c>
      <c r="PI27" s="31">
        <v>2</v>
      </c>
      <c r="PK27" s="31">
        <v>2</v>
      </c>
      <c r="PM27" s="31">
        <v>2</v>
      </c>
      <c r="PO27" s="31">
        <v>2</v>
      </c>
      <c r="PQ27" s="31">
        <v>2</v>
      </c>
      <c r="PS27" s="31">
        <v>2</v>
      </c>
      <c r="PU27" s="31">
        <v>2</v>
      </c>
      <c r="PW27" s="31">
        <v>2</v>
      </c>
      <c r="PY27" s="31">
        <v>2</v>
      </c>
      <c r="QA27" s="31">
        <v>2</v>
      </c>
      <c r="QC27" s="31">
        <v>2</v>
      </c>
      <c r="QE27" s="31">
        <v>2</v>
      </c>
      <c r="QG27" s="31">
        <v>2</v>
      </c>
      <c r="QI27" s="31" t="s">
        <v>355</v>
      </c>
      <c r="QK27" s="31">
        <v>1</v>
      </c>
      <c r="QL27" s="31">
        <v>2</v>
      </c>
      <c r="QM27" s="31">
        <v>2</v>
      </c>
      <c r="QN27" s="31">
        <v>2</v>
      </c>
      <c r="QO27" s="31">
        <v>2</v>
      </c>
      <c r="QP27" s="31">
        <v>2</v>
      </c>
      <c r="QQ27" s="31">
        <v>2</v>
      </c>
      <c r="QR27" s="31">
        <v>2</v>
      </c>
      <c r="QS27" s="31">
        <v>2</v>
      </c>
      <c r="QT27" s="31">
        <v>2</v>
      </c>
      <c r="QU27" s="31">
        <v>2</v>
      </c>
      <c r="QV27" s="31">
        <v>2</v>
      </c>
      <c r="QW27" s="31">
        <v>2</v>
      </c>
      <c r="QX27" s="31">
        <v>2</v>
      </c>
      <c r="QY27" s="31">
        <v>2</v>
      </c>
      <c r="QZ27" s="31">
        <v>2</v>
      </c>
      <c r="RA27" s="31">
        <v>2</v>
      </c>
      <c r="RB27" s="31">
        <v>2</v>
      </c>
      <c r="RC27" s="31">
        <v>2</v>
      </c>
      <c r="RD27" s="31">
        <v>2</v>
      </c>
      <c r="RE27" s="31">
        <v>2</v>
      </c>
      <c r="RF27" s="31">
        <v>2</v>
      </c>
      <c r="RG27" s="31">
        <v>2</v>
      </c>
      <c r="RH27" s="31">
        <v>2</v>
      </c>
      <c r="RI27" s="31">
        <v>2</v>
      </c>
      <c r="RJ27" s="31">
        <v>1</v>
      </c>
      <c r="RK27" s="31">
        <v>2</v>
      </c>
      <c r="RL27" s="31">
        <v>2</v>
      </c>
      <c r="RM27" s="31">
        <v>2</v>
      </c>
      <c r="RN27" s="31">
        <v>2</v>
      </c>
      <c r="RO27" s="31">
        <v>2</v>
      </c>
      <c r="RP27" s="31">
        <v>2</v>
      </c>
      <c r="RQ27" s="31">
        <v>2</v>
      </c>
      <c r="RR27" s="31">
        <v>2</v>
      </c>
      <c r="RS27" s="31">
        <v>2</v>
      </c>
      <c r="RT27" s="31" t="s">
        <v>362</v>
      </c>
      <c r="RU27" s="31" t="s">
        <v>2103</v>
      </c>
      <c r="RX27" s="31">
        <v>5</v>
      </c>
      <c r="RY27" s="31">
        <v>2</v>
      </c>
      <c r="RZ27" s="31">
        <v>2</v>
      </c>
      <c r="SA27" s="31">
        <v>2</v>
      </c>
      <c r="SB27" s="31">
        <v>2</v>
      </c>
      <c r="SC27" s="31">
        <v>2</v>
      </c>
      <c r="SD27" s="31">
        <v>5</v>
      </c>
      <c r="SE27" s="31">
        <v>2</v>
      </c>
      <c r="SF27" s="31">
        <v>2</v>
      </c>
      <c r="SG27" s="31">
        <v>2</v>
      </c>
      <c r="SH27" s="31">
        <v>2</v>
      </c>
      <c r="SI27" s="31">
        <v>2</v>
      </c>
      <c r="SJ27" s="31">
        <v>2</v>
      </c>
      <c r="SK27" s="31">
        <v>2</v>
      </c>
      <c r="SL27" s="31">
        <v>2</v>
      </c>
      <c r="SM27" s="31" t="s">
        <v>2104</v>
      </c>
      <c r="SO27" s="31">
        <v>2</v>
      </c>
      <c r="SP27" s="31">
        <v>2</v>
      </c>
      <c r="SQ27" s="31">
        <v>2</v>
      </c>
      <c r="SR27" s="31">
        <v>1</v>
      </c>
      <c r="SS27" s="31">
        <v>2</v>
      </c>
      <c r="ST27" s="31">
        <v>2</v>
      </c>
      <c r="SU27" s="31">
        <v>2</v>
      </c>
      <c r="SV27" s="31">
        <v>2</v>
      </c>
      <c r="SW27" s="31" t="s">
        <v>1430</v>
      </c>
      <c r="SX27" s="31">
        <v>42</v>
      </c>
      <c r="SZ27" s="31">
        <v>2</v>
      </c>
      <c r="TA27" s="31">
        <v>2</v>
      </c>
      <c r="TB27" s="31">
        <v>2</v>
      </c>
      <c r="TC27" s="31">
        <v>2</v>
      </c>
      <c r="TD27" s="31">
        <v>1</v>
      </c>
      <c r="TE27" s="31">
        <v>1</v>
      </c>
      <c r="TF27" s="31">
        <v>1</v>
      </c>
      <c r="TG27" s="31">
        <v>1</v>
      </c>
      <c r="TH27" s="31" t="s">
        <v>1430</v>
      </c>
      <c r="TJ27" s="31" t="s">
        <v>2104</v>
      </c>
      <c r="TK27" s="31" t="s">
        <v>1430</v>
      </c>
      <c r="TQ27" s="31">
        <v>43</v>
      </c>
      <c r="TS27" s="31">
        <v>2</v>
      </c>
      <c r="TT27" s="31">
        <v>2</v>
      </c>
      <c r="TU27" s="31">
        <v>2</v>
      </c>
      <c r="TV27" s="31">
        <v>2</v>
      </c>
      <c r="TW27" s="31">
        <v>1</v>
      </c>
      <c r="TX27" s="31">
        <v>1</v>
      </c>
      <c r="TY27" s="31">
        <v>1</v>
      </c>
      <c r="TZ27" s="31">
        <v>1</v>
      </c>
      <c r="UA27" s="31">
        <v>1</v>
      </c>
    </row>
    <row r="28" spans="1:547" s="31" customFormat="1" ht="13.5" customHeight="1">
      <c r="A28" s="31">
        <f t="shared" si="0"/>
        <v>26</v>
      </c>
      <c r="B28" s="31">
        <v>26</v>
      </c>
      <c r="C28" s="31">
        <v>26</v>
      </c>
      <c r="D28" s="31" t="s">
        <v>2040</v>
      </c>
      <c r="E28" s="31" t="s">
        <v>2105</v>
      </c>
      <c r="H28" s="31">
        <v>42653</v>
      </c>
      <c r="I28" s="31">
        <v>16493</v>
      </c>
      <c r="J28" s="31">
        <v>1</v>
      </c>
      <c r="K28" s="31">
        <v>1</v>
      </c>
      <c r="L28" s="31">
        <v>3</v>
      </c>
      <c r="M28" s="31">
        <v>1</v>
      </c>
      <c r="N28" s="31">
        <v>3</v>
      </c>
      <c r="O28" s="31">
        <v>1</v>
      </c>
      <c r="P28" s="31">
        <v>3</v>
      </c>
      <c r="Q28" s="31">
        <v>1</v>
      </c>
      <c r="R28" s="31">
        <v>41122</v>
      </c>
      <c r="S28" s="31">
        <v>41275</v>
      </c>
      <c r="T28" s="31">
        <v>41791</v>
      </c>
      <c r="W28" s="31">
        <v>1</v>
      </c>
      <c r="X28" s="31">
        <v>2</v>
      </c>
      <c r="Y28" s="31">
        <v>2</v>
      </c>
      <c r="Z28" s="31">
        <v>2</v>
      </c>
      <c r="AA28" s="31">
        <v>2</v>
      </c>
      <c r="AB28" s="31">
        <v>2</v>
      </c>
      <c r="AC28" s="31">
        <v>2</v>
      </c>
      <c r="AD28" s="31">
        <v>1</v>
      </c>
      <c r="AE28" s="31">
        <v>3</v>
      </c>
      <c r="AF28" s="31">
        <v>1</v>
      </c>
      <c r="AG28" s="31">
        <v>2</v>
      </c>
      <c r="AH28" s="31">
        <v>2</v>
      </c>
      <c r="AI28" s="31">
        <v>6</v>
      </c>
      <c r="AJ28" s="31">
        <v>2</v>
      </c>
      <c r="AK28" s="31">
        <v>4</v>
      </c>
      <c r="AL28" s="31">
        <v>2</v>
      </c>
      <c r="AN28" s="31">
        <v>1</v>
      </c>
      <c r="AO28" s="31">
        <v>2</v>
      </c>
      <c r="AP28" s="31">
        <v>1</v>
      </c>
      <c r="AQ28" s="31">
        <v>2</v>
      </c>
      <c r="AR28" s="31">
        <v>2</v>
      </c>
      <c r="AS28" s="31">
        <v>2</v>
      </c>
      <c r="AT28" s="31">
        <v>2</v>
      </c>
      <c r="AU28" s="31">
        <v>2</v>
      </c>
      <c r="AW28" s="31">
        <v>1</v>
      </c>
      <c r="AX28" s="31">
        <v>1</v>
      </c>
      <c r="AY28" s="31">
        <v>1</v>
      </c>
      <c r="AZ28" s="31">
        <v>2</v>
      </c>
      <c r="BA28" s="31">
        <v>2</v>
      </c>
      <c r="BB28" s="31">
        <v>2</v>
      </c>
      <c r="BD28" s="31">
        <v>1</v>
      </c>
      <c r="BE28" s="31">
        <v>2</v>
      </c>
      <c r="BF28" s="31">
        <v>1</v>
      </c>
      <c r="BG28" s="31">
        <v>2</v>
      </c>
      <c r="BH28" s="31">
        <v>2</v>
      </c>
      <c r="BI28" s="31">
        <v>2</v>
      </c>
      <c r="BK28" s="31">
        <v>2</v>
      </c>
      <c r="BL28" s="31">
        <v>2</v>
      </c>
      <c r="BM28" s="31">
        <v>2</v>
      </c>
      <c r="BN28" s="31">
        <v>2</v>
      </c>
      <c r="BO28" s="31">
        <v>2</v>
      </c>
      <c r="BP28" s="31">
        <v>1</v>
      </c>
      <c r="BR28" s="31">
        <v>2</v>
      </c>
      <c r="BT28" s="31">
        <v>2</v>
      </c>
      <c r="BU28" s="31">
        <v>2</v>
      </c>
      <c r="BV28" s="31">
        <v>2</v>
      </c>
      <c r="BW28" s="31">
        <v>2</v>
      </c>
      <c r="BX28" s="31">
        <v>2</v>
      </c>
      <c r="BY28" s="31">
        <v>1</v>
      </c>
      <c r="BZ28" s="31">
        <v>2</v>
      </c>
      <c r="CA28" s="31">
        <v>2</v>
      </c>
      <c r="CD28" s="31">
        <v>1</v>
      </c>
      <c r="CH28" s="31">
        <v>1</v>
      </c>
      <c r="CM28" s="31">
        <v>25</v>
      </c>
      <c r="CN28" s="31">
        <v>23</v>
      </c>
      <c r="CO28" s="31">
        <v>15</v>
      </c>
      <c r="CP28" s="31">
        <v>6</v>
      </c>
      <c r="CQ28" s="31">
        <v>11</v>
      </c>
      <c r="CR28" s="31">
        <v>8</v>
      </c>
      <c r="CS28" s="31">
        <v>13</v>
      </c>
      <c r="CT28" s="31">
        <v>1</v>
      </c>
      <c r="DA28" s="31">
        <v>4</v>
      </c>
      <c r="DB28" s="31">
        <v>2</v>
      </c>
      <c r="DC28" s="31">
        <v>17</v>
      </c>
      <c r="DD28" s="31">
        <v>1</v>
      </c>
      <c r="DE28" s="31">
        <v>6</v>
      </c>
      <c r="DF28" s="31">
        <v>1</v>
      </c>
      <c r="DG28" s="31">
        <v>2</v>
      </c>
      <c r="DH28" s="31">
        <v>3</v>
      </c>
      <c r="DI28" s="31">
        <v>3</v>
      </c>
      <c r="DJ28" s="31">
        <v>2</v>
      </c>
      <c r="DK28" s="31">
        <v>0</v>
      </c>
      <c r="DL28" s="31">
        <v>2</v>
      </c>
      <c r="DM28" s="31">
        <v>1</v>
      </c>
      <c r="DN28" s="31">
        <v>0</v>
      </c>
      <c r="DO28" s="31">
        <v>4</v>
      </c>
      <c r="DP28" s="31">
        <v>4</v>
      </c>
      <c r="DQ28" s="31">
        <v>3</v>
      </c>
      <c r="DR28" s="31">
        <v>25</v>
      </c>
      <c r="DS28" s="31">
        <v>0.45725832789026699</v>
      </c>
      <c r="EV28" s="31">
        <v>1</v>
      </c>
      <c r="EW28" s="31">
        <v>1</v>
      </c>
      <c r="EX28" s="31">
        <v>1</v>
      </c>
      <c r="EY28" s="31">
        <v>2</v>
      </c>
      <c r="EZ28" s="31">
        <v>1</v>
      </c>
      <c r="FA28" s="31">
        <v>1</v>
      </c>
      <c r="FB28" s="31">
        <v>1</v>
      </c>
      <c r="FC28" s="31">
        <v>1</v>
      </c>
      <c r="FK28" s="31">
        <v>2</v>
      </c>
      <c r="FL28" s="31">
        <v>2</v>
      </c>
      <c r="FM28" s="31">
        <v>2</v>
      </c>
      <c r="FN28" s="31">
        <v>2</v>
      </c>
      <c r="FO28" s="31">
        <v>2</v>
      </c>
      <c r="FP28" s="31">
        <v>2</v>
      </c>
      <c r="FQ28" s="31">
        <v>2</v>
      </c>
      <c r="FR28" s="31">
        <v>2</v>
      </c>
      <c r="FS28" s="31">
        <v>4</v>
      </c>
      <c r="FT28" s="31">
        <v>2</v>
      </c>
      <c r="FU28" s="31">
        <v>2</v>
      </c>
      <c r="FV28" s="31">
        <v>2</v>
      </c>
      <c r="FW28" s="31">
        <v>4</v>
      </c>
      <c r="FX28" s="31">
        <v>1</v>
      </c>
      <c r="FY28" s="31">
        <v>1</v>
      </c>
      <c r="GA28" s="31">
        <v>1</v>
      </c>
      <c r="GB28" s="31">
        <v>2</v>
      </c>
      <c r="GC28" s="31">
        <v>2</v>
      </c>
      <c r="GE28" s="31">
        <v>2</v>
      </c>
      <c r="GH28" s="31">
        <v>1</v>
      </c>
      <c r="GJ28" s="31">
        <v>2</v>
      </c>
      <c r="GL28" s="31">
        <v>1</v>
      </c>
      <c r="GM28" s="31">
        <v>41791</v>
      </c>
      <c r="GO28" s="31">
        <v>2</v>
      </c>
      <c r="GQ28" s="31">
        <v>2</v>
      </c>
      <c r="GS28" s="31">
        <v>2</v>
      </c>
      <c r="GU28" s="31">
        <v>2</v>
      </c>
      <c r="GW28" s="31">
        <v>2</v>
      </c>
      <c r="GY28" s="31">
        <v>2</v>
      </c>
      <c r="HA28" s="31">
        <v>2</v>
      </c>
      <c r="HB28" s="31" t="s">
        <v>355</v>
      </c>
      <c r="HM28" s="31">
        <v>2</v>
      </c>
      <c r="HP28" s="31">
        <v>2</v>
      </c>
      <c r="HQ28" s="31">
        <v>2</v>
      </c>
      <c r="HR28" s="31">
        <v>2</v>
      </c>
      <c r="HS28" s="31">
        <v>2</v>
      </c>
      <c r="HT28" s="31">
        <v>2</v>
      </c>
      <c r="HU28" s="31">
        <v>2</v>
      </c>
      <c r="HV28" s="31">
        <v>2</v>
      </c>
      <c r="HZ28" s="31">
        <v>2</v>
      </c>
      <c r="IA28" s="31">
        <v>2</v>
      </c>
      <c r="IB28" s="31">
        <v>2</v>
      </c>
      <c r="IC28" s="31">
        <v>2</v>
      </c>
      <c r="ID28" s="31">
        <v>2</v>
      </c>
      <c r="IE28" s="31">
        <v>2</v>
      </c>
      <c r="IF28" s="31">
        <v>2</v>
      </c>
      <c r="IJ28" s="31">
        <v>2</v>
      </c>
      <c r="IK28" s="31">
        <v>2</v>
      </c>
      <c r="IL28" s="31">
        <v>2</v>
      </c>
      <c r="IM28" s="31">
        <v>2</v>
      </c>
      <c r="IN28" s="31">
        <v>2</v>
      </c>
      <c r="IO28" s="31">
        <v>2</v>
      </c>
      <c r="IP28" s="31">
        <v>2</v>
      </c>
      <c r="IT28" s="31">
        <v>2</v>
      </c>
      <c r="IU28" s="31">
        <v>2</v>
      </c>
      <c r="IV28" s="31">
        <v>2</v>
      </c>
      <c r="IW28" s="31">
        <v>2</v>
      </c>
      <c r="IX28" s="31">
        <v>2</v>
      </c>
      <c r="IY28" s="31">
        <v>2</v>
      </c>
      <c r="IZ28" s="31">
        <v>2</v>
      </c>
      <c r="JD28" s="31">
        <v>2</v>
      </c>
      <c r="JE28" s="31">
        <v>2</v>
      </c>
      <c r="JF28" s="31">
        <v>2</v>
      </c>
      <c r="JG28" s="31">
        <v>2</v>
      </c>
      <c r="JH28" s="31">
        <v>2</v>
      </c>
      <c r="JI28" s="31">
        <v>2</v>
      </c>
      <c r="JJ28" s="31">
        <v>2</v>
      </c>
      <c r="JQ28" s="31" t="s">
        <v>371</v>
      </c>
      <c r="JZ28" s="31">
        <v>2</v>
      </c>
      <c r="KB28" s="31">
        <v>88</v>
      </c>
      <c r="KC28" s="31">
        <v>2</v>
      </c>
      <c r="KD28" s="31" t="s">
        <v>371</v>
      </c>
      <c r="KE28" s="31">
        <v>40</v>
      </c>
      <c r="LA28" s="31" t="s">
        <v>374</v>
      </c>
      <c r="LB28" s="31" t="s">
        <v>364</v>
      </c>
      <c r="LC28" s="31">
        <v>2</v>
      </c>
      <c r="LF28" s="31">
        <v>2</v>
      </c>
      <c r="LG28" s="31">
        <v>2</v>
      </c>
      <c r="LH28" s="31">
        <v>2</v>
      </c>
      <c r="LI28" s="31">
        <v>2</v>
      </c>
      <c r="LK28" s="31">
        <v>2</v>
      </c>
      <c r="LM28" s="31">
        <v>2</v>
      </c>
      <c r="LO28" s="31">
        <v>2</v>
      </c>
      <c r="LQ28" s="31">
        <v>2</v>
      </c>
      <c r="LS28" s="31">
        <v>2</v>
      </c>
      <c r="LU28" s="31">
        <v>2</v>
      </c>
      <c r="LW28" s="31">
        <v>2</v>
      </c>
      <c r="LY28" s="31">
        <v>2</v>
      </c>
      <c r="MA28" s="31">
        <v>2</v>
      </c>
      <c r="MC28" s="31">
        <v>2</v>
      </c>
      <c r="ME28" s="31">
        <v>2</v>
      </c>
      <c r="MG28" s="31">
        <v>2</v>
      </c>
      <c r="MI28" s="31">
        <v>2</v>
      </c>
      <c r="MK28" s="31">
        <v>2</v>
      </c>
      <c r="MM28" s="31">
        <v>2</v>
      </c>
      <c r="MO28" s="31">
        <v>2</v>
      </c>
      <c r="MQ28" s="31">
        <v>2</v>
      </c>
      <c r="MS28" s="31">
        <v>2</v>
      </c>
      <c r="MU28" s="31">
        <v>2</v>
      </c>
      <c r="MW28" s="31">
        <v>2</v>
      </c>
      <c r="MY28" s="31" t="s">
        <v>355</v>
      </c>
      <c r="NA28" s="31">
        <v>2</v>
      </c>
      <c r="NC28" s="31">
        <v>2</v>
      </c>
      <c r="NE28" s="31">
        <v>2</v>
      </c>
      <c r="NG28" s="31">
        <v>2</v>
      </c>
      <c r="NI28" s="31">
        <v>2</v>
      </c>
      <c r="NK28" s="31">
        <v>2</v>
      </c>
      <c r="NM28" s="31">
        <v>2</v>
      </c>
      <c r="NO28" s="31">
        <v>2</v>
      </c>
      <c r="NQ28" s="31">
        <v>2</v>
      </c>
      <c r="NS28" s="31">
        <v>2</v>
      </c>
      <c r="NU28" s="31">
        <v>2</v>
      </c>
      <c r="NW28" s="31">
        <v>2</v>
      </c>
      <c r="NY28" s="31">
        <v>2</v>
      </c>
      <c r="OA28" s="31">
        <v>2</v>
      </c>
      <c r="OC28" s="31">
        <v>2</v>
      </c>
      <c r="OE28" s="31">
        <v>2</v>
      </c>
      <c r="OG28" s="31">
        <v>2</v>
      </c>
      <c r="OI28" s="31">
        <v>2</v>
      </c>
      <c r="OK28" s="31">
        <v>2</v>
      </c>
      <c r="OM28" s="31">
        <v>2</v>
      </c>
      <c r="OO28" s="31">
        <v>2</v>
      </c>
      <c r="OQ28" s="31" t="s">
        <v>355</v>
      </c>
      <c r="OS28" s="31">
        <v>2</v>
      </c>
      <c r="OU28" s="31">
        <v>2</v>
      </c>
      <c r="OW28" s="31">
        <v>2</v>
      </c>
      <c r="OY28" s="31">
        <v>2</v>
      </c>
      <c r="PA28" s="31">
        <v>2</v>
      </c>
      <c r="PC28" s="31">
        <v>2</v>
      </c>
      <c r="PE28" s="31">
        <v>2</v>
      </c>
      <c r="PG28" s="31">
        <v>2</v>
      </c>
      <c r="PI28" s="31">
        <v>2</v>
      </c>
      <c r="PK28" s="31">
        <v>2</v>
      </c>
      <c r="PM28" s="31">
        <v>2</v>
      </c>
      <c r="PO28" s="31">
        <v>2</v>
      </c>
      <c r="PQ28" s="31">
        <v>2</v>
      </c>
      <c r="PS28" s="31">
        <v>2</v>
      </c>
      <c r="PU28" s="31">
        <v>2</v>
      </c>
      <c r="PW28" s="31">
        <v>2</v>
      </c>
      <c r="PY28" s="31">
        <v>2</v>
      </c>
      <c r="QA28" s="31">
        <v>2</v>
      </c>
      <c r="QC28" s="31">
        <v>2</v>
      </c>
      <c r="QE28" s="31">
        <v>2</v>
      </c>
      <c r="QG28" s="31">
        <v>2</v>
      </c>
      <c r="QI28" s="31" t="s">
        <v>355</v>
      </c>
      <c r="QK28" s="31">
        <v>1</v>
      </c>
      <c r="QL28" s="31">
        <v>2</v>
      </c>
      <c r="QM28" s="31">
        <v>2</v>
      </c>
      <c r="QN28" s="31">
        <v>2</v>
      </c>
      <c r="QO28" s="31">
        <v>2</v>
      </c>
      <c r="QP28" s="31">
        <v>2</v>
      </c>
      <c r="QQ28" s="31">
        <v>2</v>
      </c>
      <c r="QR28" s="31">
        <v>2</v>
      </c>
      <c r="QS28" s="31">
        <v>2</v>
      </c>
      <c r="QT28" s="31">
        <v>2</v>
      </c>
      <c r="QU28" s="31">
        <v>2</v>
      </c>
      <c r="QV28" s="31">
        <v>2</v>
      </c>
      <c r="QW28" s="31">
        <v>2</v>
      </c>
      <c r="QX28" s="31">
        <v>2</v>
      </c>
      <c r="QY28" s="31">
        <v>2</v>
      </c>
      <c r="QZ28" s="31">
        <v>2</v>
      </c>
      <c r="RA28" s="31">
        <v>2</v>
      </c>
      <c r="RB28" s="31">
        <v>2</v>
      </c>
      <c r="RC28" s="31">
        <v>2</v>
      </c>
      <c r="RD28" s="31">
        <v>2</v>
      </c>
      <c r="RE28" s="31">
        <v>1</v>
      </c>
      <c r="RF28" s="31">
        <v>2</v>
      </c>
      <c r="RG28" s="31">
        <v>1</v>
      </c>
      <c r="RH28" s="31">
        <v>2</v>
      </c>
      <c r="RI28" s="31">
        <v>2</v>
      </c>
      <c r="RJ28" s="31">
        <v>2</v>
      </c>
      <c r="RK28" s="31">
        <v>2</v>
      </c>
      <c r="RL28" s="31">
        <v>2</v>
      </c>
      <c r="RM28" s="31">
        <v>2</v>
      </c>
      <c r="RN28" s="31">
        <v>2</v>
      </c>
      <c r="RO28" s="31">
        <v>2</v>
      </c>
      <c r="RP28" s="31">
        <v>2</v>
      </c>
      <c r="RQ28" s="31">
        <v>2</v>
      </c>
      <c r="RR28" s="31">
        <v>2</v>
      </c>
      <c r="RS28" s="31">
        <v>2</v>
      </c>
      <c r="RT28" s="31" t="s">
        <v>362</v>
      </c>
      <c r="RU28" s="31" t="s">
        <v>1894</v>
      </c>
      <c r="RX28" s="31">
        <v>5</v>
      </c>
      <c r="RY28" s="31">
        <v>2</v>
      </c>
      <c r="RZ28" s="31">
        <v>2</v>
      </c>
      <c r="SA28" s="31">
        <v>2</v>
      </c>
      <c r="SB28" s="31">
        <v>2</v>
      </c>
      <c r="SC28" s="31">
        <v>2</v>
      </c>
      <c r="SD28" s="31">
        <v>5</v>
      </c>
      <c r="SE28" s="31">
        <v>2</v>
      </c>
      <c r="SF28" s="31">
        <v>2</v>
      </c>
      <c r="SG28" s="31">
        <v>2</v>
      </c>
      <c r="SH28" s="31">
        <v>2</v>
      </c>
      <c r="SI28" s="31">
        <v>2</v>
      </c>
      <c r="SJ28" s="31">
        <v>2</v>
      </c>
      <c r="SK28" s="31">
        <v>2</v>
      </c>
      <c r="SL28" s="31">
        <v>2</v>
      </c>
      <c r="SM28" s="31" t="s">
        <v>1442</v>
      </c>
      <c r="SO28" s="31">
        <v>2</v>
      </c>
      <c r="SP28" s="31">
        <v>2</v>
      </c>
      <c r="SQ28" s="31">
        <v>2</v>
      </c>
      <c r="SR28" s="31">
        <v>1</v>
      </c>
      <c r="SS28" s="31">
        <v>1</v>
      </c>
      <c r="ST28" s="31">
        <v>1</v>
      </c>
      <c r="SU28" s="31">
        <v>1</v>
      </c>
      <c r="SV28" s="31">
        <v>1</v>
      </c>
      <c r="SW28" s="31" t="s">
        <v>1442</v>
      </c>
      <c r="SX28" s="31">
        <v>12</v>
      </c>
      <c r="SZ28" s="31">
        <v>2</v>
      </c>
      <c r="TA28" s="31">
        <v>2</v>
      </c>
      <c r="TB28" s="31">
        <v>2</v>
      </c>
      <c r="TC28" s="31">
        <v>2</v>
      </c>
      <c r="TD28" s="31">
        <v>2</v>
      </c>
      <c r="TE28" s="31">
        <v>2</v>
      </c>
      <c r="TF28" s="31">
        <v>2</v>
      </c>
      <c r="TG28" s="31">
        <v>1</v>
      </c>
      <c r="TH28" s="31" t="s">
        <v>1442</v>
      </c>
      <c r="TJ28" s="31" t="s">
        <v>1442</v>
      </c>
      <c r="TK28" s="31" t="s">
        <v>1442</v>
      </c>
      <c r="TQ28" s="31">
        <v>18</v>
      </c>
      <c r="TS28" s="31">
        <v>2</v>
      </c>
      <c r="TT28" s="31">
        <v>2</v>
      </c>
      <c r="TU28" s="31">
        <v>2</v>
      </c>
      <c r="TV28" s="31">
        <v>2</v>
      </c>
      <c r="TW28" s="31">
        <v>2</v>
      </c>
      <c r="TX28" s="31">
        <v>2</v>
      </c>
      <c r="TY28" s="31">
        <v>2</v>
      </c>
      <c r="TZ28" s="31">
        <v>1</v>
      </c>
      <c r="UA28" s="31">
        <v>1</v>
      </c>
    </row>
    <row r="29" spans="1:547" s="31" customFormat="1" ht="13.5" customHeight="1">
      <c r="A29" s="31">
        <f t="shared" si="0"/>
        <v>27</v>
      </c>
      <c r="B29" s="31">
        <v>27</v>
      </c>
      <c r="C29" s="31">
        <v>27</v>
      </c>
      <c r="D29" s="31" t="s">
        <v>2040</v>
      </c>
      <c r="E29" s="31" t="s">
        <v>2106</v>
      </c>
      <c r="H29" s="31">
        <v>42646</v>
      </c>
      <c r="I29" s="31">
        <v>16884</v>
      </c>
      <c r="J29" s="31">
        <v>1</v>
      </c>
      <c r="K29" s="31">
        <v>1</v>
      </c>
      <c r="L29" s="31">
        <v>1</v>
      </c>
      <c r="M29" s="31">
        <v>1</v>
      </c>
      <c r="N29" s="31">
        <v>1</v>
      </c>
      <c r="O29" s="31">
        <v>1</v>
      </c>
      <c r="P29" s="31">
        <v>1</v>
      </c>
      <c r="Q29" s="31">
        <v>1</v>
      </c>
      <c r="R29" s="31">
        <v>40299</v>
      </c>
      <c r="S29" s="31">
        <v>40909</v>
      </c>
      <c r="T29" s="31">
        <v>41306</v>
      </c>
      <c r="W29" s="31">
        <v>1</v>
      </c>
      <c r="X29" s="31">
        <v>2</v>
      </c>
      <c r="Y29" s="31">
        <v>2</v>
      </c>
      <c r="Z29" s="31">
        <v>2</v>
      </c>
      <c r="AA29" s="31">
        <v>2</v>
      </c>
      <c r="AB29" s="31">
        <v>2</v>
      </c>
      <c r="AC29" s="31">
        <v>2</v>
      </c>
      <c r="AD29" s="31">
        <v>2</v>
      </c>
      <c r="AE29" s="31">
        <v>3</v>
      </c>
      <c r="AF29" s="31">
        <v>2</v>
      </c>
      <c r="AG29" s="31">
        <v>3</v>
      </c>
      <c r="AH29" s="31">
        <v>2</v>
      </c>
      <c r="AI29" s="31">
        <v>6</v>
      </c>
      <c r="AJ29" s="31">
        <v>2</v>
      </c>
      <c r="AK29" s="31">
        <v>4</v>
      </c>
      <c r="AL29" s="31">
        <v>2</v>
      </c>
      <c r="AN29" s="31">
        <v>2</v>
      </c>
      <c r="AO29" s="31">
        <v>2</v>
      </c>
      <c r="AP29" s="31">
        <v>2</v>
      </c>
      <c r="AQ29" s="31">
        <v>2</v>
      </c>
      <c r="AR29" s="31">
        <v>2</v>
      </c>
      <c r="AS29" s="31">
        <v>2</v>
      </c>
      <c r="AT29" s="31">
        <v>2</v>
      </c>
      <c r="AU29" s="31">
        <v>2</v>
      </c>
      <c r="AW29" s="31">
        <v>2</v>
      </c>
      <c r="AX29" s="31">
        <v>2</v>
      </c>
      <c r="AY29" s="31">
        <v>2</v>
      </c>
      <c r="AZ29" s="31">
        <v>1</v>
      </c>
      <c r="BA29" s="31">
        <v>2</v>
      </c>
      <c r="BB29" s="31">
        <v>2</v>
      </c>
      <c r="BD29" s="31">
        <v>2</v>
      </c>
      <c r="BE29" s="31">
        <v>2</v>
      </c>
      <c r="BF29" s="31">
        <v>2</v>
      </c>
      <c r="BG29" s="31">
        <v>1</v>
      </c>
      <c r="BH29" s="31">
        <v>1</v>
      </c>
      <c r="BI29" s="31">
        <v>1</v>
      </c>
      <c r="BK29" s="31">
        <v>2</v>
      </c>
      <c r="BL29" s="31">
        <v>2</v>
      </c>
      <c r="BM29" s="31">
        <v>2</v>
      </c>
      <c r="BN29" s="31">
        <v>2</v>
      </c>
      <c r="BO29" s="31">
        <v>2</v>
      </c>
      <c r="BP29" s="31">
        <v>2</v>
      </c>
      <c r="BR29" s="31">
        <v>1</v>
      </c>
      <c r="BT29" s="31">
        <v>2</v>
      </c>
      <c r="BU29" s="31">
        <v>2</v>
      </c>
      <c r="BV29" s="31">
        <v>2</v>
      </c>
      <c r="BW29" s="31">
        <v>2</v>
      </c>
      <c r="BX29" s="31">
        <v>2</v>
      </c>
      <c r="BY29" s="31">
        <v>1</v>
      </c>
      <c r="BZ29" s="31">
        <v>2</v>
      </c>
      <c r="CA29" s="31">
        <v>2</v>
      </c>
      <c r="CD29" s="31">
        <v>1</v>
      </c>
      <c r="CH29" s="31">
        <v>2</v>
      </c>
      <c r="CM29" s="31">
        <v>15</v>
      </c>
      <c r="CN29" s="31">
        <v>21</v>
      </c>
      <c r="CO29" s="31">
        <v>3</v>
      </c>
      <c r="DA29" s="31">
        <v>4</v>
      </c>
      <c r="DB29" s="31">
        <v>2</v>
      </c>
      <c r="DC29" s="31">
        <v>72</v>
      </c>
      <c r="DF29" s="31">
        <v>4</v>
      </c>
      <c r="DG29" s="31">
        <v>4</v>
      </c>
      <c r="DH29" s="31">
        <v>4</v>
      </c>
      <c r="DI29" s="31">
        <v>3</v>
      </c>
      <c r="DJ29" s="31">
        <v>2</v>
      </c>
      <c r="DK29" s="31">
        <v>1</v>
      </c>
      <c r="DL29" s="31">
        <v>0</v>
      </c>
      <c r="DM29" s="31">
        <v>0</v>
      </c>
      <c r="DN29" s="31">
        <v>0</v>
      </c>
      <c r="DO29" s="31">
        <v>4</v>
      </c>
      <c r="DP29" s="31">
        <v>4</v>
      </c>
      <c r="DQ29" s="31">
        <v>4</v>
      </c>
      <c r="DR29" s="31">
        <v>30</v>
      </c>
      <c r="DS29" s="31">
        <v>0.23343630166169499</v>
      </c>
      <c r="FA29" s="31">
        <v>1</v>
      </c>
      <c r="FB29" s="31">
        <v>1</v>
      </c>
      <c r="FC29" s="31">
        <v>1</v>
      </c>
      <c r="FK29" s="31">
        <v>2</v>
      </c>
      <c r="FL29" s="31">
        <v>2</v>
      </c>
      <c r="FM29" s="31">
        <v>2</v>
      </c>
      <c r="FN29" s="31">
        <v>2</v>
      </c>
      <c r="FO29" s="31">
        <v>2</v>
      </c>
      <c r="FP29" s="31">
        <v>2</v>
      </c>
      <c r="FQ29" s="31">
        <v>2</v>
      </c>
      <c r="FR29" s="31">
        <v>2</v>
      </c>
      <c r="FS29" s="31">
        <v>4</v>
      </c>
      <c r="FT29" s="31">
        <v>2</v>
      </c>
      <c r="FU29" s="31">
        <v>2</v>
      </c>
      <c r="FV29" s="31">
        <v>2</v>
      </c>
      <c r="FW29" s="31">
        <v>1</v>
      </c>
      <c r="FX29" s="31">
        <v>1</v>
      </c>
      <c r="FY29" s="31">
        <v>2</v>
      </c>
      <c r="GA29" s="31">
        <v>2</v>
      </c>
      <c r="GB29" s="31">
        <v>2</v>
      </c>
      <c r="GC29" s="31">
        <v>2</v>
      </c>
      <c r="GE29" s="31">
        <v>2</v>
      </c>
      <c r="GH29" s="31">
        <v>1</v>
      </c>
      <c r="GJ29" s="31">
        <v>1</v>
      </c>
      <c r="GK29" s="31" t="s">
        <v>2107</v>
      </c>
      <c r="GL29" s="31">
        <v>1</v>
      </c>
      <c r="GM29" s="31">
        <v>41306</v>
      </c>
      <c r="GO29" s="31">
        <v>2</v>
      </c>
      <c r="GQ29" s="31">
        <v>2</v>
      </c>
      <c r="GS29" s="31">
        <v>2</v>
      </c>
      <c r="GU29" s="31">
        <v>2</v>
      </c>
      <c r="GW29" s="31">
        <v>2</v>
      </c>
      <c r="GY29" s="31">
        <v>2</v>
      </c>
      <c r="HA29" s="31">
        <v>2</v>
      </c>
      <c r="HB29" s="31" t="s">
        <v>355</v>
      </c>
      <c r="HM29" s="31">
        <v>2</v>
      </c>
      <c r="HP29" s="31">
        <v>2</v>
      </c>
      <c r="HQ29" s="31">
        <v>2</v>
      </c>
      <c r="HR29" s="31">
        <v>2</v>
      </c>
      <c r="HS29" s="31">
        <v>2</v>
      </c>
      <c r="HT29" s="31">
        <v>2</v>
      </c>
      <c r="HU29" s="31">
        <v>2</v>
      </c>
      <c r="HV29" s="31">
        <v>2</v>
      </c>
      <c r="HZ29" s="31">
        <v>2</v>
      </c>
      <c r="IA29" s="31">
        <v>2</v>
      </c>
      <c r="IB29" s="31">
        <v>2</v>
      </c>
      <c r="IC29" s="31">
        <v>2</v>
      </c>
      <c r="ID29" s="31">
        <v>2</v>
      </c>
      <c r="IE29" s="31">
        <v>2</v>
      </c>
      <c r="IF29" s="31">
        <v>2</v>
      </c>
      <c r="IJ29" s="31">
        <v>2</v>
      </c>
      <c r="IK29" s="31">
        <v>2</v>
      </c>
      <c r="IL29" s="31">
        <v>2</v>
      </c>
      <c r="IM29" s="31">
        <v>2</v>
      </c>
      <c r="IN29" s="31">
        <v>2</v>
      </c>
      <c r="IO29" s="31">
        <v>2</v>
      </c>
      <c r="IP29" s="31">
        <v>2</v>
      </c>
      <c r="IT29" s="31">
        <v>2</v>
      </c>
      <c r="IU29" s="31">
        <v>2</v>
      </c>
      <c r="IV29" s="31">
        <v>2</v>
      </c>
      <c r="IW29" s="31">
        <v>2</v>
      </c>
      <c r="IX29" s="31">
        <v>2</v>
      </c>
      <c r="IY29" s="31">
        <v>2</v>
      </c>
      <c r="IZ29" s="31">
        <v>2</v>
      </c>
      <c r="JD29" s="31">
        <v>2</v>
      </c>
      <c r="JE29" s="31">
        <v>2</v>
      </c>
      <c r="JF29" s="31">
        <v>2</v>
      </c>
      <c r="JG29" s="31">
        <v>2</v>
      </c>
      <c r="JH29" s="31">
        <v>2</v>
      </c>
      <c r="JI29" s="31">
        <v>2</v>
      </c>
      <c r="JJ29" s="31">
        <v>2</v>
      </c>
      <c r="JN29" s="31" t="s">
        <v>1447</v>
      </c>
      <c r="JQ29" s="31" t="s">
        <v>366</v>
      </c>
      <c r="JZ29" s="31">
        <v>2</v>
      </c>
      <c r="KA29" s="31" t="s">
        <v>1447</v>
      </c>
      <c r="KB29" s="31">
        <v>61</v>
      </c>
      <c r="KC29" s="31">
        <v>2</v>
      </c>
      <c r="KD29" s="31" t="s">
        <v>366</v>
      </c>
      <c r="KE29" s="31">
        <v>87</v>
      </c>
      <c r="LC29" s="31">
        <v>2</v>
      </c>
      <c r="LD29" s="31">
        <v>2</v>
      </c>
      <c r="LE29" s="31" t="s">
        <v>370</v>
      </c>
      <c r="LF29" s="31">
        <v>2</v>
      </c>
      <c r="LG29" s="31">
        <v>2</v>
      </c>
      <c r="LH29" s="31">
        <v>2</v>
      </c>
      <c r="LI29" s="31">
        <v>2</v>
      </c>
      <c r="LK29" s="31">
        <v>2</v>
      </c>
      <c r="LM29" s="31">
        <v>2</v>
      </c>
      <c r="LO29" s="31">
        <v>2</v>
      </c>
      <c r="LQ29" s="31">
        <v>2</v>
      </c>
      <c r="LS29" s="31">
        <v>2</v>
      </c>
      <c r="LU29" s="31">
        <v>2</v>
      </c>
      <c r="LW29" s="31">
        <v>2</v>
      </c>
      <c r="LY29" s="31">
        <v>2</v>
      </c>
      <c r="MA29" s="31">
        <v>2</v>
      </c>
      <c r="MC29" s="31">
        <v>2</v>
      </c>
      <c r="ME29" s="31">
        <v>2</v>
      </c>
      <c r="MG29" s="31">
        <v>2</v>
      </c>
      <c r="MI29" s="31">
        <v>2</v>
      </c>
      <c r="MK29" s="31">
        <v>2</v>
      </c>
      <c r="MM29" s="31">
        <v>2</v>
      </c>
      <c r="MO29" s="31">
        <v>2</v>
      </c>
      <c r="MQ29" s="31">
        <v>2</v>
      </c>
      <c r="MS29" s="31">
        <v>2</v>
      </c>
      <c r="MU29" s="31">
        <v>2</v>
      </c>
      <c r="MW29" s="31">
        <v>2</v>
      </c>
      <c r="MY29" s="31" t="s">
        <v>355</v>
      </c>
      <c r="NA29" s="31">
        <v>2</v>
      </c>
      <c r="NC29" s="31">
        <v>2</v>
      </c>
      <c r="NE29" s="31">
        <v>2</v>
      </c>
      <c r="NG29" s="31">
        <v>2</v>
      </c>
      <c r="NI29" s="31">
        <v>2</v>
      </c>
      <c r="NK29" s="31">
        <v>2</v>
      </c>
      <c r="NM29" s="31">
        <v>2</v>
      </c>
      <c r="NO29" s="31">
        <v>2</v>
      </c>
      <c r="NQ29" s="31">
        <v>2</v>
      </c>
      <c r="NS29" s="31">
        <v>2</v>
      </c>
      <c r="NU29" s="31">
        <v>2</v>
      </c>
      <c r="NW29" s="31">
        <v>2</v>
      </c>
      <c r="NY29" s="31">
        <v>2</v>
      </c>
      <c r="OA29" s="31">
        <v>2</v>
      </c>
      <c r="OC29" s="31">
        <v>2</v>
      </c>
      <c r="OE29" s="31">
        <v>2</v>
      </c>
      <c r="OG29" s="31">
        <v>2</v>
      </c>
      <c r="OI29" s="31">
        <v>2</v>
      </c>
      <c r="OK29" s="31">
        <v>2</v>
      </c>
      <c r="OM29" s="31">
        <v>2</v>
      </c>
      <c r="OO29" s="31">
        <v>2</v>
      </c>
      <c r="OQ29" s="31" t="s">
        <v>355</v>
      </c>
      <c r="OS29" s="31">
        <v>2</v>
      </c>
      <c r="OU29" s="31">
        <v>2</v>
      </c>
      <c r="OW29" s="31">
        <v>2</v>
      </c>
      <c r="OY29" s="31">
        <v>2</v>
      </c>
      <c r="PA29" s="31">
        <v>2</v>
      </c>
      <c r="PC29" s="31">
        <v>2</v>
      </c>
      <c r="PE29" s="31">
        <v>2</v>
      </c>
      <c r="PG29" s="31">
        <v>2</v>
      </c>
      <c r="PI29" s="31">
        <v>2</v>
      </c>
      <c r="PK29" s="31">
        <v>2</v>
      </c>
      <c r="PM29" s="31">
        <v>2</v>
      </c>
      <c r="PO29" s="31">
        <v>2</v>
      </c>
      <c r="PQ29" s="31">
        <v>2</v>
      </c>
      <c r="PS29" s="31">
        <v>2</v>
      </c>
      <c r="PU29" s="31">
        <v>2</v>
      </c>
      <c r="PW29" s="31">
        <v>2</v>
      </c>
      <c r="PY29" s="31">
        <v>2</v>
      </c>
      <c r="QA29" s="31">
        <v>2</v>
      </c>
      <c r="QC29" s="31">
        <v>2</v>
      </c>
      <c r="QE29" s="31">
        <v>2</v>
      </c>
      <c r="QG29" s="31">
        <v>2</v>
      </c>
      <c r="QI29" s="31" t="s">
        <v>355</v>
      </c>
      <c r="QK29" s="31">
        <v>1</v>
      </c>
      <c r="QL29" s="31">
        <v>2</v>
      </c>
      <c r="QM29" s="31">
        <v>2</v>
      </c>
      <c r="QN29" s="31">
        <v>2</v>
      </c>
      <c r="QO29" s="31">
        <v>2</v>
      </c>
      <c r="QP29" s="31">
        <v>2</v>
      </c>
      <c r="QQ29" s="31">
        <v>2</v>
      </c>
      <c r="QR29" s="31">
        <v>2</v>
      </c>
      <c r="QS29" s="31">
        <v>2</v>
      </c>
      <c r="QT29" s="31">
        <v>2</v>
      </c>
      <c r="QU29" s="31">
        <v>2</v>
      </c>
      <c r="QV29" s="31">
        <v>2</v>
      </c>
      <c r="QW29" s="31">
        <v>2</v>
      </c>
      <c r="QX29" s="31">
        <v>2</v>
      </c>
      <c r="QY29" s="31">
        <v>2</v>
      </c>
      <c r="QZ29" s="31">
        <v>1</v>
      </c>
      <c r="RA29" s="31">
        <v>2</v>
      </c>
      <c r="RB29" s="31">
        <v>2</v>
      </c>
      <c r="RC29" s="31">
        <v>2</v>
      </c>
      <c r="RD29" s="31">
        <v>2</v>
      </c>
      <c r="RE29" s="31">
        <v>2</v>
      </c>
      <c r="RF29" s="31">
        <v>2</v>
      </c>
      <c r="RG29" s="31">
        <v>2</v>
      </c>
      <c r="RH29" s="31">
        <v>2</v>
      </c>
      <c r="RI29" s="31">
        <v>2</v>
      </c>
      <c r="RJ29" s="31">
        <v>2</v>
      </c>
      <c r="RK29" s="31">
        <v>2</v>
      </c>
      <c r="RL29" s="31">
        <v>2</v>
      </c>
      <c r="RM29" s="31">
        <v>2</v>
      </c>
      <c r="RN29" s="31">
        <v>2</v>
      </c>
      <c r="RO29" s="31">
        <v>2</v>
      </c>
      <c r="RP29" s="31">
        <v>2</v>
      </c>
      <c r="RQ29" s="31">
        <v>2</v>
      </c>
      <c r="RR29" s="31">
        <v>2</v>
      </c>
      <c r="RS29" s="31">
        <v>2</v>
      </c>
      <c r="RT29" s="31" t="s">
        <v>1789</v>
      </c>
      <c r="RU29" s="31" t="s">
        <v>1789</v>
      </c>
      <c r="RX29" s="31">
        <v>4</v>
      </c>
      <c r="RY29" s="31">
        <v>2</v>
      </c>
      <c r="RZ29" s="31">
        <v>2</v>
      </c>
      <c r="SA29" s="31">
        <v>2</v>
      </c>
      <c r="SB29" s="31">
        <v>2</v>
      </c>
      <c r="SC29" s="31">
        <v>2</v>
      </c>
      <c r="SD29" s="31">
        <v>4</v>
      </c>
      <c r="SE29" s="31">
        <v>2</v>
      </c>
      <c r="SF29" s="31">
        <v>2</v>
      </c>
      <c r="SG29" s="31">
        <v>2</v>
      </c>
      <c r="SH29" s="31">
        <v>2</v>
      </c>
      <c r="SI29" s="31">
        <v>2</v>
      </c>
      <c r="SJ29" s="31">
        <v>2</v>
      </c>
      <c r="SK29" s="31">
        <v>2</v>
      </c>
      <c r="SL29" s="31">
        <v>2</v>
      </c>
      <c r="SM29" s="31" t="s">
        <v>1577</v>
      </c>
      <c r="SO29" s="31">
        <v>2</v>
      </c>
      <c r="SP29" s="31">
        <v>2</v>
      </c>
      <c r="SQ29" s="31">
        <v>2</v>
      </c>
      <c r="SR29" s="31">
        <v>2</v>
      </c>
      <c r="SS29" s="31">
        <v>2</v>
      </c>
      <c r="ST29" s="31">
        <v>2</v>
      </c>
      <c r="SU29" s="31">
        <v>1</v>
      </c>
      <c r="SV29" s="31">
        <v>1</v>
      </c>
      <c r="SW29" s="31" t="s">
        <v>1430</v>
      </c>
      <c r="SX29" s="31">
        <v>12</v>
      </c>
      <c r="SZ29" s="31">
        <v>2</v>
      </c>
      <c r="TA29" s="31">
        <v>2</v>
      </c>
      <c r="TB29" s="31">
        <v>2</v>
      </c>
      <c r="TC29" s="31">
        <v>2</v>
      </c>
      <c r="TD29" s="31">
        <v>1</v>
      </c>
      <c r="TE29" s="31">
        <v>1</v>
      </c>
      <c r="TF29" s="31">
        <v>2</v>
      </c>
      <c r="TG29" s="31">
        <v>2</v>
      </c>
      <c r="TH29" s="31" t="s">
        <v>1430</v>
      </c>
      <c r="TJ29" s="31" t="s">
        <v>1577</v>
      </c>
      <c r="TK29" s="31" t="s">
        <v>1430</v>
      </c>
      <c r="TL29" s="31" t="s">
        <v>1577</v>
      </c>
      <c r="TM29" s="31" t="s">
        <v>1430</v>
      </c>
      <c r="TQ29" s="31">
        <v>13</v>
      </c>
      <c r="TS29" s="31">
        <v>2</v>
      </c>
      <c r="TT29" s="31">
        <v>2</v>
      </c>
      <c r="TU29" s="31">
        <v>2</v>
      </c>
      <c r="TV29" s="31">
        <v>2</v>
      </c>
      <c r="TW29" s="31">
        <v>2</v>
      </c>
      <c r="TX29" s="31">
        <v>2</v>
      </c>
      <c r="TY29" s="31">
        <v>2</v>
      </c>
      <c r="TZ29" s="31">
        <v>1</v>
      </c>
      <c r="UA29" s="31">
        <v>1</v>
      </c>
    </row>
    <row r="30" spans="1:547" s="31" customFormat="1" ht="13.5" customHeight="1">
      <c r="A30" s="31">
        <f t="shared" si="0"/>
        <v>28</v>
      </c>
      <c r="B30" s="31">
        <v>28</v>
      </c>
      <c r="C30" s="31">
        <v>28</v>
      </c>
      <c r="D30" s="31" t="s">
        <v>2040</v>
      </c>
      <c r="E30" s="31" t="s">
        <v>2108</v>
      </c>
      <c r="H30" s="31">
        <v>42107</v>
      </c>
      <c r="I30" s="31">
        <v>19408</v>
      </c>
      <c r="J30" s="31">
        <v>1</v>
      </c>
      <c r="K30" s="31">
        <v>1</v>
      </c>
      <c r="L30" s="31">
        <v>5</v>
      </c>
      <c r="N30" s="31">
        <v>5</v>
      </c>
      <c r="P30" s="31">
        <v>5</v>
      </c>
      <c r="R30" s="31">
        <v>41640</v>
      </c>
      <c r="S30" s="31">
        <v>41760</v>
      </c>
      <c r="T30" s="31">
        <v>41764</v>
      </c>
      <c r="W30" s="31">
        <v>2</v>
      </c>
      <c r="X30" s="31">
        <v>1</v>
      </c>
      <c r="Y30" s="31">
        <v>2</v>
      </c>
      <c r="Z30" s="31">
        <v>2</v>
      </c>
      <c r="AA30" s="31">
        <v>2</v>
      </c>
      <c r="AB30" s="31">
        <v>2</v>
      </c>
      <c r="AC30" s="31">
        <v>2</v>
      </c>
      <c r="AD30" s="31">
        <v>1</v>
      </c>
      <c r="AE30" s="31">
        <v>1</v>
      </c>
      <c r="AH30" s="31">
        <v>1</v>
      </c>
      <c r="AI30" s="31">
        <v>1</v>
      </c>
      <c r="AJ30" s="31">
        <v>1</v>
      </c>
      <c r="AK30" s="31">
        <v>2</v>
      </c>
      <c r="AL30" s="31">
        <v>2</v>
      </c>
      <c r="AN30" s="31">
        <v>1</v>
      </c>
      <c r="AO30" s="31">
        <v>2</v>
      </c>
      <c r="AP30" s="31">
        <v>1</v>
      </c>
      <c r="AQ30" s="31">
        <v>1</v>
      </c>
      <c r="AR30" s="31">
        <v>1</v>
      </c>
      <c r="AS30" s="31">
        <v>2</v>
      </c>
      <c r="AT30" s="31">
        <v>2</v>
      </c>
      <c r="AU30" s="31">
        <v>2</v>
      </c>
      <c r="AW30" s="31">
        <v>1</v>
      </c>
      <c r="AX30" s="31">
        <v>1</v>
      </c>
      <c r="AY30" s="31">
        <v>2</v>
      </c>
      <c r="AZ30" s="31">
        <v>1</v>
      </c>
      <c r="BA30" s="31">
        <v>2</v>
      </c>
      <c r="BB30" s="31">
        <v>2</v>
      </c>
      <c r="BD30" s="31">
        <v>1</v>
      </c>
      <c r="BE30" s="31">
        <v>1</v>
      </c>
      <c r="BF30" s="31">
        <v>2</v>
      </c>
      <c r="BG30" s="31">
        <v>2</v>
      </c>
      <c r="BH30" s="31">
        <v>2</v>
      </c>
      <c r="BI30" s="31">
        <v>2</v>
      </c>
      <c r="BK30" s="31">
        <v>1</v>
      </c>
      <c r="BL30" s="31">
        <v>2</v>
      </c>
      <c r="BM30" s="31">
        <v>2</v>
      </c>
      <c r="BN30" s="31">
        <v>2</v>
      </c>
      <c r="BO30" s="31">
        <v>2</v>
      </c>
      <c r="BP30" s="31">
        <v>2</v>
      </c>
      <c r="BQ30" s="31">
        <v>2</v>
      </c>
      <c r="BT30" s="31">
        <v>1</v>
      </c>
      <c r="BU30" s="31">
        <v>2</v>
      </c>
      <c r="BV30" s="31">
        <v>2</v>
      </c>
      <c r="BW30" s="31">
        <v>2</v>
      </c>
      <c r="BX30" s="31">
        <v>2</v>
      </c>
      <c r="BY30" s="31">
        <v>1</v>
      </c>
      <c r="BZ30" s="31">
        <v>2</v>
      </c>
      <c r="CA30" s="31">
        <v>2</v>
      </c>
      <c r="CB30" s="31">
        <v>2</v>
      </c>
      <c r="CC30" s="31">
        <v>2</v>
      </c>
      <c r="CD30" s="31">
        <v>1</v>
      </c>
      <c r="CH30" s="31">
        <v>1</v>
      </c>
      <c r="CM30" s="31">
        <v>1</v>
      </c>
      <c r="CN30" s="31">
        <v>16</v>
      </c>
      <c r="CO30" s="31">
        <v>22</v>
      </c>
      <c r="CP30" s="31">
        <v>27</v>
      </c>
      <c r="DA30" s="31">
        <v>1</v>
      </c>
      <c r="DB30" s="31">
        <v>4</v>
      </c>
      <c r="DC30" s="31">
        <v>12</v>
      </c>
      <c r="DD30" s="31">
        <v>3</v>
      </c>
      <c r="DE30" s="31">
        <v>0</v>
      </c>
      <c r="DF30" s="31">
        <v>1</v>
      </c>
      <c r="DG30" s="31">
        <v>3</v>
      </c>
      <c r="DH30" s="31">
        <v>2</v>
      </c>
      <c r="DI30" s="31">
        <v>4</v>
      </c>
      <c r="DJ30" s="31">
        <v>4</v>
      </c>
      <c r="DK30" s="31">
        <v>3</v>
      </c>
      <c r="DL30" s="31">
        <v>3</v>
      </c>
      <c r="DM30" s="31">
        <v>3</v>
      </c>
      <c r="DN30" s="31">
        <v>2</v>
      </c>
      <c r="DO30" s="31">
        <v>4</v>
      </c>
      <c r="DP30" s="31">
        <v>4</v>
      </c>
      <c r="DQ30" s="31">
        <v>3</v>
      </c>
      <c r="DR30" s="31">
        <v>36</v>
      </c>
      <c r="DS30" s="31">
        <v>0.78211991434689498</v>
      </c>
      <c r="EB30" s="31">
        <v>0.78</v>
      </c>
      <c r="EE30" s="31" t="s">
        <v>1546</v>
      </c>
      <c r="EF30" s="31">
        <v>114</v>
      </c>
      <c r="EG30" s="31">
        <v>0</v>
      </c>
      <c r="EH30" s="31">
        <v>190</v>
      </c>
      <c r="EI30" s="31" t="s">
        <v>1546</v>
      </c>
      <c r="ER30" s="31">
        <v>158</v>
      </c>
      <c r="ES30" s="31">
        <v>0</v>
      </c>
      <c r="ET30" s="31">
        <v>150</v>
      </c>
      <c r="EU30" s="31" t="s">
        <v>1546</v>
      </c>
      <c r="EV30" s="31">
        <v>2</v>
      </c>
      <c r="EW30" s="31">
        <v>2</v>
      </c>
      <c r="EX30" s="31">
        <v>2</v>
      </c>
      <c r="EY30" s="31">
        <v>2</v>
      </c>
      <c r="EZ30" s="31">
        <v>3</v>
      </c>
      <c r="FD30" s="31">
        <v>61.8</v>
      </c>
      <c r="FE30" s="31">
        <v>63.1</v>
      </c>
      <c r="FF30" s="31">
        <v>0.44</v>
      </c>
      <c r="FG30" s="31">
        <v>0.53</v>
      </c>
      <c r="FH30" s="31">
        <v>54</v>
      </c>
      <c r="FI30" s="31">
        <v>93.13</v>
      </c>
      <c r="FJ30" s="31">
        <v>0.06</v>
      </c>
      <c r="FK30" s="31">
        <v>1</v>
      </c>
      <c r="FL30" s="31">
        <v>2</v>
      </c>
      <c r="FM30" s="31">
        <v>2</v>
      </c>
      <c r="FN30" s="31">
        <v>1</v>
      </c>
      <c r="FO30" s="31">
        <v>2</v>
      </c>
      <c r="FP30" s="31">
        <v>2</v>
      </c>
      <c r="FQ30" s="31">
        <v>2</v>
      </c>
      <c r="FR30" s="31">
        <v>2</v>
      </c>
      <c r="FS30" s="31">
        <v>4</v>
      </c>
      <c r="FT30" s="31">
        <v>2</v>
      </c>
      <c r="FU30" s="31">
        <v>2</v>
      </c>
      <c r="FV30" s="31">
        <v>2</v>
      </c>
      <c r="FW30" s="31">
        <v>4</v>
      </c>
      <c r="FX30" s="31">
        <v>1</v>
      </c>
      <c r="FY30" s="31">
        <v>1</v>
      </c>
      <c r="FZ30" s="31" t="s">
        <v>2109</v>
      </c>
      <c r="GA30" s="31">
        <v>1</v>
      </c>
      <c r="GB30" s="31">
        <v>2</v>
      </c>
      <c r="GC30" s="31">
        <v>2</v>
      </c>
      <c r="GE30" s="31">
        <v>2</v>
      </c>
      <c r="GH30" s="31">
        <v>2</v>
      </c>
      <c r="GJ30" s="31">
        <v>2</v>
      </c>
      <c r="GL30" s="31">
        <v>1</v>
      </c>
      <c r="GM30" s="31">
        <v>41760</v>
      </c>
      <c r="GO30" s="31">
        <v>2</v>
      </c>
      <c r="GQ30" s="31">
        <v>1</v>
      </c>
      <c r="GS30" s="31">
        <v>2</v>
      </c>
      <c r="GU30" s="31">
        <v>2</v>
      </c>
      <c r="GW30" s="31">
        <v>2</v>
      </c>
      <c r="GY30" s="31">
        <v>2</v>
      </c>
      <c r="HA30" s="31">
        <v>2</v>
      </c>
      <c r="HB30" s="31" t="s">
        <v>355</v>
      </c>
      <c r="HM30" s="31">
        <v>2</v>
      </c>
      <c r="HP30" s="31">
        <v>2</v>
      </c>
      <c r="HQ30" s="31">
        <v>2</v>
      </c>
      <c r="HR30" s="31">
        <v>2</v>
      </c>
      <c r="HS30" s="31">
        <v>2</v>
      </c>
      <c r="HT30" s="31">
        <v>2</v>
      </c>
      <c r="HU30" s="31">
        <v>2</v>
      </c>
      <c r="HV30" s="31">
        <v>2</v>
      </c>
      <c r="HW30" s="31" t="s">
        <v>1547</v>
      </c>
      <c r="HZ30" s="31">
        <v>2</v>
      </c>
      <c r="IA30" s="31">
        <v>2</v>
      </c>
      <c r="IB30" s="31">
        <v>2</v>
      </c>
      <c r="IC30" s="31">
        <v>2</v>
      </c>
      <c r="ID30" s="31">
        <v>2</v>
      </c>
      <c r="IE30" s="31">
        <v>2</v>
      </c>
      <c r="IF30" s="31">
        <v>2</v>
      </c>
      <c r="IJ30" s="31">
        <v>2</v>
      </c>
      <c r="IK30" s="31">
        <v>2</v>
      </c>
      <c r="IL30" s="31">
        <v>2</v>
      </c>
      <c r="IM30" s="31">
        <v>2</v>
      </c>
      <c r="IN30" s="31">
        <v>2</v>
      </c>
      <c r="IO30" s="31">
        <v>2</v>
      </c>
      <c r="IP30" s="31">
        <v>2</v>
      </c>
      <c r="IT30" s="31">
        <v>2</v>
      </c>
      <c r="IU30" s="31">
        <v>2</v>
      </c>
      <c r="IV30" s="31">
        <v>2</v>
      </c>
      <c r="IW30" s="31">
        <v>2</v>
      </c>
      <c r="IX30" s="31">
        <v>2</v>
      </c>
      <c r="IY30" s="31">
        <v>2</v>
      </c>
      <c r="IZ30" s="31">
        <v>2</v>
      </c>
      <c r="JD30" s="31">
        <v>2</v>
      </c>
      <c r="JE30" s="31">
        <v>2</v>
      </c>
      <c r="JF30" s="31">
        <v>2</v>
      </c>
      <c r="JG30" s="31">
        <v>2</v>
      </c>
      <c r="JH30" s="31">
        <v>2</v>
      </c>
      <c r="JI30" s="31">
        <v>2</v>
      </c>
      <c r="JJ30" s="31">
        <v>2</v>
      </c>
      <c r="JQ30" s="31" t="s">
        <v>2110</v>
      </c>
      <c r="JZ30" s="31">
        <v>1</v>
      </c>
      <c r="KC30" s="31">
        <v>2</v>
      </c>
      <c r="KD30" s="31" t="s">
        <v>2110</v>
      </c>
      <c r="KE30" s="31">
        <v>79</v>
      </c>
      <c r="LC30" s="31">
        <v>2</v>
      </c>
      <c r="LE30" s="31" t="s">
        <v>359</v>
      </c>
      <c r="LF30" s="31">
        <v>2</v>
      </c>
      <c r="LG30" s="31">
        <v>2</v>
      </c>
      <c r="LH30" s="31">
        <v>1</v>
      </c>
      <c r="LI30" s="31">
        <v>2</v>
      </c>
      <c r="LK30" s="31">
        <v>2</v>
      </c>
      <c r="LM30" s="31">
        <v>2</v>
      </c>
      <c r="LO30" s="31">
        <v>2</v>
      </c>
      <c r="LQ30" s="31">
        <v>2</v>
      </c>
      <c r="LS30" s="31">
        <v>2</v>
      </c>
      <c r="LU30" s="31">
        <v>2</v>
      </c>
      <c r="LW30" s="31">
        <v>2</v>
      </c>
      <c r="LY30" s="31">
        <v>2</v>
      </c>
      <c r="MA30" s="31">
        <v>2</v>
      </c>
      <c r="MC30" s="31">
        <v>2</v>
      </c>
      <c r="ME30" s="31">
        <v>2</v>
      </c>
      <c r="MG30" s="31">
        <v>2</v>
      </c>
      <c r="MI30" s="31">
        <v>2</v>
      </c>
      <c r="MK30" s="31">
        <v>2</v>
      </c>
      <c r="MM30" s="31">
        <v>2</v>
      </c>
      <c r="MO30" s="31">
        <v>2</v>
      </c>
      <c r="MQ30" s="31">
        <v>2</v>
      </c>
      <c r="MS30" s="31">
        <v>2</v>
      </c>
      <c r="MU30" s="31">
        <v>2</v>
      </c>
      <c r="MW30" s="31">
        <v>2</v>
      </c>
      <c r="MY30" s="31" t="s">
        <v>355</v>
      </c>
      <c r="NA30" s="31">
        <v>2</v>
      </c>
      <c r="NC30" s="31">
        <v>2</v>
      </c>
      <c r="NE30" s="31">
        <v>2</v>
      </c>
      <c r="NG30" s="31">
        <v>2</v>
      </c>
      <c r="NI30" s="31">
        <v>2</v>
      </c>
      <c r="NK30" s="31">
        <v>2</v>
      </c>
      <c r="NM30" s="31">
        <v>2</v>
      </c>
      <c r="NO30" s="31">
        <v>2</v>
      </c>
      <c r="NQ30" s="31">
        <v>2</v>
      </c>
      <c r="NS30" s="31">
        <v>2</v>
      </c>
      <c r="NU30" s="31">
        <v>2</v>
      </c>
      <c r="NW30" s="31">
        <v>2</v>
      </c>
      <c r="NY30" s="31">
        <v>2</v>
      </c>
      <c r="OA30" s="31">
        <v>2</v>
      </c>
      <c r="OC30" s="31">
        <v>2</v>
      </c>
      <c r="OE30" s="31">
        <v>2</v>
      </c>
      <c r="OG30" s="31">
        <v>2</v>
      </c>
      <c r="OI30" s="31">
        <v>2</v>
      </c>
      <c r="OK30" s="31">
        <v>2</v>
      </c>
      <c r="OM30" s="31">
        <v>2</v>
      </c>
      <c r="OO30" s="31">
        <v>2</v>
      </c>
      <c r="OQ30" s="31" t="s">
        <v>355</v>
      </c>
      <c r="OS30" s="31">
        <v>2</v>
      </c>
      <c r="OU30" s="31">
        <v>2</v>
      </c>
      <c r="OW30" s="31">
        <v>2</v>
      </c>
      <c r="OY30" s="31">
        <v>1</v>
      </c>
      <c r="PA30" s="31">
        <v>2</v>
      </c>
      <c r="PC30" s="31">
        <v>2</v>
      </c>
      <c r="PE30" s="31">
        <v>1</v>
      </c>
      <c r="PG30" s="31">
        <v>2</v>
      </c>
      <c r="PI30" s="31">
        <v>2</v>
      </c>
      <c r="PK30" s="31">
        <v>2</v>
      </c>
      <c r="PM30" s="31">
        <v>2</v>
      </c>
      <c r="PO30" s="31">
        <v>2</v>
      </c>
      <c r="PQ30" s="31">
        <v>2</v>
      </c>
      <c r="PS30" s="31">
        <v>2</v>
      </c>
      <c r="PU30" s="31">
        <v>2</v>
      </c>
      <c r="PW30" s="31">
        <v>2</v>
      </c>
      <c r="PY30" s="31">
        <v>2</v>
      </c>
      <c r="QA30" s="31">
        <v>2</v>
      </c>
      <c r="QC30" s="31">
        <v>2</v>
      </c>
      <c r="QE30" s="31">
        <v>2</v>
      </c>
      <c r="QG30" s="31">
        <v>2</v>
      </c>
      <c r="QI30" s="31" t="s">
        <v>355</v>
      </c>
      <c r="QK30" s="31">
        <v>1</v>
      </c>
      <c r="QL30" s="31">
        <v>2</v>
      </c>
      <c r="QM30" s="31">
        <v>2</v>
      </c>
      <c r="QN30" s="31">
        <v>2</v>
      </c>
      <c r="QO30" s="31">
        <v>2</v>
      </c>
      <c r="QP30" s="31">
        <v>2</v>
      </c>
      <c r="QQ30" s="31">
        <v>2</v>
      </c>
      <c r="QR30" s="31">
        <v>2</v>
      </c>
      <c r="QS30" s="31">
        <v>2</v>
      </c>
      <c r="QT30" s="31">
        <v>2</v>
      </c>
      <c r="QU30" s="31">
        <v>2</v>
      </c>
      <c r="QV30" s="31">
        <v>2</v>
      </c>
      <c r="QW30" s="31">
        <v>2</v>
      </c>
      <c r="QX30" s="31">
        <v>2</v>
      </c>
      <c r="QY30" s="31">
        <v>2</v>
      </c>
      <c r="QZ30" s="31">
        <v>2</v>
      </c>
      <c r="RA30" s="31">
        <v>2</v>
      </c>
      <c r="RB30" s="31">
        <v>2</v>
      </c>
      <c r="RC30" s="31">
        <v>2</v>
      </c>
      <c r="RD30" s="31">
        <v>2</v>
      </c>
      <c r="RE30" s="31">
        <v>2</v>
      </c>
      <c r="RF30" s="31">
        <v>1</v>
      </c>
      <c r="RG30" s="31">
        <v>2</v>
      </c>
      <c r="RH30" s="31">
        <v>2</v>
      </c>
      <c r="RI30" s="31">
        <v>2</v>
      </c>
      <c r="RJ30" s="31">
        <v>2</v>
      </c>
      <c r="RK30" s="31">
        <v>2</v>
      </c>
      <c r="RL30" s="31">
        <v>2</v>
      </c>
      <c r="RM30" s="31">
        <v>2</v>
      </c>
      <c r="RN30" s="31">
        <v>2</v>
      </c>
      <c r="RO30" s="31">
        <v>2</v>
      </c>
      <c r="RP30" s="31">
        <v>2</v>
      </c>
      <c r="RQ30" s="31">
        <v>2</v>
      </c>
      <c r="RR30" s="31">
        <v>2</v>
      </c>
      <c r="RS30" s="31">
        <v>2</v>
      </c>
      <c r="RT30" s="31" t="s">
        <v>1796</v>
      </c>
      <c r="RU30" s="31" t="s">
        <v>2111</v>
      </c>
      <c r="RX30" s="31">
        <v>5</v>
      </c>
      <c r="RY30" s="31">
        <v>2</v>
      </c>
      <c r="RZ30" s="31">
        <v>2</v>
      </c>
      <c r="SA30" s="31">
        <v>2</v>
      </c>
      <c r="SB30" s="31">
        <v>2</v>
      </c>
      <c r="SC30" s="31">
        <v>2</v>
      </c>
      <c r="SD30" s="31">
        <v>5</v>
      </c>
      <c r="SE30" s="31">
        <v>2</v>
      </c>
      <c r="SF30" s="31">
        <v>2</v>
      </c>
      <c r="SG30" s="31">
        <v>2</v>
      </c>
      <c r="SH30" s="31">
        <v>2</v>
      </c>
      <c r="SI30" s="31">
        <v>2</v>
      </c>
      <c r="SJ30" s="31">
        <v>2</v>
      </c>
      <c r="SK30" s="31">
        <v>2</v>
      </c>
      <c r="SL30" s="31">
        <v>2</v>
      </c>
      <c r="SM30" s="31" t="s">
        <v>1442</v>
      </c>
      <c r="SO30" s="31">
        <v>2</v>
      </c>
      <c r="SP30" s="31">
        <v>2</v>
      </c>
      <c r="SQ30" s="31">
        <v>2</v>
      </c>
      <c r="SR30" s="31">
        <v>1</v>
      </c>
      <c r="SS30" s="31">
        <v>2</v>
      </c>
      <c r="ST30" s="31">
        <v>2</v>
      </c>
      <c r="SU30" s="31">
        <v>2</v>
      </c>
      <c r="SV30" s="31">
        <v>1</v>
      </c>
      <c r="SZ30" s="31">
        <v>2</v>
      </c>
      <c r="TA30" s="31">
        <v>2</v>
      </c>
      <c r="TB30" s="31">
        <v>2</v>
      </c>
      <c r="TC30" s="31">
        <v>2</v>
      </c>
      <c r="TD30" s="31">
        <v>2</v>
      </c>
      <c r="TE30" s="31">
        <v>2</v>
      </c>
      <c r="TF30" s="31">
        <v>2</v>
      </c>
      <c r="TG30" s="31">
        <v>2</v>
      </c>
      <c r="TH30" s="31" t="s">
        <v>1430</v>
      </c>
      <c r="TJ30" s="31" t="s">
        <v>1442</v>
      </c>
      <c r="TQ30" s="31">
        <v>0</v>
      </c>
      <c r="TS30" s="31">
        <v>2</v>
      </c>
      <c r="TT30" s="31">
        <v>2</v>
      </c>
      <c r="TU30" s="31">
        <v>2</v>
      </c>
      <c r="TV30" s="31">
        <v>1</v>
      </c>
      <c r="TW30" s="31">
        <v>2</v>
      </c>
      <c r="TX30" s="31">
        <v>2</v>
      </c>
      <c r="TY30" s="31">
        <v>2</v>
      </c>
      <c r="TZ30" s="31">
        <v>1</v>
      </c>
      <c r="UA30" s="31">
        <v>1</v>
      </c>
    </row>
    <row r="31" spans="1:547" s="31" customFormat="1" ht="13.5" customHeight="1">
      <c r="A31" s="31">
        <f t="shared" si="0"/>
        <v>29</v>
      </c>
      <c r="B31" s="31">
        <v>29</v>
      </c>
      <c r="C31" s="31">
        <v>29</v>
      </c>
      <c r="D31" s="31" t="s">
        <v>2040</v>
      </c>
      <c r="E31" s="31" t="s">
        <v>2112</v>
      </c>
      <c r="H31" s="31">
        <v>42163</v>
      </c>
      <c r="I31" s="31">
        <v>13575</v>
      </c>
      <c r="J31" s="31">
        <v>1</v>
      </c>
      <c r="K31" s="31">
        <v>1</v>
      </c>
      <c r="L31" s="31">
        <v>3</v>
      </c>
      <c r="N31" s="31">
        <v>3</v>
      </c>
      <c r="P31" s="31">
        <v>3</v>
      </c>
      <c r="R31" s="31">
        <v>41061</v>
      </c>
      <c r="S31" s="31">
        <v>41153</v>
      </c>
      <c r="T31" s="31">
        <v>42064</v>
      </c>
      <c r="W31" s="31">
        <v>1</v>
      </c>
      <c r="X31" s="31">
        <v>2</v>
      </c>
      <c r="Y31" s="31">
        <v>2</v>
      </c>
      <c r="Z31" s="31">
        <v>2</v>
      </c>
      <c r="AA31" s="31">
        <v>2</v>
      </c>
      <c r="AB31" s="31">
        <v>2</v>
      </c>
      <c r="AC31" s="31">
        <v>2</v>
      </c>
      <c r="AD31" s="31">
        <v>1</v>
      </c>
      <c r="AE31" s="31">
        <v>3</v>
      </c>
      <c r="AF31" s="31">
        <v>2</v>
      </c>
      <c r="AG31" s="31">
        <v>2</v>
      </c>
      <c r="AH31" s="31">
        <v>1</v>
      </c>
      <c r="AI31" s="31">
        <v>1</v>
      </c>
      <c r="AJ31" s="31">
        <v>2</v>
      </c>
      <c r="AK31" s="31">
        <v>4</v>
      </c>
      <c r="AL31" s="31">
        <v>2</v>
      </c>
      <c r="AN31" s="31">
        <v>2</v>
      </c>
      <c r="AO31" s="31">
        <v>2</v>
      </c>
      <c r="AP31" s="31">
        <v>2</v>
      </c>
      <c r="AQ31" s="31">
        <v>2</v>
      </c>
      <c r="AR31" s="31">
        <v>1</v>
      </c>
      <c r="AS31" s="31">
        <v>2</v>
      </c>
      <c r="AT31" s="31">
        <v>1</v>
      </c>
      <c r="AU31" s="31">
        <v>2</v>
      </c>
      <c r="AW31" s="31">
        <v>1</v>
      </c>
      <c r="AX31" s="31">
        <v>2</v>
      </c>
      <c r="AY31" s="31">
        <v>1</v>
      </c>
      <c r="AZ31" s="31">
        <v>1</v>
      </c>
      <c r="BA31" s="31">
        <v>1</v>
      </c>
      <c r="BB31" s="31">
        <v>2</v>
      </c>
      <c r="BD31" s="31">
        <v>1</v>
      </c>
      <c r="BE31" s="31">
        <v>1</v>
      </c>
      <c r="BF31" s="31">
        <v>1</v>
      </c>
      <c r="BG31" s="31">
        <v>1</v>
      </c>
      <c r="BH31" s="31">
        <v>1</v>
      </c>
      <c r="BI31" s="31">
        <v>2</v>
      </c>
      <c r="BK31" s="31">
        <v>2</v>
      </c>
      <c r="BL31" s="31">
        <v>2</v>
      </c>
      <c r="BM31" s="31">
        <v>2</v>
      </c>
      <c r="BN31" s="31">
        <v>2</v>
      </c>
      <c r="BO31" s="31">
        <v>1</v>
      </c>
      <c r="BP31" s="31">
        <v>2</v>
      </c>
      <c r="BQ31" s="31">
        <v>2</v>
      </c>
      <c r="BT31" s="31">
        <v>2</v>
      </c>
      <c r="BU31" s="31">
        <v>1</v>
      </c>
      <c r="BV31" s="31">
        <v>2</v>
      </c>
      <c r="BW31" s="31">
        <v>2</v>
      </c>
      <c r="BX31" s="31">
        <v>2</v>
      </c>
      <c r="BY31" s="31">
        <v>2</v>
      </c>
      <c r="BZ31" s="31">
        <v>2</v>
      </c>
      <c r="CA31" s="31">
        <v>2</v>
      </c>
      <c r="CC31" s="31">
        <v>1</v>
      </c>
      <c r="CD31" s="31">
        <v>1</v>
      </c>
      <c r="CH31" s="31">
        <v>2</v>
      </c>
      <c r="CM31" s="31">
        <v>19</v>
      </c>
      <c r="CN31" s="31">
        <v>17</v>
      </c>
      <c r="CO31" s="31">
        <v>25</v>
      </c>
      <c r="CP31" s="31">
        <v>23</v>
      </c>
      <c r="CQ31" s="31">
        <v>5</v>
      </c>
      <c r="CR31" s="31">
        <v>11</v>
      </c>
      <c r="CS31" s="31">
        <v>8</v>
      </c>
      <c r="CT31" s="31">
        <v>13</v>
      </c>
      <c r="CU31" s="31">
        <v>1</v>
      </c>
      <c r="DA31" s="31">
        <v>4</v>
      </c>
      <c r="DB31" s="31">
        <v>2</v>
      </c>
      <c r="DC31" s="31">
        <v>3</v>
      </c>
      <c r="DD31" s="31">
        <v>1</v>
      </c>
      <c r="DE31" s="31">
        <v>26</v>
      </c>
      <c r="DF31" s="31">
        <v>4</v>
      </c>
      <c r="DG31" s="31">
        <v>4</v>
      </c>
      <c r="DH31" s="31">
        <v>4</v>
      </c>
      <c r="DI31" s="31">
        <v>2</v>
      </c>
      <c r="DJ31" s="31">
        <v>3</v>
      </c>
      <c r="DK31" s="31">
        <v>1</v>
      </c>
      <c r="DL31" s="31">
        <v>4</v>
      </c>
      <c r="DM31" s="31">
        <v>2</v>
      </c>
      <c r="DN31" s="31">
        <v>0</v>
      </c>
      <c r="DO31" s="31">
        <v>3</v>
      </c>
      <c r="DP31" s="31">
        <v>4</v>
      </c>
      <c r="DQ31" s="31">
        <v>4</v>
      </c>
      <c r="DR31" s="31">
        <v>35</v>
      </c>
      <c r="DS31" s="31">
        <v>0.35906306715063502</v>
      </c>
      <c r="DX31" s="31">
        <v>4.5</v>
      </c>
      <c r="DY31" s="31">
        <v>3.3</v>
      </c>
      <c r="DZ31" s="31">
        <v>5</v>
      </c>
      <c r="EA31" s="31" t="s">
        <v>1558</v>
      </c>
      <c r="EB31" s="31">
        <v>1.1000000000000001</v>
      </c>
      <c r="EC31" s="31">
        <v>0.5</v>
      </c>
      <c r="ED31" s="31">
        <v>1.1000000000000001</v>
      </c>
      <c r="EE31" s="31" t="s">
        <v>1546</v>
      </c>
      <c r="EF31" s="31">
        <v>245</v>
      </c>
      <c r="EG31" s="31">
        <v>0</v>
      </c>
      <c r="EH31" s="31">
        <v>190</v>
      </c>
      <c r="EI31" s="31" t="s">
        <v>1546</v>
      </c>
      <c r="ER31" s="31">
        <v>247</v>
      </c>
      <c r="ES31" s="31">
        <v>0</v>
      </c>
      <c r="ET31" s="31">
        <v>150</v>
      </c>
      <c r="EU31" s="31" t="s">
        <v>1546</v>
      </c>
      <c r="EV31" s="31">
        <v>1</v>
      </c>
      <c r="EW31" s="31">
        <v>2</v>
      </c>
      <c r="EX31" s="31">
        <v>2</v>
      </c>
      <c r="EY31" s="31">
        <v>2</v>
      </c>
      <c r="FA31" s="31">
        <v>1</v>
      </c>
      <c r="FD31" s="31">
        <v>91</v>
      </c>
      <c r="FE31" s="31">
        <v>74</v>
      </c>
      <c r="FF31" s="31">
        <v>0.79</v>
      </c>
      <c r="FG31" s="31">
        <v>0.35</v>
      </c>
      <c r="FH31" s="31">
        <v>66</v>
      </c>
      <c r="FI31" s="31">
        <v>92.2</v>
      </c>
      <c r="FK31" s="31">
        <v>1</v>
      </c>
      <c r="FL31" s="31">
        <v>1</v>
      </c>
      <c r="FM31" s="31">
        <v>1</v>
      </c>
      <c r="FN31" s="31">
        <v>1</v>
      </c>
      <c r="FO31" s="31">
        <v>2</v>
      </c>
      <c r="FP31" s="31">
        <v>2</v>
      </c>
      <c r="FQ31" s="31">
        <v>2</v>
      </c>
      <c r="FR31" s="31">
        <v>2</v>
      </c>
      <c r="FS31" s="31">
        <v>4</v>
      </c>
      <c r="FT31" s="31">
        <v>2</v>
      </c>
      <c r="FU31" s="31">
        <v>2</v>
      </c>
      <c r="FV31" s="31">
        <v>2</v>
      </c>
      <c r="FW31" s="31">
        <v>1</v>
      </c>
      <c r="FX31" s="31">
        <v>1</v>
      </c>
      <c r="FY31" s="31">
        <v>2</v>
      </c>
      <c r="GA31" s="31">
        <v>2</v>
      </c>
      <c r="GB31" s="31">
        <v>2</v>
      </c>
      <c r="GC31" s="31">
        <v>2</v>
      </c>
      <c r="GE31" s="31">
        <v>2</v>
      </c>
      <c r="GH31" s="31">
        <v>1</v>
      </c>
      <c r="GJ31" s="31">
        <v>2</v>
      </c>
      <c r="GL31" s="31">
        <v>2</v>
      </c>
      <c r="GQ31" s="31">
        <v>1</v>
      </c>
      <c r="GS31" s="31">
        <v>2</v>
      </c>
      <c r="GU31" s="31">
        <v>2</v>
      </c>
      <c r="GW31" s="31">
        <v>2</v>
      </c>
      <c r="HA31" s="31">
        <v>2</v>
      </c>
      <c r="HB31" s="31" t="s">
        <v>355</v>
      </c>
      <c r="HM31" s="31">
        <v>2</v>
      </c>
      <c r="HP31" s="31">
        <v>2</v>
      </c>
      <c r="HQ31" s="31">
        <v>2</v>
      </c>
      <c r="HR31" s="31">
        <v>2</v>
      </c>
      <c r="HS31" s="31">
        <v>2</v>
      </c>
      <c r="HT31" s="31">
        <v>2</v>
      </c>
      <c r="HU31" s="31">
        <v>2</v>
      </c>
      <c r="HV31" s="31">
        <v>2</v>
      </c>
      <c r="HW31" s="31" t="s">
        <v>1547</v>
      </c>
      <c r="HZ31" s="31">
        <v>2</v>
      </c>
      <c r="IA31" s="31">
        <v>2</v>
      </c>
      <c r="IB31" s="31">
        <v>2</v>
      </c>
      <c r="IC31" s="31">
        <v>2</v>
      </c>
      <c r="ID31" s="31">
        <v>2</v>
      </c>
      <c r="IE31" s="31">
        <v>2</v>
      </c>
      <c r="IF31" s="31">
        <v>2</v>
      </c>
      <c r="IJ31" s="31">
        <v>2</v>
      </c>
      <c r="IK31" s="31">
        <v>2</v>
      </c>
      <c r="IL31" s="31">
        <v>2</v>
      </c>
      <c r="IM31" s="31">
        <v>2</v>
      </c>
      <c r="IN31" s="31">
        <v>2</v>
      </c>
      <c r="IO31" s="31">
        <v>2</v>
      </c>
      <c r="IP31" s="31">
        <v>2</v>
      </c>
      <c r="IT31" s="31">
        <v>2</v>
      </c>
      <c r="IU31" s="31">
        <v>2</v>
      </c>
      <c r="IV31" s="31">
        <v>2</v>
      </c>
      <c r="IW31" s="31">
        <v>2</v>
      </c>
      <c r="IX31" s="31">
        <v>2</v>
      </c>
      <c r="IY31" s="31">
        <v>2</v>
      </c>
      <c r="IZ31" s="31">
        <v>2</v>
      </c>
      <c r="JD31" s="31">
        <v>2</v>
      </c>
      <c r="JE31" s="31">
        <v>2</v>
      </c>
      <c r="JF31" s="31">
        <v>2</v>
      </c>
      <c r="JG31" s="31">
        <v>2</v>
      </c>
      <c r="JH31" s="31">
        <v>2</v>
      </c>
      <c r="JI31" s="31">
        <v>2</v>
      </c>
      <c r="JJ31" s="31">
        <v>2</v>
      </c>
      <c r="JQ31" s="31" t="s">
        <v>371</v>
      </c>
      <c r="JZ31" s="31">
        <v>2</v>
      </c>
      <c r="KB31" s="31">
        <v>98</v>
      </c>
      <c r="KC31" s="31">
        <v>2</v>
      </c>
      <c r="KD31" s="31" t="s">
        <v>2113</v>
      </c>
      <c r="KE31" s="31">
        <v>81</v>
      </c>
      <c r="KF31" s="31" t="s">
        <v>361</v>
      </c>
      <c r="KG31" s="31" t="s">
        <v>366</v>
      </c>
      <c r="LC31" s="31">
        <v>2</v>
      </c>
      <c r="LF31" s="31">
        <v>2</v>
      </c>
      <c r="LG31" s="31">
        <v>2</v>
      </c>
      <c r="LH31" s="31">
        <v>2</v>
      </c>
      <c r="LI31" s="31">
        <v>2</v>
      </c>
      <c r="LK31" s="31">
        <v>2</v>
      </c>
      <c r="LM31" s="31">
        <v>2</v>
      </c>
      <c r="LO31" s="31">
        <v>2</v>
      </c>
      <c r="LQ31" s="31">
        <v>2</v>
      </c>
      <c r="LS31" s="31">
        <v>2</v>
      </c>
      <c r="LU31" s="31">
        <v>2</v>
      </c>
      <c r="LW31" s="31">
        <v>2</v>
      </c>
      <c r="LY31" s="31">
        <v>2</v>
      </c>
      <c r="MA31" s="31">
        <v>2</v>
      </c>
      <c r="MC31" s="31">
        <v>2</v>
      </c>
      <c r="ME31" s="31">
        <v>2</v>
      </c>
      <c r="MG31" s="31">
        <v>2</v>
      </c>
      <c r="MI31" s="31">
        <v>2</v>
      </c>
      <c r="MK31" s="31">
        <v>2</v>
      </c>
      <c r="MM31" s="31">
        <v>2</v>
      </c>
      <c r="MO31" s="31">
        <v>2</v>
      </c>
      <c r="MQ31" s="31">
        <v>2</v>
      </c>
      <c r="MS31" s="31">
        <v>2</v>
      </c>
      <c r="MU31" s="31">
        <v>2</v>
      </c>
      <c r="MW31" s="31">
        <v>2</v>
      </c>
      <c r="MY31" s="31" t="s">
        <v>355</v>
      </c>
      <c r="NA31" s="31">
        <v>2</v>
      </c>
      <c r="NC31" s="31">
        <v>2</v>
      </c>
      <c r="NE31" s="31">
        <v>2</v>
      </c>
      <c r="NG31" s="31">
        <v>2</v>
      </c>
      <c r="NI31" s="31">
        <v>2</v>
      </c>
      <c r="NK31" s="31">
        <v>2</v>
      </c>
      <c r="NM31" s="31">
        <v>2</v>
      </c>
      <c r="NO31" s="31">
        <v>2</v>
      </c>
      <c r="NQ31" s="31">
        <v>2</v>
      </c>
      <c r="NS31" s="31">
        <v>2</v>
      </c>
      <c r="NU31" s="31">
        <v>2</v>
      </c>
      <c r="NW31" s="31">
        <v>2</v>
      </c>
      <c r="NY31" s="31">
        <v>2</v>
      </c>
      <c r="OA31" s="31">
        <v>2</v>
      </c>
      <c r="OC31" s="31">
        <v>2</v>
      </c>
      <c r="OE31" s="31">
        <v>2</v>
      </c>
      <c r="OG31" s="31">
        <v>2</v>
      </c>
      <c r="OI31" s="31">
        <v>2</v>
      </c>
      <c r="OK31" s="31">
        <v>2</v>
      </c>
      <c r="OM31" s="31">
        <v>2</v>
      </c>
      <c r="OO31" s="31">
        <v>2</v>
      </c>
      <c r="OQ31" s="31" t="s">
        <v>355</v>
      </c>
      <c r="OS31" s="31">
        <v>2</v>
      </c>
      <c r="OU31" s="31">
        <v>2</v>
      </c>
      <c r="OW31" s="31">
        <v>2</v>
      </c>
      <c r="OY31" s="31">
        <v>2</v>
      </c>
      <c r="PA31" s="31">
        <v>2</v>
      </c>
      <c r="PC31" s="31">
        <v>2</v>
      </c>
      <c r="PE31" s="31">
        <v>2</v>
      </c>
      <c r="PG31" s="31">
        <v>2</v>
      </c>
      <c r="PI31" s="31">
        <v>2</v>
      </c>
      <c r="PK31" s="31">
        <v>2</v>
      </c>
      <c r="PM31" s="31">
        <v>2</v>
      </c>
      <c r="PO31" s="31">
        <v>2</v>
      </c>
      <c r="PQ31" s="31">
        <v>2</v>
      </c>
      <c r="PS31" s="31">
        <v>2</v>
      </c>
      <c r="PU31" s="31">
        <v>2</v>
      </c>
      <c r="PW31" s="31">
        <v>2</v>
      </c>
      <c r="PY31" s="31">
        <v>2</v>
      </c>
      <c r="QA31" s="31">
        <v>2</v>
      </c>
      <c r="QC31" s="31">
        <v>2</v>
      </c>
      <c r="QE31" s="31">
        <v>2</v>
      </c>
      <c r="QG31" s="31">
        <v>2</v>
      </c>
      <c r="QI31" s="31" t="s">
        <v>355</v>
      </c>
      <c r="QK31" s="31">
        <v>2</v>
      </c>
      <c r="QL31" s="31">
        <v>2</v>
      </c>
      <c r="QM31" s="31">
        <v>2</v>
      </c>
      <c r="QN31" s="31">
        <v>2</v>
      </c>
      <c r="QO31" s="31">
        <v>2</v>
      </c>
      <c r="QP31" s="31">
        <v>2</v>
      </c>
      <c r="QQ31" s="31">
        <v>2</v>
      </c>
      <c r="QR31" s="31">
        <v>2</v>
      </c>
      <c r="QS31" s="31">
        <v>2</v>
      </c>
      <c r="QT31" s="31">
        <v>2</v>
      </c>
      <c r="QU31" s="31">
        <v>2</v>
      </c>
      <c r="QV31" s="31">
        <v>2</v>
      </c>
      <c r="QW31" s="31">
        <v>2</v>
      </c>
      <c r="QX31" s="31">
        <v>2</v>
      </c>
      <c r="QY31" s="31">
        <v>2</v>
      </c>
      <c r="QZ31" s="31">
        <v>2</v>
      </c>
      <c r="RA31" s="31">
        <v>2</v>
      </c>
      <c r="RB31" s="31">
        <v>2</v>
      </c>
      <c r="RC31" s="31">
        <v>2</v>
      </c>
      <c r="RD31" s="31">
        <v>2</v>
      </c>
      <c r="RE31" s="31">
        <v>2</v>
      </c>
      <c r="RF31" s="31">
        <v>2</v>
      </c>
      <c r="RG31" s="31">
        <v>2</v>
      </c>
      <c r="RH31" s="31">
        <v>2</v>
      </c>
      <c r="RI31" s="31">
        <v>2</v>
      </c>
      <c r="RJ31" s="31">
        <v>2</v>
      </c>
      <c r="RK31" s="31">
        <v>2</v>
      </c>
      <c r="RP31" s="31">
        <v>2</v>
      </c>
      <c r="RQ31" s="31">
        <v>2</v>
      </c>
      <c r="RR31" s="31">
        <v>1</v>
      </c>
      <c r="RS31" s="31">
        <v>2</v>
      </c>
      <c r="RT31" s="31" t="s">
        <v>2114</v>
      </c>
      <c r="RU31" s="31" t="s">
        <v>2115</v>
      </c>
      <c r="RX31" s="31">
        <v>4</v>
      </c>
      <c r="RY31" s="31">
        <v>2</v>
      </c>
      <c r="RZ31" s="31">
        <v>2</v>
      </c>
      <c r="SA31" s="31">
        <v>2</v>
      </c>
      <c r="SB31" s="31">
        <v>2</v>
      </c>
      <c r="SC31" s="31">
        <v>2</v>
      </c>
      <c r="SD31" s="31">
        <v>4</v>
      </c>
      <c r="SE31" s="31">
        <v>2</v>
      </c>
      <c r="SF31" s="31">
        <v>2</v>
      </c>
      <c r="SG31" s="31">
        <v>2</v>
      </c>
      <c r="SH31" s="31">
        <v>2</v>
      </c>
      <c r="SI31" s="31">
        <v>2</v>
      </c>
      <c r="SJ31" s="31">
        <v>2</v>
      </c>
      <c r="SK31" s="31">
        <v>2</v>
      </c>
      <c r="SL31" s="31">
        <v>1</v>
      </c>
      <c r="SM31" s="31" t="s">
        <v>1430</v>
      </c>
      <c r="SO31" s="31">
        <v>2</v>
      </c>
      <c r="SP31" s="31">
        <v>2</v>
      </c>
      <c r="SQ31" s="31">
        <v>2</v>
      </c>
      <c r="SR31" s="31">
        <v>1</v>
      </c>
      <c r="SS31" s="31">
        <v>1</v>
      </c>
      <c r="ST31" s="31">
        <v>1</v>
      </c>
      <c r="SU31" s="31">
        <v>1</v>
      </c>
      <c r="SV31" s="31">
        <v>2</v>
      </c>
      <c r="SW31" s="31" t="s">
        <v>1551</v>
      </c>
      <c r="SX31" s="31">
        <v>3</v>
      </c>
      <c r="SZ31" s="31">
        <v>2</v>
      </c>
      <c r="TA31" s="31">
        <v>2</v>
      </c>
      <c r="TB31" s="31">
        <v>2</v>
      </c>
      <c r="TC31" s="31">
        <v>2</v>
      </c>
      <c r="TD31" s="31">
        <v>2</v>
      </c>
      <c r="TE31" s="31">
        <v>2</v>
      </c>
      <c r="TF31" s="31">
        <v>2</v>
      </c>
      <c r="TG31" s="31">
        <v>2</v>
      </c>
      <c r="TH31" s="31" t="s">
        <v>1430</v>
      </c>
      <c r="TJ31" s="31" t="s">
        <v>1430</v>
      </c>
      <c r="TK31" s="31" t="s">
        <v>1551</v>
      </c>
      <c r="TL31" s="31" t="s">
        <v>1430</v>
      </c>
      <c r="TQ31" s="31">
        <v>30</v>
      </c>
      <c r="TS31" s="31">
        <v>2</v>
      </c>
      <c r="TT31" s="31">
        <v>2</v>
      </c>
      <c r="TU31" s="31">
        <v>2</v>
      </c>
      <c r="TV31" s="31">
        <v>2</v>
      </c>
      <c r="TW31" s="31">
        <v>1</v>
      </c>
      <c r="TX31" s="31">
        <v>2</v>
      </c>
      <c r="TY31" s="31">
        <v>2</v>
      </c>
      <c r="TZ31" s="31">
        <v>1</v>
      </c>
      <c r="UA31" s="31">
        <v>1</v>
      </c>
    </row>
    <row r="32" spans="1:547" s="31" customFormat="1" ht="13.5" customHeight="1">
      <c r="A32" s="31">
        <f t="shared" si="0"/>
        <v>30</v>
      </c>
      <c r="B32" s="31">
        <v>30</v>
      </c>
      <c r="C32" s="31">
        <v>30</v>
      </c>
      <c r="D32" s="31" t="s">
        <v>2040</v>
      </c>
      <c r="E32" s="31" t="s">
        <v>2116</v>
      </c>
      <c r="H32" s="31">
        <v>42310</v>
      </c>
      <c r="I32" s="31">
        <v>17972</v>
      </c>
      <c r="J32" s="31">
        <v>1</v>
      </c>
      <c r="K32" s="31">
        <v>1</v>
      </c>
      <c r="L32" s="31">
        <v>5</v>
      </c>
      <c r="M32" s="31">
        <v>2</v>
      </c>
      <c r="N32" s="31">
        <v>5</v>
      </c>
      <c r="O32" s="31">
        <v>2</v>
      </c>
      <c r="P32" s="31">
        <v>3</v>
      </c>
      <c r="Q32" s="31">
        <v>1</v>
      </c>
      <c r="R32" s="31">
        <v>42125</v>
      </c>
      <c r="S32" s="31">
        <v>42248</v>
      </c>
      <c r="T32" s="31">
        <v>42278</v>
      </c>
      <c r="W32" s="31">
        <v>2</v>
      </c>
      <c r="X32" s="31">
        <v>1</v>
      </c>
      <c r="Y32" s="31">
        <v>2</v>
      </c>
      <c r="Z32" s="31">
        <v>2</v>
      </c>
      <c r="AA32" s="31">
        <v>2</v>
      </c>
      <c r="AB32" s="31">
        <v>2</v>
      </c>
      <c r="AC32" s="31">
        <v>2</v>
      </c>
      <c r="AD32" s="31">
        <v>2</v>
      </c>
      <c r="AE32" s="31">
        <v>1</v>
      </c>
      <c r="AH32" s="31">
        <v>2</v>
      </c>
      <c r="AI32" s="31">
        <v>6</v>
      </c>
      <c r="AJ32" s="31">
        <v>2</v>
      </c>
      <c r="AK32" s="31">
        <v>4</v>
      </c>
      <c r="AL32" s="31">
        <v>2</v>
      </c>
      <c r="AN32" s="31">
        <v>2</v>
      </c>
      <c r="AO32" s="31">
        <v>2</v>
      </c>
      <c r="AP32" s="31">
        <v>1</v>
      </c>
      <c r="AQ32" s="31">
        <v>1</v>
      </c>
      <c r="AR32" s="31">
        <v>1</v>
      </c>
      <c r="AS32" s="31">
        <v>1</v>
      </c>
      <c r="AT32" s="31">
        <v>1</v>
      </c>
      <c r="AU32" s="31">
        <v>2</v>
      </c>
      <c r="AW32" s="31">
        <v>1</v>
      </c>
      <c r="AX32" s="31">
        <v>1</v>
      </c>
      <c r="AY32" s="31">
        <v>2</v>
      </c>
      <c r="AZ32" s="31">
        <v>2</v>
      </c>
      <c r="BA32" s="31">
        <v>2</v>
      </c>
      <c r="BB32" s="31">
        <v>2</v>
      </c>
      <c r="BD32" s="31">
        <v>1</v>
      </c>
      <c r="BE32" s="31">
        <v>2</v>
      </c>
      <c r="BF32" s="31">
        <v>2</v>
      </c>
      <c r="BG32" s="31">
        <v>2</v>
      </c>
      <c r="BH32" s="31">
        <v>2</v>
      </c>
      <c r="BI32" s="31">
        <v>2</v>
      </c>
      <c r="BK32" s="31">
        <v>1</v>
      </c>
      <c r="BL32" s="31">
        <v>2</v>
      </c>
      <c r="BM32" s="31">
        <v>2</v>
      </c>
      <c r="BN32" s="31">
        <v>2</v>
      </c>
      <c r="BO32" s="31">
        <v>2</v>
      </c>
      <c r="BP32" s="31">
        <v>2</v>
      </c>
      <c r="BQ32" s="31">
        <v>2</v>
      </c>
      <c r="BT32" s="31">
        <v>2</v>
      </c>
      <c r="BU32" s="31">
        <v>2</v>
      </c>
      <c r="BV32" s="31">
        <v>2</v>
      </c>
      <c r="BW32" s="31">
        <v>2</v>
      </c>
      <c r="BX32" s="31">
        <v>2</v>
      </c>
      <c r="BY32" s="31">
        <v>1</v>
      </c>
      <c r="BZ32" s="31">
        <v>2</v>
      </c>
      <c r="CA32" s="31">
        <v>2</v>
      </c>
      <c r="CB32" s="31">
        <v>2</v>
      </c>
      <c r="CC32" s="31">
        <v>2</v>
      </c>
      <c r="CD32" s="31">
        <v>1</v>
      </c>
      <c r="CH32" s="31">
        <v>1</v>
      </c>
      <c r="CM32" s="31">
        <v>1</v>
      </c>
      <c r="DA32" s="31">
        <v>1</v>
      </c>
      <c r="DF32" s="31">
        <v>1</v>
      </c>
      <c r="DG32" s="31">
        <v>3</v>
      </c>
      <c r="DH32" s="31">
        <v>3</v>
      </c>
      <c r="DI32" s="31">
        <v>4</v>
      </c>
      <c r="DJ32" s="31">
        <v>4</v>
      </c>
      <c r="DK32" s="31">
        <v>4</v>
      </c>
      <c r="DL32" s="31">
        <v>4</v>
      </c>
      <c r="DM32" s="31">
        <v>4</v>
      </c>
      <c r="DN32" s="31">
        <v>4</v>
      </c>
      <c r="DO32" s="31">
        <v>4</v>
      </c>
      <c r="DP32" s="31">
        <v>4</v>
      </c>
      <c r="DQ32" s="31">
        <v>4</v>
      </c>
      <c r="DR32" s="31">
        <v>43</v>
      </c>
      <c r="DS32" s="31">
        <v>0.82263513513513498</v>
      </c>
      <c r="EV32" s="31">
        <v>2</v>
      </c>
      <c r="EW32" s="31">
        <v>2</v>
      </c>
      <c r="EX32" s="31">
        <v>2</v>
      </c>
      <c r="EY32" s="31">
        <v>2</v>
      </c>
      <c r="FD32" s="31">
        <v>27</v>
      </c>
      <c r="FE32" s="31">
        <v>48</v>
      </c>
      <c r="FF32" s="31">
        <v>0.09</v>
      </c>
      <c r="FG32" s="31">
        <v>0.12</v>
      </c>
      <c r="FH32" s="31">
        <v>10</v>
      </c>
      <c r="FK32" s="31">
        <v>2</v>
      </c>
      <c r="FL32" s="31">
        <v>2</v>
      </c>
      <c r="FM32" s="31">
        <v>2</v>
      </c>
      <c r="FN32" s="31">
        <v>2</v>
      </c>
      <c r="FO32" s="31">
        <v>2</v>
      </c>
      <c r="FP32" s="31">
        <v>2</v>
      </c>
      <c r="FQ32" s="31">
        <v>2</v>
      </c>
      <c r="FR32" s="31">
        <v>2</v>
      </c>
      <c r="FS32" s="31">
        <v>4</v>
      </c>
      <c r="FT32" s="31">
        <v>2</v>
      </c>
      <c r="FU32" s="31">
        <v>2</v>
      </c>
      <c r="FV32" s="31">
        <v>2</v>
      </c>
      <c r="FW32" s="31">
        <v>1</v>
      </c>
      <c r="FX32" s="31">
        <v>1</v>
      </c>
      <c r="FY32" s="31">
        <v>2</v>
      </c>
      <c r="GA32" s="31">
        <v>2</v>
      </c>
      <c r="GB32" s="31">
        <v>2</v>
      </c>
      <c r="GC32" s="31">
        <v>2</v>
      </c>
      <c r="GE32" s="31">
        <v>2</v>
      </c>
      <c r="GH32" s="31">
        <v>1</v>
      </c>
      <c r="GJ32" s="31">
        <v>2</v>
      </c>
      <c r="GL32" s="31">
        <v>2</v>
      </c>
      <c r="GO32" s="31">
        <v>2</v>
      </c>
      <c r="GQ32" s="31">
        <v>2</v>
      </c>
      <c r="GS32" s="31">
        <v>2</v>
      </c>
      <c r="GU32" s="31">
        <v>2</v>
      </c>
      <c r="GW32" s="31">
        <v>2</v>
      </c>
      <c r="HA32" s="31">
        <v>2</v>
      </c>
      <c r="HB32" s="31" t="s">
        <v>355</v>
      </c>
      <c r="HM32" s="31">
        <v>2</v>
      </c>
      <c r="HP32" s="31">
        <v>2</v>
      </c>
      <c r="HQ32" s="31">
        <v>2</v>
      </c>
      <c r="HR32" s="31">
        <v>2</v>
      </c>
      <c r="HS32" s="31">
        <v>2</v>
      </c>
      <c r="HT32" s="31">
        <v>2</v>
      </c>
      <c r="HU32" s="31">
        <v>2</v>
      </c>
      <c r="HV32" s="31">
        <v>2</v>
      </c>
      <c r="HZ32" s="31">
        <v>2</v>
      </c>
      <c r="IA32" s="31">
        <v>2</v>
      </c>
      <c r="IB32" s="31">
        <v>2</v>
      </c>
      <c r="IC32" s="31">
        <v>2</v>
      </c>
      <c r="ID32" s="31">
        <v>2</v>
      </c>
      <c r="IE32" s="31">
        <v>2</v>
      </c>
      <c r="IF32" s="31">
        <v>2</v>
      </c>
      <c r="IJ32" s="31">
        <v>2</v>
      </c>
      <c r="IK32" s="31">
        <v>2</v>
      </c>
      <c r="IL32" s="31">
        <v>2</v>
      </c>
      <c r="IM32" s="31">
        <v>2</v>
      </c>
      <c r="IN32" s="31">
        <v>2</v>
      </c>
      <c r="IO32" s="31">
        <v>2</v>
      </c>
      <c r="IP32" s="31">
        <v>2</v>
      </c>
      <c r="IT32" s="31">
        <v>2</v>
      </c>
      <c r="IU32" s="31">
        <v>2</v>
      </c>
      <c r="IV32" s="31">
        <v>2</v>
      </c>
      <c r="IW32" s="31">
        <v>2</v>
      </c>
      <c r="IX32" s="31">
        <v>2</v>
      </c>
      <c r="IY32" s="31">
        <v>2</v>
      </c>
      <c r="IZ32" s="31">
        <v>2</v>
      </c>
      <c r="JD32" s="31">
        <v>2</v>
      </c>
      <c r="JE32" s="31">
        <v>2</v>
      </c>
      <c r="JF32" s="31">
        <v>2</v>
      </c>
      <c r="JG32" s="31">
        <v>2</v>
      </c>
      <c r="JH32" s="31">
        <v>2</v>
      </c>
      <c r="JI32" s="31">
        <v>2</v>
      </c>
      <c r="JJ32" s="31">
        <v>2</v>
      </c>
      <c r="JN32" s="31" t="s">
        <v>1566</v>
      </c>
      <c r="JZ32" s="31">
        <v>2</v>
      </c>
      <c r="KA32" s="31" t="s">
        <v>1566</v>
      </c>
      <c r="KB32" s="31">
        <v>89</v>
      </c>
      <c r="KC32" s="31">
        <v>2</v>
      </c>
      <c r="KD32" s="31" t="s">
        <v>2117</v>
      </c>
      <c r="KE32" s="31">
        <v>61</v>
      </c>
      <c r="LA32" s="31" t="s">
        <v>374</v>
      </c>
      <c r="LB32" s="31" t="s">
        <v>359</v>
      </c>
      <c r="LC32" s="31">
        <v>2</v>
      </c>
      <c r="LE32" s="31" t="s">
        <v>360</v>
      </c>
      <c r="LF32" s="31">
        <v>2</v>
      </c>
      <c r="LG32" s="31">
        <v>2</v>
      </c>
      <c r="LH32" s="31">
        <v>2</v>
      </c>
      <c r="LI32" s="31">
        <v>2</v>
      </c>
      <c r="LK32" s="31">
        <v>2</v>
      </c>
      <c r="LM32" s="31">
        <v>2</v>
      </c>
      <c r="LO32" s="31">
        <v>2</v>
      </c>
      <c r="LQ32" s="31">
        <v>2</v>
      </c>
      <c r="LS32" s="31">
        <v>2</v>
      </c>
      <c r="LU32" s="31">
        <v>2</v>
      </c>
      <c r="LW32" s="31">
        <v>2</v>
      </c>
      <c r="LY32" s="31">
        <v>2</v>
      </c>
      <c r="MA32" s="31">
        <v>2</v>
      </c>
      <c r="MC32" s="31">
        <v>2</v>
      </c>
      <c r="ME32" s="31">
        <v>2</v>
      </c>
      <c r="MG32" s="31">
        <v>2</v>
      </c>
      <c r="MI32" s="31">
        <v>2</v>
      </c>
      <c r="MK32" s="31">
        <v>2</v>
      </c>
      <c r="MM32" s="31">
        <v>2</v>
      </c>
      <c r="MO32" s="31">
        <v>2</v>
      </c>
      <c r="MQ32" s="31">
        <v>2</v>
      </c>
      <c r="MS32" s="31">
        <v>2</v>
      </c>
      <c r="MU32" s="31">
        <v>2</v>
      </c>
      <c r="MW32" s="31">
        <v>2</v>
      </c>
      <c r="MY32" s="31" t="s">
        <v>355</v>
      </c>
      <c r="NA32" s="31">
        <v>2</v>
      </c>
      <c r="NC32" s="31">
        <v>2</v>
      </c>
      <c r="NE32" s="31">
        <v>2</v>
      </c>
      <c r="NG32" s="31">
        <v>2</v>
      </c>
      <c r="NI32" s="31">
        <v>2</v>
      </c>
      <c r="NK32" s="31">
        <v>2</v>
      </c>
      <c r="NM32" s="31">
        <v>2</v>
      </c>
      <c r="NO32" s="31">
        <v>2</v>
      </c>
      <c r="NQ32" s="31">
        <v>2</v>
      </c>
      <c r="NS32" s="31">
        <v>2</v>
      </c>
      <c r="NU32" s="31">
        <v>2</v>
      </c>
      <c r="NW32" s="31">
        <v>2</v>
      </c>
      <c r="NY32" s="31">
        <v>2</v>
      </c>
      <c r="OA32" s="31">
        <v>2</v>
      </c>
      <c r="OC32" s="31">
        <v>2</v>
      </c>
      <c r="OE32" s="31">
        <v>2</v>
      </c>
      <c r="OG32" s="31">
        <v>2</v>
      </c>
      <c r="OI32" s="31">
        <v>2</v>
      </c>
      <c r="OK32" s="31">
        <v>2</v>
      </c>
      <c r="OM32" s="31">
        <v>2</v>
      </c>
      <c r="OO32" s="31">
        <v>2</v>
      </c>
      <c r="OQ32" s="31" t="s">
        <v>355</v>
      </c>
      <c r="OS32" s="31">
        <v>2</v>
      </c>
      <c r="OU32" s="31">
        <v>2</v>
      </c>
      <c r="OW32" s="31">
        <v>2</v>
      </c>
      <c r="OY32" s="31">
        <v>2</v>
      </c>
      <c r="PA32" s="31">
        <v>2</v>
      </c>
      <c r="PC32" s="31">
        <v>2</v>
      </c>
      <c r="PE32" s="31">
        <v>2</v>
      </c>
      <c r="PG32" s="31">
        <v>2</v>
      </c>
      <c r="PI32" s="31">
        <v>2</v>
      </c>
      <c r="PK32" s="31">
        <v>2</v>
      </c>
      <c r="PM32" s="31">
        <v>2</v>
      </c>
      <c r="PO32" s="31">
        <v>2</v>
      </c>
      <c r="PQ32" s="31">
        <v>2</v>
      </c>
      <c r="PS32" s="31">
        <v>2</v>
      </c>
      <c r="PU32" s="31">
        <v>2</v>
      </c>
      <c r="PW32" s="31">
        <v>2</v>
      </c>
      <c r="PY32" s="31">
        <v>2</v>
      </c>
      <c r="QA32" s="31">
        <v>2</v>
      </c>
      <c r="QC32" s="31">
        <v>2</v>
      </c>
      <c r="QE32" s="31">
        <v>2</v>
      </c>
      <c r="QG32" s="31">
        <v>2</v>
      </c>
      <c r="QI32" s="31" t="s">
        <v>355</v>
      </c>
      <c r="QK32" s="31">
        <v>2</v>
      </c>
      <c r="QL32" s="31">
        <v>2</v>
      </c>
      <c r="QM32" s="31">
        <v>2</v>
      </c>
      <c r="QN32" s="31">
        <v>2</v>
      </c>
      <c r="QO32" s="31">
        <v>2</v>
      </c>
      <c r="QP32" s="31">
        <v>2</v>
      </c>
      <c r="QQ32" s="31">
        <v>2</v>
      </c>
      <c r="QR32" s="31">
        <v>2</v>
      </c>
      <c r="QS32" s="31">
        <v>2</v>
      </c>
      <c r="QT32" s="31">
        <v>2</v>
      </c>
      <c r="QU32" s="31">
        <v>2</v>
      </c>
      <c r="QV32" s="31">
        <v>2</v>
      </c>
      <c r="QW32" s="31">
        <v>2</v>
      </c>
      <c r="QX32" s="31">
        <v>2</v>
      </c>
      <c r="QY32" s="31">
        <v>2</v>
      </c>
      <c r="QZ32" s="31">
        <v>2</v>
      </c>
      <c r="RA32" s="31">
        <v>2</v>
      </c>
      <c r="RB32" s="31">
        <v>2</v>
      </c>
      <c r="RC32" s="31">
        <v>2</v>
      </c>
      <c r="RD32" s="31">
        <v>2</v>
      </c>
      <c r="RE32" s="31">
        <v>2</v>
      </c>
      <c r="RF32" s="31">
        <v>2</v>
      </c>
      <c r="RG32" s="31">
        <v>2</v>
      </c>
      <c r="RH32" s="31">
        <v>2</v>
      </c>
      <c r="RI32" s="31">
        <v>2</v>
      </c>
      <c r="RJ32" s="31">
        <v>2</v>
      </c>
      <c r="RK32" s="31">
        <v>2</v>
      </c>
      <c r="RL32" s="31">
        <v>2</v>
      </c>
      <c r="RM32" s="31">
        <v>2</v>
      </c>
      <c r="RN32" s="31">
        <v>2</v>
      </c>
      <c r="RO32" s="31">
        <v>2</v>
      </c>
      <c r="RP32" s="31">
        <v>2</v>
      </c>
      <c r="RQ32" s="31">
        <v>2</v>
      </c>
      <c r="RR32" s="31">
        <v>1</v>
      </c>
      <c r="RS32" s="31">
        <v>2</v>
      </c>
      <c r="RT32" s="31" t="s">
        <v>2118</v>
      </c>
      <c r="RU32" s="31" t="s">
        <v>2118</v>
      </c>
      <c r="RV32" s="31" t="s">
        <v>2119</v>
      </c>
      <c r="RW32" s="31" t="s">
        <v>2119</v>
      </c>
      <c r="RX32" s="31">
        <v>5</v>
      </c>
      <c r="RY32" s="31">
        <v>2</v>
      </c>
      <c r="RZ32" s="31">
        <v>2</v>
      </c>
      <c r="SA32" s="31">
        <v>2</v>
      </c>
      <c r="SB32" s="31">
        <v>2</v>
      </c>
      <c r="SC32" s="31">
        <v>2</v>
      </c>
      <c r="SD32" s="31">
        <v>5</v>
      </c>
      <c r="SE32" s="31">
        <v>2</v>
      </c>
      <c r="SF32" s="31">
        <v>2</v>
      </c>
      <c r="SG32" s="31">
        <v>2</v>
      </c>
      <c r="SH32" s="31">
        <v>2</v>
      </c>
      <c r="SI32" s="31">
        <v>2</v>
      </c>
      <c r="SJ32" s="31">
        <v>2</v>
      </c>
      <c r="SK32" s="31">
        <v>2</v>
      </c>
      <c r="SL32" s="31">
        <v>2</v>
      </c>
      <c r="SM32" s="31" t="s">
        <v>2120</v>
      </c>
      <c r="SO32" s="31">
        <v>2</v>
      </c>
      <c r="SP32" s="31">
        <v>2</v>
      </c>
      <c r="SQ32" s="31">
        <v>2</v>
      </c>
      <c r="SR32" s="31">
        <v>2</v>
      </c>
      <c r="SS32" s="31">
        <v>2</v>
      </c>
      <c r="ST32" s="31">
        <v>2</v>
      </c>
      <c r="SU32" s="31">
        <v>2</v>
      </c>
      <c r="SV32" s="31">
        <v>2</v>
      </c>
      <c r="SW32" s="31" t="s">
        <v>1551</v>
      </c>
      <c r="SX32" s="31">
        <v>1</v>
      </c>
      <c r="SZ32" s="31">
        <v>1</v>
      </c>
      <c r="TA32" s="31">
        <v>2</v>
      </c>
      <c r="TB32" s="31">
        <v>2</v>
      </c>
      <c r="TC32" s="31">
        <v>2</v>
      </c>
      <c r="TD32" s="31">
        <v>2</v>
      </c>
      <c r="TE32" s="31">
        <v>2</v>
      </c>
      <c r="TF32" s="31">
        <v>2</v>
      </c>
      <c r="TG32" s="31">
        <v>2</v>
      </c>
      <c r="TH32" s="31" t="s">
        <v>1442</v>
      </c>
      <c r="TJ32" s="31" t="s">
        <v>2120</v>
      </c>
      <c r="TK32" s="31" t="s">
        <v>1551</v>
      </c>
      <c r="TL32" s="31" t="s">
        <v>1442</v>
      </c>
      <c r="TQ32" s="31">
        <v>1</v>
      </c>
      <c r="TS32" s="31">
        <v>2</v>
      </c>
      <c r="TT32" s="31">
        <v>2</v>
      </c>
      <c r="TU32" s="31">
        <v>2</v>
      </c>
      <c r="TV32" s="31">
        <v>2</v>
      </c>
      <c r="TW32" s="31">
        <v>2</v>
      </c>
      <c r="TX32" s="31">
        <v>2</v>
      </c>
      <c r="TY32" s="31">
        <v>2</v>
      </c>
      <c r="TZ32" s="31">
        <v>1</v>
      </c>
      <c r="UA32" s="31">
        <v>1</v>
      </c>
    </row>
    <row r="33" spans="1:547" s="31" customFormat="1" ht="13.5" customHeight="1">
      <c r="A33" s="31">
        <f t="shared" si="0"/>
        <v>31</v>
      </c>
      <c r="B33" s="31">
        <v>31</v>
      </c>
      <c r="C33" s="31">
        <v>1</v>
      </c>
      <c r="D33" s="31" t="s">
        <v>2121</v>
      </c>
      <c r="E33" s="31" t="s">
        <v>2122</v>
      </c>
      <c r="F33" s="31">
        <v>3</v>
      </c>
      <c r="H33" s="31">
        <v>42198</v>
      </c>
      <c r="I33" s="31">
        <v>13659</v>
      </c>
      <c r="J33" s="31">
        <v>2</v>
      </c>
      <c r="K33" s="31">
        <v>1</v>
      </c>
      <c r="L33" s="31">
        <v>4</v>
      </c>
      <c r="M33" s="31">
        <v>2</v>
      </c>
      <c r="N33" s="31">
        <v>5</v>
      </c>
      <c r="O33" s="31">
        <v>2</v>
      </c>
      <c r="P33" s="31">
        <v>5</v>
      </c>
      <c r="Q33" s="31">
        <v>2</v>
      </c>
      <c r="R33" s="31">
        <v>41821</v>
      </c>
      <c r="S33" s="31">
        <v>41974</v>
      </c>
      <c r="T33" s="31">
        <v>42064</v>
      </c>
      <c r="W33" s="31">
        <v>1</v>
      </c>
      <c r="X33" s="31">
        <v>2</v>
      </c>
      <c r="Y33" s="31">
        <v>2</v>
      </c>
      <c r="Z33" s="31">
        <v>2</v>
      </c>
      <c r="AA33" s="31">
        <v>2</v>
      </c>
      <c r="AB33" s="31">
        <v>2</v>
      </c>
      <c r="AC33" s="31">
        <v>2</v>
      </c>
      <c r="AD33" s="31">
        <v>2</v>
      </c>
      <c r="AE33" s="31">
        <v>2</v>
      </c>
      <c r="AF33" s="31">
        <v>3</v>
      </c>
      <c r="AG33" s="31">
        <v>1</v>
      </c>
      <c r="AH33" s="31">
        <v>1</v>
      </c>
      <c r="AI33" s="31">
        <v>6</v>
      </c>
      <c r="AJ33" s="31">
        <v>2</v>
      </c>
      <c r="AK33" s="31">
        <v>4</v>
      </c>
      <c r="AL33" s="31">
        <v>2</v>
      </c>
      <c r="AN33" s="31">
        <v>2</v>
      </c>
      <c r="AO33" s="31">
        <v>2</v>
      </c>
      <c r="AP33" s="31">
        <v>2</v>
      </c>
      <c r="AQ33" s="31">
        <v>1</v>
      </c>
      <c r="AR33" s="31">
        <v>1</v>
      </c>
      <c r="AS33" s="31">
        <v>2</v>
      </c>
      <c r="AT33" s="31">
        <v>2</v>
      </c>
      <c r="AU33" s="31">
        <v>2</v>
      </c>
      <c r="AW33" s="31">
        <v>1</v>
      </c>
      <c r="AX33" s="31">
        <v>2</v>
      </c>
      <c r="AY33" s="31">
        <v>2</v>
      </c>
      <c r="AZ33" s="31">
        <v>1</v>
      </c>
      <c r="BA33" s="31">
        <v>1</v>
      </c>
      <c r="BB33" s="31">
        <v>2</v>
      </c>
      <c r="BD33" s="31">
        <v>1</v>
      </c>
      <c r="BE33" s="31">
        <v>2</v>
      </c>
      <c r="BF33" s="31">
        <v>2</v>
      </c>
      <c r="BG33" s="31">
        <v>1</v>
      </c>
      <c r="BH33" s="31">
        <v>1</v>
      </c>
      <c r="BI33" s="31">
        <v>2</v>
      </c>
      <c r="BK33" s="31">
        <v>2</v>
      </c>
      <c r="BL33" s="31">
        <v>2</v>
      </c>
      <c r="BM33" s="31">
        <v>1</v>
      </c>
      <c r="BN33" s="31">
        <v>2</v>
      </c>
      <c r="BO33" s="31">
        <v>2</v>
      </c>
      <c r="BP33" s="31">
        <v>1</v>
      </c>
      <c r="BQ33" s="31">
        <v>1</v>
      </c>
      <c r="BS33" s="31" t="s">
        <v>355</v>
      </c>
      <c r="BT33" s="31">
        <v>2</v>
      </c>
      <c r="BU33" s="31">
        <v>2</v>
      </c>
      <c r="BV33" s="31">
        <v>2</v>
      </c>
      <c r="BW33" s="31">
        <v>2</v>
      </c>
      <c r="BX33" s="31">
        <v>2</v>
      </c>
      <c r="BY33" s="31">
        <v>1</v>
      </c>
      <c r="BZ33" s="31">
        <v>2</v>
      </c>
      <c r="CA33" s="31">
        <v>2</v>
      </c>
      <c r="CB33" s="31">
        <v>2</v>
      </c>
      <c r="CC33" s="31">
        <v>2</v>
      </c>
      <c r="CD33" s="31">
        <v>1</v>
      </c>
      <c r="CE33" s="31">
        <v>117</v>
      </c>
      <c r="CH33" s="31">
        <v>1</v>
      </c>
      <c r="CM33" s="31">
        <v>3</v>
      </c>
      <c r="CN33" s="31">
        <v>9</v>
      </c>
      <c r="CO33" s="31">
        <v>27</v>
      </c>
      <c r="CP33" s="31">
        <v>1</v>
      </c>
      <c r="CQ33" s="31">
        <v>16</v>
      </c>
      <c r="CR33" s="31">
        <v>22</v>
      </c>
      <c r="DA33" s="31">
        <v>2</v>
      </c>
      <c r="DB33" s="31">
        <v>3</v>
      </c>
      <c r="DC33" s="31">
        <v>3</v>
      </c>
      <c r="DD33" s="31">
        <v>1</v>
      </c>
      <c r="DE33" s="31">
        <v>4</v>
      </c>
      <c r="EB33" s="31">
        <v>0.8</v>
      </c>
      <c r="EC33" s="31">
        <v>0.67</v>
      </c>
      <c r="ED33" s="31">
        <v>1.17</v>
      </c>
      <c r="EE33" s="31" t="s">
        <v>2123</v>
      </c>
      <c r="EV33" s="31">
        <v>1</v>
      </c>
      <c r="EW33" s="31">
        <v>2</v>
      </c>
      <c r="EX33" s="31">
        <v>2</v>
      </c>
      <c r="EY33" s="31">
        <v>2</v>
      </c>
      <c r="EZ33" s="31">
        <v>1</v>
      </c>
      <c r="FA33" s="31">
        <v>1</v>
      </c>
      <c r="FB33" s="31">
        <v>1</v>
      </c>
      <c r="FK33" s="31">
        <v>2</v>
      </c>
      <c r="FL33" s="31">
        <v>2</v>
      </c>
      <c r="FM33" s="31">
        <v>2</v>
      </c>
      <c r="FN33" s="31">
        <v>2</v>
      </c>
      <c r="FO33" s="31">
        <v>2</v>
      </c>
      <c r="FP33" s="31">
        <v>2</v>
      </c>
      <c r="FQ33" s="31">
        <v>2</v>
      </c>
      <c r="FR33" s="31">
        <v>2</v>
      </c>
      <c r="FS33" s="31">
        <v>4</v>
      </c>
      <c r="FT33" s="31">
        <v>2</v>
      </c>
      <c r="FU33" s="31">
        <v>2</v>
      </c>
      <c r="FV33" s="31">
        <v>2</v>
      </c>
      <c r="FW33" s="31">
        <v>1</v>
      </c>
      <c r="GH33" s="31">
        <v>2</v>
      </c>
      <c r="GJ33" s="31">
        <v>2</v>
      </c>
      <c r="GL33" s="31">
        <v>1</v>
      </c>
      <c r="GM33" s="31">
        <v>42248</v>
      </c>
      <c r="GO33" s="31">
        <v>2</v>
      </c>
      <c r="GQ33" s="31">
        <v>2</v>
      </c>
      <c r="GS33" s="31">
        <v>2</v>
      </c>
      <c r="GU33" s="31">
        <v>2</v>
      </c>
      <c r="GW33" s="31">
        <v>2</v>
      </c>
      <c r="HM33" s="31">
        <v>2</v>
      </c>
      <c r="HN33" s="31" t="s">
        <v>355</v>
      </c>
      <c r="HO33" s="31" t="s">
        <v>355</v>
      </c>
      <c r="HP33" s="31">
        <v>2</v>
      </c>
      <c r="HQ33" s="31">
        <v>2</v>
      </c>
      <c r="HR33" s="31">
        <v>2</v>
      </c>
      <c r="HS33" s="31">
        <v>2</v>
      </c>
      <c r="HT33" s="31">
        <v>2</v>
      </c>
      <c r="HU33" s="31">
        <v>2</v>
      </c>
      <c r="HV33" s="31">
        <v>2</v>
      </c>
      <c r="HZ33" s="31">
        <v>2</v>
      </c>
      <c r="IA33" s="31">
        <v>2</v>
      </c>
      <c r="IB33" s="31">
        <v>2</v>
      </c>
      <c r="IC33" s="31">
        <v>2</v>
      </c>
      <c r="ID33" s="31">
        <v>2</v>
      </c>
      <c r="IE33" s="31">
        <v>2</v>
      </c>
      <c r="IF33" s="31">
        <v>2</v>
      </c>
      <c r="IJ33" s="31">
        <v>2</v>
      </c>
      <c r="IK33" s="31">
        <v>2</v>
      </c>
      <c r="IL33" s="31">
        <v>2</v>
      </c>
      <c r="IM33" s="31">
        <v>2</v>
      </c>
      <c r="IN33" s="31">
        <v>2</v>
      </c>
      <c r="IO33" s="31">
        <v>2</v>
      </c>
      <c r="IP33" s="31">
        <v>2</v>
      </c>
      <c r="IT33" s="31">
        <v>2</v>
      </c>
      <c r="IU33" s="31">
        <v>2</v>
      </c>
      <c r="IV33" s="31">
        <v>2</v>
      </c>
      <c r="IW33" s="31">
        <v>2</v>
      </c>
      <c r="IX33" s="31">
        <v>2</v>
      </c>
      <c r="IY33" s="31">
        <v>2</v>
      </c>
      <c r="IZ33" s="31">
        <v>2</v>
      </c>
      <c r="JD33" s="31">
        <v>2</v>
      </c>
      <c r="JE33" s="31">
        <v>2</v>
      </c>
      <c r="JF33" s="31">
        <v>2</v>
      </c>
      <c r="JG33" s="31">
        <v>2</v>
      </c>
      <c r="JH33" s="31">
        <v>2</v>
      </c>
      <c r="JI33" s="31">
        <v>2</v>
      </c>
      <c r="JJ33" s="31">
        <v>2</v>
      </c>
      <c r="JZ33" s="31">
        <v>2</v>
      </c>
      <c r="KB33" s="31">
        <v>87</v>
      </c>
      <c r="KC33" s="31">
        <v>2</v>
      </c>
      <c r="KD33" s="31" t="s">
        <v>2124</v>
      </c>
      <c r="KE33" s="31">
        <v>80</v>
      </c>
      <c r="LC33" s="31">
        <v>2</v>
      </c>
      <c r="LD33" s="31">
        <v>2</v>
      </c>
      <c r="LE33" s="31" t="s">
        <v>2125</v>
      </c>
      <c r="LF33" s="31">
        <v>2</v>
      </c>
      <c r="LG33" s="31">
        <v>2</v>
      </c>
      <c r="LH33" s="31">
        <v>2</v>
      </c>
      <c r="LI33" s="31">
        <v>2</v>
      </c>
      <c r="LK33" s="31">
        <v>2</v>
      </c>
      <c r="LM33" s="31">
        <v>2</v>
      </c>
      <c r="LO33" s="31">
        <v>2</v>
      </c>
      <c r="LQ33" s="31">
        <v>2</v>
      </c>
      <c r="LS33" s="31">
        <v>2</v>
      </c>
      <c r="LU33" s="31">
        <v>2</v>
      </c>
      <c r="LW33" s="31">
        <v>2</v>
      </c>
      <c r="LY33" s="31">
        <v>2</v>
      </c>
      <c r="MA33" s="31">
        <v>2</v>
      </c>
      <c r="MC33" s="31">
        <v>2</v>
      </c>
      <c r="ME33" s="31">
        <v>2</v>
      </c>
      <c r="MG33" s="31">
        <v>2</v>
      </c>
      <c r="MI33" s="31">
        <v>2</v>
      </c>
      <c r="MK33" s="31">
        <v>2</v>
      </c>
      <c r="MM33" s="31">
        <v>2</v>
      </c>
      <c r="MO33" s="31">
        <v>2</v>
      </c>
      <c r="MQ33" s="31">
        <v>2</v>
      </c>
      <c r="MS33" s="31">
        <v>2</v>
      </c>
      <c r="MU33" s="31">
        <v>2</v>
      </c>
      <c r="MW33" s="31">
        <v>2</v>
      </c>
      <c r="MY33" s="31" t="s">
        <v>355</v>
      </c>
      <c r="NC33" s="31">
        <v>2</v>
      </c>
      <c r="NE33" s="31">
        <v>2</v>
      </c>
      <c r="NG33" s="31">
        <v>2</v>
      </c>
      <c r="NI33" s="31">
        <v>2</v>
      </c>
      <c r="NK33" s="31">
        <v>2</v>
      </c>
      <c r="NM33" s="31">
        <v>2</v>
      </c>
      <c r="NO33" s="31">
        <v>2</v>
      </c>
      <c r="NQ33" s="31">
        <v>2</v>
      </c>
      <c r="NS33" s="31">
        <v>2</v>
      </c>
      <c r="NU33" s="31">
        <v>2</v>
      </c>
      <c r="NW33" s="31">
        <v>2</v>
      </c>
      <c r="NY33" s="31">
        <v>2</v>
      </c>
      <c r="OA33" s="31">
        <v>2</v>
      </c>
      <c r="OC33" s="31">
        <v>2</v>
      </c>
      <c r="OE33" s="31">
        <v>2</v>
      </c>
      <c r="OG33" s="31">
        <v>2</v>
      </c>
      <c r="OI33" s="31">
        <v>1</v>
      </c>
      <c r="OJ33" s="31">
        <v>10</v>
      </c>
      <c r="OK33" s="31">
        <v>2</v>
      </c>
      <c r="OM33" s="31">
        <v>2</v>
      </c>
      <c r="OO33" s="31">
        <v>2</v>
      </c>
      <c r="OQ33" s="31" t="s">
        <v>355</v>
      </c>
      <c r="OS33" s="31">
        <v>2</v>
      </c>
      <c r="OU33" s="31">
        <v>2</v>
      </c>
      <c r="OW33" s="31">
        <v>2</v>
      </c>
      <c r="OY33" s="31">
        <v>2</v>
      </c>
      <c r="PA33" s="31">
        <v>2</v>
      </c>
      <c r="PC33" s="31">
        <v>2</v>
      </c>
      <c r="PE33" s="31">
        <v>2</v>
      </c>
      <c r="PG33" s="31">
        <v>2</v>
      </c>
      <c r="PI33" s="31">
        <v>2</v>
      </c>
      <c r="PK33" s="31">
        <v>2</v>
      </c>
      <c r="PM33" s="31">
        <v>2</v>
      </c>
      <c r="PO33" s="31">
        <v>2</v>
      </c>
      <c r="PQ33" s="31">
        <v>2</v>
      </c>
      <c r="PS33" s="31">
        <v>2</v>
      </c>
      <c r="PU33" s="31">
        <v>2</v>
      </c>
      <c r="PW33" s="31">
        <v>2</v>
      </c>
      <c r="PY33" s="31">
        <v>2</v>
      </c>
      <c r="QA33" s="31">
        <v>2</v>
      </c>
      <c r="QC33" s="31">
        <v>2</v>
      </c>
      <c r="QE33" s="31">
        <v>2</v>
      </c>
      <c r="QG33" s="31">
        <v>2</v>
      </c>
      <c r="QI33" s="31" t="s">
        <v>355</v>
      </c>
      <c r="QK33" s="31">
        <v>1</v>
      </c>
      <c r="QL33" s="31">
        <v>2</v>
      </c>
      <c r="QM33" s="31">
        <v>2</v>
      </c>
      <c r="QN33" s="31">
        <v>2</v>
      </c>
      <c r="QO33" s="31">
        <v>2</v>
      </c>
      <c r="QP33" s="31">
        <v>2</v>
      </c>
      <c r="QQ33" s="31">
        <v>2</v>
      </c>
      <c r="QR33" s="31">
        <v>2</v>
      </c>
      <c r="QS33" s="31">
        <v>2</v>
      </c>
      <c r="QT33" s="31">
        <v>2</v>
      </c>
      <c r="QU33" s="31">
        <v>2</v>
      </c>
      <c r="QV33" s="31">
        <v>2</v>
      </c>
      <c r="QW33" s="31">
        <v>2</v>
      </c>
      <c r="QX33" s="31">
        <v>2</v>
      </c>
      <c r="QY33" s="31">
        <v>2</v>
      </c>
      <c r="QZ33" s="31">
        <v>2</v>
      </c>
      <c r="RA33" s="31">
        <v>2</v>
      </c>
      <c r="RB33" s="31">
        <v>2</v>
      </c>
      <c r="RC33" s="31">
        <v>2</v>
      </c>
      <c r="RD33" s="31">
        <v>2</v>
      </c>
      <c r="RE33" s="31">
        <v>2</v>
      </c>
      <c r="RF33" s="31">
        <v>2</v>
      </c>
      <c r="RG33" s="31">
        <v>2</v>
      </c>
      <c r="RH33" s="31">
        <v>2</v>
      </c>
      <c r="RI33" s="31">
        <v>2</v>
      </c>
      <c r="RJ33" s="31">
        <v>2</v>
      </c>
      <c r="RK33" s="31">
        <v>2</v>
      </c>
      <c r="RL33" s="31">
        <v>2</v>
      </c>
      <c r="RM33" s="31">
        <v>2</v>
      </c>
      <c r="RN33" s="31">
        <v>2</v>
      </c>
      <c r="RO33" s="31">
        <v>2</v>
      </c>
      <c r="RP33" s="31">
        <v>2</v>
      </c>
      <c r="RQ33" s="31">
        <v>2</v>
      </c>
      <c r="RR33" s="31">
        <v>1</v>
      </c>
      <c r="RS33" s="31">
        <v>2</v>
      </c>
      <c r="RT33" s="31" t="s">
        <v>2126</v>
      </c>
      <c r="RU33" s="31" t="s">
        <v>2126</v>
      </c>
      <c r="RW33" s="31" t="s">
        <v>2127</v>
      </c>
      <c r="RX33" s="31">
        <v>5</v>
      </c>
      <c r="RY33" s="31">
        <v>2</v>
      </c>
      <c r="RZ33" s="31">
        <v>2</v>
      </c>
      <c r="SA33" s="31">
        <v>2</v>
      </c>
      <c r="SB33" s="31">
        <v>2</v>
      </c>
      <c r="SC33" s="31">
        <v>2</v>
      </c>
      <c r="SD33" s="31">
        <v>5</v>
      </c>
      <c r="SE33" s="31">
        <v>2</v>
      </c>
      <c r="SF33" s="31">
        <v>2</v>
      </c>
      <c r="SG33" s="31">
        <v>2</v>
      </c>
      <c r="SH33" s="31">
        <v>2</v>
      </c>
      <c r="SI33" s="31">
        <v>2</v>
      </c>
      <c r="SJ33" s="31">
        <v>2</v>
      </c>
      <c r="SK33" s="31">
        <v>2</v>
      </c>
      <c r="SL33" s="31">
        <v>2</v>
      </c>
      <c r="SM33" s="31" t="s">
        <v>2128</v>
      </c>
      <c r="SO33" s="31">
        <v>2</v>
      </c>
      <c r="SP33" s="31">
        <v>2</v>
      </c>
      <c r="SQ33" s="31">
        <v>2</v>
      </c>
      <c r="SR33" s="31">
        <v>2</v>
      </c>
      <c r="SS33" s="31">
        <v>2</v>
      </c>
      <c r="ST33" s="31">
        <v>2</v>
      </c>
      <c r="SU33" s="31">
        <v>1</v>
      </c>
      <c r="SV33" s="31">
        <v>2</v>
      </c>
      <c r="SW33" s="31" t="s">
        <v>1430</v>
      </c>
      <c r="SX33" s="31">
        <v>3</v>
      </c>
      <c r="SZ33" s="31">
        <v>2</v>
      </c>
      <c r="TA33" s="31">
        <v>2</v>
      </c>
      <c r="TB33" s="31">
        <v>2</v>
      </c>
      <c r="TC33" s="31">
        <v>1</v>
      </c>
      <c r="TD33" s="31">
        <v>1</v>
      </c>
      <c r="TE33" s="31">
        <v>1</v>
      </c>
      <c r="TF33" s="31">
        <v>1</v>
      </c>
      <c r="TG33" s="31">
        <v>1</v>
      </c>
      <c r="TH33" s="31" t="s">
        <v>1430</v>
      </c>
      <c r="TJ33" s="31" t="s">
        <v>2129</v>
      </c>
      <c r="TK33" s="31" t="s">
        <v>2130</v>
      </c>
      <c r="TQ33" s="31">
        <v>3</v>
      </c>
      <c r="TS33" s="31">
        <v>2</v>
      </c>
      <c r="TT33" s="31">
        <v>2</v>
      </c>
      <c r="TU33" s="31">
        <v>2</v>
      </c>
      <c r="TV33" s="31">
        <v>1</v>
      </c>
      <c r="TW33" s="31">
        <v>1</v>
      </c>
      <c r="TX33" s="31">
        <v>1</v>
      </c>
      <c r="TY33" s="31">
        <v>1</v>
      </c>
      <c r="TZ33" s="31">
        <v>1</v>
      </c>
      <c r="UA33" s="31">
        <v>1</v>
      </c>
    </row>
    <row r="34" spans="1:547" s="31" customFormat="1" ht="13.5" customHeight="1">
      <c r="A34" s="31">
        <f t="shared" si="0"/>
        <v>32</v>
      </c>
      <c r="B34" s="31">
        <v>32</v>
      </c>
      <c r="C34" s="31">
        <v>2</v>
      </c>
      <c r="D34" s="31" t="s">
        <v>2121</v>
      </c>
      <c r="E34" s="31" t="s">
        <v>2131</v>
      </c>
      <c r="F34" s="31">
        <v>3</v>
      </c>
      <c r="H34" s="31">
        <v>42198</v>
      </c>
      <c r="I34" s="31">
        <v>16853</v>
      </c>
      <c r="J34" s="31">
        <v>2</v>
      </c>
      <c r="K34" s="31">
        <v>1</v>
      </c>
      <c r="L34" s="31">
        <v>5</v>
      </c>
      <c r="M34" s="31">
        <v>2</v>
      </c>
      <c r="N34" s="31">
        <v>5</v>
      </c>
      <c r="O34" s="31">
        <v>2</v>
      </c>
      <c r="P34" s="31">
        <v>5</v>
      </c>
      <c r="Q34" s="31">
        <v>2</v>
      </c>
      <c r="R34" s="31">
        <v>41426</v>
      </c>
      <c r="S34" s="31">
        <v>41713</v>
      </c>
      <c r="T34" s="31">
        <v>42262</v>
      </c>
      <c r="W34" s="31">
        <v>1</v>
      </c>
      <c r="X34" s="31">
        <v>2</v>
      </c>
      <c r="Y34" s="31">
        <v>2</v>
      </c>
      <c r="Z34" s="31">
        <v>2</v>
      </c>
      <c r="AA34" s="31">
        <v>2</v>
      </c>
      <c r="AB34" s="31">
        <v>2</v>
      </c>
      <c r="AC34" s="31">
        <v>2</v>
      </c>
      <c r="AD34" s="31">
        <v>2</v>
      </c>
      <c r="AE34" s="31">
        <v>2</v>
      </c>
      <c r="AF34" s="31">
        <v>2</v>
      </c>
      <c r="AG34" s="31">
        <v>1</v>
      </c>
      <c r="AH34" s="31">
        <v>1</v>
      </c>
      <c r="AI34" s="31">
        <v>1</v>
      </c>
      <c r="AJ34" s="31">
        <v>2</v>
      </c>
      <c r="AK34" s="31">
        <v>4</v>
      </c>
      <c r="AL34" s="31">
        <v>2</v>
      </c>
      <c r="AN34" s="31">
        <v>2</v>
      </c>
      <c r="AO34" s="31">
        <v>2</v>
      </c>
      <c r="AP34" s="31">
        <v>2</v>
      </c>
      <c r="AQ34" s="31">
        <v>1</v>
      </c>
      <c r="AR34" s="31">
        <v>1</v>
      </c>
      <c r="AS34" s="31">
        <v>2</v>
      </c>
      <c r="AT34" s="31">
        <v>2</v>
      </c>
      <c r="AU34" s="31">
        <v>2</v>
      </c>
      <c r="AW34" s="31">
        <v>1</v>
      </c>
      <c r="AX34" s="31">
        <v>2</v>
      </c>
      <c r="AY34" s="31">
        <v>2</v>
      </c>
      <c r="AZ34" s="31">
        <v>1</v>
      </c>
      <c r="BA34" s="31">
        <v>1</v>
      </c>
      <c r="BB34" s="31">
        <v>2</v>
      </c>
      <c r="BD34" s="31">
        <v>1</v>
      </c>
      <c r="BE34" s="31">
        <v>2</v>
      </c>
      <c r="BF34" s="31">
        <v>2</v>
      </c>
      <c r="BG34" s="31">
        <v>2</v>
      </c>
      <c r="BH34" s="31">
        <v>1</v>
      </c>
      <c r="BI34" s="31">
        <v>2</v>
      </c>
      <c r="BK34" s="31">
        <v>2</v>
      </c>
      <c r="BL34" s="31">
        <v>1</v>
      </c>
      <c r="BM34" s="31">
        <v>2</v>
      </c>
      <c r="BN34" s="31">
        <v>2</v>
      </c>
      <c r="BO34" s="31">
        <v>2</v>
      </c>
      <c r="BP34" s="31">
        <v>2</v>
      </c>
      <c r="BQ34" s="31">
        <v>2</v>
      </c>
      <c r="BS34" s="31" t="s">
        <v>355</v>
      </c>
      <c r="BT34" s="31">
        <v>2</v>
      </c>
      <c r="BU34" s="31">
        <v>2</v>
      </c>
      <c r="BV34" s="31">
        <v>2</v>
      </c>
      <c r="BW34" s="31">
        <v>2</v>
      </c>
      <c r="BX34" s="31">
        <v>2</v>
      </c>
      <c r="BY34" s="31">
        <v>1</v>
      </c>
      <c r="BZ34" s="31">
        <v>2</v>
      </c>
      <c r="CA34" s="31">
        <v>2</v>
      </c>
      <c r="CB34" s="31">
        <v>2</v>
      </c>
      <c r="CC34" s="31">
        <v>2</v>
      </c>
      <c r="CD34" s="31">
        <v>1</v>
      </c>
      <c r="CH34" s="31">
        <v>1</v>
      </c>
      <c r="CM34" s="31">
        <v>5</v>
      </c>
      <c r="CN34" s="31">
        <v>7</v>
      </c>
      <c r="CO34" s="31">
        <v>11</v>
      </c>
      <c r="CP34" s="31">
        <v>13</v>
      </c>
      <c r="CQ34" s="31">
        <v>15</v>
      </c>
      <c r="CR34" s="31">
        <v>21</v>
      </c>
      <c r="DA34" s="31">
        <v>2</v>
      </c>
      <c r="DB34" s="31">
        <v>4</v>
      </c>
      <c r="DC34" s="31">
        <v>2</v>
      </c>
      <c r="EB34" s="31">
        <v>1.3</v>
      </c>
      <c r="EC34" s="31">
        <v>0.7</v>
      </c>
      <c r="ED34" s="31">
        <v>7.2</v>
      </c>
      <c r="EE34" s="31" t="s">
        <v>2123</v>
      </c>
      <c r="EF34" s="31">
        <v>223</v>
      </c>
      <c r="EG34" s="31">
        <v>0</v>
      </c>
      <c r="EH34" s="31">
        <v>200</v>
      </c>
      <c r="EI34" s="31" t="s">
        <v>2123</v>
      </c>
      <c r="EV34" s="31">
        <v>2</v>
      </c>
      <c r="EW34" s="31">
        <v>2</v>
      </c>
      <c r="EX34" s="31">
        <v>2</v>
      </c>
      <c r="EY34" s="31">
        <v>2</v>
      </c>
      <c r="EZ34" s="31">
        <v>1</v>
      </c>
      <c r="FA34" s="31">
        <v>1</v>
      </c>
      <c r="FB34" s="31">
        <v>1</v>
      </c>
      <c r="FC34" s="31">
        <v>1</v>
      </c>
      <c r="FK34" s="31">
        <v>2</v>
      </c>
      <c r="FL34" s="31">
        <v>2</v>
      </c>
      <c r="FM34" s="31">
        <v>1</v>
      </c>
      <c r="FN34" s="31">
        <v>2</v>
      </c>
      <c r="FO34" s="31">
        <v>2</v>
      </c>
      <c r="FP34" s="31">
        <v>2</v>
      </c>
      <c r="FQ34" s="31">
        <v>2</v>
      </c>
      <c r="FR34" s="31">
        <v>2</v>
      </c>
      <c r="FS34" s="31">
        <v>1</v>
      </c>
      <c r="FT34" s="31">
        <v>2</v>
      </c>
      <c r="FU34" s="31">
        <v>2</v>
      </c>
      <c r="FV34" s="31">
        <v>2</v>
      </c>
      <c r="FW34" s="31">
        <v>1</v>
      </c>
      <c r="GH34" s="31">
        <v>2</v>
      </c>
      <c r="GJ34" s="31">
        <v>2</v>
      </c>
      <c r="GL34" s="31">
        <v>1</v>
      </c>
      <c r="GM34" s="31">
        <v>42248</v>
      </c>
      <c r="GO34" s="31">
        <v>2</v>
      </c>
      <c r="GQ34" s="31">
        <v>2</v>
      </c>
      <c r="GS34" s="31">
        <v>2</v>
      </c>
      <c r="GU34" s="31">
        <v>2</v>
      </c>
      <c r="GW34" s="31">
        <v>2</v>
      </c>
      <c r="GY34" s="31">
        <v>2</v>
      </c>
      <c r="HA34" s="31">
        <v>2</v>
      </c>
      <c r="HM34" s="31">
        <v>2</v>
      </c>
      <c r="HN34" s="31" t="s">
        <v>355</v>
      </c>
      <c r="HO34" s="31" t="s">
        <v>355</v>
      </c>
      <c r="HP34" s="31">
        <v>2</v>
      </c>
      <c r="HQ34" s="31">
        <v>2</v>
      </c>
      <c r="HR34" s="31">
        <v>2</v>
      </c>
      <c r="HS34" s="31">
        <v>2</v>
      </c>
      <c r="HT34" s="31">
        <v>2</v>
      </c>
      <c r="HU34" s="31">
        <v>2</v>
      </c>
      <c r="HV34" s="31">
        <v>2</v>
      </c>
      <c r="HZ34" s="31">
        <v>2</v>
      </c>
      <c r="IA34" s="31">
        <v>2</v>
      </c>
      <c r="IB34" s="31">
        <v>2</v>
      </c>
      <c r="IC34" s="31">
        <v>2</v>
      </c>
      <c r="ID34" s="31">
        <v>2</v>
      </c>
      <c r="IE34" s="31">
        <v>2</v>
      </c>
      <c r="IF34" s="31">
        <v>2</v>
      </c>
      <c r="IJ34" s="31">
        <v>1</v>
      </c>
      <c r="IK34" s="31">
        <v>1</v>
      </c>
      <c r="IL34" s="31">
        <v>2</v>
      </c>
      <c r="IM34" s="31">
        <v>2</v>
      </c>
      <c r="IN34" s="31">
        <v>2</v>
      </c>
      <c r="IO34" s="31">
        <v>2</v>
      </c>
      <c r="IP34" s="31">
        <v>2</v>
      </c>
      <c r="IT34" s="31">
        <v>2</v>
      </c>
      <c r="IU34" s="31">
        <v>2</v>
      </c>
      <c r="IV34" s="31">
        <v>2</v>
      </c>
      <c r="IW34" s="31">
        <v>2</v>
      </c>
      <c r="IX34" s="31">
        <v>2</v>
      </c>
      <c r="IY34" s="31">
        <v>2</v>
      </c>
      <c r="IZ34" s="31">
        <v>2</v>
      </c>
      <c r="JD34" s="31">
        <v>2</v>
      </c>
      <c r="JE34" s="31">
        <v>2</v>
      </c>
      <c r="JF34" s="31">
        <v>2</v>
      </c>
      <c r="JG34" s="31">
        <v>2</v>
      </c>
      <c r="JH34" s="31">
        <v>2</v>
      </c>
      <c r="JI34" s="31">
        <v>2</v>
      </c>
      <c r="JJ34" s="31">
        <v>2</v>
      </c>
      <c r="JT34" s="31" t="s">
        <v>381</v>
      </c>
      <c r="JZ34" s="31">
        <v>2</v>
      </c>
      <c r="KA34" s="31" t="s">
        <v>2132</v>
      </c>
      <c r="KB34" s="31">
        <v>82</v>
      </c>
      <c r="KC34" s="31">
        <v>2</v>
      </c>
      <c r="KE34" s="31">
        <v>88</v>
      </c>
      <c r="KF34" s="31" t="s">
        <v>2133</v>
      </c>
      <c r="KG34" s="31" t="s">
        <v>381</v>
      </c>
      <c r="LC34" s="31">
        <v>2</v>
      </c>
      <c r="LD34" s="31">
        <v>2</v>
      </c>
      <c r="LE34" s="31" t="s">
        <v>2125</v>
      </c>
      <c r="LF34" s="31">
        <v>2</v>
      </c>
      <c r="LG34" s="31">
        <v>2</v>
      </c>
      <c r="LH34" s="31">
        <v>1</v>
      </c>
      <c r="LI34" s="31">
        <v>2</v>
      </c>
      <c r="LK34" s="31">
        <v>2</v>
      </c>
      <c r="LM34" s="31">
        <v>2</v>
      </c>
      <c r="LO34" s="31">
        <v>2</v>
      </c>
      <c r="LQ34" s="31">
        <v>2</v>
      </c>
      <c r="LS34" s="31">
        <v>2</v>
      </c>
      <c r="LU34" s="31">
        <v>2</v>
      </c>
      <c r="LW34" s="31">
        <v>2</v>
      </c>
      <c r="LY34" s="31">
        <v>2</v>
      </c>
      <c r="MA34" s="31">
        <v>2</v>
      </c>
      <c r="MC34" s="31">
        <v>2</v>
      </c>
      <c r="ME34" s="31">
        <v>2</v>
      </c>
      <c r="MG34" s="31">
        <v>2</v>
      </c>
      <c r="MI34" s="31">
        <v>2</v>
      </c>
      <c r="MK34" s="31">
        <v>2</v>
      </c>
      <c r="MM34" s="31">
        <v>2</v>
      </c>
      <c r="MO34" s="31">
        <v>2</v>
      </c>
      <c r="MQ34" s="31">
        <v>2</v>
      </c>
      <c r="MS34" s="31">
        <v>2</v>
      </c>
      <c r="MU34" s="31">
        <v>2</v>
      </c>
      <c r="MW34" s="31">
        <v>2</v>
      </c>
      <c r="MY34" s="31" t="s">
        <v>356</v>
      </c>
      <c r="MZ34" s="31">
        <v>60</v>
      </c>
      <c r="NC34" s="31">
        <v>2</v>
      </c>
      <c r="NE34" s="31">
        <v>2</v>
      </c>
      <c r="NG34" s="31">
        <v>1</v>
      </c>
      <c r="NH34" s="31">
        <v>60</v>
      </c>
      <c r="NI34" s="31">
        <v>2</v>
      </c>
      <c r="NK34" s="31">
        <v>2</v>
      </c>
      <c r="NM34" s="31">
        <v>2</v>
      </c>
      <c r="NO34" s="31">
        <v>2</v>
      </c>
      <c r="NQ34" s="31">
        <v>2</v>
      </c>
      <c r="NS34" s="31">
        <v>2</v>
      </c>
      <c r="NU34" s="31">
        <v>2</v>
      </c>
      <c r="NW34" s="31">
        <v>2</v>
      </c>
      <c r="NY34" s="31">
        <v>2</v>
      </c>
      <c r="OA34" s="31">
        <v>2</v>
      </c>
      <c r="OC34" s="31">
        <v>2</v>
      </c>
      <c r="OE34" s="31">
        <v>2</v>
      </c>
      <c r="OG34" s="31">
        <v>2</v>
      </c>
      <c r="OI34" s="31">
        <v>2</v>
      </c>
      <c r="OK34" s="31">
        <v>2</v>
      </c>
      <c r="OM34" s="31">
        <v>2</v>
      </c>
      <c r="OO34" s="31">
        <v>2</v>
      </c>
      <c r="OQ34" s="31" t="s">
        <v>355</v>
      </c>
      <c r="OS34" s="31">
        <v>2</v>
      </c>
      <c r="OU34" s="31">
        <v>2</v>
      </c>
      <c r="OW34" s="31">
        <v>2</v>
      </c>
      <c r="OY34" s="31">
        <v>2</v>
      </c>
      <c r="PA34" s="31">
        <v>2</v>
      </c>
      <c r="PC34" s="31">
        <v>2</v>
      </c>
      <c r="PE34" s="31">
        <v>2</v>
      </c>
      <c r="PG34" s="31">
        <v>2</v>
      </c>
      <c r="PI34" s="31">
        <v>2</v>
      </c>
      <c r="PK34" s="31">
        <v>2</v>
      </c>
      <c r="PM34" s="31">
        <v>2</v>
      </c>
      <c r="PO34" s="31">
        <v>2</v>
      </c>
      <c r="PQ34" s="31">
        <v>2</v>
      </c>
      <c r="PS34" s="31">
        <v>2</v>
      </c>
      <c r="PU34" s="31">
        <v>2</v>
      </c>
      <c r="PW34" s="31">
        <v>2</v>
      </c>
      <c r="PY34" s="31">
        <v>2</v>
      </c>
      <c r="QA34" s="31">
        <v>2</v>
      </c>
      <c r="QC34" s="31">
        <v>2</v>
      </c>
      <c r="QE34" s="31">
        <v>2</v>
      </c>
      <c r="QG34" s="31">
        <v>2</v>
      </c>
      <c r="QI34" s="31" t="s">
        <v>355</v>
      </c>
      <c r="QK34" s="31">
        <v>1</v>
      </c>
      <c r="QL34" s="31">
        <v>2</v>
      </c>
      <c r="QM34" s="31">
        <v>2</v>
      </c>
      <c r="QN34" s="31">
        <v>2</v>
      </c>
      <c r="QO34" s="31">
        <v>2</v>
      </c>
      <c r="QP34" s="31">
        <v>2</v>
      </c>
      <c r="QQ34" s="31">
        <v>2</v>
      </c>
      <c r="QR34" s="31">
        <v>2</v>
      </c>
      <c r="QS34" s="31">
        <v>2</v>
      </c>
      <c r="QT34" s="31">
        <v>2</v>
      </c>
      <c r="QU34" s="31">
        <v>2</v>
      </c>
      <c r="QV34" s="31">
        <v>2</v>
      </c>
      <c r="QW34" s="31">
        <v>2</v>
      </c>
      <c r="QX34" s="31">
        <v>2</v>
      </c>
      <c r="QY34" s="31">
        <v>2</v>
      </c>
      <c r="QZ34" s="31">
        <v>2</v>
      </c>
      <c r="RA34" s="31">
        <v>2</v>
      </c>
      <c r="RB34" s="31">
        <v>2</v>
      </c>
      <c r="RC34" s="31">
        <v>2</v>
      </c>
      <c r="RD34" s="31">
        <v>2</v>
      </c>
      <c r="RE34" s="31">
        <v>1</v>
      </c>
      <c r="RF34" s="31">
        <v>2</v>
      </c>
      <c r="RG34" s="31">
        <v>2</v>
      </c>
      <c r="RH34" s="31">
        <v>2</v>
      </c>
      <c r="RI34" s="31">
        <v>2</v>
      </c>
      <c r="RJ34" s="31">
        <v>2</v>
      </c>
      <c r="RK34" s="31">
        <v>2</v>
      </c>
      <c r="RL34" s="31">
        <v>2</v>
      </c>
      <c r="RM34" s="31">
        <v>2</v>
      </c>
      <c r="RN34" s="31">
        <v>2</v>
      </c>
      <c r="RO34" s="31">
        <v>2</v>
      </c>
      <c r="RP34" s="31">
        <v>2</v>
      </c>
      <c r="RQ34" s="31">
        <v>2</v>
      </c>
      <c r="RR34" s="31">
        <v>1</v>
      </c>
      <c r="RS34" s="31">
        <v>2</v>
      </c>
      <c r="RT34" s="31" t="s">
        <v>2126</v>
      </c>
      <c r="RU34" s="31" t="s">
        <v>2126</v>
      </c>
      <c r="RV34" s="31" t="s">
        <v>355</v>
      </c>
      <c r="RW34" s="31" t="s">
        <v>355</v>
      </c>
      <c r="RX34" s="31">
        <v>5</v>
      </c>
      <c r="RY34" s="31">
        <v>1</v>
      </c>
      <c r="RZ34" s="31">
        <v>2</v>
      </c>
      <c r="SA34" s="31">
        <v>2</v>
      </c>
      <c r="SB34" s="31">
        <v>2</v>
      </c>
      <c r="SC34" s="31">
        <v>2</v>
      </c>
      <c r="SD34" s="31">
        <v>5</v>
      </c>
      <c r="SE34" s="31">
        <v>2</v>
      </c>
      <c r="SF34" s="31">
        <v>2</v>
      </c>
      <c r="SG34" s="31">
        <v>2</v>
      </c>
      <c r="SH34" s="31">
        <v>2</v>
      </c>
      <c r="SI34" s="31">
        <v>2</v>
      </c>
      <c r="SJ34" s="31">
        <v>2</v>
      </c>
      <c r="SK34" s="31">
        <v>2</v>
      </c>
      <c r="SL34" s="31">
        <v>2</v>
      </c>
      <c r="SM34" s="31" t="s">
        <v>1430</v>
      </c>
      <c r="SO34" s="31">
        <v>2</v>
      </c>
      <c r="SP34" s="31">
        <v>2</v>
      </c>
      <c r="SQ34" s="31">
        <v>2</v>
      </c>
      <c r="SR34" s="31">
        <v>1</v>
      </c>
      <c r="SS34" s="31">
        <v>1</v>
      </c>
      <c r="ST34" s="31">
        <v>2</v>
      </c>
      <c r="SU34" s="31">
        <v>2</v>
      </c>
      <c r="SV34" s="31">
        <v>1</v>
      </c>
      <c r="SZ34" s="31">
        <v>2</v>
      </c>
      <c r="TA34" s="31">
        <v>2</v>
      </c>
      <c r="TB34" s="31">
        <v>2</v>
      </c>
      <c r="TC34" s="31">
        <v>2</v>
      </c>
      <c r="TD34" s="31">
        <v>2</v>
      </c>
      <c r="TE34" s="31">
        <v>2</v>
      </c>
      <c r="TF34" s="31">
        <v>2</v>
      </c>
      <c r="TG34" s="31">
        <v>2</v>
      </c>
      <c r="TH34" s="31" t="s">
        <v>1430</v>
      </c>
      <c r="TJ34" s="31" t="s">
        <v>2134</v>
      </c>
      <c r="TS34" s="31">
        <v>2</v>
      </c>
      <c r="TT34" s="31">
        <v>2</v>
      </c>
      <c r="TU34" s="31">
        <v>2</v>
      </c>
      <c r="TV34" s="31">
        <v>2</v>
      </c>
      <c r="TW34" s="31">
        <v>1</v>
      </c>
      <c r="TX34" s="31">
        <v>1</v>
      </c>
      <c r="TY34" s="31">
        <v>1</v>
      </c>
      <c r="TZ34" s="31">
        <v>1</v>
      </c>
      <c r="UA34" s="31">
        <v>1</v>
      </c>
    </row>
    <row r="35" spans="1:547" s="31" customFormat="1" ht="13.5" customHeight="1">
      <c r="A35" s="31">
        <f t="shared" si="0"/>
        <v>33</v>
      </c>
      <c r="B35" s="31">
        <v>33</v>
      </c>
      <c r="C35" s="31">
        <v>3</v>
      </c>
      <c r="D35" s="31" t="s">
        <v>2121</v>
      </c>
      <c r="E35" s="31" t="s">
        <v>2135</v>
      </c>
      <c r="F35" s="31">
        <v>3</v>
      </c>
      <c r="H35" s="31">
        <v>42723</v>
      </c>
      <c r="I35" s="31">
        <v>25939</v>
      </c>
      <c r="J35" s="31">
        <v>1</v>
      </c>
      <c r="K35" s="31">
        <v>1</v>
      </c>
      <c r="L35" s="31">
        <v>3</v>
      </c>
      <c r="M35" s="31">
        <v>1</v>
      </c>
      <c r="N35" s="31">
        <v>5</v>
      </c>
      <c r="O35" s="31">
        <v>2</v>
      </c>
      <c r="P35" s="31">
        <v>1</v>
      </c>
      <c r="Q35" s="31">
        <v>1</v>
      </c>
      <c r="R35" s="31">
        <v>41760</v>
      </c>
      <c r="S35" s="31">
        <v>41821</v>
      </c>
      <c r="T35" s="31">
        <v>42125</v>
      </c>
      <c r="W35" s="31">
        <v>1</v>
      </c>
      <c r="X35" s="31">
        <v>2</v>
      </c>
      <c r="Y35" s="31">
        <v>2</v>
      </c>
      <c r="Z35" s="31">
        <v>2</v>
      </c>
      <c r="AA35" s="31">
        <v>2</v>
      </c>
      <c r="AB35" s="31">
        <v>2</v>
      </c>
      <c r="AC35" s="31">
        <v>2</v>
      </c>
      <c r="AD35" s="31">
        <v>2</v>
      </c>
      <c r="AE35" s="31">
        <v>3</v>
      </c>
      <c r="AF35" s="31">
        <v>1</v>
      </c>
      <c r="AG35" s="31">
        <v>1</v>
      </c>
      <c r="AH35" s="31">
        <v>2</v>
      </c>
      <c r="AI35" s="31">
        <v>6</v>
      </c>
      <c r="AJ35" s="31">
        <v>2</v>
      </c>
      <c r="AK35" s="31">
        <v>4</v>
      </c>
      <c r="AL35" s="31">
        <v>1</v>
      </c>
      <c r="AN35" s="31">
        <v>2</v>
      </c>
      <c r="AO35" s="31">
        <v>2</v>
      </c>
      <c r="AP35" s="31">
        <v>2</v>
      </c>
      <c r="AQ35" s="31">
        <v>2</v>
      </c>
      <c r="AR35" s="31">
        <v>2</v>
      </c>
      <c r="AS35" s="31">
        <v>2</v>
      </c>
      <c r="AT35" s="31">
        <v>2</v>
      </c>
      <c r="AU35" s="31">
        <v>2</v>
      </c>
      <c r="AW35" s="31">
        <v>2</v>
      </c>
      <c r="AX35" s="31">
        <v>1</v>
      </c>
      <c r="AY35" s="31">
        <v>1</v>
      </c>
      <c r="AZ35" s="31">
        <v>2</v>
      </c>
      <c r="BA35" s="31">
        <v>2</v>
      </c>
      <c r="BB35" s="31">
        <v>2</v>
      </c>
      <c r="BD35" s="31">
        <v>1</v>
      </c>
      <c r="BE35" s="31">
        <v>2</v>
      </c>
      <c r="BF35" s="31">
        <v>1</v>
      </c>
      <c r="BG35" s="31">
        <v>2</v>
      </c>
      <c r="BH35" s="31">
        <v>1</v>
      </c>
      <c r="BI35" s="31">
        <v>2</v>
      </c>
      <c r="BK35" s="31">
        <v>1</v>
      </c>
      <c r="BM35" s="31">
        <v>1</v>
      </c>
      <c r="BN35" s="31">
        <v>2</v>
      </c>
      <c r="BO35" s="31">
        <v>2</v>
      </c>
      <c r="BP35" s="31">
        <v>2</v>
      </c>
      <c r="BQ35" s="31">
        <v>3</v>
      </c>
      <c r="BT35" s="31">
        <v>2</v>
      </c>
      <c r="BU35" s="31">
        <v>2</v>
      </c>
      <c r="BV35" s="31">
        <v>2</v>
      </c>
      <c r="BW35" s="31">
        <v>2</v>
      </c>
      <c r="BX35" s="31">
        <v>2</v>
      </c>
      <c r="BY35" s="31">
        <v>1</v>
      </c>
      <c r="BZ35" s="31">
        <v>2</v>
      </c>
      <c r="CA35" s="31">
        <v>2</v>
      </c>
      <c r="CD35" s="31">
        <v>2</v>
      </c>
      <c r="CH35" s="31">
        <v>1</v>
      </c>
      <c r="CM35" s="31">
        <v>23</v>
      </c>
      <c r="CN35" s="31">
        <v>25</v>
      </c>
      <c r="CO35" s="31">
        <v>15</v>
      </c>
      <c r="CP35" s="31">
        <v>5</v>
      </c>
      <c r="CQ35" s="31">
        <v>11</v>
      </c>
      <c r="DA35" s="31">
        <v>4</v>
      </c>
      <c r="DB35" s="31">
        <v>2</v>
      </c>
      <c r="DC35" s="31">
        <v>24</v>
      </c>
      <c r="DF35" s="31">
        <v>4</v>
      </c>
      <c r="DG35" s="31">
        <v>4</v>
      </c>
      <c r="DH35" s="31">
        <v>4</v>
      </c>
      <c r="DI35" s="31">
        <v>3</v>
      </c>
      <c r="DJ35" s="31">
        <v>2</v>
      </c>
      <c r="DK35" s="31">
        <v>2</v>
      </c>
      <c r="DL35" s="31">
        <v>2</v>
      </c>
      <c r="DM35" s="31">
        <v>2</v>
      </c>
      <c r="DN35" s="31">
        <v>1</v>
      </c>
      <c r="DO35" s="31">
        <v>2</v>
      </c>
      <c r="DP35" s="31">
        <v>4</v>
      </c>
      <c r="DQ35" s="31">
        <v>4</v>
      </c>
      <c r="DR35" s="31">
        <v>34</v>
      </c>
      <c r="DS35" s="31">
        <v>0.44249740394600201</v>
      </c>
      <c r="DT35" s="31">
        <v>108</v>
      </c>
      <c r="DU35" s="31">
        <v>0</v>
      </c>
      <c r="DV35" s="31">
        <v>145</v>
      </c>
      <c r="DW35" s="31" t="s">
        <v>2136</v>
      </c>
      <c r="DX35" s="31">
        <v>57.7</v>
      </c>
      <c r="DY35" s="31">
        <v>52.4</v>
      </c>
      <c r="DZ35" s="31">
        <v>65.2</v>
      </c>
      <c r="EA35" s="31" t="s">
        <v>2137</v>
      </c>
      <c r="EB35" s="31">
        <v>74</v>
      </c>
      <c r="EC35" s="31">
        <v>45</v>
      </c>
      <c r="ED35" s="31">
        <v>84</v>
      </c>
      <c r="EE35" s="31" t="s">
        <v>2138</v>
      </c>
      <c r="EW35" s="31">
        <v>2</v>
      </c>
      <c r="EX35" s="31">
        <v>2</v>
      </c>
      <c r="EY35" s="31">
        <v>2</v>
      </c>
      <c r="EZ35" s="31">
        <v>1</v>
      </c>
      <c r="FA35" s="31">
        <v>1</v>
      </c>
      <c r="FB35" s="31">
        <v>1</v>
      </c>
      <c r="FK35" s="31">
        <v>2</v>
      </c>
      <c r="FL35" s="31">
        <v>2</v>
      </c>
      <c r="FM35" s="31">
        <v>2</v>
      </c>
      <c r="FN35" s="31">
        <v>2</v>
      </c>
      <c r="FO35" s="31">
        <v>2</v>
      </c>
      <c r="FP35" s="31">
        <v>2</v>
      </c>
      <c r="FQ35" s="31">
        <v>2</v>
      </c>
      <c r="FR35" s="31">
        <v>2</v>
      </c>
      <c r="FS35" s="31">
        <v>4</v>
      </c>
      <c r="FT35" s="31">
        <v>2</v>
      </c>
      <c r="FU35" s="31">
        <v>2</v>
      </c>
      <c r="FV35" s="31">
        <v>2</v>
      </c>
      <c r="FW35" s="31">
        <v>1</v>
      </c>
      <c r="FX35" s="31">
        <v>1</v>
      </c>
      <c r="FY35" s="31">
        <v>2</v>
      </c>
      <c r="FZ35" s="31" t="s">
        <v>355</v>
      </c>
      <c r="GA35" s="31">
        <v>2</v>
      </c>
      <c r="GB35" s="31">
        <v>2</v>
      </c>
      <c r="GC35" s="31">
        <v>2</v>
      </c>
      <c r="GE35" s="31">
        <v>2</v>
      </c>
      <c r="GH35" s="31">
        <v>2</v>
      </c>
      <c r="GJ35" s="31">
        <v>1</v>
      </c>
      <c r="GK35" s="31" t="s">
        <v>2139</v>
      </c>
      <c r="GL35" s="31">
        <v>1</v>
      </c>
      <c r="GN35" s="31" t="s">
        <v>355</v>
      </c>
      <c r="GO35" s="31">
        <v>2</v>
      </c>
      <c r="GQ35" s="31">
        <v>2</v>
      </c>
      <c r="GS35" s="31">
        <v>2</v>
      </c>
      <c r="GU35" s="31">
        <v>1</v>
      </c>
      <c r="GV35" s="31" t="s">
        <v>2140</v>
      </c>
      <c r="GW35" s="31">
        <v>1</v>
      </c>
      <c r="GX35" s="31" t="s">
        <v>2141</v>
      </c>
      <c r="GY35" s="31">
        <v>1</v>
      </c>
      <c r="HA35" s="31">
        <v>2</v>
      </c>
      <c r="HM35" s="31">
        <v>2</v>
      </c>
      <c r="HP35" s="31">
        <v>1</v>
      </c>
      <c r="HQ35" s="31">
        <v>2</v>
      </c>
      <c r="HR35" s="31">
        <v>2</v>
      </c>
      <c r="HS35" s="31">
        <v>2</v>
      </c>
      <c r="HT35" s="31">
        <v>2</v>
      </c>
      <c r="HU35" s="31">
        <v>2</v>
      </c>
      <c r="HV35" s="31">
        <v>2</v>
      </c>
      <c r="HW35" s="31" t="s">
        <v>361</v>
      </c>
      <c r="HZ35" s="31">
        <v>2</v>
      </c>
      <c r="IA35" s="31">
        <v>2</v>
      </c>
      <c r="IB35" s="31">
        <v>2</v>
      </c>
      <c r="IC35" s="31">
        <v>2</v>
      </c>
      <c r="ID35" s="31">
        <v>2</v>
      </c>
      <c r="IE35" s="31">
        <v>2</v>
      </c>
      <c r="IF35" s="31">
        <v>2</v>
      </c>
      <c r="IJ35" s="31">
        <v>1</v>
      </c>
      <c r="IK35" s="31">
        <v>2</v>
      </c>
      <c r="IL35" s="31">
        <v>2</v>
      </c>
      <c r="IM35" s="31">
        <v>2</v>
      </c>
      <c r="IN35" s="31">
        <v>2</v>
      </c>
      <c r="IO35" s="31">
        <v>2</v>
      </c>
      <c r="IP35" s="31">
        <v>2</v>
      </c>
      <c r="IQ35" s="31" t="s">
        <v>2142</v>
      </c>
      <c r="IT35" s="31">
        <v>1</v>
      </c>
      <c r="IU35" s="31">
        <v>2</v>
      </c>
      <c r="IV35" s="31">
        <v>2</v>
      </c>
      <c r="IW35" s="31">
        <v>2</v>
      </c>
      <c r="IX35" s="31">
        <v>2</v>
      </c>
      <c r="IY35" s="31">
        <v>2</v>
      </c>
      <c r="IZ35" s="31">
        <v>2</v>
      </c>
      <c r="JA35" s="31" t="s">
        <v>1452</v>
      </c>
      <c r="JD35" s="31">
        <v>1</v>
      </c>
      <c r="JE35" s="31">
        <v>1</v>
      </c>
      <c r="JF35" s="31">
        <v>2</v>
      </c>
      <c r="JG35" s="31">
        <v>2</v>
      </c>
      <c r="JH35" s="31">
        <v>2</v>
      </c>
      <c r="JI35" s="31">
        <v>2</v>
      </c>
      <c r="JJ35" s="31">
        <v>2</v>
      </c>
      <c r="JK35" s="31" t="s">
        <v>2143</v>
      </c>
      <c r="JQ35" s="31" t="s">
        <v>2144</v>
      </c>
      <c r="JT35" s="31" t="s">
        <v>2145</v>
      </c>
      <c r="JU35" s="31" t="s">
        <v>2145</v>
      </c>
      <c r="JZ35" s="31">
        <v>2</v>
      </c>
      <c r="KA35" s="31" t="s">
        <v>2146</v>
      </c>
      <c r="KB35" s="31">
        <v>52</v>
      </c>
      <c r="KC35" s="31">
        <v>2</v>
      </c>
      <c r="KD35" s="31" t="s">
        <v>2147</v>
      </c>
      <c r="KE35" s="31">
        <v>91</v>
      </c>
      <c r="KF35" s="31" t="s">
        <v>361</v>
      </c>
      <c r="KG35" s="31" t="s">
        <v>2055</v>
      </c>
      <c r="KH35" s="31">
        <v>56</v>
      </c>
      <c r="KI35" s="31" t="s">
        <v>1452</v>
      </c>
      <c r="KJ35" s="31" t="s">
        <v>2148</v>
      </c>
      <c r="LA35" s="31" t="s">
        <v>2149</v>
      </c>
      <c r="LB35" s="31" t="s">
        <v>2150</v>
      </c>
      <c r="LC35" s="31">
        <v>2</v>
      </c>
      <c r="LD35" s="31">
        <v>2</v>
      </c>
      <c r="LE35" s="31" t="s">
        <v>2151</v>
      </c>
      <c r="LF35" s="31">
        <v>2</v>
      </c>
      <c r="LG35" s="31">
        <v>2</v>
      </c>
      <c r="LH35" s="31">
        <v>1</v>
      </c>
      <c r="LI35" s="31">
        <v>2</v>
      </c>
      <c r="LK35" s="31">
        <v>2</v>
      </c>
      <c r="LM35" s="31">
        <v>2</v>
      </c>
      <c r="LO35" s="31">
        <v>1</v>
      </c>
      <c r="LP35" s="31">
        <v>40</v>
      </c>
      <c r="LQ35" s="31">
        <v>2</v>
      </c>
      <c r="LS35" s="31">
        <v>2</v>
      </c>
      <c r="LU35" s="31">
        <v>2</v>
      </c>
      <c r="LW35" s="31">
        <v>2</v>
      </c>
      <c r="LY35" s="31">
        <v>2</v>
      </c>
      <c r="MA35" s="31">
        <v>2</v>
      </c>
      <c r="MC35" s="31">
        <v>2</v>
      </c>
      <c r="ME35" s="31">
        <v>2</v>
      </c>
      <c r="MG35" s="31">
        <v>2</v>
      </c>
      <c r="MI35" s="31">
        <v>2</v>
      </c>
      <c r="MK35" s="31">
        <v>2</v>
      </c>
      <c r="MM35" s="31">
        <v>2</v>
      </c>
      <c r="MO35" s="31">
        <v>2</v>
      </c>
      <c r="MQ35" s="31">
        <v>2</v>
      </c>
      <c r="MS35" s="31">
        <v>2</v>
      </c>
      <c r="MU35" s="31">
        <v>2</v>
      </c>
      <c r="MW35" s="31">
        <v>2</v>
      </c>
      <c r="MY35" s="31" t="s">
        <v>355</v>
      </c>
      <c r="NA35" s="31">
        <v>2</v>
      </c>
      <c r="NC35" s="31">
        <v>2</v>
      </c>
      <c r="NE35" s="31">
        <v>2</v>
      </c>
      <c r="NG35" s="31">
        <v>2</v>
      </c>
      <c r="NI35" s="31">
        <v>2</v>
      </c>
      <c r="NK35" s="31">
        <v>2</v>
      </c>
      <c r="NM35" s="31">
        <v>2</v>
      </c>
      <c r="NO35" s="31">
        <v>2</v>
      </c>
      <c r="NQ35" s="31">
        <v>2</v>
      </c>
      <c r="NS35" s="31">
        <v>2</v>
      </c>
      <c r="NU35" s="31">
        <v>2</v>
      </c>
      <c r="NW35" s="31">
        <v>1</v>
      </c>
      <c r="NX35" s="31">
        <v>6</v>
      </c>
      <c r="NY35" s="31">
        <v>2</v>
      </c>
      <c r="OA35" s="31">
        <v>2</v>
      </c>
      <c r="OC35" s="31">
        <v>2</v>
      </c>
      <c r="OE35" s="31">
        <v>2</v>
      </c>
      <c r="OG35" s="31">
        <v>2</v>
      </c>
      <c r="OI35" s="31">
        <v>2</v>
      </c>
      <c r="OK35" s="31">
        <v>2</v>
      </c>
      <c r="OM35" s="31">
        <v>2</v>
      </c>
      <c r="OO35" s="31">
        <v>2</v>
      </c>
      <c r="OQ35" s="31" t="s">
        <v>355</v>
      </c>
      <c r="OS35" s="31">
        <v>2</v>
      </c>
      <c r="OU35" s="31">
        <v>2</v>
      </c>
      <c r="OW35" s="31">
        <v>2</v>
      </c>
      <c r="OY35" s="31">
        <v>2</v>
      </c>
      <c r="PA35" s="31">
        <v>2</v>
      </c>
      <c r="PC35" s="31">
        <v>2</v>
      </c>
      <c r="PE35" s="31">
        <v>2</v>
      </c>
      <c r="PG35" s="31">
        <v>2</v>
      </c>
      <c r="PI35" s="31">
        <v>2</v>
      </c>
      <c r="PK35" s="31">
        <v>2</v>
      </c>
      <c r="PM35" s="31">
        <v>2</v>
      </c>
      <c r="PO35" s="31">
        <v>2</v>
      </c>
      <c r="PQ35" s="31">
        <v>2</v>
      </c>
      <c r="PS35" s="31">
        <v>2</v>
      </c>
      <c r="PU35" s="31">
        <v>2</v>
      </c>
      <c r="PW35" s="31">
        <v>2</v>
      </c>
      <c r="PY35" s="31">
        <v>2</v>
      </c>
      <c r="QA35" s="31">
        <v>1</v>
      </c>
      <c r="QB35" s="31">
        <v>7</v>
      </c>
      <c r="QC35" s="31">
        <v>2</v>
      </c>
      <c r="QE35" s="31">
        <v>2</v>
      </c>
      <c r="QG35" s="31">
        <v>2</v>
      </c>
      <c r="QI35" s="31" t="s">
        <v>355</v>
      </c>
      <c r="QK35" s="31">
        <v>1</v>
      </c>
      <c r="QL35" s="31">
        <v>2</v>
      </c>
      <c r="QM35" s="31">
        <v>2</v>
      </c>
      <c r="QN35" s="31">
        <v>2</v>
      </c>
      <c r="QO35" s="31">
        <v>2</v>
      </c>
      <c r="QP35" s="31">
        <v>2</v>
      </c>
      <c r="QQ35" s="31">
        <v>2</v>
      </c>
      <c r="QR35" s="31">
        <v>2</v>
      </c>
      <c r="QS35" s="31">
        <v>2</v>
      </c>
      <c r="QT35" s="31">
        <v>2</v>
      </c>
      <c r="QU35" s="31">
        <v>2</v>
      </c>
      <c r="QV35" s="31">
        <v>2</v>
      </c>
      <c r="QW35" s="31">
        <v>2</v>
      </c>
      <c r="QX35" s="31">
        <v>2</v>
      </c>
      <c r="QY35" s="31">
        <v>2</v>
      </c>
      <c r="QZ35" s="31">
        <v>2</v>
      </c>
      <c r="RA35" s="31">
        <v>2</v>
      </c>
      <c r="RB35" s="31">
        <v>2</v>
      </c>
      <c r="RC35" s="31">
        <v>1</v>
      </c>
      <c r="RD35" s="31">
        <v>2</v>
      </c>
      <c r="RE35" s="31">
        <v>2</v>
      </c>
      <c r="RF35" s="31">
        <v>2</v>
      </c>
      <c r="RG35" s="31">
        <v>2</v>
      </c>
      <c r="RH35" s="31">
        <v>2</v>
      </c>
      <c r="RI35" s="31">
        <v>2</v>
      </c>
      <c r="RJ35" s="31">
        <v>2</v>
      </c>
      <c r="RK35" s="31">
        <v>1</v>
      </c>
      <c r="RL35" s="31">
        <v>2</v>
      </c>
      <c r="RM35" s="31">
        <v>1</v>
      </c>
      <c r="RN35" s="31">
        <v>1</v>
      </c>
      <c r="RO35" s="31">
        <v>1</v>
      </c>
      <c r="RP35" s="31">
        <v>2</v>
      </c>
      <c r="RQ35" s="31">
        <v>2</v>
      </c>
      <c r="RR35" s="31">
        <v>1</v>
      </c>
      <c r="RS35" s="31">
        <v>2</v>
      </c>
      <c r="RT35" s="31" t="s">
        <v>1594</v>
      </c>
      <c r="RU35" s="31" t="s">
        <v>1594</v>
      </c>
      <c r="RW35" s="31" t="s">
        <v>2152</v>
      </c>
      <c r="RX35" s="31">
        <v>1</v>
      </c>
      <c r="RY35" s="31">
        <v>1</v>
      </c>
      <c r="RZ35" s="31">
        <v>2</v>
      </c>
      <c r="SA35" s="31">
        <v>1</v>
      </c>
      <c r="SB35" s="31">
        <v>2</v>
      </c>
      <c r="SC35" s="31">
        <v>2</v>
      </c>
      <c r="SD35" s="31">
        <v>1</v>
      </c>
      <c r="SE35" s="31">
        <v>1</v>
      </c>
      <c r="SF35" s="31">
        <v>1</v>
      </c>
      <c r="SG35" s="31">
        <v>1</v>
      </c>
      <c r="SH35" s="31">
        <v>2</v>
      </c>
      <c r="SI35" s="31">
        <v>2</v>
      </c>
      <c r="SJ35" s="31">
        <v>2</v>
      </c>
      <c r="SK35" s="31">
        <v>2</v>
      </c>
      <c r="SL35" s="31">
        <v>2</v>
      </c>
      <c r="SM35" s="31" t="s">
        <v>2153</v>
      </c>
      <c r="SO35" s="31">
        <v>2</v>
      </c>
      <c r="SP35" s="31">
        <v>2</v>
      </c>
      <c r="SQ35" s="31">
        <v>2</v>
      </c>
      <c r="SR35" s="31">
        <v>2</v>
      </c>
      <c r="SS35" s="31">
        <v>2</v>
      </c>
      <c r="ST35" s="31">
        <v>2</v>
      </c>
      <c r="SU35" s="31">
        <v>2</v>
      </c>
      <c r="SV35" s="31">
        <v>2</v>
      </c>
      <c r="SW35" s="31" t="s">
        <v>1430</v>
      </c>
      <c r="SX35" s="31">
        <v>4</v>
      </c>
      <c r="SZ35" s="31">
        <v>2</v>
      </c>
      <c r="TA35" s="31">
        <v>2</v>
      </c>
      <c r="TB35" s="31">
        <v>2</v>
      </c>
      <c r="TC35" s="31">
        <v>1</v>
      </c>
      <c r="TD35" s="31">
        <v>2</v>
      </c>
      <c r="TE35" s="31">
        <v>2</v>
      </c>
      <c r="TF35" s="31">
        <v>2</v>
      </c>
      <c r="TG35" s="31">
        <v>1</v>
      </c>
      <c r="TH35" s="31" t="s">
        <v>1437</v>
      </c>
      <c r="TJ35" s="31" t="s">
        <v>2154</v>
      </c>
      <c r="TK35" s="31" t="s">
        <v>2155</v>
      </c>
      <c r="TL35" s="31" t="s">
        <v>2156</v>
      </c>
      <c r="TQ35" s="31">
        <v>10</v>
      </c>
      <c r="TS35" s="31">
        <v>2</v>
      </c>
      <c r="TT35" s="31">
        <v>2</v>
      </c>
      <c r="TU35" s="31">
        <v>2</v>
      </c>
      <c r="TV35" s="31">
        <v>1</v>
      </c>
      <c r="TW35" s="31">
        <v>1</v>
      </c>
      <c r="TX35" s="31">
        <v>1</v>
      </c>
      <c r="TY35" s="31">
        <v>2</v>
      </c>
      <c r="TZ35" s="31">
        <v>1</v>
      </c>
      <c r="UA35" s="31">
        <v>1</v>
      </c>
    </row>
    <row r="36" spans="1:547" s="31" customFormat="1" ht="13.5" customHeight="1">
      <c r="A36" s="31">
        <f t="shared" si="0"/>
        <v>34</v>
      </c>
      <c r="B36" s="31">
        <v>34</v>
      </c>
      <c r="C36" s="31">
        <v>4</v>
      </c>
      <c r="D36" s="31" t="s">
        <v>2121</v>
      </c>
      <c r="E36" s="31" t="s">
        <v>2157</v>
      </c>
      <c r="F36" s="31">
        <v>3</v>
      </c>
      <c r="H36" s="31">
        <v>42200</v>
      </c>
      <c r="I36" s="31">
        <v>26263</v>
      </c>
      <c r="J36" s="31">
        <v>1</v>
      </c>
      <c r="K36" s="31">
        <v>1</v>
      </c>
      <c r="L36" s="31">
        <v>4</v>
      </c>
      <c r="M36" s="31">
        <v>1</v>
      </c>
      <c r="N36" s="31">
        <v>3</v>
      </c>
      <c r="O36" s="31">
        <v>1</v>
      </c>
      <c r="P36" s="31">
        <v>5</v>
      </c>
      <c r="Q36" s="31">
        <v>1</v>
      </c>
      <c r="R36" s="31">
        <v>40909</v>
      </c>
      <c r="S36" s="31">
        <v>40969</v>
      </c>
      <c r="T36" s="31">
        <v>42095</v>
      </c>
      <c r="W36" s="31">
        <v>1</v>
      </c>
      <c r="X36" s="31">
        <v>2</v>
      </c>
      <c r="Y36" s="31">
        <v>2</v>
      </c>
      <c r="Z36" s="31">
        <v>2</v>
      </c>
      <c r="AA36" s="31">
        <v>2</v>
      </c>
      <c r="AB36" s="31">
        <v>2</v>
      </c>
      <c r="AC36" s="31">
        <v>2</v>
      </c>
      <c r="AD36" s="31">
        <v>2</v>
      </c>
      <c r="AE36" s="31">
        <v>2</v>
      </c>
      <c r="AF36" s="31">
        <v>2</v>
      </c>
      <c r="AG36" s="31">
        <v>1</v>
      </c>
      <c r="AH36" s="31">
        <v>2</v>
      </c>
      <c r="AI36" s="31">
        <v>3</v>
      </c>
      <c r="AJ36" s="31">
        <v>2</v>
      </c>
      <c r="AK36" s="31">
        <v>4</v>
      </c>
      <c r="AL36" s="31">
        <v>2</v>
      </c>
      <c r="AN36" s="31">
        <v>2</v>
      </c>
      <c r="AO36" s="31">
        <v>2</v>
      </c>
      <c r="AP36" s="31">
        <v>2</v>
      </c>
      <c r="AQ36" s="31">
        <v>2</v>
      </c>
      <c r="AR36" s="31">
        <v>2</v>
      </c>
      <c r="AS36" s="31">
        <v>2</v>
      </c>
      <c r="AT36" s="31">
        <v>2</v>
      </c>
      <c r="AU36" s="31">
        <v>2</v>
      </c>
      <c r="AW36" s="31">
        <v>1</v>
      </c>
      <c r="AX36" s="31">
        <v>1</v>
      </c>
      <c r="AY36" s="31">
        <v>2</v>
      </c>
      <c r="AZ36" s="31">
        <v>1</v>
      </c>
      <c r="BA36" s="31">
        <v>1</v>
      </c>
      <c r="BB36" s="31">
        <v>2</v>
      </c>
      <c r="BD36" s="31">
        <v>1</v>
      </c>
      <c r="BE36" s="31">
        <v>2</v>
      </c>
      <c r="BF36" s="31">
        <v>2</v>
      </c>
      <c r="BG36" s="31">
        <v>1</v>
      </c>
      <c r="BH36" s="31">
        <v>1</v>
      </c>
      <c r="BI36" s="31">
        <v>2</v>
      </c>
      <c r="BK36" s="31">
        <v>2</v>
      </c>
      <c r="BL36" s="31">
        <v>2</v>
      </c>
      <c r="BM36" s="31">
        <v>2</v>
      </c>
      <c r="BN36" s="31">
        <v>2</v>
      </c>
      <c r="BO36" s="31">
        <v>2</v>
      </c>
      <c r="BP36" s="31">
        <v>2</v>
      </c>
      <c r="BQ36" s="31">
        <v>2</v>
      </c>
      <c r="BS36" s="31" t="s">
        <v>355</v>
      </c>
      <c r="BT36" s="31">
        <v>2</v>
      </c>
      <c r="BU36" s="31">
        <v>2</v>
      </c>
      <c r="BV36" s="31">
        <v>2</v>
      </c>
      <c r="BW36" s="31">
        <v>2</v>
      </c>
      <c r="BX36" s="31">
        <v>2</v>
      </c>
      <c r="BY36" s="31">
        <v>1</v>
      </c>
      <c r="BZ36" s="31">
        <v>2</v>
      </c>
      <c r="CA36" s="31">
        <v>2</v>
      </c>
      <c r="CB36" s="31">
        <v>2</v>
      </c>
      <c r="CC36" s="31">
        <v>2</v>
      </c>
      <c r="CD36" s="31">
        <v>1</v>
      </c>
      <c r="CH36" s="31">
        <v>1</v>
      </c>
      <c r="CM36" s="31">
        <v>5</v>
      </c>
      <c r="CN36" s="31">
        <v>7</v>
      </c>
      <c r="CO36" s="31">
        <v>11</v>
      </c>
      <c r="CP36" s="31">
        <v>13</v>
      </c>
      <c r="CQ36" s="31">
        <v>17</v>
      </c>
      <c r="CR36" s="31">
        <v>19</v>
      </c>
      <c r="CS36" s="31">
        <v>21</v>
      </c>
      <c r="DA36" s="31">
        <v>2</v>
      </c>
      <c r="DB36" s="31">
        <v>4</v>
      </c>
      <c r="DC36" s="31">
        <v>24</v>
      </c>
      <c r="DT36" s="31">
        <v>55</v>
      </c>
      <c r="DU36" s="31">
        <v>0</v>
      </c>
      <c r="DV36" s="31">
        <v>145</v>
      </c>
      <c r="DW36" s="31" t="s">
        <v>2136</v>
      </c>
      <c r="EB36" s="31">
        <v>70</v>
      </c>
      <c r="EC36" s="31">
        <v>45</v>
      </c>
      <c r="ED36" s="31">
        <v>84</v>
      </c>
      <c r="EE36" s="31" t="s">
        <v>2123</v>
      </c>
      <c r="EV36" s="31">
        <v>1</v>
      </c>
      <c r="EW36" s="31">
        <v>2</v>
      </c>
      <c r="EX36" s="31">
        <v>2</v>
      </c>
      <c r="EY36" s="31">
        <v>2</v>
      </c>
      <c r="EZ36" s="31">
        <v>1</v>
      </c>
      <c r="FA36" s="31">
        <v>1</v>
      </c>
      <c r="FB36" s="31">
        <v>1</v>
      </c>
      <c r="FC36" s="31">
        <v>1</v>
      </c>
      <c r="FK36" s="31">
        <v>2</v>
      </c>
      <c r="FL36" s="31">
        <v>2</v>
      </c>
      <c r="FM36" s="31">
        <v>2</v>
      </c>
      <c r="FN36" s="31">
        <v>2</v>
      </c>
      <c r="FO36" s="31">
        <v>2</v>
      </c>
      <c r="FP36" s="31">
        <v>1</v>
      </c>
      <c r="FQ36" s="31">
        <v>2</v>
      </c>
      <c r="FR36" s="31">
        <v>2</v>
      </c>
      <c r="FS36" s="31">
        <v>4</v>
      </c>
      <c r="FT36" s="31">
        <v>2</v>
      </c>
      <c r="FU36" s="31">
        <v>2</v>
      </c>
      <c r="FV36" s="31">
        <v>2</v>
      </c>
      <c r="FW36" s="31">
        <v>1</v>
      </c>
      <c r="FX36" s="31">
        <v>1</v>
      </c>
      <c r="FY36" s="31">
        <v>2</v>
      </c>
      <c r="FZ36" s="31" t="s">
        <v>355</v>
      </c>
      <c r="GA36" s="31">
        <v>2</v>
      </c>
      <c r="GB36" s="31">
        <v>2</v>
      </c>
      <c r="GC36" s="31">
        <v>2</v>
      </c>
      <c r="GE36" s="31">
        <v>2</v>
      </c>
      <c r="GH36" s="31">
        <v>2</v>
      </c>
      <c r="GJ36" s="31">
        <v>2</v>
      </c>
      <c r="GL36" s="31">
        <v>1</v>
      </c>
      <c r="GM36" s="31">
        <v>42095</v>
      </c>
      <c r="GO36" s="31">
        <v>2</v>
      </c>
      <c r="GQ36" s="31">
        <v>2</v>
      </c>
      <c r="GS36" s="31">
        <v>2</v>
      </c>
      <c r="GU36" s="31">
        <v>1</v>
      </c>
      <c r="GW36" s="31">
        <v>1</v>
      </c>
      <c r="GX36" s="31" t="s">
        <v>2158</v>
      </c>
      <c r="GY36" s="31">
        <v>2</v>
      </c>
      <c r="HA36" s="31">
        <v>2</v>
      </c>
      <c r="HM36" s="31">
        <v>2</v>
      </c>
      <c r="HP36" s="31">
        <v>2</v>
      </c>
      <c r="HQ36" s="31">
        <v>2</v>
      </c>
      <c r="HR36" s="31">
        <v>2</v>
      </c>
      <c r="HS36" s="31">
        <v>2</v>
      </c>
      <c r="HT36" s="31">
        <v>2</v>
      </c>
      <c r="HU36" s="31">
        <v>2</v>
      </c>
      <c r="HV36" s="31">
        <v>2</v>
      </c>
      <c r="HZ36" s="31">
        <v>2</v>
      </c>
      <c r="IA36" s="31">
        <v>2</v>
      </c>
      <c r="IB36" s="31">
        <v>2</v>
      </c>
      <c r="IC36" s="31">
        <v>2</v>
      </c>
      <c r="ID36" s="31">
        <v>2</v>
      </c>
      <c r="IE36" s="31">
        <v>2</v>
      </c>
      <c r="IF36" s="31">
        <v>2</v>
      </c>
      <c r="IJ36" s="31">
        <v>2</v>
      </c>
      <c r="IK36" s="31">
        <v>2</v>
      </c>
      <c r="IL36" s="31">
        <v>2</v>
      </c>
      <c r="IM36" s="31">
        <v>2</v>
      </c>
      <c r="IN36" s="31">
        <v>2</v>
      </c>
      <c r="IO36" s="31">
        <v>2</v>
      </c>
      <c r="IP36" s="31">
        <v>2</v>
      </c>
      <c r="IT36" s="31">
        <v>2</v>
      </c>
      <c r="IU36" s="31">
        <v>2</v>
      </c>
      <c r="IV36" s="31">
        <v>2</v>
      </c>
      <c r="IW36" s="31">
        <v>2</v>
      </c>
      <c r="IX36" s="31">
        <v>2</v>
      </c>
      <c r="IY36" s="31">
        <v>2</v>
      </c>
      <c r="IZ36" s="31">
        <v>2</v>
      </c>
      <c r="JD36" s="31">
        <v>2</v>
      </c>
      <c r="JE36" s="31">
        <v>2</v>
      </c>
      <c r="JF36" s="31">
        <v>2</v>
      </c>
      <c r="JG36" s="31">
        <v>2</v>
      </c>
      <c r="JH36" s="31">
        <v>2</v>
      </c>
      <c r="JI36" s="31">
        <v>2</v>
      </c>
      <c r="JJ36" s="31">
        <v>2</v>
      </c>
      <c r="JT36" s="31" t="s">
        <v>2159</v>
      </c>
      <c r="JZ36" s="31">
        <v>1</v>
      </c>
      <c r="KC36" s="31">
        <v>1</v>
      </c>
      <c r="LA36" s="31" t="s">
        <v>2160</v>
      </c>
      <c r="LB36" s="31" t="s">
        <v>2161</v>
      </c>
      <c r="LC36" s="31">
        <v>2</v>
      </c>
      <c r="LD36" s="31">
        <v>2</v>
      </c>
      <c r="LE36" s="31" t="s">
        <v>2162</v>
      </c>
      <c r="LF36" s="31">
        <v>2</v>
      </c>
      <c r="LG36" s="31">
        <v>2</v>
      </c>
      <c r="LH36" s="31">
        <v>1</v>
      </c>
      <c r="LI36" s="31">
        <v>2</v>
      </c>
      <c r="LK36" s="31">
        <v>2</v>
      </c>
      <c r="LM36" s="31">
        <v>2</v>
      </c>
      <c r="LO36" s="31">
        <v>2</v>
      </c>
      <c r="LQ36" s="31">
        <v>2</v>
      </c>
      <c r="LS36" s="31">
        <v>2</v>
      </c>
      <c r="LU36" s="31">
        <v>2</v>
      </c>
      <c r="LW36" s="31">
        <v>2</v>
      </c>
      <c r="LY36" s="31">
        <v>2</v>
      </c>
      <c r="MA36" s="31">
        <v>1</v>
      </c>
      <c r="MB36" s="31">
        <v>30</v>
      </c>
      <c r="MC36" s="31">
        <v>2</v>
      </c>
      <c r="ME36" s="31">
        <v>1</v>
      </c>
      <c r="MF36" s="31">
        <v>30</v>
      </c>
      <c r="MG36" s="31">
        <v>2</v>
      </c>
      <c r="MI36" s="31">
        <v>2</v>
      </c>
      <c r="MK36" s="31">
        <v>2</v>
      </c>
      <c r="MM36" s="31">
        <v>1</v>
      </c>
      <c r="MN36" s="31">
        <v>25</v>
      </c>
      <c r="MO36" s="31">
        <v>2</v>
      </c>
      <c r="MQ36" s="31">
        <v>2</v>
      </c>
      <c r="MS36" s="31">
        <v>2</v>
      </c>
      <c r="MU36" s="31">
        <v>2</v>
      </c>
      <c r="MW36" s="31">
        <v>2</v>
      </c>
      <c r="MY36" s="31" t="s">
        <v>355</v>
      </c>
      <c r="NC36" s="31">
        <v>2</v>
      </c>
      <c r="NE36" s="31">
        <v>2</v>
      </c>
      <c r="NG36" s="31">
        <v>2</v>
      </c>
      <c r="NI36" s="31">
        <v>2</v>
      </c>
      <c r="NK36" s="31">
        <v>2</v>
      </c>
      <c r="NM36" s="31">
        <v>1</v>
      </c>
      <c r="NN36" s="31">
        <v>10</v>
      </c>
      <c r="NO36" s="31">
        <v>2</v>
      </c>
      <c r="NQ36" s="31">
        <v>2</v>
      </c>
      <c r="NS36" s="31">
        <v>2</v>
      </c>
      <c r="NU36" s="31">
        <v>2</v>
      </c>
      <c r="NW36" s="31">
        <v>2</v>
      </c>
      <c r="NY36" s="31">
        <v>2</v>
      </c>
      <c r="OA36" s="31">
        <v>2</v>
      </c>
      <c r="OC36" s="31">
        <v>2</v>
      </c>
      <c r="OE36" s="31">
        <v>2</v>
      </c>
      <c r="OG36" s="31">
        <v>2</v>
      </c>
      <c r="OI36" s="31">
        <v>2</v>
      </c>
      <c r="OK36" s="31">
        <v>2</v>
      </c>
      <c r="OM36" s="31">
        <v>2</v>
      </c>
      <c r="OO36" s="31">
        <v>2</v>
      </c>
      <c r="OQ36" s="31" t="s">
        <v>355</v>
      </c>
      <c r="OS36" s="31">
        <v>2</v>
      </c>
      <c r="OU36" s="31">
        <v>2</v>
      </c>
      <c r="OW36" s="31">
        <v>2</v>
      </c>
      <c r="OY36" s="31">
        <v>2</v>
      </c>
      <c r="PA36" s="31">
        <v>2</v>
      </c>
      <c r="PC36" s="31">
        <v>2</v>
      </c>
      <c r="PE36" s="31">
        <v>2</v>
      </c>
      <c r="PG36" s="31">
        <v>2</v>
      </c>
      <c r="PI36" s="31">
        <v>2</v>
      </c>
      <c r="PK36" s="31">
        <v>2</v>
      </c>
      <c r="PM36" s="31">
        <v>2</v>
      </c>
      <c r="PO36" s="31">
        <v>2</v>
      </c>
      <c r="PQ36" s="31">
        <v>2</v>
      </c>
      <c r="PS36" s="31">
        <v>2</v>
      </c>
      <c r="PU36" s="31">
        <v>2</v>
      </c>
      <c r="PW36" s="31">
        <v>2</v>
      </c>
      <c r="PY36" s="31">
        <v>2</v>
      </c>
      <c r="QA36" s="31">
        <v>2</v>
      </c>
      <c r="QC36" s="31">
        <v>2</v>
      </c>
      <c r="QE36" s="31">
        <v>2</v>
      </c>
      <c r="QG36" s="31">
        <v>2</v>
      </c>
      <c r="QI36" s="31" t="s">
        <v>355</v>
      </c>
      <c r="QK36" s="31">
        <v>1</v>
      </c>
      <c r="QL36" s="31">
        <v>2</v>
      </c>
      <c r="QM36" s="31">
        <v>2</v>
      </c>
      <c r="QN36" s="31">
        <v>2</v>
      </c>
      <c r="QO36" s="31">
        <v>2</v>
      </c>
      <c r="QP36" s="31">
        <v>2</v>
      </c>
      <c r="QQ36" s="31">
        <v>2</v>
      </c>
      <c r="QR36" s="31">
        <v>2</v>
      </c>
      <c r="QS36" s="31">
        <v>2</v>
      </c>
      <c r="QT36" s="31">
        <v>2</v>
      </c>
      <c r="QU36" s="31">
        <v>2</v>
      </c>
      <c r="QV36" s="31">
        <v>2</v>
      </c>
      <c r="QW36" s="31">
        <v>2</v>
      </c>
      <c r="QX36" s="31">
        <v>2</v>
      </c>
      <c r="QY36" s="31">
        <v>2</v>
      </c>
      <c r="QZ36" s="31">
        <v>2</v>
      </c>
      <c r="RA36" s="31">
        <v>2</v>
      </c>
      <c r="RB36" s="31">
        <v>2</v>
      </c>
      <c r="RC36" s="31">
        <v>2</v>
      </c>
      <c r="RD36" s="31">
        <v>2</v>
      </c>
      <c r="RE36" s="31">
        <v>2</v>
      </c>
      <c r="RF36" s="31">
        <v>2</v>
      </c>
      <c r="RG36" s="31">
        <v>2</v>
      </c>
      <c r="RH36" s="31">
        <v>2</v>
      </c>
      <c r="RI36" s="31">
        <v>2</v>
      </c>
      <c r="RJ36" s="31">
        <v>2</v>
      </c>
      <c r="RK36" s="31">
        <v>2</v>
      </c>
      <c r="RL36" s="31">
        <v>2</v>
      </c>
      <c r="RM36" s="31">
        <v>2</v>
      </c>
      <c r="RN36" s="31">
        <v>2</v>
      </c>
      <c r="RO36" s="31">
        <v>2</v>
      </c>
      <c r="RP36" s="31">
        <v>2</v>
      </c>
      <c r="RQ36" s="31">
        <v>2</v>
      </c>
      <c r="RR36" s="31">
        <v>2</v>
      </c>
      <c r="RS36" s="31">
        <v>2</v>
      </c>
      <c r="RT36" s="31" t="s">
        <v>2163</v>
      </c>
      <c r="RU36" s="31" t="s">
        <v>2163</v>
      </c>
      <c r="RV36" s="31" t="s">
        <v>355</v>
      </c>
      <c r="RW36" s="31" t="s">
        <v>355</v>
      </c>
      <c r="RX36" s="31">
        <v>4</v>
      </c>
      <c r="RY36" s="31">
        <v>1</v>
      </c>
      <c r="RZ36" s="31">
        <v>2</v>
      </c>
      <c r="SA36" s="31">
        <v>2</v>
      </c>
      <c r="SB36" s="31">
        <v>2</v>
      </c>
      <c r="SC36" s="31">
        <v>1</v>
      </c>
      <c r="SD36" s="31">
        <v>4</v>
      </c>
      <c r="SE36" s="31">
        <v>1</v>
      </c>
      <c r="SF36" s="31">
        <v>2</v>
      </c>
      <c r="SG36" s="31">
        <v>1</v>
      </c>
      <c r="SH36" s="31">
        <v>2</v>
      </c>
      <c r="SI36" s="31">
        <v>2</v>
      </c>
      <c r="SJ36" s="31">
        <v>2</v>
      </c>
      <c r="SK36" s="31">
        <v>2</v>
      </c>
      <c r="SL36" s="31">
        <v>2</v>
      </c>
      <c r="SM36" s="31" t="s">
        <v>1430</v>
      </c>
      <c r="SO36" s="31">
        <v>2</v>
      </c>
      <c r="SP36" s="31">
        <v>2</v>
      </c>
      <c r="SQ36" s="31">
        <v>2</v>
      </c>
      <c r="SR36" s="31">
        <v>2</v>
      </c>
      <c r="SS36" s="31">
        <v>2</v>
      </c>
      <c r="ST36" s="31">
        <v>2</v>
      </c>
      <c r="SU36" s="31">
        <v>2</v>
      </c>
      <c r="SV36" s="31">
        <v>2</v>
      </c>
      <c r="SW36" s="31" t="s">
        <v>1430</v>
      </c>
      <c r="SX36" s="31">
        <v>12</v>
      </c>
      <c r="SZ36" s="31">
        <v>2</v>
      </c>
      <c r="TA36" s="31">
        <v>2</v>
      </c>
      <c r="TB36" s="31">
        <v>2</v>
      </c>
      <c r="TC36" s="31">
        <v>1</v>
      </c>
      <c r="TD36" s="31">
        <v>1</v>
      </c>
      <c r="TE36" s="31">
        <v>1</v>
      </c>
      <c r="TF36" s="31">
        <v>1</v>
      </c>
      <c r="TG36" s="31">
        <v>1</v>
      </c>
      <c r="TH36" s="31" t="s">
        <v>1430</v>
      </c>
      <c r="TJ36" s="31" t="s">
        <v>2155</v>
      </c>
      <c r="TK36" s="31" t="s">
        <v>2134</v>
      </c>
      <c r="TS36" s="31">
        <v>2</v>
      </c>
      <c r="TT36" s="31">
        <v>2</v>
      </c>
      <c r="TU36" s="31">
        <v>2</v>
      </c>
      <c r="TV36" s="31">
        <v>2</v>
      </c>
      <c r="TW36" s="31">
        <v>2</v>
      </c>
      <c r="TX36" s="31">
        <v>2</v>
      </c>
      <c r="TY36" s="31">
        <v>2</v>
      </c>
      <c r="TZ36" s="31">
        <v>2</v>
      </c>
      <c r="UA36" s="31">
        <v>1</v>
      </c>
    </row>
    <row r="37" spans="1:547" s="31" customFormat="1" ht="13.5" customHeight="1">
      <c r="A37" s="31">
        <f t="shared" si="0"/>
        <v>35</v>
      </c>
      <c r="B37" s="31">
        <v>35</v>
      </c>
      <c r="C37" s="31">
        <v>5</v>
      </c>
      <c r="D37" s="31" t="s">
        <v>2121</v>
      </c>
      <c r="E37" s="31" t="s">
        <v>2164</v>
      </c>
      <c r="F37" s="31">
        <v>3</v>
      </c>
      <c r="H37" s="31">
        <v>42202</v>
      </c>
      <c r="I37" s="31">
        <v>22683</v>
      </c>
      <c r="J37" s="31">
        <v>2</v>
      </c>
      <c r="K37" s="31">
        <v>1</v>
      </c>
      <c r="M37" s="31">
        <v>1</v>
      </c>
      <c r="O37" s="31">
        <v>1</v>
      </c>
      <c r="P37" s="31">
        <v>2</v>
      </c>
      <c r="Q37" s="31">
        <v>1</v>
      </c>
      <c r="R37" s="31">
        <v>41974</v>
      </c>
      <c r="S37" s="31">
        <v>42186</v>
      </c>
      <c r="T37" s="31">
        <v>42200</v>
      </c>
      <c r="W37" s="31">
        <v>1</v>
      </c>
      <c r="X37" s="31">
        <v>2</v>
      </c>
      <c r="Y37" s="31">
        <v>2</v>
      </c>
      <c r="Z37" s="31">
        <v>2</v>
      </c>
      <c r="AA37" s="31">
        <v>2</v>
      </c>
      <c r="AB37" s="31">
        <v>2</v>
      </c>
      <c r="AC37" s="31">
        <v>2</v>
      </c>
      <c r="AD37" s="31">
        <v>2</v>
      </c>
      <c r="AE37" s="31">
        <v>3</v>
      </c>
      <c r="AF37" s="31">
        <v>1</v>
      </c>
      <c r="AG37" s="31">
        <v>1</v>
      </c>
      <c r="AH37" s="31">
        <v>1</v>
      </c>
      <c r="AI37" s="31">
        <v>6</v>
      </c>
      <c r="AJ37" s="31">
        <v>2</v>
      </c>
      <c r="AK37" s="31">
        <v>4</v>
      </c>
      <c r="AL37" s="31">
        <v>2</v>
      </c>
      <c r="AN37" s="31">
        <v>1</v>
      </c>
      <c r="AO37" s="31">
        <v>1</v>
      </c>
      <c r="AP37" s="31">
        <v>2</v>
      </c>
      <c r="AQ37" s="31">
        <v>2</v>
      </c>
      <c r="AR37" s="31">
        <v>1</v>
      </c>
      <c r="AS37" s="31">
        <v>2</v>
      </c>
      <c r="AT37" s="31">
        <v>1</v>
      </c>
      <c r="AU37" s="31">
        <v>2</v>
      </c>
      <c r="AW37" s="31">
        <v>1</v>
      </c>
      <c r="AX37" s="31">
        <v>2</v>
      </c>
      <c r="AY37" s="31">
        <v>2</v>
      </c>
      <c r="AZ37" s="31">
        <v>1</v>
      </c>
      <c r="BA37" s="31">
        <v>1</v>
      </c>
      <c r="BB37" s="31">
        <v>2</v>
      </c>
      <c r="BD37" s="31">
        <v>1</v>
      </c>
      <c r="BE37" s="31">
        <v>2</v>
      </c>
      <c r="BF37" s="31">
        <v>2</v>
      </c>
      <c r="BG37" s="31">
        <v>2</v>
      </c>
      <c r="BH37" s="31">
        <v>1</v>
      </c>
      <c r="BI37" s="31">
        <v>2</v>
      </c>
      <c r="BK37" s="31">
        <v>2</v>
      </c>
      <c r="BL37" s="31">
        <v>2</v>
      </c>
      <c r="BM37" s="31">
        <v>2</v>
      </c>
      <c r="BN37" s="31">
        <v>1</v>
      </c>
      <c r="BO37" s="31">
        <v>2</v>
      </c>
      <c r="BP37" s="31">
        <v>2</v>
      </c>
      <c r="BQ37" s="31">
        <v>1</v>
      </c>
      <c r="BS37" s="31" t="s">
        <v>355</v>
      </c>
      <c r="BT37" s="31">
        <v>2</v>
      </c>
      <c r="BU37" s="31">
        <v>2</v>
      </c>
      <c r="BV37" s="31">
        <v>2</v>
      </c>
      <c r="BW37" s="31">
        <v>2</v>
      </c>
      <c r="BX37" s="31">
        <v>2</v>
      </c>
      <c r="BY37" s="31">
        <v>1</v>
      </c>
      <c r="BZ37" s="31">
        <v>2</v>
      </c>
      <c r="CA37" s="31">
        <v>2</v>
      </c>
      <c r="CB37" s="31">
        <v>2</v>
      </c>
      <c r="CC37" s="31">
        <v>2</v>
      </c>
      <c r="CD37" s="31">
        <v>1</v>
      </c>
      <c r="CH37" s="31">
        <v>2</v>
      </c>
      <c r="CM37" s="31">
        <v>1</v>
      </c>
      <c r="CN37" s="31">
        <v>11</v>
      </c>
      <c r="CO37" s="31">
        <v>27</v>
      </c>
      <c r="DA37" s="31">
        <v>1</v>
      </c>
      <c r="DB37" s="31">
        <v>2</v>
      </c>
      <c r="DD37" s="31">
        <v>3</v>
      </c>
      <c r="DT37" s="31">
        <v>208</v>
      </c>
      <c r="DU37" s="31">
        <v>0</v>
      </c>
      <c r="DV37" s="31">
        <v>145</v>
      </c>
      <c r="DW37" s="31" t="s">
        <v>2136</v>
      </c>
      <c r="DX37" s="31">
        <v>63</v>
      </c>
      <c r="DY37" s="31">
        <v>56</v>
      </c>
      <c r="DZ37" s="31">
        <v>66</v>
      </c>
      <c r="EA37" s="31" t="s">
        <v>2137</v>
      </c>
      <c r="EB37" s="31">
        <v>87</v>
      </c>
      <c r="EC37" s="31">
        <v>59</v>
      </c>
      <c r="ED37" s="31">
        <v>104</v>
      </c>
      <c r="EE37" s="31" t="s">
        <v>2138</v>
      </c>
      <c r="EV37" s="31">
        <v>1</v>
      </c>
      <c r="EW37" s="31">
        <v>2</v>
      </c>
      <c r="EX37" s="31">
        <v>2</v>
      </c>
      <c r="EY37" s="31">
        <v>2</v>
      </c>
      <c r="EZ37" s="31">
        <v>1</v>
      </c>
      <c r="FA37" s="31">
        <v>1</v>
      </c>
      <c r="FK37" s="31">
        <v>1</v>
      </c>
      <c r="FL37" s="31">
        <v>2</v>
      </c>
      <c r="FM37" s="31">
        <v>2</v>
      </c>
      <c r="FN37" s="31">
        <v>2</v>
      </c>
      <c r="FO37" s="31">
        <v>2</v>
      </c>
      <c r="FP37" s="31">
        <v>2</v>
      </c>
      <c r="FQ37" s="31">
        <v>2</v>
      </c>
      <c r="FR37" s="31">
        <v>2</v>
      </c>
      <c r="FS37" s="31">
        <v>4</v>
      </c>
      <c r="FT37" s="31">
        <v>2</v>
      </c>
      <c r="FU37" s="31">
        <v>2</v>
      </c>
      <c r="FV37" s="31">
        <v>2</v>
      </c>
      <c r="FW37" s="31">
        <v>13</v>
      </c>
      <c r="FX37" s="31">
        <v>1</v>
      </c>
      <c r="FY37" s="31">
        <v>2</v>
      </c>
      <c r="FZ37" s="31" t="s">
        <v>355</v>
      </c>
      <c r="GA37" s="31">
        <v>1</v>
      </c>
      <c r="GB37" s="31">
        <v>2</v>
      </c>
      <c r="GC37" s="31">
        <v>2</v>
      </c>
      <c r="GE37" s="31">
        <v>2</v>
      </c>
      <c r="GH37" s="31">
        <v>1</v>
      </c>
      <c r="GJ37" s="31">
        <v>2</v>
      </c>
      <c r="GL37" s="31">
        <v>2</v>
      </c>
      <c r="GO37" s="31">
        <v>2</v>
      </c>
      <c r="GQ37" s="31">
        <v>2</v>
      </c>
      <c r="GS37" s="31">
        <v>2</v>
      </c>
      <c r="GU37" s="31">
        <v>2</v>
      </c>
      <c r="GW37" s="31">
        <v>2</v>
      </c>
      <c r="GY37" s="31">
        <v>2</v>
      </c>
      <c r="HA37" s="31">
        <v>2</v>
      </c>
      <c r="HM37" s="31">
        <v>2</v>
      </c>
      <c r="HP37" s="31">
        <v>2</v>
      </c>
      <c r="HQ37" s="31">
        <v>2</v>
      </c>
      <c r="HR37" s="31">
        <v>2</v>
      </c>
      <c r="HS37" s="31">
        <v>2</v>
      </c>
      <c r="HT37" s="31">
        <v>2</v>
      </c>
      <c r="HU37" s="31">
        <v>2</v>
      </c>
      <c r="HV37" s="31">
        <v>2</v>
      </c>
      <c r="HZ37" s="31">
        <v>2</v>
      </c>
      <c r="IA37" s="31">
        <v>2</v>
      </c>
      <c r="IB37" s="31">
        <v>2</v>
      </c>
      <c r="IC37" s="31">
        <v>2</v>
      </c>
      <c r="ID37" s="31">
        <v>2</v>
      </c>
      <c r="IE37" s="31">
        <v>2</v>
      </c>
      <c r="IF37" s="31">
        <v>2</v>
      </c>
      <c r="IJ37" s="31">
        <v>2</v>
      </c>
      <c r="IK37" s="31">
        <v>2</v>
      </c>
      <c r="IL37" s="31">
        <v>2</v>
      </c>
      <c r="IM37" s="31">
        <v>2</v>
      </c>
      <c r="IN37" s="31">
        <v>2</v>
      </c>
      <c r="IO37" s="31">
        <v>2</v>
      </c>
      <c r="IP37" s="31">
        <v>2</v>
      </c>
      <c r="IT37" s="31">
        <v>2</v>
      </c>
      <c r="IU37" s="31">
        <v>2</v>
      </c>
      <c r="IV37" s="31">
        <v>2</v>
      </c>
      <c r="IW37" s="31">
        <v>2</v>
      </c>
      <c r="IX37" s="31">
        <v>2</v>
      </c>
      <c r="IY37" s="31">
        <v>2</v>
      </c>
      <c r="IZ37" s="31">
        <v>2</v>
      </c>
      <c r="JD37" s="31">
        <v>2</v>
      </c>
      <c r="JE37" s="31">
        <v>2</v>
      </c>
      <c r="JF37" s="31">
        <v>2</v>
      </c>
      <c r="JG37" s="31">
        <v>2</v>
      </c>
      <c r="JH37" s="31">
        <v>2</v>
      </c>
      <c r="JI37" s="31">
        <v>2</v>
      </c>
      <c r="JJ37" s="31">
        <v>2</v>
      </c>
      <c r="LH37" s="31">
        <v>2</v>
      </c>
      <c r="LI37" s="31">
        <v>2</v>
      </c>
      <c r="LK37" s="31">
        <v>2</v>
      </c>
      <c r="LM37" s="31">
        <v>2</v>
      </c>
      <c r="LO37" s="31">
        <v>2</v>
      </c>
      <c r="LQ37" s="31">
        <v>2</v>
      </c>
      <c r="LS37" s="31">
        <v>2</v>
      </c>
      <c r="LU37" s="31">
        <v>2</v>
      </c>
      <c r="LW37" s="31">
        <v>2</v>
      </c>
      <c r="LY37" s="31">
        <v>2</v>
      </c>
      <c r="MA37" s="31">
        <v>2</v>
      </c>
      <c r="MC37" s="31">
        <v>2</v>
      </c>
      <c r="ME37" s="31">
        <v>2</v>
      </c>
      <c r="MG37" s="31">
        <v>2</v>
      </c>
      <c r="MI37" s="31">
        <v>2</v>
      </c>
      <c r="MK37" s="31">
        <v>2</v>
      </c>
      <c r="MM37" s="31">
        <v>2</v>
      </c>
      <c r="MO37" s="31">
        <v>2</v>
      </c>
      <c r="MQ37" s="31">
        <v>2</v>
      </c>
      <c r="MS37" s="31">
        <v>2</v>
      </c>
      <c r="MU37" s="31">
        <v>2</v>
      </c>
      <c r="MW37" s="31">
        <v>2</v>
      </c>
      <c r="MY37" s="31" t="s">
        <v>355</v>
      </c>
      <c r="NC37" s="31">
        <v>2</v>
      </c>
      <c r="NE37" s="31">
        <v>2</v>
      </c>
      <c r="NG37" s="31">
        <v>2</v>
      </c>
      <c r="NI37" s="31">
        <v>2</v>
      </c>
      <c r="NK37" s="31">
        <v>2</v>
      </c>
      <c r="NM37" s="31">
        <v>2</v>
      </c>
      <c r="NO37" s="31">
        <v>2</v>
      </c>
      <c r="NQ37" s="31">
        <v>2</v>
      </c>
      <c r="NS37" s="31">
        <v>2</v>
      </c>
      <c r="NU37" s="31">
        <v>2</v>
      </c>
      <c r="NW37" s="31">
        <v>2</v>
      </c>
      <c r="NY37" s="31">
        <v>2</v>
      </c>
      <c r="OA37" s="31">
        <v>2</v>
      </c>
      <c r="OC37" s="31">
        <v>2</v>
      </c>
      <c r="OE37" s="31">
        <v>2</v>
      </c>
      <c r="OG37" s="31">
        <v>2</v>
      </c>
      <c r="OI37" s="31">
        <v>2</v>
      </c>
      <c r="OK37" s="31">
        <v>2</v>
      </c>
      <c r="OM37" s="31">
        <v>2</v>
      </c>
      <c r="OO37" s="31">
        <v>2</v>
      </c>
      <c r="OQ37" s="31" t="s">
        <v>355</v>
      </c>
      <c r="OS37" s="31">
        <v>2</v>
      </c>
      <c r="OU37" s="31">
        <v>2</v>
      </c>
      <c r="OW37" s="31">
        <v>2</v>
      </c>
      <c r="OY37" s="31">
        <v>2</v>
      </c>
      <c r="PA37" s="31">
        <v>2</v>
      </c>
      <c r="PC37" s="31">
        <v>2</v>
      </c>
      <c r="PE37" s="31">
        <v>2</v>
      </c>
      <c r="PG37" s="31">
        <v>2</v>
      </c>
      <c r="PI37" s="31">
        <v>2</v>
      </c>
      <c r="PK37" s="31">
        <v>2</v>
      </c>
      <c r="PM37" s="31">
        <v>2</v>
      </c>
      <c r="PO37" s="31">
        <v>2</v>
      </c>
      <c r="PQ37" s="31">
        <v>2</v>
      </c>
      <c r="PS37" s="31">
        <v>2</v>
      </c>
      <c r="PU37" s="31">
        <v>2</v>
      </c>
      <c r="PW37" s="31">
        <v>2</v>
      </c>
      <c r="PY37" s="31">
        <v>2</v>
      </c>
      <c r="QA37" s="31">
        <v>2</v>
      </c>
      <c r="QC37" s="31">
        <v>2</v>
      </c>
      <c r="QE37" s="31">
        <v>2</v>
      </c>
      <c r="QG37" s="31">
        <v>2</v>
      </c>
      <c r="QI37" s="31" t="s">
        <v>355</v>
      </c>
      <c r="QK37" s="31">
        <v>1</v>
      </c>
      <c r="QL37" s="31">
        <v>2</v>
      </c>
      <c r="QM37" s="31">
        <v>2</v>
      </c>
      <c r="QN37" s="31">
        <v>2</v>
      </c>
      <c r="QO37" s="31">
        <v>2</v>
      </c>
      <c r="QP37" s="31">
        <v>2</v>
      </c>
      <c r="QQ37" s="31">
        <v>2</v>
      </c>
      <c r="QR37" s="31">
        <v>2</v>
      </c>
      <c r="QS37" s="31">
        <v>2</v>
      </c>
      <c r="QT37" s="31">
        <v>2</v>
      </c>
      <c r="QU37" s="31">
        <v>2</v>
      </c>
      <c r="QV37" s="31">
        <v>2</v>
      </c>
      <c r="QW37" s="31">
        <v>2</v>
      </c>
      <c r="QX37" s="31">
        <v>2</v>
      </c>
      <c r="QY37" s="31">
        <v>2</v>
      </c>
      <c r="QZ37" s="31">
        <v>2</v>
      </c>
      <c r="RA37" s="31">
        <v>2</v>
      </c>
      <c r="RB37" s="31">
        <v>2</v>
      </c>
      <c r="RC37" s="31">
        <v>2</v>
      </c>
      <c r="RD37" s="31">
        <v>2</v>
      </c>
      <c r="RE37" s="31">
        <v>2</v>
      </c>
      <c r="RF37" s="31">
        <v>2</v>
      </c>
      <c r="RG37" s="31">
        <v>2</v>
      </c>
      <c r="RH37" s="31">
        <v>2</v>
      </c>
      <c r="RI37" s="31">
        <v>2</v>
      </c>
      <c r="RJ37" s="31">
        <v>2</v>
      </c>
      <c r="RK37" s="31">
        <v>2</v>
      </c>
      <c r="RL37" s="31">
        <v>2</v>
      </c>
      <c r="RM37" s="31">
        <v>2</v>
      </c>
      <c r="RN37" s="31">
        <v>2</v>
      </c>
      <c r="RO37" s="31">
        <v>2</v>
      </c>
      <c r="RP37" s="31">
        <v>2</v>
      </c>
      <c r="RQ37" s="31">
        <v>2</v>
      </c>
      <c r="RR37" s="31">
        <v>1</v>
      </c>
      <c r="RS37" s="31">
        <v>1</v>
      </c>
      <c r="RT37" s="31" t="s">
        <v>2165</v>
      </c>
      <c r="RX37" s="31">
        <v>1</v>
      </c>
      <c r="RY37" s="31">
        <v>1</v>
      </c>
      <c r="RZ37" s="31">
        <v>2</v>
      </c>
      <c r="SA37" s="31">
        <v>2</v>
      </c>
      <c r="SB37" s="31">
        <v>2</v>
      </c>
      <c r="SC37" s="31">
        <v>2</v>
      </c>
      <c r="SD37" s="31">
        <v>1</v>
      </c>
      <c r="SE37" s="31">
        <v>1</v>
      </c>
      <c r="SF37" s="31">
        <v>2</v>
      </c>
      <c r="SG37" s="31">
        <v>2</v>
      </c>
      <c r="SH37" s="31">
        <v>2</v>
      </c>
      <c r="SI37" s="31">
        <v>2</v>
      </c>
      <c r="SJ37" s="31">
        <v>2</v>
      </c>
      <c r="SK37" s="31">
        <v>2</v>
      </c>
      <c r="SL37" s="31">
        <v>2</v>
      </c>
      <c r="SM37" s="31" t="s">
        <v>1430</v>
      </c>
      <c r="SO37" s="31">
        <v>1</v>
      </c>
      <c r="SP37" s="31">
        <v>2</v>
      </c>
      <c r="SQ37" s="31">
        <v>2</v>
      </c>
      <c r="SR37" s="31">
        <v>1</v>
      </c>
      <c r="SS37" s="31">
        <v>2</v>
      </c>
      <c r="ST37" s="31">
        <v>2</v>
      </c>
      <c r="SU37" s="31">
        <v>1</v>
      </c>
      <c r="SV37" s="31">
        <v>1</v>
      </c>
      <c r="SW37" s="31" t="s">
        <v>1437</v>
      </c>
      <c r="SX37" s="31">
        <v>0.5</v>
      </c>
      <c r="SZ37" s="31">
        <v>2</v>
      </c>
      <c r="TA37" s="31">
        <v>2</v>
      </c>
      <c r="TB37" s="31">
        <v>2</v>
      </c>
      <c r="TC37" s="31">
        <v>1</v>
      </c>
      <c r="TD37" s="31">
        <v>2</v>
      </c>
      <c r="TE37" s="31">
        <v>2</v>
      </c>
      <c r="TF37" s="31">
        <v>2</v>
      </c>
      <c r="TG37" s="31">
        <v>1</v>
      </c>
      <c r="TH37" s="31" t="s">
        <v>1437</v>
      </c>
      <c r="TJ37" s="31" t="s">
        <v>1430</v>
      </c>
      <c r="TK37" s="31" t="s">
        <v>2166</v>
      </c>
      <c r="TQ37" s="31">
        <v>0.5</v>
      </c>
      <c r="TS37" s="31">
        <v>2</v>
      </c>
      <c r="TT37" s="31">
        <v>2</v>
      </c>
      <c r="TU37" s="31">
        <v>2</v>
      </c>
      <c r="TV37" s="31">
        <v>1</v>
      </c>
      <c r="TW37" s="31">
        <v>2</v>
      </c>
      <c r="TX37" s="31">
        <v>2</v>
      </c>
      <c r="TY37" s="31">
        <v>2</v>
      </c>
      <c r="TZ37" s="31">
        <v>1</v>
      </c>
      <c r="UA37" s="31">
        <v>1</v>
      </c>
    </row>
    <row r="38" spans="1:547" s="31" customFormat="1" ht="13.5" customHeight="1">
      <c r="A38" s="31">
        <f t="shared" si="0"/>
        <v>36</v>
      </c>
      <c r="B38" s="31">
        <v>36</v>
      </c>
      <c r="C38" s="31">
        <v>6</v>
      </c>
      <c r="D38" s="31" t="s">
        <v>2121</v>
      </c>
      <c r="E38" s="31" t="s">
        <v>2167</v>
      </c>
      <c r="F38" s="31">
        <v>3</v>
      </c>
      <c r="H38" s="31">
        <v>42205</v>
      </c>
      <c r="I38" s="31">
        <v>16925</v>
      </c>
      <c r="J38" s="31">
        <v>2</v>
      </c>
      <c r="K38" s="31">
        <v>1</v>
      </c>
      <c r="L38" s="31">
        <v>4</v>
      </c>
      <c r="M38" s="31">
        <v>1</v>
      </c>
      <c r="N38" s="31">
        <v>1</v>
      </c>
      <c r="O38" s="31">
        <v>1</v>
      </c>
      <c r="P38" s="31">
        <v>5</v>
      </c>
      <c r="Q38" s="31">
        <v>2</v>
      </c>
      <c r="R38" s="31">
        <v>41671</v>
      </c>
      <c r="S38" s="31">
        <v>41730</v>
      </c>
      <c r="T38" s="31">
        <v>42217</v>
      </c>
      <c r="W38" s="31">
        <v>1</v>
      </c>
      <c r="X38" s="31">
        <v>2</v>
      </c>
      <c r="Y38" s="31">
        <v>2</v>
      </c>
      <c r="Z38" s="31">
        <v>2</v>
      </c>
      <c r="AA38" s="31">
        <v>2</v>
      </c>
      <c r="AB38" s="31">
        <v>2</v>
      </c>
      <c r="AC38" s="31">
        <v>2</v>
      </c>
      <c r="AD38" s="31">
        <v>2</v>
      </c>
      <c r="AE38" s="31">
        <v>2</v>
      </c>
      <c r="AF38" s="31">
        <v>1</v>
      </c>
      <c r="AG38" s="31">
        <v>1</v>
      </c>
      <c r="AH38" s="31">
        <v>1</v>
      </c>
      <c r="AI38" s="31">
        <v>6</v>
      </c>
      <c r="AJ38" s="31">
        <v>2</v>
      </c>
      <c r="AK38" s="31">
        <v>4</v>
      </c>
      <c r="AL38" s="31">
        <v>2</v>
      </c>
      <c r="AN38" s="31">
        <v>2</v>
      </c>
      <c r="AO38" s="31">
        <v>2</v>
      </c>
      <c r="AP38" s="31">
        <v>2</v>
      </c>
      <c r="AQ38" s="31">
        <v>1</v>
      </c>
      <c r="AR38" s="31">
        <v>1</v>
      </c>
      <c r="AS38" s="31">
        <v>2</v>
      </c>
      <c r="AT38" s="31">
        <v>2</v>
      </c>
      <c r="AU38" s="31">
        <v>2</v>
      </c>
      <c r="AW38" s="31">
        <v>1</v>
      </c>
      <c r="AX38" s="31">
        <v>2</v>
      </c>
      <c r="AY38" s="31">
        <v>2</v>
      </c>
      <c r="AZ38" s="31">
        <v>1</v>
      </c>
      <c r="BA38" s="31">
        <v>1</v>
      </c>
      <c r="BB38" s="31">
        <v>2</v>
      </c>
      <c r="BD38" s="31">
        <v>1</v>
      </c>
      <c r="BE38" s="31">
        <v>2</v>
      </c>
      <c r="BF38" s="31">
        <v>2</v>
      </c>
      <c r="BG38" s="31">
        <v>1</v>
      </c>
      <c r="BH38" s="31">
        <v>1</v>
      </c>
      <c r="BI38" s="31">
        <v>2</v>
      </c>
      <c r="BK38" s="31">
        <v>2</v>
      </c>
      <c r="BL38" s="31">
        <v>1</v>
      </c>
      <c r="BM38" s="31">
        <v>2</v>
      </c>
      <c r="BN38" s="31">
        <v>2</v>
      </c>
      <c r="BO38" s="31">
        <v>2</v>
      </c>
      <c r="BP38" s="31">
        <v>2</v>
      </c>
      <c r="BQ38" s="31">
        <v>2</v>
      </c>
      <c r="BS38" s="31" t="s">
        <v>355</v>
      </c>
      <c r="BT38" s="31">
        <v>2</v>
      </c>
      <c r="BU38" s="31">
        <v>2</v>
      </c>
      <c r="BV38" s="31">
        <v>2</v>
      </c>
      <c r="BW38" s="31">
        <v>2</v>
      </c>
      <c r="BX38" s="31">
        <v>2</v>
      </c>
      <c r="BY38" s="31">
        <v>1</v>
      </c>
      <c r="BZ38" s="31">
        <v>2</v>
      </c>
      <c r="CA38" s="31">
        <v>2</v>
      </c>
      <c r="CB38" s="31">
        <v>2</v>
      </c>
      <c r="CC38" s="31">
        <v>2</v>
      </c>
      <c r="CD38" s="31">
        <v>1</v>
      </c>
      <c r="CH38" s="31">
        <v>1</v>
      </c>
      <c r="CM38" s="31">
        <v>11</v>
      </c>
      <c r="CN38" s="31">
        <v>5</v>
      </c>
      <c r="CO38" s="31">
        <v>21</v>
      </c>
      <c r="CP38" s="31">
        <v>15</v>
      </c>
      <c r="CQ38" s="31">
        <v>1</v>
      </c>
      <c r="DA38" s="31">
        <v>2</v>
      </c>
      <c r="DB38" s="31">
        <v>4</v>
      </c>
      <c r="DC38" s="31">
        <v>12</v>
      </c>
      <c r="DD38" s="31">
        <v>1</v>
      </c>
      <c r="DE38" s="31">
        <v>4</v>
      </c>
      <c r="EB38" s="31">
        <v>0.86</v>
      </c>
      <c r="EC38" s="31">
        <v>0.72</v>
      </c>
      <c r="ED38" s="31">
        <v>1.25</v>
      </c>
      <c r="EE38" s="31" t="s">
        <v>2123</v>
      </c>
      <c r="EF38" s="31">
        <v>196</v>
      </c>
      <c r="EG38" s="31">
        <v>142</v>
      </c>
      <c r="EH38" s="31">
        <v>220</v>
      </c>
      <c r="EI38" s="31" t="s">
        <v>2123</v>
      </c>
      <c r="EJ38" s="31">
        <v>36</v>
      </c>
      <c r="EK38" s="31">
        <v>45</v>
      </c>
      <c r="EL38" s="31">
        <v>100</v>
      </c>
      <c r="EM38" s="31" t="s">
        <v>2123</v>
      </c>
      <c r="EN38" s="31">
        <v>113</v>
      </c>
      <c r="EO38" s="31">
        <v>0</v>
      </c>
      <c r="EP38" s="31">
        <v>150</v>
      </c>
      <c r="EQ38" s="31" t="s">
        <v>2123</v>
      </c>
      <c r="ER38" s="31">
        <v>225</v>
      </c>
      <c r="ES38" s="31">
        <v>0</v>
      </c>
      <c r="ET38" s="31">
        <v>172</v>
      </c>
      <c r="EU38" s="31" t="s">
        <v>2123</v>
      </c>
      <c r="EV38" s="31">
        <v>2</v>
      </c>
      <c r="EW38" s="31">
        <v>2</v>
      </c>
      <c r="EX38" s="31">
        <v>2</v>
      </c>
      <c r="EY38" s="31">
        <v>2</v>
      </c>
      <c r="EZ38" s="31">
        <v>1</v>
      </c>
      <c r="FA38" s="31">
        <v>1</v>
      </c>
      <c r="FB38" s="31">
        <v>1</v>
      </c>
      <c r="FC38" s="31">
        <v>1</v>
      </c>
      <c r="FK38" s="31">
        <v>2</v>
      </c>
      <c r="FL38" s="31">
        <v>2</v>
      </c>
      <c r="FM38" s="31">
        <v>2</v>
      </c>
      <c r="FN38" s="31">
        <v>1</v>
      </c>
      <c r="FO38" s="31">
        <v>2</v>
      </c>
      <c r="FP38" s="31">
        <v>2</v>
      </c>
      <c r="FQ38" s="31">
        <v>2</v>
      </c>
      <c r="FR38" s="31">
        <v>2</v>
      </c>
      <c r="FS38" s="31">
        <v>4</v>
      </c>
      <c r="FT38" s="31">
        <v>2</v>
      </c>
      <c r="FU38" s="31">
        <v>2</v>
      </c>
      <c r="FV38" s="31">
        <v>2</v>
      </c>
      <c r="FW38" s="31">
        <v>1</v>
      </c>
      <c r="FX38" s="31">
        <v>1</v>
      </c>
      <c r="FY38" s="31">
        <v>2</v>
      </c>
      <c r="FZ38" s="31" t="s">
        <v>355</v>
      </c>
      <c r="GA38" s="31">
        <v>2</v>
      </c>
      <c r="GB38" s="31">
        <v>2</v>
      </c>
      <c r="GC38" s="31">
        <v>2</v>
      </c>
      <c r="GE38" s="31">
        <v>2</v>
      </c>
      <c r="GH38" s="31">
        <v>2</v>
      </c>
      <c r="GJ38" s="31">
        <v>2</v>
      </c>
      <c r="GL38" s="31">
        <v>1</v>
      </c>
      <c r="GM38" s="31">
        <v>42205</v>
      </c>
      <c r="GO38" s="31">
        <v>2</v>
      </c>
      <c r="GQ38" s="31">
        <v>2</v>
      </c>
      <c r="GS38" s="31">
        <v>2</v>
      </c>
      <c r="GU38" s="31">
        <v>2</v>
      </c>
      <c r="GW38" s="31">
        <v>2</v>
      </c>
      <c r="GY38" s="31">
        <v>2</v>
      </c>
      <c r="HA38" s="31">
        <v>2</v>
      </c>
      <c r="HM38" s="31">
        <v>2</v>
      </c>
      <c r="HP38" s="31">
        <v>2</v>
      </c>
      <c r="HQ38" s="31">
        <v>2</v>
      </c>
      <c r="HR38" s="31">
        <v>2</v>
      </c>
      <c r="HS38" s="31">
        <v>2</v>
      </c>
      <c r="HT38" s="31">
        <v>2</v>
      </c>
      <c r="HU38" s="31">
        <v>2</v>
      </c>
      <c r="HV38" s="31">
        <v>2</v>
      </c>
      <c r="HZ38" s="31">
        <v>2</v>
      </c>
      <c r="IA38" s="31">
        <v>2</v>
      </c>
      <c r="IB38" s="31">
        <v>2</v>
      </c>
      <c r="IC38" s="31">
        <v>2</v>
      </c>
      <c r="ID38" s="31">
        <v>2</v>
      </c>
      <c r="IE38" s="31">
        <v>2</v>
      </c>
      <c r="IF38" s="31">
        <v>2</v>
      </c>
      <c r="IJ38" s="31">
        <v>2</v>
      </c>
      <c r="IK38" s="31">
        <v>2</v>
      </c>
      <c r="IL38" s="31">
        <v>2</v>
      </c>
      <c r="IM38" s="31">
        <v>2</v>
      </c>
      <c r="IN38" s="31">
        <v>2</v>
      </c>
      <c r="IO38" s="31">
        <v>2</v>
      </c>
      <c r="IP38" s="31">
        <v>2</v>
      </c>
      <c r="IT38" s="31">
        <v>2</v>
      </c>
      <c r="IU38" s="31">
        <v>2</v>
      </c>
      <c r="IV38" s="31">
        <v>2</v>
      </c>
      <c r="IW38" s="31">
        <v>2</v>
      </c>
      <c r="IX38" s="31">
        <v>2</v>
      </c>
      <c r="IY38" s="31">
        <v>2</v>
      </c>
      <c r="IZ38" s="31">
        <v>2</v>
      </c>
      <c r="JD38" s="31">
        <v>2</v>
      </c>
      <c r="JE38" s="31">
        <v>2</v>
      </c>
      <c r="JF38" s="31">
        <v>2</v>
      </c>
      <c r="JG38" s="31">
        <v>2</v>
      </c>
      <c r="JH38" s="31">
        <v>2</v>
      </c>
      <c r="JI38" s="31">
        <v>2</v>
      </c>
      <c r="JJ38" s="31">
        <v>2</v>
      </c>
      <c r="JN38" s="31" t="s">
        <v>366</v>
      </c>
      <c r="JQ38" s="31" t="s">
        <v>2168</v>
      </c>
      <c r="JT38" s="31" t="s">
        <v>366</v>
      </c>
      <c r="JZ38" s="31">
        <v>2</v>
      </c>
      <c r="KA38" s="31" t="s">
        <v>2169</v>
      </c>
      <c r="KB38" s="31">
        <v>56</v>
      </c>
      <c r="KC38" s="31">
        <v>2</v>
      </c>
      <c r="KD38" s="31" t="s">
        <v>2170</v>
      </c>
      <c r="LA38" s="31" t="s">
        <v>2171</v>
      </c>
      <c r="LB38" s="31" t="s">
        <v>2161</v>
      </c>
      <c r="LC38" s="31">
        <v>2</v>
      </c>
      <c r="LE38" s="31" t="s">
        <v>2172</v>
      </c>
      <c r="LF38" s="31">
        <v>2</v>
      </c>
      <c r="LG38" s="31">
        <v>2</v>
      </c>
      <c r="LH38" s="31">
        <v>1</v>
      </c>
      <c r="LI38" s="31">
        <v>2</v>
      </c>
      <c r="LK38" s="31">
        <v>2</v>
      </c>
      <c r="LM38" s="31">
        <v>2</v>
      </c>
      <c r="LO38" s="31">
        <v>2</v>
      </c>
      <c r="LQ38" s="31">
        <v>2</v>
      </c>
      <c r="LS38" s="31">
        <v>2</v>
      </c>
      <c r="LU38" s="31">
        <v>2</v>
      </c>
      <c r="LW38" s="31">
        <v>2</v>
      </c>
      <c r="LY38" s="31">
        <v>2</v>
      </c>
      <c r="MA38" s="31">
        <v>2</v>
      </c>
      <c r="MC38" s="31">
        <v>2</v>
      </c>
      <c r="ME38" s="31">
        <v>2</v>
      </c>
      <c r="MG38" s="31">
        <v>2</v>
      </c>
      <c r="MI38" s="31">
        <v>2</v>
      </c>
      <c r="MK38" s="31">
        <v>2</v>
      </c>
      <c r="MM38" s="31">
        <v>2</v>
      </c>
      <c r="MO38" s="31">
        <v>2</v>
      </c>
      <c r="MQ38" s="31">
        <v>2</v>
      </c>
      <c r="MS38" s="31">
        <v>1</v>
      </c>
      <c r="MT38" s="31">
        <v>55</v>
      </c>
      <c r="MU38" s="31">
        <v>2</v>
      </c>
      <c r="MW38" s="31">
        <v>2</v>
      </c>
      <c r="MY38" s="31" t="s">
        <v>355</v>
      </c>
      <c r="NC38" s="31">
        <v>2</v>
      </c>
      <c r="NE38" s="31">
        <v>2</v>
      </c>
      <c r="NG38" s="31">
        <v>2</v>
      </c>
      <c r="NI38" s="31">
        <v>2</v>
      </c>
      <c r="NK38" s="31">
        <v>2</v>
      </c>
      <c r="NM38" s="31">
        <v>2</v>
      </c>
      <c r="NO38" s="31">
        <v>2</v>
      </c>
      <c r="NQ38" s="31">
        <v>2</v>
      </c>
      <c r="NS38" s="31">
        <v>2</v>
      </c>
      <c r="NU38" s="31">
        <v>2</v>
      </c>
      <c r="NW38" s="31">
        <v>2</v>
      </c>
      <c r="NY38" s="31">
        <v>2</v>
      </c>
      <c r="OA38" s="31">
        <v>2</v>
      </c>
      <c r="OC38" s="31">
        <v>2</v>
      </c>
      <c r="OE38" s="31">
        <v>2</v>
      </c>
      <c r="OG38" s="31">
        <v>2</v>
      </c>
      <c r="OI38" s="31">
        <v>1</v>
      </c>
      <c r="OJ38" s="31">
        <v>10</v>
      </c>
      <c r="OK38" s="31">
        <v>2</v>
      </c>
      <c r="OM38" s="31">
        <v>2</v>
      </c>
      <c r="OO38" s="31">
        <v>2</v>
      </c>
      <c r="OQ38" s="31" t="s">
        <v>355</v>
      </c>
      <c r="OS38" s="31">
        <v>2</v>
      </c>
      <c r="OU38" s="31">
        <v>2</v>
      </c>
      <c r="OW38" s="31">
        <v>2</v>
      </c>
      <c r="OY38" s="31">
        <v>2</v>
      </c>
      <c r="PA38" s="31">
        <v>2</v>
      </c>
      <c r="PC38" s="31">
        <v>2</v>
      </c>
      <c r="PE38" s="31">
        <v>1</v>
      </c>
      <c r="PF38" s="31">
        <v>10</v>
      </c>
      <c r="PG38" s="31">
        <v>2</v>
      </c>
      <c r="PI38" s="31">
        <v>2</v>
      </c>
      <c r="PK38" s="31">
        <v>2</v>
      </c>
      <c r="PM38" s="31">
        <v>2</v>
      </c>
      <c r="PO38" s="31">
        <v>2</v>
      </c>
      <c r="PQ38" s="31">
        <v>2</v>
      </c>
      <c r="PS38" s="31">
        <v>2</v>
      </c>
      <c r="PU38" s="31">
        <v>2</v>
      </c>
      <c r="PW38" s="31">
        <v>2</v>
      </c>
      <c r="PY38" s="31">
        <v>2</v>
      </c>
      <c r="QA38" s="31">
        <v>2</v>
      </c>
      <c r="QC38" s="31">
        <v>2</v>
      </c>
      <c r="QE38" s="31">
        <v>2</v>
      </c>
      <c r="QG38" s="31">
        <v>2</v>
      </c>
      <c r="QI38" s="31" t="s">
        <v>355</v>
      </c>
      <c r="QK38" s="31">
        <v>1</v>
      </c>
      <c r="QL38" s="31">
        <v>2</v>
      </c>
      <c r="QM38" s="31">
        <v>1</v>
      </c>
      <c r="QN38" s="31">
        <v>2</v>
      </c>
      <c r="QO38" s="31">
        <v>2</v>
      </c>
      <c r="QP38" s="31">
        <v>2</v>
      </c>
      <c r="QQ38" s="31">
        <v>1</v>
      </c>
      <c r="QR38" s="31">
        <v>2</v>
      </c>
      <c r="QS38" s="31">
        <v>2</v>
      </c>
      <c r="QT38" s="31">
        <v>2</v>
      </c>
      <c r="QU38" s="31">
        <v>2</v>
      </c>
      <c r="QV38" s="31">
        <v>2</v>
      </c>
      <c r="QW38" s="31">
        <v>2</v>
      </c>
      <c r="QX38" s="31">
        <v>2</v>
      </c>
      <c r="QY38" s="31">
        <v>2</v>
      </c>
      <c r="QZ38" s="31">
        <v>2</v>
      </c>
      <c r="RA38" s="31">
        <v>2</v>
      </c>
      <c r="RB38" s="31">
        <v>2</v>
      </c>
      <c r="RC38" s="31">
        <v>2</v>
      </c>
      <c r="RD38" s="31">
        <v>2</v>
      </c>
      <c r="RE38" s="31">
        <v>1</v>
      </c>
      <c r="RF38" s="31">
        <v>2</v>
      </c>
      <c r="RG38" s="31">
        <v>2</v>
      </c>
      <c r="RH38" s="31">
        <v>2</v>
      </c>
      <c r="RI38" s="31">
        <v>2</v>
      </c>
      <c r="RJ38" s="31">
        <v>2</v>
      </c>
      <c r="RK38" s="31">
        <v>2</v>
      </c>
      <c r="RL38" s="31">
        <v>2</v>
      </c>
      <c r="RM38" s="31">
        <v>2</v>
      </c>
      <c r="RN38" s="31">
        <v>2</v>
      </c>
      <c r="RO38" s="31">
        <v>2</v>
      </c>
      <c r="RP38" s="31">
        <v>2</v>
      </c>
      <c r="RQ38" s="31">
        <v>2</v>
      </c>
      <c r="RR38" s="31">
        <v>2</v>
      </c>
      <c r="RS38" s="31">
        <v>2</v>
      </c>
      <c r="RT38" s="31" t="s">
        <v>2173</v>
      </c>
      <c r="RU38" s="31" t="s">
        <v>2173</v>
      </c>
      <c r="RV38" s="31" t="s">
        <v>2174</v>
      </c>
      <c r="RW38" s="31" t="s">
        <v>355</v>
      </c>
      <c r="RX38" s="31">
        <v>5</v>
      </c>
      <c r="RY38" s="31">
        <v>2</v>
      </c>
      <c r="RZ38" s="31">
        <v>2</v>
      </c>
      <c r="SA38" s="31">
        <v>1</v>
      </c>
      <c r="SB38" s="31">
        <v>2</v>
      </c>
      <c r="SC38" s="31">
        <v>2</v>
      </c>
      <c r="SD38" s="31">
        <v>5</v>
      </c>
      <c r="SE38" s="31">
        <v>2</v>
      </c>
      <c r="SF38" s="31">
        <v>2</v>
      </c>
      <c r="SG38" s="31">
        <v>2</v>
      </c>
      <c r="SH38" s="31">
        <v>2</v>
      </c>
      <c r="SI38" s="31">
        <v>1</v>
      </c>
      <c r="SJ38" s="31">
        <v>2</v>
      </c>
      <c r="SK38" s="31">
        <v>2</v>
      </c>
      <c r="SL38" s="31">
        <v>2</v>
      </c>
      <c r="SM38" s="31" t="s">
        <v>1430</v>
      </c>
      <c r="SO38" s="31">
        <v>2</v>
      </c>
      <c r="SP38" s="31">
        <v>2</v>
      </c>
      <c r="SQ38" s="31">
        <v>2</v>
      </c>
      <c r="SR38" s="31">
        <v>2</v>
      </c>
      <c r="SS38" s="31">
        <v>1</v>
      </c>
      <c r="ST38" s="31">
        <v>2</v>
      </c>
      <c r="SU38" s="31">
        <v>2</v>
      </c>
      <c r="SV38" s="31">
        <v>2</v>
      </c>
      <c r="SW38" s="31" t="s">
        <v>2175</v>
      </c>
      <c r="SX38" s="31">
        <v>19</v>
      </c>
      <c r="SZ38" s="31">
        <v>2</v>
      </c>
      <c r="TA38" s="31">
        <v>2</v>
      </c>
      <c r="TB38" s="31">
        <v>2</v>
      </c>
      <c r="TC38" s="31">
        <v>1</v>
      </c>
      <c r="TD38" s="31">
        <v>1</v>
      </c>
      <c r="TE38" s="31">
        <v>1</v>
      </c>
      <c r="TF38" s="31">
        <v>1</v>
      </c>
      <c r="TG38" s="31">
        <v>1</v>
      </c>
      <c r="TH38" s="31" t="s">
        <v>2175</v>
      </c>
      <c r="TJ38" s="31" t="s">
        <v>2176</v>
      </c>
      <c r="TK38" s="31" t="s">
        <v>2177</v>
      </c>
      <c r="TQ38" s="31">
        <v>19</v>
      </c>
      <c r="TS38" s="31">
        <v>2</v>
      </c>
      <c r="TT38" s="31">
        <v>2</v>
      </c>
      <c r="TU38" s="31">
        <v>2</v>
      </c>
      <c r="TV38" s="31">
        <v>1</v>
      </c>
      <c r="TW38" s="31">
        <v>1</v>
      </c>
      <c r="TX38" s="31">
        <v>1</v>
      </c>
      <c r="TY38" s="31">
        <v>1</v>
      </c>
      <c r="TZ38" s="31">
        <v>1</v>
      </c>
      <c r="UA38" s="31">
        <v>1</v>
      </c>
    </row>
    <row r="39" spans="1:547" s="31" customFormat="1" ht="13.5" customHeight="1">
      <c r="A39" s="31">
        <f t="shared" si="0"/>
        <v>37</v>
      </c>
      <c r="B39" s="31">
        <v>37</v>
      </c>
      <c r="C39" s="31">
        <v>7</v>
      </c>
      <c r="D39" s="31" t="s">
        <v>2121</v>
      </c>
      <c r="E39" s="31" t="s">
        <v>2178</v>
      </c>
      <c r="F39" s="31">
        <v>3</v>
      </c>
      <c r="H39" s="31">
        <v>42207</v>
      </c>
      <c r="I39" s="31">
        <v>23134</v>
      </c>
      <c r="J39" s="31">
        <v>1</v>
      </c>
      <c r="K39" s="31">
        <v>1</v>
      </c>
      <c r="L39" s="31">
        <v>5</v>
      </c>
      <c r="N39" s="31">
        <v>5</v>
      </c>
      <c r="P39" s="31">
        <v>5</v>
      </c>
      <c r="R39" s="31">
        <v>42036</v>
      </c>
      <c r="S39" s="31">
        <v>42095</v>
      </c>
      <c r="T39" s="31">
        <v>42186</v>
      </c>
      <c r="W39" s="31">
        <v>1</v>
      </c>
      <c r="X39" s="31">
        <v>2</v>
      </c>
      <c r="Y39" s="31">
        <v>2</v>
      </c>
      <c r="Z39" s="31">
        <v>2</v>
      </c>
      <c r="AA39" s="31">
        <v>2</v>
      </c>
      <c r="AB39" s="31">
        <v>2</v>
      </c>
      <c r="AC39" s="31">
        <v>2</v>
      </c>
      <c r="AD39" s="31">
        <v>2</v>
      </c>
      <c r="AE39" s="31">
        <v>3</v>
      </c>
      <c r="AF39" s="31">
        <v>1</v>
      </c>
      <c r="AG39" s="31">
        <v>1</v>
      </c>
      <c r="AH39" s="31">
        <v>1</v>
      </c>
      <c r="AI39" s="31">
        <v>3</v>
      </c>
      <c r="AJ39" s="31">
        <v>2</v>
      </c>
      <c r="AK39" s="31">
        <v>4</v>
      </c>
      <c r="AL39" s="31">
        <v>2</v>
      </c>
      <c r="AN39" s="31">
        <v>2</v>
      </c>
      <c r="AO39" s="31">
        <v>2</v>
      </c>
      <c r="AP39" s="31">
        <v>2</v>
      </c>
      <c r="AQ39" s="31">
        <v>2</v>
      </c>
      <c r="AR39" s="31">
        <v>2</v>
      </c>
      <c r="AS39" s="31">
        <v>2</v>
      </c>
      <c r="AT39" s="31">
        <v>2</v>
      </c>
      <c r="AU39" s="31">
        <v>2</v>
      </c>
      <c r="AW39" s="31">
        <v>1</v>
      </c>
      <c r="AX39" s="31">
        <v>2</v>
      </c>
      <c r="AY39" s="31">
        <v>2</v>
      </c>
      <c r="AZ39" s="31">
        <v>1</v>
      </c>
      <c r="BA39" s="31">
        <v>1</v>
      </c>
      <c r="BB39" s="31">
        <v>2</v>
      </c>
      <c r="BD39" s="31">
        <v>1</v>
      </c>
      <c r="BE39" s="31">
        <v>1</v>
      </c>
      <c r="BF39" s="31">
        <v>1</v>
      </c>
      <c r="BG39" s="31">
        <v>1</v>
      </c>
      <c r="BH39" s="31">
        <v>1</v>
      </c>
      <c r="BI39" s="31">
        <v>2</v>
      </c>
      <c r="BK39" s="31">
        <v>2</v>
      </c>
      <c r="BL39" s="31">
        <v>1</v>
      </c>
      <c r="BM39" s="31">
        <v>1</v>
      </c>
      <c r="BN39" s="31">
        <v>2</v>
      </c>
      <c r="BO39" s="31">
        <v>2</v>
      </c>
      <c r="BP39" s="31">
        <v>1</v>
      </c>
      <c r="BQ39" s="31">
        <v>2</v>
      </c>
      <c r="BS39" s="31" t="s">
        <v>355</v>
      </c>
      <c r="BT39" s="31">
        <v>2</v>
      </c>
      <c r="BU39" s="31">
        <v>1</v>
      </c>
      <c r="BV39" s="31">
        <v>2</v>
      </c>
      <c r="BW39" s="31">
        <v>2</v>
      </c>
      <c r="BX39" s="31">
        <v>2</v>
      </c>
      <c r="BY39" s="31">
        <v>1</v>
      </c>
      <c r="BZ39" s="31">
        <v>2</v>
      </c>
      <c r="CA39" s="31">
        <v>2</v>
      </c>
      <c r="CB39" s="31">
        <v>2</v>
      </c>
      <c r="CC39" s="31">
        <v>2</v>
      </c>
      <c r="CD39" s="31">
        <v>1</v>
      </c>
      <c r="CH39" s="31">
        <v>1</v>
      </c>
      <c r="CM39" s="31">
        <v>17</v>
      </c>
      <c r="CN39" s="31">
        <v>19</v>
      </c>
      <c r="CO39" s="31">
        <v>31</v>
      </c>
      <c r="CP39" s="31">
        <v>11</v>
      </c>
      <c r="CQ39" s="31">
        <v>5</v>
      </c>
      <c r="DA39" s="31">
        <v>4</v>
      </c>
      <c r="DB39" s="31">
        <v>3</v>
      </c>
      <c r="DC39" s="31">
        <v>2.5</v>
      </c>
      <c r="DD39" s="31">
        <v>2</v>
      </c>
      <c r="DE39" s="31">
        <v>2</v>
      </c>
      <c r="DT39" s="31">
        <v>214</v>
      </c>
      <c r="DU39" s="31">
        <v>0</v>
      </c>
      <c r="DV39" s="31">
        <v>145</v>
      </c>
      <c r="DW39" s="31" t="s">
        <v>2136</v>
      </c>
      <c r="DX39" s="31">
        <v>40.700000000000003</v>
      </c>
      <c r="DY39" s="31">
        <v>35</v>
      </c>
      <c r="DZ39" s="31">
        <v>52</v>
      </c>
      <c r="EA39" s="31" t="s">
        <v>2179</v>
      </c>
      <c r="EB39" s="31">
        <v>0.43</v>
      </c>
      <c r="EC39" s="31">
        <v>0.55000000000000004</v>
      </c>
      <c r="ED39" s="31">
        <v>1.02</v>
      </c>
      <c r="EE39" s="31" t="s">
        <v>2123</v>
      </c>
      <c r="EW39" s="31">
        <v>2</v>
      </c>
      <c r="EX39" s="31">
        <v>2</v>
      </c>
      <c r="EY39" s="31">
        <v>2</v>
      </c>
      <c r="EZ39" s="31">
        <v>1</v>
      </c>
      <c r="FA39" s="31">
        <v>1</v>
      </c>
      <c r="FK39" s="31">
        <v>1</v>
      </c>
      <c r="FL39" s="31">
        <v>2</v>
      </c>
      <c r="FM39" s="31">
        <v>2</v>
      </c>
      <c r="FN39" s="31">
        <v>2</v>
      </c>
      <c r="FO39" s="31">
        <v>2</v>
      </c>
      <c r="FP39" s="31">
        <v>2</v>
      </c>
      <c r="FQ39" s="31">
        <v>2</v>
      </c>
      <c r="FR39" s="31">
        <v>1</v>
      </c>
      <c r="FS39" s="31">
        <v>4</v>
      </c>
      <c r="FT39" s="31">
        <v>2</v>
      </c>
      <c r="FU39" s="31">
        <v>2</v>
      </c>
      <c r="FV39" s="31">
        <v>2</v>
      </c>
      <c r="FW39" s="31">
        <v>1</v>
      </c>
      <c r="FX39" s="31">
        <v>1</v>
      </c>
      <c r="FY39" s="31">
        <v>2</v>
      </c>
      <c r="FZ39" s="31" t="s">
        <v>355</v>
      </c>
      <c r="GA39" s="31">
        <v>2</v>
      </c>
      <c r="GB39" s="31">
        <v>2</v>
      </c>
      <c r="GC39" s="31">
        <v>2</v>
      </c>
      <c r="GE39" s="31">
        <v>2</v>
      </c>
      <c r="GH39" s="31">
        <v>2</v>
      </c>
      <c r="GJ39" s="31">
        <v>2</v>
      </c>
      <c r="GL39" s="31">
        <v>1</v>
      </c>
      <c r="GM39" s="31">
        <v>42207</v>
      </c>
      <c r="GO39" s="31">
        <v>2</v>
      </c>
      <c r="GQ39" s="31">
        <v>2</v>
      </c>
      <c r="GS39" s="31">
        <v>2</v>
      </c>
      <c r="GU39" s="31">
        <v>2</v>
      </c>
      <c r="GW39" s="31">
        <v>2</v>
      </c>
      <c r="GY39" s="31">
        <v>2</v>
      </c>
      <c r="HA39" s="31">
        <v>2</v>
      </c>
      <c r="HM39" s="31">
        <v>2</v>
      </c>
      <c r="HP39" s="31">
        <v>2</v>
      </c>
      <c r="HQ39" s="31">
        <v>2</v>
      </c>
      <c r="HR39" s="31">
        <v>2</v>
      </c>
      <c r="HS39" s="31">
        <v>2</v>
      </c>
      <c r="HT39" s="31">
        <v>2</v>
      </c>
      <c r="HU39" s="31">
        <v>2</v>
      </c>
      <c r="HV39" s="31">
        <v>2</v>
      </c>
      <c r="HZ39" s="31">
        <v>2</v>
      </c>
      <c r="IA39" s="31">
        <v>2</v>
      </c>
      <c r="IB39" s="31">
        <v>2</v>
      </c>
      <c r="IC39" s="31">
        <v>2</v>
      </c>
      <c r="ID39" s="31">
        <v>2</v>
      </c>
      <c r="IE39" s="31">
        <v>2</v>
      </c>
      <c r="IF39" s="31">
        <v>2</v>
      </c>
      <c r="IJ39" s="31">
        <v>2</v>
      </c>
      <c r="IK39" s="31">
        <v>2</v>
      </c>
      <c r="IL39" s="31">
        <v>2</v>
      </c>
      <c r="IM39" s="31">
        <v>2</v>
      </c>
      <c r="IN39" s="31">
        <v>2</v>
      </c>
      <c r="IO39" s="31">
        <v>2</v>
      </c>
      <c r="IP39" s="31">
        <v>2</v>
      </c>
      <c r="IT39" s="31">
        <v>2</v>
      </c>
      <c r="IU39" s="31">
        <v>2</v>
      </c>
      <c r="IV39" s="31">
        <v>2</v>
      </c>
      <c r="IW39" s="31">
        <v>2</v>
      </c>
      <c r="IX39" s="31">
        <v>2</v>
      </c>
      <c r="IY39" s="31">
        <v>2</v>
      </c>
      <c r="IZ39" s="31">
        <v>2</v>
      </c>
      <c r="JD39" s="31">
        <v>2</v>
      </c>
      <c r="JE39" s="31">
        <v>2</v>
      </c>
      <c r="JF39" s="31">
        <v>2</v>
      </c>
      <c r="JG39" s="31">
        <v>2</v>
      </c>
      <c r="JH39" s="31">
        <v>2</v>
      </c>
      <c r="JI39" s="31">
        <v>2</v>
      </c>
      <c r="JJ39" s="31">
        <v>2</v>
      </c>
      <c r="JN39" s="31" t="s">
        <v>2180</v>
      </c>
      <c r="JZ39" s="31">
        <v>1</v>
      </c>
      <c r="KC39" s="31">
        <v>1</v>
      </c>
      <c r="LA39" s="31" t="s">
        <v>2181</v>
      </c>
      <c r="LC39" s="31">
        <v>2</v>
      </c>
      <c r="LE39" s="31" t="s">
        <v>2161</v>
      </c>
      <c r="LF39" s="31">
        <v>2</v>
      </c>
      <c r="LG39" s="31">
        <v>2</v>
      </c>
      <c r="LH39" s="31">
        <v>2</v>
      </c>
      <c r="LI39" s="31">
        <v>2</v>
      </c>
      <c r="LK39" s="31">
        <v>2</v>
      </c>
      <c r="LM39" s="31">
        <v>2</v>
      </c>
      <c r="LO39" s="31">
        <v>2</v>
      </c>
      <c r="LQ39" s="31">
        <v>2</v>
      </c>
      <c r="LS39" s="31">
        <v>2</v>
      </c>
      <c r="LU39" s="31">
        <v>2</v>
      </c>
      <c r="LW39" s="31">
        <v>2</v>
      </c>
      <c r="LY39" s="31">
        <v>2</v>
      </c>
      <c r="MA39" s="31">
        <v>2</v>
      </c>
      <c r="MC39" s="31">
        <v>2</v>
      </c>
      <c r="ME39" s="31">
        <v>2</v>
      </c>
      <c r="MG39" s="31">
        <v>2</v>
      </c>
      <c r="MI39" s="31">
        <v>2</v>
      </c>
      <c r="MK39" s="31">
        <v>2</v>
      </c>
      <c r="MM39" s="31">
        <v>2</v>
      </c>
      <c r="MO39" s="31">
        <v>2</v>
      </c>
      <c r="MQ39" s="31">
        <v>2</v>
      </c>
      <c r="MS39" s="31">
        <v>2</v>
      </c>
      <c r="MU39" s="31">
        <v>2</v>
      </c>
      <c r="MW39" s="31">
        <v>2</v>
      </c>
      <c r="MY39" s="31" t="s">
        <v>356</v>
      </c>
      <c r="MZ39" s="31">
        <v>15</v>
      </c>
      <c r="NC39" s="31">
        <v>2</v>
      </c>
      <c r="NE39" s="31">
        <v>2</v>
      </c>
      <c r="NG39" s="31">
        <v>2</v>
      </c>
      <c r="NI39" s="31">
        <v>2</v>
      </c>
      <c r="NK39" s="31">
        <v>2</v>
      </c>
      <c r="NM39" s="31">
        <v>2</v>
      </c>
      <c r="NO39" s="31">
        <v>2</v>
      </c>
      <c r="NQ39" s="31">
        <v>2</v>
      </c>
      <c r="NS39" s="31">
        <v>2</v>
      </c>
      <c r="NU39" s="31">
        <v>2</v>
      </c>
      <c r="NW39" s="31">
        <v>2</v>
      </c>
      <c r="NY39" s="31">
        <v>2</v>
      </c>
      <c r="OA39" s="31">
        <v>2</v>
      </c>
      <c r="OC39" s="31">
        <v>2</v>
      </c>
      <c r="OE39" s="31">
        <v>2</v>
      </c>
      <c r="OG39" s="31">
        <v>2</v>
      </c>
      <c r="OI39" s="31">
        <v>2</v>
      </c>
      <c r="OK39" s="31">
        <v>2</v>
      </c>
      <c r="OM39" s="31">
        <v>2</v>
      </c>
      <c r="OO39" s="31">
        <v>2</v>
      </c>
      <c r="OQ39" s="31" t="s">
        <v>355</v>
      </c>
      <c r="OS39" s="31">
        <v>2</v>
      </c>
      <c r="OU39" s="31">
        <v>2</v>
      </c>
      <c r="OW39" s="31">
        <v>2</v>
      </c>
      <c r="OY39" s="31">
        <v>2</v>
      </c>
      <c r="PA39" s="31">
        <v>2</v>
      </c>
      <c r="PC39" s="31">
        <v>2</v>
      </c>
      <c r="PE39" s="31">
        <v>2</v>
      </c>
      <c r="PG39" s="31">
        <v>2</v>
      </c>
      <c r="PI39" s="31">
        <v>2</v>
      </c>
      <c r="PK39" s="31">
        <v>2</v>
      </c>
      <c r="PM39" s="31">
        <v>2</v>
      </c>
      <c r="PO39" s="31">
        <v>2</v>
      </c>
      <c r="PQ39" s="31">
        <v>2</v>
      </c>
      <c r="PS39" s="31">
        <v>2</v>
      </c>
      <c r="PU39" s="31">
        <v>2</v>
      </c>
      <c r="PW39" s="31">
        <v>2</v>
      </c>
      <c r="PY39" s="31">
        <v>2</v>
      </c>
      <c r="QA39" s="31">
        <v>2</v>
      </c>
      <c r="QC39" s="31">
        <v>2</v>
      </c>
      <c r="QE39" s="31">
        <v>2</v>
      </c>
      <c r="QG39" s="31">
        <v>2</v>
      </c>
      <c r="QI39" s="31" t="s">
        <v>355</v>
      </c>
      <c r="QK39" s="31">
        <v>1</v>
      </c>
      <c r="QL39" s="31">
        <v>2</v>
      </c>
      <c r="QM39" s="31">
        <v>2</v>
      </c>
      <c r="QN39" s="31">
        <v>2</v>
      </c>
      <c r="QO39" s="31">
        <v>2</v>
      </c>
      <c r="QP39" s="31">
        <v>2</v>
      </c>
      <c r="QQ39" s="31">
        <v>2</v>
      </c>
      <c r="QR39" s="31">
        <v>2</v>
      </c>
      <c r="QS39" s="31">
        <v>2</v>
      </c>
      <c r="QT39" s="31">
        <v>2</v>
      </c>
      <c r="QU39" s="31">
        <v>2</v>
      </c>
      <c r="QV39" s="31">
        <v>2</v>
      </c>
      <c r="QW39" s="31">
        <v>2</v>
      </c>
      <c r="QX39" s="31">
        <v>2</v>
      </c>
      <c r="QY39" s="31">
        <v>2</v>
      </c>
      <c r="QZ39" s="31">
        <v>2</v>
      </c>
      <c r="RA39" s="31">
        <v>2</v>
      </c>
      <c r="RB39" s="31">
        <v>2</v>
      </c>
      <c r="RC39" s="31">
        <v>2</v>
      </c>
      <c r="RD39" s="31">
        <v>2</v>
      </c>
      <c r="RE39" s="31">
        <v>2</v>
      </c>
      <c r="RF39" s="31">
        <v>2</v>
      </c>
      <c r="RG39" s="31">
        <v>2</v>
      </c>
      <c r="RH39" s="31">
        <v>2</v>
      </c>
      <c r="RI39" s="31">
        <v>2</v>
      </c>
      <c r="RJ39" s="31">
        <v>2</v>
      </c>
      <c r="RK39" s="31">
        <v>2</v>
      </c>
      <c r="RL39" s="31">
        <v>2</v>
      </c>
      <c r="RM39" s="31">
        <v>2</v>
      </c>
      <c r="RN39" s="31">
        <v>2</v>
      </c>
      <c r="RO39" s="31">
        <v>2</v>
      </c>
      <c r="RP39" s="31">
        <v>2</v>
      </c>
      <c r="RQ39" s="31">
        <v>2</v>
      </c>
      <c r="RR39" s="31">
        <v>2</v>
      </c>
      <c r="RS39" s="31">
        <v>2</v>
      </c>
      <c r="RT39" s="31" t="s">
        <v>2182</v>
      </c>
      <c r="RU39" s="31" t="s">
        <v>2182</v>
      </c>
      <c r="RV39" s="31" t="s">
        <v>355</v>
      </c>
      <c r="RW39" s="31" t="s">
        <v>355</v>
      </c>
      <c r="RX39" s="31">
        <v>5</v>
      </c>
      <c r="SD39" s="31">
        <v>5</v>
      </c>
      <c r="SF39" s="31">
        <v>2</v>
      </c>
      <c r="SG39" s="31">
        <v>2</v>
      </c>
      <c r="SH39" s="31">
        <v>2</v>
      </c>
      <c r="SI39" s="31">
        <v>2</v>
      </c>
      <c r="SJ39" s="31">
        <v>2</v>
      </c>
      <c r="SK39" s="31">
        <v>2</v>
      </c>
      <c r="SL39" s="31">
        <v>2</v>
      </c>
      <c r="SM39" s="31" t="s">
        <v>2183</v>
      </c>
      <c r="SO39" s="31">
        <v>2</v>
      </c>
      <c r="SP39" s="31">
        <v>2</v>
      </c>
      <c r="SQ39" s="31">
        <v>2</v>
      </c>
      <c r="SR39" s="31">
        <v>2</v>
      </c>
      <c r="SS39" s="31">
        <v>2</v>
      </c>
      <c r="ST39" s="31">
        <v>2</v>
      </c>
      <c r="SU39" s="31">
        <v>1</v>
      </c>
      <c r="SV39" s="31">
        <v>2</v>
      </c>
      <c r="SW39" s="31" t="s">
        <v>1430</v>
      </c>
      <c r="SX39" s="31">
        <v>3</v>
      </c>
      <c r="SZ39" s="31">
        <v>2</v>
      </c>
      <c r="TA39" s="31">
        <v>2</v>
      </c>
      <c r="TB39" s="31">
        <v>2</v>
      </c>
      <c r="TC39" s="31">
        <v>1</v>
      </c>
      <c r="TD39" s="31">
        <v>1</v>
      </c>
      <c r="TE39" s="31">
        <v>2</v>
      </c>
      <c r="TF39" s="31">
        <v>2</v>
      </c>
      <c r="TG39" s="31">
        <v>1</v>
      </c>
      <c r="TH39" s="31" t="s">
        <v>1430</v>
      </c>
      <c r="TJ39" s="31" t="s">
        <v>2129</v>
      </c>
      <c r="TK39" s="31" t="s">
        <v>2184</v>
      </c>
      <c r="TL39" s="31" t="s">
        <v>2185</v>
      </c>
      <c r="TQ39" s="31">
        <v>3</v>
      </c>
      <c r="TS39" s="31">
        <v>2</v>
      </c>
      <c r="TT39" s="31">
        <v>2</v>
      </c>
      <c r="TU39" s="31">
        <v>2</v>
      </c>
      <c r="TV39" s="31">
        <v>1</v>
      </c>
      <c r="TW39" s="31">
        <v>1</v>
      </c>
      <c r="TX39" s="31">
        <v>2</v>
      </c>
      <c r="TY39" s="31">
        <v>2</v>
      </c>
      <c r="TZ39" s="31">
        <v>1</v>
      </c>
      <c r="UA39" s="31">
        <v>1</v>
      </c>
    </row>
    <row r="40" spans="1:547" s="31" customFormat="1" ht="13.5" customHeight="1">
      <c r="A40" s="31">
        <f t="shared" si="0"/>
        <v>38</v>
      </c>
      <c r="B40" s="31">
        <v>38</v>
      </c>
      <c r="C40" s="31">
        <v>8</v>
      </c>
      <c r="D40" s="31" t="s">
        <v>2121</v>
      </c>
      <c r="E40" s="31" t="s">
        <v>2186</v>
      </c>
      <c r="F40" s="31">
        <v>3</v>
      </c>
      <c r="H40" s="31">
        <v>42208</v>
      </c>
      <c r="I40" s="31">
        <v>16562</v>
      </c>
      <c r="J40" s="31">
        <v>2</v>
      </c>
      <c r="K40" s="31">
        <v>1</v>
      </c>
      <c r="R40" s="31">
        <v>42036</v>
      </c>
      <c r="S40" s="31">
        <v>42036</v>
      </c>
      <c r="T40" s="31">
        <v>42125</v>
      </c>
      <c r="W40" s="31">
        <v>1</v>
      </c>
      <c r="X40" s="31">
        <v>2</v>
      </c>
      <c r="Y40" s="31">
        <v>2</v>
      </c>
      <c r="Z40" s="31">
        <v>2</v>
      </c>
      <c r="AA40" s="31">
        <v>2</v>
      </c>
      <c r="AB40" s="31">
        <v>2</v>
      </c>
      <c r="AC40" s="31">
        <v>2</v>
      </c>
      <c r="AD40" s="31">
        <v>2</v>
      </c>
      <c r="AE40" s="31">
        <v>4</v>
      </c>
      <c r="AF40" s="31">
        <v>1</v>
      </c>
      <c r="AL40" s="31">
        <v>2</v>
      </c>
      <c r="AN40" s="31">
        <v>2</v>
      </c>
      <c r="AO40" s="31">
        <v>2</v>
      </c>
      <c r="AP40" s="31">
        <v>2</v>
      </c>
      <c r="AQ40" s="31">
        <v>2</v>
      </c>
      <c r="AR40" s="31">
        <v>1</v>
      </c>
      <c r="AS40" s="31">
        <v>2</v>
      </c>
      <c r="AT40" s="31">
        <v>2</v>
      </c>
      <c r="AU40" s="31">
        <v>2</v>
      </c>
      <c r="AW40" s="31">
        <v>1</v>
      </c>
      <c r="AX40" s="31">
        <v>2</v>
      </c>
      <c r="AY40" s="31">
        <v>2</v>
      </c>
      <c r="AZ40" s="31">
        <v>1</v>
      </c>
      <c r="BA40" s="31">
        <v>1</v>
      </c>
      <c r="BB40" s="31">
        <v>2</v>
      </c>
      <c r="BD40" s="31">
        <v>1</v>
      </c>
      <c r="BE40" s="31">
        <v>1</v>
      </c>
      <c r="BF40" s="31">
        <v>2</v>
      </c>
      <c r="BG40" s="31">
        <v>1</v>
      </c>
      <c r="BH40" s="31">
        <v>1</v>
      </c>
      <c r="BI40" s="31">
        <v>2</v>
      </c>
      <c r="BQ40" s="31">
        <v>1</v>
      </c>
      <c r="CM40" s="31">
        <v>10</v>
      </c>
      <c r="CN40" s="31">
        <v>21</v>
      </c>
      <c r="DA40" s="31">
        <v>2</v>
      </c>
      <c r="DB40" s="31">
        <v>4</v>
      </c>
      <c r="DC40" s="31">
        <v>0</v>
      </c>
      <c r="EV40" s="31">
        <v>2</v>
      </c>
      <c r="EW40" s="31">
        <v>2</v>
      </c>
      <c r="EX40" s="31">
        <v>2</v>
      </c>
      <c r="FA40" s="31">
        <v>3</v>
      </c>
      <c r="LF40" s="31">
        <v>2</v>
      </c>
      <c r="LG40" s="31">
        <v>2</v>
      </c>
      <c r="UA40" s="31">
        <v>1</v>
      </c>
    </row>
    <row r="41" spans="1:547" s="31" customFormat="1" ht="13.5" customHeight="1">
      <c r="A41" s="31">
        <f t="shared" si="0"/>
        <v>39</v>
      </c>
      <c r="B41" s="31">
        <v>39</v>
      </c>
      <c r="C41" s="31">
        <v>9</v>
      </c>
      <c r="D41" s="31" t="s">
        <v>2121</v>
      </c>
      <c r="E41" s="31" t="s">
        <v>2187</v>
      </c>
      <c r="F41" s="31">
        <v>3</v>
      </c>
      <c r="H41" s="31">
        <v>42208</v>
      </c>
      <c r="I41" s="31">
        <v>16300</v>
      </c>
      <c r="J41" s="31">
        <v>2</v>
      </c>
      <c r="K41" s="31">
        <v>1</v>
      </c>
      <c r="R41" s="31">
        <v>41974</v>
      </c>
      <c r="S41" s="31">
        <v>41974</v>
      </c>
      <c r="T41" s="31">
        <v>42036</v>
      </c>
      <c r="W41" s="31">
        <v>1</v>
      </c>
      <c r="X41" s="31">
        <v>2</v>
      </c>
      <c r="Y41" s="31">
        <v>2</v>
      </c>
      <c r="Z41" s="31">
        <v>2</v>
      </c>
      <c r="AA41" s="31">
        <v>2</v>
      </c>
      <c r="AB41" s="31">
        <v>2</v>
      </c>
      <c r="AC41" s="31">
        <v>2</v>
      </c>
      <c r="AD41" s="31">
        <v>2</v>
      </c>
      <c r="AE41" s="31">
        <v>3</v>
      </c>
      <c r="AF41" s="31">
        <v>1</v>
      </c>
      <c r="AG41" s="31">
        <v>2</v>
      </c>
      <c r="AH41" s="31">
        <v>2</v>
      </c>
      <c r="AI41" s="31">
        <v>6</v>
      </c>
      <c r="AJ41" s="31">
        <v>2</v>
      </c>
      <c r="AK41" s="31">
        <v>4</v>
      </c>
      <c r="AL41" s="31">
        <v>2</v>
      </c>
      <c r="AN41" s="31">
        <v>2</v>
      </c>
      <c r="AO41" s="31">
        <v>2</v>
      </c>
      <c r="AP41" s="31">
        <v>2</v>
      </c>
      <c r="AQ41" s="31">
        <v>2</v>
      </c>
      <c r="AR41" s="31">
        <v>2</v>
      </c>
      <c r="AS41" s="31">
        <v>2</v>
      </c>
      <c r="AT41" s="31">
        <v>2</v>
      </c>
      <c r="AU41" s="31">
        <v>2</v>
      </c>
      <c r="AW41" s="31">
        <v>1</v>
      </c>
      <c r="AX41" s="31">
        <v>2</v>
      </c>
      <c r="AY41" s="31">
        <v>2</v>
      </c>
      <c r="AZ41" s="31">
        <v>2</v>
      </c>
      <c r="BA41" s="31">
        <v>1</v>
      </c>
      <c r="BB41" s="31">
        <v>2</v>
      </c>
      <c r="BD41" s="31">
        <v>1</v>
      </c>
      <c r="BE41" s="31">
        <v>1</v>
      </c>
      <c r="BF41" s="31">
        <v>2</v>
      </c>
      <c r="BG41" s="31">
        <v>1</v>
      </c>
      <c r="BH41" s="31">
        <v>1</v>
      </c>
      <c r="BI41" s="31">
        <v>2</v>
      </c>
      <c r="BQ41" s="31">
        <v>2</v>
      </c>
      <c r="BY41" s="31">
        <v>1</v>
      </c>
      <c r="CM41" s="31">
        <v>25</v>
      </c>
      <c r="CN41" s="31">
        <v>23</v>
      </c>
      <c r="DA41" s="31">
        <v>4</v>
      </c>
      <c r="EW41" s="31">
        <v>2</v>
      </c>
      <c r="EX41" s="31">
        <v>2</v>
      </c>
      <c r="EY41" s="31">
        <v>1</v>
      </c>
      <c r="FA41" s="31">
        <v>7</v>
      </c>
      <c r="FC41" s="31">
        <v>7</v>
      </c>
      <c r="FK41" s="31">
        <v>1</v>
      </c>
      <c r="FL41" s="31">
        <v>2</v>
      </c>
      <c r="FM41" s="31">
        <v>1</v>
      </c>
      <c r="FN41" s="31">
        <v>2</v>
      </c>
      <c r="FO41" s="31">
        <v>2</v>
      </c>
      <c r="FP41" s="31">
        <v>2</v>
      </c>
      <c r="FQ41" s="31">
        <v>2</v>
      </c>
      <c r="FR41" s="31">
        <v>2</v>
      </c>
      <c r="FS41" s="31">
        <v>4</v>
      </c>
      <c r="FT41" s="31">
        <v>2</v>
      </c>
      <c r="FU41" s="31">
        <v>2</v>
      </c>
      <c r="FV41" s="31">
        <v>2</v>
      </c>
      <c r="FW41" s="31">
        <v>2</v>
      </c>
      <c r="GL41" s="31">
        <v>1</v>
      </c>
      <c r="GS41" s="31">
        <v>1</v>
      </c>
      <c r="GT41" s="31" t="s">
        <v>2188</v>
      </c>
      <c r="HM41" s="31">
        <v>2</v>
      </c>
      <c r="JD41" s="31">
        <v>1</v>
      </c>
      <c r="JK41" s="31" t="s">
        <v>2143</v>
      </c>
      <c r="LF41" s="31">
        <v>2</v>
      </c>
      <c r="LG41" s="31">
        <v>2</v>
      </c>
      <c r="UA41" s="31">
        <v>1</v>
      </c>
    </row>
    <row r="42" spans="1:547" s="31" customFormat="1" ht="13.5" customHeight="1">
      <c r="A42" s="31">
        <f t="shared" si="0"/>
        <v>40</v>
      </c>
      <c r="B42" s="31">
        <v>40</v>
      </c>
      <c r="C42" s="31">
        <v>10</v>
      </c>
      <c r="D42" s="31" t="s">
        <v>2121</v>
      </c>
      <c r="E42" s="31" t="s">
        <v>2189</v>
      </c>
      <c r="F42" s="31">
        <v>3</v>
      </c>
      <c r="H42" s="31">
        <v>42212</v>
      </c>
      <c r="I42" s="31">
        <v>17926</v>
      </c>
      <c r="J42" s="31">
        <v>2</v>
      </c>
      <c r="K42" s="31">
        <v>1</v>
      </c>
      <c r="R42" s="31">
        <v>41671</v>
      </c>
      <c r="S42" s="31">
        <v>41671</v>
      </c>
      <c r="T42" s="31">
        <v>42125</v>
      </c>
      <c r="W42" s="31">
        <v>1</v>
      </c>
      <c r="X42" s="31">
        <v>2</v>
      </c>
      <c r="Y42" s="31">
        <v>2</v>
      </c>
      <c r="Z42" s="31">
        <v>2</v>
      </c>
      <c r="AA42" s="31">
        <v>2</v>
      </c>
      <c r="AB42" s="31">
        <v>2</v>
      </c>
      <c r="AC42" s="31">
        <v>2</v>
      </c>
      <c r="AD42" s="31">
        <v>2</v>
      </c>
      <c r="AE42" s="31">
        <v>3</v>
      </c>
      <c r="AF42" s="31">
        <v>2</v>
      </c>
      <c r="AG42" s="31">
        <v>1</v>
      </c>
      <c r="AL42" s="31">
        <v>2</v>
      </c>
      <c r="AN42" s="31">
        <v>2</v>
      </c>
      <c r="AO42" s="31">
        <v>2</v>
      </c>
      <c r="AP42" s="31">
        <v>2</v>
      </c>
      <c r="AQ42" s="31">
        <v>2</v>
      </c>
      <c r="AR42" s="31">
        <v>2</v>
      </c>
      <c r="AS42" s="31">
        <v>2</v>
      </c>
      <c r="AT42" s="31">
        <v>2</v>
      </c>
      <c r="AU42" s="31">
        <v>2</v>
      </c>
      <c r="AW42" s="31">
        <v>1</v>
      </c>
      <c r="AX42" s="31">
        <v>2</v>
      </c>
      <c r="AY42" s="31">
        <v>2</v>
      </c>
      <c r="AZ42" s="31">
        <v>1</v>
      </c>
      <c r="BA42" s="31">
        <v>1</v>
      </c>
      <c r="BB42" s="31">
        <v>2</v>
      </c>
      <c r="BD42" s="31">
        <v>1</v>
      </c>
      <c r="BE42" s="31">
        <v>2</v>
      </c>
      <c r="BF42" s="31">
        <v>2</v>
      </c>
      <c r="BG42" s="31">
        <v>1</v>
      </c>
      <c r="BH42" s="31">
        <v>2</v>
      </c>
      <c r="BI42" s="31">
        <v>2</v>
      </c>
      <c r="BQ42" s="31">
        <v>2</v>
      </c>
      <c r="CM42" s="31">
        <v>17</v>
      </c>
      <c r="CN42" s="31">
        <v>19</v>
      </c>
      <c r="CO42" s="31">
        <v>23</v>
      </c>
      <c r="CP42" s="31">
        <v>25</v>
      </c>
      <c r="CQ42" s="31">
        <v>3</v>
      </c>
      <c r="CR42" s="31">
        <v>9</v>
      </c>
      <c r="DA42" s="31">
        <v>4</v>
      </c>
      <c r="DB42" s="31">
        <v>2</v>
      </c>
      <c r="DC42" s="31">
        <v>14</v>
      </c>
      <c r="EV42" s="31">
        <v>1</v>
      </c>
      <c r="EW42" s="31">
        <v>2</v>
      </c>
      <c r="EX42" s="31">
        <v>2</v>
      </c>
      <c r="FU42" s="31">
        <v>1</v>
      </c>
      <c r="GE42" s="31">
        <v>2</v>
      </c>
      <c r="GL42" s="31">
        <v>1</v>
      </c>
      <c r="GM42" s="31">
        <v>42125</v>
      </c>
      <c r="GN42" s="31" t="s">
        <v>355</v>
      </c>
      <c r="LF42" s="31">
        <v>2</v>
      </c>
      <c r="LG42" s="31">
        <v>2</v>
      </c>
      <c r="UA42" s="31">
        <v>1</v>
      </c>
    </row>
    <row r="43" spans="1:547" s="31" customFormat="1" ht="13.5" customHeight="1">
      <c r="A43" s="31">
        <f t="shared" si="0"/>
        <v>41</v>
      </c>
      <c r="B43" s="31">
        <v>41</v>
      </c>
      <c r="C43" s="31">
        <v>11</v>
      </c>
      <c r="D43" s="31" t="s">
        <v>2121</v>
      </c>
      <c r="E43" s="31" t="s">
        <v>2190</v>
      </c>
      <c r="F43" s="31">
        <v>3</v>
      </c>
      <c r="H43" s="31">
        <v>42212</v>
      </c>
      <c r="I43" s="31">
        <v>13700</v>
      </c>
      <c r="J43" s="31">
        <v>1</v>
      </c>
      <c r="K43" s="31">
        <v>1</v>
      </c>
      <c r="L43" s="31">
        <v>5</v>
      </c>
      <c r="M43" s="31">
        <v>2</v>
      </c>
      <c r="N43" s="31">
        <v>5</v>
      </c>
      <c r="O43" s="31">
        <v>2</v>
      </c>
      <c r="P43" s="31">
        <v>3</v>
      </c>
      <c r="Q43" s="31">
        <v>1</v>
      </c>
      <c r="R43" s="31">
        <v>42036</v>
      </c>
      <c r="S43" s="31">
        <v>42156</v>
      </c>
      <c r="T43" s="31">
        <v>42156</v>
      </c>
      <c r="W43" s="31">
        <v>1</v>
      </c>
      <c r="X43" s="31">
        <v>2</v>
      </c>
      <c r="Y43" s="31">
        <v>2</v>
      </c>
      <c r="Z43" s="31">
        <v>2</v>
      </c>
      <c r="AA43" s="31">
        <v>2</v>
      </c>
      <c r="AB43" s="31">
        <v>2</v>
      </c>
      <c r="AC43" s="31">
        <v>2</v>
      </c>
      <c r="AD43" s="31">
        <v>2</v>
      </c>
      <c r="AE43" s="31">
        <v>3</v>
      </c>
      <c r="AF43" s="31">
        <v>1</v>
      </c>
      <c r="AG43" s="31">
        <v>1</v>
      </c>
      <c r="AH43" s="31">
        <v>2</v>
      </c>
      <c r="AI43" s="31">
        <v>6</v>
      </c>
      <c r="AJ43" s="31">
        <v>2</v>
      </c>
      <c r="AK43" s="31">
        <v>4</v>
      </c>
      <c r="AL43" s="31">
        <v>2</v>
      </c>
      <c r="AN43" s="31">
        <v>1</v>
      </c>
      <c r="AO43" s="31">
        <v>2</v>
      </c>
      <c r="AP43" s="31">
        <v>2</v>
      </c>
      <c r="AQ43" s="31">
        <v>1</v>
      </c>
      <c r="AR43" s="31">
        <v>2</v>
      </c>
      <c r="AS43" s="31">
        <v>2</v>
      </c>
      <c r="AT43" s="31">
        <v>2</v>
      </c>
      <c r="AU43" s="31">
        <v>2</v>
      </c>
      <c r="AW43" s="31">
        <v>1</v>
      </c>
      <c r="AX43" s="31">
        <v>2</v>
      </c>
      <c r="AY43" s="31">
        <v>2</v>
      </c>
      <c r="AZ43" s="31">
        <v>2</v>
      </c>
      <c r="BA43" s="31">
        <v>2</v>
      </c>
      <c r="BB43" s="31">
        <v>2</v>
      </c>
      <c r="BD43" s="31">
        <v>1</v>
      </c>
      <c r="BE43" s="31">
        <v>2</v>
      </c>
      <c r="BF43" s="31">
        <v>2</v>
      </c>
      <c r="BG43" s="31">
        <v>1</v>
      </c>
      <c r="BH43" s="31">
        <v>2</v>
      </c>
      <c r="BI43" s="31">
        <v>2</v>
      </c>
      <c r="BK43" s="31">
        <v>2</v>
      </c>
      <c r="BL43" s="31">
        <v>2</v>
      </c>
      <c r="BM43" s="31">
        <v>1</v>
      </c>
      <c r="BN43" s="31">
        <v>2</v>
      </c>
      <c r="BO43" s="31">
        <v>2</v>
      </c>
      <c r="BP43" s="31">
        <v>1</v>
      </c>
      <c r="BQ43" s="31">
        <v>2</v>
      </c>
      <c r="BS43" s="31" t="s">
        <v>355</v>
      </c>
      <c r="BT43" s="31">
        <v>2</v>
      </c>
      <c r="BU43" s="31">
        <v>1</v>
      </c>
      <c r="BV43" s="31">
        <v>2</v>
      </c>
      <c r="BW43" s="31">
        <v>2</v>
      </c>
      <c r="BX43" s="31">
        <v>2</v>
      </c>
      <c r="BY43" s="31">
        <v>1</v>
      </c>
      <c r="BZ43" s="31">
        <v>2</v>
      </c>
      <c r="CA43" s="31">
        <v>2</v>
      </c>
      <c r="CB43" s="31">
        <v>1</v>
      </c>
      <c r="CC43" s="31">
        <v>1</v>
      </c>
      <c r="CD43" s="31">
        <v>2</v>
      </c>
      <c r="CH43" s="31">
        <v>2</v>
      </c>
      <c r="CM43" s="31">
        <v>21</v>
      </c>
      <c r="CN43" s="31">
        <v>15</v>
      </c>
      <c r="CO43" s="31">
        <v>1</v>
      </c>
      <c r="DA43" s="31">
        <v>4</v>
      </c>
      <c r="DB43" s="31">
        <v>1</v>
      </c>
      <c r="DC43" s="31">
        <v>3</v>
      </c>
      <c r="DF43" s="31">
        <v>3</v>
      </c>
      <c r="DG43" s="31">
        <v>4</v>
      </c>
      <c r="DH43" s="31">
        <v>3</v>
      </c>
      <c r="DI43" s="31">
        <v>4</v>
      </c>
      <c r="DJ43" s="31">
        <v>4</v>
      </c>
      <c r="DK43" s="31">
        <v>3</v>
      </c>
      <c r="DL43" s="31">
        <v>3</v>
      </c>
      <c r="DM43" s="31">
        <v>2</v>
      </c>
      <c r="DN43" s="31">
        <v>1</v>
      </c>
      <c r="DO43" s="31">
        <v>4</v>
      </c>
      <c r="DP43" s="31">
        <v>3</v>
      </c>
      <c r="DQ43" s="31">
        <v>4</v>
      </c>
      <c r="DR43" s="31">
        <v>38</v>
      </c>
      <c r="DT43" s="31">
        <v>158</v>
      </c>
      <c r="DU43" s="31">
        <v>0</v>
      </c>
      <c r="DV43" s="31">
        <v>170</v>
      </c>
      <c r="DW43" s="31" t="s">
        <v>2136</v>
      </c>
      <c r="DX43" s="31">
        <v>4.4000000000000004</v>
      </c>
      <c r="DY43" s="31">
        <v>3.5</v>
      </c>
      <c r="DZ43" s="31">
        <v>5.2</v>
      </c>
      <c r="EA43" s="31" t="s">
        <v>2191</v>
      </c>
      <c r="EB43" s="31">
        <v>0.68</v>
      </c>
      <c r="EC43" s="31">
        <v>0.5</v>
      </c>
      <c r="ED43" s="31">
        <v>0.9</v>
      </c>
      <c r="EE43" s="31" t="s">
        <v>2123</v>
      </c>
      <c r="EF43" s="31">
        <v>245</v>
      </c>
      <c r="EG43" s="31">
        <v>0</v>
      </c>
      <c r="EH43" s="31">
        <v>200</v>
      </c>
      <c r="EI43" s="31" t="s">
        <v>2123</v>
      </c>
      <c r="EJ43" s="31">
        <v>68</v>
      </c>
      <c r="EK43" s="31">
        <v>65</v>
      </c>
      <c r="EM43" s="31" t="s">
        <v>2123</v>
      </c>
      <c r="EN43" s="31">
        <v>164</v>
      </c>
      <c r="EO43" s="31">
        <v>0</v>
      </c>
      <c r="EP43" s="31">
        <v>150</v>
      </c>
      <c r="EQ43" s="31" t="s">
        <v>2123</v>
      </c>
      <c r="ER43" s="31">
        <v>143</v>
      </c>
      <c r="ES43" s="31">
        <v>0</v>
      </c>
      <c r="ET43" s="31">
        <v>200</v>
      </c>
      <c r="EU43" s="31" t="s">
        <v>2123</v>
      </c>
      <c r="EV43" s="31">
        <v>1</v>
      </c>
      <c r="EW43" s="31">
        <v>2</v>
      </c>
      <c r="EX43" s="31">
        <v>2</v>
      </c>
      <c r="EZ43" s="31">
        <v>2</v>
      </c>
      <c r="FA43" s="31">
        <v>1</v>
      </c>
      <c r="FB43" s="31">
        <v>1</v>
      </c>
      <c r="FK43" s="31">
        <v>1</v>
      </c>
      <c r="FL43" s="31">
        <v>2</v>
      </c>
      <c r="FM43" s="31">
        <v>1</v>
      </c>
      <c r="FN43" s="31">
        <v>2</v>
      </c>
      <c r="FO43" s="31">
        <v>2</v>
      </c>
      <c r="FP43" s="31">
        <v>1</v>
      </c>
      <c r="FQ43" s="31">
        <v>2</v>
      </c>
      <c r="FR43" s="31">
        <v>2</v>
      </c>
      <c r="FS43" s="31">
        <v>4</v>
      </c>
      <c r="FT43" s="31">
        <v>2</v>
      </c>
      <c r="FU43" s="31">
        <v>2</v>
      </c>
      <c r="FV43" s="31">
        <v>2</v>
      </c>
      <c r="FW43" s="31">
        <v>1</v>
      </c>
      <c r="FY43" s="31">
        <v>2</v>
      </c>
      <c r="GA43" s="31">
        <v>2</v>
      </c>
      <c r="GB43" s="31">
        <v>2</v>
      </c>
      <c r="GC43" s="31">
        <v>2</v>
      </c>
      <c r="GE43" s="31">
        <v>2</v>
      </c>
      <c r="GH43" s="31">
        <v>2</v>
      </c>
      <c r="GJ43" s="31">
        <v>2</v>
      </c>
      <c r="GL43" s="31">
        <v>1</v>
      </c>
      <c r="GM43" s="31">
        <v>42156</v>
      </c>
      <c r="GN43" s="31" t="s">
        <v>355</v>
      </c>
      <c r="GO43" s="31">
        <v>2</v>
      </c>
      <c r="GQ43" s="31">
        <v>2</v>
      </c>
      <c r="GS43" s="31">
        <v>2</v>
      </c>
      <c r="GU43" s="31">
        <v>2</v>
      </c>
      <c r="GW43" s="31">
        <v>2</v>
      </c>
      <c r="GY43" s="31">
        <v>2</v>
      </c>
      <c r="HA43" s="31">
        <v>2</v>
      </c>
      <c r="HM43" s="31">
        <v>2</v>
      </c>
      <c r="HP43" s="31">
        <v>2</v>
      </c>
      <c r="HQ43" s="31">
        <v>2</v>
      </c>
      <c r="HR43" s="31">
        <v>2</v>
      </c>
      <c r="HS43" s="31">
        <v>2</v>
      </c>
      <c r="HT43" s="31">
        <v>2</v>
      </c>
      <c r="HU43" s="31">
        <v>2</v>
      </c>
      <c r="HV43" s="31">
        <v>2</v>
      </c>
      <c r="HZ43" s="31">
        <v>2</v>
      </c>
      <c r="IA43" s="31">
        <v>2</v>
      </c>
      <c r="IB43" s="31">
        <v>2</v>
      </c>
      <c r="IC43" s="31">
        <v>2</v>
      </c>
      <c r="ID43" s="31">
        <v>2</v>
      </c>
      <c r="IE43" s="31">
        <v>2</v>
      </c>
      <c r="IF43" s="31">
        <v>2</v>
      </c>
      <c r="IJ43" s="31">
        <v>2</v>
      </c>
      <c r="IK43" s="31">
        <v>2</v>
      </c>
      <c r="IL43" s="31">
        <v>2</v>
      </c>
      <c r="IM43" s="31">
        <v>2</v>
      </c>
      <c r="IN43" s="31">
        <v>2</v>
      </c>
      <c r="IO43" s="31">
        <v>2</v>
      </c>
      <c r="IP43" s="31">
        <v>2</v>
      </c>
      <c r="IT43" s="31">
        <v>2</v>
      </c>
      <c r="IU43" s="31">
        <v>2</v>
      </c>
      <c r="IV43" s="31">
        <v>2</v>
      </c>
      <c r="IW43" s="31">
        <v>2</v>
      </c>
      <c r="IX43" s="31">
        <v>2</v>
      </c>
      <c r="IY43" s="31">
        <v>2</v>
      </c>
      <c r="IZ43" s="31">
        <v>2</v>
      </c>
      <c r="JD43" s="31">
        <v>2</v>
      </c>
      <c r="JE43" s="31">
        <v>2</v>
      </c>
      <c r="JF43" s="31">
        <v>2</v>
      </c>
      <c r="JG43" s="31">
        <v>2</v>
      </c>
      <c r="JH43" s="31">
        <v>2</v>
      </c>
      <c r="JI43" s="31">
        <v>2</v>
      </c>
      <c r="JJ43" s="31">
        <v>2</v>
      </c>
      <c r="JN43" s="31" t="s">
        <v>2192</v>
      </c>
      <c r="JQ43" s="31" t="s">
        <v>2193</v>
      </c>
      <c r="JT43" s="31" t="s">
        <v>2194</v>
      </c>
      <c r="JZ43" s="31">
        <v>2</v>
      </c>
      <c r="KA43" s="31" t="s">
        <v>2192</v>
      </c>
      <c r="KB43" s="31">
        <v>96</v>
      </c>
      <c r="KC43" s="31">
        <v>2</v>
      </c>
      <c r="KD43" s="31" t="s">
        <v>2170</v>
      </c>
      <c r="KE43" s="31">
        <v>74</v>
      </c>
      <c r="LC43" s="31">
        <v>2</v>
      </c>
      <c r="LD43" s="31">
        <v>1</v>
      </c>
      <c r="LE43" s="31" t="s">
        <v>2181</v>
      </c>
      <c r="LF43" s="31">
        <v>2</v>
      </c>
      <c r="LG43" s="31">
        <v>2</v>
      </c>
      <c r="LH43" s="31">
        <v>1</v>
      </c>
      <c r="LI43" s="31">
        <v>2</v>
      </c>
      <c r="LK43" s="31">
        <v>2</v>
      </c>
      <c r="LM43" s="31">
        <v>2</v>
      </c>
      <c r="LO43" s="31">
        <v>2</v>
      </c>
      <c r="LQ43" s="31">
        <v>2</v>
      </c>
      <c r="LS43" s="31">
        <v>2</v>
      </c>
      <c r="LU43" s="31">
        <v>2</v>
      </c>
      <c r="LW43" s="31">
        <v>2</v>
      </c>
      <c r="LY43" s="31">
        <v>2</v>
      </c>
      <c r="MA43" s="31">
        <v>2</v>
      </c>
      <c r="MC43" s="31">
        <v>2</v>
      </c>
      <c r="ME43" s="31">
        <v>2</v>
      </c>
      <c r="MG43" s="31">
        <v>2</v>
      </c>
      <c r="MI43" s="31">
        <v>2</v>
      </c>
      <c r="MK43" s="31">
        <v>2</v>
      </c>
      <c r="MM43" s="31">
        <v>1</v>
      </c>
      <c r="MN43" s="31">
        <v>10</v>
      </c>
      <c r="MO43" s="31">
        <v>2</v>
      </c>
      <c r="MQ43" s="31">
        <v>2</v>
      </c>
      <c r="MS43" s="31">
        <v>2</v>
      </c>
      <c r="MU43" s="31">
        <v>2</v>
      </c>
      <c r="MW43" s="31">
        <v>2</v>
      </c>
      <c r="MY43" s="31" t="s">
        <v>355</v>
      </c>
      <c r="NC43" s="31">
        <v>2</v>
      </c>
      <c r="NE43" s="31">
        <v>2</v>
      </c>
      <c r="NG43" s="31">
        <v>2</v>
      </c>
      <c r="NI43" s="31">
        <v>2</v>
      </c>
      <c r="NK43" s="31">
        <v>2</v>
      </c>
      <c r="NM43" s="31">
        <v>2</v>
      </c>
      <c r="NO43" s="31">
        <v>2</v>
      </c>
      <c r="NQ43" s="31">
        <v>2</v>
      </c>
      <c r="NS43" s="31">
        <v>2</v>
      </c>
      <c r="NU43" s="31">
        <v>2</v>
      </c>
      <c r="NW43" s="31">
        <v>2</v>
      </c>
      <c r="NY43" s="31">
        <v>2</v>
      </c>
      <c r="OA43" s="31">
        <v>2</v>
      </c>
      <c r="OC43" s="31">
        <v>2</v>
      </c>
      <c r="OE43" s="31">
        <v>2</v>
      </c>
      <c r="OG43" s="31">
        <v>2</v>
      </c>
      <c r="OI43" s="31">
        <v>2</v>
      </c>
      <c r="OK43" s="31">
        <v>2</v>
      </c>
      <c r="OM43" s="31">
        <v>2</v>
      </c>
      <c r="OO43" s="31">
        <v>2</v>
      </c>
      <c r="OQ43" s="31" t="s">
        <v>355</v>
      </c>
      <c r="OS43" s="31">
        <v>2</v>
      </c>
      <c r="OU43" s="31">
        <v>2</v>
      </c>
      <c r="OW43" s="31">
        <v>2</v>
      </c>
      <c r="OY43" s="31">
        <v>2</v>
      </c>
      <c r="PA43" s="31">
        <v>2</v>
      </c>
      <c r="PC43" s="31">
        <v>2</v>
      </c>
      <c r="PE43" s="31">
        <v>2</v>
      </c>
      <c r="PG43" s="31">
        <v>2</v>
      </c>
      <c r="PI43" s="31">
        <v>2</v>
      </c>
      <c r="PK43" s="31">
        <v>2</v>
      </c>
      <c r="PM43" s="31">
        <v>2</v>
      </c>
      <c r="PO43" s="31">
        <v>2</v>
      </c>
      <c r="PQ43" s="31">
        <v>2</v>
      </c>
      <c r="PS43" s="31">
        <v>2</v>
      </c>
      <c r="PU43" s="31">
        <v>2</v>
      </c>
      <c r="PW43" s="31">
        <v>2</v>
      </c>
      <c r="PY43" s="31">
        <v>2</v>
      </c>
      <c r="QA43" s="31">
        <v>2</v>
      </c>
      <c r="QC43" s="31">
        <v>2</v>
      </c>
      <c r="QE43" s="31">
        <v>2</v>
      </c>
      <c r="QG43" s="31">
        <v>2</v>
      </c>
      <c r="QI43" s="31" t="s">
        <v>355</v>
      </c>
      <c r="QK43" s="31">
        <v>1</v>
      </c>
      <c r="QL43" s="31">
        <v>2</v>
      </c>
      <c r="QM43" s="31">
        <v>2</v>
      </c>
      <c r="QN43" s="31">
        <v>2</v>
      </c>
      <c r="QO43" s="31">
        <v>2</v>
      </c>
      <c r="QP43" s="31">
        <v>2</v>
      </c>
      <c r="QQ43" s="31">
        <v>2</v>
      </c>
      <c r="QR43" s="31">
        <v>2</v>
      </c>
      <c r="QS43" s="31">
        <v>2</v>
      </c>
      <c r="QT43" s="31">
        <v>2</v>
      </c>
      <c r="QU43" s="31">
        <v>2</v>
      </c>
      <c r="QV43" s="31">
        <v>2</v>
      </c>
      <c r="QW43" s="31">
        <v>2</v>
      </c>
      <c r="QX43" s="31">
        <v>2</v>
      </c>
      <c r="QY43" s="31">
        <v>2</v>
      </c>
      <c r="QZ43" s="31">
        <v>2</v>
      </c>
      <c r="RA43" s="31">
        <v>2</v>
      </c>
      <c r="RB43" s="31">
        <v>2</v>
      </c>
      <c r="RC43" s="31">
        <v>2</v>
      </c>
      <c r="RD43" s="31">
        <v>2</v>
      </c>
      <c r="RE43" s="31">
        <v>1</v>
      </c>
      <c r="RF43" s="31">
        <v>2</v>
      </c>
      <c r="RG43" s="31">
        <v>2</v>
      </c>
      <c r="RH43" s="31">
        <v>2</v>
      </c>
      <c r="RI43" s="31">
        <v>2</v>
      </c>
      <c r="RJ43" s="31">
        <v>1</v>
      </c>
      <c r="RK43" s="31">
        <v>2</v>
      </c>
      <c r="RL43" s="31">
        <v>2</v>
      </c>
      <c r="RM43" s="31">
        <v>2</v>
      </c>
      <c r="RN43" s="31">
        <v>2</v>
      </c>
      <c r="RO43" s="31">
        <v>2</v>
      </c>
      <c r="RP43" s="31">
        <v>2</v>
      </c>
      <c r="RQ43" s="31">
        <v>2</v>
      </c>
      <c r="RR43" s="31">
        <v>2</v>
      </c>
      <c r="RS43" s="31">
        <v>2</v>
      </c>
      <c r="RT43" s="31" t="s">
        <v>1894</v>
      </c>
      <c r="RU43" s="31" t="s">
        <v>1894</v>
      </c>
      <c r="RV43" s="31" t="s">
        <v>355</v>
      </c>
      <c r="RW43" s="31" t="s">
        <v>355</v>
      </c>
      <c r="RX43" s="31">
        <v>5</v>
      </c>
      <c r="RY43" s="31">
        <v>1</v>
      </c>
      <c r="RZ43" s="31">
        <v>2</v>
      </c>
      <c r="SA43" s="31">
        <v>2</v>
      </c>
      <c r="SB43" s="31">
        <v>2</v>
      </c>
      <c r="SC43" s="31">
        <v>2</v>
      </c>
      <c r="SD43" s="31">
        <v>5</v>
      </c>
      <c r="SE43" s="31">
        <v>1</v>
      </c>
      <c r="SF43" s="31">
        <v>2</v>
      </c>
      <c r="SG43" s="31">
        <v>2</v>
      </c>
      <c r="SH43" s="31">
        <v>2</v>
      </c>
      <c r="SI43" s="31">
        <v>2</v>
      </c>
      <c r="SJ43" s="31">
        <v>2</v>
      </c>
      <c r="SK43" s="31">
        <v>2</v>
      </c>
      <c r="SL43" s="31">
        <v>2</v>
      </c>
      <c r="SM43" s="31" t="s">
        <v>1430</v>
      </c>
      <c r="SO43" s="31">
        <v>2</v>
      </c>
      <c r="SP43" s="31">
        <v>2</v>
      </c>
      <c r="SQ43" s="31">
        <v>2</v>
      </c>
      <c r="SR43" s="31">
        <v>1</v>
      </c>
      <c r="SS43" s="31">
        <v>1</v>
      </c>
      <c r="ST43" s="31">
        <v>1</v>
      </c>
      <c r="SU43" s="31">
        <v>2</v>
      </c>
      <c r="SV43" s="31">
        <v>1</v>
      </c>
      <c r="SW43" s="31" t="s">
        <v>1430</v>
      </c>
      <c r="SX43" s="31">
        <v>2</v>
      </c>
      <c r="SZ43" s="31">
        <v>2</v>
      </c>
      <c r="TA43" s="31">
        <v>2</v>
      </c>
      <c r="TB43" s="31">
        <v>2</v>
      </c>
      <c r="TC43" s="31">
        <v>2</v>
      </c>
      <c r="TD43" s="31">
        <v>2</v>
      </c>
      <c r="TE43" s="31">
        <v>2</v>
      </c>
      <c r="TF43" s="31">
        <v>2</v>
      </c>
      <c r="TG43" s="31">
        <v>1</v>
      </c>
      <c r="TH43" s="31" t="s">
        <v>2195</v>
      </c>
      <c r="TJ43" s="31" t="s">
        <v>2134</v>
      </c>
      <c r="TQ43" s="31">
        <v>0</v>
      </c>
      <c r="TS43" s="31">
        <v>2</v>
      </c>
      <c r="TT43" s="31">
        <v>2</v>
      </c>
      <c r="TU43" s="31">
        <v>2</v>
      </c>
      <c r="TV43" s="31">
        <v>1</v>
      </c>
      <c r="TW43" s="31">
        <v>1</v>
      </c>
      <c r="TX43" s="31">
        <v>1</v>
      </c>
      <c r="TY43" s="31">
        <v>2</v>
      </c>
      <c r="TZ43" s="31">
        <v>1</v>
      </c>
      <c r="UA43" s="31">
        <v>1</v>
      </c>
    </row>
    <row r="44" spans="1:547" s="31" customFormat="1" ht="13.5" customHeight="1">
      <c r="A44" s="31">
        <f t="shared" si="0"/>
        <v>42</v>
      </c>
      <c r="B44" s="31">
        <v>42</v>
      </c>
      <c r="C44" s="31">
        <v>12</v>
      </c>
      <c r="D44" s="31" t="s">
        <v>2121</v>
      </c>
      <c r="E44" s="31" t="s">
        <v>2196</v>
      </c>
      <c r="F44" s="31">
        <v>3</v>
      </c>
      <c r="H44" s="31">
        <v>42214</v>
      </c>
      <c r="I44" s="31">
        <v>20345</v>
      </c>
      <c r="J44" s="31">
        <v>1</v>
      </c>
      <c r="K44" s="31">
        <v>1</v>
      </c>
      <c r="L44" s="31">
        <v>3</v>
      </c>
      <c r="N44" s="31">
        <v>3</v>
      </c>
      <c r="P44" s="31">
        <v>5</v>
      </c>
      <c r="R44" s="31">
        <v>40634</v>
      </c>
      <c r="S44" s="31">
        <v>41107</v>
      </c>
      <c r="T44" s="31">
        <v>41395</v>
      </c>
      <c r="W44" s="31">
        <v>1</v>
      </c>
      <c r="X44" s="31">
        <v>2</v>
      </c>
      <c r="Y44" s="31">
        <v>2</v>
      </c>
      <c r="Z44" s="31">
        <v>2</v>
      </c>
      <c r="AA44" s="31">
        <v>2</v>
      </c>
      <c r="AB44" s="31">
        <v>2</v>
      </c>
      <c r="AC44" s="31">
        <v>2</v>
      </c>
      <c r="AD44" s="31">
        <v>2</v>
      </c>
      <c r="AE44" s="31">
        <v>3</v>
      </c>
      <c r="AF44" s="31">
        <v>3</v>
      </c>
      <c r="AG44" s="31">
        <v>2</v>
      </c>
      <c r="AJ44" s="31">
        <v>1</v>
      </c>
      <c r="AK44" s="31">
        <v>3</v>
      </c>
      <c r="AL44" s="31">
        <v>2</v>
      </c>
      <c r="AN44" s="31">
        <v>2</v>
      </c>
      <c r="AO44" s="31">
        <v>2</v>
      </c>
      <c r="AP44" s="31">
        <v>2</v>
      </c>
      <c r="AQ44" s="31">
        <v>1</v>
      </c>
      <c r="AR44" s="31">
        <v>1</v>
      </c>
      <c r="AS44" s="31">
        <v>2</v>
      </c>
      <c r="AT44" s="31">
        <v>2</v>
      </c>
      <c r="AU44" s="31">
        <v>2</v>
      </c>
      <c r="AW44" s="31">
        <v>2</v>
      </c>
      <c r="AX44" s="31">
        <v>2</v>
      </c>
      <c r="AY44" s="31">
        <v>2</v>
      </c>
      <c r="AZ44" s="31">
        <v>1</v>
      </c>
      <c r="BA44" s="31">
        <v>2</v>
      </c>
      <c r="BB44" s="31">
        <v>1</v>
      </c>
      <c r="BD44" s="31">
        <v>2</v>
      </c>
      <c r="BE44" s="31">
        <v>2</v>
      </c>
      <c r="BF44" s="31">
        <v>2</v>
      </c>
      <c r="BG44" s="31">
        <v>1</v>
      </c>
      <c r="BH44" s="31">
        <v>2</v>
      </c>
      <c r="BI44" s="31">
        <v>1</v>
      </c>
      <c r="BK44" s="31">
        <v>2</v>
      </c>
      <c r="BL44" s="31">
        <v>2</v>
      </c>
      <c r="BM44" s="31">
        <v>2</v>
      </c>
      <c r="BN44" s="31">
        <v>2</v>
      </c>
      <c r="BO44" s="31">
        <v>2</v>
      </c>
      <c r="BP44" s="31">
        <v>2</v>
      </c>
      <c r="BQ44" s="31">
        <v>4</v>
      </c>
      <c r="BS44" s="31" t="s">
        <v>355</v>
      </c>
      <c r="BT44" s="31">
        <v>2</v>
      </c>
      <c r="BU44" s="31">
        <v>2</v>
      </c>
      <c r="BV44" s="31">
        <v>2</v>
      </c>
      <c r="BW44" s="31">
        <v>2</v>
      </c>
      <c r="BX44" s="31">
        <v>2</v>
      </c>
      <c r="BY44" s="31">
        <v>1</v>
      </c>
      <c r="BZ44" s="31">
        <v>2</v>
      </c>
      <c r="CA44" s="31">
        <v>2</v>
      </c>
      <c r="CB44" s="31">
        <v>2</v>
      </c>
      <c r="CC44" s="31">
        <v>2</v>
      </c>
      <c r="CD44" s="31">
        <v>1</v>
      </c>
      <c r="CH44" s="31">
        <v>1</v>
      </c>
      <c r="CM44" s="31">
        <v>18</v>
      </c>
      <c r="CN44" s="31">
        <v>11</v>
      </c>
      <c r="CO44" s="31">
        <v>11</v>
      </c>
      <c r="CP44" s="31">
        <v>17</v>
      </c>
      <c r="CQ44" s="31">
        <v>1</v>
      </c>
      <c r="DA44" s="31">
        <v>4</v>
      </c>
      <c r="DB44" s="31">
        <v>2</v>
      </c>
      <c r="DD44" s="31">
        <v>1</v>
      </c>
      <c r="DT44" s="31">
        <v>94</v>
      </c>
      <c r="DU44" s="31">
        <v>0</v>
      </c>
      <c r="DV44" s="31">
        <v>145</v>
      </c>
      <c r="DW44" s="31" t="s">
        <v>2136</v>
      </c>
      <c r="EW44" s="31">
        <v>2</v>
      </c>
      <c r="EX44" s="31">
        <v>2</v>
      </c>
      <c r="EY44" s="31">
        <v>2</v>
      </c>
      <c r="FK44" s="31">
        <v>1</v>
      </c>
      <c r="FL44" s="31">
        <v>2</v>
      </c>
      <c r="FM44" s="31">
        <v>2</v>
      </c>
      <c r="FN44" s="31">
        <v>2</v>
      </c>
      <c r="FO44" s="31">
        <v>2</v>
      </c>
      <c r="FP44" s="31">
        <v>1</v>
      </c>
      <c r="FQ44" s="31">
        <v>2</v>
      </c>
      <c r="FR44" s="31">
        <v>2</v>
      </c>
      <c r="FS44" s="31">
        <v>4</v>
      </c>
      <c r="FT44" s="31">
        <v>2</v>
      </c>
      <c r="FU44" s="31">
        <v>2</v>
      </c>
      <c r="FV44" s="31">
        <v>2</v>
      </c>
      <c r="FW44" s="31">
        <v>1</v>
      </c>
      <c r="FY44" s="31">
        <v>2</v>
      </c>
      <c r="GA44" s="31">
        <v>2</v>
      </c>
      <c r="GB44" s="31">
        <v>2</v>
      </c>
      <c r="GC44" s="31">
        <v>1</v>
      </c>
      <c r="GE44" s="31">
        <v>2</v>
      </c>
      <c r="GG44" s="31">
        <v>5</v>
      </c>
      <c r="GH44" s="31">
        <v>1</v>
      </c>
      <c r="GJ44" s="31">
        <v>2</v>
      </c>
      <c r="GL44" s="31">
        <v>1</v>
      </c>
      <c r="GM44" s="31">
        <v>2013</v>
      </c>
      <c r="GO44" s="31">
        <v>2</v>
      </c>
      <c r="GQ44" s="31">
        <v>2</v>
      </c>
      <c r="GS44" s="31">
        <v>2</v>
      </c>
      <c r="GU44" s="31">
        <v>1</v>
      </c>
      <c r="GW44" s="31">
        <v>2</v>
      </c>
      <c r="GY44" s="31">
        <v>2</v>
      </c>
      <c r="HA44" s="31">
        <v>2</v>
      </c>
      <c r="HM44" s="31">
        <v>2</v>
      </c>
      <c r="HP44" s="31">
        <v>2</v>
      </c>
      <c r="HQ44" s="31">
        <v>2</v>
      </c>
      <c r="HR44" s="31">
        <v>2</v>
      </c>
      <c r="HS44" s="31">
        <v>2</v>
      </c>
      <c r="HT44" s="31">
        <v>2</v>
      </c>
      <c r="HU44" s="31">
        <v>2</v>
      </c>
      <c r="HV44" s="31">
        <v>2</v>
      </c>
      <c r="HZ44" s="31">
        <v>2</v>
      </c>
      <c r="IA44" s="31">
        <v>2</v>
      </c>
      <c r="IB44" s="31">
        <v>2</v>
      </c>
      <c r="IC44" s="31">
        <v>2</v>
      </c>
      <c r="ID44" s="31">
        <v>2</v>
      </c>
      <c r="IE44" s="31">
        <v>2</v>
      </c>
      <c r="IF44" s="31">
        <v>2</v>
      </c>
      <c r="IJ44" s="31">
        <v>2</v>
      </c>
      <c r="IK44" s="31">
        <v>2</v>
      </c>
      <c r="IL44" s="31">
        <v>2</v>
      </c>
      <c r="IM44" s="31">
        <v>2</v>
      </c>
      <c r="IN44" s="31">
        <v>2</v>
      </c>
      <c r="IO44" s="31">
        <v>2</v>
      </c>
      <c r="IP44" s="31">
        <v>2</v>
      </c>
      <c r="IT44" s="31">
        <v>2</v>
      </c>
      <c r="IU44" s="31">
        <v>2</v>
      </c>
      <c r="IV44" s="31">
        <v>2</v>
      </c>
      <c r="IW44" s="31">
        <v>2</v>
      </c>
      <c r="IX44" s="31">
        <v>2</v>
      </c>
      <c r="IY44" s="31">
        <v>2</v>
      </c>
      <c r="IZ44" s="31">
        <v>2</v>
      </c>
      <c r="JD44" s="31">
        <v>2</v>
      </c>
      <c r="JE44" s="31">
        <v>2</v>
      </c>
      <c r="JF44" s="31">
        <v>2</v>
      </c>
      <c r="JG44" s="31">
        <v>2</v>
      </c>
      <c r="JH44" s="31">
        <v>2</v>
      </c>
      <c r="JI44" s="31">
        <v>2</v>
      </c>
      <c r="JJ44" s="31">
        <v>2</v>
      </c>
      <c r="JN44" s="31" t="s">
        <v>2197</v>
      </c>
      <c r="JQ44" s="31" t="s">
        <v>381</v>
      </c>
      <c r="JT44" s="31" t="s">
        <v>2198</v>
      </c>
      <c r="JZ44" s="31">
        <v>2</v>
      </c>
      <c r="KA44" s="31" t="s">
        <v>2197</v>
      </c>
      <c r="KB44" s="31">
        <v>74</v>
      </c>
      <c r="KC44" s="31">
        <v>2</v>
      </c>
      <c r="KD44" s="31" t="s">
        <v>381</v>
      </c>
      <c r="KE44" s="31">
        <v>50</v>
      </c>
      <c r="LC44" s="31">
        <v>2</v>
      </c>
      <c r="LD44" s="31">
        <v>2</v>
      </c>
      <c r="LE44" s="31" t="s">
        <v>2199</v>
      </c>
      <c r="LF44" s="31">
        <v>2</v>
      </c>
      <c r="LG44" s="31">
        <v>2</v>
      </c>
      <c r="LH44" s="31">
        <v>2</v>
      </c>
      <c r="LI44" s="31">
        <v>2</v>
      </c>
      <c r="LK44" s="31">
        <v>2</v>
      </c>
      <c r="LM44" s="31">
        <v>2</v>
      </c>
      <c r="LO44" s="31">
        <v>2</v>
      </c>
      <c r="LQ44" s="31">
        <v>2</v>
      </c>
      <c r="LS44" s="31">
        <v>2</v>
      </c>
      <c r="LU44" s="31">
        <v>2</v>
      </c>
      <c r="LW44" s="31">
        <v>2</v>
      </c>
      <c r="LY44" s="31">
        <v>2</v>
      </c>
      <c r="MA44" s="31">
        <v>2</v>
      </c>
      <c r="MC44" s="31">
        <v>2</v>
      </c>
      <c r="ME44" s="31">
        <v>2</v>
      </c>
      <c r="MG44" s="31">
        <v>2</v>
      </c>
      <c r="MI44" s="31">
        <v>2</v>
      </c>
      <c r="MK44" s="31">
        <v>2</v>
      </c>
      <c r="MM44" s="31">
        <v>2</v>
      </c>
      <c r="MO44" s="31">
        <v>2</v>
      </c>
      <c r="MQ44" s="31">
        <v>2</v>
      </c>
      <c r="MS44" s="31">
        <v>2</v>
      </c>
      <c r="MU44" s="31">
        <v>2</v>
      </c>
      <c r="MW44" s="31">
        <v>2</v>
      </c>
      <c r="MY44" s="31" t="s">
        <v>355</v>
      </c>
      <c r="NC44" s="31">
        <v>2</v>
      </c>
      <c r="NE44" s="31">
        <v>2</v>
      </c>
      <c r="NG44" s="31">
        <v>2</v>
      </c>
      <c r="NI44" s="31">
        <v>2</v>
      </c>
      <c r="NK44" s="31">
        <v>2</v>
      </c>
      <c r="NM44" s="31">
        <v>2</v>
      </c>
      <c r="NO44" s="31">
        <v>2</v>
      </c>
      <c r="NQ44" s="31">
        <v>2</v>
      </c>
      <c r="NS44" s="31">
        <v>2</v>
      </c>
      <c r="NU44" s="31">
        <v>2</v>
      </c>
      <c r="NW44" s="31">
        <v>2</v>
      </c>
      <c r="NY44" s="31">
        <v>2</v>
      </c>
      <c r="OA44" s="31">
        <v>2</v>
      </c>
      <c r="OC44" s="31">
        <v>2</v>
      </c>
      <c r="OE44" s="31">
        <v>1</v>
      </c>
      <c r="OF44" s="31">
        <v>5</v>
      </c>
      <c r="OG44" s="31">
        <v>2</v>
      </c>
      <c r="OI44" s="31">
        <v>2</v>
      </c>
      <c r="OK44" s="31">
        <v>2</v>
      </c>
      <c r="OM44" s="31">
        <v>2</v>
      </c>
      <c r="OO44" s="31">
        <v>2</v>
      </c>
      <c r="OQ44" s="31" t="s">
        <v>355</v>
      </c>
      <c r="OS44" s="31">
        <v>2</v>
      </c>
      <c r="OU44" s="31">
        <v>2</v>
      </c>
      <c r="OW44" s="31">
        <v>2</v>
      </c>
      <c r="OY44" s="31">
        <v>2</v>
      </c>
      <c r="PA44" s="31">
        <v>2</v>
      </c>
      <c r="PC44" s="31">
        <v>2</v>
      </c>
      <c r="PE44" s="31">
        <v>2</v>
      </c>
      <c r="PG44" s="31">
        <v>2</v>
      </c>
      <c r="PI44" s="31">
        <v>2</v>
      </c>
      <c r="PK44" s="31">
        <v>2</v>
      </c>
      <c r="PM44" s="31">
        <v>2</v>
      </c>
      <c r="PO44" s="31">
        <v>2</v>
      </c>
      <c r="PQ44" s="31">
        <v>2</v>
      </c>
      <c r="PS44" s="31">
        <v>2</v>
      </c>
      <c r="PU44" s="31">
        <v>2</v>
      </c>
      <c r="PW44" s="31">
        <v>2</v>
      </c>
      <c r="PY44" s="31">
        <v>2</v>
      </c>
      <c r="QA44" s="31">
        <v>2</v>
      </c>
      <c r="QC44" s="31">
        <v>2</v>
      </c>
      <c r="QE44" s="31">
        <v>2</v>
      </c>
      <c r="QG44" s="31">
        <v>2</v>
      </c>
      <c r="QI44" s="31" t="s">
        <v>355</v>
      </c>
      <c r="QK44" s="31">
        <v>1</v>
      </c>
      <c r="QL44" s="31">
        <v>2</v>
      </c>
      <c r="QM44" s="31">
        <v>1</v>
      </c>
      <c r="QN44" s="31">
        <v>2</v>
      </c>
      <c r="QO44" s="31">
        <v>2</v>
      </c>
      <c r="QP44" s="31">
        <v>2</v>
      </c>
      <c r="QQ44" s="31">
        <v>2</v>
      </c>
      <c r="QR44" s="31">
        <v>2</v>
      </c>
      <c r="QS44" s="31">
        <v>2</v>
      </c>
      <c r="QT44" s="31">
        <v>2</v>
      </c>
      <c r="QU44" s="31">
        <v>2</v>
      </c>
      <c r="QV44" s="31">
        <v>2</v>
      </c>
      <c r="QW44" s="31">
        <v>2</v>
      </c>
      <c r="QX44" s="31">
        <v>2</v>
      </c>
      <c r="QY44" s="31">
        <v>2</v>
      </c>
      <c r="QZ44" s="31">
        <v>2</v>
      </c>
      <c r="RA44" s="31">
        <v>2</v>
      </c>
      <c r="RB44" s="31">
        <v>2</v>
      </c>
      <c r="RC44" s="31">
        <v>2</v>
      </c>
      <c r="RD44" s="31">
        <v>2</v>
      </c>
      <c r="RE44" s="31">
        <v>2</v>
      </c>
      <c r="RF44" s="31">
        <v>2</v>
      </c>
      <c r="RG44" s="31">
        <v>2</v>
      </c>
      <c r="RH44" s="31">
        <v>2</v>
      </c>
      <c r="RI44" s="31">
        <v>2</v>
      </c>
      <c r="RJ44" s="31">
        <v>2</v>
      </c>
      <c r="RK44" s="31">
        <v>2</v>
      </c>
      <c r="RL44" s="31">
        <v>2</v>
      </c>
      <c r="RM44" s="31">
        <v>2</v>
      </c>
      <c r="RN44" s="31">
        <v>2</v>
      </c>
      <c r="RO44" s="31">
        <v>2</v>
      </c>
      <c r="RP44" s="31">
        <v>2</v>
      </c>
      <c r="RQ44" s="31">
        <v>2</v>
      </c>
      <c r="RR44" s="31">
        <v>1</v>
      </c>
      <c r="RS44" s="31">
        <v>2</v>
      </c>
      <c r="RT44" s="31" t="s">
        <v>2200</v>
      </c>
      <c r="RU44" s="31" t="s">
        <v>2200</v>
      </c>
      <c r="RV44" s="31" t="s">
        <v>355</v>
      </c>
      <c r="RW44" s="31" t="s">
        <v>355</v>
      </c>
      <c r="RX44" s="31">
        <v>3</v>
      </c>
      <c r="SD44" s="31">
        <v>3</v>
      </c>
      <c r="SF44" s="31">
        <v>2</v>
      </c>
      <c r="SG44" s="31">
        <v>2</v>
      </c>
      <c r="SH44" s="31">
        <v>2</v>
      </c>
      <c r="SI44" s="31">
        <v>2</v>
      </c>
      <c r="SJ44" s="31">
        <v>2</v>
      </c>
      <c r="SK44" s="31">
        <v>2</v>
      </c>
      <c r="SL44" s="31">
        <v>2</v>
      </c>
      <c r="SM44" s="31" t="s">
        <v>1430</v>
      </c>
      <c r="SO44" s="31">
        <v>2</v>
      </c>
      <c r="SP44" s="31">
        <v>2</v>
      </c>
      <c r="SQ44" s="31">
        <v>2</v>
      </c>
      <c r="SR44" s="31">
        <v>1</v>
      </c>
      <c r="SS44" s="31">
        <v>1</v>
      </c>
      <c r="ST44" s="31">
        <v>2</v>
      </c>
      <c r="SU44" s="31">
        <v>2</v>
      </c>
      <c r="SV44" s="31">
        <v>1</v>
      </c>
      <c r="SX44" s="31">
        <v>2</v>
      </c>
      <c r="SZ44" s="31">
        <v>2</v>
      </c>
      <c r="TA44" s="31">
        <v>2</v>
      </c>
      <c r="TB44" s="31">
        <v>2</v>
      </c>
      <c r="TC44" s="31">
        <v>2</v>
      </c>
      <c r="TD44" s="31">
        <v>2</v>
      </c>
      <c r="TE44" s="31">
        <v>2</v>
      </c>
      <c r="TF44" s="31">
        <v>2</v>
      </c>
      <c r="TG44" s="31">
        <v>1</v>
      </c>
      <c r="TJ44" s="31" t="s">
        <v>2134</v>
      </c>
      <c r="TK44" s="31" t="s">
        <v>2134</v>
      </c>
      <c r="TQ44" s="31">
        <v>1</v>
      </c>
      <c r="TS44" s="31">
        <v>2</v>
      </c>
      <c r="TT44" s="31">
        <v>2</v>
      </c>
      <c r="TU44" s="31">
        <v>2</v>
      </c>
      <c r="TV44" s="31">
        <v>2</v>
      </c>
      <c r="TW44" s="31">
        <v>1</v>
      </c>
      <c r="TX44" s="31">
        <v>1</v>
      </c>
      <c r="TY44" s="31">
        <v>2</v>
      </c>
      <c r="TZ44" s="31">
        <v>1</v>
      </c>
      <c r="UA44" s="31">
        <v>1</v>
      </c>
    </row>
    <row r="45" spans="1:547" s="31" customFormat="1" ht="13.5" customHeight="1">
      <c r="A45" s="31">
        <f t="shared" si="0"/>
        <v>43</v>
      </c>
      <c r="B45" s="31">
        <v>43</v>
      </c>
      <c r="C45" s="31">
        <v>13</v>
      </c>
      <c r="D45" s="31" t="s">
        <v>2121</v>
      </c>
      <c r="E45" s="31" t="s">
        <v>2201</v>
      </c>
      <c r="F45" s="31">
        <v>3</v>
      </c>
      <c r="H45" s="31">
        <v>42214</v>
      </c>
      <c r="I45" s="31">
        <v>15739</v>
      </c>
      <c r="J45" s="31">
        <v>1</v>
      </c>
      <c r="K45" s="31">
        <v>1</v>
      </c>
      <c r="L45" s="31">
        <v>4</v>
      </c>
      <c r="N45" s="31">
        <v>2</v>
      </c>
      <c r="P45" s="31">
        <v>2</v>
      </c>
      <c r="R45" s="31">
        <v>41730</v>
      </c>
      <c r="S45" s="31">
        <v>41791</v>
      </c>
      <c r="T45" s="31">
        <v>41883</v>
      </c>
      <c r="X45" s="31">
        <v>1</v>
      </c>
      <c r="Y45" s="31">
        <v>2</v>
      </c>
      <c r="Z45" s="31">
        <v>2</v>
      </c>
      <c r="AA45" s="31">
        <v>2</v>
      </c>
      <c r="AB45" s="31">
        <v>2</v>
      </c>
      <c r="AC45" s="31">
        <v>2</v>
      </c>
      <c r="AD45" s="31">
        <v>1</v>
      </c>
      <c r="AH45" s="31">
        <v>2</v>
      </c>
      <c r="AI45" s="31">
        <v>6</v>
      </c>
      <c r="AJ45" s="31">
        <v>1</v>
      </c>
      <c r="AK45" s="31">
        <v>4</v>
      </c>
      <c r="AL45" s="31">
        <v>2</v>
      </c>
      <c r="AN45" s="31">
        <v>1</v>
      </c>
      <c r="AO45" s="31">
        <v>2</v>
      </c>
      <c r="AP45" s="31">
        <v>2</v>
      </c>
      <c r="AQ45" s="31">
        <v>1</v>
      </c>
      <c r="AR45" s="31">
        <v>1</v>
      </c>
      <c r="AS45" s="31">
        <v>1</v>
      </c>
      <c r="AT45" s="31">
        <v>1</v>
      </c>
      <c r="AU45" s="31">
        <v>1</v>
      </c>
      <c r="AW45" s="31">
        <v>2</v>
      </c>
      <c r="AX45" s="31">
        <v>2</v>
      </c>
      <c r="AY45" s="31">
        <v>2</v>
      </c>
      <c r="AZ45" s="31">
        <v>2</v>
      </c>
      <c r="BA45" s="31">
        <v>2</v>
      </c>
      <c r="BB45" s="31">
        <v>2</v>
      </c>
      <c r="BD45" s="31">
        <v>2</v>
      </c>
      <c r="BE45" s="31">
        <v>2</v>
      </c>
      <c r="BF45" s="31">
        <v>2</v>
      </c>
      <c r="BG45" s="31">
        <v>2</v>
      </c>
      <c r="BH45" s="31">
        <v>2</v>
      </c>
      <c r="BI45" s="31">
        <v>2</v>
      </c>
      <c r="BK45" s="31">
        <v>2</v>
      </c>
      <c r="BL45" s="31">
        <v>2</v>
      </c>
      <c r="BM45" s="31">
        <v>2</v>
      </c>
      <c r="BN45" s="31">
        <v>2</v>
      </c>
      <c r="BO45" s="31">
        <v>2</v>
      </c>
      <c r="BP45" s="31">
        <v>2</v>
      </c>
      <c r="BQ45" s="31">
        <v>2</v>
      </c>
      <c r="BR45" s="31">
        <v>4</v>
      </c>
      <c r="BS45" s="31" t="s">
        <v>355</v>
      </c>
      <c r="BT45" s="31">
        <v>2</v>
      </c>
      <c r="BU45" s="31">
        <v>2</v>
      </c>
      <c r="BV45" s="31">
        <v>2</v>
      </c>
      <c r="BW45" s="31">
        <v>2</v>
      </c>
      <c r="BX45" s="31">
        <v>2</v>
      </c>
      <c r="BY45" s="31">
        <v>1</v>
      </c>
      <c r="BZ45" s="31">
        <v>2</v>
      </c>
      <c r="CA45" s="31">
        <v>2</v>
      </c>
      <c r="CB45" s="31">
        <v>2</v>
      </c>
      <c r="CC45" s="31">
        <v>2</v>
      </c>
      <c r="CD45" s="31">
        <v>1</v>
      </c>
      <c r="CH45" s="31">
        <v>1</v>
      </c>
      <c r="CM45" s="31">
        <v>1</v>
      </c>
      <c r="DA45" s="31">
        <v>1</v>
      </c>
      <c r="DT45" s="31">
        <v>64</v>
      </c>
      <c r="DU45" s="31">
        <v>0</v>
      </c>
      <c r="DV45" s="31">
        <v>170</v>
      </c>
      <c r="DW45" s="31" t="s">
        <v>2136</v>
      </c>
      <c r="EB45" s="31">
        <v>0.82</v>
      </c>
      <c r="EC45" s="31">
        <v>0</v>
      </c>
      <c r="ED45" s="31">
        <v>0.95</v>
      </c>
      <c r="EE45" s="31" t="s">
        <v>2123</v>
      </c>
      <c r="EF45" s="31">
        <v>217</v>
      </c>
      <c r="EG45" s="31">
        <v>0</v>
      </c>
      <c r="EH45" s="31">
        <v>200</v>
      </c>
      <c r="EI45" s="31" t="s">
        <v>2123</v>
      </c>
      <c r="EJ45" s="31">
        <v>0</v>
      </c>
      <c r="EK45" s="31">
        <v>45</v>
      </c>
      <c r="EM45" s="31" t="s">
        <v>2123</v>
      </c>
      <c r="EN45" s="31">
        <v>125</v>
      </c>
      <c r="EO45" s="31">
        <v>0</v>
      </c>
      <c r="EP45" s="31">
        <v>135</v>
      </c>
      <c r="EQ45" s="31" t="s">
        <v>2123</v>
      </c>
      <c r="EV45" s="31">
        <v>1</v>
      </c>
      <c r="EW45" s="31">
        <v>1</v>
      </c>
      <c r="EX45" s="31">
        <v>2</v>
      </c>
      <c r="EY45" s="31">
        <v>2</v>
      </c>
      <c r="EZ45" s="31">
        <v>1</v>
      </c>
      <c r="FA45" s="31">
        <v>1</v>
      </c>
      <c r="FK45" s="31">
        <v>1</v>
      </c>
      <c r="FL45" s="31">
        <v>2</v>
      </c>
      <c r="FM45" s="31">
        <v>2</v>
      </c>
      <c r="FN45" s="31">
        <v>2</v>
      </c>
      <c r="FO45" s="31">
        <v>2</v>
      </c>
      <c r="FP45" s="31">
        <v>2</v>
      </c>
      <c r="FQ45" s="31">
        <v>2</v>
      </c>
      <c r="FR45" s="31">
        <v>2</v>
      </c>
      <c r="FT45" s="31">
        <v>2</v>
      </c>
      <c r="FU45" s="31">
        <v>2</v>
      </c>
      <c r="FV45" s="31">
        <v>2</v>
      </c>
      <c r="FW45" s="31">
        <v>1</v>
      </c>
      <c r="FY45" s="31">
        <v>2</v>
      </c>
      <c r="GA45" s="31">
        <v>2</v>
      </c>
      <c r="GB45" s="31">
        <v>2</v>
      </c>
      <c r="GC45" s="31">
        <v>2</v>
      </c>
      <c r="GE45" s="31">
        <v>2</v>
      </c>
      <c r="GH45" s="31">
        <v>2</v>
      </c>
      <c r="GJ45" s="31">
        <v>2</v>
      </c>
      <c r="GL45" s="31">
        <v>1</v>
      </c>
      <c r="GM45" s="31">
        <v>92014</v>
      </c>
      <c r="GO45" s="31">
        <v>2</v>
      </c>
      <c r="GQ45" s="31">
        <v>2</v>
      </c>
      <c r="GS45" s="31">
        <v>2</v>
      </c>
      <c r="GU45" s="31">
        <v>2</v>
      </c>
      <c r="GW45" s="31">
        <v>2</v>
      </c>
      <c r="GY45" s="31">
        <v>2</v>
      </c>
      <c r="HA45" s="31">
        <v>2</v>
      </c>
      <c r="HM45" s="31">
        <v>2</v>
      </c>
      <c r="HP45" s="31">
        <v>2</v>
      </c>
      <c r="HQ45" s="31">
        <v>2</v>
      </c>
      <c r="HR45" s="31">
        <v>2</v>
      </c>
      <c r="HS45" s="31">
        <v>2</v>
      </c>
      <c r="HT45" s="31">
        <v>2</v>
      </c>
      <c r="HU45" s="31">
        <v>2</v>
      </c>
      <c r="HV45" s="31">
        <v>2</v>
      </c>
      <c r="HZ45" s="31">
        <v>2</v>
      </c>
      <c r="IA45" s="31">
        <v>2</v>
      </c>
      <c r="IB45" s="31">
        <v>2</v>
      </c>
      <c r="IC45" s="31">
        <v>2</v>
      </c>
      <c r="ID45" s="31">
        <v>2</v>
      </c>
      <c r="IE45" s="31">
        <v>2</v>
      </c>
      <c r="IF45" s="31">
        <v>2</v>
      </c>
      <c r="IJ45" s="31">
        <v>1</v>
      </c>
      <c r="IK45" s="31">
        <v>2</v>
      </c>
      <c r="IL45" s="31">
        <v>2</v>
      </c>
      <c r="IM45" s="31">
        <v>2</v>
      </c>
      <c r="IN45" s="31">
        <v>2</v>
      </c>
      <c r="IO45" s="31">
        <v>2</v>
      </c>
      <c r="IP45" s="31">
        <v>2</v>
      </c>
      <c r="IQ45" s="31" t="s">
        <v>2202</v>
      </c>
      <c r="IR45" s="31" t="s">
        <v>2202</v>
      </c>
      <c r="IT45" s="31">
        <v>2</v>
      </c>
      <c r="IU45" s="31">
        <v>2</v>
      </c>
      <c r="IV45" s="31">
        <v>2</v>
      </c>
      <c r="IW45" s="31">
        <v>2</v>
      </c>
      <c r="IX45" s="31">
        <v>2</v>
      </c>
      <c r="IY45" s="31">
        <v>2</v>
      </c>
      <c r="IZ45" s="31">
        <v>2</v>
      </c>
      <c r="JD45" s="31">
        <v>2</v>
      </c>
      <c r="JE45" s="31">
        <v>2</v>
      </c>
      <c r="JF45" s="31">
        <v>2</v>
      </c>
      <c r="JG45" s="31">
        <v>2</v>
      </c>
      <c r="JH45" s="31">
        <v>2</v>
      </c>
      <c r="JI45" s="31">
        <v>2</v>
      </c>
      <c r="JJ45" s="31">
        <v>2</v>
      </c>
      <c r="JT45" s="31" t="s">
        <v>2203</v>
      </c>
      <c r="JZ45" s="31">
        <v>2</v>
      </c>
      <c r="KB45" s="31">
        <v>80</v>
      </c>
      <c r="KC45" s="31">
        <v>2</v>
      </c>
      <c r="KD45" s="31" t="s">
        <v>2204</v>
      </c>
      <c r="LC45" s="31">
        <v>2</v>
      </c>
      <c r="LE45" s="31" t="s">
        <v>2205</v>
      </c>
      <c r="LF45" s="31">
        <v>2</v>
      </c>
      <c r="LG45" s="31">
        <v>2</v>
      </c>
      <c r="LH45" s="31">
        <v>2</v>
      </c>
      <c r="LI45" s="31">
        <v>2</v>
      </c>
      <c r="LK45" s="31">
        <v>2</v>
      </c>
      <c r="LM45" s="31">
        <v>2</v>
      </c>
      <c r="LO45" s="31">
        <v>2</v>
      </c>
      <c r="LQ45" s="31">
        <v>2</v>
      </c>
      <c r="LS45" s="31">
        <v>2</v>
      </c>
      <c r="LU45" s="31">
        <v>2</v>
      </c>
      <c r="LW45" s="31">
        <v>2</v>
      </c>
      <c r="LY45" s="31">
        <v>2</v>
      </c>
      <c r="MA45" s="31">
        <v>2</v>
      </c>
      <c r="MC45" s="31">
        <v>2</v>
      </c>
      <c r="ME45" s="31">
        <v>2</v>
      </c>
      <c r="MG45" s="31">
        <v>2</v>
      </c>
      <c r="MI45" s="31">
        <v>2</v>
      </c>
      <c r="MK45" s="31">
        <v>2</v>
      </c>
      <c r="MM45" s="31">
        <v>2</v>
      </c>
      <c r="MO45" s="31">
        <v>2</v>
      </c>
      <c r="MQ45" s="31">
        <v>2</v>
      </c>
      <c r="MS45" s="31">
        <v>2</v>
      </c>
      <c r="MU45" s="31">
        <v>2</v>
      </c>
      <c r="MW45" s="31">
        <v>2</v>
      </c>
      <c r="MY45" s="31" t="s">
        <v>355</v>
      </c>
      <c r="NC45" s="31">
        <v>2</v>
      </c>
      <c r="NE45" s="31">
        <v>2</v>
      </c>
      <c r="NG45" s="31">
        <v>2</v>
      </c>
      <c r="NI45" s="31">
        <v>2</v>
      </c>
      <c r="NK45" s="31">
        <v>2</v>
      </c>
      <c r="NM45" s="31">
        <v>2</v>
      </c>
      <c r="NO45" s="31">
        <v>2</v>
      </c>
      <c r="NQ45" s="31">
        <v>2</v>
      </c>
      <c r="NS45" s="31">
        <v>2</v>
      </c>
      <c r="NU45" s="31">
        <v>2</v>
      </c>
      <c r="NW45" s="31">
        <v>2</v>
      </c>
      <c r="NY45" s="31">
        <v>2</v>
      </c>
      <c r="OA45" s="31">
        <v>2</v>
      </c>
      <c r="OC45" s="31">
        <v>2</v>
      </c>
      <c r="OE45" s="31">
        <v>2</v>
      </c>
      <c r="OG45" s="31">
        <v>2</v>
      </c>
      <c r="OI45" s="31">
        <v>2</v>
      </c>
      <c r="OK45" s="31">
        <v>2</v>
      </c>
      <c r="OM45" s="31">
        <v>2</v>
      </c>
      <c r="OO45" s="31">
        <v>2</v>
      </c>
      <c r="OQ45" s="31" t="s">
        <v>355</v>
      </c>
      <c r="OS45" s="31">
        <v>2</v>
      </c>
      <c r="OU45" s="31">
        <v>2</v>
      </c>
      <c r="OW45" s="31">
        <v>2</v>
      </c>
      <c r="OY45" s="31">
        <v>2</v>
      </c>
      <c r="PA45" s="31">
        <v>2</v>
      </c>
      <c r="PC45" s="31">
        <v>2</v>
      </c>
      <c r="PE45" s="31">
        <v>2</v>
      </c>
      <c r="PG45" s="31">
        <v>2</v>
      </c>
      <c r="PI45" s="31">
        <v>2</v>
      </c>
      <c r="PK45" s="31">
        <v>2</v>
      </c>
      <c r="PM45" s="31">
        <v>2</v>
      </c>
      <c r="PO45" s="31">
        <v>2</v>
      </c>
      <c r="PQ45" s="31">
        <v>2</v>
      </c>
      <c r="PS45" s="31">
        <v>2</v>
      </c>
      <c r="PU45" s="31">
        <v>2</v>
      </c>
      <c r="PW45" s="31">
        <v>2</v>
      </c>
      <c r="PY45" s="31">
        <v>2</v>
      </c>
      <c r="QA45" s="31">
        <v>2</v>
      </c>
      <c r="QC45" s="31">
        <v>2</v>
      </c>
      <c r="QE45" s="31">
        <v>2</v>
      </c>
      <c r="QG45" s="31">
        <v>2</v>
      </c>
      <c r="QI45" s="31" t="s">
        <v>355</v>
      </c>
      <c r="QK45" s="31">
        <v>1</v>
      </c>
      <c r="QL45" s="31">
        <v>2</v>
      </c>
      <c r="QM45" s="31">
        <v>2</v>
      </c>
      <c r="QN45" s="31">
        <v>2</v>
      </c>
      <c r="QO45" s="31">
        <v>2</v>
      </c>
      <c r="QP45" s="31">
        <v>2</v>
      </c>
      <c r="QQ45" s="31">
        <v>2</v>
      </c>
      <c r="QR45" s="31">
        <v>2</v>
      </c>
      <c r="QS45" s="31">
        <v>2</v>
      </c>
      <c r="QT45" s="31">
        <v>2</v>
      </c>
      <c r="QU45" s="31">
        <v>2</v>
      </c>
      <c r="QV45" s="31">
        <v>2</v>
      </c>
      <c r="QW45" s="31">
        <v>2</v>
      </c>
      <c r="QX45" s="31">
        <v>2</v>
      </c>
      <c r="QY45" s="31">
        <v>2</v>
      </c>
      <c r="QZ45" s="31">
        <v>2</v>
      </c>
      <c r="RA45" s="31">
        <v>2</v>
      </c>
      <c r="RB45" s="31">
        <v>2</v>
      </c>
      <c r="RC45" s="31">
        <v>2</v>
      </c>
      <c r="RD45" s="31">
        <v>2</v>
      </c>
      <c r="RE45" s="31">
        <v>1</v>
      </c>
      <c r="RF45" s="31">
        <v>2</v>
      </c>
      <c r="RG45" s="31">
        <v>2</v>
      </c>
      <c r="RH45" s="31">
        <v>2</v>
      </c>
      <c r="RI45" s="31">
        <v>2</v>
      </c>
      <c r="RJ45" s="31">
        <v>2</v>
      </c>
      <c r="RK45" s="31">
        <v>2</v>
      </c>
      <c r="RL45" s="31">
        <v>2</v>
      </c>
      <c r="RM45" s="31">
        <v>2</v>
      </c>
      <c r="RN45" s="31">
        <v>1</v>
      </c>
      <c r="RO45" s="31">
        <v>1</v>
      </c>
      <c r="RP45" s="31">
        <v>2</v>
      </c>
      <c r="RQ45" s="31">
        <v>2</v>
      </c>
      <c r="RR45" s="31">
        <v>2</v>
      </c>
      <c r="RS45" s="31">
        <v>1</v>
      </c>
      <c r="RT45" s="31" t="s">
        <v>2200</v>
      </c>
      <c r="RU45" s="31" t="s">
        <v>2200</v>
      </c>
      <c r="RV45" s="31" t="s">
        <v>355</v>
      </c>
      <c r="RW45" s="31" t="s">
        <v>355</v>
      </c>
      <c r="RX45" s="31">
        <v>3</v>
      </c>
      <c r="SD45" s="31">
        <v>3</v>
      </c>
      <c r="SF45" s="31">
        <v>2</v>
      </c>
      <c r="SG45" s="31">
        <v>2</v>
      </c>
      <c r="SH45" s="31">
        <v>2</v>
      </c>
      <c r="SI45" s="31">
        <v>2</v>
      </c>
      <c r="SJ45" s="31">
        <v>2</v>
      </c>
      <c r="SK45" s="31">
        <v>2</v>
      </c>
      <c r="SL45" s="31">
        <v>2</v>
      </c>
      <c r="SO45" s="31">
        <v>1</v>
      </c>
      <c r="SP45" s="31">
        <v>2</v>
      </c>
      <c r="SQ45" s="31">
        <v>2</v>
      </c>
      <c r="SR45" s="31">
        <v>1</v>
      </c>
      <c r="SS45" s="31">
        <v>1</v>
      </c>
      <c r="ST45" s="31">
        <v>2</v>
      </c>
      <c r="SU45" s="31">
        <v>2</v>
      </c>
      <c r="SV45" s="31">
        <v>1</v>
      </c>
      <c r="SX45" s="31">
        <v>2</v>
      </c>
      <c r="SZ45" s="31">
        <v>2</v>
      </c>
      <c r="TA45" s="31">
        <v>2</v>
      </c>
      <c r="TB45" s="31">
        <v>2</v>
      </c>
      <c r="TC45" s="31">
        <v>2</v>
      </c>
      <c r="TD45" s="31">
        <v>2</v>
      </c>
      <c r="TE45" s="31">
        <v>2</v>
      </c>
      <c r="TF45" s="31">
        <v>2</v>
      </c>
      <c r="TG45" s="31">
        <v>1</v>
      </c>
      <c r="TJ45" s="31" t="s">
        <v>356</v>
      </c>
      <c r="TK45" s="31" t="s">
        <v>356</v>
      </c>
      <c r="TQ45" s="31">
        <v>5</v>
      </c>
      <c r="TS45" s="31">
        <v>2</v>
      </c>
      <c r="TT45" s="31">
        <v>2</v>
      </c>
      <c r="TU45" s="31">
        <v>2</v>
      </c>
      <c r="TV45" s="31">
        <v>2</v>
      </c>
      <c r="TW45" s="31">
        <v>2</v>
      </c>
      <c r="TX45" s="31">
        <v>2</v>
      </c>
      <c r="TY45" s="31">
        <v>2</v>
      </c>
      <c r="TZ45" s="31">
        <v>2</v>
      </c>
      <c r="UA45" s="31">
        <v>1</v>
      </c>
    </row>
    <row r="46" spans="1:547" s="31" customFormat="1" ht="13.5" customHeight="1">
      <c r="A46" s="31">
        <f t="shared" si="0"/>
        <v>44</v>
      </c>
      <c r="B46" s="31">
        <v>44</v>
      </c>
      <c r="C46" s="31">
        <v>14</v>
      </c>
      <c r="D46" s="31" t="s">
        <v>2121</v>
      </c>
      <c r="E46" s="31" t="s">
        <v>2206</v>
      </c>
      <c r="F46" s="31">
        <v>3</v>
      </c>
      <c r="H46" s="31">
        <v>42216</v>
      </c>
      <c r="I46" s="31">
        <v>23274</v>
      </c>
      <c r="J46" s="31">
        <v>2</v>
      </c>
      <c r="K46" s="31">
        <v>1</v>
      </c>
      <c r="L46" s="31">
        <v>4</v>
      </c>
      <c r="N46" s="31">
        <v>3</v>
      </c>
      <c r="P46" s="31">
        <v>4</v>
      </c>
      <c r="R46" s="31">
        <v>41730</v>
      </c>
      <c r="S46" s="31">
        <v>41730</v>
      </c>
      <c r="T46" s="31">
        <v>42125</v>
      </c>
      <c r="W46" s="31">
        <v>1</v>
      </c>
      <c r="X46" s="31">
        <v>2</v>
      </c>
      <c r="Y46" s="31">
        <v>2</v>
      </c>
      <c r="Z46" s="31">
        <v>2</v>
      </c>
      <c r="AA46" s="31">
        <v>2</v>
      </c>
      <c r="AB46" s="31">
        <v>2</v>
      </c>
      <c r="AC46" s="31">
        <v>2</v>
      </c>
      <c r="AD46" s="31">
        <v>2</v>
      </c>
      <c r="AE46" s="31">
        <v>3</v>
      </c>
      <c r="AF46" s="31">
        <v>3</v>
      </c>
      <c r="AG46" s="31">
        <v>1</v>
      </c>
      <c r="AH46" s="31">
        <v>2</v>
      </c>
      <c r="AI46" s="31">
        <v>6</v>
      </c>
      <c r="AJ46" s="31">
        <v>1</v>
      </c>
      <c r="AK46" s="31">
        <v>4</v>
      </c>
      <c r="AL46" s="31">
        <v>2</v>
      </c>
      <c r="AN46" s="31">
        <v>2</v>
      </c>
      <c r="AO46" s="31">
        <v>2</v>
      </c>
      <c r="AP46" s="31">
        <v>2</v>
      </c>
      <c r="AQ46" s="31">
        <v>1</v>
      </c>
      <c r="AR46" s="31">
        <v>2</v>
      </c>
      <c r="AS46" s="31">
        <v>2</v>
      </c>
      <c r="AT46" s="31">
        <v>2</v>
      </c>
      <c r="AU46" s="31">
        <v>2</v>
      </c>
      <c r="AW46" s="31">
        <v>1</v>
      </c>
      <c r="AX46" s="31">
        <v>2</v>
      </c>
      <c r="AY46" s="31">
        <v>2</v>
      </c>
      <c r="AZ46" s="31">
        <v>1</v>
      </c>
      <c r="BA46" s="31">
        <v>2</v>
      </c>
      <c r="BB46" s="31">
        <v>2</v>
      </c>
      <c r="BD46" s="31">
        <v>1</v>
      </c>
      <c r="BE46" s="31">
        <v>2</v>
      </c>
      <c r="BF46" s="31">
        <v>2</v>
      </c>
      <c r="BG46" s="31">
        <v>1</v>
      </c>
      <c r="BH46" s="31">
        <v>1</v>
      </c>
      <c r="BI46" s="31">
        <v>2</v>
      </c>
      <c r="BK46" s="31">
        <v>2</v>
      </c>
      <c r="BL46" s="31">
        <v>2</v>
      </c>
      <c r="BM46" s="31">
        <v>2</v>
      </c>
      <c r="BN46" s="31">
        <v>2</v>
      </c>
      <c r="BO46" s="31">
        <v>2</v>
      </c>
      <c r="BP46" s="31">
        <v>2</v>
      </c>
      <c r="BQ46" s="31">
        <v>3</v>
      </c>
      <c r="BS46" s="31" t="s">
        <v>355</v>
      </c>
      <c r="BT46" s="31">
        <v>2</v>
      </c>
      <c r="BU46" s="31">
        <v>2</v>
      </c>
      <c r="BV46" s="31">
        <v>2</v>
      </c>
      <c r="BW46" s="31">
        <v>2</v>
      </c>
      <c r="BX46" s="31">
        <v>2</v>
      </c>
      <c r="BY46" s="31">
        <v>1</v>
      </c>
      <c r="BZ46" s="31">
        <v>2</v>
      </c>
      <c r="CA46" s="31">
        <v>2</v>
      </c>
      <c r="CB46" s="31">
        <v>2</v>
      </c>
      <c r="CC46" s="31">
        <v>2</v>
      </c>
      <c r="CD46" s="31">
        <v>1</v>
      </c>
      <c r="CH46" s="31">
        <v>1</v>
      </c>
      <c r="CM46" s="31">
        <v>16</v>
      </c>
      <c r="CN46" s="31">
        <v>22</v>
      </c>
      <c r="DA46" s="31">
        <v>4</v>
      </c>
      <c r="DF46" s="31">
        <v>3</v>
      </c>
      <c r="DG46" s="31">
        <v>4</v>
      </c>
      <c r="DH46" s="31">
        <v>4</v>
      </c>
      <c r="DI46" s="31">
        <v>4</v>
      </c>
      <c r="DJ46" s="31">
        <v>4</v>
      </c>
      <c r="DK46" s="31">
        <v>4</v>
      </c>
      <c r="DL46" s="31">
        <v>4</v>
      </c>
      <c r="DM46" s="31">
        <v>3</v>
      </c>
      <c r="DN46" s="31">
        <v>2</v>
      </c>
      <c r="DO46" s="31">
        <v>4</v>
      </c>
      <c r="DP46" s="31">
        <v>4</v>
      </c>
      <c r="DQ46" s="31">
        <v>4</v>
      </c>
      <c r="DR46" s="31">
        <v>44</v>
      </c>
      <c r="EW46" s="31">
        <v>2</v>
      </c>
      <c r="EX46" s="31">
        <v>2</v>
      </c>
      <c r="FK46" s="31">
        <v>2</v>
      </c>
      <c r="FL46" s="31">
        <v>2</v>
      </c>
      <c r="FM46" s="31">
        <v>2</v>
      </c>
      <c r="FN46" s="31">
        <v>2</v>
      </c>
      <c r="FO46" s="31">
        <v>2</v>
      </c>
      <c r="FP46" s="31">
        <v>2</v>
      </c>
      <c r="FQ46" s="31">
        <v>2</v>
      </c>
      <c r="FR46" s="31">
        <v>2</v>
      </c>
      <c r="FS46" s="31">
        <v>4</v>
      </c>
      <c r="FT46" s="31">
        <v>2</v>
      </c>
      <c r="FU46" s="31">
        <v>2</v>
      </c>
      <c r="FV46" s="31">
        <v>2</v>
      </c>
      <c r="FW46" s="31">
        <v>1</v>
      </c>
      <c r="FY46" s="31">
        <v>2</v>
      </c>
      <c r="GA46" s="31">
        <v>2</v>
      </c>
      <c r="GB46" s="31">
        <v>2</v>
      </c>
      <c r="GC46" s="31">
        <v>2</v>
      </c>
      <c r="GE46" s="31">
        <v>2</v>
      </c>
      <c r="GH46" s="31">
        <v>2</v>
      </c>
      <c r="GJ46" s="31">
        <v>2</v>
      </c>
      <c r="GL46" s="31">
        <v>1</v>
      </c>
      <c r="GO46" s="31">
        <v>2</v>
      </c>
      <c r="GQ46" s="31">
        <v>2</v>
      </c>
      <c r="GS46" s="31">
        <v>2</v>
      </c>
      <c r="GU46" s="31">
        <v>2</v>
      </c>
      <c r="GW46" s="31">
        <v>2</v>
      </c>
      <c r="HM46" s="31">
        <v>2</v>
      </c>
      <c r="HP46" s="31">
        <v>2</v>
      </c>
      <c r="HQ46" s="31">
        <v>2</v>
      </c>
      <c r="HR46" s="31">
        <v>2</v>
      </c>
      <c r="HS46" s="31">
        <v>2</v>
      </c>
      <c r="HT46" s="31">
        <v>2</v>
      </c>
      <c r="HU46" s="31">
        <v>2</v>
      </c>
      <c r="HV46" s="31">
        <v>2</v>
      </c>
      <c r="HZ46" s="31">
        <v>2</v>
      </c>
      <c r="IA46" s="31">
        <v>2</v>
      </c>
      <c r="IB46" s="31">
        <v>2</v>
      </c>
      <c r="IC46" s="31">
        <v>2</v>
      </c>
      <c r="ID46" s="31">
        <v>2</v>
      </c>
      <c r="IE46" s="31">
        <v>2</v>
      </c>
      <c r="IF46" s="31">
        <v>2</v>
      </c>
      <c r="IJ46" s="31">
        <v>2</v>
      </c>
      <c r="IK46" s="31">
        <v>2</v>
      </c>
      <c r="IL46" s="31">
        <v>2</v>
      </c>
      <c r="IM46" s="31">
        <v>2</v>
      </c>
      <c r="IN46" s="31">
        <v>2</v>
      </c>
      <c r="IO46" s="31">
        <v>2</v>
      </c>
      <c r="IP46" s="31">
        <v>2</v>
      </c>
      <c r="IT46" s="31">
        <v>2</v>
      </c>
      <c r="IU46" s="31">
        <v>2</v>
      </c>
      <c r="IV46" s="31">
        <v>2</v>
      </c>
      <c r="IW46" s="31">
        <v>2</v>
      </c>
      <c r="IX46" s="31">
        <v>2</v>
      </c>
      <c r="IY46" s="31">
        <v>2</v>
      </c>
      <c r="IZ46" s="31">
        <v>2</v>
      </c>
      <c r="JD46" s="31">
        <v>2</v>
      </c>
      <c r="JE46" s="31">
        <v>2</v>
      </c>
      <c r="JF46" s="31">
        <v>2</v>
      </c>
      <c r="JG46" s="31">
        <v>2</v>
      </c>
      <c r="JH46" s="31">
        <v>2</v>
      </c>
      <c r="JI46" s="31">
        <v>2</v>
      </c>
      <c r="JJ46" s="31">
        <v>2</v>
      </c>
      <c r="JN46" s="31" t="s">
        <v>2207</v>
      </c>
      <c r="JZ46" s="31">
        <v>2</v>
      </c>
      <c r="KA46" s="31" t="s">
        <v>2207</v>
      </c>
      <c r="KB46" s="31">
        <v>65</v>
      </c>
      <c r="KC46" s="31">
        <v>1</v>
      </c>
      <c r="LC46" s="31">
        <v>2</v>
      </c>
      <c r="LD46" s="31">
        <v>2</v>
      </c>
      <c r="LE46" s="31">
        <v>1</v>
      </c>
      <c r="LF46" s="31">
        <v>2</v>
      </c>
      <c r="LG46" s="31">
        <v>2</v>
      </c>
      <c r="LH46" s="31">
        <v>1</v>
      </c>
      <c r="LI46" s="31">
        <v>2</v>
      </c>
      <c r="LK46" s="31">
        <v>2</v>
      </c>
      <c r="LM46" s="31">
        <v>2</v>
      </c>
      <c r="LO46" s="31">
        <v>2</v>
      </c>
      <c r="LQ46" s="31">
        <v>2</v>
      </c>
      <c r="LS46" s="31">
        <v>2</v>
      </c>
      <c r="LU46" s="31">
        <v>2</v>
      </c>
      <c r="LW46" s="31">
        <v>2</v>
      </c>
      <c r="LY46" s="31">
        <v>2</v>
      </c>
      <c r="MA46" s="31">
        <v>2</v>
      </c>
      <c r="MC46" s="31">
        <v>2</v>
      </c>
      <c r="ME46" s="31">
        <v>2</v>
      </c>
      <c r="MG46" s="31">
        <v>2</v>
      </c>
      <c r="MI46" s="31">
        <v>2</v>
      </c>
      <c r="MK46" s="31">
        <v>2</v>
      </c>
      <c r="MO46" s="31">
        <v>2</v>
      </c>
      <c r="MQ46" s="31">
        <v>2</v>
      </c>
      <c r="MS46" s="31">
        <v>2</v>
      </c>
      <c r="MU46" s="31">
        <v>2</v>
      </c>
      <c r="MW46" s="31">
        <v>2</v>
      </c>
      <c r="MY46" s="31" t="s">
        <v>356</v>
      </c>
      <c r="MZ46" s="31">
        <v>10</v>
      </c>
      <c r="NC46" s="31">
        <v>2</v>
      </c>
      <c r="NE46" s="31">
        <v>2</v>
      </c>
      <c r="NG46" s="31">
        <v>2</v>
      </c>
      <c r="NI46" s="31">
        <v>2</v>
      </c>
      <c r="NK46" s="31">
        <v>2</v>
      </c>
      <c r="NM46" s="31">
        <v>2</v>
      </c>
      <c r="NO46" s="31">
        <v>2</v>
      </c>
      <c r="NQ46" s="31">
        <v>2</v>
      </c>
      <c r="NS46" s="31">
        <v>2</v>
      </c>
      <c r="NU46" s="31">
        <v>2</v>
      </c>
      <c r="NW46" s="31">
        <v>2</v>
      </c>
      <c r="NY46" s="31">
        <v>2</v>
      </c>
      <c r="OA46" s="31">
        <v>2</v>
      </c>
      <c r="OC46" s="31">
        <v>2</v>
      </c>
      <c r="OE46" s="31">
        <v>1</v>
      </c>
      <c r="OF46" s="31">
        <v>10</v>
      </c>
      <c r="OI46" s="31">
        <v>2</v>
      </c>
      <c r="OK46" s="31">
        <v>2</v>
      </c>
      <c r="OM46" s="31">
        <v>2</v>
      </c>
      <c r="OO46" s="31">
        <v>2</v>
      </c>
      <c r="OQ46" s="31" t="s">
        <v>355</v>
      </c>
      <c r="OS46" s="31">
        <v>2</v>
      </c>
      <c r="OU46" s="31">
        <v>2</v>
      </c>
      <c r="OW46" s="31">
        <v>2</v>
      </c>
      <c r="OY46" s="31">
        <v>2</v>
      </c>
      <c r="PA46" s="31">
        <v>2</v>
      </c>
      <c r="PC46" s="31">
        <v>2</v>
      </c>
      <c r="PE46" s="31">
        <v>2</v>
      </c>
      <c r="PG46" s="31">
        <v>2</v>
      </c>
      <c r="PI46" s="31">
        <v>2</v>
      </c>
      <c r="PK46" s="31">
        <v>2</v>
      </c>
      <c r="PM46" s="31">
        <v>2</v>
      </c>
      <c r="PO46" s="31">
        <v>2</v>
      </c>
      <c r="PQ46" s="31">
        <v>2</v>
      </c>
      <c r="PS46" s="31">
        <v>2</v>
      </c>
      <c r="PU46" s="31">
        <v>2</v>
      </c>
      <c r="PW46" s="31">
        <v>2</v>
      </c>
      <c r="PY46" s="31">
        <v>2</v>
      </c>
      <c r="QA46" s="31">
        <v>2</v>
      </c>
      <c r="QC46" s="31">
        <v>2</v>
      </c>
      <c r="QE46" s="31">
        <v>2</v>
      </c>
      <c r="QG46" s="31">
        <v>2</v>
      </c>
      <c r="QI46" s="31" t="s">
        <v>355</v>
      </c>
      <c r="QK46" s="31">
        <v>1</v>
      </c>
      <c r="QL46" s="31">
        <v>2</v>
      </c>
      <c r="QM46" s="31">
        <v>2</v>
      </c>
      <c r="QN46" s="31">
        <v>2</v>
      </c>
      <c r="QO46" s="31">
        <v>2</v>
      </c>
      <c r="QP46" s="31">
        <v>2</v>
      </c>
      <c r="QQ46" s="31">
        <v>2</v>
      </c>
      <c r="QR46" s="31">
        <v>2</v>
      </c>
      <c r="QS46" s="31">
        <v>2</v>
      </c>
      <c r="QT46" s="31">
        <v>2</v>
      </c>
      <c r="QU46" s="31">
        <v>2</v>
      </c>
      <c r="QV46" s="31">
        <v>2</v>
      </c>
      <c r="QW46" s="31">
        <v>2</v>
      </c>
      <c r="QX46" s="31">
        <v>2</v>
      </c>
      <c r="QY46" s="31">
        <v>2</v>
      </c>
      <c r="QZ46" s="31">
        <v>2</v>
      </c>
      <c r="RA46" s="31">
        <v>2</v>
      </c>
      <c r="RB46" s="31">
        <v>2</v>
      </c>
      <c r="RC46" s="31">
        <v>2</v>
      </c>
      <c r="RD46" s="31">
        <v>2</v>
      </c>
      <c r="RE46" s="31">
        <v>2</v>
      </c>
      <c r="RF46" s="31">
        <v>2</v>
      </c>
      <c r="RG46" s="31">
        <v>2</v>
      </c>
      <c r="RH46" s="31">
        <v>2</v>
      </c>
      <c r="RI46" s="31">
        <v>2</v>
      </c>
      <c r="RJ46" s="31">
        <v>2</v>
      </c>
      <c r="RK46" s="31">
        <v>2</v>
      </c>
      <c r="RL46" s="31">
        <v>2</v>
      </c>
      <c r="RM46" s="31">
        <v>2</v>
      </c>
      <c r="RN46" s="31">
        <v>2</v>
      </c>
      <c r="RO46" s="31">
        <v>2</v>
      </c>
      <c r="RP46" s="31">
        <v>2</v>
      </c>
      <c r="RQ46" s="31">
        <v>2</v>
      </c>
      <c r="RR46" s="31">
        <v>1</v>
      </c>
      <c r="RS46" s="31">
        <v>2</v>
      </c>
      <c r="RT46" s="31" t="s">
        <v>2208</v>
      </c>
      <c r="RU46" s="31" t="s">
        <v>2208</v>
      </c>
      <c r="RV46" s="31" t="s">
        <v>355</v>
      </c>
      <c r="RW46" s="31" t="s">
        <v>355</v>
      </c>
      <c r="RX46" s="31">
        <v>4</v>
      </c>
      <c r="SF46" s="31">
        <v>2</v>
      </c>
      <c r="SG46" s="31">
        <v>2</v>
      </c>
      <c r="SH46" s="31">
        <v>2</v>
      </c>
      <c r="SI46" s="31">
        <v>2</v>
      </c>
      <c r="SJ46" s="31">
        <v>2</v>
      </c>
      <c r="SK46" s="31">
        <v>2</v>
      </c>
      <c r="SL46" s="31">
        <v>2</v>
      </c>
      <c r="SO46" s="31">
        <v>2</v>
      </c>
      <c r="SP46" s="31">
        <v>2</v>
      </c>
      <c r="SQ46" s="31">
        <v>2</v>
      </c>
      <c r="SR46" s="31">
        <v>1</v>
      </c>
      <c r="SS46" s="31">
        <v>2</v>
      </c>
      <c r="ST46" s="31">
        <v>2</v>
      </c>
      <c r="SU46" s="31">
        <v>2</v>
      </c>
      <c r="SV46" s="31">
        <v>1</v>
      </c>
      <c r="SX46" s="31">
        <v>3</v>
      </c>
      <c r="SZ46" s="31">
        <v>2</v>
      </c>
      <c r="TA46" s="31">
        <v>2</v>
      </c>
      <c r="TB46" s="31">
        <v>2</v>
      </c>
      <c r="TC46" s="31">
        <v>2</v>
      </c>
      <c r="TD46" s="31">
        <v>2</v>
      </c>
      <c r="TE46" s="31">
        <v>2</v>
      </c>
      <c r="TF46" s="31">
        <v>2</v>
      </c>
      <c r="TG46" s="31">
        <v>1</v>
      </c>
      <c r="TH46" s="31" t="s">
        <v>1437</v>
      </c>
      <c r="TJ46" s="31" t="s">
        <v>356</v>
      </c>
      <c r="TK46" s="31" t="s">
        <v>356</v>
      </c>
      <c r="TS46" s="31">
        <v>2</v>
      </c>
      <c r="TT46" s="31">
        <v>2</v>
      </c>
      <c r="TU46" s="31">
        <v>2</v>
      </c>
      <c r="TV46" s="31">
        <v>2</v>
      </c>
      <c r="TW46" s="31">
        <v>2</v>
      </c>
      <c r="TX46" s="31">
        <v>2</v>
      </c>
      <c r="TY46" s="31">
        <v>2</v>
      </c>
      <c r="TZ46" s="31">
        <v>1</v>
      </c>
      <c r="UA46" s="31">
        <v>1</v>
      </c>
    </row>
    <row r="47" spans="1:547" s="31" customFormat="1" ht="13.5" customHeight="1">
      <c r="A47" s="31">
        <f t="shared" si="0"/>
        <v>45</v>
      </c>
      <c r="B47" s="31">
        <v>45</v>
      </c>
      <c r="C47" s="31">
        <v>15</v>
      </c>
      <c r="D47" s="31" t="s">
        <v>2121</v>
      </c>
      <c r="E47" s="31" t="s">
        <v>2209</v>
      </c>
      <c r="F47" s="31">
        <v>3</v>
      </c>
      <c r="H47" s="31">
        <v>42223</v>
      </c>
      <c r="I47" s="31">
        <v>42223</v>
      </c>
      <c r="J47" s="31">
        <v>2</v>
      </c>
      <c r="K47" s="31">
        <v>1</v>
      </c>
      <c r="L47" s="31">
        <v>3</v>
      </c>
      <c r="M47" s="31">
        <v>2</v>
      </c>
      <c r="N47" s="31">
        <v>1</v>
      </c>
      <c r="O47" s="31">
        <v>1</v>
      </c>
      <c r="R47" s="31">
        <v>41518</v>
      </c>
      <c r="S47" s="31">
        <v>42095</v>
      </c>
      <c r="T47" s="31">
        <v>42217</v>
      </c>
      <c r="W47" s="31">
        <v>1</v>
      </c>
      <c r="X47" s="31">
        <v>2</v>
      </c>
      <c r="Y47" s="31">
        <v>2</v>
      </c>
      <c r="Z47" s="31">
        <v>2</v>
      </c>
      <c r="AA47" s="31">
        <v>2</v>
      </c>
      <c r="AB47" s="31">
        <v>2</v>
      </c>
      <c r="AC47" s="31">
        <v>2</v>
      </c>
      <c r="AD47" s="31">
        <v>2</v>
      </c>
      <c r="AE47" s="31">
        <v>2</v>
      </c>
      <c r="AF47" s="31">
        <v>2</v>
      </c>
      <c r="AG47" s="31">
        <v>2</v>
      </c>
      <c r="AH47" s="31">
        <v>1</v>
      </c>
      <c r="AI47" s="31">
        <v>6</v>
      </c>
      <c r="AJ47" s="31">
        <v>2</v>
      </c>
      <c r="AK47" s="31">
        <v>4</v>
      </c>
      <c r="AL47" s="31">
        <v>2</v>
      </c>
      <c r="AN47" s="31">
        <v>2</v>
      </c>
      <c r="AO47" s="31">
        <v>2</v>
      </c>
      <c r="AP47" s="31">
        <v>2</v>
      </c>
      <c r="AQ47" s="31">
        <v>2</v>
      </c>
      <c r="AR47" s="31">
        <v>2</v>
      </c>
      <c r="AS47" s="31">
        <v>2</v>
      </c>
      <c r="AT47" s="31">
        <v>1</v>
      </c>
      <c r="AU47" s="31">
        <v>2</v>
      </c>
      <c r="AW47" s="31">
        <v>2</v>
      </c>
      <c r="AX47" s="31">
        <v>2</v>
      </c>
      <c r="AY47" s="31">
        <v>2</v>
      </c>
      <c r="AZ47" s="31">
        <v>1</v>
      </c>
      <c r="BA47" s="31">
        <v>1</v>
      </c>
      <c r="BB47" s="31">
        <v>1</v>
      </c>
      <c r="BD47" s="31">
        <v>2</v>
      </c>
      <c r="BE47" s="31">
        <v>2</v>
      </c>
      <c r="BF47" s="31">
        <v>2</v>
      </c>
      <c r="BG47" s="31">
        <v>1</v>
      </c>
      <c r="BH47" s="31">
        <v>2</v>
      </c>
      <c r="BI47" s="31">
        <v>1</v>
      </c>
      <c r="BK47" s="31">
        <v>1</v>
      </c>
      <c r="BL47" s="31">
        <v>2</v>
      </c>
      <c r="BM47" s="31">
        <v>2</v>
      </c>
      <c r="BN47" s="31">
        <v>2</v>
      </c>
      <c r="BO47" s="31">
        <v>2</v>
      </c>
      <c r="BP47" s="31">
        <v>2</v>
      </c>
      <c r="BQ47" s="31">
        <v>1</v>
      </c>
      <c r="BS47" s="31" t="s">
        <v>355</v>
      </c>
      <c r="BT47" s="31">
        <v>2</v>
      </c>
      <c r="BU47" s="31">
        <v>2</v>
      </c>
      <c r="BV47" s="31">
        <v>2</v>
      </c>
      <c r="BW47" s="31">
        <v>2</v>
      </c>
      <c r="BX47" s="31">
        <v>2</v>
      </c>
      <c r="BY47" s="31">
        <v>1</v>
      </c>
      <c r="BZ47" s="31">
        <v>2</v>
      </c>
      <c r="CA47" s="31">
        <v>2</v>
      </c>
      <c r="CB47" s="31">
        <v>2</v>
      </c>
      <c r="CC47" s="31">
        <v>2</v>
      </c>
      <c r="CD47" s="31">
        <v>2</v>
      </c>
      <c r="CH47" s="31">
        <v>1</v>
      </c>
      <c r="CM47" s="31">
        <v>7</v>
      </c>
      <c r="DA47" s="31">
        <v>2</v>
      </c>
      <c r="DT47" s="31">
        <v>203</v>
      </c>
      <c r="DU47" s="31">
        <v>0</v>
      </c>
      <c r="DV47" s="31">
        <v>171</v>
      </c>
      <c r="DW47" s="31" t="s">
        <v>2136</v>
      </c>
      <c r="DX47" s="31">
        <v>0.61099999999999999</v>
      </c>
      <c r="DY47" s="31">
        <v>56</v>
      </c>
      <c r="DZ47" s="31">
        <v>66</v>
      </c>
      <c r="EA47" s="31" t="s">
        <v>2137</v>
      </c>
      <c r="EB47" s="31">
        <v>76</v>
      </c>
      <c r="EC47" s="31">
        <v>59</v>
      </c>
      <c r="ED47" s="31">
        <v>104</v>
      </c>
      <c r="EE47" s="31" t="s">
        <v>2138</v>
      </c>
      <c r="EW47" s="31">
        <v>2</v>
      </c>
      <c r="EX47" s="31">
        <v>2</v>
      </c>
      <c r="EY47" s="31">
        <v>2</v>
      </c>
      <c r="EZ47" s="31">
        <v>1</v>
      </c>
      <c r="FA47" s="31">
        <v>1</v>
      </c>
      <c r="FK47" s="31">
        <v>2</v>
      </c>
      <c r="FL47" s="31">
        <v>2</v>
      </c>
      <c r="FM47" s="31">
        <v>2</v>
      </c>
      <c r="FN47" s="31">
        <v>2</v>
      </c>
      <c r="FO47" s="31">
        <v>2</v>
      </c>
      <c r="FP47" s="31">
        <v>2</v>
      </c>
      <c r="FQ47" s="31">
        <v>2</v>
      </c>
      <c r="FR47" s="31">
        <v>2</v>
      </c>
      <c r="FS47" s="31">
        <v>4</v>
      </c>
      <c r="FT47" s="31">
        <v>2</v>
      </c>
      <c r="FU47" s="31">
        <v>2</v>
      </c>
      <c r="FV47" s="31">
        <v>2</v>
      </c>
      <c r="FW47" s="31">
        <v>1</v>
      </c>
      <c r="FY47" s="31">
        <v>2</v>
      </c>
      <c r="GA47" s="31">
        <v>2</v>
      </c>
      <c r="GB47" s="31">
        <v>2</v>
      </c>
      <c r="GC47" s="31">
        <v>1</v>
      </c>
      <c r="GE47" s="31">
        <v>2</v>
      </c>
      <c r="GG47" s="31">
        <v>0.5</v>
      </c>
      <c r="GH47" s="31">
        <v>2</v>
      </c>
      <c r="GJ47" s="31">
        <v>2</v>
      </c>
      <c r="GL47" s="31">
        <v>2</v>
      </c>
      <c r="GO47" s="31">
        <v>2</v>
      </c>
      <c r="GQ47" s="31">
        <v>2</v>
      </c>
      <c r="GS47" s="31">
        <v>2</v>
      </c>
      <c r="GU47" s="31">
        <v>1</v>
      </c>
      <c r="GV47" s="31" t="s">
        <v>2210</v>
      </c>
      <c r="GW47" s="31">
        <v>1</v>
      </c>
      <c r="GX47" s="31" t="s">
        <v>382</v>
      </c>
      <c r="GY47" s="31">
        <v>2</v>
      </c>
      <c r="HA47" s="31">
        <v>2</v>
      </c>
      <c r="HM47" s="31">
        <v>2</v>
      </c>
      <c r="HP47" s="31">
        <v>2</v>
      </c>
      <c r="HQ47" s="31">
        <v>2</v>
      </c>
      <c r="HR47" s="31">
        <v>2</v>
      </c>
      <c r="HS47" s="31">
        <v>2</v>
      </c>
      <c r="HT47" s="31">
        <v>2</v>
      </c>
      <c r="HU47" s="31">
        <v>2</v>
      </c>
      <c r="HV47" s="31">
        <v>2</v>
      </c>
      <c r="HZ47" s="31">
        <v>2</v>
      </c>
      <c r="IA47" s="31">
        <v>2</v>
      </c>
      <c r="IB47" s="31">
        <v>2</v>
      </c>
      <c r="IC47" s="31">
        <v>2</v>
      </c>
      <c r="ID47" s="31">
        <v>2</v>
      </c>
      <c r="IE47" s="31">
        <v>2</v>
      </c>
      <c r="IF47" s="31">
        <v>2</v>
      </c>
      <c r="IJ47" s="31">
        <v>2</v>
      </c>
      <c r="IK47" s="31">
        <v>2</v>
      </c>
      <c r="IL47" s="31">
        <v>2</v>
      </c>
      <c r="IM47" s="31">
        <v>2</v>
      </c>
      <c r="IN47" s="31">
        <v>2</v>
      </c>
      <c r="IO47" s="31">
        <v>2</v>
      </c>
      <c r="IP47" s="31">
        <v>2</v>
      </c>
      <c r="IT47" s="31">
        <v>2</v>
      </c>
      <c r="IU47" s="31">
        <v>2</v>
      </c>
      <c r="IV47" s="31">
        <v>2</v>
      </c>
      <c r="IW47" s="31">
        <v>2</v>
      </c>
      <c r="IX47" s="31">
        <v>2</v>
      </c>
      <c r="IY47" s="31">
        <v>2</v>
      </c>
      <c r="IZ47" s="31">
        <v>2</v>
      </c>
      <c r="JD47" s="31">
        <v>2</v>
      </c>
      <c r="JE47" s="31">
        <v>2</v>
      </c>
      <c r="JF47" s="31">
        <v>2</v>
      </c>
      <c r="JG47" s="31">
        <v>2</v>
      </c>
      <c r="JH47" s="31">
        <v>2</v>
      </c>
      <c r="JI47" s="31">
        <v>2</v>
      </c>
      <c r="JJ47" s="31">
        <v>2</v>
      </c>
      <c r="JZ47" s="31">
        <v>1</v>
      </c>
      <c r="KC47" s="31">
        <v>2</v>
      </c>
      <c r="LC47" s="31">
        <v>2</v>
      </c>
      <c r="LF47" s="31">
        <v>2</v>
      </c>
      <c r="LG47" s="31">
        <v>2</v>
      </c>
      <c r="LH47" s="31">
        <v>1</v>
      </c>
      <c r="LI47" s="31">
        <v>1</v>
      </c>
      <c r="LK47" s="31">
        <v>2</v>
      </c>
      <c r="LM47" s="31">
        <v>2</v>
      </c>
      <c r="LO47" s="31">
        <v>2</v>
      </c>
      <c r="LQ47" s="31">
        <v>2</v>
      </c>
      <c r="LS47" s="31">
        <v>2</v>
      </c>
      <c r="LU47" s="31">
        <v>2</v>
      </c>
      <c r="LW47" s="31">
        <v>2</v>
      </c>
      <c r="LY47" s="31">
        <v>2</v>
      </c>
      <c r="MA47" s="31">
        <v>1</v>
      </c>
      <c r="MC47" s="31">
        <v>2</v>
      </c>
      <c r="ME47" s="31">
        <v>2</v>
      </c>
      <c r="MG47" s="31">
        <v>2</v>
      </c>
      <c r="MI47" s="31">
        <v>2</v>
      </c>
      <c r="MK47" s="31">
        <v>2</v>
      </c>
      <c r="MM47" s="31">
        <v>2</v>
      </c>
      <c r="MO47" s="31">
        <v>2</v>
      </c>
      <c r="MQ47" s="31">
        <v>2</v>
      </c>
      <c r="MS47" s="31">
        <v>2</v>
      </c>
      <c r="MU47" s="31">
        <v>2</v>
      </c>
      <c r="MW47" s="31">
        <v>2</v>
      </c>
      <c r="MY47" s="31" t="s">
        <v>356</v>
      </c>
      <c r="NC47" s="31">
        <v>2</v>
      </c>
      <c r="NE47" s="31">
        <v>2</v>
      </c>
      <c r="NG47" s="31">
        <v>2</v>
      </c>
      <c r="NI47" s="31">
        <v>2</v>
      </c>
      <c r="NK47" s="31">
        <v>2</v>
      </c>
      <c r="NM47" s="31">
        <v>2</v>
      </c>
      <c r="NO47" s="31">
        <v>2</v>
      </c>
      <c r="NQ47" s="31">
        <v>2</v>
      </c>
      <c r="NS47" s="31">
        <v>2</v>
      </c>
      <c r="NU47" s="31">
        <v>2</v>
      </c>
      <c r="NW47" s="31">
        <v>2</v>
      </c>
      <c r="NY47" s="31">
        <v>2</v>
      </c>
      <c r="OA47" s="31">
        <v>2</v>
      </c>
      <c r="OC47" s="31">
        <v>2</v>
      </c>
      <c r="OE47" s="31">
        <v>2</v>
      </c>
      <c r="OG47" s="31">
        <v>2</v>
      </c>
      <c r="OI47" s="31">
        <v>2</v>
      </c>
      <c r="OK47" s="31">
        <v>2</v>
      </c>
      <c r="OM47" s="31">
        <v>2</v>
      </c>
      <c r="OO47" s="31">
        <v>2</v>
      </c>
      <c r="OQ47" s="31" t="s">
        <v>355</v>
      </c>
      <c r="OS47" s="31">
        <v>2</v>
      </c>
      <c r="OU47" s="31">
        <v>2</v>
      </c>
      <c r="OW47" s="31">
        <v>2</v>
      </c>
      <c r="OY47" s="31">
        <v>2</v>
      </c>
      <c r="PA47" s="31">
        <v>2</v>
      </c>
      <c r="PC47" s="31">
        <v>2</v>
      </c>
      <c r="PE47" s="31">
        <v>2</v>
      </c>
      <c r="PG47" s="31">
        <v>2</v>
      </c>
      <c r="PI47" s="31">
        <v>2</v>
      </c>
      <c r="PK47" s="31">
        <v>2</v>
      </c>
      <c r="PM47" s="31">
        <v>2</v>
      </c>
      <c r="PO47" s="31">
        <v>2</v>
      </c>
      <c r="PQ47" s="31">
        <v>2</v>
      </c>
      <c r="PS47" s="31">
        <v>2</v>
      </c>
      <c r="PU47" s="31">
        <v>2</v>
      </c>
      <c r="PW47" s="31">
        <v>2</v>
      </c>
      <c r="PY47" s="31">
        <v>2</v>
      </c>
      <c r="QA47" s="31">
        <v>2</v>
      </c>
      <c r="QC47" s="31">
        <v>2</v>
      </c>
      <c r="QE47" s="31">
        <v>2</v>
      </c>
      <c r="QG47" s="31">
        <v>2</v>
      </c>
      <c r="QI47" s="31" t="s">
        <v>355</v>
      </c>
      <c r="QK47" s="31">
        <v>1</v>
      </c>
      <c r="QL47" s="31">
        <v>2</v>
      </c>
      <c r="QM47" s="31">
        <v>2</v>
      </c>
      <c r="QN47" s="31">
        <v>2</v>
      </c>
      <c r="QO47" s="31">
        <v>1</v>
      </c>
      <c r="QP47" s="31">
        <v>2</v>
      </c>
      <c r="QQ47" s="31">
        <v>2</v>
      </c>
      <c r="QR47" s="31">
        <v>2</v>
      </c>
      <c r="QS47" s="31">
        <v>2</v>
      </c>
      <c r="QT47" s="31">
        <v>2</v>
      </c>
      <c r="QU47" s="31">
        <v>2</v>
      </c>
      <c r="QV47" s="31">
        <v>2</v>
      </c>
      <c r="QW47" s="31">
        <v>2</v>
      </c>
      <c r="QX47" s="31">
        <v>2</v>
      </c>
      <c r="QY47" s="31">
        <v>2</v>
      </c>
      <c r="QZ47" s="31">
        <v>2</v>
      </c>
      <c r="RA47" s="31">
        <v>2</v>
      </c>
      <c r="RB47" s="31">
        <v>2</v>
      </c>
      <c r="RC47" s="31">
        <v>1</v>
      </c>
      <c r="RD47" s="31">
        <v>2</v>
      </c>
      <c r="RE47" s="31">
        <v>2</v>
      </c>
      <c r="RF47" s="31">
        <v>2</v>
      </c>
      <c r="RG47" s="31">
        <v>2</v>
      </c>
      <c r="RH47" s="31">
        <v>2</v>
      </c>
      <c r="RI47" s="31">
        <v>2</v>
      </c>
      <c r="RJ47" s="31">
        <v>2</v>
      </c>
      <c r="RK47" s="31">
        <v>2</v>
      </c>
      <c r="RL47" s="31">
        <v>2</v>
      </c>
      <c r="RM47" s="31">
        <v>2</v>
      </c>
      <c r="RN47" s="31">
        <v>2</v>
      </c>
      <c r="RO47" s="31">
        <v>2</v>
      </c>
      <c r="RP47" s="31">
        <v>2</v>
      </c>
      <c r="RQ47" s="31">
        <v>2</v>
      </c>
      <c r="RR47" s="31">
        <v>1</v>
      </c>
      <c r="RS47" s="31">
        <v>2</v>
      </c>
      <c r="RT47" s="31" t="s">
        <v>2211</v>
      </c>
      <c r="RU47" s="31" t="s">
        <v>2211</v>
      </c>
      <c r="RV47" s="31" t="s">
        <v>355</v>
      </c>
      <c r="RW47" s="31" t="s">
        <v>355</v>
      </c>
      <c r="RX47" s="31">
        <v>4</v>
      </c>
      <c r="RY47" s="31">
        <v>2</v>
      </c>
      <c r="RZ47" s="31">
        <v>2</v>
      </c>
      <c r="SA47" s="31">
        <v>2</v>
      </c>
      <c r="SB47" s="31">
        <v>2</v>
      </c>
      <c r="SC47" s="31">
        <v>2</v>
      </c>
      <c r="SD47" s="31">
        <v>4</v>
      </c>
      <c r="SE47" s="31">
        <v>2</v>
      </c>
      <c r="SF47" s="31">
        <v>2</v>
      </c>
      <c r="SG47" s="31">
        <v>2</v>
      </c>
      <c r="SH47" s="31">
        <v>2</v>
      </c>
      <c r="SI47" s="31">
        <v>2</v>
      </c>
      <c r="SJ47" s="31">
        <v>2</v>
      </c>
      <c r="SK47" s="31">
        <v>2</v>
      </c>
      <c r="SL47" s="31">
        <v>2</v>
      </c>
      <c r="SM47" s="31" t="s">
        <v>2153</v>
      </c>
      <c r="SO47" s="31">
        <v>2</v>
      </c>
      <c r="SP47" s="31">
        <v>2</v>
      </c>
      <c r="SQ47" s="31">
        <v>2</v>
      </c>
      <c r="SR47" s="31">
        <v>2</v>
      </c>
      <c r="SS47" s="31">
        <v>2</v>
      </c>
      <c r="ST47" s="31">
        <v>2</v>
      </c>
      <c r="SU47" s="31">
        <v>2</v>
      </c>
      <c r="SV47" s="31">
        <v>2</v>
      </c>
      <c r="SW47" s="31" t="s">
        <v>1437</v>
      </c>
      <c r="SZ47" s="31">
        <v>1</v>
      </c>
      <c r="TA47" s="31">
        <v>2</v>
      </c>
      <c r="TB47" s="31">
        <v>2</v>
      </c>
      <c r="TC47" s="31">
        <v>1</v>
      </c>
      <c r="TD47" s="31">
        <v>1</v>
      </c>
      <c r="TE47" s="31">
        <v>2</v>
      </c>
      <c r="TF47" s="31">
        <v>2</v>
      </c>
      <c r="TG47" s="31">
        <v>1</v>
      </c>
      <c r="TH47" s="31" t="s">
        <v>1437</v>
      </c>
      <c r="TJ47" s="31" t="s">
        <v>2154</v>
      </c>
      <c r="TK47" s="31" t="s">
        <v>2155</v>
      </c>
      <c r="TL47" s="31" t="s">
        <v>2134</v>
      </c>
      <c r="TQ47" s="31">
        <v>18</v>
      </c>
      <c r="TS47" s="31">
        <v>2</v>
      </c>
      <c r="TT47" s="31">
        <v>2</v>
      </c>
      <c r="TU47" s="31">
        <v>2</v>
      </c>
      <c r="TV47" s="31">
        <v>1</v>
      </c>
      <c r="TW47" s="31">
        <v>1</v>
      </c>
      <c r="TX47" s="31">
        <v>2</v>
      </c>
      <c r="TY47" s="31">
        <v>2</v>
      </c>
      <c r="TZ47" s="31">
        <v>1</v>
      </c>
      <c r="UA47" s="31">
        <v>1</v>
      </c>
    </row>
    <row r="48" spans="1:547" s="31" customFormat="1" ht="13.5" customHeight="1">
      <c r="A48" s="31">
        <f t="shared" si="0"/>
        <v>46</v>
      </c>
      <c r="B48" s="31">
        <v>46</v>
      </c>
      <c r="C48" s="31">
        <v>16</v>
      </c>
      <c r="D48" s="31" t="s">
        <v>2121</v>
      </c>
      <c r="E48" s="31" t="s">
        <v>2212</v>
      </c>
      <c r="F48" s="31">
        <v>3</v>
      </c>
      <c r="H48" s="31">
        <v>42228</v>
      </c>
      <c r="I48" s="31">
        <v>17368</v>
      </c>
      <c r="J48" s="31">
        <v>2</v>
      </c>
      <c r="K48" s="31">
        <v>1</v>
      </c>
      <c r="L48" s="31">
        <v>4</v>
      </c>
      <c r="M48" s="31">
        <v>2</v>
      </c>
      <c r="N48" s="31">
        <v>3</v>
      </c>
      <c r="O48" s="31">
        <v>1</v>
      </c>
      <c r="P48" s="31">
        <v>4</v>
      </c>
      <c r="Q48" s="31">
        <v>2</v>
      </c>
      <c r="R48" s="31">
        <v>41395</v>
      </c>
      <c r="S48" s="31">
        <v>41426</v>
      </c>
      <c r="T48" s="31">
        <v>42064</v>
      </c>
      <c r="W48" s="31">
        <v>2</v>
      </c>
      <c r="X48" s="31">
        <v>1</v>
      </c>
      <c r="Y48" s="31">
        <v>2</v>
      </c>
      <c r="Z48" s="31">
        <v>2</v>
      </c>
      <c r="AA48" s="31">
        <v>2</v>
      </c>
      <c r="AB48" s="31">
        <v>2</v>
      </c>
      <c r="AC48" s="31">
        <v>2</v>
      </c>
      <c r="AD48" s="31">
        <v>2</v>
      </c>
      <c r="AE48" s="31">
        <v>1</v>
      </c>
      <c r="AH48" s="31">
        <v>1</v>
      </c>
      <c r="AI48" s="31">
        <v>6</v>
      </c>
      <c r="AJ48" s="31">
        <v>1</v>
      </c>
      <c r="AK48" s="31">
        <v>1</v>
      </c>
      <c r="AL48" s="31">
        <v>2</v>
      </c>
      <c r="AN48" s="31">
        <v>1</v>
      </c>
      <c r="AO48" s="31">
        <v>2</v>
      </c>
      <c r="AP48" s="31">
        <v>2</v>
      </c>
      <c r="AQ48" s="31">
        <v>1</v>
      </c>
      <c r="AR48" s="31">
        <v>1</v>
      </c>
      <c r="AS48" s="31">
        <v>1</v>
      </c>
      <c r="AT48" s="31">
        <v>2</v>
      </c>
      <c r="AU48" s="31">
        <v>2</v>
      </c>
      <c r="AW48" s="31">
        <v>1</v>
      </c>
      <c r="AX48" s="31">
        <v>2</v>
      </c>
      <c r="AY48" s="31">
        <v>2</v>
      </c>
      <c r="AZ48" s="31">
        <v>1</v>
      </c>
      <c r="BA48" s="31">
        <v>2</v>
      </c>
      <c r="BB48" s="31">
        <v>2</v>
      </c>
      <c r="BD48" s="31">
        <v>2</v>
      </c>
      <c r="BE48" s="31">
        <v>2</v>
      </c>
      <c r="BF48" s="31">
        <v>2</v>
      </c>
      <c r="BG48" s="31">
        <v>1</v>
      </c>
      <c r="BH48" s="31">
        <v>2</v>
      </c>
      <c r="BI48" s="31">
        <v>2</v>
      </c>
      <c r="BK48" s="31">
        <v>1</v>
      </c>
      <c r="BL48" s="31">
        <v>1</v>
      </c>
      <c r="BM48" s="31">
        <v>1</v>
      </c>
      <c r="BN48" s="31">
        <v>2</v>
      </c>
      <c r="BO48" s="31">
        <v>2</v>
      </c>
      <c r="BP48" s="31">
        <v>1</v>
      </c>
      <c r="BQ48" s="31">
        <v>1</v>
      </c>
      <c r="BS48" s="31" t="s">
        <v>355</v>
      </c>
      <c r="BT48" s="31">
        <v>2</v>
      </c>
      <c r="BU48" s="31">
        <v>2</v>
      </c>
      <c r="BV48" s="31">
        <v>2</v>
      </c>
      <c r="BW48" s="31">
        <v>2</v>
      </c>
      <c r="BX48" s="31">
        <v>2</v>
      </c>
      <c r="BY48" s="31">
        <v>1</v>
      </c>
      <c r="BZ48" s="31">
        <v>2</v>
      </c>
      <c r="CA48" s="31">
        <v>2</v>
      </c>
      <c r="CB48" s="31">
        <v>2</v>
      </c>
      <c r="CC48" s="31">
        <v>2</v>
      </c>
      <c r="CM48" s="31">
        <v>33</v>
      </c>
      <c r="CN48" s="31">
        <v>1</v>
      </c>
      <c r="CO48" s="31">
        <v>5</v>
      </c>
      <c r="CP48" s="31">
        <v>11</v>
      </c>
      <c r="CQ48" s="31">
        <v>27</v>
      </c>
      <c r="CR48" s="31">
        <v>31</v>
      </c>
      <c r="DA48" s="31">
        <v>5</v>
      </c>
      <c r="DB48" s="31">
        <v>1</v>
      </c>
      <c r="DC48" s="31">
        <v>12</v>
      </c>
      <c r="DD48" s="31">
        <v>2</v>
      </c>
      <c r="DE48" s="31">
        <v>2</v>
      </c>
      <c r="DF48" s="31">
        <v>2</v>
      </c>
      <c r="DG48" s="31">
        <v>3</v>
      </c>
      <c r="DH48" s="31">
        <v>2</v>
      </c>
      <c r="DI48" s="31">
        <v>3</v>
      </c>
      <c r="DJ48" s="31">
        <v>3</v>
      </c>
      <c r="DK48" s="31">
        <v>3</v>
      </c>
      <c r="DL48" s="31">
        <v>3</v>
      </c>
      <c r="DM48" s="31">
        <v>4</v>
      </c>
      <c r="DN48" s="31">
        <v>4</v>
      </c>
      <c r="DO48" s="31">
        <v>3</v>
      </c>
      <c r="DP48" s="31">
        <v>4</v>
      </c>
      <c r="DQ48" s="31">
        <v>4</v>
      </c>
      <c r="DR48" s="31">
        <v>38</v>
      </c>
      <c r="DT48" s="31">
        <v>331</v>
      </c>
      <c r="DU48" s="31">
        <v>0</v>
      </c>
      <c r="DV48" s="31">
        <v>171</v>
      </c>
      <c r="DW48" s="31" t="s">
        <v>2136</v>
      </c>
      <c r="EW48" s="31">
        <v>2</v>
      </c>
      <c r="EX48" s="31">
        <v>2</v>
      </c>
      <c r="EY48" s="31">
        <v>1</v>
      </c>
      <c r="EZ48" s="31">
        <v>1</v>
      </c>
      <c r="FA48" s="31">
        <v>1</v>
      </c>
      <c r="FB48" s="31">
        <v>1</v>
      </c>
      <c r="FC48" s="31">
        <v>1</v>
      </c>
      <c r="FD48" s="31">
        <v>0.33</v>
      </c>
      <c r="FE48" s="31">
        <v>0.66</v>
      </c>
      <c r="FG48" s="31">
        <v>0.28000000000000003</v>
      </c>
      <c r="FK48" s="31">
        <v>1</v>
      </c>
      <c r="FL48" s="31">
        <v>1</v>
      </c>
      <c r="FM48" s="31">
        <v>1</v>
      </c>
      <c r="FN48" s="31">
        <v>2</v>
      </c>
      <c r="FO48" s="31">
        <v>2</v>
      </c>
      <c r="FP48" s="31">
        <v>2</v>
      </c>
      <c r="FQ48" s="31">
        <v>2</v>
      </c>
      <c r="FR48" s="31">
        <v>2</v>
      </c>
      <c r="FS48" s="31">
        <v>4</v>
      </c>
      <c r="FT48" s="31">
        <v>2</v>
      </c>
      <c r="FU48" s="31">
        <v>2</v>
      </c>
      <c r="FV48" s="31">
        <v>2</v>
      </c>
      <c r="FW48" s="31">
        <v>1</v>
      </c>
      <c r="FY48" s="31">
        <v>2</v>
      </c>
      <c r="GA48" s="31">
        <v>2</v>
      </c>
      <c r="GB48" s="31">
        <v>2</v>
      </c>
      <c r="GC48" s="31">
        <v>1</v>
      </c>
      <c r="GD48" s="31">
        <v>1970</v>
      </c>
      <c r="GE48" s="31">
        <v>2</v>
      </c>
      <c r="GG48" s="31">
        <v>0.5</v>
      </c>
      <c r="GH48" s="31">
        <v>2</v>
      </c>
      <c r="GJ48" s="31">
        <v>2</v>
      </c>
      <c r="GL48" s="31">
        <v>1</v>
      </c>
      <c r="GN48" s="31" t="s">
        <v>355</v>
      </c>
      <c r="GO48" s="31">
        <v>2</v>
      </c>
      <c r="GS48" s="31">
        <v>2</v>
      </c>
      <c r="GU48" s="31">
        <v>2</v>
      </c>
      <c r="GW48" s="31">
        <v>2</v>
      </c>
      <c r="GY48" s="31">
        <v>2</v>
      </c>
      <c r="HM48" s="31">
        <v>2</v>
      </c>
      <c r="HP48" s="31">
        <v>2</v>
      </c>
      <c r="HQ48" s="31">
        <v>2</v>
      </c>
      <c r="HR48" s="31">
        <v>2</v>
      </c>
      <c r="HS48" s="31">
        <v>2</v>
      </c>
      <c r="HT48" s="31">
        <v>2</v>
      </c>
      <c r="HU48" s="31">
        <v>2</v>
      </c>
      <c r="HV48" s="31">
        <v>2</v>
      </c>
      <c r="HZ48" s="31">
        <v>2</v>
      </c>
      <c r="IA48" s="31">
        <v>2</v>
      </c>
      <c r="IB48" s="31">
        <v>2</v>
      </c>
      <c r="IC48" s="31">
        <v>2</v>
      </c>
      <c r="ID48" s="31">
        <v>2</v>
      </c>
      <c r="IE48" s="31">
        <v>2</v>
      </c>
      <c r="IF48" s="31">
        <v>2</v>
      </c>
      <c r="IJ48" s="31">
        <v>2</v>
      </c>
      <c r="IK48" s="31">
        <v>2</v>
      </c>
      <c r="IL48" s="31">
        <v>2</v>
      </c>
      <c r="IM48" s="31">
        <v>2</v>
      </c>
      <c r="IN48" s="31">
        <v>2</v>
      </c>
      <c r="IO48" s="31">
        <v>2</v>
      </c>
      <c r="IP48" s="31">
        <v>2</v>
      </c>
      <c r="IT48" s="31">
        <v>2</v>
      </c>
      <c r="IU48" s="31">
        <v>2</v>
      </c>
      <c r="IV48" s="31">
        <v>2</v>
      </c>
      <c r="IW48" s="31">
        <v>2</v>
      </c>
      <c r="IX48" s="31">
        <v>2</v>
      </c>
      <c r="IY48" s="31">
        <v>2</v>
      </c>
      <c r="IZ48" s="31">
        <v>2</v>
      </c>
      <c r="JD48" s="31">
        <v>2</v>
      </c>
      <c r="JE48" s="31">
        <v>2</v>
      </c>
      <c r="JF48" s="31">
        <v>2</v>
      </c>
      <c r="JG48" s="31">
        <v>2</v>
      </c>
      <c r="JH48" s="31">
        <v>2</v>
      </c>
      <c r="JI48" s="31">
        <v>2</v>
      </c>
      <c r="JJ48" s="31">
        <v>2</v>
      </c>
      <c r="JN48" s="31" t="s">
        <v>377</v>
      </c>
      <c r="JQ48" s="31" t="s">
        <v>1632</v>
      </c>
      <c r="JZ48" s="31">
        <v>2</v>
      </c>
      <c r="KB48" s="31">
        <v>73</v>
      </c>
      <c r="KC48" s="31">
        <v>2</v>
      </c>
      <c r="KE48" s="31">
        <v>72</v>
      </c>
      <c r="LC48" s="31">
        <v>2</v>
      </c>
      <c r="LE48" s="31" t="s">
        <v>2162</v>
      </c>
      <c r="LF48" s="31">
        <v>2</v>
      </c>
      <c r="LG48" s="31">
        <v>2</v>
      </c>
      <c r="LH48" s="31">
        <v>2</v>
      </c>
      <c r="LI48" s="31">
        <v>2</v>
      </c>
      <c r="LK48" s="31">
        <v>2</v>
      </c>
      <c r="LM48" s="31">
        <v>2</v>
      </c>
      <c r="LO48" s="31">
        <v>2</v>
      </c>
      <c r="LQ48" s="31">
        <v>2</v>
      </c>
      <c r="LS48" s="31">
        <v>2</v>
      </c>
      <c r="LU48" s="31">
        <v>2</v>
      </c>
      <c r="LW48" s="31">
        <v>2</v>
      </c>
      <c r="LY48" s="31">
        <v>2</v>
      </c>
      <c r="MA48" s="31">
        <v>2</v>
      </c>
      <c r="MC48" s="31">
        <v>2</v>
      </c>
      <c r="ME48" s="31">
        <v>2</v>
      </c>
      <c r="MG48" s="31">
        <v>2</v>
      </c>
      <c r="MI48" s="31">
        <v>2</v>
      </c>
      <c r="MK48" s="31">
        <v>2</v>
      </c>
      <c r="MM48" s="31">
        <v>2</v>
      </c>
      <c r="MO48" s="31">
        <v>2</v>
      </c>
      <c r="MQ48" s="31">
        <v>2</v>
      </c>
      <c r="MS48" s="31">
        <v>2</v>
      </c>
      <c r="MU48" s="31">
        <v>2</v>
      </c>
      <c r="MW48" s="31">
        <v>2</v>
      </c>
      <c r="MY48" s="31" t="s">
        <v>355</v>
      </c>
      <c r="NC48" s="31">
        <v>2</v>
      </c>
      <c r="NE48" s="31">
        <v>2</v>
      </c>
      <c r="NG48" s="31">
        <v>2</v>
      </c>
      <c r="NI48" s="31">
        <v>2</v>
      </c>
      <c r="NK48" s="31">
        <v>2</v>
      </c>
      <c r="NM48" s="31">
        <v>2</v>
      </c>
      <c r="NO48" s="31">
        <v>2</v>
      </c>
      <c r="NQ48" s="31">
        <v>2</v>
      </c>
      <c r="NS48" s="31">
        <v>2</v>
      </c>
      <c r="NU48" s="31">
        <v>2</v>
      </c>
      <c r="NW48" s="31">
        <v>2</v>
      </c>
      <c r="NY48" s="31">
        <v>2</v>
      </c>
      <c r="OA48" s="31">
        <v>2</v>
      </c>
      <c r="OC48" s="31">
        <v>2</v>
      </c>
      <c r="OE48" s="31">
        <v>2</v>
      </c>
      <c r="OG48" s="31">
        <v>2</v>
      </c>
      <c r="OI48" s="31">
        <v>2</v>
      </c>
      <c r="OK48" s="31">
        <v>2</v>
      </c>
      <c r="OM48" s="31">
        <v>2</v>
      </c>
      <c r="OO48" s="31">
        <v>2</v>
      </c>
      <c r="OQ48" s="31" t="s">
        <v>355</v>
      </c>
      <c r="OS48" s="31">
        <v>2</v>
      </c>
      <c r="OU48" s="31">
        <v>2</v>
      </c>
      <c r="OW48" s="31">
        <v>2</v>
      </c>
      <c r="OY48" s="31">
        <v>2</v>
      </c>
      <c r="PA48" s="31">
        <v>2</v>
      </c>
      <c r="PC48" s="31">
        <v>2</v>
      </c>
      <c r="PE48" s="31">
        <v>2</v>
      </c>
      <c r="PG48" s="31">
        <v>2</v>
      </c>
      <c r="PI48" s="31">
        <v>2</v>
      </c>
      <c r="PK48" s="31">
        <v>2</v>
      </c>
      <c r="PM48" s="31">
        <v>2</v>
      </c>
      <c r="PO48" s="31">
        <v>2</v>
      </c>
      <c r="PQ48" s="31">
        <v>2</v>
      </c>
      <c r="PS48" s="31">
        <v>2</v>
      </c>
      <c r="PU48" s="31">
        <v>2</v>
      </c>
      <c r="PW48" s="31">
        <v>2</v>
      </c>
      <c r="PY48" s="31">
        <v>2</v>
      </c>
      <c r="QA48" s="31">
        <v>2</v>
      </c>
      <c r="QC48" s="31">
        <v>2</v>
      </c>
      <c r="QE48" s="31">
        <v>2</v>
      </c>
      <c r="QG48" s="31">
        <v>2</v>
      </c>
      <c r="QI48" s="31" t="s">
        <v>355</v>
      </c>
      <c r="QK48" s="31">
        <v>1</v>
      </c>
      <c r="QL48" s="31">
        <v>2</v>
      </c>
      <c r="QM48" s="31">
        <v>2</v>
      </c>
      <c r="QN48" s="31">
        <v>2</v>
      </c>
      <c r="QO48" s="31">
        <v>2</v>
      </c>
      <c r="QP48" s="31">
        <v>2</v>
      </c>
      <c r="QQ48" s="31">
        <v>2</v>
      </c>
      <c r="QR48" s="31">
        <v>2</v>
      </c>
      <c r="QS48" s="31">
        <v>2</v>
      </c>
      <c r="QT48" s="31">
        <v>2</v>
      </c>
      <c r="QU48" s="31">
        <v>2</v>
      </c>
      <c r="QV48" s="31">
        <v>2</v>
      </c>
      <c r="QW48" s="31">
        <v>2</v>
      </c>
      <c r="QX48" s="31">
        <v>2</v>
      </c>
      <c r="QY48" s="31">
        <v>2</v>
      </c>
      <c r="QZ48" s="31">
        <v>2</v>
      </c>
      <c r="RA48" s="31">
        <v>2</v>
      </c>
      <c r="RB48" s="31">
        <v>2</v>
      </c>
      <c r="RC48" s="31">
        <v>1</v>
      </c>
      <c r="RD48" s="31">
        <v>2</v>
      </c>
      <c r="RE48" s="31">
        <v>2</v>
      </c>
      <c r="RF48" s="31">
        <v>2</v>
      </c>
      <c r="RG48" s="31">
        <v>2</v>
      </c>
      <c r="RH48" s="31">
        <v>2</v>
      </c>
      <c r="RI48" s="31">
        <v>2</v>
      </c>
      <c r="RJ48" s="31">
        <v>2</v>
      </c>
      <c r="RK48" s="31">
        <v>2</v>
      </c>
      <c r="RL48" s="31">
        <v>2</v>
      </c>
      <c r="RM48" s="31">
        <v>2</v>
      </c>
      <c r="RN48" s="31">
        <v>2</v>
      </c>
      <c r="RO48" s="31">
        <v>2</v>
      </c>
      <c r="RP48" s="31">
        <v>2</v>
      </c>
      <c r="RQ48" s="31">
        <v>2</v>
      </c>
      <c r="RR48" s="31">
        <v>2</v>
      </c>
      <c r="RS48" s="31">
        <v>2</v>
      </c>
      <c r="RT48" s="31" t="s">
        <v>2213</v>
      </c>
      <c r="RU48" s="31" t="s">
        <v>2213</v>
      </c>
      <c r="RV48" s="31" t="s">
        <v>355</v>
      </c>
      <c r="RW48" s="31" t="s">
        <v>355</v>
      </c>
      <c r="RX48" s="31">
        <v>3</v>
      </c>
      <c r="RY48" s="31">
        <v>2</v>
      </c>
      <c r="RZ48" s="31">
        <v>2</v>
      </c>
      <c r="SA48" s="31">
        <v>2</v>
      </c>
      <c r="SB48" s="31">
        <v>2</v>
      </c>
      <c r="SC48" s="31">
        <v>2</v>
      </c>
      <c r="SD48" s="31">
        <v>3</v>
      </c>
      <c r="SE48" s="31">
        <v>2</v>
      </c>
      <c r="SF48" s="31">
        <v>2</v>
      </c>
      <c r="SG48" s="31">
        <v>2</v>
      </c>
      <c r="SH48" s="31">
        <v>2</v>
      </c>
      <c r="SI48" s="31">
        <v>2</v>
      </c>
      <c r="SJ48" s="31">
        <v>2</v>
      </c>
      <c r="SK48" s="31">
        <v>2</v>
      </c>
      <c r="SL48" s="31">
        <v>2</v>
      </c>
      <c r="SM48" s="31" t="s">
        <v>1430</v>
      </c>
      <c r="SO48" s="31">
        <v>1</v>
      </c>
      <c r="SP48" s="31">
        <v>2</v>
      </c>
      <c r="SQ48" s="31">
        <v>2</v>
      </c>
      <c r="SR48" s="31">
        <v>1</v>
      </c>
      <c r="SS48" s="31">
        <v>2</v>
      </c>
      <c r="ST48" s="31">
        <v>2</v>
      </c>
      <c r="SU48" s="31">
        <v>2</v>
      </c>
      <c r="SV48" s="31">
        <v>2</v>
      </c>
      <c r="SW48" s="31" t="s">
        <v>1430</v>
      </c>
      <c r="SZ48" s="31">
        <v>2</v>
      </c>
      <c r="TA48" s="31">
        <v>2</v>
      </c>
      <c r="TB48" s="31">
        <v>2</v>
      </c>
      <c r="TC48" s="31">
        <v>1</v>
      </c>
      <c r="TD48" s="31">
        <v>1</v>
      </c>
      <c r="TE48" s="31">
        <v>2</v>
      </c>
      <c r="TF48" s="31">
        <v>2</v>
      </c>
      <c r="TG48" s="31">
        <v>1</v>
      </c>
      <c r="TH48" s="31" t="s">
        <v>1430</v>
      </c>
      <c r="TJ48" s="31" t="s">
        <v>2184</v>
      </c>
      <c r="TK48" s="31" t="s">
        <v>2185</v>
      </c>
      <c r="TQ48" s="31">
        <v>18</v>
      </c>
      <c r="TS48" s="31">
        <v>2</v>
      </c>
      <c r="TT48" s="31">
        <v>2</v>
      </c>
      <c r="TU48" s="31">
        <v>2</v>
      </c>
      <c r="TV48" s="31">
        <v>2</v>
      </c>
      <c r="TW48" s="31">
        <v>1</v>
      </c>
      <c r="TX48" s="31">
        <v>1</v>
      </c>
      <c r="TY48" s="31">
        <v>1</v>
      </c>
      <c r="TZ48" s="31">
        <v>2</v>
      </c>
      <c r="UA48" s="31">
        <v>1</v>
      </c>
    </row>
    <row r="49" spans="1:547" s="31" customFormat="1" ht="13.5" customHeight="1">
      <c r="A49" s="31">
        <f t="shared" si="0"/>
        <v>47</v>
      </c>
      <c r="B49" s="31">
        <v>47</v>
      </c>
      <c r="C49" s="31">
        <v>17</v>
      </c>
      <c r="D49" s="31" t="s">
        <v>2121</v>
      </c>
      <c r="E49" s="31" t="s">
        <v>2214</v>
      </c>
      <c r="F49" s="31">
        <v>3</v>
      </c>
      <c r="H49" s="31">
        <v>42233</v>
      </c>
      <c r="I49" s="31">
        <v>26638</v>
      </c>
      <c r="J49" s="31">
        <v>1</v>
      </c>
      <c r="K49" s="31">
        <v>1</v>
      </c>
      <c r="L49" s="31">
        <v>1</v>
      </c>
      <c r="M49" s="31">
        <v>1</v>
      </c>
      <c r="N49" s="31">
        <v>3</v>
      </c>
      <c r="O49" s="31">
        <v>2</v>
      </c>
      <c r="P49" s="31">
        <v>3</v>
      </c>
      <c r="R49" s="31">
        <v>41760</v>
      </c>
      <c r="S49" s="31">
        <v>41791</v>
      </c>
      <c r="T49" s="31">
        <v>42186</v>
      </c>
      <c r="W49" s="31">
        <v>1</v>
      </c>
      <c r="X49" s="31">
        <v>2</v>
      </c>
      <c r="Y49" s="31">
        <v>2</v>
      </c>
      <c r="Z49" s="31">
        <v>2</v>
      </c>
      <c r="AA49" s="31">
        <v>2</v>
      </c>
      <c r="AB49" s="31">
        <v>2</v>
      </c>
      <c r="AC49" s="31">
        <v>2</v>
      </c>
      <c r="AD49" s="31">
        <v>2</v>
      </c>
      <c r="AE49" s="31">
        <v>2</v>
      </c>
      <c r="AF49" s="31">
        <v>1</v>
      </c>
      <c r="AG49" s="31">
        <v>1</v>
      </c>
      <c r="AH49" s="31">
        <v>1</v>
      </c>
      <c r="AI49" s="31">
        <v>6</v>
      </c>
      <c r="AJ49" s="31">
        <v>2</v>
      </c>
      <c r="AL49" s="31">
        <v>2</v>
      </c>
      <c r="AN49" s="31">
        <v>2</v>
      </c>
      <c r="AO49" s="31">
        <v>2</v>
      </c>
      <c r="AP49" s="31">
        <v>2</v>
      </c>
      <c r="AQ49" s="31">
        <v>2</v>
      </c>
      <c r="AR49" s="31">
        <v>2</v>
      </c>
      <c r="AS49" s="31">
        <v>2</v>
      </c>
      <c r="AT49" s="31">
        <v>2</v>
      </c>
      <c r="AU49" s="31">
        <v>2</v>
      </c>
      <c r="AW49" s="31">
        <v>1</v>
      </c>
      <c r="AX49" s="31">
        <v>2</v>
      </c>
      <c r="AY49" s="31">
        <v>2</v>
      </c>
      <c r="AZ49" s="31">
        <v>1</v>
      </c>
      <c r="BA49" s="31">
        <v>1</v>
      </c>
      <c r="BB49" s="31">
        <v>2</v>
      </c>
      <c r="BD49" s="31">
        <v>1</v>
      </c>
      <c r="BE49" s="31">
        <v>2</v>
      </c>
      <c r="BF49" s="31">
        <v>2</v>
      </c>
      <c r="BG49" s="31">
        <v>1</v>
      </c>
      <c r="BH49" s="31">
        <v>1</v>
      </c>
      <c r="BI49" s="31">
        <v>2</v>
      </c>
      <c r="BK49" s="31">
        <v>2</v>
      </c>
      <c r="BL49" s="31">
        <v>2</v>
      </c>
      <c r="BM49" s="31">
        <v>1</v>
      </c>
      <c r="BN49" s="31">
        <v>2</v>
      </c>
      <c r="BO49" s="31">
        <v>2</v>
      </c>
      <c r="BP49" s="31">
        <v>1</v>
      </c>
      <c r="BQ49" s="31">
        <v>2</v>
      </c>
      <c r="BS49" s="31" t="s">
        <v>355</v>
      </c>
      <c r="BT49" s="31">
        <v>2</v>
      </c>
      <c r="CC49" s="31">
        <v>1</v>
      </c>
      <c r="CD49" s="31">
        <v>2</v>
      </c>
      <c r="CH49" s="31">
        <v>1</v>
      </c>
      <c r="CM49" s="31">
        <v>11</v>
      </c>
      <c r="CN49" s="31">
        <v>5</v>
      </c>
      <c r="CO49" s="31">
        <v>15</v>
      </c>
      <c r="CP49" s="31">
        <v>21</v>
      </c>
      <c r="DA49" s="31">
        <v>2</v>
      </c>
      <c r="DB49" s="31">
        <v>2</v>
      </c>
      <c r="DC49" s="31">
        <v>2</v>
      </c>
      <c r="DD49" s="31">
        <v>4</v>
      </c>
      <c r="DE49" s="31">
        <v>12</v>
      </c>
      <c r="DF49" s="31">
        <v>4</v>
      </c>
      <c r="DG49" s="31">
        <v>4</v>
      </c>
      <c r="DH49" s="31">
        <v>4</v>
      </c>
      <c r="DI49" s="31">
        <v>3</v>
      </c>
      <c r="DJ49" s="31">
        <v>3</v>
      </c>
      <c r="DK49" s="31">
        <v>2</v>
      </c>
      <c r="DL49" s="31">
        <v>3</v>
      </c>
      <c r="DM49" s="31">
        <v>2</v>
      </c>
      <c r="DN49" s="31">
        <v>2</v>
      </c>
      <c r="DO49" s="31">
        <v>3</v>
      </c>
      <c r="DP49" s="31">
        <v>4</v>
      </c>
      <c r="DQ49" s="31">
        <v>4</v>
      </c>
      <c r="DR49" s="31">
        <v>38</v>
      </c>
      <c r="DT49" s="31">
        <v>890</v>
      </c>
      <c r="DU49" s="31">
        <v>0</v>
      </c>
      <c r="DV49" s="31">
        <v>170</v>
      </c>
      <c r="DW49" s="31" t="s">
        <v>2136</v>
      </c>
      <c r="EB49" s="31">
        <v>63</v>
      </c>
      <c r="EC49" s="31">
        <v>45</v>
      </c>
      <c r="ED49" s="31">
        <v>84</v>
      </c>
      <c r="EE49" s="31" t="s">
        <v>2138</v>
      </c>
      <c r="EW49" s="31">
        <v>2</v>
      </c>
      <c r="EX49" s="31">
        <v>2</v>
      </c>
      <c r="EY49" s="31">
        <v>2</v>
      </c>
      <c r="EZ49" s="31">
        <v>1</v>
      </c>
      <c r="FA49" s="31">
        <v>1</v>
      </c>
      <c r="FB49" s="31">
        <v>1</v>
      </c>
      <c r="FK49" s="31">
        <v>1</v>
      </c>
      <c r="FL49" s="31">
        <v>2</v>
      </c>
      <c r="FM49" s="31">
        <v>2</v>
      </c>
      <c r="FN49" s="31">
        <v>2</v>
      </c>
      <c r="FO49" s="31">
        <v>2</v>
      </c>
      <c r="FP49" s="31">
        <v>2</v>
      </c>
      <c r="FQ49" s="31">
        <v>2</v>
      </c>
      <c r="FR49" s="31">
        <v>2</v>
      </c>
      <c r="FS49" s="31">
        <v>4</v>
      </c>
      <c r="FT49" s="31">
        <v>2</v>
      </c>
      <c r="FU49" s="31">
        <v>2</v>
      </c>
      <c r="FV49" s="31">
        <v>2</v>
      </c>
      <c r="FW49" s="31">
        <v>1</v>
      </c>
      <c r="FY49" s="31">
        <v>2</v>
      </c>
      <c r="GA49" s="31">
        <v>2</v>
      </c>
      <c r="GB49" s="31">
        <v>2</v>
      </c>
      <c r="GC49" s="31">
        <v>2</v>
      </c>
      <c r="GE49" s="31">
        <v>2</v>
      </c>
      <c r="GH49" s="31">
        <v>2</v>
      </c>
      <c r="GJ49" s="31">
        <v>2</v>
      </c>
      <c r="GL49" s="31">
        <v>1</v>
      </c>
      <c r="GM49" s="31">
        <v>42217</v>
      </c>
      <c r="GO49" s="31">
        <v>2</v>
      </c>
      <c r="GQ49" s="31">
        <v>2</v>
      </c>
      <c r="GS49" s="31">
        <v>2</v>
      </c>
      <c r="GU49" s="31">
        <v>2</v>
      </c>
      <c r="GW49" s="31">
        <v>2</v>
      </c>
      <c r="GY49" s="31">
        <v>2</v>
      </c>
      <c r="HM49" s="31">
        <v>2</v>
      </c>
      <c r="HP49" s="31">
        <v>1</v>
      </c>
      <c r="HQ49" s="31">
        <v>2</v>
      </c>
      <c r="HR49" s="31">
        <v>1</v>
      </c>
      <c r="HS49" s="31">
        <v>2</v>
      </c>
      <c r="HT49" s="31">
        <v>2</v>
      </c>
      <c r="HU49" s="31">
        <v>2</v>
      </c>
      <c r="HV49" s="31">
        <v>2</v>
      </c>
      <c r="HW49" s="31" t="s">
        <v>2215</v>
      </c>
      <c r="HX49" s="31" t="s">
        <v>2215</v>
      </c>
      <c r="HZ49" s="31">
        <v>2</v>
      </c>
      <c r="IA49" s="31">
        <v>2</v>
      </c>
      <c r="IB49" s="31">
        <v>2</v>
      </c>
      <c r="IC49" s="31">
        <v>2</v>
      </c>
      <c r="ID49" s="31">
        <v>2</v>
      </c>
      <c r="IE49" s="31">
        <v>2</v>
      </c>
      <c r="IF49" s="31">
        <v>2</v>
      </c>
      <c r="IJ49" s="31">
        <v>2</v>
      </c>
      <c r="IK49" s="31">
        <v>2</v>
      </c>
      <c r="IL49" s="31">
        <v>2</v>
      </c>
      <c r="IM49" s="31">
        <v>2</v>
      </c>
      <c r="IN49" s="31">
        <v>2</v>
      </c>
      <c r="IO49" s="31">
        <v>2</v>
      </c>
      <c r="IP49" s="31">
        <v>2</v>
      </c>
      <c r="IT49" s="31">
        <v>2</v>
      </c>
      <c r="IU49" s="31">
        <v>2</v>
      </c>
      <c r="IV49" s="31">
        <v>2</v>
      </c>
      <c r="IW49" s="31">
        <v>2</v>
      </c>
      <c r="IX49" s="31">
        <v>2</v>
      </c>
      <c r="IY49" s="31">
        <v>2</v>
      </c>
      <c r="IZ49" s="31">
        <v>2</v>
      </c>
      <c r="JD49" s="31">
        <v>2</v>
      </c>
      <c r="JE49" s="31">
        <v>2</v>
      </c>
      <c r="JF49" s="31">
        <v>2</v>
      </c>
      <c r="JG49" s="31">
        <v>2</v>
      </c>
      <c r="JH49" s="31">
        <v>2</v>
      </c>
      <c r="JI49" s="31">
        <v>2</v>
      </c>
      <c r="JJ49" s="31">
        <v>2</v>
      </c>
      <c r="JN49" s="31" t="s">
        <v>2216</v>
      </c>
      <c r="JQ49" s="31" t="s">
        <v>2055</v>
      </c>
      <c r="JZ49" s="31">
        <v>2</v>
      </c>
      <c r="KB49" s="31">
        <v>78</v>
      </c>
      <c r="KC49" s="31">
        <v>2</v>
      </c>
      <c r="KD49" s="31" t="s">
        <v>2055</v>
      </c>
      <c r="KE49" s="31">
        <v>56</v>
      </c>
      <c r="LA49" s="31" t="s">
        <v>2162</v>
      </c>
      <c r="LC49" s="31">
        <v>2</v>
      </c>
      <c r="LD49" s="31">
        <v>3</v>
      </c>
      <c r="LE49" s="31" t="s">
        <v>2217</v>
      </c>
      <c r="LF49" s="31">
        <v>2</v>
      </c>
      <c r="LG49" s="31">
        <v>2</v>
      </c>
      <c r="LH49" s="31">
        <v>1</v>
      </c>
      <c r="LI49" s="31">
        <v>2</v>
      </c>
      <c r="LK49" s="31">
        <v>2</v>
      </c>
      <c r="LM49" s="31">
        <v>2</v>
      </c>
      <c r="LO49" s="31">
        <v>1</v>
      </c>
      <c r="LP49" s="31">
        <v>15</v>
      </c>
      <c r="LQ49" s="31">
        <v>2</v>
      </c>
      <c r="LS49" s="31">
        <v>2</v>
      </c>
      <c r="LU49" s="31">
        <v>2</v>
      </c>
      <c r="LW49" s="31">
        <v>2</v>
      </c>
      <c r="LY49" s="31">
        <v>2</v>
      </c>
      <c r="MA49" s="31">
        <v>2</v>
      </c>
      <c r="MC49" s="31">
        <v>2</v>
      </c>
      <c r="ME49" s="31">
        <v>1</v>
      </c>
      <c r="MF49" s="31">
        <v>10</v>
      </c>
      <c r="MG49" s="31">
        <v>2</v>
      </c>
      <c r="MI49" s="31">
        <v>2</v>
      </c>
      <c r="MK49" s="31">
        <v>2</v>
      </c>
      <c r="MM49" s="31">
        <v>2</v>
      </c>
      <c r="MO49" s="31">
        <v>2</v>
      </c>
      <c r="MQ49" s="31">
        <v>2</v>
      </c>
      <c r="MS49" s="31">
        <v>2</v>
      </c>
      <c r="MU49" s="31">
        <v>2</v>
      </c>
      <c r="MW49" s="31">
        <v>2</v>
      </c>
      <c r="MY49" s="31" t="s">
        <v>355</v>
      </c>
      <c r="NC49" s="31">
        <v>2</v>
      </c>
      <c r="NE49" s="31">
        <v>2</v>
      </c>
      <c r="NG49" s="31">
        <v>2</v>
      </c>
      <c r="NI49" s="31">
        <v>2</v>
      </c>
      <c r="NK49" s="31">
        <v>2</v>
      </c>
      <c r="NM49" s="31">
        <v>2</v>
      </c>
      <c r="NO49" s="31">
        <v>2</v>
      </c>
      <c r="NQ49" s="31">
        <v>2</v>
      </c>
      <c r="NS49" s="31">
        <v>2</v>
      </c>
      <c r="NU49" s="31">
        <v>2</v>
      </c>
      <c r="NW49" s="31">
        <v>2</v>
      </c>
      <c r="NY49" s="31">
        <v>2</v>
      </c>
      <c r="OA49" s="31">
        <v>2</v>
      </c>
      <c r="OC49" s="31">
        <v>2</v>
      </c>
      <c r="OE49" s="31">
        <v>2</v>
      </c>
      <c r="OG49" s="31">
        <v>2</v>
      </c>
      <c r="OI49" s="31">
        <v>2</v>
      </c>
      <c r="OK49" s="31">
        <v>2</v>
      </c>
      <c r="OM49" s="31">
        <v>2</v>
      </c>
      <c r="OO49" s="31">
        <v>2</v>
      </c>
      <c r="OQ49" s="31" t="s">
        <v>355</v>
      </c>
      <c r="OS49" s="31">
        <v>2</v>
      </c>
      <c r="OU49" s="31">
        <v>2</v>
      </c>
      <c r="OW49" s="31">
        <v>2</v>
      </c>
      <c r="OY49" s="31">
        <v>2</v>
      </c>
      <c r="PA49" s="31">
        <v>2</v>
      </c>
      <c r="PC49" s="31">
        <v>2</v>
      </c>
      <c r="PE49" s="31">
        <v>2</v>
      </c>
      <c r="PG49" s="31">
        <v>2</v>
      </c>
      <c r="PI49" s="31">
        <v>2</v>
      </c>
      <c r="PK49" s="31">
        <v>2</v>
      </c>
      <c r="PM49" s="31">
        <v>2</v>
      </c>
      <c r="PO49" s="31">
        <v>2</v>
      </c>
      <c r="PQ49" s="31">
        <v>2</v>
      </c>
      <c r="PS49" s="31">
        <v>2</v>
      </c>
      <c r="PU49" s="31">
        <v>2</v>
      </c>
      <c r="PW49" s="31">
        <v>2</v>
      </c>
      <c r="PY49" s="31">
        <v>2</v>
      </c>
      <c r="QA49" s="31">
        <v>2</v>
      </c>
      <c r="QC49" s="31">
        <v>2</v>
      </c>
      <c r="QE49" s="31">
        <v>2</v>
      </c>
      <c r="QG49" s="31">
        <v>2</v>
      </c>
      <c r="QI49" s="31" t="s">
        <v>355</v>
      </c>
      <c r="QK49" s="31">
        <v>7</v>
      </c>
      <c r="QL49" s="31">
        <v>2</v>
      </c>
      <c r="QM49" s="31">
        <v>2</v>
      </c>
      <c r="QW49" s="31">
        <v>2</v>
      </c>
      <c r="QX49" s="31">
        <v>2</v>
      </c>
      <c r="QY49" s="31">
        <v>2</v>
      </c>
      <c r="QZ49" s="31">
        <v>2</v>
      </c>
      <c r="RA49" s="31">
        <v>2</v>
      </c>
      <c r="RB49" s="31">
        <v>2</v>
      </c>
      <c r="RC49" s="31">
        <v>1</v>
      </c>
      <c r="RD49" s="31">
        <v>2</v>
      </c>
      <c r="RE49" s="31">
        <v>2</v>
      </c>
      <c r="RF49" s="31">
        <v>2</v>
      </c>
      <c r="RG49" s="31">
        <v>2</v>
      </c>
      <c r="RH49" s="31">
        <v>2</v>
      </c>
      <c r="RI49" s="31">
        <v>1</v>
      </c>
      <c r="RJ49" s="31">
        <v>2</v>
      </c>
      <c r="RK49" s="31">
        <v>1</v>
      </c>
      <c r="RL49" s="31">
        <v>2</v>
      </c>
      <c r="RM49" s="31">
        <v>2</v>
      </c>
      <c r="RN49" s="31">
        <v>2</v>
      </c>
      <c r="RO49" s="31">
        <v>2</v>
      </c>
      <c r="RP49" s="31">
        <v>2</v>
      </c>
      <c r="RQ49" s="31">
        <v>2</v>
      </c>
      <c r="RR49" s="31">
        <v>1</v>
      </c>
      <c r="RS49" s="31">
        <v>1</v>
      </c>
      <c r="RT49" s="31" t="s">
        <v>1789</v>
      </c>
      <c r="RU49" s="31" t="s">
        <v>2218</v>
      </c>
      <c r="RV49" s="31" t="s">
        <v>355</v>
      </c>
      <c r="RW49" s="31" t="s">
        <v>355</v>
      </c>
      <c r="RX49" s="31">
        <v>1</v>
      </c>
      <c r="RY49" s="31">
        <v>1</v>
      </c>
      <c r="RZ49" s="31">
        <v>2</v>
      </c>
      <c r="SA49" s="31">
        <v>2</v>
      </c>
      <c r="SB49" s="31">
        <v>2</v>
      </c>
      <c r="SC49" s="31">
        <v>1</v>
      </c>
      <c r="SD49" s="31">
        <v>1</v>
      </c>
      <c r="SE49" s="31">
        <v>1</v>
      </c>
      <c r="SF49" s="31">
        <v>2</v>
      </c>
      <c r="SG49" s="31">
        <v>2</v>
      </c>
      <c r="SH49" s="31">
        <v>2</v>
      </c>
      <c r="SI49" s="31">
        <v>1</v>
      </c>
      <c r="SJ49" s="31">
        <v>2</v>
      </c>
      <c r="SK49" s="31">
        <v>2</v>
      </c>
      <c r="SL49" s="31">
        <v>2</v>
      </c>
      <c r="SM49" s="31" t="s">
        <v>1430</v>
      </c>
      <c r="SO49" s="31">
        <v>2</v>
      </c>
      <c r="SP49" s="31">
        <v>2</v>
      </c>
      <c r="SQ49" s="31">
        <v>2</v>
      </c>
      <c r="SR49" s="31">
        <v>2</v>
      </c>
      <c r="SS49" s="31">
        <v>1</v>
      </c>
      <c r="ST49" s="31">
        <v>2</v>
      </c>
      <c r="SU49" s="31">
        <v>2</v>
      </c>
      <c r="SV49" s="31">
        <v>2</v>
      </c>
      <c r="SW49" s="31" t="s">
        <v>1430</v>
      </c>
      <c r="SX49" s="31">
        <v>1</v>
      </c>
      <c r="SZ49" s="31">
        <v>2</v>
      </c>
      <c r="TA49" s="31">
        <v>2</v>
      </c>
      <c r="TB49" s="31">
        <v>2</v>
      </c>
      <c r="TC49" s="31">
        <v>2</v>
      </c>
      <c r="TD49" s="31">
        <v>1</v>
      </c>
      <c r="TE49" s="31">
        <v>2</v>
      </c>
      <c r="TF49" s="31">
        <v>2</v>
      </c>
      <c r="TG49" s="31">
        <v>1</v>
      </c>
      <c r="TH49" s="31" t="s">
        <v>1430</v>
      </c>
      <c r="TJ49" s="31" t="s">
        <v>2184</v>
      </c>
      <c r="TK49" s="31" t="s">
        <v>2219</v>
      </c>
      <c r="TL49" s="31" t="s">
        <v>2185</v>
      </c>
      <c r="TQ49" s="31">
        <v>13</v>
      </c>
      <c r="TS49" s="31">
        <v>2</v>
      </c>
      <c r="TT49" s="31">
        <v>2</v>
      </c>
      <c r="TU49" s="31">
        <v>2</v>
      </c>
      <c r="TV49" s="31">
        <v>1</v>
      </c>
      <c r="TW49" s="31">
        <v>1</v>
      </c>
      <c r="TX49" s="31">
        <v>2</v>
      </c>
      <c r="TY49" s="31">
        <v>2</v>
      </c>
      <c r="TZ49" s="31">
        <v>1</v>
      </c>
      <c r="UA49" s="31">
        <v>1</v>
      </c>
    </row>
    <row r="50" spans="1:547" s="31" customFormat="1" ht="13.5" customHeight="1">
      <c r="A50" s="31">
        <f t="shared" si="0"/>
        <v>48</v>
      </c>
      <c r="B50" s="31">
        <v>48</v>
      </c>
      <c r="C50" s="31">
        <v>18</v>
      </c>
      <c r="D50" s="31" t="s">
        <v>2121</v>
      </c>
      <c r="E50" s="31" t="s">
        <v>2220</v>
      </c>
      <c r="F50" s="31">
        <v>3</v>
      </c>
      <c r="H50" s="31">
        <v>42241</v>
      </c>
      <c r="I50" s="31">
        <v>26206</v>
      </c>
      <c r="J50" s="31">
        <v>1</v>
      </c>
      <c r="K50" s="31">
        <v>1</v>
      </c>
      <c r="L50" s="31">
        <v>3</v>
      </c>
      <c r="M50" s="31">
        <v>2</v>
      </c>
      <c r="N50" s="31">
        <v>3</v>
      </c>
      <c r="O50" s="31">
        <v>2</v>
      </c>
      <c r="P50" s="31">
        <v>3</v>
      </c>
      <c r="Q50" s="31">
        <v>2</v>
      </c>
      <c r="R50" s="31">
        <v>42064</v>
      </c>
      <c r="S50" s="31">
        <v>42095</v>
      </c>
      <c r="T50" s="31">
        <v>42125</v>
      </c>
      <c r="W50" s="31">
        <v>2</v>
      </c>
      <c r="X50" s="31">
        <v>1</v>
      </c>
      <c r="Y50" s="31">
        <v>2</v>
      </c>
      <c r="Z50" s="31">
        <v>2</v>
      </c>
      <c r="AA50" s="31">
        <v>2</v>
      </c>
      <c r="AB50" s="31">
        <v>2</v>
      </c>
      <c r="AC50" s="31">
        <v>2</v>
      </c>
      <c r="AD50" s="31">
        <v>1</v>
      </c>
      <c r="AE50" s="31">
        <v>1</v>
      </c>
      <c r="AH50" s="31">
        <v>2</v>
      </c>
      <c r="AI50" s="31">
        <v>6</v>
      </c>
      <c r="AJ50" s="31">
        <v>1</v>
      </c>
      <c r="AK50" s="31">
        <v>1</v>
      </c>
      <c r="AL50" s="31">
        <v>2</v>
      </c>
      <c r="AN50" s="31">
        <v>1</v>
      </c>
      <c r="AO50" s="31">
        <v>2</v>
      </c>
      <c r="AP50" s="31">
        <v>2</v>
      </c>
      <c r="AQ50" s="31">
        <v>2</v>
      </c>
      <c r="AR50" s="31">
        <v>1</v>
      </c>
      <c r="AS50" s="31">
        <v>2</v>
      </c>
      <c r="AT50" s="31">
        <v>2</v>
      </c>
      <c r="AU50" s="31">
        <v>2</v>
      </c>
      <c r="AW50" s="31">
        <v>1</v>
      </c>
      <c r="AX50" s="31">
        <v>2</v>
      </c>
      <c r="AY50" s="31">
        <v>2</v>
      </c>
      <c r="AZ50" s="31">
        <v>2</v>
      </c>
      <c r="BA50" s="31">
        <v>1</v>
      </c>
      <c r="BB50" s="31">
        <v>2</v>
      </c>
      <c r="BD50" s="31">
        <v>1</v>
      </c>
      <c r="BE50" s="31">
        <v>2</v>
      </c>
      <c r="BF50" s="31">
        <v>2</v>
      </c>
      <c r="BG50" s="31">
        <v>1</v>
      </c>
      <c r="BH50" s="31">
        <v>2</v>
      </c>
      <c r="BI50" s="31">
        <v>2</v>
      </c>
      <c r="BK50" s="31">
        <v>2</v>
      </c>
      <c r="BL50" s="31">
        <v>2</v>
      </c>
      <c r="BM50" s="31">
        <v>2</v>
      </c>
      <c r="BN50" s="31">
        <v>2</v>
      </c>
      <c r="BO50" s="31">
        <v>2</v>
      </c>
      <c r="BP50" s="31">
        <v>2</v>
      </c>
      <c r="BQ50" s="31">
        <v>1</v>
      </c>
      <c r="BS50" s="31" t="s">
        <v>355</v>
      </c>
      <c r="BT50" s="31">
        <v>2</v>
      </c>
      <c r="BU50" s="31">
        <v>2</v>
      </c>
      <c r="BV50" s="31">
        <v>2</v>
      </c>
      <c r="BW50" s="31">
        <v>2</v>
      </c>
      <c r="BX50" s="31">
        <v>2</v>
      </c>
      <c r="BY50" s="31">
        <v>1</v>
      </c>
      <c r="BZ50" s="31">
        <v>2</v>
      </c>
      <c r="CA50" s="31">
        <v>2</v>
      </c>
      <c r="CB50" s="31">
        <v>2</v>
      </c>
      <c r="CC50" s="31">
        <v>2</v>
      </c>
      <c r="CD50" s="31">
        <v>1</v>
      </c>
      <c r="CH50" s="31">
        <v>2</v>
      </c>
      <c r="CM50" s="31">
        <v>1</v>
      </c>
      <c r="CN50" s="31">
        <v>21</v>
      </c>
      <c r="CO50" s="31">
        <v>11</v>
      </c>
      <c r="DA50" s="31">
        <v>1</v>
      </c>
      <c r="DB50" s="31">
        <v>4</v>
      </c>
      <c r="DC50" s="31">
        <v>2</v>
      </c>
      <c r="DD50" s="31">
        <v>2</v>
      </c>
      <c r="DE50" s="31">
        <v>1</v>
      </c>
      <c r="DF50" s="31">
        <v>2</v>
      </c>
      <c r="DG50" s="31">
        <v>3</v>
      </c>
      <c r="DH50" s="31">
        <v>2</v>
      </c>
      <c r="DI50" s="31">
        <v>4</v>
      </c>
      <c r="DJ50" s="31">
        <v>4</v>
      </c>
      <c r="DK50" s="31">
        <v>4</v>
      </c>
      <c r="DL50" s="31">
        <v>4</v>
      </c>
      <c r="DM50" s="31">
        <v>3</v>
      </c>
      <c r="DN50" s="31">
        <v>3</v>
      </c>
      <c r="DO50" s="31">
        <v>4</v>
      </c>
      <c r="DP50" s="31">
        <v>4</v>
      </c>
      <c r="DQ50" s="31">
        <v>4</v>
      </c>
      <c r="DR50" s="31">
        <v>41</v>
      </c>
      <c r="DT50" s="31">
        <v>127</v>
      </c>
      <c r="DU50" s="31">
        <v>0</v>
      </c>
      <c r="DV50" s="31">
        <v>145</v>
      </c>
      <c r="DW50" s="31" t="s">
        <v>2136</v>
      </c>
      <c r="EV50" s="31">
        <v>2</v>
      </c>
      <c r="EW50" s="31">
        <v>2</v>
      </c>
      <c r="EX50" s="31">
        <v>2</v>
      </c>
      <c r="EY50" s="31">
        <v>2</v>
      </c>
      <c r="EZ50" s="31">
        <v>1</v>
      </c>
      <c r="FA50" s="31">
        <v>1</v>
      </c>
      <c r="FB50" s="31">
        <v>1</v>
      </c>
      <c r="FK50" s="31">
        <v>2</v>
      </c>
      <c r="FL50" s="31">
        <v>2</v>
      </c>
      <c r="FM50" s="31">
        <v>1</v>
      </c>
      <c r="FN50" s="31">
        <v>2</v>
      </c>
      <c r="FO50" s="31">
        <v>2</v>
      </c>
      <c r="FP50" s="31">
        <v>2</v>
      </c>
      <c r="FQ50" s="31">
        <v>2</v>
      </c>
      <c r="FR50" s="31">
        <v>2</v>
      </c>
      <c r="FS50" s="31">
        <v>4</v>
      </c>
      <c r="FT50" s="31">
        <v>2</v>
      </c>
      <c r="FU50" s="31">
        <v>2</v>
      </c>
      <c r="FV50" s="31">
        <v>2</v>
      </c>
      <c r="FW50" s="31">
        <v>1</v>
      </c>
      <c r="FY50" s="31">
        <v>2</v>
      </c>
      <c r="GA50" s="31">
        <v>2</v>
      </c>
      <c r="GB50" s="31">
        <v>2</v>
      </c>
      <c r="GC50" s="31">
        <v>1</v>
      </c>
      <c r="GD50" s="31">
        <v>1986</v>
      </c>
      <c r="GE50" s="31">
        <v>1</v>
      </c>
      <c r="GF50" s="31">
        <v>2015</v>
      </c>
      <c r="GG50" s="31">
        <v>1.5</v>
      </c>
      <c r="GH50" s="31">
        <v>2</v>
      </c>
      <c r="GJ50" s="31">
        <v>2</v>
      </c>
      <c r="GL50" s="31">
        <v>1</v>
      </c>
      <c r="GO50" s="31">
        <v>2</v>
      </c>
      <c r="GQ50" s="31">
        <v>2</v>
      </c>
      <c r="GS50" s="31">
        <v>2</v>
      </c>
      <c r="GU50" s="31">
        <v>2</v>
      </c>
      <c r="GW50" s="31">
        <v>2</v>
      </c>
      <c r="GY50" s="31">
        <v>2</v>
      </c>
      <c r="HA50" s="31">
        <v>1</v>
      </c>
      <c r="HM50" s="31">
        <v>2</v>
      </c>
      <c r="HP50" s="31">
        <v>2</v>
      </c>
      <c r="HQ50" s="31">
        <v>2</v>
      </c>
      <c r="HR50" s="31">
        <v>2</v>
      </c>
      <c r="HS50" s="31">
        <v>2</v>
      </c>
      <c r="HT50" s="31">
        <v>2</v>
      </c>
      <c r="HU50" s="31">
        <v>2</v>
      </c>
      <c r="HV50" s="31">
        <v>2</v>
      </c>
      <c r="HZ50" s="31">
        <v>2</v>
      </c>
      <c r="IA50" s="31">
        <v>2</v>
      </c>
      <c r="IB50" s="31">
        <v>2</v>
      </c>
      <c r="IC50" s="31">
        <v>2</v>
      </c>
      <c r="ID50" s="31">
        <v>2</v>
      </c>
      <c r="IE50" s="31">
        <v>2</v>
      </c>
      <c r="IF50" s="31">
        <v>2</v>
      </c>
      <c r="IJ50" s="31">
        <v>2</v>
      </c>
      <c r="IK50" s="31">
        <v>2</v>
      </c>
      <c r="IL50" s="31">
        <v>2</v>
      </c>
      <c r="IM50" s="31">
        <v>2</v>
      </c>
      <c r="IN50" s="31">
        <v>2</v>
      </c>
      <c r="IO50" s="31">
        <v>2</v>
      </c>
      <c r="IP50" s="31">
        <v>2</v>
      </c>
      <c r="IT50" s="31">
        <v>2</v>
      </c>
      <c r="IU50" s="31">
        <v>2</v>
      </c>
      <c r="IV50" s="31">
        <v>2</v>
      </c>
      <c r="IW50" s="31">
        <v>2</v>
      </c>
      <c r="IX50" s="31">
        <v>2</v>
      </c>
      <c r="IY50" s="31">
        <v>2</v>
      </c>
      <c r="IZ50" s="31">
        <v>2</v>
      </c>
      <c r="JD50" s="31">
        <v>2</v>
      </c>
      <c r="JE50" s="31">
        <v>2</v>
      </c>
      <c r="JF50" s="31">
        <v>2</v>
      </c>
      <c r="JG50" s="31">
        <v>2</v>
      </c>
      <c r="JH50" s="31">
        <v>2</v>
      </c>
      <c r="JI50" s="31">
        <v>2</v>
      </c>
      <c r="JJ50" s="31">
        <v>2</v>
      </c>
      <c r="JN50" s="31" t="s">
        <v>1694</v>
      </c>
      <c r="JQ50" s="31" t="s">
        <v>2221</v>
      </c>
      <c r="JZ50" s="31">
        <v>2</v>
      </c>
      <c r="KA50" s="31" t="s">
        <v>1694</v>
      </c>
      <c r="KB50" s="31">
        <v>58</v>
      </c>
      <c r="KC50" s="31">
        <v>2</v>
      </c>
      <c r="KD50" s="31" t="s">
        <v>2222</v>
      </c>
      <c r="KE50" s="31">
        <v>73</v>
      </c>
      <c r="LC50" s="31">
        <v>2</v>
      </c>
      <c r="LD50" s="31">
        <v>1</v>
      </c>
      <c r="LE50" s="31" t="s">
        <v>2223</v>
      </c>
      <c r="LF50" s="31">
        <v>2</v>
      </c>
      <c r="LG50" s="31">
        <v>2</v>
      </c>
      <c r="LH50" s="31">
        <v>2</v>
      </c>
      <c r="LI50" s="31">
        <v>2</v>
      </c>
      <c r="LK50" s="31">
        <v>2</v>
      </c>
      <c r="LM50" s="31">
        <v>2</v>
      </c>
      <c r="LO50" s="31">
        <v>2</v>
      </c>
      <c r="LQ50" s="31">
        <v>2</v>
      </c>
      <c r="LS50" s="31">
        <v>2</v>
      </c>
      <c r="LU50" s="31">
        <v>2</v>
      </c>
      <c r="LW50" s="31">
        <v>2</v>
      </c>
      <c r="LY50" s="31">
        <v>2</v>
      </c>
      <c r="MA50" s="31">
        <v>2</v>
      </c>
      <c r="MC50" s="31">
        <v>2</v>
      </c>
      <c r="ME50" s="31">
        <v>2</v>
      </c>
      <c r="MG50" s="31">
        <v>2</v>
      </c>
      <c r="MI50" s="31">
        <v>2</v>
      </c>
      <c r="MK50" s="31">
        <v>2</v>
      </c>
      <c r="MM50" s="31">
        <v>2</v>
      </c>
      <c r="MO50" s="31">
        <v>2</v>
      </c>
      <c r="MQ50" s="31">
        <v>2</v>
      </c>
      <c r="MS50" s="31">
        <v>2</v>
      </c>
      <c r="MU50" s="31">
        <v>2</v>
      </c>
      <c r="MW50" s="31">
        <v>2</v>
      </c>
      <c r="MY50" s="31" t="s">
        <v>355</v>
      </c>
      <c r="NC50" s="31">
        <v>2</v>
      </c>
      <c r="NE50" s="31">
        <v>2</v>
      </c>
      <c r="NG50" s="31">
        <v>2</v>
      </c>
      <c r="NI50" s="31">
        <v>2</v>
      </c>
      <c r="NK50" s="31">
        <v>2</v>
      </c>
      <c r="NM50" s="31">
        <v>2</v>
      </c>
      <c r="NO50" s="31">
        <v>2</v>
      </c>
      <c r="NQ50" s="31">
        <v>2</v>
      </c>
      <c r="NS50" s="31">
        <v>2</v>
      </c>
      <c r="NU50" s="31">
        <v>2</v>
      </c>
      <c r="NW50" s="31">
        <v>2</v>
      </c>
      <c r="NY50" s="31">
        <v>2</v>
      </c>
      <c r="OA50" s="31">
        <v>2</v>
      </c>
      <c r="OC50" s="31">
        <v>2</v>
      </c>
      <c r="OE50" s="31">
        <v>2</v>
      </c>
      <c r="OG50" s="31">
        <v>2</v>
      </c>
      <c r="OI50" s="31">
        <v>2</v>
      </c>
      <c r="OK50" s="31">
        <v>2</v>
      </c>
      <c r="OM50" s="31">
        <v>2</v>
      </c>
      <c r="OO50" s="31">
        <v>2</v>
      </c>
      <c r="OQ50" s="31" t="s">
        <v>355</v>
      </c>
      <c r="OS50" s="31">
        <v>2</v>
      </c>
      <c r="OU50" s="31">
        <v>2</v>
      </c>
      <c r="OW50" s="31">
        <v>2</v>
      </c>
      <c r="OY50" s="31">
        <v>2</v>
      </c>
      <c r="PA50" s="31">
        <v>2</v>
      </c>
      <c r="PC50" s="31">
        <v>2</v>
      </c>
      <c r="PE50" s="31">
        <v>2</v>
      </c>
      <c r="PG50" s="31">
        <v>2</v>
      </c>
      <c r="PI50" s="31">
        <v>2</v>
      </c>
      <c r="PK50" s="31">
        <v>2</v>
      </c>
      <c r="PM50" s="31">
        <v>2</v>
      </c>
      <c r="PO50" s="31">
        <v>2</v>
      </c>
      <c r="PQ50" s="31">
        <v>2</v>
      </c>
      <c r="PS50" s="31">
        <v>2</v>
      </c>
      <c r="PU50" s="31">
        <v>2</v>
      </c>
      <c r="PW50" s="31">
        <v>2</v>
      </c>
      <c r="PY50" s="31">
        <v>2</v>
      </c>
      <c r="QA50" s="31">
        <v>2</v>
      </c>
      <c r="QC50" s="31">
        <v>2</v>
      </c>
      <c r="QE50" s="31">
        <v>2</v>
      </c>
      <c r="QG50" s="31">
        <v>2</v>
      </c>
      <c r="QI50" s="31" t="s">
        <v>355</v>
      </c>
      <c r="QK50" s="31">
        <v>1</v>
      </c>
      <c r="QL50" s="31">
        <v>2</v>
      </c>
      <c r="QM50" s="31">
        <v>2</v>
      </c>
      <c r="QN50" s="31">
        <v>2</v>
      </c>
      <c r="QO50" s="31">
        <v>2</v>
      </c>
      <c r="QP50" s="31">
        <v>2</v>
      </c>
      <c r="QQ50" s="31">
        <v>2</v>
      </c>
      <c r="QR50" s="31">
        <v>2</v>
      </c>
      <c r="QS50" s="31">
        <v>2</v>
      </c>
      <c r="QT50" s="31">
        <v>2</v>
      </c>
      <c r="QU50" s="31">
        <v>2</v>
      </c>
      <c r="QV50" s="31">
        <v>2</v>
      </c>
      <c r="QW50" s="31">
        <v>2</v>
      </c>
      <c r="QX50" s="31">
        <v>2</v>
      </c>
      <c r="QY50" s="31">
        <v>2</v>
      </c>
      <c r="QZ50" s="31">
        <v>2</v>
      </c>
      <c r="RA50" s="31">
        <v>1</v>
      </c>
      <c r="RB50" s="31">
        <v>2</v>
      </c>
      <c r="RC50" s="31">
        <v>2</v>
      </c>
      <c r="RD50" s="31">
        <v>2</v>
      </c>
      <c r="RE50" s="31">
        <v>2</v>
      </c>
      <c r="RF50" s="31">
        <v>2</v>
      </c>
      <c r="RG50" s="31">
        <v>2</v>
      </c>
      <c r="RH50" s="31">
        <v>2</v>
      </c>
      <c r="RI50" s="31">
        <v>2</v>
      </c>
      <c r="RJ50" s="31">
        <v>2</v>
      </c>
      <c r="RK50" s="31">
        <v>2</v>
      </c>
      <c r="RL50" s="31">
        <v>2</v>
      </c>
      <c r="RM50" s="31">
        <v>2</v>
      </c>
      <c r="RN50" s="31">
        <v>2</v>
      </c>
      <c r="RO50" s="31">
        <v>2</v>
      </c>
      <c r="RP50" s="31">
        <v>2</v>
      </c>
      <c r="RQ50" s="31">
        <v>2</v>
      </c>
      <c r="RR50" s="31">
        <v>2</v>
      </c>
      <c r="RS50" s="31">
        <v>2</v>
      </c>
      <c r="RT50" s="31" t="s">
        <v>2224</v>
      </c>
      <c r="RU50" s="31" t="s">
        <v>2224</v>
      </c>
      <c r="RV50" s="31" t="s">
        <v>355</v>
      </c>
      <c r="RW50" s="31" t="s">
        <v>355</v>
      </c>
      <c r="RX50" s="31">
        <v>3</v>
      </c>
      <c r="RY50" s="31">
        <v>2</v>
      </c>
      <c r="RZ50" s="31">
        <v>2</v>
      </c>
      <c r="SA50" s="31">
        <v>2</v>
      </c>
      <c r="SB50" s="31">
        <v>2</v>
      </c>
      <c r="SC50" s="31">
        <v>2</v>
      </c>
      <c r="SD50" s="31">
        <v>3</v>
      </c>
      <c r="SE50" s="31">
        <v>2</v>
      </c>
      <c r="SF50" s="31">
        <v>2</v>
      </c>
      <c r="SG50" s="31">
        <v>2</v>
      </c>
      <c r="SH50" s="31">
        <v>2</v>
      </c>
      <c r="SI50" s="31">
        <v>2</v>
      </c>
      <c r="SJ50" s="31">
        <v>1</v>
      </c>
      <c r="SK50" s="31">
        <v>2</v>
      </c>
      <c r="SL50" s="31">
        <v>2</v>
      </c>
      <c r="SM50" s="31" t="s">
        <v>1430</v>
      </c>
      <c r="SO50" s="31">
        <v>2</v>
      </c>
      <c r="SP50" s="31">
        <v>2</v>
      </c>
      <c r="SQ50" s="31">
        <v>2</v>
      </c>
      <c r="SR50" s="31">
        <v>1</v>
      </c>
      <c r="SS50" s="31">
        <v>2</v>
      </c>
      <c r="ST50" s="31">
        <v>2</v>
      </c>
      <c r="SU50" s="31">
        <v>2</v>
      </c>
      <c r="SV50" s="31">
        <v>1</v>
      </c>
      <c r="SW50" s="31" t="s">
        <v>1430</v>
      </c>
      <c r="SX50" s="31">
        <v>1</v>
      </c>
      <c r="SZ50" s="31">
        <v>2</v>
      </c>
      <c r="TA50" s="31">
        <v>2</v>
      </c>
      <c r="TB50" s="31">
        <v>2</v>
      </c>
      <c r="TC50" s="31">
        <v>2</v>
      </c>
      <c r="TD50" s="31">
        <v>2</v>
      </c>
      <c r="TE50" s="31">
        <v>2</v>
      </c>
      <c r="TF50" s="31">
        <v>2</v>
      </c>
      <c r="TG50" s="31">
        <v>1</v>
      </c>
      <c r="TH50" s="31" t="s">
        <v>1430</v>
      </c>
      <c r="TJ50" s="31" t="s">
        <v>2155</v>
      </c>
      <c r="TK50" s="31" t="s">
        <v>2134</v>
      </c>
      <c r="TQ50" s="31">
        <v>1</v>
      </c>
      <c r="TS50" s="31">
        <v>2</v>
      </c>
      <c r="TT50" s="31">
        <v>2</v>
      </c>
      <c r="TU50" s="31">
        <v>2</v>
      </c>
      <c r="TV50" s="31">
        <v>2</v>
      </c>
      <c r="TW50" s="31">
        <v>1</v>
      </c>
      <c r="TX50" s="31">
        <v>2</v>
      </c>
      <c r="TY50" s="31">
        <v>2</v>
      </c>
      <c r="TZ50" s="31">
        <v>2</v>
      </c>
      <c r="UA50" s="31">
        <v>1</v>
      </c>
    </row>
    <row r="51" spans="1:547" s="31" customFormat="1" ht="13.5" customHeight="1">
      <c r="A51" s="31">
        <f t="shared" si="0"/>
        <v>49</v>
      </c>
      <c r="B51" s="31">
        <v>49</v>
      </c>
      <c r="C51" s="31">
        <v>19</v>
      </c>
      <c r="D51" s="31" t="s">
        <v>2121</v>
      </c>
      <c r="E51" s="31" t="s">
        <v>2225</v>
      </c>
      <c r="F51" s="31">
        <v>3</v>
      </c>
      <c r="H51" s="31">
        <v>42251</v>
      </c>
      <c r="I51" s="31">
        <v>14936</v>
      </c>
      <c r="J51" s="31">
        <v>2</v>
      </c>
      <c r="K51" s="31">
        <v>1</v>
      </c>
      <c r="L51" s="31">
        <v>5</v>
      </c>
      <c r="M51" s="31">
        <v>2</v>
      </c>
      <c r="P51" s="31">
        <v>1</v>
      </c>
      <c r="Q51" s="31">
        <v>1</v>
      </c>
      <c r="R51" s="31">
        <v>41883</v>
      </c>
      <c r="S51" s="31">
        <v>41913</v>
      </c>
      <c r="T51" s="31">
        <v>42251</v>
      </c>
      <c r="W51" s="31">
        <v>2</v>
      </c>
      <c r="X51" s="31">
        <v>1</v>
      </c>
      <c r="Y51" s="31">
        <v>2</v>
      </c>
      <c r="Z51" s="31">
        <v>2</v>
      </c>
      <c r="AA51" s="31">
        <v>2</v>
      </c>
      <c r="AB51" s="31">
        <v>2</v>
      </c>
      <c r="AC51" s="31">
        <v>2</v>
      </c>
      <c r="AD51" s="31">
        <v>2</v>
      </c>
      <c r="AH51" s="31">
        <v>1</v>
      </c>
      <c r="AI51" s="31">
        <v>1</v>
      </c>
      <c r="AJ51" s="31">
        <v>1</v>
      </c>
      <c r="AK51" s="31">
        <v>4</v>
      </c>
      <c r="AL51" s="31">
        <v>2</v>
      </c>
      <c r="AN51" s="31">
        <v>2</v>
      </c>
      <c r="AO51" s="31">
        <v>2</v>
      </c>
      <c r="AP51" s="31">
        <v>2</v>
      </c>
      <c r="AQ51" s="31">
        <v>1</v>
      </c>
      <c r="AR51" s="31">
        <v>1</v>
      </c>
      <c r="AS51" s="31">
        <v>2</v>
      </c>
      <c r="AT51" s="31">
        <v>2</v>
      </c>
      <c r="AU51" s="31">
        <v>2</v>
      </c>
      <c r="AW51" s="31">
        <v>1</v>
      </c>
      <c r="AX51" s="31">
        <v>2</v>
      </c>
      <c r="AY51" s="31">
        <v>2</v>
      </c>
      <c r="AZ51" s="31">
        <v>2</v>
      </c>
      <c r="BA51" s="31">
        <v>1</v>
      </c>
      <c r="BB51" s="31">
        <v>2</v>
      </c>
      <c r="BD51" s="31">
        <v>1</v>
      </c>
      <c r="BE51" s="31">
        <v>2</v>
      </c>
      <c r="BF51" s="31">
        <v>2</v>
      </c>
      <c r="BG51" s="31">
        <v>2</v>
      </c>
      <c r="BH51" s="31">
        <v>1</v>
      </c>
      <c r="BI51" s="31">
        <v>2</v>
      </c>
      <c r="BK51" s="31">
        <v>2</v>
      </c>
      <c r="BL51" s="31">
        <v>2</v>
      </c>
      <c r="BM51" s="31">
        <v>2</v>
      </c>
      <c r="BN51" s="31">
        <v>2</v>
      </c>
      <c r="BO51" s="31">
        <v>2</v>
      </c>
      <c r="BP51" s="31">
        <v>2</v>
      </c>
      <c r="BQ51" s="31">
        <v>1</v>
      </c>
      <c r="BS51" s="31" t="s">
        <v>355</v>
      </c>
      <c r="BT51" s="31">
        <v>2</v>
      </c>
      <c r="BU51" s="31">
        <v>2</v>
      </c>
      <c r="BV51" s="31">
        <v>2</v>
      </c>
      <c r="BW51" s="31">
        <v>2</v>
      </c>
      <c r="BX51" s="31">
        <v>2</v>
      </c>
      <c r="BY51" s="31">
        <v>1</v>
      </c>
      <c r="BZ51" s="31">
        <v>2</v>
      </c>
      <c r="CA51" s="31">
        <v>2</v>
      </c>
      <c r="CB51" s="31">
        <v>2</v>
      </c>
      <c r="CC51" s="31">
        <v>2</v>
      </c>
      <c r="CD51" s="31">
        <v>2</v>
      </c>
      <c r="CH51" s="31">
        <v>1</v>
      </c>
      <c r="DT51" s="31">
        <v>231</v>
      </c>
      <c r="DU51" s="31">
        <v>0</v>
      </c>
      <c r="DV51" s="31">
        <v>171</v>
      </c>
      <c r="DW51" s="31" t="s">
        <v>2136</v>
      </c>
      <c r="EB51" s="31">
        <v>94</v>
      </c>
      <c r="EC51" s="31">
        <v>59</v>
      </c>
      <c r="ED51" s="31">
        <v>104</v>
      </c>
      <c r="EE51" s="31" t="s">
        <v>2138</v>
      </c>
      <c r="EV51" s="31">
        <v>2</v>
      </c>
      <c r="EW51" s="31">
        <v>2</v>
      </c>
      <c r="EX51" s="31">
        <v>2</v>
      </c>
      <c r="EY51" s="31">
        <v>1</v>
      </c>
      <c r="FK51" s="31">
        <v>1</v>
      </c>
      <c r="FL51" s="31">
        <v>2</v>
      </c>
      <c r="FO51" s="31">
        <v>2</v>
      </c>
      <c r="FP51" s="31">
        <v>2</v>
      </c>
      <c r="FQ51" s="31">
        <v>2</v>
      </c>
      <c r="FR51" s="31">
        <v>2</v>
      </c>
      <c r="FS51" s="31">
        <v>4</v>
      </c>
      <c r="FT51" s="31">
        <v>2</v>
      </c>
      <c r="FU51" s="31">
        <v>2</v>
      </c>
      <c r="FV51" s="31">
        <v>2</v>
      </c>
      <c r="FW51" s="31">
        <v>1</v>
      </c>
      <c r="FY51" s="31">
        <v>2</v>
      </c>
      <c r="GA51" s="31">
        <v>2</v>
      </c>
      <c r="GB51" s="31">
        <v>2</v>
      </c>
      <c r="GC51" s="31">
        <v>1</v>
      </c>
      <c r="GD51" s="31">
        <v>1964</v>
      </c>
      <c r="GE51" s="31">
        <v>1</v>
      </c>
      <c r="GF51" s="31">
        <v>2014</v>
      </c>
      <c r="GH51" s="31">
        <v>2</v>
      </c>
      <c r="GJ51" s="31">
        <v>2</v>
      </c>
      <c r="GL51" s="31">
        <v>1</v>
      </c>
      <c r="GM51" s="31">
        <v>42096</v>
      </c>
      <c r="GO51" s="31">
        <v>2</v>
      </c>
      <c r="GQ51" s="31">
        <v>2</v>
      </c>
      <c r="GS51" s="31">
        <v>2</v>
      </c>
      <c r="GU51" s="31">
        <v>2</v>
      </c>
      <c r="GW51" s="31">
        <v>2</v>
      </c>
      <c r="HM51" s="31">
        <v>2</v>
      </c>
      <c r="HP51" s="31">
        <v>2</v>
      </c>
      <c r="HQ51" s="31">
        <v>2</v>
      </c>
      <c r="HR51" s="31">
        <v>2</v>
      </c>
      <c r="HS51" s="31">
        <v>2</v>
      </c>
      <c r="HT51" s="31">
        <v>2</v>
      </c>
      <c r="HU51" s="31">
        <v>2</v>
      </c>
      <c r="HV51" s="31">
        <v>2</v>
      </c>
      <c r="HZ51" s="31">
        <v>2</v>
      </c>
      <c r="IA51" s="31">
        <v>2</v>
      </c>
      <c r="IB51" s="31">
        <v>2</v>
      </c>
      <c r="IC51" s="31">
        <v>2</v>
      </c>
      <c r="ID51" s="31">
        <v>2</v>
      </c>
      <c r="IE51" s="31">
        <v>2</v>
      </c>
      <c r="IF51" s="31">
        <v>2</v>
      </c>
      <c r="IJ51" s="31">
        <v>2</v>
      </c>
      <c r="IK51" s="31">
        <v>2</v>
      </c>
      <c r="IL51" s="31">
        <v>2</v>
      </c>
      <c r="IM51" s="31">
        <v>2</v>
      </c>
      <c r="IN51" s="31">
        <v>2</v>
      </c>
      <c r="IO51" s="31">
        <v>2</v>
      </c>
      <c r="IP51" s="31">
        <v>2</v>
      </c>
      <c r="IT51" s="31">
        <v>2</v>
      </c>
      <c r="IU51" s="31">
        <v>2</v>
      </c>
      <c r="IV51" s="31">
        <v>2</v>
      </c>
      <c r="IW51" s="31">
        <v>2</v>
      </c>
      <c r="IX51" s="31">
        <v>2</v>
      </c>
      <c r="IY51" s="31">
        <v>2</v>
      </c>
      <c r="IZ51" s="31">
        <v>2</v>
      </c>
      <c r="JD51" s="31">
        <v>2</v>
      </c>
      <c r="JE51" s="31">
        <v>2</v>
      </c>
      <c r="JF51" s="31">
        <v>2</v>
      </c>
      <c r="JG51" s="31">
        <v>2</v>
      </c>
      <c r="JH51" s="31">
        <v>2</v>
      </c>
      <c r="JI51" s="31">
        <v>2</v>
      </c>
      <c r="JJ51" s="31">
        <v>2</v>
      </c>
      <c r="JZ51" s="31">
        <v>2</v>
      </c>
      <c r="KB51" s="31">
        <v>103</v>
      </c>
      <c r="KC51" s="31">
        <v>2</v>
      </c>
      <c r="KE51" s="31">
        <v>77</v>
      </c>
      <c r="LC51" s="31">
        <v>2</v>
      </c>
      <c r="LE51" s="31" t="s">
        <v>2150</v>
      </c>
      <c r="LF51" s="31">
        <v>2</v>
      </c>
      <c r="LG51" s="31">
        <v>2</v>
      </c>
      <c r="LH51" s="31">
        <v>1</v>
      </c>
      <c r="LI51" s="31">
        <v>2</v>
      </c>
      <c r="LK51" s="31">
        <v>2</v>
      </c>
      <c r="LM51" s="31">
        <v>2</v>
      </c>
      <c r="LO51" s="31">
        <v>2</v>
      </c>
      <c r="LQ51" s="31">
        <v>2</v>
      </c>
      <c r="LS51" s="31">
        <v>2</v>
      </c>
      <c r="LU51" s="31">
        <v>2</v>
      </c>
      <c r="LW51" s="31">
        <v>2</v>
      </c>
      <c r="LY51" s="31">
        <v>1</v>
      </c>
      <c r="MA51" s="31">
        <v>2</v>
      </c>
      <c r="MC51" s="31">
        <v>2</v>
      </c>
      <c r="ME51" s="31">
        <v>1</v>
      </c>
      <c r="MG51" s="31">
        <v>2</v>
      </c>
      <c r="MI51" s="31">
        <v>2</v>
      </c>
      <c r="MK51" s="31">
        <v>2</v>
      </c>
      <c r="MM51" s="31">
        <v>2</v>
      </c>
      <c r="MO51" s="31">
        <v>2</v>
      </c>
      <c r="MQ51" s="31">
        <v>2</v>
      </c>
      <c r="MS51" s="31">
        <v>2</v>
      </c>
      <c r="MU51" s="31">
        <v>2</v>
      </c>
      <c r="MW51" s="31">
        <v>2</v>
      </c>
      <c r="MY51" s="31" t="s">
        <v>356</v>
      </c>
      <c r="NC51" s="31">
        <v>2</v>
      </c>
      <c r="NE51" s="31">
        <v>2</v>
      </c>
      <c r="NG51" s="31">
        <v>2</v>
      </c>
      <c r="NI51" s="31">
        <v>2</v>
      </c>
      <c r="NK51" s="31">
        <v>2</v>
      </c>
      <c r="NM51" s="31">
        <v>2</v>
      </c>
      <c r="NO51" s="31">
        <v>2</v>
      </c>
      <c r="NQ51" s="31">
        <v>2</v>
      </c>
      <c r="NS51" s="31">
        <v>2</v>
      </c>
      <c r="NU51" s="31">
        <v>2</v>
      </c>
      <c r="NW51" s="31">
        <v>2</v>
      </c>
      <c r="NY51" s="31">
        <v>2</v>
      </c>
      <c r="OA51" s="31">
        <v>2</v>
      </c>
      <c r="OC51" s="31">
        <v>2</v>
      </c>
      <c r="OE51" s="31">
        <v>2</v>
      </c>
      <c r="OG51" s="31">
        <v>2</v>
      </c>
      <c r="OI51" s="31">
        <v>2</v>
      </c>
      <c r="OK51" s="31">
        <v>2</v>
      </c>
      <c r="OM51" s="31">
        <v>2</v>
      </c>
      <c r="OO51" s="31">
        <v>2</v>
      </c>
      <c r="OQ51" s="31" t="s">
        <v>355</v>
      </c>
      <c r="OS51" s="31">
        <v>2</v>
      </c>
      <c r="OU51" s="31">
        <v>2</v>
      </c>
      <c r="OW51" s="31">
        <v>2</v>
      </c>
      <c r="OY51" s="31">
        <v>2</v>
      </c>
      <c r="PA51" s="31">
        <v>2</v>
      </c>
      <c r="PC51" s="31">
        <v>2</v>
      </c>
      <c r="PE51" s="31">
        <v>2</v>
      </c>
      <c r="PG51" s="31">
        <v>2</v>
      </c>
      <c r="PI51" s="31">
        <v>2</v>
      </c>
      <c r="PK51" s="31">
        <v>2</v>
      </c>
      <c r="PM51" s="31">
        <v>2</v>
      </c>
      <c r="PO51" s="31">
        <v>2</v>
      </c>
      <c r="PQ51" s="31">
        <v>2</v>
      </c>
      <c r="PS51" s="31">
        <v>2</v>
      </c>
      <c r="PU51" s="31">
        <v>2</v>
      </c>
      <c r="PW51" s="31">
        <v>2</v>
      </c>
      <c r="PY51" s="31">
        <v>2</v>
      </c>
      <c r="QA51" s="31">
        <v>2</v>
      </c>
      <c r="QC51" s="31">
        <v>2</v>
      </c>
      <c r="QE51" s="31">
        <v>2</v>
      </c>
      <c r="QG51" s="31">
        <v>2</v>
      </c>
      <c r="QI51" s="31" t="s">
        <v>355</v>
      </c>
      <c r="QK51" s="31">
        <v>1</v>
      </c>
      <c r="QL51" s="31">
        <v>2</v>
      </c>
      <c r="QM51" s="31">
        <v>2</v>
      </c>
      <c r="QN51" s="31">
        <v>2</v>
      </c>
      <c r="QO51" s="31">
        <v>2</v>
      </c>
      <c r="QP51" s="31">
        <v>2</v>
      </c>
      <c r="QQ51" s="31">
        <v>2</v>
      </c>
      <c r="QR51" s="31">
        <v>2</v>
      </c>
      <c r="QS51" s="31">
        <v>2</v>
      </c>
      <c r="QT51" s="31">
        <v>2</v>
      </c>
      <c r="QU51" s="31">
        <v>2</v>
      </c>
      <c r="QV51" s="31">
        <v>2</v>
      </c>
      <c r="QW51" s="31">
        <v>2</v>
      </c>
      <c r="QX51" s="31">
        <v>2</v>
      </c>
      <c r="QY51" s="31">
        <v>2</v>
      </c>
      <c r="QZ51" s="31">
        <v>2</v>
      </c>
      <c r="RA51" s="31">
        <v>2</v>
      </c>
      <c r="RB51" s="31">
        <v>2</v>
      </c>
      <c r="RC51" s="31">
        <v>2</v>
      </c>
      <c r="RD51" s="31">
        <v>2</v>
      </c>
      <c r="RE51" s="31">
        <v>1</v>
      </c>
      <c r="RF51" s="31">
        <v>2</v>
      </c>
      <c r="RG51" s="31">
        <v>2</v>
      </c>
      <c r="RH51" s="31">
        <v>2</v>
      </c>
      <c r="RI51" s="31">
        <v>2</v>
      </c>
      <c r="RJ51" s="31">
        <v>2</v>
      </c>
      <c r="RK51" s="31">
        <v>2</v>
      </c>
      <c r="RL51" s="31">
        <v>2</v>
      </c>
      <c r="RM51" s="31">
        <v>2</v>
      </c>
      <c r="RN51" s="31">
        <v>2</v>
      </c>
      <c r="RO51" s="31">
        <v>2</v>
      </c>
      <c r="RP51" s="31">
        <v>2</v>
      </c>
      <c r="RQ51" s="31">
        <v>2</v>
      </c>
      <c r="RR51" s="31">
        <v>2</v>
      </c>
      <c r="RS51" s="31">
        <v>2</v>
      </c>
      <c r="RX51" s="31">
        <v>3</v>
      </c>
      <c r="RY51" s="31">
        <v>2</v>
      </c>
      <c r="RZ51" s="31">
        <v>2</v>
      </c>
      <c r="SA51" s="31">
        <v>1</v>
      </c>
      <c r="SB51" s="31">
        <v>2</v>
      </c>
      <c r="SC51" s="31">
        <v>2</v>
      </c>
      <c r="SD51" s="31">
        <v>3</v>
      </c>
      <c r="SF51" s="31">
        <v>2</v>
      </c>
      <c r="SG51" s="31">
        <v>1</v>
      </c>
      <c r="SH51" s="31">
        <v>2</v>
      </c>
      <c r="SI51" s="31">
        <v>2</v>
      </c>
      <c r="SJ51" s="31">
        <v>2</v>
      </c>
      <c r="SK51" s="31">
        <v>2</v>
      </c>
      <c r="SL51" s="31">
        <v>2</v>
      </c>
      <c r="SM51" s="31" t="s">
        <v>1430</v>
      </c>
      <c r="SO51" s="31">
        <v>2</v>
      </c>
      <c r="SP51" s="31">
        <v>2</v>
      </c>
      <c r="SQ51" s="31">
        <v>2</v>
      </c>
      <c r="SR51" s="31">
        <v>1</v>
      </c>
      <c r="SS51" s="31">
        <v>2</v>
      </c>
      <c r="ST51" s="31">
        <v>2</v>
      </c>
      <c r="SU51" s="31">
        <v>2</v>
      </c>
      <c r="SV51" s="31">
        <v>2</v>
      </c>
      <c r="SW51" s="31" t="s">
        <v>2226</v>
      </c>
      <c r="SX51" s="31">
        <v>2</v>
      </c>
      <c r="SZ51" s="31">
        <v>2</v>
      </c>
      <c r="TA51" s="31">
        <v>2</v>
      </c>
      <c r="TB51" s="31">
        <v>2</v>
      </c>
      <c r="TC51" s="31">
        <v>2</v>
      </c>
      <c r="TD51" s="31">
        <v>2</v>
      </c>
      <c r="TE51" s="31">
        <v>2</v>
      </c>
      <c r="TF51" s="31">
        <v>2</v>
      </c>
      <c r="TG51" s="31">
        <v>2</v>
      </c>
      <c r="TH51" s="31" t="s">
        <v>1437</v>
      </c>
      <c r="TJ51" s="31" t="s">
        <v>2155</v>
      </c>
      <c r="TK51" s="31" t="s">
        <v>2226</v>
      </c>
      <c r="TL51" s="31" t="s">
        <v>2156</v>
      </c>
      <c r="TS51" s="31">
        <v>2</v>
      </c>
      <c r="TT51" s="31">
        <v>2</v>
      </c>
      <c r="TU51" s="31">
        <v>2</v>
      </c>
      <c r="TV51" s="31">
        <v>2</v>
      </c>
      <c r="TW51" s="31">
        <v>2</v>
      </c>
      <c r="TX51" s="31">
        <v>2</v>
      </c>
      <c r="TY51" s="31">
        <v>2</v>
      </c>
      <c r="TZ51" s="31">
        <v>2</v>
      </c>
      <c r="UA51" s="31">
        <v>1</v>
      </c>
    </row>
    <row r="52" spans="1:547" s="31" customFormat="1" ht="13.5" customHeight="1">
      <c r="A52" s="31">
        <f t="shared" si="0"/>
        <v>50</v>
      </c>
      <c r="B52" s="31">
        <v>50</v>
      </c>
      <c r="C52" s="31">
        <v>20</v>
      </c>
      <c r="D52" s="31" t="s">
        <v>2121</v>
      </c>
      <c r="E52" s="31" t="s">
        <v>2227</v>
      </c>
      <c r="F52" s="31">
        <v>3</v>
      </c>
      <c r="H52" s="31">
        <v>42256</v>
      </c>
      <c r="I52" s="31">
        <v>13367</v>
      </c>
      <c r="J52" s="31">
        <v>2</v>
      </c>
      <c r="K52" s="31">
        <v>1</v>
      </c>
      <c r="L52" s="31">
        <v>3</v>
      </c>
      <c r="M52" s="31">
        <v>2</v>
      </c>
      <c r="N52" s="31">
        <v>5</v>
      </c>
      <c r="O52" s="31">
        <v>2</v>
      </c>
      <c r="P52" s="31">
        <v>4</v>
      </c>
      <c r="Q52" s="31">
        <v>1</v>
      </c>
      <c r="R52" s="31">
        <v>41518</v>
      </c>
      <c r="S52" s="31">
        <v>42125</v>
      </c>
      <c r="T52" s="31">
        <v>42156</v>
      </c>
      <c r="W52" s="31">
        <v>1</v>
      </c>
      <c r="X52" s="31">
        <v>2</v>
      </c>
      <c r="Y52" s="31">
        <v>2</v>
      </c>
      <c r="Z52" s="31">
        <v>2</v>
      </c>
      <c r="AA52" s="31">
        <v>2</v>
      </c>
      <c r="AB52" s="31">
        <v>2</v>
      </c>
      <c r="AC52" s="31">
        <v>2</v>
      </c>
      <c r="AD52" s="31">
        <v>2</v>
      </c>
      <c r="AE52" s="31">
        <v>2</v>
      </c>
      <c r="AF52" s="31">
        <v>3</v>
      </c>
      <c r="AH52" s="31">
        <v>1</v>
      </c>
      <c r="AI52" s="31">
        <v>6</v>
      </c>
      <c r="AJ52" s="31">
        <v>2</v>
      </c>
      <c r="AK52" s="31">
        <v>3</v>
      </c>
      <c r="AL52" s="31">
        <v>2</v>
      </c>
      <c r="AN52" s="31">
        <v>1</v>
      </c>
      <c r="AO52" s="31">
        <v>2</v>
      </c>
      <c r="AP52" s="31">
        <v>1</v>
      </c>
      <c r="AQ52" s="31">
        <v>1</v>
      </c>
      <c r="AR52" s="31">
        <v>1</v>
      </c>
      <c r="AS52" s="31">
        <v>2</v>
      </c>
      <c r="AT52" s="31">
        <v>2</v>
      </c>
      <c r="AU52" s="31">
        <v>2</v>
      </c>
      <c r="AW52" s="31">
        <v>1</v>
      </c>
      <c r="AX52" s="31">
        <v>2</v>
      </c>
      <c r="AY52" s="31">
        <v>2</v>
      </c>
      <c r="AZ52" s="31">
        <v>1</v>
      </c>
      <c r="BA52" s="31">
        <v>1</v>
      </c>
      <c r="BB52" s="31">
        <v>2</v>
      </c>
      <c r="BD52" s="31">
        <v>1</v>
      </c>
      <c r="BE52" s="31">
        <v>2</v>
      </c>
      <c r="BF52" s="31">
        <v>2</v>
      </c>
      <c r="BG52" s="31">
        <v>1</v>
      </c>
      <c r="BH52" s="31">
        <v>1</v>
      </c>
      <c r="BI52" s="31">
        <v>2</v>
      </c>
      <c r="BK52" s="31">
        <v>1</v>
      </c>
      <c r="BL52" s="31">
        <v>1</v>
      </c>
      <c r="BM52" s="31">
        <v>2</v>
      </c>
      <c r="BN52" s="31">
        <v>2</v>
      </c>
      <c r="BO52" s="31">
        <v>2</v>
      </c>
      <c r="BP52" s="31">
        <v>2</v>
      </c>
      <c r="BQ52" s="31">
        <v>1</v>
      </c>
      <c r="BS52" s="31" t="s">
        <v>355</v>
      </c>
      <c r="BT52" s="31">
        <v>2</v>
      </c>
      <c r="BU52" s="31">
        <v>2</v>
      </c>
      <c r="BV52" s="31">
        <v>2</v>
      </c>
      <c r="BW52" s="31">
        <v>2</v>
      </c>
      <c r="BX52" s="31">
        <v>2</v>
      </c>
      <c r="BY52" s="31">
        <v>1</v>
      </c>
      <c r="BZ52" s="31">
        <v>2</v>
      </c>
      <c r="CA52" s="31">
        <v>2</v>
      </c>
      <c r="CB52" s="31">
        <v>2</v>
      </c>
      <c r="CC52" s="31">
        <v>1</v>
      </c>
      <c r="CD52" s="31">
        <v>1</v>
      </c>
      <c r="CH52" s="31">
        <v>1</v>
      </c>
      <c r="CM52" s="31">
        <v>8</v>
      </c>
      <c r="CN52" s="31">
        <v>13</v>
      </c>
      <c r="CO52" s="31">
        <v>20</v>
      </c>
      <c r="CP52" s="31">
        <v>25</v>
      </c>
      <c r="CQ52" s="31">
        <v>1</v>
      </c>
      <c r="CR52" s="31">
        <v>33</v>
      </c>
      <c r="DA52" s="31">
        <v>2</v>
      </c>
      <c r="DB52" s="31">
        <v>4</v>
      </c>
      <c r="DC52" s="31">
        <v>1</v>
      </c>
      <c r="DD52" s="31">
        <v>1</v>
      </c>
      <c r="DF52" s="31">
        <v>2</v>
      </c>
      <c r="DG52" s="31">
        <v>3</v>
      </c>
      <c r="DH52" s="31">
        <v>3</v>
      </c>
      <c r="DI52" s="31">
        <v>3</v>
      </c>
      <c r="DJ52" s="31">
        <v>2</v>
      </c>
      <c r="DK52" s="31">
        <v>3</v>
      </c>
      <c r="DL52" s="31">
        <v>4</v>
      </c>
      <c r="DM52" s="31">
        <v>3</v>
      </c>
      <c r="DN52" s="31">
        <v>2</v>
      </c>
      <c r="DO52" s="31">
        <v>4</v>
      </c>
      <c r="DP52" s="31">
        <v>4</v>
      </c>
      <c r="DQ52" s="31">
        <v>4</v>
      </c>
      <c r="DR52" s="31">
        <v>37</v>
      </c>
      <c r="DT52" s="31">
        <v>231</v>
      </c>
      <c r="DU52" s="31">
        <v>0</v>
      </c>
      <c r="DV52" s="31">
        <v>171</v>
      </c>
      <c r="DW52" s="31" t="s">
        <v>2136</v>
      </c>
      <c r="DX52" s="31">
        <v>56.3</v>
      </c>
      <c r="DY52" s="31">
        <v>56.4</v>
      </c>
      <c r="DZ52" s="31">
        <v>66.8</v>
      </c>
      <c r="EA52" s="31" t="s">
        <v>2137</v>
      </c>
      <c r="EB52" s="31">
        <v>97</v>
      </c>
      <c r="EC52" s="31">
        <v>59</v>
      </c>
      <c r="ED52" s="31">
        <v>104</v>
      </c>
      <c r="EE52" s="31" t="s">
        <v>2138</v>
      </c>
      <c r="EV52" s="31">
        <v>2</v>
      </c>
      <c r="EW52" s="31">
        <v>2</v>
      </c>
      <c r="EX52" s="31">
        <v>2</v>
      </c>
      <c r="EY52" s="31">
        <v>1</v>
      </c>
      <c r="FK52" s="31">
        <v>1</v>
      </c>
      <c r="FL52" s="31">
        <v>2</v>
      </c>
      <c r="FM52" s="31">
        <v>1</v>
      </c>
      <c r="FO52" s="31">
        <v>2</v>
      </c>
      <c r="FP52" s="31">
        <v>2</v>
      </c>
      <c r="FQ52" s="31">
        <v>2</v>
      </c>
      <c r="FR52" s="31">
        <v>2</v>
      </c>
      <c r="FS52" s="31">
        <v>4</v>
      </c>
      <c r="FT52" s="31">
        <v>1</v>
      </c>
      <c r="FU52" s="31">
        <v>1</v>
      </c>
      <c r="FV52" s="31">
        <v>1</v>
      </c>
      <c r="FW52" s="31">
        <v>11</v>
      </c>
      <c r="FY52" s="31">
        <v>2</v>
      </c>
      <c r="GA52" s="31">
        <v>2</v>
      </c>
      <c r="GB52" s="31">
        <v>2</v>
      </c>
      <c r="GC52" s="31">
        <v>2</v>
      </c>
      <c r="GE52" s="31">
        <v>2</v>
      </c>
      <c r="GH52" s="31">
        <v>2</v>
      </c>
      <c r="GJ52" s="31">
        <v>2</v>
      </c>
      <c r="GL52" s="31">
        <v>2</v>
      </c>
      <c r="GO52" s="31">
        <v>2</v>
      </c>
      <c r="GQ52" s="31">
        <v>1</v>
      </c>
      <c r="GR52" s="31" t="s">
        <v>2228</v>
      </c>
      <c r="GS52" s="31">
        <v>2</v>
      </c>
      <c r="GU52" s="31">
        <v>2</v>
      </c>
      <c r="GW52" s="31">
        <v>2</v>
      </c>
      <c r="HM52" s="31">
        <v>2</v>
      </c>
      <c r="HP52" s="31">
        <v>2</v>
      </c>
      <c r="HQ52" s="31">
        <v>2</v>
      </c>
      <c r="HR52" s="31">
        <v>2</v>
      </c>
      <c r="HS52" s="31">
        <v>2</v>
      </c>
      <c r="HT52" s="31">
        <v>2</v>
      </c>
      <c r="HU52" s="31">
        <v>2</v>
      </c>
      <c r="HV52" s="31">
        <v>2</v>
      </c>
      <c r="HZ52" s="31">
        <v>2</v>
      </c>
      <c r="IA52" s="31">
        <v>2</v>
      </c>
      <c r="IB52" s="31">
        <v>2</v>
      </c>
      <c r="IC52" s="31">
        <v>2</v>
      </c>
      <c r="ID52" s="31">
        <v>2</v>
      </c>
      <c r="IE52" s="31">
        <v>2</v>
      </c>
      <c r="IF52" s="31">
        <v>2</v>
      </c>
      <c r="IJ52" s="31">
        <v>1</v>
      </c>
      <c r="IK52" s="31">
        <v>1</v>
      </c>
      <c r="IL52" s="31">
        <v>2</v>
      </c>
      <c r="IM52" s="31">
        <v>2</v>
      </c>
      <c r="IN52" s="31">
        <v>2</v>
      </c>
      <c r="IO52" s="31">
        <v>2</v>
      </c>
      <c r="IP52" s="31">
        <v>2</v>
      </c>
      <c r="IT52" s="31">
        <v>2</v>
      </c>
      <c r="IU52" s="31">
        <v>2</v>
      </c>
      <c r="IV52" s="31">
        <v>2</v>
      </c>
      <c r="IW52" s="31">
        <v>2</v>
      </c>
      <c r="IX52" s="31">
        <v>2</v>
      </c>
      <c r="IY52" s="31">
        <v>2</v>
      </c>
      <c r="IZ52" s="31">
        <v>2</v>
      </c>
      <c r="JD52" s="31">
        <v>2</v>
      </c>
      <c r="JE52" s="31">
        <v>2</v>
      </c>
      <c r="JF52" s="31">
        <v>2</v>
      </c>
      <c r="JG52" s="31">
        <v>2</v>
      </c>
      <c r="JH52" s="31">
        <v>2</v>
      </c>
      <c r="JI52" s="31">
        <v>2</v>
      </c>
      <c r="JJ52" s="31">
        <v>2</v>
      </c>
      <c r="JZ52" s="31">
        <v>2</v>
      </c>
      <c r="KA52" s="31" t="s">
        <v>2147</v>
      </c>
      <c r="KB52" s="31">
        <v>88</v>
      </c>
      <c r="KC52" s="31">
        <v>2</v>
      </c>
      <c r="KE52" s="31">
        <v>90</v>
      </c>
      <c r="LA52" s="31" t="s">
        <v>2229</v>
      </c>
      <c r="LB52" s="31" t="s">
        <v>2230</v>
      </c>
      <c r="LC52" s="31">
        <v>2</v>
      </c>
      <c r="LD52" s="31">
        <v>1</v>
      </c>
      <c r="LE52" s="31" t="s">
        <v>2125</v>
      </c>
      <c r="LF52" s="31">
        <v>2</v>
      </c>
      <c r="LG52" s="31">
        <v>2</v>
      </c>
      <c r="LH52" s="31">
        <v>1</v>
      </c>
      <c r="LI52" s="31">
        <v>2</v>
      </c>
      <c r="LK52" s="31">
        <v>2</v>
      </c>
      <c r="LM52" s="31">
        <v>2</v>
      </c>
      <c r="LO52" s="31">
        <v>1</v>
      </c>
      <c r="LP52" s="31">
        <v>69</v>
      </c>
      <c r="LQ52" s="31">
        <v>2</v>
      </c>
      <c r="LS52" s="31">
        <v>2</v>
      </c>
      <c r="LU52" s="31">
        <v>2</v>
      </c>
      <c r="LW52" s="31">
        <v>2</v>
      </c>
      <c r="LY52" s="31">
        <v>2</v>
      </c>
      <c r="MA52" s="31">
        <v>2</v>
      </c>
      <c r="MC52" s="31">
        <v>2</v>
      </c>
      <c r="ME52" s="31">
        <v>2</v>
      </c>
      <c r="MG52" s="31">
        <v>2</v>
      </c>
      <c r="MI52" s="31">
        <v>2</v>
      </c>
      <c r="MK52" s="31">
        <v>2</v>
      </c>
      <c r="MM52" s="31">
        <v>2</v>
      </c>
      <c r="MO52" s="31">
        <v>2</v>
      </c>
      <c r="MQ52" s="31">
        <v>2</v>
      </c>
      <c r="MS52" s="31">
        <v>2</v>
      </c>
      <c r="MU52" s="31">
        <v>2</v>
      </c>
      <c r="MW52" s="31">
        <v>2</v>
      </c>
      <c r="MY52" s="31" t="s">
        <v>355</v>
      </c>
      <c r="NC52" s="31">
        <v>2</v>
      </c>
      <c r="NE52" s="31">
        <v>2</v>
      </c>
      <c r="NG52" s="31">
        <v>2</v>
      </c>
      <c r="NI52" s="31">
        <v>2</v>
      </c>
      <c r="NK52" s="31">
        <v>2</v>
      </c>
      <c r="NM52" s="31">
        <v>2</v>
      </c>
      <c r="NO52" s="31">
        <v>2</v>
      </c>
      <c r="NQ52" s="31">
        <v>2</v>
      </c>
      <c r="NS52" s="31">
        <v>2</v>
      </c>
      <c r="NU52" s="31">
        <v>2</v>
      </c>
      <c r="NW52" s="31">
        <v>2</v>
      </c>
      <c r="NY52" s="31">
        <v>2</v>
      </c>
      <c r="OA52" s="31">
        <v>2</v>
      </c>
      <c r="OC52" s="31">
        <v>2</v>
      </c>
      <c r="OE52" s="31">
        <v>2</v>
      </c>
      <c r="OG52" s="31">
        <v>2</v>
      </c>
      <c r="OI52" s="31">
        <v>2</v>
      </c>
      <c r="OK52" s="31">
        <v>2</v>
      </c>
      <c r="OM52" s="31">
        <v>2</v>
      </c>
      <c r="OO52" s="31">
        <v>2</v>
      </c>
      <c r="OQ52" s="31" t="s">
        <v>355</v>
      </c>
      <c r="OS52" s="31">
        <v>2</v>
      </c>
      <c r="OU52" s="31">
        <v>2</v>
      </c>
      <c r="OW52" s="31">
        <v>2</v>
      </c>
      <c r="OY52" s="31">
        <v>2</v>
      </c>
      <c r="PA52" s="31">
        <v>2</v>
      </c>
      <c r="PC52" s="31">
        <v>2</v>
      </c>
      <c r="PE52" s="31">
        <v>2</v>
      </c>
      <c r="PG52" s="31">
        <v>2</v>
      </c>
      <c r="PI52" s="31">
        <v>2</v>
      </c>
      <c r="PK52" s="31">
        <v>2</v>
      </c>
      <c r="PM52" s="31">
        <v>2</v>
      </c>
      <c r="PO52" s="31">
        <v>2</v>
      </c>
      <c r="PQ52" s="31">
        <v>2</v>
      </c>
      <c r="PS52" s="31">
        <v>2</v>
      </c>
      <c r="PU52" s="31">
        <v>2</v>
      </c>
      <c r="PW52" s="31">
        <v>2</v>
      </c>
      <c r="PY52" s="31">
        <v>2</v>
      </c>
      <c r="QA52" s="31">
        <v>2</v>
      </c>
      <c r="QC52" s="31">
        <v>2</v>
      </c>
      <c r="QE52" s="31">
        <v>2</v>
      </c>
      <c r="QG52" s="31">
        <v>2</v>
      </c>
      <c r="QI52" s="31" t="s">
        <v>355</v>
      </c>
      <c r="QK52" s="31">
        <v>1</v>
      </c>
      <c r="QL52" s="31">
        <v>2</v>
      </c>
      <c r="QM52" s="31">
        <v>2</v>
      </c>
      <c r="QN52" s="31">
        <v>2</v>
      </c>
      <c r="QO52" s="31">
        <v>2</v>
      </c>
      <c r="QP52" s="31">
        <v>2</v>
      </c>
      <c r="QQ52" s="31">
        <v>2</v>
      </c>
      <c r="QR52" s="31">
        <v>2</v>
      </c>
      <c r="QS52" s="31">
        <v>2</v>
      </c>
      <c r="QT52" s="31">
        <v>2</v>
      </c>
      <c r="QU52" s="31">
        <v>2</v>
      </c>
      <c r="QV52" s="31">
        <v>2</v>
      </c>
      <c r="QW52" s="31">
        <v>2</v>
      </c>
      <c r="QX52" s="31">
        <v>2</v>
      </c>
      <c r="QY52" s="31">
        <v>2</v>
      </c>
      <c r="QZ52" s="31">
        <v>2</v>
      </c>
      <c r="RA52" s="31">
        <v>2</v>
      </c>
      <c r="RB52" s="31">
        <v>2</v>
      </c>
      <c r="RC52" s="31">
        <v>2</v>
      </c>
      <c r="RD52" s="31">
        <v>2</v>
      </c>
      <c r="RE52" s="31">
        <v>2</v>
      </c>
      <c r="RF52" s="31">
        <v>1</v>
      </c>
      <c r="RG52" s="31">
        <v>1</v>
      </c>
      <c r="RH52" s="31">
        <v>2</v>
      </c>
      <c r="RI52" s="31">
        <v>1</v>
      </c>
      <c r="RJ52" s="31">
        <v>2</v>
      </c>
      <c r="RK52" s="31">
        <v>2</v>
      </c>
      <c r="RL52" s="31">
        <v>2</v>
      </c>
      <c r="RM52" s="31">
        <v>2</v>
      </c>
      <c r="RN52" s="31">
        <v>2</v>
      </c>
      <c r="RO52" s="31">
        <v>2</v>
      </c>
      <c r="RP52" s="31">
        <v>2</v>
      </c>
      <c r="RQ52" s="31">
        <v>2</v>
      </c>
      <c r="RR52" s="31">
        <v>2</v>
      </c>
      <c r="RS52" s="31">
        <v>2</v>
      </c>
      <c r="RT52" s="31" t="s">
        <v>2231</v>
      </c>
      <c r="RU52" s="31" t="s">
        <v>2232</v>
      </c>
      <c r="RV52" s="31" t="s">
        <v>355</v>
      </c>
      <c r="RW52" s="31" t="s">
        <v>355</v>
      </c>
      <c r="RX52" s="31">
        <v>5</v>
      </c>
      <c r="RY52" s="31">
        <v>2</v>
      </c>
      <c r="RZ52" s="31">
        <v>2</v>
      </c>
      <c r="SA52" s="31">
        <v>2</v>
      </c>
      <c r="SB52" s="31">
        <v>2</v>
      </c>
      <c r="SC52" s="31">
        <v>2</v>
      </c>
      <c r="SD52" s="31">
        <v>5</v>
      </c>
      <c r="SE52" s="31">
        <v>2</v>
      </c>
      <c r="SF52" s="31">
        <v>2</v>
      </c>
      <c r="SG52" s="31">
        <v>2</v>
      </c>
      <c r="SH52" s="31">
        <v>2</v>
      </c>
      <c r="SI52" s="31">
        <v>2</v>
      </c>
      <c r="SJ52" s="31">
        <v>2</v>
      </c>
      <c r="SK52" s="31">
        <v>2</v>
      </c>
      <c r="SL52" s="31">
        <v>2</v>
      </c>
      <c r="SM52" s="31" t="s">
        <v>1437</v>
      </c>
      <c r="SO52" s="31">
        <v>1</v>
      </c>
      <c r="SP52" s="31">
        <v>2</v>
      </c>
      <c r="SQ52" s="31">
        <v>2</v>
      </c>
      <c r="SR52" s="31">
        <v>2</v>
      </c>
      <c r="SS52" s="31">
        <v>2</v>
      </c>
      <c r="ST52" s="31">
        <v>2</v>
      </c>
      <c r="SU52" s="31">
        <v>2</v>
      </c>
      <c r="SV52" s="31">
        <v>1</v>
      </c>
      <c r="SW52" s="31" t="s">
        <v>1437</v>
      </c>
      <c r="SX52" s="31">
        <v>3</v>
      </c>
      <c r="SZ52" s="31">
        <v>1</v>
      </c>
      <c r="TA52" s="31">
        <v>2</v>
      </c>
      <c r="TB52" s="31">
        <v>2</v>
      </c>
      <c r="TC52" s="31">
        <v>2</v>
      </c>
      <c r="TD52" s="31">
        <v>2</v>
      </c>
      <c r="TE52" s="31">
        <v>2</v>
      </c>
      <c r="TF52" s="31">
        <v>2</v>
      </c>
      <c r="TG52" s="31">
        <v>1</v>
      </c>
      <c r="TH52" s="31" t="s">
        <v>2233</v>
      </c>
      <c r="TJ52" s="31" t="s">
        <v>1437</v>
      </c>
      <c r="TK52" s="31" t="s">
        <v>2234</v>
      </c>
      <c r="TQ52" s="31">
        <v>15</v>
      </c>
      <c r="TS52" s="31">
        <v>1</v>
      </c>
      <c r="TT52" s="31">
        <v>2</v>
      </c>
      <c r="TU52" s="31">
        <v>2</v>
      </c>
      <c r="TV52" s="31">
        <v>2</v>
      </c>
      <c r="TW52" s="31">
        <v>2</v>
      </c>
      <c r="TX52" s="31">
        <v>2</v>
      </c>
      <c r="TY52" s="31">
        <v>2</v>
      </c>
      <c r="TZ52" s="31">
        <v>2</v>
      </c>
      <c r="UA52" s="31">
        <v>1</v>
      </c>
    </row>
    <row r="53" spans="1:547" s="31" customFormat="1" ht="13.5" customHeight="1">
      <c r="A53" s="31">
        <f t="shared" si="0"/>
        <v>51</v>
      </c>
      <c r="B53" s="31">
        <v>51</v>
      </c>
      <c r="C53" s="31">
        <v>21</v>
      </c>
      <c r="D53" s="31" t="s">
        <v>2121</v>
      </c>
      <c r="E53" s="31" t="s">
        <v>2235</v>
      </c>
      <c r="F53" s="31">
        <v>3</v>
      </c>
      <c r="H53" s="31">
        <v>42628</v>
      </c>
      <c r="I53" s="31">
        <v>24337</v>
      </c>
      <c r="J53" s="31">
        <v>2</v>
      </c>
      <c r="K53" s="31">
        <v>1</v>
      </c>
      <c r="L53" s="31">
        <v>4</v>
      </c>
      <c r="N53" s="31">
        <v>4</v>
      </c>
      <c r="P53" s="31">
        <v>3</v>
      </c>
      <c r="Q53" s="31">
        <v>2</v>
      </c>
      <c r="R53" s="31">
        <v>41699</v>
      </c>
      <c r="S53" s="31">
        <v>41913</v>
      </c>
      <c r="T53" s="31">
        <v>42156</v>
      </c>
      <c r="W53" s="31">
        <v>1</v>
      </c>
      <c r="X53" s="31">
        <v>2</v>
      </c>
      <c r="Y53" s="31">
        <v>2</v>
      </c>
      <c r="Z53" s="31">
        <v>2</v>
      </c>
      <c r="AA53" s="31">
        <v>2</v>
      </c>
      <c r="AB53" s="31">
        <v>2</v>
      </c>
      <c r="AC53" s="31">
        <v>2</v>
      </c>
      <c r="AD53" s="31">
        <v>2</v>
      </c>
      <c r="AE53" s="31">
        <v>2</v>
      </c>
      <c r="AF53" s="31">
        <v>1</v>
      </c>
      <c r="AG53" s="31">
        <v>1</v>
      </c>
      <c r="AH53" s="31">
        <v>1</v>
      </c>
      <c r="AI53" s="31">
        <v>6</v>
      </c>
      <c r="AJ53" s="31">
        <v>2</v>
      </c>
      <c r="AK53" s="31">
        <v>4</v>
      </c>
      <c r="AL53" s="31">
        <v>2</v>
      </c>
      <c r="AN53" s="31">
        <v>1</v>
      </c>
      <c r="AO53" s="31">
        <v>2</v>
      </c>
      <c r="AP53" s="31">
        <v>2</v>
      </c>
      <c r="AQ53" s="31">
        <v>2</v>
      </c>
      <c r="AR53" s="31">
        <v>2</v>
      </c>
      <c r="AS53" s="31">
        <v>1</v>
      </c>
      <c r="AT53" s="31">
        <v>2</v>
      </c>
      <c r="AU53" s="31">
        <v>2</v>
      </c>
      <c r="AW53" s="31">
        <v>1</v>
      </c>
      <c r="AX53" s="31">
        <v>2</v>
      </c>
      <c r="AY53" s="31">
        <v>2</v>
      </c>
      <c r="AZ53" s="31">
        <v>1</v>
      </c>
      <c r="BA53" s="31">
        <v>1</v>
      </c>
      <c r="BB53" s="31">
        <v>2</v>
      </c>
      <c r="BD53" s="31">
        <v>1</v>
      </c>
      <c r="BE53" s="31">
        <v>2</v>
      </c>
      <c r="BF53" s="31">
        <v>2</v>
      </c>
      <c r="BG53" s="31">
        <v>1</v>
      </c>
      <c r="BH53" s="31">
        <v>1</v>
      </c>
      <c r="BI53" s="31">
        <v>2</v>
      </c>
      <c r="BK53" s="31">
        <v>2</v>
      </c>
      <c r="BL53" s="31">
        <v>1</v>
      </c>
      <c r="BM53" s="31">
        <v>2</v>
      </c>
      <c r="BN53" s="31">
        <v>2</v>
      </c>
      <c r="BO53" s="31">
        <v>2</v>
      </c>
      <c r="BP53" s="31">
        <v>2</v>
      </c>
      <c r="BQ53" s="31">
        <v>1</v>
      </c>
      <c r="BS53" s="31" t="s">
        <v>355</v>
      </c>
      <c r="BT53" s="31">
        <v>2</v>
      </c>
      <c r="BU53" s="31">
        <v>2</v>
      </c>
      <c r="BV53" s="31">
        <v>2</v>
      </c>
      <c r="BW53" s="31">
        <v>2</v>
      </c>
      <c r="BX53" s="31">
        <v>2</v>
      </c>
      <c r="BY53" s="31">
        <v>1</v>
      </c>
      <c r="BZ53" s="31">
        <v>2</v>
      </c>
      <c r="CA53" s="31">
        <v>2</v>
      </c>
      <c r="CB53" s="31">
        <v>2</v>
      </c>
      <c r="CC53" s="31">
        <v>2</v>
      </c>
      <c r="CD53" s="31">
        <v>2</v>
      </c>
      <c r="CH53" s="31">
        <v>2</v>
      </c>
      <c r="CM53" s="31">
        <v>9</v>
      </c>
      <c r="CN53" s="31">
        <v>3</v>
      </c>
      <c r="CO53" s="31">
        <v>1</v>
      </c>
      <c r="CP53" s="31">
        <v>20</v>
      </c>
      <c r="CQ53" s="31">
        <v>26</v>
      </c>
      <c r="DA53" s="31">
        <v>2</v>
      </c>
      <c r="DB53" s="31">
        <v>1</v>
      </c>
      <c r="DC53" s="31">
        <v>8</v>
      </c>
      <c r="DD53" s="31">
        <v>4</v>
      </c>
      <c r="DE53" s="31">
        <v>4</v>
      </c>
      <c r="DF53" s="31">
        <v>4</v>
      </c>
      <c r="DG53" s="31">
        <v>4</v>
      </c>
      <c r="DH53" s="31">
        <v>3</v>
      </c>
      <c r="DI53" s="31">
        <v>3</v>
      </c>
      <c r="DJ53" s="31">
        <v>3</v>
      </c>
      <c r="DK53" s="31">
        <v>3</v>
      </c>
      <c r="DL53" s="31">
        <v>3</v>
      </c>
      <c r="DM53" s="31">
        <v>4</v>
      </c>
      <c r="DN53" s="31">
        <v>4</v>
      </c>
      <c r="DO53" s="31">
        <v>4</v>
      </c>
      <c r="DP53" s="31">
        <v>4</v>
      </c>
      <c r="DQ53" s="31">
        <v>4</v>
      </c>
      <c r="DR53" s="31">
        <v>43</v>
      </c>
      <c r="DT53" s="31">
        <v>390</v>
      </c>
      <c r="DU53" s="31">
        <v>30</v>
      </c>
      <c r="DV53" s="31">
        <v>200</v>
      </c>
      <c r="DW53" s="31" t="s">
        <v>2136</v>
      </c>
      <c r="EB53" s="31">
        <v>1</v>
      </c>
      <c r="EC53" s="31">
        <v>0.7</v>
      </c>
      <c r="ED53" s="31">
        <v>1.2</v>
      </c>
      <c r="EE53" s="31" t="s">
        <v>2123</v>
      </c>
      <c r="EF53" s="31">
        <v>187</v>
      </c>
      <c r="EG53" s="31">
        <v>0</v>
      </c>
      <c r="EH53" s="31">
        <v>240</v>
      </c>
      <c r="EI53" s="31" t="s">
        <v>2123</v>
      </c>
      <c r="EJ53" s="31">
        <v>37</v>
      </c>
      <c r="EK53" s="31">
        <v>0</v>
      </c>
      <c r="EL53" s="31">
        <v>240</v>
      </c>
      <c r="EM53" s="31" t="s">
        <v>2123</v>
      </c>
      <c r="EN53" s="31">
        <v>112</v>
      </c>
      <c r="EO53" s="31">
        <v>0</v>
      </c>
      <c r="EP53" s="31">
        <v>160</v>
      </c>
      <c r="EQ53" s="31" t="s">
        <v>2123</v>
      </c>
      <c r="ER53" s="31">
        <v>63</v>
      </c>
      <c r="ES53" s="31">
        <v>40</v>
      </c>
      <c r="EU53" s="31" t="s">
        <v>2123</v>
      </c>
      <c r="EV53" s="31">
        <v>1</v>
      </c>
      <c r="EW53" s="31">
        <v>2</v>
      </c>
      <c r="EX53" s="31">
        <v>2</v>
      </c>
      <c r="EY53" s="31">
        <v>2</v>
      </c>
      <c r="EZ53" s="31">
        <v>1</v>
      </c>
      <c r="FA53" s="31">
        <v>1</v>
      </c>
      <c r="FB53" s="31">
        <v>1</v>
      </c>
      <c r="FC53" s="31">
        <v>1</v>
      </c>
      <c r="FK53" s="31">
        <v>2</v>
      </c>
      <c r="FL53" s="31">
        <v>2</v>
      </c>
      <c r="FM53" s="31">
        <v>2</v>
      </c>
      <c r="FN53" s="31">
        <v>2</v>
      </c>
      <c r="FO53" s="31">
        <v>2</v>
      </c>
      <c r="FP53" s="31">
        <v>2</v>
      </c>
      <c r="FQ53" s="31">
        <v>2</v>
      </c>
      <c r="FR53" s="31">
        <v>2</v>
      </c>
      <c r="FS53" s="31">
        <v>4</v>
      </c>
      <c r="FT53" s="31">
        <v>2</v>
      </c>
      <c r="FU53" s="31">
        <v>2</v>
      </c>
      <c r="FV53" s="31">
        <v>2</v>
      </c>
      <c r="FW53" s="31">
        <v>1</v>
      </c>
      <c r="FY53" s="31">
        <v>2</v>
      </c>
      <c r="GA53" s="31">
        <v>2</v>
      </c>
      <c r="GB53" s="31">
        <v>2</v>
      </c>
      <c r="GC53" s="31">
        <v>1</v>
      </c>
      <c r="GE53" s="31">
        <v>2</v>
      </c>
      <c r="GG53" s="31">
        <v>5</v>
      </c>
      <c r="GH53" s="31">
        <v>2</v>
      </c>
      <c r="GJ53" s="31">
        <v>2</v>
      </c>
      <c r="GL53" s="31">
        <v>1</v>
      </c>
      <c r="GN53" s="31" t="s">
        <v>355</v>
      </c>
      <c r="GO53" s="31">
        <v>2</v>
      </c>
      <c r="GQ53" s="31">
        <v>2</v>
      </c>
      <c r="GS53" s="31">
        <v>2</v>
      </c>
      <c r="GU53" s="31">
        <v>2</v>
      </c>
      <c r="GW53" s="31">
        <v>2</v>
      </c>
      <c r="GY53" s="31">
        <v>2</v>
      </c>
      <c r="HA53" s="31">
        <v>2</v>
      </c>
      <c r="HM53" s="31">
        <v>2</v>
      </c>
      <c r="HP53" s="31">
        <v>2</v>
      </c>
      <c r="HQ53" s="31">
        <v>2</v>
      </c>
      <c r="HR53" s="31">
        <v>2</v>
      </c>
      <c r="HS53" s="31">
        <v>2</v>
      </c>
      <c r="HT53" s="31">
        <v>2</v>
      </c>
      <c r="HU53" s="31">
        <v>2</v>
      </c>
      <c r="HV53" s="31">
        <v>2</v>
      </c>
      <c r="HZ53" s="31">
        <v>2</v>
      </c>
      <c r="IA53" s="31">
        <v>2</v>
      </c>
      <c r="IB53" s="31">
        <v>2</v>
      </c>
      <c r="IC53" s="31">
        <v>2</v>
      </c>
      <c r="ID53" s="31">
        <v>2</v>
      </c>
      <c r="IE53" s="31">
        <v>2</v>
      </c>
      <c r="IF53" s="31">
        <v>2</v>
      </c>
      <c r="IJ53" s="31">
        <v>2</v>
      </c>
      <c r="IK53" s="31">
        <v>2</v>
      </c>
      <c r="IL53" s="31">
        <v>2</v>
      </c>
      <c r="IM53" s="31">
        <v>2</v>
      </c>
      <c r="IN53" s="31">
        <v>2</v>
      </c>
      <c r="IO53" s="31">
        <v>2</v>
      </c>
      <c r="IP53" s="31">
        <v>2</v>
      </c>
      <c r="IT53" s="31">
        <v>2</v>
      </c>
      <c r="IU53" s="31">
        <v>2</v>
      </c>
      <c r="IV53" s="31">
        <v>2</v>
      </c>
      <c r="IW53" s="31">
        <v>2</v>
      </c>
      <c r="IX53" s="31">
        <v>2</v>
      </c>
      <c r="IY53" s="31">
        <v>2</v>
      </c>
      <c r="IZ53" s="31">
        <v>2</v>
      </c>
      <c r="JD53" s="31">
        <v>2</v>
      </c>
      <c r="JE53" s="31">
        <v>2</v>
      </c>
      <c r="JF53" s="31">
        <v>2</v>
      </c>
      <c r="JG53" s="31">
        <v>2</v>
      </c>
      <c r="JH53" s="31">
        <v>2</v>
      </c>
      <c r="JI53" s="31">
        <v>2</v>
      </c>
      <c r="JJ53" s="31">
        <v>2</v>
      </c>
      <c r="JN53" s="31" t="s">
        <v>1652</v>
      </c>
      <c r="JQ53" s="31" t="s">
        <v>358</v>
      </c>
      <c r="JZ53" s="31">
        <v>1</v>
      </c>
      <c r="KC53" s="31">
        <v>2</v>
      </c>
      <c r="KE53" s="31">
        <v>83</v>
      </c>
      <c r="LA53" s="31" t="s">
        <v>2151</v>
      </c>
      <c r="LB53" s="31" t="s">
        <v>2162</v>
      </c>
      <c r="LE53" s="31" t="s">
        <v>2151</v>
      </c>
      <c r="LF53" s="31">
        <v>2</v>
      </c>
      <c r="LH53" s="31">
        <v>1</v>
      </c>
      <c r="LI53" s="31">
        <v>2</v>
      </c>
      <c r="LK53" s="31">
        <v>2</v>
      </c>
      <c r="LM53" s="31">
        <v>2</v>
      </c>
      <c r="LO53" s="31">
        <v>1</v>
      </c>
      <c r="LQ53" s="31">
        <v>2</v>
      </c>
      <c r="LS53" s="31">
        <v>2</v>
      </c>
      <c r="LU53" s="31">
        <v>2</v>
      </c>
      <c r="LW53" s="31">
        <v>2</v>
      </c>
      <c r="LY53" s="31">
        <v>2</v>
      </c>
      <c r="MA53" s="31">
        <v>2</v>
      </c>
      <c r="MC53" s="31">
        <v>2</v>
      </c>
      <c r="ME53" s="31">
        <v>1</v>
      </c>
      <c r="MG53" s="31">
        <v>2</v>
      </c>
      <c r="MI53" s="31">
        <v>2</v>
      </c>
      <c r="MK53" s="31">
        <v>2</v>
      </c>
      <c r="MM53" s="31">
        <v>2</v>
      </c>
      <c r="MO53" s="31">
        <v>2</v>
      </c>
      <c r="MQ53" s="31">
        <v>2</v>
      </c>
      <c r="MS53" s="31">
        <v>2</v>
      </c>
      <c r="MU53" s="31">
        <v>2</v>
      </c>
      <c r="MW53" s="31">
        <v>2</v>
      </c>
      <c r="MY53" s="31" t="s">
        <v>355</v>
      </c>
      <c r="NC53" s="31">
        <v>2</v>
      </c>
      <c r="NE53" s="31">
        <v>2</v>
      </c>
      <c r="NG53" s="31">
        <v>2</v>
      </c>
      <c r="NI53" s="31">
        <v>2</v>
      </c>
      <c r="NK53" s="31">
        <v>2</v>
      </c>
      <c r="NM53" s="31">
        <v>2</v>
      </c>
      <c r="NO53" s="31">
        <v>2</v>
      </c>
      <c r="NQ53" s="31">
        <v>1</v>
      </c>
      <c r="NS53" s="31">
        <v>2</v>
      </c>
      <c r="NU53" s="31">
        <v>2</v>
      </c>
      <c r="NW53" s="31">
        <v>2</v>
      </c>
      <c r="NY53" s="31">
        <v>2</v>
      </c>
      <c r="OA53" s="31">
        <v>2</v>
      </c>
      <c r="OC53" s="31">
        <v>2</v>
      </c>
      <c r="OE53" s="31">
        <v>2</v>
      </c>
      <c r="OG53" s="31">
        <v>2</v>
      </c>
      <c r="OI53" s="31">
        <v>2</v>
      </c>
      <c r="OK53" s="31">
        <v>2</v>
      </c>
      <c r="OM53" s="31">
        <v>2</v>
      </c>
      <c r="OO53" s="31">
        <v>2</v>
      </c>
      <c r="OQ53" s="31" t="s">
        <v>355</v>
      </c>
      <c r="OS53" s="31">
        <v>2</v>
      </c>
      <c r="OU53" s="31">
        <v>2</v>
      </c>
      <c r="OW53" s="31">
        <v>2</v>
      </c>
      <c r="OY53" s="31">
        <v>2</v>
      </c>
      <c r="PA53" s="31">
        <v>2</v>
      </c>
      <c r="PC53" s="31">
        <v>2</v>
      </c>
      <c r="PE53" s="31">
        <v>2</v>
      </c>
      <c r="PG53" s="31">
        <v>2</v>
      </c>
      <c r="PI53" s="31">
        <v>2</v>
      </c>
      <c r="PK53" s="31">
        <v>2</v>
      </c>
      <c r="PM53" s="31">
        <v>2</v>
      </c>
      <c r="PO53" s="31">
        <v>2</v>
      </c>
      <c r="PQ53" s="31">
        <v>2</v>
      </c>
      <c r="PS53" s="31">
        <v>2</v>
      </c>
      <c r="PU53" s="31">
        <v>2</v>
      </c>
      <c r="PW53" s="31">
        <v>2</v>
      </c>
      <c r="PY53" s="31">
        <v>2</v>
      </c>
      <c r="QA53" s="31">
        <v>2</v>
      </c>
      <c r="QC53" s="31">
        <v>2</v>
      </c>
      <c r="QE53" s="31">
        <v>2</v>
      </c>
      <c r="QG53" s="31">
        <v>2</v>
      </c>
      <c r="QI53" s="31" t="s">
        <v>355</v>
      </c>
      <c r="QK53" s="31">
        <v>1</v>
      </c>
      <c r="QL53" s="31">
        <v>2</v>
      </c>
      <c r="QM53" s="31">
        <v>2</v>
      </c>
      <c r="QN53" s="31">
        <v>2</v>
      </c>
      <c r="QO53" s="31">
        <v>2</v>
      </c>
      <c r="QP53" s="31">
        <v>2</v>
      </c>
      <c r="QQ53" s="31">
        <v>2</v>
      </c>
      <c r="QR53" s="31">
        <v>2</v>
      </c>
      <c r="QS53" s="31">
        <v>2</v>
      </c>
      <c r="QT53" s="31">
        <v>2</v>
      </c>
      <c r="QU53" s="31">
        <v>2</v>
      </c>
      <c r="QV53" s="31">
        <v>2</v>
      </c>
      <c r="QW53" s="31">
        <v>2</v>
      </c>
      <c r="QX53" s="31">
        <v>2</v>
      </c>
      <c r="QY53" s="31">
        <v>2</v>
      </c>
      <c r="QZ53" s="31">
        <v>2</v>
      </c>
      <c r="RA53" s="31">
        <v>2</v>
      </c>
      <c r="RB53" s="31">
        <v>2</v>
      </c>
      <c r="RC53" s="31">
        <v>1</v>
      </c>
      <c r="RD53" s="31">
        <v>2</v>
      </c>
      <c r="RE53" s="31">
        <v>2</v>
      </c>
      <c r="RF53" s="31">
        <v>2</v>
      </c>
      <c r="RG53" s="31">
        <v>2</v>
      </c>
      <c r="RH53" s="31">
        <v>2</v>
      </c>
      <c r="RI53" s="31">
        <v>2</v>
      </c>
      <c r="RJ53" s="31">
        <v>2</v>
      </c>
      <c r="RK53" s="31">
        <v>2</v>
      </c>
      <c r="RL53" s="31">
        <v>2</v>
      </c>
      <c r="RM53" s="31">
        <v>2</v>
      </c>
      <c r="RN53" s="31">
        <v>2</v>
      </c>
      <c r="RO53" s="31">
        <v>1</v>
      </c>
      <c r="RP53" s="31">
        <v>2</v>
      </c>
      <c r="RQ53" s="31">
        <v>2</v>
      </c>
      <c r="RR53" s="31">
        <v>2</v>
      </c>
      <c r="RS53" s="31">
        <v>2</v>
      </c>
      <c r="RT53" s="31" t="s">
        <v>2236</v>
      </c>
      <c r="RU53" s="31" t="s">
        <v>2236</v>
      </c>
      <c r="RV53" s="31" t="s">
        <v>355</v>
      </c>
      <c r="RW53" s="31" t="s">
        <v>355</v>
      </c>
      <c r="RX53" s="31">
        <v>5</v>
      </c>
      <c r="RY53" s="31">
        <v>2</v>
      </c>
      <c r="RZ53" s="31">
        <v>2</v>
      </c>
      <c r="SA53" s="31">
        <v>2</v>
      </c>
      <c r="SB53" s="31">
        <v>2</v>
      </c>
      <c r="SC53" s="31">
        <v>2</v>
      </c>
      <c r="SD53" s="31">
        <v>5</v>
      </c>
      <c r="SE53" s="31">
        <v>2</v>
      </c>
      <c r="SF53" s="31">
        <v>2</v>
      </c>
      <c r="SG53" s="31">
        <v>2</v>
      </c>
      <c r="SH53" s="31">
        <v>2</v>
      </c>
      <c r="SI53" s="31">
        <v>2</v>
      </c>
      <c r="SJ53" s="31">
        <v>2</v>
      </c>
      <c r="SK53" s="31">
        <v>2</v>
      </c>
      <c r="SL53" s="31">
        <v>2</v>
      </c>
      <c r="SM53" s="31" t="s">
        <v>1430</v>
      </c>
      <c r="SO53" s="31">
        <v>2</v>
      </c>
      <c r="SP53" s="31">
        <v>2</v>
      </c>
      <c r="SQ53" s="31">
        <v>2</v>
      </c>
      <c r="SR53" s="31">
        <v>2</v>
      </c>
      <c r="SS53" s="31">
        <v>1</v>
      </c>
      <c r="ST53" s="31">
        <v>2</v>
      </c>
      <c r="SU53" s="31">
        <v>2</v>
      </c>
      <c r="SV53" s="31">
        <v>1</v>
      </c>
      <c r="SW53" s="31" t="s">
        <v>1430</v>
      </c>
      <c r="SX53" s="31">
        <v>1</v>
      </c>
      <c r="SZ53" s="31">
        <v>2</v>
      </c>
      <c r="TA53" s="31">
        <v>2</v>
      </c>
      <c r="TB53" s="31">
        <v>2</v>
      </c>
      <c r="TC53" s="31">
        <v>1</v>
      </c>
      <c r="TD53" s="31">
        <v>2</v>
      </c>
      <c r="TE53" s="31">
        <v>1</v>
      </c>
      <c r="TF53" s="31">
        <v>2</v>
      </c>
      <c r="TG53" s="31">
        <v>2</v>
      </c>
      <c r="TH53" s="31" t="s">
        <v>1430</v>
      </c>
      <c r="TJ53" s="31" t="s">
        <v>2155</v>
      </c>
      <c r="TK53" s="31" t="s">
        <v>2134</v>
      </c>
      <c r="TQ53" s="31">
        <v>8</v>
      </c>
      <c r="TS53" s="31">
        <v>2</v>
      </c>
      <c r="TT53" s="31">
        <v>2</v>
      </c>
      <c r="TU53" s="31">
        <v>2</v>
      </c>
      <c r="TV53" s="31">
        <v>2</v>
      </c>
      <c r="TW53" s="31">
        <v>2</v>
      </c>
      <c r="TX53" s="31">
        <v>1</v>
      </c>
      <c r="TY53" s="31">
        <v>1</v>
      </c>
      <c r="TZ53" s="31">
        <v>2</v>
      </c>
      <c r="UA53" s="31">
        <v>1</v>
      </c>
    </row>
    <row r="54" spans="1:547" s="31" customFormat="1" ht="13.5" customHeight="1">
      <c r="A54" s="31">
        <f t="shared" si="0"/>
        <v>52</v>
      </c>
      <c r="B54" s="31">
        <v>52</v>
      </c>
      <c r="C54" s="31">
        <v>22</v>
      </c>
      <c r="D54" s="31" t="s">
        <v>2121</v>
      </c>
      <c r="E54" s="31" t="s">
        <v>2237</v>
      </c>
      <c r="F54" s="31">
        <v>3</v>
      </c>
      <c r="H54" s="31">
        <v>42270</v>
      </c>
      <c r="I54" s="31">
        <v>21357</v>
      </c>
      <c r="J54" s="31">
        <v>2</v>
      </c>
      <c r="K54" s="31">
        <v>1</v>
      </c>
      <c r="L54" s="31">
        <v>5</v>
      </c>
      <c r="M54" s="31">
        <v>2</v>
      </c>
      <c r="O54" s="31">
        <v>1</v>
      </c>
      <c r="P54" s="31">
        <v>5</v>
      </c>
      <c r="Q54" s="31">
        <v>2</v>
      </c>
      <c r="R54" s="31">
        <v>41913</v>
      </c>
      <c r="S54" s="31">
        <v>42248</v>
      </c>
      <c r="T54" s="31">
        <v>42278</v>
      </c>
      <c r="W54" s="31">
        <v>1</v>
      </c>
      <c r="X54" s="31">
        <v>2</v>
      </c>
      <c r="Y54" s="31">
        <v>2</v>
      </c>
      <c r="Z54" s="31">
        <v>2</v>
      </c>
      <c r="AA54" s="31">
        <v>2</v>
      </c>
      <c r="AB54" s="31">
        <v>2</v>
      </c>
      <c r="AC54" s="31">
        <v>2</v>
      </c>
      <c r="AD54" s="31">
        <v>2</v>
      </c>
      <c r="AE54" s="31">
        <v>2</v>
      </c>
      <c r="AF54" s="31">
        <v>1</v>
      </c>
      <c r="AG54" s="31">
        <v>2</v>
      </c>
      <c r="AH54" s="31">
        <v>1</v>
      </c>
      <c r="AI54" s="31">
        <v>6</v>
      </c>
      <c r="AJ54" s="31">
        <v>1</v>
      </c>
      <c r="AK54" s="31">
        <v>1</v>
      </c>
      <c r="AL54" s="31">
        <v>2</v>
      </c>
      <c r="AN54" s="31">
        <v>2</v>
      </c>
      <c r="AO54" s="31">
        <v>2</v>
      </c>
      <c r="AP54" s="31">
        <v>1</v>
      </c>
      <c r="AQ54" s="31">
        <v>2</v>
      </c>
      <c r="AR54" s="31">
        <v>2</v>
      </c>
      <c r="AS54" s="31">
        <v>2</v>
      </c>
      <c r="AT54" s="31">
        <v>2</v>
      </c>
      <c r="AU54" s="31">
        <v>2</v>
      </c>
      <c r="AW54" s="31">
        <v>1</v>
      </c>
      <c r="AX54" s="31">
        <v>1</v>
      </c>
      <c r="AY54" s="31">
        <v>1</v>
      </c>
      <c r="AZ54" s="31">
        <v>1</v>
      </c>
      <c r="BA54" s="31">
        <v>1</v>
      </c>
      <c r="BB54" s="31">
        <v>2</v>
      </c>
      <c r="BD54" s="31">
        <v>1</v>
      </c>
      <c r="BE54" s="31">
        <v>2</v>
      </c>
      <c r="BF54" s="31">
        <v>2</v>
      </c>
      <c r="BG54" s="31">
        <v>2</v>
      </c>
      <c r="BH54" s="31">
        <v>1</v>
      </c>
      <c r="BI54" s="31">
        <v>2</v>
      </c>
      <c r="BK54" s="31">
        <v>2</v>
      </c>
      <c r="BL54" s="31">
        <v>1</v>
      </c>
      <c r="BM54" s="31">
        <v>2</v>
      </c>
      <c r="BN54" s="31">
        <v>2</v>
      </c>
      <c r="BO54" s="31">
        <v>2</v>
      </c>
      <c r="BP54" s="31">
        <v>2</v>
      </c>
      <c r="BQ54" s="31">
        <v>1</v>
      </c>
      <c r="BS54" s="31" t="s">
        <v>355</v>
      </c>
      <c r="BT54" s="31">
        <v>2</v>
      </c>
      <c r="BU54" s="31">
        <v>2</v>
      </c>
      <c r="BV54" s="31">
        <v>2</v>
      </c>
      <c r="BW54" s="31">
        <v>2</v>
      </c>
      <c r="BX54" s="31">
        <v>2</v>
      </c>
      <c r="BY54" s="31">
        <v>1</v>
      </c>
      <c r="BZ54" s="31">
        <v>2</v>
      </c>
      <c r="CA54" s="31">
        <v>2</v>
      </c>
      <c r="CB54" s="31">
        <v>2</v>
      </c>
      <c r="CC54" s="31">
        <v>2</v>
      </c>
      <c r="CD54" s="31">
        <v>1</v>
      </c>
      <c r="CH54" s="31">
        <v>1</v>
      </c>
      <c r="CM54" s="31">
        <v>14</v>
      </c>
      <c r="CN54" s="31">
        <v>7</v>
      </c>
      <c r="CO54" s="31">
        <v>12</v>
      </c>
      <c r="CP54" s="31">
        <v>5</v>
      </c>
      <c r="CQ54" s="31">
        <v>32</v>
      </c>
      <c r="CR54" s="31">
        <v>22</v>
      </c>
      <c r="CS54" s="31">
        <v>16</v>
      </c>
      <c r="DA54" s="31">
        <v>2</v>
      </c>
      <c r="DB54" s="31">
        <v>3</v>
      </c>
      <c r="DD54" s="31">
        <v>4</v>
      </c>
      <c r="DF54" s="31">
        <v>4</v>
      </c>
      <c r="DG54" s="31">
        <v>4</v>
      </c>
      <c r="DH54" s="31">
        <v>4</v>
      </c>
      <c r="DI54" s="31">
        <v>4</v>
      </c>
      <c r="DJ54" s="31">
        <v>4</v>
      </c>
      <c r="DK54" s="31">
        <v>4</v>
      </c>
      <c r="DL54" s="31">
        <v>4</v>
      </c>
      <c r="DM54" s="31">
        <v>4</v>
      </c>
      <c r="DN54" s="31">
        <v>4</v>
      </c>
      <c r="DO54" s="31">
        <v>4</v>
      </c>
      <c r="DP54" s="31">
        <v>4</v>
      </c>
      <c r="DQ54" s="31">
        <v>4</v>
      </c>
      <c r="DR54" s="31">
        <v>48</v>
      </c>
      <c r="DT54" s="31">
        <v>86</v>
      </c>
      <c r="DU54" s="31">
        <v>0</v>
      </c>
      <c r="DV54" s="31">
        <v>171</v>
      </c>
      <c r="DW54" s="31" t="s">
        <v>2136</v>
      </c>
      <c r="DX54" s="31">
        <v>41.1</v>
      </c>
      <c r="DY54" s="31">
        <v>35</v>
      </c>
      <c r="DZ54" s="31">
        <v>55</v>
      </c>
      <c r="EA54" s="31" t="s">
        <v>2179</v>
      </c>
      <c r="EB54" s="31">
        <v>90</v>
      </c>
      <c r="EC54" s="31">
        <v>59</v>
      </c>
      <c r="ED54" s="31">
        <v>104</v>
      </c>
      <c r="EE54" s="31" t="s">
        <v>2138</v>
      </c>
      <c r="EF54" s="31">
        <v>6.9</v>
      </c>
      <c r="EG54" s="31">
        <v>4.2</v>
      </c>
      <c r="EH54" s="31">
        <v>7.6</v>
      </c>
      <c r="EI54" s="31" t="s">
        <v>2238</v>
      </c>
      <c r="EJ54" s="31">
        <v>55</v>
      </c>
      <c r="EK54" s="31">
        <v>27</v>
      </c>
      <c r="EL54" s="31">
        <v>66</v>
      </c>
      <c r="EM54" s="31" t="s">
        <v>2123</v>
      </c>
      <c r="ER54" s="31">
        <v>189</v>
      </c>
      <c r="ES54" s="31">
        <v>54</v>
      </c>
      <c r="ET54" s="31">
        <v>344</v>
      </c>
      <c r="EU54" s="31" t="s">
        <v>2123</v>
      </c>
      <c r="EW54" s="31">
        <v>2</v>
      </c>
      <c r="EX54" s="31">
        <v>2</v>
      </c>
      <c r="EY54" s="31">
        <v>2</v>
      </c>
      <c r="EZ54" s="31">
        <v>1</v>
      </c>
      <c r="FK54" s="31">
        <v>2</v>
      </c>
      <c r="FL54" s="31">
        <v>2</v>
      </c>
      <c r="FM54" s="31">
        <v>2</v>
      </c>
      <c r="FN54" s="31">
        <v>2</v>
      </c>
      <c r="FO54" s="31">
        <v>2</v>
      </c>
      <c r="FP54" s="31">
        <v>2</v>
      </c>
      <c r="FQ54" s="31">
        <v>2</v>
      </c>
      <c r="FR54" s="31">
        <v>2</v>
      </c>
      <c r="FS54" s="31">
        <v>4</v>
      </c>
      <c r="FT54" s="31">
        <v>2</v>
      </c>
      <c r="FU54" s="31">
        <v>2</v>
      </c>
      <c r="FV54" s="31">
        <v>2</v>
      </c>
      <c r="FW54" s="31">
        <v>1</v>
      </c>
      <c r="FY54" s="31">
        <v>2</v>
      </c>
      <c r="GA54" s="31">
        <v>2</v>
      </c>
      <c r="GB54" s="31">
        <v>2</v>
      </c>
      <c r="GC54" s="31">
        <v>2</v>
      </c>
      <c r="GE54" s="31">
        <v>2</v>
      </c>
      <c r="GH54" s="31">
        <v>1</v>
      </c>
      <c r="GJ54" s="31">
        <v>2</v>
      </c>
      <c r="GL54" s="31">
        <v>2</v>
      </c>
      <c r="GO54" s="31">
        <v>2</v>
      </c>
      <c r="GQ54" s="31">
        <v>2</v>
      </c>
      <c r="GS54" s="31">
        <v>1</v>
      </c>
      <c r="GT54" s="31" t="s">
        <v>2239</v>
      </c>
      <c r="GU54" s="31">
        <v>2</v>
      </c>
      <c r="GW54" s="31">
        <v>2</v>
      </c>
      <c r="GY54" s="31">
        <v>2</v>
      </c>
      <c r="HA54" s="31">
        <v>1</v>
      </c>
      <c r="HM54" s="31">
        <v>2</v>
      </c>
      <c r="HP54" s="31">
        <v>2</v>
      </c>
      <c r="HQ54" s="31">
        <v>2</v>
      </c>
      <c r="HR54" s="31">
        <v>2</v>
      </c>
      <c r="HS54" s="31">
        <v>2</v>
      </c>
      <c r="HT54" s="31">
        <v>2</v>
      </c>
      <c r="HU54" s="31">
        <v>2</v>
      </c>
      <c r="HV54" s="31">
        <v>2</v>
      </c>
      <c r="HZ54" s="31">
        <v>2</v>
      </c>
      <c r="IA54" s="31">
        <v>2</v>
      </c>
      <c r="IB54" s="31">
        <v>2</v>
      </c>
      <c r="IC54" s="31">
        <v>2</v>
      </c>
      <c r="ID54" s="31">
        <v>2</v>
      </c>
      <c r="IE54" s="31">
        <v>2</v>
      </c>
      <c r="IF54" s="31">
        <v>2</v>
      </c>
      <c r="IJ54" s="31">
        <v>2</v>
      </c>
      <c r="IK54" s="31">
        <v>2</v>
      </c>
      <c r="IL54" s="31">
        <v>2</v>
      </c>
      <c r="IM54" s="31">
        <v>2</v>
      </c>
      <c r="IN54" s="31">
        <v>2</v>
      </c>
      <c r="IO54" s="31">
        <v>2</v>
      </c>
      <c r="IP54" s="31">
        <v>2</v>
      </c>
      <c r="IT54" s="31">
        <v>2</v>
      </c>
      <c r="IU54" s="31">
        <v>2</v>
      </c>
      <c r="IV54" s="31">
        <v>2</v>
      </c>
      <c r="IW54" s="31">
        <v>2</v>
      </c>
      <c r="IX54" s="31">
        <v>2</v>
      </c>
      <c r="IY54" s="31">
        <v>2</v>
      </c>
      <c r="IZ54" s="31">
        <v>2</v>
      </c>
      <c r="JD54" s="31">
        <v>2</v>
      </c>
      <c r="JE54" s="31">
        <v>2</v>
      </c>
      <c r="JF54" s="31">
        <v>2</v>
      </c>
      <c r="JG54" s="31">
        <v>2</v>
      </c>
      <c r="JH54" s="31">
        <v>2</v>
      </c>
      <c r="JI54" s="31">
        <v>2</v>
      </c>
      <c r="JJ54" s="31">
        <v>2</v>
      </c>
      <c r="JZ54" s="31">
        <v>2</v>
      </c>
      <c r="KA54" s="31" t="s">
        <v>2240</v>
      </c>
      <c r="KB54" s="31">
        <v>56</v>
      </c>
      <c r="KC54" s="31">
        <v>2</v>
      </c>
      <c r="KD54" s="31" t="s">
        <v>371</v>
      </c>
      <c r="KE54" s="31">
        <v>69</v>
      </c>
      <c r="LA54" s="31" t="s">
        <v>2241</v>
      </c>
      <c r="LB54" s="31" t="s">
        <v>2242</v>
      </c>
      <c r="LC54" s="31">
        <v>2</v>
      </c>
      <c r="LE54" s="31" t="s">
        <v>2162</v>
      </c>
      <c r="LF54" s="31">
        <v>2</v>
      </c>
      <c r="LG54" s="31">
        <v>2</v>
      </c>
      <c r="LH54" s="31">
        <v>1</v>
      </c>
      <c r="LI54" s="31">
        <v>2</v>
      </c>
      <c r="LK54" s="31">
        <v>2</v>
      </c>
      <c r="LM54" s="31">
        <v>2</v>
      </c>
      <c r="LO54" s="31">
        <v>2</v>
      </c>
      <c r="LQ54" s="31">
        <v>2</v>
      </c>
      <c r="LS54" s="31">
        <v>2</v>
      </c>
      <c r="LU54" s="31">
        <v>2</v>
      </c>
      <c r="LW54" s="31">
        <v>2</v>
      </c>
      <c r="LY54" s="31">
        <v>2</v>
      </c>
      <c r="MA54" s="31">
        <v>1</v>
      </c>
      <c r="MB54" s="31">
        <v>30</v>
      </c>
      <c r="MC54" s="31">
        <v>2</v>
      </c>
      <c r="ME54" s="31">
        <v>2</v>
      </c>
      <c r="MG54" s="31">
        <v>2</v>
      </c>
      <c r="MI54" s="31">
        <v>2</v>
      </c>
      <c r="MK54" s="31">
        <v>1</v>
      </c>
      <c r="ML54" s="31">
        <v>30</v>
      </c>
      <c r="MM54" s="31">
        <v>2</v>
      </c>
      <c r="MO54" s="31">
        <v>2</v>
      </c>
      <c r="MQ54" s="31">
        <v>2</v>
      </c>
      <c r="MS54" s="31">
        <v>2</v>
      </c>
      <c r="MU54" s="31">
        <v>2</v>
      </c>
      <c r="MW54" s="31">
        <v>2</v>
      </c>
      <c r="MY54" s="31" t="s">
        <v>355</v>
      </c>
      <c r="NC54" s="31">
        <v>2</v>
      </c>
      <c r="NE54" s="31">
        <v>2</v>
      </c>
      <c r="NG54" s="31">
        <v>2</v>
      </c>
      <c r="NI54" s="31">
        <v>2</v>
      </c>
      <c r="NK54" s="31">
        <v>2</v>
      </c>
      <c r="NM54" s="31">
        <v>2</v>
      </c>
      <c r="NO54" s="31">
        <v>2</v>
      </c>
      <c r="NQ54" s="31">
        <v>2</v>
      </c>
      <c r="NS54" s="31">
        <v>2</v>
      </c>
      <c r="NU54" s="31">
        <v>2</v>
      </c>
      <c r="NW54" s="31">
        <v>2</v>
      </c>
      <c r="NY54" s="31">
        <v>2</v>
      </c>
      <c r="OA54" s="31">
        <v>2</v>
      </c>
      <c r="OC54" s="31">
        <v>2</v>
      </c>
      <c r="OE54" s="31">
        <v>2</v>
      </c>
      <c r="OG54" s="31">
        <v>2</v>
      </c>
      <c r="OI54" s="31">
        <v>2</v>
      </c>
      <c r="OK54" s="31">
        <v>2</v>
      </c>
      <c r="OM54" s="31">
        <v>2</v>
      </c>
      <c r="OO54" s="31">
        <v>2</v>
      </c>
      <c r="OQ54" s="31" t="s">
        <v>355</v>
      </c>
      <c r="OS54" s="31">
        <v>2</v>
      </c>
      <c r="OU54" s="31">
        <v>2</v>
      </c>
      <c r="OW54" s="31">
        <v>2</v>
      </c>
      <c r="OY54" s="31">
        <v>2</v>
      </c>
      <c r="PA54" s="31">
        <v>2</v>
      </c>
      <c r="PC54" s="31">
        <v>2</v>
      </c>
      <c r="PE54" s="31">
        <v>2</v>
      </c>
      <c r="PG54" s="31">
        <v>2</v>
      </c>
      <c r="PI54" s="31">
        <v>2</v>
      </c>
      <c r="PK54" s="31">
        <v>2</v>
      </c>
      <c r="PM54" s="31">
        <v>2</v>
      </c>
      <c r="PO54" s="31">
        <v>2</v>
      </c>
      <c r="PQ54" s="31">
        <v>2</v>
      </c>
      <c r="PS54" s="31">
        <v>2</v>
      </c>
      <c r="PU54" s="31">
        <v>2</v>
      </c>
      <c r="PW54" s="31">
        <v>2</v>
      </c>
      <c r="PY54" s="31">
        <v>2</v>
      </c>
      <c r="QA54" s="31">
        <v>2</v>
      </c>
      <c r="QC54" s="31">
        <v>2</v>
      </c>
      <c r="QE54" s="31">
        <v>2</v>
      </c>
      <c r="QG54" s="31">
        <v>2</v>
      </c>
      <c r="QI54" s="31" t="s">
        <v>355</v>
      </c>
      <c r="QK54" s="31">
        <v>1</v>
      </c>
      <c r="QL54" s="31">
        <v>2</v>
      </c>
      <c r="QM54" s="31">
        <v>2</v>
      </c>
      <c r="QN54" s="31">
        <v>2</v>
      </c>
      <c r="QO54" s="31">
        <v>2</v>
      </c>
      <c r="QP54" s="31">
        <v>2</v>
      </c>
      <c r="QQ54" s="31">
        <v>2</v>
      </c>
      <c r="QR54" s="31">
        <v>2</v>
      </c>
      <c r="QS54" s="31">
        <v>2</v>
      </c>
      <c r="QT54" s="31">
        <v>2</v>
      </c>
      <c r="QU54" s="31">
        <v>2</v>
      </c>
      <c r="QV54" s="31">
        <v>2</v>
      </c>
      <c r="QW54" s="31">
        <v>2</v>
      </c>
      <c r="QX54" s="31">
        <v>2</v>
      </c>
      <c r="QY54" s="31">
        <v>2</v>
      </c>
      <c r="QZ54" s="31">
        <v>2</v>
      </c>
      <c r="RA54" s="31">
        <v>2</v>
      </c>
      <c r="RB54" s="31">
        <v>2</v>
      </c>
      <c r="RC54" s="31">
        <v>2</v>
      </c>
      <c r="RD54" s="31">
        <v>2</v>
      </c>
      <c r="RE54" s="31">
        <v>2</v>
      </c>
      <c r="RF54" s="31">
        <v>2</v>
      </c>
      <c r="RG54" s="31">
        <v>2</v>
      </c>
      <c r="RH54" s="31">
        <v>2</v>
      </c>
      <c r="RI54" s="31">
        <v>2</v>
      </c>
      <c r="RJ54" s="31">
        <v>2</v>
      </c>
      <c r="RK54" s="31">
        <v>2</v>
      </c>
      <c r="RL54" s="31">
        <v>2</v>
      </c>
      <c r="RM54" s="31">
        <v>2</v>
      </c>
      <c r="RN54" s="31">
        <v>2</v>
      </c>
      <c r="RO54" s="31">
        <v>2</v>
      </c>
      <c r="RP54" s="31">
        <v>2</v>
      </c>
      <c r="RQ54" s="31">
        <v>2</v>
      </c>
      <c r="RR54" s="31">
        <v>1</v>
      </c>
      <c r="RS54" s="31">
        <v>1</v>
      </c>
      <c r="RT54" s="31" t="s">
        <v>2243</v>
      </c>
      <c r="RU54" s="31" t="s">
        <v>2243</v>
      </c>
      <c r="RV54" s="31" t="s">
        <v>355</v>
      </c>
      <c r="RW54" s="31" t="s">
        <v>2244</v>
      </c>
      <c r="RX54" s="31">
        <v>2</v>
      </c>
      <c r="RY54" s="31">
        <v>1</v>
      </c>
      <c r="RZ54" s="31">
        <v>2</v>
      </c>
      <c r="SA54" s="31">
        <v>2</v>
      </c>
      <c r="SB54" s="31">
        <v>2</v>
      </c>
      <c r="SC54" s="31">
        <v>2</v>
      </c>
      <c r="SD54" s="31">
        <v>2</v>
      </c>
      <c r="SE54" s="31">
        <v>1</v>
      </c>
      <c r="SF54" s="31">
        <v>2</v>
      </c>
      <c r="SG54" s="31">
        <v>2</v>
      </c>
      <c r="SH54" s="31">
        <v>2</v>
      </c>
      <c r="SI54" s="31">
        <v>2</v>
      </c>
      <c r="SM54" s="31" t="s">
        <v>1437</v>
      </c>
      <c r="SO54" s="31">
        <v>2</v>
      </c>
      <c r="SP54" s="31">
        <v>2</v>
      </c>
      <c r="SQ54" s="31">
        <v>2</v>
      </c>
      <c r="SR54" s="31">
        <v>1</v>
      </c>
      <c r="SS54" s="31">
        <v>1</v>
      </c>
      <c r="ST54" s="31">
        <v>2</v>
      </c>
      <c r="SU54" s="31">
        <v>2</v>
      </c>
      <c r="SV54" s="31">
        <v>1</v>
      </c>
      <c r="SW54" s="31" t="s">
        <v>355</v>
      </c>
      <c r="SZ54" s="31">
        <v>2</v>
      </c>
      <c r="TA54" s="31">
        <v>2</v>
      </c>
      <c r="TB54" s="31">
        <v>2</v>
      </c>
      <c r="TC54" s="31">
        <v>2</v>
      </c>
      <c r="TD54" s="31">
        <v>2</v>
      </c>
      <c r="TE54" s="31">
        <v>2</v>
      </c>
      <c r="TF54" s="31">
        <v>2</v>
      </c>
      <c r="TG54" s="31">
        <v>2</v>
      </c>
      <c r="TH54" s="31" t="s">
        <v>1437</v>
      </c>
      <c r="TJ54" s="31" t="s">
        <v>2156</v>
      </c>
      <c r="TQ54" s="31">
        <v>11</v>
      </c>
      <c r="TS54" s="31">
        <v>2</v>
      </c>
      <c r="TT54" s="31">
        <v>2</v>
      </c>
      <c r="TU54" s="31">
        <v>2</v>
      </c>
      <c r="TV54" s="31">
        <v>1</v>
      </c>
      <c r="TW54" s="31">
        <v>1</v>
      </c>
      <c r="TX54" s="31">
        <v>2</v>
      </c>
      <c r="TY54" s="31">
        <v>2</v>
      </c>
      <c r="TZ54" s="31">
        <v>2</v>
      </c>
      <c r="UA54" s="31">
        <v>1</v>
      </c>
    </row>
    <row r="55" spans="1:547" s="31" customFormat="1" ht="13.5" customHeight="1">
      <c r="A55" s="31">
        <f t="shared" si="0"/>
        <v>53</v>
      </c>
      <c r="B55" s="31">
        <v>53</v>
      </c>
      <c r="C55" s="31">
        <v>23</v>
      </c>
      <c r="D55" s="31" t="s">
        <v>2121</v>
      </c>
      <c r="E55" s="31" t="s">
        <v>2245</v>
      </c>
      <c r="F55" s="31">
        <v>3</v>
      </c>
      <c r="H55" s="31">
        <v>42283</v>
      </c>
      <c r="I55" s="31">
        <v>17596</v>
      </c>
      <c r="J55" s="31">
        <v>2</v>
      </c>
      <c r="K55" s="31">
        <v>1</v>
      </c>
      <c r="L55" s="31">
        <v>5</v>
      </c>
      <c r="M55" s="31">
        <v>2</v>
      </c>
      <c r="N55" s="31">
        <v>5</v>
      </c>
      <c r="O55" s="31">
        <v>2</v>
      </c>
      <c r="P55" s="31">
        <v>5</v>
      </c>
      <c r="Q55" s="31">
        <v>2</v>
      </c>
      <c r="R55" s="31">
        <v>42186</v>
      </c>
      <c r="S55" s="31">
        <v>42237</v>
      </c>
      <c r="T55" s="31">
        <v>42265</v>
      </c>
      <c r="V55" s="31">
        <v>42583</v>
      </c>
      <c r="W55" s="31">
        <v>2</v>
      </c>
      <c r="X55" s="31">
        <v>1</v>
      </c>
      <c r="Y55" s="31">
        <v>2</v>
      </c>
      <c r="Z55" s="31">
        <v>2</v>
      </c>
      <c r="AA55" s="31">
        <v>2</v>
      </c>
      <c r="AB55" s="31">
        <v>2</v>
      </c>
      <c r="AC55" s="31">
        <v>2</v>
      </c>
      <c r="AD55" s="31">
        <v>3</v>
      </c>
      <c r="AE55" s="31">
        <v>2</v>
      </c>
      <c r="AF55" s="31">
        <v>1</v>
      </c>
      <c r="AH55" s="31">
        <v>1</v>
      </c>
      <c r="AI55" s="31">
        <v>6</v>
      </c>
      <c r="AJ55" s="31">
        <v>2</v>
      </c>
      <c r="AK55" s="31">
        <v>4</v>
      </c>
      <c r="AL55" s="31">
        <v>2</v>
      </c>
      <c r="AN55" s="31">
        <v>1</v>
      </c>
      <c r="AO55" s="31">
        <v>2</v>
      </c>
      <c r="AP55" s="31">
        <v>1</v>
      </c>
      <c r="AQ55" s="31">
        <v>2</v>
      </c>
      <c r="AR55" s="31">
        <v>1</v>
      </c>
      <c r="AS55" s="31">
        <v>2</v>
      </c>
      <c r="AT55" s="31">
        <v>2</v>
      </c>
      <c r="AU55" s="31">
        <v>2</v>
      </c>
      <c r="AW55" s="31">
        <v>1</v>
      </c>
      <c r="AX55" s="31">
        <v>1</v>
      </c>
      <c r="AY55" s="31">
        <v>1</v>
      </c>
      <c r="AZ55" s="31">
        <v>1</v>
      </c>
      <c r="BA55" s="31">
        <v>1</v>
      </c>
      <c r="BB55" s="31">
        <v>2</v>
      </c>
      <c r="BD55" s="31">
        <v>2</v>
      </c>
      <c r="BE55" s="31">
        <v>2</v>
      </c>
      <c r="BF55" s="31">
        <v>2</v>
      </c>
      <c r="BG55" s="31">
        <v>2</v>
      </c>
      <c r="BH55" s="31">
        <v>2</v>
      </c>
      <c r="BI55" s="31">
        <v>2</v>
      </c>
      <c r="BK55" s="31">
        <v>2</v>
      </c>
      <c r="BL55" s="31">
        <v>2</v>
      </c>
      <c r="BM55" s="31">
        <v>2</v>
      </c>
      <c r="BN55" s="31">
        <v>1</v>
      </c>
      <c r="BO55" s="31">
        <v>2</v>
      </c>
      <c r="BP55" s="31">
        <v>2</v>
      </c>
      <c r="BQ55" s="31">
        <v>3</v>
      </c>
      <c r="BS55" s="31" t="s">
        <v>355</v>
      </c>
      <c r="BT55" s="31">
        <v>2</v>
      </c>
      <c r="BU55" s="31">
        <v>2</v>
      </c>
      <c r="BV55" s="31">
        <v>2</v>
      </c>
      <c r="BW55" s="31">
        <v>2</v>
      </c>
      <c r="BX55" s="31">
        <v>2</v>
      </c>
      <c r="BY55" s="31">
        <v>1</v>
      </c>
      <c r="BZ55" s="31">
        <v>2</v>
      </c>
      <c r="CA55" s="31">
        <v>2</v>
      </c>
      <c r="CB55" s="31">
        <v>2</v>
      </c>
      <c r="CC55" s="31">
        <v>2</v>
      </c>
      <c r="CD55" s="31">
        <v>1</v>
      </c>
      <c r="CH55" s="31">
        <v>1</v>
      </c>
      <c r="CM55" s="31">
        <v>1</v>
      </c>
      <c r="CN55" s="31">
        <v>12</v>
      </c>
      <c r="CO55" s="31">
        <v>13</v>
      </c>
      <c r="CP55" s="31">
        <v>6</v>
      </c>
      <c r="CQ55" s="31">
        <v>8</v>
      </c>
      <c r="DA55" s="31">
        <v>1</v>
      </c>
      <c r="DB55" s="31">
        <v>2</v>
      </c>
      <c r="DC55" s="31">
        <v>1</v>
      </c>
      <c r="DD55" s="31">
        <v>2</v>
      </c>
      <c r="DE55" s="31">
        <v>1</v>
      </c>
      <c r="DF55" s="31">
        <v>2</v>
      </c>
      <c r="DG55" s="31">
        <v>3</v>
      </c>
      <c r="DH55" s="31">
        <v>3</v>
      </c>
      <c r="DI55" s="31">
        <v>4</v>
      </c>
      <c r="DJ55" s="31">
        <v>3</v>
      </c>
      <c r="DK55" s="31">
        <v>3</v>
      </c>
      <c r="DL55" s="31">
        <v>4</v>
      </c>
      <c r="DM55" s="31">
        <v>4</v>
      </c>
      <c r="DN55" s="31">
        <v>4</v>
      </c>
      <c r="DO55" s="31">
        <v>4</v>
      </c>
      <c r="DP55" s="31">
        <v>3</v>
      </c>
      <c r="DQ55" s="31">
        <v>4</v>
      </c>
      <c r="DR55" s="31">
        <v>41</v>
      </c>
      <c r="DT55" s="31">
        <v>111</v>
      </c>
      <c r="DU55" s="31">
        <v>0</v>
      </c>
      <c r="DV55" s="31">
        <v>171</v>
      </c>
      <c r="DW55" s="31" t="s">
        <v>2136</v>
      </c>
      <c r="DX55" s="31">
        <v>41.8</v>
      </c>
      <c r="DY55" s="31">
        <v>35</v>
      </c>
      <c r="DZ55" s="31">
        <v>55</v>
      </c>
      <c r="EA55" s="31" t="s">
        <v>2179</v>
      </c>
      <c r="EB55" s="31">
        <v>66</v>
      </c>
      <c r="EC55" s="31">
        <v>59</v>
      </c>
      <c r="ED55" s="31">
        <v>104</v>
      </c>
      <c r="EE55" s="31" t="s">
        <v>2138</v>
      </c>
      <c r="EV55" s="31">
        <v>1</v>
      </c>
      <c r="EW55" s="31">
        <v>2</v>
      </c>
      <c r="EX55" s="31">
        <v>2</v>
      </c>
      <c r="EY55" s="31">
        <v>2</v>
      </c>
      <c r="EZ55" s="31">
        <v>1</v>
      </c>
      <c r="FK55" s="31">
        <v>2</v>
      </c>
      <c r="FL55" s="31">
        <v>2</v>
      </c>
      <c r="FM55" s="31">
        <v>2</v>
      </c>
      <c r="FN55" s="31">
        <v>2</v>
      </c>
      <c r="FO55" s="31">
        <v>2</v>
      </c>
      <c r="FP55" s="31">
        <v>2</v>
      </c>
      <c r="FQ55" s="31">
        <v>2</v>
      </c>
      <c r="FR55" s="31">
        <v>2</v>
      </c>
      <c r="FS55" s="31">
        <v>4</v>
      </c>
      <c r="FT55" s="31">
        <v>2</v>
      </c>
      <c r="FU55" s="31">
        <v>2</v>
      </c>
      <c r="FV55" s="31">
        <v>2</v>
      </c>
      <c r="FW55" s="31">
        <v>1</v>
      </c>
      <c r="FY55" s="31">
        <v>2</v>
      </c>
      <c r="GA55" s="31">
        <v>2</v>
      </c>
      <c r="GB55" s="31">
        <v>2</v>
      </c>
      <c r="GC55" s="31">
        <v>1</v>
      </c>
      <c r="GD55" s="31">
        <v>1964</v>
      </c>
      <c r="GE55" s="31">
        <v>2</v>
      </c>
      <c r="GH55" s="31">
        <v>2</v>
      </c>
      <c r="GJ55" s="31">
        <v>2</v>
      </c>
      <c r="GL55" s="31">
        <v>1</v>
      </c>
      <c r="GM55" s="31">
        <v>42265</v>
      </c>
      <c r="GO55" s="31">
        <v>2</v>
      </c>
      <c r="GQ55" s="31">
        <v>2</v>
      </c>
      <c r="GS55" s="31">
        <v>2</v>
      </c>
      <c r="GU55" s="31">
        <v>2</v>
      </c>
      <c r="GW55" s="31">
        <v>2</v>
      </c>
      <c r="GY55" s="31">
        <v>2</v>
      </c>
      <c r="HA55" s="31">
        <v>2</v>
      </c>
      <c r="HM55" s="31">
        <v>2</v>
      </c>
      <c r="HP55" s="31">
        <v>2</v>
      </c>
      <c r="HQ55" s="31">
        <v>2</v>
      </c>
      <c r="HR55" s="31">
        <v>2</v>
      </c>
      <c r="HS55" s="31">
        <v>2</v>
      </c>
      <c r="HT55" s="31">
        <v>2</v>
      </c>
      <c r="HU55" s="31">
        <v>2</v>
      </c>
      <c r="HV55" s="31">
        <v>2</v>
      </c>
      <c r="HZ55" s="31">
        <v>2</v>
      </c>
      <c r="IA55" s="31">
        <v>2</v>
      </c>
      <c r="IB55" s="31">
        <v>2</v>
      </c>
      <c r="IC55" s="31">
        <v>2</v>
      </c>
      <c r="ID55" s="31">
        <v>2</v>
      </c>
      <c r="IE55" s="31">
        <v>2</v>
      </c>
      <c r="IF55" s="31">
        <v>2</v>
      </c>
      <c r="IJ55" s="31">
        <v>2</v>
      </c>
      <c r="IK55" s="31">
        <v>2</v>
      </c>
      <c r="IL55" s="31">
        <v>2</v>
      </c>
      <c r="IM55" s="31">
        <v>2</v>
      </c>
      <c r="IN55" s="31">
        <v>2</v>
      </c>
      <c r="IO55" s="31">
        <v>2</v>
      </c>
      <c r="IP55" s="31">
        <v>2</v>
      </c>
      <c r="IT55" s="31">
        <v>2</v>
      </c>
      <c r="IU55" s="31">
        <v>2</v>
      </c>
      <c r="IV55" s="31">
        <v>2</v>
      </c>
      <c r="IW55" s="31">
        <v>2</v>
      </c>
      <c r="IX55" s="31">
        <v>2</v>
      </c>
      <c r="IY55" s="31">
        <v>2</v>
      </c>
      <c r="IZ55" s="31">
        <v>2</v>
      </c>
      <c r="JD55" s="31">
        <v>2</v>
      </c>
      <c r="JE55" s="31">
        <v>2</v>
      </c>
      <c r="JF55" s="31">
        <v>2</v>
      </c>
      <c r="JG55" s="31">
        <v>2</v>
      </c>
      <c r="JH55" s="31">
        <v>2</v>
      </c>
      <c r="JI55" s="31">
        <v>2</v>
      </c>
      <c r="JJ55" s="31">
        <v>2</v>
      </c>
      <c r="JZ55" s="31">
        <v>2</v>
      </c>
      <c r="KB55" s="31">
        <v>96</v>
      </c>
      <c r="KC55" s="31">
        <v>2</v>
      </c>
      <c r="KD55" s="31" t="s">
        <v>1694</v>
      </c>
      <c r="KE55" s="31">
        <v>76</v>
      </c>
      <c r="LA55" s="31" t="s">
        <v>2181</v>
      </c>
      <c r="LB55" s="31" t="s">
        <v>2246</v>
      </c>
      <c r="LC55" s="31">
        <v>2</v>
      </c>
      <c r="LD55" s="31">
        <v>2</v>
      </c>
      <c r="LE55" s="31" t="s">
        <v>2247</v>
      </c>
      <c r="LH55" s="31">
        <v>1</v>
      </c>
      <c r="LI55" s="31">
        <v>2</v>
      </c>
      <c r="LK55" s="31">
        <v>2</v>
      </c>
      <c r="LM55" s="31">
        <v>2</v>
      </c>
      <c r="LO55" s="31">
        <v>2</v>
      </c>
      <c r="LQ55" s="31">
        <v>2</v>
      </c>
      <c r="LS55" s="31">
        <v>2</v>
      </c>
      <c r="LU55" s="31">
        <v>2</v>
      </c>
      <c r="LW55" s="31">
        <v>2</v>
      </c>
      <c r="LY55" s="31">
        <v>2</v>
      </c>
      <c r="MA55" s="31">
        <v>2</v>
      </c>
      <c r="MC55" s="31">
        <v>2</v>
      </c>
      <c r="ME55" s="31">
        <v>2</v>
      </c>
      <c r="MG55" s="31">
        <v>2</v>
      </c>
      <c r="MI55" s="31">
        <v>2</v>
      </c>
      <c r="MK55" s="31">
        <v>2</v>
      </c>
      <c r="MM55" s="31">
        <v>2</v>
      </c>
      <c r="MO55" s="31">
        <v>2</v>
      </c>
      <c r="MQ55" s="31">
        <v>2</v>
      </c>
      <c r="MS55" s="31">
        <v>2</v>
      </c>
      <c r="MU55" s="31">
        <v>2</v>
      </c>
      <c r="MW55" s="31">
        <v>2</v>
      </c>
      <c r="MY55" s="31" t="s">
        <v>355</v>
      </c>
      <c r="NC55" s="31">
        <v>2</v>
      </c>
      <c r="NE55" s="31">
        <v>2</v>
      </c>
      <c r="NG55" s="31">
        <v>2</v>
      </c>
      <c r="NI55" s="31">
        <v>2</v>
      </c>
      <c r="NK55" s="31">
        <v>2</v>
      </c>
      <c r="NM55" s="31">
        <v>2</v>
      </c>
      <c r="NO55" s="31">
        <v>2</v>
      </c>
      <c r="NQ55" s="31">
        <v>2</v>
      </c>
      <c r="NS55" s="31">
        <v>1</v>
      </c>
      <c r="NT55" s="31">
        <v>10</v>
      </c>
      <c r="NU55" s="31">
        <v>2</v>
      </c>
      <c r="NW55" s="31">
        <v>2</v>
      </c>
      <c r="NY55" s="31">
        <v>2</v>
      </c>
      <c r="OA55" s="31">
        <v>2</v>
      </c>
      <c r="OC55" s="31">
        <v>2</v>
      </c>
      <c r="OE55" s="31">
        <v>2</v>
      </c>
      <c r="OG55" s="31">
        <v>2</v>
      </c>
      <c r="OI55" s="31">
        <v>2</v>
      </c>
      <c r="OK55" s="31">
        <v>2</v>
      </c>
      <c r="OM55" s="31">
        <v>2</v>
      </c>
      <c r="OO55" s="31">
        <v>2</v>
      </c>
      <c r="OQ55" s="31" t="s">
        <v>355</v>
      </c>
      <c r="OS55" s="31">
        <v>2</v>
      </c>
      <c r="OU55" s="31">
        <v>2</v>
      </c>
      <c r="OW55" s="31">
        <v>2</v>
      </c>
      <c r="OY55" s="31">
        <v>2</v>
      </c>
      <c r="PA55" s="31">
        <v>2</v>
      </c>
      <c r="PC55" s="31">
        <v>2</v>
      </c>
      <c r="PE55" s="31">
        <v>2</v>
      </c>
      <c r="PG55" s="31">
        <v>2</v>
      </c>
      <c r="PI55" s="31">
        <v>2</v>
      </c>
      <c r="PK55" s="31">
        <v>2</v>
      </c>
      <c r="PM55" s="31">
        <v>2</v>
      </c>
      <c r="PO55" s="31">
        <v>2</v>
      </c>
      <c r="PQ55" s="31">
        <v>2</v>
      </c>
      <c r="PS55" s="31">
        <v>2</v>
      </c>
      <c r="PU55" s="31">
        <v>2</v>
      </c>
      <c r="PW55" s="31">
        <v>2</v>
      </c>
      <c r="PY55" s="31">
        <v>2</v>
      </c>
      <c r="QA55" s="31">
        <v>2</v>
      </c>
      <c r="QC55" s="31">
        <v>2</v>
      </c>
      <c r="QE55" s="31">
        <v>2</v>
      </c>
      <c r="QG55" s="31">
        <v>2</v>
      </c>
      <c r="QI55" s="31" t="s">
        <v>355</v>
      </c>
      <c r="QK55" s="31">
        <v>1</v>
      </c>
      <c r="QL55" s="31">
        <v>2</v>
      </c>
      <c r="QM55" s="31">
        <v>2</v>
      </c>
      <c r="QN55" s="31">
        <v>2</v>
      </c>
      <c r="QO55" s="31">
        <v>2</v>
      </c>
      <c r="QP55" s="31">
        <v>2</v>
      </c>
      <c r="QQ55" s="31">
        <v>2</v>
      </c>
      <c r="QR55" s="31">
        <v>2</v>
      </c>
      <c r="QS55" s="31">
        <v>2</v>
      </c>
      <c r="QT55" s="31">
        <v>2</v>
      </c>
      <c r="QU55" s="31">
        <v>2</v>
      </c>
      <c r="QV55" s="31">
        <v>2</v>
      </c>
      <c r="QW55" s="31">
        <v>2</v>
      </c>
      <c r="QX55" s="31">
        <v>2</v>
      </c>
      <c r="QY55" s="31">
        <v>2</v>
      </c>
      <c r="QZ55" s="31">
        <v>2</v>
      </c>
      <c r="RA55" s="31">
        <v>2</v>
      </c>
      <c r="RB55" s="31">
        <v>2</v>
      </c>
      <c r="RC55" s="31">
        <v>2</v>
      </c>
      <c r="RD55" s="31">
        <v>2</v>
      </c>
      <c r="RE55" s="31">
        <v>2</v>
      </c>
      <c r="RF55" s="31">
        <v>2</v>
      </c>
      <c r="RG55" s="31">
        <v>2</v>
      </c>
      <c r="RH55" s="31">
        <v>1</v>
      </c>
      <c r="RI55" s="31">
        <v>2</v>
      </c>
      <c r="RJ55" s="31">
        <v>2</v>
      </c>
      <c r="RK55" s="31">
        <v>2</v>
      </c>
      <c r="RL55" s="31">
        <v>2</v>
      </c>
      <c r="RM55" s="31">
        <v>2</v>
      </c>
      <c r="RN55" s="31">
        <v>2</v>
      </c>
      <c r="RO55" s="31">
        <v>2</v>
      </c>
      <c r="RP55" s="31">
        <v>2</v>
      </c>
      <c r="RQ55" s="31">
        <v>2</v>
      </c>
      <c r="RR55" s="31">
        <v>2</v>
      </c>
      <c r="RS55" s="31">
        <v>2</v>
      </c>
      <c r="RT55" s="31" t="s">
        <v>2248</v>
      </c>
      <c r="RU55" s="31" t="s">
        <v>2249</v>
      </c>
      <c r="RV55" s="31" t="s">
        <v>355</v>
      </c>
      <c r="RW55" s="31" t="s">
        <v>355</v>
      </c>
      <c r="RX55" s="31">
        <v>2</v>
      </c>
      <c r="RY55" s="31">
        <v>1</v>
      </c>
      <c r="RZ55" s="31">
        <v>2</v>
      </c>
      <c r="SA55" s="31">
        <v>2</v>
      </c>
      <c r="SB55" s="31">
        <v>2</v>
      </c>
      <c r="SC55" s="31">
        <v>2</v>
      </c>
      <c r="SD55" s="31">
        <v>2</v>
      </c>
      <c r="SE55" s="31">
        <v>1</v>
      </c>
      <c r="SF55" s="31">
        <v>2</v>
      </c>
      <c r="SG55" s="31">
        <v>2</v>
      </c>
      <c r="SH55" s="31">
        <v>2</v>
      </c>
      <c r="SI55" s="31">
        <v>2</v>
      </c>
      <c r="SJ55" s="31">
        <v>2</v>
      </c>
      <c r="SK55" s="31">
        <v>2</v>
      </c>
      <c r="SL55" s="31">
        <v>2</v>
      </c>
      <c r="SM55" s="31" t="s">
        <v>1437</v>
      </c>
      <c r="SO55" s="31">
        <v>1</v>
      </c>
      <c r="SP55" s="31">
        <v>2</v>
      </c>
      <c r="SQ55" s="31">
        <v>2</v>
      </c>
      <c r="SR55" s="31">
        <v>1</v>
      </c>
      <c r="SS55" s="31">
        <v>2</v>
      </c>
      <c r="ST55" s="31">
        <v>2</v>
      </c>
      <c r="SU55" s="31">
        <v>2</v>
      </c>
      <c r="SV55" s="31">
        <v>1</v>
      </c>
      <c r="SW55" s="31" t="s">
        <v>1437</v>
      </c>
      <c r="SX55" s="31">
        <v>1</v>
      </c>
      <c r="SZ55" s="31">
        <v>1</v>
      </c>
      <c r="TA55" s="31">
        <v>2</v>
      </c>
      <c r="TB55" s="31">
        <v>2</v>
      </c>
      <c r="TC55" s="31">
        <v>1</v>
      </c>
      <c r="TD55" s="31">
        <v>2</v>
      </c>
      <c r="TE55" s="31">
        <v>2</v>
      </c>
      <c r="TF55" s="31">
        <v>2</v>
      </c>
      <c r="TG55" s="31">
        <v>1</v>
      </c>
      <c r="TJ55" s="31" t="s">
        <v>2250</v>
      </c>
      <c r="TK55" s="31" t="s">
        <v>2234</v>
      </c>
      <c r="TQ55" s="31">
        <v>2</v>
      </c>
      <c r="TS55" s="31">
        <v>1</v>
      </c>
      <c r="TT55" s="31">
        <v>2</v>
      </c>
      <c r="TU55" s="31">
        <v>2</v>
      </c>
      <c r="TV55" s="31">
        <v>1</v>
      </c>
      <c r="TW55" s="31">
        <v>2</v>
      </c>
      <c r="TX55" s="31">
        <v>2</v>
      </c>
      <c r="TY55" s="31">
        <v>2</v>
      </c>
      <c r="TZ55" s="31">
        <v>2</v>
      </c>
      <c r="UA55" s="31">
        <v>1</v>
      </c>
    </row>
    <row r="56" spans="1:547" s="31" customFormat="1" ht="13.5" customHeight="1">
      <c r="A56" s="31">
        <f t="shared" si="0"/>
        <v>54</v>
      </c>
      <c r="B56" s="31">
        <v>54</v>
      </c>
      <c r="C56" s="31">
        <v>24</v>
      </c>
      <c r="D56" s="31" t="s">
        <v>2121</v>
      </c>
      <c r="E56" s="31" t="s">
        <v>2251</v>
      </c>
      <c r="F56" s="31">
        <v>3</v>
      </c>
      <c r="H56" s="31">
        <v>42298</v>
      </c>
      <c r="I56" s="31">
        <v>22125</v>
      </c>
      <c r="J56" s="31">
        <v>2</v>
      </c>
      <c r="K56" s="31">
        <v>1</v>
      </c>
      <c r="L56" s="31">
        <v>5</v>
      </c>
      <c r="M56" s="31">
        <v>2</v>
      </c>
      <c r="N56" s="31">
        <v>4</v>
      </c>
      <c r="O56" s="31">
        <v>1</v>
      </c>
      <c r="P56" s="31">
        <v>1</v>
      </c>
      <c r="Q56" s="31">
        <v>1</v>
      </c>
      <c r="R56" s="31">
        <v>42095</v>
      </c>
      <c r="S56" s="31">
        <v>42125</v>
      </c>
      <c r="T56" s="31">
        <v>42217</v>
      </c>
      <c r="W56" s="31">
        <v>1</v>
      </c>
      <c r="X56" s="31">
        <v>2</v>
      </c>
      <c r="Y56" s="31">
        <v>2</v>
      </c>
      <c r="Z56" s="31">
        <v>2</v>
      </c>
      <c r="AA56" s="31">
        <v>2</v>
      </c>
      <c r="AB56" s="31">
        <v>2</v>
      </c>
      <c r="AC56" s="31">
        <v>2</v>
      </c>
      <c r="AD56" s="31">
        <v>2</v>
      </c>
      <c r="AE56" s="31">
        <v>3</v>
      </c>
      <c r="AF56" s="31">
        <v>2</v>
      </c>
      <c r="AG56" s="31">
        <v>1</v>
      </c>
      <c r="AH56" s="31">
        <v>1</v>
      </c>
      <c r="AI56" s="31">
        <v>6</v>
      </c>
      <c r="AJ56" s="31">
        <v>2</v>
      </c>
      <c r="AK56" s="31">
        <v>4</v>
      </c>
      <c r="AL56" s="31">
        <v>2</v>
      </c>
      <c r="AN56" s="31">
        <v>2</v>
      </c>
      <c r="AO56" s="31">
        <v>2</v>
      </c>
      <c r="AP56" s="31">
        <v>2</v>
      </c>
      <c r="AQ56" s="31">
        <v>2</v>
      </c>
      <c r="AR56" s="31">
        <v>2</v>
      </c>
      <c r="AS56" s="31">
        <v>2</v>
      </c>
      <c r="AT56" s="31">
        <v>2</v>
      </c>
      <c r="AU56" s="31">
        <v>2</v>
      </c>
      <c r="AW56" s="31">
        <v>1</v>
      </c>
      <c r="AX56" s="31">
        <v>1</v>
      </c>
      <c r="AY56" s="31">
        <v>2</v>
      </c>
      <c r="AZ56" s="31">
        <v>1</v>
      </c>
      <c r="BA56" s="31">
        <v>1</v>
      </c>
      <c r="BB56" s="31">
        <v>2</v>
      </c>
      <c r="BD56" s="31">
        <v>1</v>
      </c>
      <c r="BE56" s="31">
        <v>2</v>
      </c>
      <c r="BF56" s="31">
        <v>2</v>
      </c>
      <c r="BG56" s="31">
        <v>1</v>
      </c>
      <c r="BH56" s="31">
        <v>1</v>
      </c>
      <c r="BI56" s="31">
        <v>2</v>
      </c>
      <c r="BK56" s="31">
        <v>2</v>
      </c>
      <c r="BL56" s="31">
        <v>2</v>
      </c>
      <c r="BM56" s="31">
        <v>2</v>
      </c>
      <c r="BN56" s="31">
        <v>2</v>
      </c>
      <c r="BO56" s="31">
        <v>2</v>
      </c>
      <c r="BP56" s="31">
        <v>2</v>
      </c>
      <c r="BQ56" s="31">
        <v>2</v>
      </c>
      <c r="BS56" s="31" t="s">
        <v>355</v>
      </c>
      <c r="BT56" s="31">
        <v>2</v>
      </c>
      <c r="BU56" s="31">
        <v>2</v>
      </c>
      <c r="BV56" s="31">
        <v>2</v>
      </c>
      <c r="BW56" s="31">
        <v>2</v>
      </c>
      <c r="BX56" s="31">
        <v>2</v>
      </c>
      <c r="BY56" s="31">
        <v>1</v>
      </c>
      <c r="BZ56" s="31">
        <v>2</v>
      </c>
      <c r="CA56" s="31">
        <v>2</v>
      </c>
      <c r="CB56" s="31">
        <v>2</v>
      </c>
      <c r="CC56" s="31">
        <v>2</v>
      </c>
      <c r="CD56" s="31">
        <v>1</v>
      </c>
      <c r="CH56" s="31">
        <v>1</v>
      </c>
      <c r="CM56" s="31">
        <v>17</v>
      </c>
      <c r="CN56" s="31">
        <v>23</v>
      </c>
      <c r="CO56" s="31">
        <v>20</v>
      </c>
      <c r="CP56" s="31">
        <v>25</v>
      </c>
      <c r="CQ56" s="31">
        <v>6</v>
      </c>
      <c r="CR56" s="31">
        <v>8</v>
      </c>
      <c r="DA56" s="31">
        <v>4</v>
      </c>
      <c r="DB56" s="31">
        <v>2</v>
      </c>
      <c r="DC56" s="31">
        <v>5</v>
      </c>
      <c r="DF56" s="31">
        <v>4</v>
      </c>
      <c r="DG56" s="31">
        <v>4</v>
      </c>
      <c r="DH56" s="31">
        <v>4</v>
      </c>
      <c r="DI56" s="31">
        <v>3</v>
      </c>
      <c r="DJ56" s="31">
        <v>3</v>
      </c>
      <c r="DK56" s="31">
        <v>3</v>
      </c>
      <c r="DL56" s="31">
        <v>3</v>
      </c>
      <c r="DM56" s="31">
        <v>2</v>
      </c>
      <c r="DN56" s="31">
        <v>1</v>
      </c>
      <c r="DO56" s="31">
        <v>4</v>
      </c>
      <c r="DP56" s="31">
        <v>4</v>
      </c>
      <c r="DQ56" s="31">
        <v>4</v>
      </c>
      <c r="DR56" s="31">
        <v>39</v>
      </c>
      <c r="DT56" s="31">
        <v>283</v>
      </c>
      <c r="DU56" s="31">
        <v>0</v>
      </c>
      <c r="DV56" s="31">
        <v>171</v>
      </c>
      <c r="DW56" s="31" t="s">
        <v>2136</v>
      </c>
      <c r="DX56" s="31">
        <v>44.2</v>
      </c>
      <c r="DY56" s="31">
        <v>35</v>
      </c>
      <c r="DZ56" s="31">
        <v>55</v>
      </c>
      <c r="EA56" s="31" t="s">
        <v>2179</v>
      </c>
      <c r="EB56" s="31">
        <v>86</v>
      </c>
      <c r="EC56" s="31">
        <v>59</v>
      </c>
      <c r="ED56" s="31">
        <v>104</v>
      </c>
      <c r="EE56" s="31" t="s">
        <v>2138</v>
      </c>
      <c r="EV56" s="31">
        <v>1</v>
      </c>
      <c r="EW56" s="31">
        <v>2</v>
      </c>
      <c r="EX56" s="31">
        <v>2</v>
      </c>
      <c r="EY56" s="31">
        <v>1</v>
      </c>
      <c r="EZ56" s="31">
        <v>1</v>
      </c>
      <c r="FA56" s="31">
        <v>1</v>
      </c>
      <c r="FB56" s="31">
        <v>1</v>
      </c>
      <c r="FC56" s="31">
        <v>1</v>
      </c>
      <c r="FK56" s="31">
        <v>2</v>
      </c>
      <c r="FL56" s="31">
        <v>2</v>
      </c>
      <c r="FM56" s="31">
        <v>2</v>
      </c>
      <c r="FN56" s="31">
        <v>2</v>
      </c>
      <c r="FO56" s="31">
        <v>2</v>
      </c>
      <c r="FP56" s="31">
        <v>2</v>
      </c>
      <c r="FQ56" s="31">
        <v>2</v>
      </c>
      <c r="FR56" s="31">
        <v>2</v>
      </c>
      <c r="FS56" s="31">
        <v>4</v>
      </c>
      <c r="FT56" s="31">
        <v>2</v>
      </c>
      <c r="FU56" s="31">
        <v>2</v>
      </c>
      <c r="FV56" s="31">
        <v>2</v>
      </c>
      <c r="FW56" s="31">
        <v>1</v>
      </c>
      <c r="FY56" s="31">
        <v>2</v>
      </c>
      <c r="GA56" s="31">
        <v>2</v>
      </c>
      <c r="GB56" s="31">
        <v>2</v>
      </c>
      <c r="GC56" s="31">
        <v>2</v>
      </c>
      <c r="GE56" s="31">
        <v>2</v>
      </c>
      <c r="GH56" s="31">
        <v>2</v>
      </c>
      <c r="GJ56" s="31">
        <v>2</v>
      </c>
      <c r="GL56" s="31">
        <v>1</v>
      </c>
      <c r="GM56" s="31">
        <v>42298</v>
      </c>
      <c r="GO56" s="31">
        <v>2</v>
      </c>
      <c r="GQ56" s="31">
        <v>2</v>
      </c>
      <c r="GS56" s="31">
        <v>2</v>
      </c>
      <c r="GU56" s="31">
        <v>2</v>
      </c>
      <c r="GW56" s="31">
        <v>2</v>
      </c>
      <c r="HM56" s="31">
        <v>2</v>
      </c>
      <c r="HP56" s="31">
        <v>2</v>
      </c>
      <c r="HQ56" s="31">
        <v>2</v>
      </c>
      <c r="HR56" s="31">
        <v>2</v>
      </c>
      <c r="HS56" s="31">
        <v>2</v>
      </c>
      <c r="HT56" s="31">
        <v>2</v>
      </c>
      <c r="HU56" s="31">
        <v>2</v>
      </c>
      <c r="HV56" s="31">
        <v>2</v>
      </c>
      <c r="HZ56" s="31">
        <v>2</v>
      </c>
      <c r="IA56" s="31">
        <v>2</v>
      </c>
      <c r="IB56" s="31">
        <v>2</v>
      </c>
      <c r="IC56" s="31">
        <v>2</v>
      </c>
      <c r="ID56" s="31">
        <v>2</v>
      </c>
      <c r="IE56" s="31">
        <v>2</v>
      </c>
      <c r="IF56" s="31">
        <v>2</v>
      </c>
      <c r="IJ56" s="31">
        <v>2</v>
      </c>
      <c r="IK56" s="31">
        <v>2</v>
      </c>
      <c r="IL56" s="31">
        <v>2</v>
      </c>
      <c r="IM56" s="31">
        <v>2</v>
      </c>
      <c r="IN56" s="31">
        <v>2</v>
      </c>
      <c r="IO56" s="31">
        <v>2</v>
      </c>
      <c r="IP56" s="31">
        <v>2</v>
      </c>
      <c r="IT56" s="31">
        <v>2</v>
      </c>
      <c r="IU56" s="31">
        <v>2</v>
      </c>
      <c r="IV56" s="31">
        <v>2</v>
      </c>
      <c r="IW56" s="31">
        <v>2</v>
      </c>
      <c r="IX56" s="31">
        <v>2</v>
      </c>
      <c r="IY56" s="31">
        <v>2</v>
      </c>
      <c r="IZ56" s="31">
        <v>2</v>
      </c>
      <c r="JD56" s="31">
        <v>2</v>
      </c>
      <c r="JE56" s="31">
        <v>2</v>
      </c>
      <c r="JF56" s="31">
        <v>2</v>
      </c>
      <c r="JG56" s="31">
        <v>2</v>
      </c>
      <c r="JH56" s="31">
        <v>2</v>
      </c>
      <c r="JI56" s="31">
        <v>2</v>
      </c>
      <c r="JJ56" s="31">
        <v>2</v>
      </c>
      <c r="JN56" s="31" t="s">
        <v>2114</v>
      </c>
      <c r="JQ56" s="31" t="s">
        <v>2252</v>
      </c>
      <c r="JZ56" s="31">
        <v>1</v>
      </c>
      <c r="KC56" s="31">
        <v>1</v>
      </c>
      <c r="LA56" s="31" t="s">
        <v>2242</v>
      </c>
      <c r="LB56" s="31" t="s">
        <v>2162</v>
      </c>
      <c r="LC56" s="31">
        <v>2</v>
      </c>
      <c r="LD56" s="31">
        <v>3</v>
      </c>
      <c r="LE56" s="31" t="s">
        <v>2253</v>
      </c>
      <c r="LF56" s="31">
        <v>2</v>
      </c>
      <c r="LG56" s="31">
        <v>2</v>
      </c>
      <c r="LH56" s="31">
        <v>1</v>
      </c>
      <c r="LI56" s="31">
        <v>2</v>
      </c>
      <c r="LK56" s="31">
        <v>2</v>
      </c>
      <c r="LM56" s="31">
        <v>2</v>
      </c>
      <c r="LO56" s="31">
        <v>2</v>
      </c>
      <c r="LQ56" s="31">
        <v>2</v>
      </c>
      <c r="LS56" s="31">
        <v>2</v>
      </c>
      <c r="LU56" s="31">
        <v>2</v>
      </c>
      <c r="LW56" s="31">
        <v>2</v>
      </c>
      <c r="LY56" s="31">
        <v>2</v>
      </c>
      <c r="MA56" s="31">
        <v>1</v>
      </c>
      <c r="MB56" s="31">
        <v>40</v>
      </c>
      <c r="MC56" s="31">
        <v>2</v>
      </c>
      <c r="ME56" s="31">
        <v>2</v>
      </c>
      <c r="MG56" s="31">
        <v>2</v>
      </c>
      <c r="MI56" s="31">
        <v>2</v>
      </c>
      <c r="MK56" s="31">
        <v>2</v>
      </c>
      <c r="MM56" s="31">
        <v>2</v>
      </c>
      <c r="MO56" s="31">
        <v>2</v>
      </c>
      <c r="MQ56" s="31">
        <v>2</v>
      </c>
      <c r="MS56" s="31">
        <v>2</v>
      </c>
      <c r="MU56" s="31">
        <v>2</v>
      </c>
      <c r="MW56" s="31">
        <v>2</v>
      </c>
      <c r="MY56" s="31" t="s">
        <v>355</v>
      </c>
      <c r="NC56" s="31">
        <v>2</v>
      </c>
      <c r="NE56" s="31">
        <v>2</v>
      </c>
      <c r="NG56" s="31">
        <v>2</v>
      </c>
      <c r="NI56" s="31">
        <v>2</v>
      </c>
      <c r="NK56" s="31">
        <v>2</v>
      </c>
      <c r="NM56" s="31">
        <v>2</v>
      </c>
      <c r="NO56" s="31">
        <v>2</v>
      </c>
      <c r="NQ56" s="31">
        <v>2</v>
      </c>
      <c r="NS56" s="31">
        <v>2</v>
      </c>
      <c r="NU56" s="31">
        <v>2</v>
      </c>
      <c r="NW56" s="31">
        <v>2</v>
      </c>
      <c r="NY56" s="31">
        <v>2</v>
      </c>
      <c r="OA56" s="31">
        <v>2</v>
      </c>
      <c r="OC56" s="31">
        <v>2</v>
      </c>
      <c r="OE56" s="31">
        <v>2</v>
      </c>
      <c r="OG56" s="31">
        <v>2</v>
      </c>
      <c r="OI56" s="31">
        <v>2</v>
      </c>
      <c r="OK56" s="31">
        <v>2</v>
      </c>
      <c r="OM56" s="31">
        <v>2</v>
      </c>
      <c r="OO56" s="31">
        <v>2</v>
      </c>
      <c r="OQ56" s="31" t="s">
        <v>355</v>
      </c>
      <c r="OS56" s="31">
        <v>2</v>
      </c>
      <c r="OU56" s="31">
        <v>2</v>
      </c>
      <c r="OW56" s="31">
        <v>2</v>
      </c>
      <c r="OY56" s="31">
        <v>1</v>
      </c>
      <c r="OZ56" s="31">
        <v>45</v>
      </c>
      <c r="PA56" s="31">
        <v>2</v>
      </c>
      <c r="PC56" s="31">
        <v>2</v>
      </c>
      <c r="PE56" s="31">
        <v>2</v>
      </c>
      <c r="PG56" s="31">
        <v>2</v>
      </c>
      <c r="PI56" s="31">
        <v>2</v>
      </c>
      <c r="PK56" s="31">
        <v>2</v>
      </c>
      <c r="PM56" s="31">
        <v>2</v>
      </c>
      <c r="PO56" s="31">
        <v>2</v>
      </c>
      <c r="PQ56" s="31">
        <v>2</v>
      </c>
      <c r="PS56" s="31">
        <v>2</v>
      </c>
      <c r="PU56" s="31">
        <v>2</v>
      </c>
      <c r="PW56" s="31">
        <v>2</v>
      </c>
      <c r="PY56" s="31">
        <v>2</v>
      </c>
      <c r="QA56" s="31">
        <v>2</v>
      </c>
      <c r="QC56" s="31">
        <v>2</v>
      </c>
      <c r="QE56" s="31">
        <v>2</v>
      </c>
      <c r="QG56" s="31">
        <v>2</v>
      </c>
      <c r="QI56" s="31" t="s">
        <v>355</v>
      </c>
      <c r="QK56" s="31">
        <v>1</v>
      </c>
      <c r="QL56" s="31">
        <v>2</v>
      </c>
      <c r="QM56" s="31">
        <v>2</v>
      </c>
      <c r="QN56" s="31">
        <v>2</v>
      </c>
      <c r="QO56" s="31">
        <v>2</v>
      </c>
      <c r="QP56" s="31">
        <v>2</v>
      </c>
      <c r="QQ56" s="31">
        <v>2</v>
      </c>
      <c r="QR56" s="31">
        <v>2</v>
      </c>
      <c r="QS56" s="31">
        <v>2</v>
      </c>
      <c r="QT56" s="31">
        <v>2</v>
      </c>
      <c r="QU56" s="31">
        <v>2</v>
      </c>
      <c r="QV56" s="31">
        <v>2</v>
      </c>
      <c r="QW56" s="31">
        <v>2</v>
      </c>
      <c r="QX56" s="31">
        <v>2</v>
      </c>
      <c r="QY56" s="31">
        <v>2</v>
      </c>
      <c r="QZ56" s="31">
        <v>2</v>
      </c>
      <c r="RA56" s="31">
        <v>2</v>
      </c>
      <c r="RB56" s="31">
        <v>2</v>
      </c>
      <c r="RC56" s="31">
        <v>2</v>
      </c>
      <c r="RD56" s="31">
        <v>2</v>
      </c>
      <c r="RE56" s="31">
        <v>2</v>
      </c>
      <c r="RF56" s="31">
        <v>2</v>
      </c>
      <c r="RG56" s="31">
        <v>2</v>
      </c>
      <c r="RH56" s="31">
        <v>2</v>
      </c>
      <c r="RI56" s="31">
        <v>2</v>
      </c>
      <c r="RJ56" s="31">
        <v>2</v>
      </c>
      <c r="RK56" s="31">
        <v>2</v>
      </c>
      <c r="RL56" s="31">
        <v>2</v>
      </c>
      <c r="RM56" s="31">
        <v>2</v>
      </c>
      <c r="RN56" s="31">
        <v>2</v>
      </c>
      <c r="RO56" s="31">
        <v>2</v>
      </c>
      <c r="RP56" s="31">
        <v>2</v>
      </c>
      <c r="RQ56" s="31">
        <v>2</v>
      </c>
      <c r="RR56" s="31">
        <v>2</v>
      </c>
      <c r="RS56" s="31">
        <v>2</v>
      </c>
      <c r="RT56" s="31" t="s">
        <v>2254</v>
      </c>
      <c r="RU56" s="31" t="s">
        <v>2254</v>
      </c>
      <c r="RV56" s="31" t="s">
        <v>355</v>
      </c>
      <c r="RW56" s="31" t="s">
        <v>355</v>
      </c>
      <c r="RX56" s="31">
        <v>4</v>
      </c>
      <c r="RY56" s="31">
        <v>1</v>
      </c>
      <c r="RZ56" s="31">
        <v>2</v>
      </c>
      <c r="SA56" s="31">
        <v>2</v>
      </c>
      <c r="SB56" s="31">
        <v>2</v>
      </c>
      <c r="SC56" s="31">
        <v>2</v>
      </c>
      <c r="SD56" s="31">
        <v>4</v>
      </c>
      <c r="SE56" s="31">
        <v>1</v>
      </c>
      <c r="SF56" s="31">
        <v>2</v>
      </c>
      <c r="SG56" s="31">
        <v>2</v>
      </c>
      <c r="SH56" s="31">
        <v>2</v>
      </c>
      <c r="SI56" s="31">
        <v>2</v>
      </c>
      <c r="SJ56" s="31">
        <v>2</v>
      </c>
      <c r="SK56" s="31">
        <v>2</v>
      </c>
      <c r="SL56" s="31">
        <v>2</v>
      </c>
      <c r="SM56" s="31" t="s">
        <v>2255</v>
      </c>
      <c r="SO56" s="31">
        <v>2</v>
      </c>
      <c r="SP56" s="31">
        <v>2</v>
      </c>
      <c r="SQ56" s="31">
        <v>2</v>
      </c>
      <c r="SR56" s="31">
        <v>2</v>
      </c>
      <c r="SS56" s="31">
        <v>2</v>
      </c>
      <c r="ST56" s="31">
        <v>2</v>
      </c>
      <c r="SU56" s="31">
        <v>2</v>
      </c>
      <c r="SV56" s="31">
        <v>1</v>
      </c>
      <c r="SW56" s="31" t="s">
        <v>1430</v>
      </c>
      <c r="SX56" s="31">
        <v>2</v>
      </c>
      <c r="SZ56" s="31">
        <v>2</v>
      </c>
      <c r="TA56" s="31">
        <v>2</v>
      </c>
      <c r="TB56" s="31">
        <v>2</v>
      </c>
      <c r="TC56" s="31">
        <v>1</v>
      </c>
      <c r="TD56" s="31">
        <v>1</v>
      </c>
      <c r="TE56" s="31">
        <v>1</v>
      </c>
      <c r="TF56" s="31">
        <v>2</v>
      </c>
      <c r="TG56" s="31">
        <v>1</v>
      </c>
      <c r="TH56" s="31" t="s">
        <v>2255</v>
      </c>
      <c r="TJ56" s="31" t="s">
        <v>2256</v>
      </c>
      <c r="TK56" s="31" t="s">
        <v>2256</v>
      </c>
      <c r="TQ56" s="31">
        <v>2</v>
      </c>
      <c r="TS56" s="31">
        <v>2</v>
      </c>
      <c r="TT56" s="31">
        <v>2</v>
      </c>
      <c r="TU56" s="31">
        <v>2</v>
      </c>
      <c r="TV56" s="31">
        <v>1</v>
      </c>
      <c r="TW56" s="31">
        <v>1</v>
      </c>
      <c r="TX56" s="31">
        <v>1</v>
      </c>
      <c r="TY56" s="31">
        <v>1</v>
      </c>
      <c r="TZ56" s="31">
        <v>2</v>
      </c>
      <c r="UA56" s="31">
        <v>1</v>
      </c>
    </row>
    <row r="57" spans="1:547" s="31" customFormat="1" ht="13.5" customHeight="1">
      <c r="A57" s="31">
        <f t="shared" si="0"/>
        <v>55</v>
      </c>
      <c r="B57" s="31">
        <v>55</v>
      </c>
      <c r="C57" s="31">
        <v>25</v>
      </c>
      <c r="D57" s="31" t="s">
        <v>2121</v>
      </c>
      <c r="E57" s="31" t="s">
        <v>2257</v>
      </c>
      <c r="F57" s="31">
        <v>3</v>
      </c>
      <c r="H57" s="31">
        <v>42304</v>
      </c>
      <c r="I57" s="31">
        <v>22084</v>
      </c>
      <c r="J57" s="31">
        <v>1</v>
      </c>
      <c r="K57" s="31">
        <v>1</v>
      </c>
      <c r="L57" s="31">
        <v>4</v>
      </c>
      <c r="M57" s="31">
        <v>1</v>
      </c>
      <c r="N57" s="31">
        <v>5</v>
      </c>
      <c r="O57" s="31">
        <v>1</v>
      </c>
      <c r="P57" s="31">
        <v>5</v>
      </c>
      <c r="Q57" s="31">
        <v>1</v>
      </c>
      <c r="R57" s="31">
        <v>41913</v>
      </c>
      <c r="S57" s="31">
        <v>42005</v>
      </c>
      <c r="T57" s="31">
        <v>42306</v>
      </c>
      <c r="W57" s="31">
        <v>1</v>
      </c>
      <c r="X57" s="31">
        <v>2</v>
      </c>
      <c r="Y57" s="31">
        <v>2</v>
      </c>
      <c r="Z57" s="31">
        <v>2</v>
      </c>
      <c r="AA57" s="31">
        <v>2</v>
      </c>
      <c r="AB57" s="31">
        <v>2</v>
      </c>
      <c r="AC57" s="31">
        <v>2</v>
      </c>
      <c r="AD57" s="31">
        <v>2</v>
      </c>
      <c r="AE57" s="31">
        <v>3</v>
      </c>
      <c r="AF57" s="31">
        <v>2</v>
      </c>
      <c r="AG57" s="31">
        <v>1</v>
      </c>
      <c r="AH57" s="31">
        <v>1</v>
      </c>
      <c r="AI57" s="31">
        <v>5</v>
      </c>
      <c r="AJ57" s="31">
        <v>2</v>
      </c>
      <c r="AK57" s="31">
        <v>4</v>
      </c>
      <c r="AL57" s="31">
        <v>2</v>
      </c>
      <c r="AN57" s="31">
        <v>2</v>
      </c>
      <c r="AO57" s="31">
        <v>2</v>
      </c>
      <c r="AP57" s="31">
        <v>2</v>
      </c>
      <c r="AQ57" s="31">
        <v>2</v>
      </c>
      <c r="AR57" s="31">
        <v>2</v>
      </c>
      <c r="AS57" s="31">
        <v>2</v>
      </c>
      <c r="AT57" s="31">
        <v>2</v>
      </c>
      <c r="AU57" s="31">
        <v>2</v>
      </c>
      <c r="AW57" s="31">
        <v>1</v>
      </c>
      <c r="AX57" s="31">
        <v>2</v>
      </c>
      <c r="AY57" s="31">
        <v>2</v>
      </c>
      <c r="AZ57" s="31">
        <v>1</v>
      </c>
      <c r="BA57" s="31">
        <v>1</v>
      </c>
      <c r="BB57" s="31">
        <v>2</v>
      </c>
      <c r="BD57" s="31">
        <v>1</v>
      </c>
      <c r="BE57" s="31">
        <v>2</v>
      </c>
      <c r="BF57" s="31">
        <v>2</v>
      </c>
      <c r="BG57" s="31">
        <v>1</v>
      </c>
      <c r="BH57" s="31">
        <v>1</v>
      </c>
      <c r="BI57" s="31">
        <v>2</v>
      </c>
      <c r="BK57" s="31">
        <v>2</v>
      </c>
      <c r="BL57" s="31">
        <v>2</v>
      </c>
      <c r="BM57" s="31">
        <v>1</v>
      </c>
      <c r="BN57" s="31">
        <v>2</v>
      </c>
      <c r="BO57" s="31">
        <v>2</v>
      </c>
      <c r="BP57" s="31">
        <v>2</v>
      </c>
      <c r="BQ57" s="31">
        <v>2</v>
      </c>
      <c r="BS57" s="31" t="s">
        <v>355</v>
      </c>
      <c r="BT57" s="31">
        <v>2</v>
      </c>
      <c r="BU57" s="31">
        <v>1</v>
      </c>
      <c r="BV57" s="31">
        <v>2</v>
      </c>
      <c r="BW57" s="31">
        <v>2</v>
      </c>
      <c r="BX57" s="31">
        <v>2</v>
      </c>
      <c r="BY57" s="31">
        <v>1</v>
      </c>
      <c r="BZ57" s="31">
        <v>2</v>
      </c>
      <c r="CA57" s="31">
        <v>2</v>
      </c>
      <c r="CB57" s="31">
        <v>2</v>
      </c>
      <c r="CC57" s="31">
        <v>2</v>
      </c>
      <c r="CD57" s="31">
        <v>1</v>
      </c>
      <c r="CH57" s="31">
        <v>1</v>
      </c>
      <c r="CM57" s="31">
        <v>17</v>
      </c>
      <c r="CN57" s="31">
        <v>19</v>
      </c>
      <c r="CO57" s="31">
        <v>11</v>
      </c>
      <c r="CP57" s="31">
        <v>13</v>
      </c>
      <c r="CQ57" s="31">
        <v>4</v>
      </c>
      <c r="CR57" s="31">
        <v>10</v>
      </c>
      <c r="DA57" s="31">
        <v>4</v>
      </c>
      <c r="DB57" s="31">
        <v>2</v>
      </c>
      <c r="DC57" s="31">
        <v>6</v>
      </c>
      <c r="DF57" s="31">
        <v>4</v>
      </c>
      <c r="DG57" s="31">
        <v>4</v>
      </c>
      <c r="DH57" s="31">
        <v>4</v>
      </c>
      <c r="DI57" s="31">
        <v>3</v>
      </c>
      <c r="DJ57" s="31">
        <v>3</v>
      </c>
      <c r="DK57" s="31">
        <v>3</v>
      </c>
      <c r="DL57" s="31">
        <v>3</v>
      </c>
      <c r="DM57" s="31">
        <v>3</v>
      </c>
      <c r="DN57" s="31">
        <v>3</v>
      </c>
      <c r="DO57" s="31">
        <v>4</v>
      </c>
      <c r="DP57" s="31">
        <v>4</v>
      </c>
      <c r="DQ57" s="31">
        <v>4</v>
      </c>
      <c r="DR57" s="31">
        <v>42</v>
      </c>
      <c r="DT57" s="31">
        <v>345</v>
      </c>
      <c r="DU57" s="31">
        <v>0</v>
      </c>
      <c r="DV57" s="31">
        <v>145</v>
      </c>
      <c r="DW57" s="31" t="s">
        <v>2136</v>
      </c>
      <c r="DX57" s="31">
        <v>41.5</v>
      </c>
      <c r="DY57" s="31">
        <v>35</v>
      </c>
      <c r="DZ57" s="31">
        <v>55</v>
      </c>
      <c r="EA57" s="31" t="s">
        <v>2179</v>
      </c>
      <c r="EB57" s="31">
        <v>40</v>
      </c>
      <c r="EC57" s="31">
        <v>45</v>
      </c>
      <c r="ED57" s="31">
        <v>84</v>
      </c>
      <c r="EE57" s="31" t="s">
        <v>2138</v>
      </c>
      <c r="EV57" s="31">
        <v>2</v>
      </c>
      <c r="EW57" s="31">
        <v>2</v>
      </c>
      <c r="EX57" s="31">
        <v>2</v>
      </c>
      <c r="EY57" s="31">
        <v>2</v>
      </c>
      <c r="EZ57" s="31">
        <v>1</v>
      </c>
      <c r="FA57" s="31">
        <v>1</v>
      </c>
      <c r="FB57" s="31">
        <v>1</v>
      </c>
      <c r="FC57" s="31">
        <v>1</v>
      </c>
      <c r="FK57" s="31">
        <v>1</v>
      </c>
      <c r="FL57" s="31">
        <v>2</v>
      </c>
      <c r="FM57" s="31">
        <v>2</v>
      </c>
      <c r="FN57" s="31">
        <v>2</v>
      </c>
      <c r="FO57" s="31">
        <v>2</v>
      </c>
      <c r="FP57" s="31">
        <v>2</v>
      </c>
      <c r="FQ57" s="31">
        <v>2</v>
      </c>
      <c r="FR57" s="31">
        <v>2</v>
      </c>
      <c r="FS57" s="31">
        <v>4</v>
      </c>
      <c r="FT57" s="31">
        <v>2</v>
      </c>
      <c r="FU57" s="31">
        <v>2</v>
      </c>
      <c r="FV57" s="31">
        <v>2</v>
      </c>
      <c r="FW57" s="31">
        <v>1</v>
      </c>
      <c r="FY57" s="31">
        <v>2</v>
      </c>
      <c r="GA57" s="31">
        <v>2</v>
      </c>
      <c r="GB57" s="31">
        <v>2</v>
      </c>
      <c r="GC57" s="31">
        <v>2</v>
      </c>
      <c r="GE57" s="31">
        <v>2</v>
      </c>
      <c r="GH57" s="31">
        <v>2</v>
      </c>
      <c r="GJ57" s="31">
        <v>2</v>
      </c>
      <c r="GL57" s="31">
        <v>1</v>
      </c>
      <c r="GO57" s="31">
        <v>2</v>
      </c>
      <c r="GQ57" s="31">
        <v>2</v>
      </c>
      <c r="GS57" s="31">
        <v>2</v>
      </c>
      <c r="GU57" s="31">
        <v>2</v>
      </c>
      <c r="GW57" s="31">
        <v>2</v>
      </c>
      <c r="GY57" s="31">
        <v>2</v>
      </c>
      <c r="HA57" s="31">
        <v>2</v>
      </c>
      <c r="HM57" s="31">
        <v>2</v>
      </c>
      <c r="HP57" s="31">
        <v>2</v>
      </c>
      <c r="HQ57" s="31">
        <v>2</v>
      </c>
      <c r="HR57" s="31">
        <v>2</v>
      </c>
      <c r="HS57" s="31">
        <v>2</v>
      </c>
      <c r="HT57" s="31">
        <v>2</v>
      </c>
      <c r="HU57" s="31">
        <v>2</v>
      </c>
      <c r="HV57" s="31">
        <v>2</v>
      </c>
      <c r="HZ57" s="31">
        <v>2</v>
      </c>
      <c r="IA57" s="31">
        <v>2</v>
      </c>
      <c r="IB57" s="31">
        <v>2</v>
      </c>
      <c r="IC57" s="31">
        <v>2</v>
      </c>
      <c r="ID57" s="31">
        <v>2</v>
      </c>
      <c r="IE57" s="31">
        <v>2</v>
      </c>
      <c r="IF57" s="31">
        <v>2</v>
      </c>
      <c r="IJ57" s="31">
        <v>1</v>
      </c>
      <c r="IK57" s="31">
        <v>1</v>
      </c>
      <c r="IL57" s="31">
        <v>2</v>
      </c>
      <c r="IM57" s="31">
        <v>2</v>
      </c>
      <c r="IN57" s="31">
        <v>2</v>
      </c>
      <c r="IO57" s="31">
        <v>2</v>
      </c>
      <c r="IP57" s="31">
        <v>2</v>
      </c>
      <c r="IT57" s="31">
        <v>2</v>
      </c>
      <c r="IU57" s="31">
        <v>2</v>
      </c>
      <c r="IV57" s="31">
        <v>2</v>
      </c>
      <c r="IW57" s="31">
        <v>2</v>
      </c>
      <c r="IX57" s="31">
        <v>2</v>
      </c>
      <c r="IY57" s="31">
        <v>2</v>
      </c>
      <c r="IZ57" s="31">
        <v>2</v>
      </c>
      <c r="JD57" s="31">
        <v>2</v>
      </c>
      <c r="JE57" s="31">
        <v>2</v>
      </c>
      <c r="JF57" s="31">
        <v>2</v>
      </c>
      <c r="JG57" s="31">
        <v>2</v>
      </c>
      <c r="JH57" s="31">
        <v>2</v>
      </c>
      <c r="JI57" s="31">
        <v>2</v>
      </c>
      <c r="JJ57" s="31">
        <v>2</v>
      </c>
      <c r="JN57" s="31" t="s">
        <v>2258</v>
      </c>
      <c r="JO57" s="31" t="s">
        <v>1964</v>
      </c>
      <c r="JQ57" s="31" t="s">
        <v>2221</v>
      </c>
      <c r="JZ57" s="31">
        <v>2</v>
      </c>
      <c r="KB57" s="31">
        <v>78</v>
      </c>
      <c r="KC57" s="31">
        <v>2</v>
      </c>
      <c r="KD57" s="31" t="s">
        <v>2259</v>
      </c>
      <c r="KE57" s="31">
        <v>71</v>
      </c>
      <c r="LA57" s="31" t="s">
        <v>2260</v>
      </c>
      <c r="LB57" s="31" t="s">
        <v>2125</v>
      </c>
      <c r="LC57" s="31">
        <v>2</v>
      </c>
      <c r="LD57" s="31">
        <v>3</v>
      </c>
      <c r="LE57" s="31" t="s">
        <v>2125</v>
      </c>
      <c r="LF57" s="31">
        <v>2</v>
      </c>
      <c r="LG57" s="31">
        <v>2</v>
      </c>
      <c r="LH57" s="31">
        <v>2</v>
      </c>
      <c r="LI57" s="31">
        <v>2</v>
      </c>
      <c r="LK57" s="31">
        <v>2</v>
      </c>
      <c r="LM57" s="31">
        <v>2</v>
      </c>
      <c r="LO57" s="31">
        <v>2</v>
      </c>
      <c r="LQ57" s="31">
        <v>2</v>
      </c>
      <c r="LS57" s="31">
        <v>2</v>
      </c>
      <c r="LU57" s="31">
        <v>2</v>
      </c>
      <c r="LW57" s="31">
        <v>2</v>
      </c>
      <c r="LY57" s="31">
        <v>2</v>
      </c>
      <c r="MA57" s="31">
        <v>2</v>
      </c>
      <c r="MC57" s="31">
        <v>2</v>
      </c>
      <c r="ME57" s="31">
        <v>2</v>
      </c>
      <c r="MG57" s="31">
        <v>2</v>
      </c>
      <c r="MI57" s="31">
        <v>2</v>
      </c>
      <c r="MK57" s="31">
        <v>2</v>
      </c>
      <c r="MM57" s="31">
        <v>2</v>
      </c>
      <c r="MO57" s="31">
        <v>2</v>
      </c>
      <c r="MQ57" s="31">
        <v>2</v>
      </c>
      <c r="MS57" s="31">
        <v>2</v>
      </c>
      <c r="MU57" s="31">
        <v>2</v>
      </c>
      <c r="MW57" s="31">
        <v>2</v>
      </c>
      <c r="MY57" s="31" t="s">
        <v>355</v>
      </c>
      <c r="NC57" s="31">
        <v>2</v>
      </c>
      <c r="NE57" s="31">
        <v>2</v>
      </c>
      <c r="NG57" s="31">
        <v>2</v>
      </c>
      <c r="NI57" s="31">
        <v>2</v>
      </c>
      <c r="NK57" s="31">
        <v>2</v>
      </c>
      <c r="NM57" s="31">
        <v>2</v>
      </c>
      <c r="NO57" s="31">
        <v>2</v>
      </c>
      <c r="NQ57" s="31">
        <v>2</v>
      </c>
      <c r="NS57" s="31">
        <v>2</v>
      </c>
      <c r="NU57" s="31">
        <v>2</v>
      </c>
      <c r="NW57" s="31">
        <v>2</v>
      </c>
      <c r="NY57" s="31">
        <v>2</v>
      </c>
      <c r="OA57" s="31">
        <v>2</v>
      </c>
      <c r="OC57" s="31">
        <v>2</v>
      </c>
      <c r="OE57" s="31">
        <v>2</v>
      </c>
      <c r="OG57" s="31">
        <v>2</v>
      </c>
      <c r="OI57" s="31">
        <v>2</v>
      </c>
      <c r="OK57" s="31">
        <v>2</v>
      </c>
      <c r="OM57" s="31">
        <v>2</v>
      </c>
      <c r="OO57" s="31">
        <v>2</v>
      </c>
      <c r="OQ57" s="31" t="s">
        <v>355</v>
      </c>
      <c r="OS57" s="31">
        <v>2</v>
      </c>
      <c r="OU57" s="31">
        <v>2</v>
      </c>
      <c r="OW57" s="31">
        <v>2</v>
      </c>
      <c r="OY57" s="31">
        <v>1</v>
      </c>
      <c r="OZ57" s="31">
        <v>45</v>
      </c>
      <c r="PA57" s="31">
        <v>2</v>
      </c>
      <c r="PC57" s="31">
        <v>2</v>
      </c>
      <c r="PE57" s="31">
        <v>2</v>
      </c>
      <c r="PG57" s="31">
        <v>2</v>
      </c>
      <c r="PI57" s="31">
        <v>2</v>
      </c>
      <c r="PK57" s="31">
        <v>2</v>
      </c>
      <c r="PM57" s="31">
        <v>2</v>
      </c>
      <c r="PO57" s="31">
        <v>2</v>
      </c>
      <c r="PQ57" s="31">
        <v>2</v>
      </c>
      <c r="PS57" s="31">
        <v>2</v>
      </c>
      <c r="PU57" s="31">
        <v>2</v>
      </c>
      <c r="PW57" s="31">
        <v>2</v>
      </c>
      <c r="PY57" s="31">
        <v>2</v>
      </c>
      <c r="QA57" s="31">
        <v>2</v>
      </c>
      <c r="QC57" s="31">
        <v>2</v>
      </c>
      <c r="QE57" s="31">
        <v>2</v>
      </c>
      <c r="QG57" s="31">
        <v>2</v>
      </c>
      <c r="QI57" s="31" t="s">
        <v>355</v>
      </c>
      <c r="QK57" s="31">
        <v>1</v>
      </c>
      <c r="QL57" s="31">
        <v>2</v>
      </c>
      <c r="QM57" s="31">
        <v>1</v>
      </c>
      <c r="QN57" s="31">
        <v>2</v>
      </c>
      <c r="QO57" s="31">
        <v>2</v>
      </c>
      <c r="QP57" s="31">
        <v>2</v>
      </c>
      <c r="QQ57" s="31">
        <v>2</v>
      </c>
      <c r="QR57" s="31">
        <v>2</v>
      </c>
      <c r="QS57" s="31">
        <v>2</v>
      </c>
      <c r="QT57" s="31">
        <v>2</v>
      </c>
      <c r="QU57" s="31">
        <v>2</v>
      </c>
      <c r="QV57" s="31">
        <v>2</v>
      </c>
      <c r="QW57" s="31">
        <v>2</v>
      </c>
      <c r="QX57" s="31">
        <v>2</v>
      </c>
      <c r="QY57" s="31">
        <v>2</v>
      </c>
      <c r="QZ57" s="31">
        <v>2</v>
      </c>
      <c r="RA57" s="31">
        <v>2</v>
      </c>
      <c r="RB57" s="31">
        <v>2</v>
      </c>
      <c r="RC57" s="31">
        <v>2</v>
      </c>
      <c r="RD57" s="31">
        <v>2</v>
      </c>
      <c r="RE57" s="31">
        <v>1</v>
      </c>
      <c r="RF57" s="31">
        <v>2</v>
      </c>
      <c r="RG57" s="31">
        <v>2</v>
      </c>
      <c r="RH57" s="31">
        <v>2</v>
      </c>
      <c r="RI57" s="31">
        <v>1</v>
      </c>
      <c r="RJ57" s="31">
        <v>2</v>
      </c>
      <c r="RK57" s="31">
        <v>2</v>
      </c>
      <c r="RL57" s="31">
        <v>2</v>
      </c>
      <c r="RM57" s="31">
        <v>2</v>
      </c>
      <c r="RN57" s="31">
        <v>2</v>
      </c>
      <c r="RO57" s="31">
        <v>1</v>
      </c>
      <c r="RP57" s="31">
        <v>2</v>
      </c>
      <c r="RQ57" s="31">
        <v>2</v>
      </c>
      <c r="RR57" s="31">
        <v>1</v>
      </c>
      <c r="RS57" s="31">
        <v>1</v>
      </c>
      <c r="RT57" s="31" t="s">
        <v>2261</v>
      </c>
      <c r="RU57" s="31" t="s">
        <v>2261</v>
      </c>
      <c r="RV57" s="31" t="s">
        <v>355</v>
      </c>
      <c r="RW57" s="31" t="s">
        <v>355</v>
      </c>
      <c r="RX57" s="31">
        <v>5</v>
      </c>
      <c r="RY57" s="31">
        <v>1</v>
      </c>
      <c r="RZ57" s="31">
        <v>2</v>
      </c>
      <c r="SA57" s="31">
        <v>2</v>
      </c>
      <c r="SB57" s="31">
        <v>2</v>
      </c>
      <c r="SC57" s="31">
        <v>2</v>
      </c>
      <c r="SD57" s="31">
        <v>5</v>
      </c>
      <c r="SE57" s="31">
        <v>1</v>
      </c>
      <c r="SF57" s="31">
        <v>2</v>
      </c>
      <c r="SG57" s="31">
        <v>2</v>
      </c>
      <c r="SH57" s="31">
        <v>2</v>
      </c>
      <c r="SI57" s="31">
        <v>2</v>
      </c>
      <c r="SJ57" s="31">
        <v>2</v>
      </c>
      <c r="SK57" s="31">
        <v>2</v>
      </c>
      <c r="SL57" s="31">
        <v>2</v>
      </c>
      <c r="SM57" s="31" t="s">
        <v>2255</v>
      </c>
      <c r="SO57" s="31">
        <v>2</v>
      </c>
      <c r="SP57" s="31">
        <v>2</v>
      </c>
      <c r="SQ57" s="31">
        <v>2</v>
      </c>
      <c r="SR57" s="31">
        <v>2</v>
      </c>
      <c r="SS57" s="31">
        <v>2</v>
      </c>
      <c r="ST57" s="31">
        <v>1</v>
      </c>
      <c r="SU57" s="31">
        <v>2</v>
      </c>
      <c r="SV57" s="31">
        <v>1</v>
      </c>
      <c r="SW57" s="31" t="s">
        <v>1430</v>
      </c>
      <c r="SX57" s="31">
        <v>7</v>
      </c>
      <c r="SZ57" s="31">
        <v>2</v>
      </c>
      <c r="TA57" s="31">
        <v>2</v>
      </c>
      <c r="TB57" s="31">
        <v>2</v>
      </c>
      <c r="TC57" s="31">
        <v>1</v>
      </c>
      <c r="TD57" s="31">
        <v>1</v>
      </c>
      <c r="TE57" s="31">
        <v>1</v>
      </c>
      <c r="TF57" s="31">
        <v>1</v>
      </c>
      <c r="TG57" s="31">
        <v>1</v>
      </c>
      <c r="TH57" s="31" t="s">
        <v>2175</v>
      </c>
      <c r="TJ57" s="31" t="s">
        <v>2155</v>
      </c>
      <c r="TK57" s="31" t="s">
        <v>2134</v>
      </c>
      <c r="TL57" s="31" t="s">
        <v>2262</v>
      </c>
      <c r="TQ57" s="31">
        <v>4</v>
      </c>
      <c r="TS57" s="31">
        <v>2</v>
      </c>
      <c r="TT57" s="31">
        <v>2</v>
      </c>
      <c r="TU57" s="31">
        <v>2</v>
      </c>
      <c r="TV57" s="31">
        <v>1</v>
      </c>
      <c r="TW57" s="31">
        <v>1</v>
      </c>
      <c r="TX57" s="31">
        <v>1</v>
      </c>
      <c r="TY57" s="31">
        <v>1</v>
      </c>
      <c r="TZ57" s="31">
        <v>2</v>
      </c>
      <c r="UA57" s="31">
        <v>1</v>
      </c>
    </row>
    <row r="58" spans="1:547" s="31" customFormat="1" ht="13.5" customHeight="1">
      <c r="A58" s="31">
        <f t="shared" si="0"/>
        <v>56</v>
      </c>
      <c r="B58" s="31">
        <v>56</v>
      </c>
      <c r="C58" s="31">
        <v>26</v>
      </c>
      <c r="D58" s="31" t="s">
        <v>2121</v>
      </c>
      <c r="E58" s="31" t="s">
        <v>2263</v>
      </c>
      <c r="F58" s="31">
        <v>3</v>
      </c>
      <c r="H58" s="31">
        <v>42311</v>
      </c>
      <c r="I58" s="31">
        <v>13246</v>
      </c>
      <c r="J58" s="31">
        <v>2</v>
      </c>
      <c r="K58" s="31">
        <v>1</v>
      </c>
      <c r="L58" s="31">
        <v>1</v>
      </c>
      <c r="M58" s="31">
        <v>1</v>
      </c>
      <c r="N58" s="31">
        <v>2</v>
      </c>
      <c r="O58" s="31">
        <v>1</v>
      </c>
      <c r="P58" s="31">
        <v>1</v>
      </c>
      <c r="Q58" s="31">
        <v>1</v>
      </c>
      <c r="R58" s="31">
        <v>41061</v>
      </c>
      <c r="S58" s="31">
        <v>41426</v>
      </c>
      <c r="T58" s="31">
        <v>41791</v>
      </c>
      <c r="W58" s="31">
        <v>1</v>
      </c>
      <c r="X58" s="31">
        <v>2</v>
      </c>
      <c r="Y58" s="31">
        <v>2</v>
      </c>
      <c r="Z58" s="31">
        <v>2</v>
      </c>
      <c r="AA58" s="31">
        <v>2</v>
      </c>
      <c r="AB58" s="31">
        <v>2</v>
      </c>
      <c r="AC58" s="31">
        <v>2</v>
      </c>
      <c r="AD58" s="31">
        <v>2</v>
      </c>
      <c r="AE58" s="31">
        <v>2</v>
      </c>
      <c r="AF58" s="31">
        <v>2</v>
      </c>
      <c r="AH58" s="31">
        <v>1</v>
      </c>
      <c r="AI58" s="31">
        <v>6</v>
      </c>
      <c r="AJ58" s="31">
        <v>2</v>
      </c>
      <c r="AK58" s="31">
        <v>4</v>
      </c>
      <c r="AL58" s="31">
        <v>2</v>
      </c>
      <c r="AN58" s="31">
        <v>2</v>
      </c>
      <c r="AO58" s="31">
        <v>2</v>
      </c>
      <c r="AP58" s="31">
        <v>2</v>
      </c>
      <c r="AQ58" s="31">
        <v>2</v>
      </c>
      <c r="AR58" s="31">
        <v>2</v>
      </c>
      <c r="AS58" s="31">
        <v>2</v>
      </c>
      <c r="AT58" s="31">
        <v>2</v>
      </c>
      <c r="AU58" s="31">
        <v>2</v>
      </c>
      <c r="AW58" s="31">
        <v>1</v>
      </c>
      <c r="AX58" s="31">
        <v>2</v>
      </c>
      <c r="AY58" s="31">
        <v>2</v>
      </c>
      <c r="AZ58" s="31">
        <v>1</v>
      </c>
      <c r="BA58" s="31">
        <v>1</v>
      </c>
      <c r="BB58" s="31">
        <v>2</v>
      </c>
      <c r="BD58" s="31">
        <v>1</v>
      </c>
      <c r="BE58" s="31">
        <v>2</v>
      </c>
      <c r="BF58" s="31">
        <v>2</v>
      </c>
      <c r="BG58" s="31">
        <v>1</v>
      </c>
      <c r="BH58" s="31">
        <v>2</v>
      </c>
      <c r="BI58" s="31">
        <v>2</v>
      </c>
      <c r="BK58" s="31">
        <v>2</v>
      </c>
      <c r="BL58" s="31">
        <v>1</v>
      </c>
      <c r="BM58" s="31">
        <v>1</v>
      </c>
      <c r="BN58" s="31">
        <v>1</v>
      </c>
      <c r="BO58" s="31">
        <v>2</v>
      </c>
      <c r="BP58" s="31">
        <v>1</v>
      </c>
      <c r="BQ58" s="31">
        <v>2</v>
      </c>
      <c r="BS58" s="31" t="s">
        <v>355</v>
      </c>
      <c r="BT58" s="31">
        <v>2</v>
      </c>
      <c r="BU58" s="31">
        <v>2</v>
      </c>
      <c r="BV58" s="31">
        <v>2</v>
      </c>
      <c r="BW58" s="31">
        <v>2</v>
      </c>
      <c r="BX58" s="31">
        <v>2</v>
      </c>
      <c r="BY58" s="31">
        <v>1</v>
      </c>
      <c r="BZ58" s="31">
        <v>2</v>
      </c>
      <c r="CA58" s="31">
        <v>2</v>
      </c>
      <c r="CB58" s="31">
        <v>2</v>
      </c>
      <c r="CC58" s="31">
        <v>2</v>
      </c>
      <c r="CD58" s="31">
        <v>2</v>
      </c>
      <c r="CH58" s="31">
        <v>2</v>
      </c>
      <c r="CM58" s="31">
        <v>5</v>
      </c>
      <c r="CN58" s="31">
        <v>7</v>
      </c>
      <c r="CO58" s="31">
        <v>11</v>
      </c>
      <c r="CP58" s="31">
        <v>13</v>
      </c>
      <c r="CQ58" s="31">
        <v>19</v>
      </c>
      <c r="CR58" s="31">
        <v>25</v>
      </c>
      <c r="DA58" s="31">
        <v>2</v>
      </c>
      <c r="DB58" s="31">
        <v>2</v>
      </c>
      <c r="DC58" s="31">
        <v>3</v>
      </c>
      <c r="DD58" s="31">
        <v>4</v>
      </c>
      <c r="DE58" s="31">
        <v>2</v>
      </c>
      <c r="DF58" s="31">
        <v>3</v>
      </c>
      <c r="DG58" s="31">
        <v>4</v>
      </c>
      <c r="DH58" s="31">
        <v>4</v>
      </c>
      <c r="DI58" s="31">
        <v>2</v>
      </c>
      <c r="DJ58" s="31">
        <v>4</v>
      </c>
      <c r="DK58" s="31">
        <v>1</v>
      </c>
      <c r="DL58" s="31">
        <v>1</v>
      </c>
      <c r="DM58" s="31">
        <v>2</v>
      </c>
      <c r="DN58" s="31">
        <v>1</v>
      </c>
      <c r="DO58" s="31">
        <v>1</v>
      </c>
      <c r="DP58" s="31">
        <v>2</v>
      </c>
      <c r="DQ58" s="31">
        <v>3</v>
      </c>
      <c r="DR58" s="31">
        <v>28</v>
      </c>
      <c r="EV58" s="31">
        <v>1</v>
      </c>
      <c r="EW58" s="31">
        <v>2</v>
      </c>
      <c r="EX58" s="31">
        <v>2</v>
      </c>
      <c r="EY58" s="31">
        <v>2</v>
      </c>
      <c r="EZ58" s="31">
        <v>1</v>
      </c>
      <c r="FA58" s="31">
        <v>3</v>
      </c>
      <c r="FK58" s="31">
        <v>1</v>
      </c>
      <c r="FL58" s="31">
        <v>1</v>
      </c>
      <c r="FM58" s="31">
        <v>2</v>
      </c>
      <c r="FN58" s="31">
        <v>2</v>
      </c>
      <c r="FO58" s="31">
        <v>2</v>
      </c>
      <c r="FP58" s="31">
        <v>2</v>
      </c>
      <c r="FQ58" s="31">
        <v>2</v>
      </c>
      <c r="FR58" s="31">
        <v>2</v>
      </c>
      <c r="FS58" s="31">
        <v>4</v>
      </c>
      <c r="FT58" s="31">
        <v>2</v>
      </c>
      <c r="FU58" s="31">
        <v>2</v>
      </c>
      <c r="FV58" s="31">
        <v>2</v>
      </c>
      <c r="FW58" s="31">
        <v>11</v>
      </c>
      <c r="FY58" s="31">
        <v>2</v>
      </c>
      <c r="GA58" s="31">
        <v>2</v>
      </c>
      <c r="GB58" s="31">
        <v>2</v>
      </c>
      <c r="GC58" s="31">
        <v>1</v>
      </c>
      <c r="GD58" s="31">
        <v>1938</v>
      </c>
      <c r="GE58" s="31">
        <v>1</v>
      </c>
      <c r="GF58" s="31">
        <v>1970</v>
      </c>
      <c r="GG58" s="31">
        <v>0.2</v>
      </c>
      <c r="GH58" s="31">
        <v>2</v>
      </c>
      <c r="GJ58" s="31">
        <v>2</v>
      </c>
      <c r="GL58" s="31">
        <v>1</v>
      </c>
      <c r="GM58" s="31">
        <v>2014</v>
      </c>
      <c r="GN58" s="31" t="s">
        <v>355</v>
      </c>
      <c r="GO58" s="31">
        <v>2</v>
      </c>
      <c r="GQ58" s="31">
        <v>1</v>
      </c>
      <c r="GS58" s="31">
        <v>2</v>
      </c>
      <c r="GU58" s="31">
        <v>2</v>
      </c>
      <c r="GW58" s="31">
        <v>2</v>
      </c>
      <c r="GY58" s="31">
        <v>2</v>
      </c>
      <c r="HA58" s="31">
        <v>2</v>
      </c>
      <c r="HM58" s="31">
        <v>2</v>
      </c>
      <c r="HP58" s="31">
        <v>2</v>
      </c>
      <c r="HQ58" s="31">
        <v>2</v>
      </c>
      <c r="HR58" s="31">
        <v>2</v>
      </c>
      <c r="HS58" s="31">
        <v>2</v>
      </c>
      <c r="HT58" s="31">
        <v>2</v>
      </c>
      <c r="HU58" s="31">
        <v>2</v>
      </c>
      <c r="HV58" s="31">
        <v>2</v>
      </c>
      <c r="HZ58" s="31">
        <v>2</v>
      </c>
      <c r="IA58" s="31">
        <v>2</v>
      </c>
      <c r="IB58" s="31">
        <v>2</v>
      </c>
      <c r="IC58" s="31">
        <v>2</v>
      </c>
      <c r="ID58" s="31">
        <v>2</v>
      </c>
      <c r="IE58" s="31">
        <v>2</v>
      </c>
      <c r="IF58" s="31">
        <v>2</v>
      </c>
      <c r="IJ58" s="31">
        <v>2</v>
      </c>
      <c r="IK58" s="31">
        <v>2</v>
      </c>
      <c r="IL58" s="31">
        <v>2</v>
      </c>
      <c r="IM58" s="31">
        <v>2</v>
      </c>
      <c r="IN58" s="31">
        <v>2</v>
      </c>
      <c r="IO58" s="31">
        <v>2</v>
      </c>
      <c r="IP58" s="31">
        <v>2</v>
      </c>
      <c r="IT58" s="31">
        <v>2</v>
      </c>
      <c r="IU58" s="31">
        <v>2</v>
      </c>
      <c r="IV58" s="31">
        <v>2</v>
      </c>
      <c r="IW58" s="31">
        <v>2</v>
      </c>
      <c r="IX58" s="31">
        <v>2</v>
      </c>
      <c r="IY58" s="31">
        <v>2</v>
      </c>
      <c r="IZ58" s="31">
        <v>2</v>
      </c>
      <c r="JD58" s="31">
        <v>2</v>
      </c>
      <c r="JE58" s="31">
        <v>2</v>
      </c>
      <c r="JF58" s="31">
        <v>2</v>
      </c>
      <c r="JG58" s="31">
        <v>2</v>
      </c>
      <c r="JH58" s="31">
        <v>2</v>
      </c>
      <c r="JI58" s="31">
        <v>2</v>
      </c>
      <c r="JJ58" s="31">
        <v>2</v>
      </c>
      <c r="JN58" s="31" t="s">
        <v>2264</v>
      </c>
      <c r="JZ58" s="31">
        <v>2</v>
      </c>
      <c r="KA58" s="31" t="s">
        <v>2264</v>
      </c>
      <c r="KB58" s="31">
        <v>90</v>
      </c>
      <c r="KC58" s="31">
        <v>2</v>
      </c>
      <c r="KD58" s="31" t="s">
        <v>2265</v>
      </c>
      <c r="KE58" s="31">
        <v>68</v>
      </c>
      <c r="LC58" s="31">
        <v>2</v>
      </c>
      <c r="LD58" s="31">
        <v>3</v>
      </c>
      <c r="LE58" s="31" t="s">
        <v>2205</v>
      </c>
      <c r="LF58" s="31">
        <v>2</v>
      </c>
      <c r="LG58" s="31">
        <v>2</v>
      </c>
      <c r="LH58" s="31">
        <v>1</v>
      </c>
      <c r="LI58" s="31">
        <v>2</v>
      </c>
      <c r="LK58" s="31">
        <v>2</v>
      </c>
      <c r="LM58" s="31">
        <v>2</v>
      </c>
      <c r="LO58" s="31">
        <v>2</v>
      </c>
      <c r="LQ58" s="31">
        <v>2</v>
      </c>
      <c r="LS58" s="31">
        <v>2</v>
      </c>
      <c r="LU58" s="31">
        <v>2</v>
      </c>
      <c r="LW58" s="31">
        <v>2</v>
      </c>
      <c r="LY58" s="31">
        <v>1</v>
      </c>
      <c r="MA58" s="31">
        <v>2</v>
      </c>
      <c r="MC58" s="31">
        <v>2</v>
      </c>
      <c r="ME58" s="31">
        <v>2</v>
      </c>
      <c r="MG58" s="31">
        <v>2</v>
      </c>
      <c r="MI58" s="31">
        <v>2</v>
      </c>
      <c r="MK58" s="31">
        <v>2</v>
      </c>
      <c r="MM58" s="31">
        <v>2</v>
      </c>
      <c r="MO58" s="31">
        <v>2</v>
      </c>
      <c r="MQ58" s="31">
        <v>2</v>
      </c>
      <c r="MS58" s="31">
        <v>2</v>
      </c>
      <c r="MU58" s="31">
        <v>2</v>
      </c>
      <c r="MW58" s="31">
        <v>2</v>
      </c>
      <c r="MY58" s="31" t="s">
        <v>355</v>
      </c>
      <c r="NC58" s="31">
        <v>2</v>
      </c>
      <c r="NE58" s="31">
        <v>2</v>
      </c>
      <c r="NG58" s="31">
        <v>2</v>
      </c>
      <c r="NI58" s="31">
        <v>2</v>
      </c>
      <c r="NK58" s="31">
        <v>2</v>
      </c>
      <c r="NM58" s="31">
        <v>2</v>
      </c>
      <c r="NO58" s="31">
        <v>2</v>
      </c>
      <c r="NQ58" s="31">
        <v>2</v>
      </c>
      <c r="NS58" s="31">
        <v>2</v>
      </c>
      <c r="NU58" s="31">
        <v>2</v>
      </c>
      <c r="NW58" s="31">
        <v>2</v>
      </c>
      <c r="NY58" s="31">
        <v>2</v>
      </c>
      <c r="OA58" s="31">
        <v>2</v>
      </c>
      <c r="OC58" s="31">
        <v>2</v>
      </c>
      <c r="OE58" s="31">
        <v>2</v>
      </c>
      <c r="OG58" s="31">
        <v>2</v>
      </c>
      <c r="OI58" s="31">
        <v>2</v>
      </c>
      <c r="OK58" s="31">
        <v>2</v>
      </c>
      <c r="OM58" s="31">
        <v>2</v>
      </c>
      <c r="OO58" s="31">
        <v>2</v>
      </c>
      <c r="OQ58" s="31" t="s">
        <v>355</v>
      </c>
      <c r="OS58" s="31">
        <v>2</v>
      </c>
      <c r="OU58" s="31">
        <v>2</v>
      </c>
      <c r="OW58" s="31">
        <v>2</v>
      </c>
      <c r="OY58" s="31">
        <v>2</v>
      </c>
      <c r="PA58" s="31">
        <v>2</v>
      </c>
      <c r="PC58" s="31">
        <v>2</v>
      </c>
      <c r="PE58" s="31">
        <v>2</v>
      </c>
      <c r="PG58" s="31">
        <v>2</v>
      </c>
      <c r="PI58" s="31">
        <v>2</v>
      </c>
      <c r="PK58" s="31">
        <v>2</v>
      </c>
      <c r="PM58" s="31">
        <v>2</v>
      </c>
      <c r="PO58" s="31">
        <v>2</v>
      </c>
      <c r="PQ58" s="31">
        <v>2</v>
      </c>
      <c r="PS58" s="31">
        <v>2</v>
      </c>
      <c r="PU58" s="31">
        <v>2</v>
      </c>
      <c r="PW58" s="31">
        <v>2</v>
      </c>
      <c r="PY58" s="31">
        <v>2</v>
      </c>
      <c r="QA58" s="31">
        <v>2</v>
      </c>
      <c r="QC58" s="31">
        <v>2</v>
      </c>
      <c r="QE58" s="31">
        <v>2</v>
      </c>
      <c r="QG58" s="31">
        <v>2</v>
      </c>
      <c r="QI58" s="31" t="s">
        <v>355</v>
      </c>
      <c r="QK58" s="31">
        <v>1</v>
      </c>
      <c r="QL58" s="31">
        <v>2</v>
      </c>
      <c r="QM58" s="31">
        <v>2</v>
      </c>
      <c r="QN58" s="31">
        <v>2</v>
      </c>
      <c r="QO58" s="31">
        <v>2</v>
      </c>
      <c r="QP58" s="31">
        <v>2</v>
      </c>
      <c r="QQ58" s="31">
        <v>2</v>
      </c>
      <c r="QR58" s="31">
        <v>2</v>
      </c>
      <c r="QS58" s="31">
        <v>2</v>
      </c>
      <c r="QT58" s="31">
        <v>2</v>
      </c>
      <c r="QU58" s="31">
        <v>2</v>
      </c>
      <c r="QV58" s="31">
        <v>2</v>
      </c>
      <c r="QW58" s="31">
        <v>2</v>
      </c>
      <c r="QX58" s="31">
        <v>2</v>
      </c>
      <c r="QY58" s="31">
        <v>2</v>
      </c>
      <c r="QZ58" s="31">
        <v>2</v>
      </c>
      <c r="RA58" s="31">
        <v>1</v>
      </c>
      <c r="RB58" s="31">
        <v>2</v>
      </c>
      <c r="RC58" s="31">
        <v>2</v>
      </c>
      <c r="RD58" s="31">
        <v>2</v>
      </c>
      <c r="RE58" s="31">
        <v>2</v>
      </c>
      <c r="RF58" s="31">
        <v>2</v>
      </c>
      <c r="RG58" s="31">
        <v>2</v>
      </c>
      <c r="RH58" s="31">
        <v>2</v>
      </c>
      <c r="RI58" s="31">
        <v>1</v>
      </c>
      <c r="RJ58" s="31">
        <v>2</v>
      </c>
      <c r="RK58" s="31">
        <v>2</v>
      </c>
      <c r="RL58" s="31">
        <v>2</v>
      </c>
      <c r="RM58" s="31">
        <v>2</v>
      </c>
      <c r="RN58" s="31">
        <v>2</v>
      </c>
      <c r="RO58" s="31">
        <v>2</v>
      </c>
      <c r="RP58" s="31">
        <v>2</v>
      </c>
      <c r="RQ58" s="31">
        <v>2</v>
      </c>
      <c r="RR58" s="31">
        <v>2</v>
      </c>
      <c r="RS58" s="31">
        <v>2</v>
      </c>
      <c r="RT58" s="31" t="s">
        <v>2266</v>
      </c>
      <c r="RU58" s="31" t="s">
        <v>2267</v>
      </c>
      <c r="RV58" s="31" t="s">
        <v>2268</v>
      </c>
      <c r="RW58" s="31" t="s">
        <v>355</v>
      </c>
      <c r="RX58" s="31">
        <v>2</v>
      </c>
      <c r="RY58" s="31">
        <v>1</v>
      </c>
      <c r="RZ58" s="31">
        <v>2</v>
      </c>
      <c r="SA58" s="31">
        <v>2</v>
      </c>
      <c r="SB58" s="31">
        <v>2</v>
      </c>
      <c r="SC58" s="31">
        <v>2</v>
      </c>
      <c r="SD58" s="31">
        <v>2</v>
      </c>
      <c r="SE58" s="31">
        <v>1</v>
      </c>
      <c r="SF58" s="31">
        <v>2</v>
      </c>
      <c r="SG58" s="31">
        <v>2</v>
      </c>
      <c r="SH58" s="31">
        <v>2</v>
      </c>
      <c r="SI58" s="31">
        <v>2</v>
      </c>
      <c r="SJ58" s="31">
        <v>2</v>
      </c>
      <c r="SK58" s="31">
        <v>2</v>
      </c>
      <c r="SL58" s="31">
        <v>2</v>
      </c>
      <c r="SM58" s="31" t="s">
        <v>2153</v>
      </c>
      <c r="SO58" s="31">
        <v>2</v>
      </c>
      <c r="SP58" s="31">
        <v>2</v>
      </c>
      <c r="SQ58" s="31">
        <v>2</v>
      </c>
      <c r="SR58" s="31">
        <v>2</v>
      </c>
      <c r="SS58" s="31">
        <v>2</v>
      </c>
      <c r="ST58" s="31">
        <v>2</v>
      </c>
      <c r="SU58" s="31">
        <v>2</v>
      </c>
      <c r="SV58" s="31">
        <v>1</v>
      </c>
      <c r="SW58" s="31" t="s">
        <v>1437</v>
      </c>
      <c r="SX58" s="31">
        <v>6</v>
      </c>
      <c r="SZ58" s="31">
        <v>2</v>
      </c>
      <c r="TA58" s="31">
        <v>2</v>
      </c>
      <c r="TB58" s="31">
        <v>2</v>
      </c>
      <c r="TC58" s="31">
        <v>2</v>
      </c>
      <c r="TD58" s="31">
        <v>1</v>
      </c>
      <c r="TE58" s="31">
        <v>2</v>
      </c>
      <c r="TF58" s="31">
        <v>2</v>
      </c>
      <c r="TG58" s="31">
        <v>1</v>
      </c>
      <c r="TH58" s="31" t="s">
        <v>2269</v>
      </c>
      <c r="TJ58" s="31" t="s">
        <v>2154</v>
      </c>
      <c r="TK58" s="31" t="s">
        <v>2155</v>
      </c>
      <c r="TL58" s="31" t="s">
        <v>2270</v>
      </c>
      <c r="TS58" s="31">
        <v>2</v>
      </c>
      <c r="TT58" s="31">
        <v>2</v>
      </c>
      <c r="TU58" s="31">
        <v>2</v>
      </c>
      <c r="TV58" s="31">
        <v>1</v>
      </c>
      <c r="TW58" s="31">
        <v>2</v>
      </c>
      <c r="TX58" s="31">
        <v>2</v>
      </c>
      <c r="TY58" s="31">
        <v>2</v>
      </c>
      <c r="TZ58" s="31">
        <v>2</v>
      </c>
      <c r="UA58" s="31">
        <v>1</v>
      </c>
    </row>
    <row r="59" spans="1:547" s="31" customFormat="1" ht="13.5" customHeight="1">
      <c r="A59" s="31">
        <f t="shared" si="0"/>
        <v>57</v>
      </c>
      <c r="B59" s="31">
        <v>57</v>
      </c>
      <c r="C59" s="31">
        <v>27</v>
      </c>
      <c r="D59" s="31" t="s">
        <v>2121</v>
      </c>
      <c r="E59" s="31" t="s">
        <v>2271</v>
      </c>
      <c r="F59" s="31">
        <v>3</v>
      </c>
      <c r="H59" s="31">
        <v>42311</v>
      </c>
      <c r="I59" s="31">
        <v>21998</v>
      </c>
      <c r="J59" s="31">
        <v>2</v>
      </c>
      <c r="K59" s="31">
        <v>1</v>
      </c>
      <c r="L59" s="31">
        <v>2</v>
      </c>
      <c r="M59" s="31">
        <v>1</v>
      </c>
      <c r="N59" s="31">
        <v>2</v>
      </c>
      <c r="O59" s="31">
        <v>1</v>
      </c>
      <c r="P59" s="31">
        <v>5</v>
      </c>
      <c r="Q59" s="31">
        <v>2</v>
      </c>
      <c r="R59" s="31">
        <v>40756</v>
      </c>
      <c r="S59" s="31">
        <v>40969</v>
      </c>
      <c r="T59" s="31">
        <v>42186</v>
      </c>
      <c r="V59" s="31">
        <v>42552</v>
      </c>
      <c r="W59" s="31">
        <v>1</v>
      </c>
      <c r="X59" s="31">
        <v>2</v>
      </c>
      <c r="Y59" s="31">
        <v>2</v>
      </c>
      <c r="Z59" s="31">
        <v>2</v>
      </c>
      <c r="AA59" s="31">
        <v>2</v>
      </c>
      <c r="AB59" s="31">
        <v>2</v>
      </c>
      <c r="AC59" s="31">
        <v>2</v>
      </c>
      <c r="AD59" s="31">
        <v>2</v>
      </c>
      <c r="AE59" s="31">
        <v>2</v>
      </c>
      <c r="AF59" s="31">
        <v>2</v>
      </c>
      <c r="AG59" s="31">
        <v>1</v>
      </c>
      <c r="AH59" s="31">
        <v>1</v>
      </c>
      <c r="AI59" s="31">
        <v>6</v>
      </c>
      <c r="AJ59" s="31">
        <v>1</v>
      </c>
      <c r="AK59" s="31">
        <v>1</v>
      </c>
      <c r="AL59" s="31">
        <v>2</v>
      </c>
      <c r="AN59" s="31">
        <v>1</v>
      </c>
      <c r="AO59" s="31">
        <v>2</v>
      </c>
      <c r="AP59" s="31">
        <v>2</v>
      </c>
      <c r="AQ59" s="31">
        <v>1</v>
      </c>
      <c r="AR59" s="31">
        <v>1</v>
      </c>
      <c r="AS59" s="31">
        <v>1</v>
      </c>
      <c r="AT59" s="31">
        <v>2</v>
      </c>
      <c r="AU59" s="31">
        <v>2</v>
      </c>
      <c r="AW59" s="31">
        <v>1</v>
      </c>
      <c r="AX59" s="31">
        <v>1</v>
      </c>
      <c r="AY59" s="31">
        <v>2</v>
      </c>
      <c r="AZ59" s="31">
        <v>1</v>
      </c>
      <c r="BA59" s="31">
        <v>1</v>
      </c>
      <c r="BB59" s="31">
        <v>2</v>
      </c>
      <c r="BD59" s="31">
        <v>1</v>
      </c>
      <c r="BE59" s="31">
        <v>2</v>
      </c>
      <c r="BF59" s="31">
        <v>2</v>
      </c>
      <c r="BG59" s="31">
        <v>1</v>
      </c>
      <c r="BH59" s="31">
        <v>1</v>
      </c>
      <c r="BI59" s="31">
        <v>2</v>
      </c>
      <c r="BK59" s="31">
        <v>2</v>
      </c>
      <c r="BL59" s="31">
        <v>2</v>
      </c>
      <c r="BM59" s="31">
        <v>2</v>
      </c>
      <c r="BN59" s="31">
        <v>2</v>
      </c>
      <c r="BO59" s="31">
        <v>2</v>
      </c>
      <c r="BP59" s="31">
        <v>1</v>
      </c>
      <c r="BQ59" s="31">
        <v>1</v>
      </c>
      <c r="BS59" s="31" t="s">
        <v>355</v>
      </c>
      <c r="BT59" s="31">
        <v>1</v>
      </c>
      <c r="BU59" s="31">
        <v>2</v>
      </c>
      <c r="BV59" s="31">
        <v>2</v>
      </c>
      <c r="BW59" s="31">
        <v>2</v>
      </c>
      <c r="BX59" s="31">
        <v>2</v>
      </c>
      <c r="BY59" s="31">
        <v>1</v>
      </c>
      <c r="BZ59" s="31">
        <v>2</v>
      </c>
      <c r="CA59" s="31">
        <v>1</v>
      </c>
      <c r="CB59" s="31">
        <v>1</v>
      </c>
      <c r="CC59" s="31">
        <v>2</v>
      </c>
      <c r="CD59" s="31">
        <v>2</v>
      </c>
      <c r="CH59" s="31">
        <v>1</v>
      </c>
      <c r="CM59" s="31">
        <v>33</v>
      </c>
      <c r="CN59" s="31">
        <v>5</v>
      </c>
      <c r="CO59" s="31">
        <v>11</v>
      </c>
      <c r="CP59" s="31">
        <v>1</v>
      </c>
      <c r="DA59" s="31">
        <v>5</v>
      </c>
      <c r="DB59" s="31">
        <v>2</v>
      </c>
      <c r="DC59" s="31">
        <v>36</v>
      </c>
      <c r="DD59" s="31">
        <v>1</v>
      </c>
      <c r="DE59" s="31">
        <v>12</v>
      </c>
      <c r="DF59" s="31">
        <v>2</v>
      </c>
      <c r="DG59" s="31">
        <v>3</v>
      </c>
      <c r="DH59" s="31">
        <v>3</v>
      </c>
      <c r="DI59" s="31">
        <v>3</v>
      </c>
      <c r="DJ59" s="31">
        <v>3</v>
      </c>
      <c r="DK59" s="31">
        <v>3</v>
      </c>
      <c r="DL59" s="31">
        <v>3</v>
      </c>
      <c r="DM59" s="31">
        <v>3</v>
      </c>
      <c r="DN59" s="31">
        <v>3</v>
      </c>
      <c r="DO59" s="31">
        <v>4</v>
      </c>
      <c r="DP59" s="31">
        <v>4</v>
      </c>
      <c r="DQ59" s="31">
        <v>4</v>
      </c>
      <c r="DR59" s="31">
        <v>38</v>
      </c>
      <c r="DT59" s="31">
        <v>576</v>
      </c>
      <c r="DU59" s="31">
        <v>0</v>
      </c>
      <c r="DV59" s="31">
        <v>190</v>
      </c>
      <c r="DW59" s="31" t="s">
        <v>2136</v>
      </c>
      <c r="DX59" s="31">
        <v>39.4</v>
      </c>
      <c r="DY59" s="31">
        <v>34</v>
      </c>
      <c r="DZ59" s="31">
        <v>48</v>
      </c>
      <c r="EA59" s="31" t="s">
        <v>2179</v>
      </c>
      <c r="EB59" s="31">
        <v>1.1000000000000001</v>
      </c>
      <c r="EC59" s="31">
        <v>0.6</v>
      </c>
      <c r="ED59" s="31">
        <v>1.1000000000000001</v>
      </c>
      <c r="EE59" s="31" t="s">
        <v>2272</v>
      </c>
      <c r="EF59" s="31">
        <v>230</v>
      </c>
      <c r="EG59" s="31">
        <v>130</v>
      </c>
      <c r="EH59" s="31">
        <v>190</v>
      </c>
      <c r="EI59" s="31" t="s">
        <v>2272</v>
      </c>
      <c r="EV59" s="31">
        <v>2</v>
      </c>
      <c r="EW59" s="31">
        <v>2</v>
      </c>
      <c r="EX59" s="31">
        <v>2</v>
      </c>
      <c r="EY59" s="31">
        <v>2</v>
      </c>
      <c r="EZ59" s="31">
        <v>1</v>
      </c>
      <c r="FA59" s="31">
        <v>1</v>
      </c>
      <c r="FB59" s="31">
        <v>1</v>
      </c>
      <c r="FC59" s="31">
        <v>1</v>
      </c>
      <c r="FK59" s="31">
        <v>2</v>
      </c>
      <c r="FL59" s="31">
        <v>2</v>
      </c>
      <c r="FM59" s="31">
        <v>1</v>
      </c>
      <c r="FN59" s="31">
        <v>2</v>
      </c>
      <c r="FO59" s="31">
        <v>2</v>
      </c>
      <c r="FP59" s="31">
        <v>2</v>
      </c>
      <c r="FQ59" s="31">
        <v>2</v>
      </c>
      <c r="FR59" s="31">
        <v>2</v>
      </c>
      <c r="FS59" s="31">
        <v>4</v>
      </c>
      <c r="FT59" s="31">
        <v>2</v>
      </c>
      <c r="FU59" s="31">
        <v>2</v>
      </c>
      <c r="FV59" s="31">
        <v>2</v>
      </c>
      <c r="FW59" s="31">
        <v>1</v>
      </c>
      <c r="FY59" s="31">
        <v>2</v>
      </c>
      <c r="GA59" s="31">
        <v>2</v>
      </c>
      <c r="GB59" s="31">
        <v>2</v>
      </c>
      <c r="GC59" s="31">
        <v>1</v>
      </c>
      <c r="GD59" s="31">
        <v>1990</v>
      </c>
      <c r="GE59" s="31">
        <v>1</v>
      </c>
      <c r="GF59" s="31">
        <v>2013</v>
      </c>
      <c r="GG59" s="31">
        <v>1</v>
      </c>
      <c r="GH59" s="31">
        <v>2</v>
      </c>
      <c r="GJ59" s="31">
        <v>1</v>
      </c>
      <c r="GK59" s="31" t="s">
        <v>2273</v>
      </c>
      <c r="GL59" s="31">
        <v>1</v>
      </c>
      <c r="GN59" s="31" t="s">
        <v>355</v>
      </c>
      <c r="GO59" s="31">
        <v>2</v>
      </c>
      <c r="GQ59" s="31">
        <v>2</v>
      </c>
      <c r="GS59" s="31">
        <v>2</v>
      </c>
      <c r="GU59" s="31">
        <v>2</v>
      </c>
      <c r="GW59" s="31">
        <v>2</v>
      </c>
      <c r="GY59" s="31">
        <v>2</v>
      </c>
      <c r="HA59" s="31">
        <v>2</v>
      </c>
      <c r="HM59" s="31">
        <v>2</v>
      </c>
      <c r="HP59" s="31">
        <v>2</v>
      </c>
      <c r="HQ59" s="31">
        <v>2</v>
      </c>
      <c r="HR59" s="31">
        <v>2</v>
      </c>
      <c r="HS59" s="31">
        <v>2</v>
      </c>
      <c r="HT59" s="31">
        <v>2</v>
      </c>
      <c r="HU59" s="31">
        <v>2</v>
      </c>
      <c r="HV59" s="31">
        <v>2</v>
      </c>
      <c r="HZ59" s="31">
        <v>1</v>
      </c>
      <c r="IA59" s="31">
        <v>2</v>
      </c>
      <c r="IB59" s="31">
        <v>1</v>
      </c>
      <c r="IC59" s="31">
        <v>2</v>
      </c>
      <c r="ID59" s="31">
        <v>2</v>
      </c>
      <c r="IE59" s="31">
        <v>2</v>
      </c>
      <c r="IF59" s="31">
        <v>2</v>
      </c>
      <c r="IJ59" s="31">
        <v>2</v>
      </c>
      <c r="IK59" s="31">
        <v>2</v>
      </c>
      <c r="IL59" s="31">
        <v>2</v>
      </c>
      <c r="IM59" s="31">
        <v>2</v>
      </c>
      <c r="IN59" s="31">
        <v>2</v>
      </c>
      <c r="IO59" s="31">
        <v>2</v>
      </c>
      <c r="IP59" s="31">
        <v>2</v>
      </c>
      <c r="IT59" s="31">
        <v>2</v>
      </c>
      <c r="IU59" s="31">
        <v>2</v>
      </c>
      <c r="IV59" s="31">
        <v>2</v>
      </c>
      <c r="IW59" s="31">
        <v>2</v>
      </c>
      <c r="IX59" s="31">
        <v>2</v>
      </c>
      <c r="IY59" s="31">
        <v>2</v>
      </c>
      <c r="IZ59" s="31">
        <v>2</v>
      </c>
      <c r="JD59" s="31">
        <v>2</v>
      </c>
      <c r="JE59" s="31">
        <v>2</v>
      </c>
      <c r="JF59" s="31">
        <v>2</v>
      </c>
      <c r="JG59" s="31">
        <v>2</v>
      </c>
      <c r="JH59" s="31">
        <v>2</v>
      </c>
      <c r="JI59" s="31">
        <v>2</v>
      </c>
      <c r="JJ59" s="31">
        <v>2</v>
      </c>
      <c r="JQ59" s="31" t="s">
        <v>1964</v>
      </c>
      <c r="JT59" s="31" t="s">
        <v>2274</v>
      </c>
      <c r="JZ59" s="31">
        <v>1</v>
      </c>
      <c r="KC59" s="31">
        <v>2</v>
      </c>
      <c r="KE59" s="31">
        <v>75</v>
      </c>
      <c r="KF59" s="31" t="s">
        <v>361</v>
      </c>
      <c r="KG59" s="31" t="s">
        <v>1652</v>
      </c>
      <c r="KH59" s="31">
        <v>48</v>
      </c>
      <c r="LA59" s="31" t="s">
        <v>2242</v>
      </c>
      <c r="LB59" s="31" t="s">
        <v>2150</v>
      </c>
      <c r="LC59" s="31">
        <v>2</v>
      </c>
      <c r="LD59" s="31">
        <v>1</v>
      </c>
      <c r="LE59" s="31" t="s">
        <v>2125</v>
      </c>
      <c r="LF59" s="31">
        <v>2</v>
      </c>
      <c r="LG59" s="31">
        <v>2</v>
      </c>
      <c r="LH59" s="31">
        <v>1</v>
      </c>
      <c r="LI59" s="31">
        <v>2</v>
      </c>
      <c r="LK59" s="31">
        <v>2</v>
      </c>
      <c r="LM59" s="31">
        <v>2</v>
      </c>
      <c r="LO59" s="31">
        <v>2</v>
      </c>
      <c r="LQ59" s="31">
        <v>2</v>
      </c>
      <c r="LS59" s="31">
        <v>2</v>
      </c>
      <c r="LU59" s="31">
        <v>2</v>
      </c>
      <c r="LW59" s="31">
        <v>2</v>
      </c>
      <c r="LY59" s="31">
        <v>1</v>
      </c>
      <c r="LZ59" s="31">
        <v>15</v>
      </c>
      <c r="MA59" s="31">
        <v>2</v>
      </c>
      <c r="MC59" s="31">
        <v>2</v>
      </c>
      <c r="ME59" s="31">
        <v>2</v>
      </c>
      <c r="MG59" s="31">
        <v>2</v>
      </c>
      <c r="MI59" s="31">
        <v>2</v>
      </c>
      <c r="MK59" s="31">
        <v>2</v>
      </c>
      <c r="MM59" s="31">
        <v>2</v>
      </c>
      <c r="MO59" s="31">
        <v>2</v>
      </c>
      <c r="MQ59" s="31">
        <v>2</v>
      </c>
      <c r="MS59" s="31">
        <v>2</v>
      </c>
      <c r="MU59" s="31">
        <v>2</v>
      </c>
      <c r="MW59" s="31">
        <v>2</v>
      </c>
      <c r="MY59" s="31" t="s">
        <v>355</v>
      </c>
      <c r="NC59" s="31">
        <v>2</v>
      </c>
      <c r="NE59" s="31">
        <v>2</v>
      </c>
      <c r="NG59" s="31">
        <v>2</v>
      </c>
      <c r="NI59" s="31">
        <v>2</v>
      </c>
      <c r="NK59" s="31">
        <v>2</v>
      </c>
      <c r="NM59" s="31">
        <v>2</v>
      </c>
      <c r="NO59" s="31">
        <v>2</v>
      </c>
      <c r="NQ59" s="31">
        <v>2</v>
      </c>
      <c r="NS59" s="31">
        <v>2</v>
      </c>
      <c r="NU59" s="31">
        <v>2</v>
      </c>
      <c r="NW59" s="31">
        <v>2</v>
      </c>
      <c r="NY59" s="31">
        <v>2</v>
      </c>
      <c r="OA59" s="31">
        <v>2</v>
      </c>
      <c r="OC59" s="31">
        <v>2</v>
      </c>
      <c r="OE59" s="31">
        <v>2</v>
      </c>
      <c r="OG59" s="31">
        <v>2</v>
      </c>
      <c r="OI59" s="31">
        <v>2</v>
      </c>
      <c r="OK59" s="31">
        <v>2</v>
      </c>
      <c r="OM59" s="31">
        <v>2</v>
      </c>
      <c r="OO59" s="31">
        <v>2</v>
      </c>
      <c r="OQ59" s="31" t="s">
        <v>356</v>
      </c>
      <c r="OR59" s="31">
        <v>10</v>
      </c>
      <c r="OS59" s="31">
        <v>2</v>
      </c>
      <c r="OU59" s="31">
        <v>2</v>
      </c>
      <c r="OW59" s="31">
        <v>2</v>
      </c>
      <c r="OY59" s="31">
        <v>2</v>
      </c>
      <c r="PA59" s="31">
        <v>2</v>
      </c>
      <c r="PC59" s="31">
        <v>2</v>
      </c>
      <c r="PE59" s="31">
        <v>2</v>
      </c>
      <c r="PG59" s="31">
        <v>2</v>
      </c>
      <c r="PI59" s="31">
        <v>2</v>
      </c>
      <c r="PK59" s="31">
        <v>2</v>
      </c>
      <c r="PM59" s="31">
        <v>2</v>
      </c>
      <c r="PO59" s="31">
        <v>2</v>
      </c>
      <c r="PQ59" s="31">
        <v>2</v>
      </c>
      <c r="PS59" s="31">
        <v>2</v>
      </c>
      <c r="PU59" s="31">
        <v>2</v>
      </c>
      <c r="PW59" s="31">
        <v>2</v>
      </c>
      <c r="PY59" s="31">
        <v>2</v>
      </c>
      <c r="QA59" s="31">
        <v>2</v>
      </c>
      <c r="QC59" s="31">
        <v>2</v>
      </c>
      <c r="QE59" s="31">
        <v>2</v>
      </c>
      <c r="QG59" s="31">
        <v>2</v>
      </c>
      <c r="QI59" s="31" t="s">
        <v>355</v>
      </c>
      <c r="QK59" s="31">
        <v>7</v>
      </c>
      <c r="QL59" s="31">
        <v>2</v>
      </c>
      <c r="QM59" s="31">
        <v>2</v>
      </c>
      <c r="QN59" s="31">
        <v>2</v>
      </c>
      <c r="QO59" s="31">
        <v>2</v>
      </c>
      <c r="QP59" s="31">
        <v>2</v>
      </c>
      <c r="QQ59" s="31">
        <v>2</v>
      </c>
      <c r="QR59" s="31">
        <v>2</v>
      </c>
      <c r="QS59" s="31">
        <v>2</v>
      </c>
      <c r="QT59" s="31">
        <v>2</v>
      </c>
      <c r="QU59" s="31">
        <v>2</v>
      </c>
      <c r="QV59" s="31">
        <v>2</v>
      </c>
      <c r="QW59" s="31">
        <v>2</v>
      </c>
      <c r="QX59" s="31">
        <v>2</v>
      </c>
      <c r="QY59" s="31">
        <v>2</v>
      </c>
      <c r="QZ59" s="31">
        <v>2</v>
      </c>
      <c r="RA59" s="31">
        <v>2</v>
      </c>
      <c r="RB59" s="31">
        <v>2</v>
      </c>
      <c r="RC59" s="31">
        <v>2</v>
      </c>
      <c r="RD59" s="31">
        <v>2</v>
      </c>
      <c r="RE59" s="31">
        <v>1</v>
      </c>
      <c r="RF59" s="31">
        <v>2</v>
      </c>
      <c r="RG59" s="31">
        <v>2</v>
      </c>
      <c r="RH59" s="31">
        <v>2</v>
      </c>
      <c r="RI59" s="31">
        <v>2</v>
      </c>
      <c r="RJ59" s="31">
        <v>2</v>
      </c>
      <c r="RK59" s="31">
        <v>2</v>
      </c>
      <c r="RL59" s="31">
        <v>2</v>
      </c>
      <c r="RM59" s="31">
        <v>2</v>
      </c>
      <c r="RN59" s="31">
        <v>2</v>
      </c>
      <c r="RO59" s="31">
        <v>1</v>
      </c>
      <c r="RP59" s="31">
        <v>2</v>
      </c>
      <c r="RQ59" s="31">
        <v>2</v>
      </c>
      <c r="RR59" s="31">
        <v>1</v>
      </c>
      <c r="RS59" s="31">
        <v>2</v>
      </c>
      <c r="RT59" s="31" t="s">
        <v>2275</v>
      </c>
      <c r="RU59" s="31" t="s">
        <v>2275</v>
      </c>
      <c r="RV59" s="31" t="s">
        <v>355</v>
      </c>
      <c r="RW59" s="31" t="s">
        <v>355</v>
      </c>
      <c r="RX59" s="31">
        <v>4</v>
      </c>
      <c r="RY59" s="31">
        <v>1</v>
      </c>
      <c r="RZ59" s="31">
        <v>2</v>
      </c>
      <c r="SA59" s="31">
        <v>2</v>
      </c>
      <c r="SB59" s="31">
        <v>2</v>
      </c>
      <c r="SC59" s="31">
        <v>2</v>
      </c>
      <c r="SD59" s="31">
        <v>4</v>
      </c>
      <c r="SE59" s="31">
        <v>1</v>
      </c>
      <c r="SF59" s="31">
        <v>2</v>
      </c>
      <c r="SG59" s="31">
        <v>2</v>
      </c>
      <c r="SH59" s="31">
        <v>2</v>
      </c>
      <c r="SI59" s="31">
        <v>2</v>
      </c>
      <c r="SJ59" s="31">
        <v>2</v>
      </c>
      <c r="SK59" s="31">
        <v>2</v>
      </c>
      <c r="SL59" s="31">
        <v>2</v>
      </c>
      <c r="SM59" s="31" t="s">
        <v>1430</v>
      </c>
      <c r="SO59" s="31">
        <v>2</v>
      </c>
      <c r="SP59" s="31">
        <v>2</v>
      </c>
      <c r="SQ59" s="31">
        <v>2</v>
      </c>
      <c r="SR59" s="31">
        <v>1</v>
      </c>
      <c r="SS59" s="31">
        <v>2</v>
      </c>
      <c r="ST59" s="31">
        <v>2</v>
      </c>
      <c r="SU59" s="31">
        <v>2</v>
      </c>
      <c r="SV59" s="31">
        <v>2</v>
      </c>
      <c r="SW59" s="31" t="s">
        <v>1430</v>
      </c>
      <c r="SX59" s="31">
        <v>24</v>
      </c>
      <c r="SZ59" s="31">
        <v>2</v>
      </c>
      <c r="TA59" s="31">
        <v>2</v>
      </c>
      <c r="TB59" s="31">
        <v>2</v>
      </c>
      <c r="TC59" s="31">
        <v>2</v>
      </c>
      <c r="TD59" s="31">
        <v>1</v>
      </c>
      <c r="TE59" s="31">
        <v>2</v>
      </c>
      <c r="TF59" s="31">
        <v>2</v>
      </c>
      <c r="TG59" s="31">
        <v>1</v>
      </c>
      <c r="TH59" s="31" t="s">
        <v>2175</v>
      </c>
      <c r="TJ59" s="31" t="s">
        <v>2155</v>
      </c>
      <c r="TK59" s="31" t="s">
        <v>2134</v>
      </c>
      <c r="TQ59" s="31">
        <v>24</v>
      </c>
      <c r="TS59" s="31">
        <v>2</v>
      </c>
      <c r="TT59" s="31">
        <v>2</v>
      </c>
      <c r="TU59" s="31">
        <v>2</v>
      </c>
      <c r="TV59" s="31">
        <v>2</v>
      </c>
      <c r="TW59" s="31">
        <v>1</v>
      </c>
      <c r="TX59" s="31">
        <v>2</v>
      </c>
      <c r="TY59" s="31">
        <v>2</v>
      </c>
      <c r="TZ59" s="31">
        <v>2</v>
      </c>
      <c r="UA59" s="31">
        <v>1</v>
      </c>
    </row>
    <row r="60" spans="1:547" s="31" customFormat="1" ht="13.5" customHeight="1">
      <c r="A60" s="31">
        <f t="shared" si="0"/>
        <v>58</v>
      </c>
      <c r="B60" s="31">
        <v>58</v>
      </c>
      <c r="C60" s="31">
        <v>28</v>
      </c>
      <c r="D60" s="31" t="s">
        <v>2121</v>
      </c>
      <c r="E60" s="31" t="s">
        <v>2276</v>
      </c>
      <c r="F60" s="31">
        <v>3</v>
      </c>
      <c r="H60" s="31">
        <v>42313</v>
      </c>
      <c r="I60" s="31">
        <v>18106</v>
      </c>
      <c r="J60" s="31">
        <v>2</v>
      </c>
      <c r="K60" s="31">
        <v>1</v>
      </c>
      <c r="L60" s="31">
        <v>4</v>
      </c>
      <c r="M60" s="31">
        <v>2</v>
      </c>
      <c r="N60" s="31">
        <v>4</v>
      </c>
      <c r="O60" s="31">
        <v>2</v>
      </c>
      <c r="P60" s="31">
        <v>5</v>
      </c>
      <c r="Q60" s="31">
        <v>2</v>
      </c>
      <c r="R60" s="31">
        <v>35582</v>
      </c>
      <c r="S60" s="31">
        <v>35582</v>
      </c>
      <c r="T60" s="31">
        <v>41426</v>
      </c>
      <c r="W60" s="31">
        <v>1</v>
      </c>
      <c r="X60" s="31">
        <v>2</v>
      </c>
      <c r="Y60" s="31">
        <v>2</v>
      </c>
      <c r="Z60" s="31">
        <v>2</v>
      </c>
      <c r="AA60" s="31">
        <v>2</v>
      </c>
      <c r="AB60" s="31">
        <v>2</v>
      </c>
      <c r="AC60" s="31">
        <v>2</v>
      </c>
      <c r="AD60" s="31">
        <v>2</v>
      </c>
      <c r="AE60" s="31">
        <v>2</v>
      </c>
      <c r="AF60" s="31">
        <v>2</v>
      </c>
      <c r="AG60" s="31">
        <v>2</v>
      </c>
      <c r="AH60" s="31">
        <v>1</v>
      </c>
      <c r="AI60" s="31">
        <v>2</v>
      </c>
      <c r="AJ60" s="31">
        <v>2</v>
      </c>
      <c r="AK60" s="31">
        <v>4</v>
      </c>
      <c r="AL60" s="31">
        <v>2</v>
      </c>
      <c r="AN60" s="31">
        <v>2</v>
      </c>
      <c r="AO60" s="31">
        <v>2</v>
      </c>
      <c r="AP60" s="31">
        <v>2</v>
      </c>
      <c r="AQ60" s="31">
        <v>1</v>
      </c>
      <c r="AR60" s="31">
        <v>1</v>
      </c>
      <c r="AS60" s="31">
        <v>2</v>
      </c>
      <c r="AT60" s="31">
        <v>2</v>
      </c>
      <c r="AU60" s="31">
        <v>2</v>
      </c>
      <c r="AW60" s="31">
        <v>2</v>
      </c>
      <c r="AX60" s="31">
        <v>2</v>
      </c>
      <c r="AY60" s="31">
        <v>2</v>
      </c>
      <c r="AZ60" s="31">
        <v>1</v>
      </c>
      <c r="BA60" s="31">
        <v>1</v>
      </c>
      <c r="BB60" s="31">
        <v>1</v>
      </c>
      <c r="BD60" s="31">
        <v>2</v>
      </c>
      <c r="BE60" s="31">
        <v>2</v>
      </c>
      <c r="BF60" s="31">
        <v>2</v>
      </c>
      <c r="BG60" s="31">
        <v>1</v>
      </c>
      <c r="BH60" s="31">
        <v>1</v>
      </c>
      <c r="BI60" s="31">
        <v>1</v>
      </c>
      <c r="BK60" s="31">
        <v>1</v>
      </c>
      <c r="BL60" s="31">
        <v>1</v>
      </c>
      <c r="BM60" s="31">
        <v>1</v>
      </c>
      <c r="BN60" s="31">
        <v>1</v>
      </c>
      <c r="BO60" s="31">
        <v>2</v>
      </c>
      <c r="BP60" s="31">
        <v>1</v>
      </c>
      <c r="BQ60" s="31">
        <v>4</v>
      </c>
      <c r="BS60" s="31" t="s">
        <v>1467</v>
      </c>
      <c r="BT60" s="31">
        <v>2</v>
      </c>
      <c r="BU60" s="31">
        <v>2</v>
      </c>
      <c r="BV60" s="31">
        <v>2</v>
      </c>
      <c r="BW60" s="31">
        <v>2</v>
      </c>
      <c r="BX60" s="31">
        <v>2</v>
      </c>
      <c r="BY60" s="31">
        <v>1</v>
      </c>
      <c r="BZ60" s="31">
        <v>2</v>
      </c>
      <c r="CA60" s="31">
        <v>2</v>
      </c>
      <c r="CD60" s="31">
        <v>1</v>
      </c>
      <c r="CM60" s="31">
        <v>7</v>
      </c>
      <c r="CN60" s="31">
        <v>5</v>
      </c>
      <c r="CO60" s="31">
        <v>23</v>
      </c>
      <c r="CP60" s="31">
        <v>25</v>
      </c>
      <c r="CQ60" s="31">
        <v>17</v>
      </c>
      <c r="CR60" s="31">
        <v>19</v>
      </c>
      <c r="CS60" s="31">
        <v>1</v>
      </c>
      <c r="CT60" s="31">
        <v>11</v>
      </c>
      <c r="CU60" s="31">
        <v>13</v>
      </c>
      <c r="DA60" s="31">
        <v>2</v>
      </c>
      <c r="DB60" s="31">
        <v>4</v>
      </c>
      <c r="DC60" s="31">
        <v>84</v>
      </c>
      <c r="DD60" s="31">
        <v>1</v>
      </c>
      <c r="DE60" s="31">
        <v>3</v>
      </c>
      <c r="DF60" s="31">
        <v>4</v>
      </c>
      <c r="DG60" s="31">
        <v>4</v>
      </c>
      <c r="DH60" s="31">
        <v>4</v>
      </c>
      <c r="DI60" s="31">
        <v>0</v>
      </c>
      <c r="DJ60" s="31">
        <v>1</v>
      </c>
      <c r="DK60" s="31">
        <v>1</v>
      </c>
      <c r="DL60" s="31">
        <v>0</v>
      </c>
      <c r="DM60" s="31">
        <v>1</v>
      </c>
      <c r="DN60" s="31">
        <v>0</v>
      </c>
      <c r="DO60" s="31">
        <v>0</v>
      </c>
      <c r="DP60" s="31">
        <v>1</v>
      </c>
      <c r="DQ60" s="31">
        <v>2</v>
      </c>
      <c r="DR60" s="31">
        <v>18</v>
      </c>
      <c r="DT60" s="31">
        <v>141</v>
      </c>
      <c r="DU60" s="31">
        <v>0</v>
      </c>
      <c r="DV60" s="31">
        <v>171</v>
      </c>
      <c r="DW60" s="31" t="s">
        <v>2136</v>
      </c>
      <c r="DX60" s="31">
        <v>57.2</v>
      </c>
      <c r="DY60" s="31">
        <v>56.4</v>
      </c>
      <c r="DZ60" s="31">
        <v>66.8</v>
      </c>
      <c r="EA60" s="31" t="s">
        <v>2137</v>
      </c>
      <c r="EB60" s="31">
        <v>45</v>
      </c>
      <c r="EC60" s="31">
        <v>59</v>
      </c>
      <c r="ED60" s="31">
        <v>104</v>
      </c>
      <c r="EE60" s="31" t="s">
        <v>2138</v>
      </c>
      <c r="EV60" s="31">
        <v>2</v>
      </c>
      <c r="EW60" s="31">
        <v>2</v>
      </c>
      <c r="EX60" s="31">
        <v>2</v>
      </c>
      <c r="EY60" s="31">
        <v>2</v>
      </c>
      <c r="EZ60" s="31">
        <v>1</v>
      </c>
      <c r="FK60" s="31">
        <v>1</v>
      </c>
      <c r="FL60" s="31">
        <v>2</v>
      </c>
      <c r="FM60" s="31">
        <v>2</v>
      </c>
      <c r="FN60" s="31">
        <v>2</v>
      </c>
      <c r="FO60" s="31">
        <v>2</v>
      </c>
      <c r="FP60" s="31">
        <v>2</v>
      </c>
      <c r="FQ60" s="31">
        <v>2</v>
      </c>
      <c r="FR60" s="31">
        <v>2</v>
      </c>
      <c r="FS60" s="31">
        <v>4</v>
      </c>
      <c r="FT60" s="31">
        <v>2</v>
      </c>
      <c r="FU60" s="31">
        <v>2</v>
      </c>
      <c r="FV60" s="31">
        <v>2</v>
      </c>
      <c r="FW60" s="31">
        <v>1</v>
      </c>
      <c r="FY60" s="31">
        <v>2</v>
      </c>
      <c r="GA60" s="31">
        <v>2</v>
      </c>
      <c r="GB60" s="31">
        <v>2</v>
      </c>
      <c r="GC60" s="31">
        <v>2</v>
      </c>
      <c r="GE60" s="31">
        <v>2</v>
      </c>
      <c r="GH60" s="31">
        <v>2</v>
      </c>
      <c r="GJ60" s="31">
        <v>1</v>
      </c>
      <c r="GK60" s="31" t="s">
        <v>2277</v>
      </c>
      <c r="GL60" s="31">
        <v>1</v>
      </c>
      <c r="GO60" s="31">
        <v>2</v>
      </c>
      <c r="GQ60" s="31">
        <v>2</v>
      </c>
      <c r="GS60" s="31">
        <v>2</v>
      </c>
      <c r="GU60" s="31">
        <v>2</v>
      </c>
      <c r="GW60" s="31">
        <v>2</v>
      </c>
      <c r="GY60" s="31">
        <v>2</v>
      </c>
      <c r="HA60" s="31">
        <v>2</v>
      </c>
      <c r="HM60" s="31">
        <v>2</v>
      </c>
      <c r="HP60" s="31">
        <v>2</v>
      </c>
      <c r="HQ60" s="31">
        <v>2</v>
      </c>
      <c r="HR60" s="31">
        <v>2</v>
      </c>
      <c r="HS60" s="31">
        <v>2</v>
      </c>
      <c r="HT60" s="31">
        <v>2</v>
      </c>
      <c r="HU60" s="31">
        <v>2</v>
      </c>
      <c r="HV60" s="31">
        <v>2</v>
      </c>
      <c r="HZ60" s="31">
        <v>2</v>
      </c>
      <c r="IA60" s="31">
        <v>2</v>
      </c>
      <c r="IB60" s="31">
        <v>2</v>
      </c>
      <c r="IC60" s="31">
        <v>2</v>
      </c>
      <c r="ID60" s="31">
        <v>2</v>
      </c>
      <c r="IE60" s="31">
        <v>2</v>
      </c>
      <c r="IF60" s="31">
        <v>2</v>
      </c>
      <c r="IJ60" s="31">
        <v>2</v>
      </c>
      <c r="IK60" s="31">
        <v>2</v>
      </c>
      <c r="IL60" s="31">
        <v>2</v>
      </c>
      <c r="IM60" s="31">
        <v>2</v>
      </c>
      <c r="IN60" s="31">
        <v>2</v>
      </c>
      <c r="IO60" s="31">
        <v>2</v>
      </c>
      <c r="IP60" s="31">
        <v>2</v>
      </c>
      <c r="IT60" s="31">
        <v>2</v>
      </c>
      <c r="IU60" s="31">
        <v>2</v>
      </c>
      <c r="IV60" s="31">
        <v>2</v>
      </c>
      <c r="IW60" s="31">
        <v>2</v>
      </c>
      <c r="IX60" s="31">
        <v>2</v>
      </c>
      <c r="IY60" s="31">
        <v>2</v>
      </c>
      <c r="IZ60" s="31">
        <v>2</v>
      </c>
      <c r="JD60" s="31">
        <v>2</v>
      </c>
      <c r="JE60" s="31">
        <v>2</v>
      </c>
      <c r="JF60" s="31">
        <v>2</v>
      </c>
      <c r="JG60" s="31">
        <v>2</v>
      </c>
      <c r="JH60" s="31">
        <v>2</v>
      </c>
      <c r="JI60" s="31">
        <v>2</v>
      </c>
      <c r="JJ60" s="31">
        <v>2</v>
      </c>
      <c r="JN60" s="31" t="s">
        <v>2278</v>
      </c>
      <c r="JZ60" s="31">
        <v>1</v>
      </c>
      <c r="KC60" s="31">
        <v>2</v>
      </c>
      <c r="KE60" s="31">
        <v>73</v>
      </c>
      <c r="LA60" s="31" t="s">
        <v>2242</v>
      </c>
      <c r="LB60" s="31" t="s">
        <v>2162</v>
      </c>
      <c r="LC60" s="31">
        <v>2</v>
      </c>
      <c r="LF60" s="31">
        <v>2</v>
      </c>
      <c r="LG60" s="31">
        <v>2</v>
      </c>
      <c r="LI60" s="31">
        <v>2</v>
      </c>
      <c r="LK60" s="31">
        <v>2</v>
      </c>
      <c r="LM60" s="31">
        <v>2</v>
      </c>
      <c r="LO60" s="31">
        <v>2</v>
      </c>
      <c r="LQ60" s="31">
        <v>2</v>
      </c>
      <c r="LS60" s="31">
        <v>2</v>
      </c>
      <c r="LU60" s="31">
        <v>1</v>
      </c>
      <c r="LW60" s="31">
        <v>2</v>
      </c>
      <c r="LY60" s="31">
        <v>2</v>
      </c>
      <c r="MA60" s="31">
        <v>2</v>
      </c>
      <c r="MC60" s="31">
        <v>2</v>
      </c>
      <c r="ME60" s="31">
        <v>2</v>
      </c>
      <c r="MG60" s="31">
        <v>2</v>
      </c>
      <c r="MI60" s="31">
        <v>2</v>
      </c>
      <c r="MK60" s="31">
        <v>2</v>
      </c>
      <c r="MM60" s="31">
        <v>2</v>
      </c>
      <c r="MO60" s="31">
        <v>2</v>
      </c>
      <c r="MQ60" s="31">
        <v>2</v>
      </c>
      <c r="MS60" s="31">
        <v>2</v>
      </c>
      <c r="MU60" s="31">
        <v>2</v>
      </c>
      <c r="MW60" s="31">
        <v>2</v>
      </c>
      <c r="MY60" s="31" t="s">
        <v>355</v>
      </c>
      <c r="NC60" s="31">
        <v>2</v>
      </c>
      <c r="NE60" s="31">
        <v>2</v>
      </c>
      <c r="NG60" s="31">
        <v>2</v>
      </c>
      <c r="NI60" s="31">
        <v>2</v>
      </c>
      <c r="NK60" s="31">
        <v>2</v>
      </c>
      <c r="NM60" s="31">
        <v>2</v>
      </c>
      <c r="NO60" s="31">
        <v>2</v>
      </c>
      <c r="NQ60" s="31">
        <v>2</v>
      </c>
      <c r="NS60" s="31">
        <v>2</v>
      </c>
      <c r="NU60" s="31">
        <v>2</v>
      </c>
      <c r="NW60" s="31">
        <v>2</v>
      </c>
      <c r="NY60" s="31">
        <v>2</v>
      </c>
      <c r="OA60" s="31">
        <v>2</v>
      </c>
      <c r="OC60" s="31">
        <v>2</v>
      </c>
      <c r="OE60" s="31">
        <v>2</v>
      </c>
      <c r="OG60" s="31">
        <v>2</v>
      </c>
      <c r="OI60" s="31">
        <v>2</v>
      </c>
      <c r="OK60" s="31">
        <v>2</v>
      </c>
      <c r="OM60" s="31">
        <v>2</v>
      </c>
      <c r="OO60" s="31">
        <v>2</v>
      </c>
      <c r="OQ60" s="31" t="s">
        <v>355</v>
      </c>
      <c r="OS60" s="31">
        <v>2</v>
      </c>
      <c r="OU60" s="31">
        <v>2</v>
      </c>
      <c r="OW60" s="31">
        <v>2</v>
      </c>
      <c r="OY60" s="31">
        <v>2</v>
      </c>
      <c r="PA60" s="31">
        <v>2</v>
      </c>
      <c r="PC60" s="31">
        <v>2</v>
      </c>
      <c r="PE60" s="31">
        <v>2</v>
      </c>
      <c r="PG60" s="31">
        <v>2</v>
      </c>
      <c r="PI60" s="31">
        <v>2</v>
      </c>
      <c r="PK60" s="31">
        <v>2</v>
      </c>
      <c r="PM60" s="31">
        <v>2</v>
      </c>
      <c r="PO60" s="31">
        <v>2</v>
      </c>
      <c r="PQ60" s="31">
        <v>2</v>
      </c>
      <c r="PS60" s="31">
        <v>2</v>
      </c>
      <c r="PU60" s="31">
        <v>2</v>
      </c>
      <c r="PW60" s="31">
        <v>2</v>
      </c>
      <c r="PY60" s="31">
        <v>2</v>
      </c>
      <c r="QA60" s="31">
        <v>2</v>
      </c>
      <c r="QC60" s="31">
        <v>2</v>
      </c>
      <c r="QE60" s="31">
        <v>2</v>
      </c>
      <c r="QG60" s="31">
        <v>2</v>
      </c>
      <c r="QI60" s="31" t="s">
        <v>355</v>
      </c>
      <c r="QK60" s="31">
        <v>1</v>
      </c>
      <c r="QL60" s="31">
        <v>2</v>
      </c>
      <c r="QM60" s="31">
        <v>2</v>
      </c>
      <c r="QN60" s="31">
        <v>2</v>
      </c>
      <c r="QO60" s="31">
        <v>2</v>
      </c>
      <c r="QP60" s="31">
        <v>2</v>
      </c>
      <c r="QQ60" s="31">
        <v>2</v>
      </c>
      <c r="QR60" s="31">
        <v>2</v>
      </c>
      <c r="QS60" s="31">
        <v>2</v>
      </c>
      <c r="QT60" s="31">
        <v>2</v>
      </c>
      <c r="QU60" s="31">
        <v>2</v>
      </c>
      <c r="QV60" s="31">
        <v>2</v>
      </c>
      <c r="QW60" s="31">
        <v>2</v>
      </c>
      <c r="QX60" s="31">
        <v>2</v>
      </c>
      <c r="QY60" s="31">
        <v>2</v>
      </c>
      <c r="QZ60" s="31">
        <v>2</v>
      </c>
      <c r="RA60" s="31">
        <v>2</v>
      </c>
      <c r="RB60" s="31">
        <v>1</v>
      </c>
      <c r="RC60" s="31">
        <v>2</v>
      </c>
      <c r="RD60" s="31">
        <v>2</v>
      </c>
      <c r="RE60" s="31">
        <v>2</v>
      </c>
      <c r="RF60" s="31">
        <v>2</v>
      </c>
      <c r="RG60" s="31">
        <v>2</v>
      </c>
      <c r="RH60" s="31">
        <v>2</v>
      </c>
      <c r="RI60" s="31">
        <v>2</v>
      </c>
      <c r="RJ60" s="31">
        <v>2</v>
      </c>
      <c r="RK60" s="31">
        <v>2</v>
      </c>
      <c r="RL60" s="31">
        <v>1</v>
      </c>
      <c r="RM60" s="31">
        <v>1</v>
      </c>
      <c r="RN60" s="31">
        <v>2</v>
      </c>
      <c r="RO60" s="31">
        <v>2</v>
      </c>
      <c r="RP60" s="31">
        <v>2</v>
      </c>
      <c r="RQ60" s="31">
        <v>2</v>
      </c>
      <c r="RR60" s="31">
        <v>2</v>
      </c>
      <c r="RS60" s="31">
        <v>2</v>
      </c>
      <c r="RT60" s="31" t="s">
        <v>1564</v>
      </c>
      <c r="RU60" s="31" t="s">
        <v>2279</v>
      </c>
      <c r="RV60" s="31" t="s">
        <v>355</v>
      </c>
      <c r="RW60" s="31" t="s">
        <v>355</v>
      </c>
      <c r="RX60" s="31">
        <v>5</v>
      </c>
      <c r="RY60" s="31">
        <v>2</v>
      </c>
      <c r="RZ60" s="31">
        <v>2</v>
      </c>
      <c r="SA60" s="31">
        <v>2</v>
      </c>
      <c r="SB60" s="31">
        <v>2</v>
      </c>
      <c r="SC60" s="31">
        <v>2</v>
      </c>
      <c r="SF60" s="31">
        <v>2</v>
      </c>
      <c r="SG60" s="31">
        <v>2</v>
      </c>
      <c r="SH60" s="31">
        <v>2</v>
      </c>
      <c r="SI60" s="31">
        <v>2</v>
      </c>
      <c r="SJ60" s="31">
        <v>2</v>
      </c>
      <c r="SK60" s="31">
        <v>2</v>
      </c>
      <c r="SL60" s="31">
        <v>2</v>
      </c>
      <c r="SM60" s="31" t="s">
        <v>1430</v>
      </c>
      <c r="SO60" s="31">
        <v>2</v>
      </c>
      <c r="SP60" s="31">
        <v>2</v>
      </c>
      <c r="SQ60" s="31">
        <v>2</v>
      </c>
      <c r="SR60" s="31">
        <v>2</v>
      </c>
      <c r="SS60" s="31">
        <v>1</v>
      </c>
      <c r="ST60" s="31">
        <v>2</v>
      </c>
      <c r="SU60" s="31">
        <v>2</v>
      </c>
      <c r="SV60" s="31">
        <v>2</v>
      </c>
      <c r="SW60" s="31" t="s">
        <v>1437</v>
      </c>
      <c r="SX60" s="31">
        <v>1</v>
      </c>
      <c r="SZ60" s="31">
        <v>2</v>
      </c>
      <c r="TA60" s="31">
        <v>2</v>
      </c>
      <c r="TB60" s="31">
        <v>2</v>
      </c>
      <c r="TC60" s="31">
        <v>1</v>
      </c>
      <c r="TD60" s="31">
        <v>2</v>
      </c>
      <c r="TE60" s="31">
        <v>2</v>
      </c>
      <c r="TF60" s="31">
        <v>2</v>
      </c>
      <c r="TG60" s="31">
        <v>1</v>
      </c>
      <c r="TH60" s="31" t="s">
        <v>1437</v>
      </c>
      <c r="TJ60" s="31" t="s">
        <v>2155</v>
      </c>
      <c r="TK60" s="31" t="s">
        <v>1437</v>
      </c>
      <c r="TL60" s="31" t="s">
        <v>2234</v>
      </c>
      <c r="TQ60" s="31">
        <v>1</v>
      </c>
      <c r="TS60" s="31">
        <v>2</v>
      </c>
      <c r="TT60" s="31">
        <v>2</v>
      </c>
      <c r="TU60" s="31">
        <v>2</v>
      </c>
      <c r="TV60" s="31">
        <v>1</v>
      </c>
      <c r="TW60" s="31">
        <v>1</v>
      </c>
      <c r="TX60" s="31">
        <v>2</v>
      </c>
      <c r="TY60" s="31">
        <v>2</v>
      </c>
      <c r="TZ60" s="31">
        <v>1</v>
      </c>
      <c r="UA60" s="31">
        <v>1</v>
      </c>
    </row>
    <row r="61" spans="1:547" s="31" customFormat="1" ht="13.5" customHeight="1">
      <c r="A61" s="31">
        <f t="shared" si="0"/>
        <v>59</v>
      </c>
      <c r="B61" s="31">
        <v>59</v>
      </c>
      <c r="C61" s="31">
        <v>29</v>
      </c>
      <c r="D61" s="31" t="s">
        <v>2121</v>
      </c>
      <c r="E61" s="31" t="s">
        <v>2280</v>
      </c>
      <c r="F61" s="31">
        <v>3</v>
      </c>
      <c r="H61" s="31">
        <v>42318</v>
      </c>
      <c r="I61" s="31">
        <v>23372</v>
      </c>
      <c r="J61" s="31">
        <v>2</v>
      </c>
      <c r="K61" s="31">
        <v>1</v>
      </c>
      <c r="L61" s="31">
        <v>1</v>
      </c>
      <c r="M61" s="31">
        <v>1</v>
      </c>
      <c r="P61" s="31">
        <v>3</v>
      </c>
      <c r="Q61" s="31">
        <v>1</v>
      </c>
      <c r="R61" s="31">
        <v>41791</v>
      </c>
      <c r="S61" s="31">
        <v>42005</v>
      </c>
      <c r="T61" s="31">
        <v>42156</v>
      </c>
      <c r="W61" s="31">
        <v>1</v>
      </c>
      <c r="X61" s="31">
        <v>2</v>
      </c>
      <c r="Y61" s="31">
        <v>2</v>
      </c>
      <c r="Z61" s="31">
        <v>2</v>
      </c>
      <c r="AA61" s="31">
        <v>2</v>
      </c>
      <c r="AB61" s="31">
        <v>2</v>
      </c>
      <c r="AC61" s="31">
        <v>2</v>
      </c>
      <c r="AD61" s="31">
        <v>3</v>
      </c>
      <c r="AE61" s="31">
        <v>2</v>
      </c>
      <c r="AF61" s="31">
        <v>1</v>
      </c>
      <c r="AG61" s="31">
        <v>1</v>
      </c>
      <c r="AH61" s="31">
        <v>2</v>
      </c>
      <c r="AI61" s="31">
        <v>6</v>
      </c>
      <c r="AJ61" s="31">
        <v>2</v>
      </c>
      <c r="AK61" s="31">
        <v>4</v>
      </c>
      <c r="AL61" s="31">
        <v>2</v>
      </c>
      <c r="AN61" s="31">
        <v>2</v>
      </c>
      <c r="AO61" s="31">
        <v>2</v>
      </c>
      <c r="AP61" s="31">
        <v>2</v>
      </c>
      <c r="AQ61" s="31">
        <v>2</v>
      </c>
      <c r="AR61" s="31">
        <v>2</v>
      </c>
      <c r="AS61" s="31">
        <v>2</v>
      </c>
      <c r="AT61" s="31">
        <v>2</v>
      </c>
      <c r="AU61" s="31">
        <v>2</v>
      </c>
      <c r="AW61" s="31">
        <v>1</v>
      </c>
      <c r="AX61" s="31">
        <v>2</v>
      </c>
      <c r="AY61" s="31">
        <v>1</v>
      </c>
      <c r="AZ61" s="31">
        <v>1</v>
      </c>
      <c r="BA61" s="31">
        <v>1</v>
      </c>
      <c r="BB61" s="31">
        <v>1</v>
      </c>
      <c r="BD61" s="31">
        <v>1</v>
      </c>
      <c r="BE61" s="31">
        <v>2</v>
      </c>
      <c r="BF61" s="31">
        <v>2</v>
      </c>
      <c r="BG61" s="31">
        <v>1</v>
      </c>
      <c r="BH61" s="31">
        <v>2</v>
      </c>
      <c r="BI61" s="31">
        <v>2</v>
      </c>
      <c r="BK61" s="31">
        <v>2</v>
      </c>
      <c r="BL61" s="31">
        <v>2</v>
      </c>
      <c r="BM61" s="31">
        <v>2</v>
      </c>
      <c r="BN61" s="31">
        <v>2</v>
      </c>
      <c r="BO61" s="31">
        <v>2</v>
      </c>
      <c r="BP61" s="31">
        <v>2</v>
      </c>
      <c r="BQ61" s="31">
        <v>1</v>
      </c>
      <c r="BS61" s="31" t="s">
        <v>355</v>
      </c>
      <c r="BT61" s="31">
        <v>2</v>
      </c>
      <c r="BU61" s="31">
        <v>2</v>
      </c>
      <c r="BV61" s="31">
        <v>2</v>
      </c>
      <c r="BW61" s="31">
        <v>2</v>
      </c>
      <c r="BX61" s="31">
        <v>2</v>
      </c>
      <c r="BY61" s="31">
        <v>1</v>
      </c>
      <c r="BZ61" s="31">
        <v>2</v>
      </c>
      <c r="CA61" s="31">
        <v>2</v>
      </c>
      <c r="CB61" s="31">
        <v>2</v>
      </c>
      <c r="CC61" s="31">
        <v>1</v>
      </c>
      <c r="CD61" s="31">
        <v>1</v>
      </c>
      <c r="CM61" s="31">
        <v>9</v>
      </c>
      <c r="CN61" s="31">
        <v>21</v>
      </c>
      <c r="CO61" s="31">
        <v>27</v>
      </c>
      <c r="CP61" s="31">
        <v>3</v>
      </c>
      <c r="DA61" s="31">
        <v>2</v>
      </c>
      <c r="DB61" s="31">
        <v>4</v>
      </c>
      <c r="DC61" s="31">
        <v>3</v>
      </c>
      <c r="DD61" s="31">
        <v>3</v>
      </c>
      <c r="DE61" s="31">
        <v>5</v>
      </c>
      <c r="DF61" s="31">
        <v>4</v>
      </c>
      <c r="DG61" s="31">
        <v>4</v>
      </c>
      <c r="DH61" s="31">
        <v>4</v>
      </c>
      <c r="DI61" s="31">
        <v>3</v>
      </c>
      <c r="DJ61" s="31">
        <v>2</v>
      </c>
      <c r="DK61" s="31">
        <v>2</v>
      </c>
      <c r="DL61" s="31">
        <v>3</v>
      </c>
      <c r="DM61" s="31">
        <v>3</v>
      </c>
      <c r="DN61" s="31">
        <v>1</v>
      </c>
      <c r="DO61" s="31">
        <v>4</v>
      </c>
      <c r="DP61" s="31">
        <v>4</v>
      </c>
      <c r="DQ61" s="31">
        <v>4</v>
      </c>
      <c r="DR61" s="31">
        <v>38</v>
      </c>
      <c r="DT61" s="31">
        <v>626</v>
      </c>
      <c r="DU61" s="31">
        <v>0</v>
      </c>
      <c r="DV61" s="31">
        <v>171</v>
      </c>
      <c r="DW61" s="31" t="s">
        <v>2136</v>
      </c>
      <c r="EB61" s="31">
        <v>68</v>
      </c>
      <c r="EC61" s="31">
        <v>59</v>
      </c>
      <c r="ED61" s="31">
        <v>104</v>
      </c>
      <c r="EE61" s="31" t="s">
        <v>2138</v>
      </c>
      <c r="EV61" s="31">
        <v>1</v>
      </c>
      <c r="EW61" s="31">
        <v>2</v>
      </c>
      <c r="EX61" s="31">
        <v>2</v>
      </c>
      <c r="EY61" s="31">
        <v>1</v>
      </c>
      <c r="EZ61" s="31">
        <v>1</v>
      </c>
      <c r="FA61" s="31">
        <v>1</v>
      </c>
      <c r="FK61" s="31">
        <v>2</v>
      </c>
      <c r="FL61" s="31">
        <v>2</v>
      </c>
      <c r="FM61" s="31">
        <v>2</v>
      </c>
      <c r="FN61" s="31">
        <v>2</v>
      </c>
      <c r="FO61" s="31">
        <v>2</v>
      </c>
      <c r="FP61" s="31">
        <v>2</v>
      </c>
      <c r="FQ61" s="31">
        <v>2</v>
      </c>
      <c r="FR61" s="31">
        <v>2</v>
      </c>
      <c r="FS61" s="31">
        <v>4</v>
      </c>
      <c r="FT61" s="31">
        <v>2</v>
      </c>
      <c r="FU61" s="31">
        <v>2</v>
      </c>
      <c r="FV61" s="31">
        <v>2</v>
      </c>
      <c r="FW61" s="31">
        <v>1</v>
      </c>
      <c r="FX61" s="31">
        <v>1</v>
      </c>
      <c r="FY61" s="31">
        <v>2</v>
      </c>
      <c r="GA61" s="31">
        <v>2</v>
      </c>
      <c r="GB61" s="31">
        <v>2</v>
      </c>
      <c r="GC61" s="31">
        <v>2</v>
      </c>
      <c r="GE61" s="31">
        <v>2</v>
      </c>
      <c r="GH61" s="31">
        <v>2</v>
      </c>
      <c r="GJ61" s="31">
        <v>2</v>
      </c>
      <c r="GL61" s="31">
        <v>1</v>
      </c>
      <c r="GM61" s="31">
        <v>42156</v>
      </c>
      <c r="GN61" s="31" t="s">
        <v>355</v>
      </c>
      <c r="GO61" s="31">
        <v>2</v>
      </c>
      <c r="GQ61" s="31">
        <v>2</v>
      </c>
      <c r="GS61" s="31">
        <v>2</v>
      </c>
      <c r="GU61" s="31">
        <v>2</v>
      </c>
      <c r="GW61" s="31">
        <v>2</v>
      </c>
      <c r="GY61" s="31">
        <v>2</v>
      </c>
      <c r="HA61" s="31">
        <v>1</v>
      </c>
      <c r="HM61" s="31">
        <v>2</v>
      </c>
      <c r="HP61" s="31">
        <v>2</v>
      </c>
      <c r="HQ61" s="31">
        <v>2</v>
      </c>
      <c r="HR61" s="31">
        <v>2</v>
      </c>
      <c r="HS61" s="31">
        <v>2</v>
      </c>
      <c r="HT61" s="31">
        <v>2</v>
      </c>
      <c r="HU61" s="31">
        <v>2</v>
      </c>
      <c r="HV61" s="31">
        <v>2</v>
      </c>
      <c r="HZ61" s="31">
        <v>2</v>
      </c>
      <c r="IA61" s="31">
        <v>2</v>
      </c>
      <c r="IB61" s="31">
        <v>2</v>
      </c>
      <c r="IC61" s="31">
        <v>2</v>
      </c>
      <c r="ID61" s="31">
        <v>2</v>
      </c>
      <c r="IE61" s="31">
        <v>2</v>
      </c>
      <c r="IF61" s="31">
        <v>2</v>
      </c>
      <c r="IJ61" s="31">
        <v>2</v>
      </c>
      <c r="IK61" s="31">
        <v>2</v>
      </c>
      <c r="IL61" s="31">
        <v>2</v>
      </c>
      <c r="IM61" s="31">
        <v>2</v>
      </c>
      <c r="IN61" s="31">
        <v>2</v>
      </c>
      <c r="IO61" s="31">
        <v>2</v>
      </c>
      <c r="IP61" s="31">
        <v>2</v>
      </c>
      <c r="IT61" s="31">
        <v>2</v>
      </c>
      <c r="IU61" s="31">
        <v>2</v>
      </c>
      <c r="IV61" s="31">
        <v>2</v>
      </c>
      <c r="IW61" s="31">
        <v>2</v>
      </c>
      <c r="IX61" s="31">
        <v>2</v>
      </c>
      <c r="IY61" s="31">
        <v>2</v>
      </c>
      <c r="IZ61" s="31">
        <v>2</v>
      </c>
      <c r="JD61" s="31">
        <v>2</v>
      </c>
      <c r="JE61" s="31">
        <v>2</v>
      </c>
      <c r="JF61" s="31">
        <v>2</v>
      </c>
      <c r="JG61" s="31">
        <v>2</v>
      </c>
      <c r="JH61" s="31">
        <v>2</v>
      </c>
      <c r="JI61" s="31">
        <v>2</v>
      </c>
      <c r="JJ61" s="31">
        <v>2</v>
      </c>
      <c r="JZ61" s="31">
        <v>2</v>
      </c>
      <c r="KB61" s="31">
        <v>30</v>
      </c>
      <c r="KC61" s="31">
        <v>1</v>
      </c>
      <c r="LA61" s="31" t="s">
        <v>2281</v>
      </c>
      <c r="LB61" s="31" t="s">
        <v>2282</v>
      </c>
      <c r="LC61" s="31">
        <v>2</v>
      </c>
      <c r="LE61" s="31" t="s">
        <v>2150</v>
      </c>
      <c r="LH61" s="31">
        <v>1</v>
      </c>
      <c r="LI61" s="31">
        <v>2</v>
      </c>
      <c r="LK61" s="31">
        <v>2</v>
      </c>
      <c r="LM61" s="31">
        <v>2</v>
      </c>
      <c r="LO61" s="31">
        <v>1</v>
      </c>
      <c r="LP61" s="31">
        <v>2</v>
      </c>
      <c r="LQ61" s="31">
        <v>2</v>
      </c>
      <c r="LS61" s="31">
        <v>2</v>
      </c>
      <c r="LU61" s="31">
        <v>2</v>
      </c>
      <c r="LW61" s="31">
        <v>2</v>
      </c>
      <c r="LY61" s="31">
        <v>2</v>
      </c>
      <c r="MA61" s="31">
        <v>1</v>
      </c>
      <c r="MB61" s="31">
        <v>5</v>
      </c>
      <c r="MC61" s="31">
        <v>2</v>
      </c>
      <c r="ME61" s="31">
        <v>2</v>
      </c>
      <c r="MG61" s="31">
        <v>2</v>
      </c>
      <c r="MI61" s="31">
        <v>2</v>
      </c>
      <c r="MK61" s="31">
        <v>2</v>
      </c>
      <c r="MM61" s="31">
        <v>2</v>
      </c>
      <c r="MO61" s="31">
        <v>2</v>
      </c>
      <c r="MQ61" s="31">
        <v>1</v>
      </c>
      <c r="MR61" s="31">
        <v>5</v>
      </c>
      <c r="MS61" s="31">
        <v>1</v>
      </c>
      <c r="MT61" s="31">
        <v>1</v>
      </c>
      <c r="MU61" s="31">
        <v>2</v>
      </c>
      <c r="MW61" s="31">
        <v>2</v>
      </c>
      <c r="MY61" s="31" t="s">
        <v>355</v>
      </c>
      <c r="NC61" s="31">
        <v>2</v>
      </c>
      <c r="NE61" s="31">
        <v>2</v>
      </c>
      <c r="NG61" s="31">
        <v>2</v>
      </c>
      <c r="NI61" s="31">
        <v>2</v>
      </c>
      <c r="NK61" s="31">
        <v>2</v>
      </c>
      <c r="NM61" s="31">
        <v>2</v>
      </c>
      <c r="NO61" s="31">
        <v>2</v>
      </c>
      <c r="NQ61" s="31">
        <v>2</v>
      </c>
      <c r="NS61" s="31">
        <v>2</v>
      </c>
      <c r="NU61" s="31">
        <v>2</v>
      </c>
      <c r="NW61" s="31">
        <v>2</v>
      </c>
      <c r="NY61" s="31">
        <v>2</v>
      </c>
      <c r="OA61" s="31">
        <v>2</v>
      </c>
      <c r="OC61" s="31">
        <v>2</v>
      </c>
      <c r="OE61" s="31">
        <v>2</v>
      </c>
      <c r="OG61" s="31">
        <v>2</v>
      </c>
      <c r="OI61" s="31">
        <v>2</v>
      </c>
      <c r="OK61" s="31">
        <v>2</v>
      </c>
      <c r="OM61" s="31">
        <v>2</v>
      </c>
      <c r="OO61" s="31">
        <v>2</v>
      </c>
      <c r="OQ61" s="31" t="s">
        <v>355</v>
      </c>
      <c r="OS61" s="31">
        <v>2</v>
      </c>
      <c r="OU61" s="31">
        <v>2</v>
      </c>
      <c r="OW61" s="31">
        <v>2</v>
      </c>
      <c r="OY61" s="31">
        <v>2</v>
      </c>
      <c r="PA61" s="31">
        <v>2</v>
      </c>
      <c r="PC61" s="31">
        <v>2</v>
      </c>
      <c r="PE61" s="31">
        <v>2</v>
      </c>
      <c r="PG61" s="31">
        <v>2</v>
      </c>
      <c r="PI61" s="31">
        <v>2</v>
      </c>
      <c r="PK61" s="31">
        <v>2</v>
      </c>
      <c r="PM61" s="31">
        <v>2</v>
      </c>
      <c r="PO61" s="31">
        <v>2</v>
      </c>
      <c r="PQ61" s="31">
        <v>2</v>
      </c>
      <c r="PS61" s="31">
        <v>2</v>
      </c>
      <c r="PU61" s="31">
        <v>2</v>
      </c>
      <c r="PW61" s="31">
        <v>2</v>
      </c>
      <c r="PY61" s="31">
        <v>2</v>
      </c>
      <c r="QA61" s="31">
        <v>2</v>
      </c>
      <c r="QC61" s="31">
        <v>2</v>
      </c>
      <c r="QE61" s="31">
        <v>2</v>
      </c>
      <c r="QG61" s="31">
        <v>2</v>
      </c>
      <c r="QI61" s="31" t="s">
        <v>355</v>
      </c>
      <c r="QK61" s="31">
        <v>1</v>
      </c>
      <c r="QL61" s="31">
        <v>2</v>
      </c>
      <c r="QM61" s="31">
        <v>2</v>
      </c>
      <c r="QN61" s="31">
        <v>2</v>
      </c>
      <c r="QO61" s="31">
        <v>2</v>
      </c>
      <c r="QP61" s="31">
        <v>2</v>
      </c>
      <c r="QQ61" s="31">
        <v>2</v>
      </c>
      <c r="QR61" s="31">
        <v>2</v>
      </c>
      <c r="QS61" s="31">
        <v>2</v>
      </c>
      <c r="QT61" s="31">
        <v>2</v>
      </c>
      <c r="QU61" s="31">
        <v>2</v>
      </c>
      <c r="QV61" s="31">
        <v>2</v>
      </c>
      <c r="QW61" s="31">
        <v>2</v>
      </c>
      <c r="QX61" s="31">
        <v>2</v>
      </c>
      <c r="QY61" s="31">
        <v>2</v>
      </c>
      <c r="QZ61" s="31">
        <v>2</v>
      </c>
      <c r="RA61" s="31">
        <v>1</v>
      </c>
      <c r="RB61" s="31">
        <v>2</v>
      </c>
      <c r="RC61" s="31">
        <v>2</v>
      </c>
      <c r="RD61" s="31">
        <v>2</v>
      </c>
      <c r="RE61" s="31">
        <v>2</v>
      </c>
      <c r="RF61" s="31">
        <v>2</v>
      </c>
      <c r="RG61" s="31">
        <v>2</v>
      </c>
      <c r="RH61" s="31">
        <v>2</v>
      </c>
      <c r="RI61" s="31">
        <v>2</v>
      </c>
      <c r="RJ61" s="31">
        <v>2</v>
      </c>
      <c r="RK61" s="31">
        <v>2</v>
      </c>
      <c r="RL61" s="31">
        <v>2</v>
      </c>
      <c r="RM61" s="31">
        <v>2</v>
      </c>
      <c r="RN61" s="31">
        <v>2</v>
      </c>
      <c r="RO61" s="31">
        <v>2</v>
      </c>
      <c r="RP61" s="31">
        <v>2</v>
      </c>
      <c r="RQ61" s="31">
        <v>2</v>
      </c>
      <c r="RR61" s="31">
        <v>2</v>
      </c>
      <c r="RS61" s="31">
        <v>2</v>
      </c>
      <c r="RT61" s="31" t="s">
        <v>2243</v>
      </c>
      <c r="RU61" s="31" t="s">
        <v>2243</v>
      </c>
      <c r="RV61" s="31" t="s">
        <v>2283</v>
      </c>
      <c r="RW61" s="31" t="s">
        <v>1462</v>
      </c>
      <c r="RX61" s="31">
        <v>4</v>
      </c>
      <c r="RY61" s="31">
        <v>1</v>
      </c>
      <c r="RZ61" s="31">
        <v>2</v>
      </c>
      <c r="SA61" s="31">
        <v>2</v>
      </c>
      <c r="SB61" s="31">
        <v>2</v>
      </c>
      <c r="SC61" s="31">
        <v>2</v>
      </c>
      <c r="SD61" s="31">
        <v>4</v>
      </c>
      <c r="SE61" s="31">
        <v>1</v>
      </c>
      <c r="SF61" s="31">
        <v>2</v>
      </c>
      <c r="SG61" s="31">
        <v>2</v>
      </c>
      <c r="SH61" s="31">
        <v>2</v>
      </c>
      <c r="SI61" s="31">
        <v>2</v>
      </c>
      <c r="SJ61" s="31">
        <v>2</v>
      </c>
      <c r="SK61" s="31">
        <v>2</v>
      </c>
      <c r="SL61" s="31">
        <v>2</v>
      </c>
      <c r="SM61" s="31" t="s">
        <v>2284</v>
      </c>
      <c r="SO61" s="31">
        <v>2</v>
      </c>
      <c r="SP61" s="31">
        <v>2</v>
      </c>
      <c r="SQ61" s="31">
        <v>2</v>
      </c>
      <c r="SR61" s="31">
        <v>2</v>
      </c>
      <c r="SS61" s="31">
        <v>2</v>
      </c>
      <c r="ST61" s="31">
        <v>2</v>
      </c>
      <c r="SU61" s="31">
        <v>2</v>
      </c>
      <c r="SV61" s="31">
        <v>2</v>
      </c>
      <c r="SW61" s="31" t="s">
        <v>1437</v>
      </c>
      <c r="SX61" s="31">
        <v>4</v>
      </c>
      <c r="SZ61" s="31">
        <v>2</v>
      </c>
      <c r="TA61" s="31">
        <v>2</v>
      </c>
      <c r="TB61" s="31">
        <v>2</v>
      </c>
      <c r="TC61" s="31">
        <v>2</v>
      </c>
      <c r="TD61" s="31">
        <v>2</v>
      </c>
      <c r="TE61" s="31">
        <v>2</v>
      </c>
      <c r="TF61" s="31">
        <v>2</v>
      </c>
      <c r="TG61" s="31">
        <v>2</v>
      </c>
      <c r="TH61" s="31" t="s">
        <v>1437</v>
      </c>
      <c r="TJ61" s="31" t="s">
        <v>2285</v>
      </c>
      <c r="TK61" s="31" t="s">
        <v>2286</v>
      </c>
      <c r="TL61" s="31" t="s">
        <v>2156</v>
      </c>
      <c r="TS61" s="31">
        <v>1</v>
      </c>
      <c r="TT61" s="31">
        <v>2</v>
      </c>
      <c r="TU61" s="31">
        <v>2</v>
      </c>
      <c r="TV61" s="31">
        <v>1</v>
      </c>
      <c r="TW61" s="31">
        <v>1</v>
      </c>
      <c r="TX61" s="31">
        <v>2</v>
      </c>
      <c r="TY61" s="31">
        <v>2</v>
      </c>
      <c r="TZ61" s="31">
        <v>1</v>
      </c>
      <c r="UA61" s="31">
        <v>1</v>
      </c>
    </row>
    <row r="62" spans="1:547" s="31" customFormat="1" ht="13.5" customHeight="1">
      <c r="A62" s="31">
        <f t="shared" si="0"/>
        <v>60</v>
      </c>
      <c r="B62" s="31">
        <v>60</v>
      </c>
      <c r="C62" s="31">
        <v>30</v>
      </c>
      <c r="D62" s="31" t="s">
        <v>2121</v>
      </c>
      <c r="E62" s="31" t="s">
        <v>2287</v>
      </c>
      <c r="F62" s="31">
        <v>3</v>
      </c>
      <c r="H62" s="31">
        <v>42326</v>
      </c>
      <c r="I62" s="31">
        <v>20296</v>
      </c>
      <c r="J62" s="31">
        <v>2</v>
      </c>
      <c r="K62" s="31">
        <v>1</v>
      </c>
      <c r="L62" s="31">
        <v>5</v>
      </c>
      <c r="M62" s="31">
        <v>2</v>
      </c>
      <c r="N62" s="31">
        <v>5</v>
      </c>
      <c r="O62" s="31">
        <v>2</v>
      </c>
      <c r="P62" s="31">
        <v>2</v>
      </c>
      <c r="Q62" s="31">
        <v>1</v>
      </c>
      <c r="R62" s="31">
        <v>41821</v>
      </c>
      <c r="S62" s="31">
        <v>41852</v>
      </c>
      <c r="T62" s="31">
        <v>42309</v>
      </c>
      <c r="W62" s="31">
        <v>2</v>
      </c>
      <c r="X62" s="31">
        <v>2</v>
      </c>
      <c r="Y62" s="31">
        <v>1</v>
      </c>
      <c r="Z62" s="31">
        <v>2</v>
      </c>
      <c r="AA62" s="31">
        <v>2</v>
      </c>
      <c r="AB62" s="31">
        <v>2</v>
      </c>
      <c r="AC62" s="31">
        <v>2</v>
      </c>
      <c r="AD62" s="31">
        <v>2</v>
      </c>
      <c r="AE62" s="31">
        <v>2</v>
      </c>
      <c r="AF62" s="31">
        <v>1</v>
      </c>
      <c r="AG62" s="31">
        <v>1</v>
      </c>
      <c r="AH62" s="31">
        <v>2</v>
      </c>
      <c r="AI62" s="31">
        <v>2</v>
      </c>
      <c r="AJ62" s="31">
        <v>2</v>
      </c>
      <c r="AK62" s="31">
        <v>4</v>
      </c>
      <c r="AL62" s="31">
        <v>2</v>
      </c>
      <c r="AN62" s="31">
        <v>2</v>
      </c>
      <c r="AO62" s="31">
        <v>2</v>
      </c>
      <c r="AP62" s="31">
        <v>2</v>
      </c>
      <c r="AQ62" s="31">
        <v>2</v>
      </c>
      <c r="AR62" s="31">
        <v>2</v>
      </c>
      <c r="AS62" s="31">
        <v>2</v>
      </c>
      <c r="AT62" s="31">
        <v>2</v>
      </c>
      <c r="AU62" s="31">
        <v>2</v>
      </c>
      <c r="AW62" s="31">
        <v>2</v>
      </c>
      <c r="AX62" s="31">
        <v>2</v>
      </c>
      <c r="AY62" s="31">
        <v>2</v>
      </c>
      <c r="AZ62" s="31">
        <v>1</v>
      </c>
      <c r="BA62" s="31">
        <v>1</v>
      </c>
      <c r="BB62" s="31">
        <v>1</v>
      </c>
      <c r="BD62" s="31">
        <v>2</v>
      </c>
      <c r="BE62" s="31">
        <v>2</v>
      </c>
      <c r="BF62" s="31">
        <v>2</v>
      </c>
      <c r="BG62" s="31">
        <v>2</v>
      </c>
      <c r="BH62" s="31">
        <v>1</v>
      </c>
      <c r="BI62" s="31">
        <v>1</v>
      </c>
      <c r="BK62" s="31">
        <v>2</v>
      </c>
      <c r="BL62" s="31">
        <v>2</v>
      </c>
      <c r="BM62" s="31">
        <v>2</v>
      </c>
      <c r="BN62" s="31">
        <v>2</v>
      </c>
      <c r="BO62" s="31">
        <v>2</v>
      </c>
      <c r="BP62" s="31">
        <v>2</v>
      </c>
      <c r="BR62" s="31">
        <v>1</v>
      </c>
      <c r="BT62" s="31">
        <v>2</v>
      </c>
      <c r="BU62" s="31">
        <v>2</v>
      </c>
      <c r="BV62" s="31">
        <v>2</v>
      </c>
      <c r="BW62" s="31">
        <v>2</v>
      </c>
      <c r="BX62" s="31">
        <v>2</v>
      </c>
      <c r="BY62" s="31">
        <v>1</v>
      </c>
      <c r="BZ62" s="31">
        <v>2</v>
      </c>
      <c r="CA62" s="31">
        <v>2</v>
      </c>
      <c r="CB62" s="31">
        <v>2</v>
      </c>
      <c r="CC62" s="31">
        <v>2</v>
      </c>
      <c r="CD62" s="31">
        <v>1</v>
      </c>
      <c r="CH62" s="31">
        <v>1</v>
      </c>
      <c r="CM62" s="31">
        <v>9</v>
      </c>
      <c r="CN62" s="31">
        <v>5</v>
      </c>
      <c r="CO62" s="31">
        <v>8</v>
      </c>
      <c r="CP62" s="31">
        <v>14</v>
      </c>
      <c r="DA62" s="31">
        <v>4</v>
      </c>
      <c r="DB62" s="31">
        <v>2</v>
      </c>
      <c r="DC62" s="31">
        <v>5</v>
      </c>
      <c r="DD62" s="31">
        <v>2</v>
      </c>
      <c r="DF62" s="31">
        <v>4</v>
      </c>
      <c r="DG62" s="31">
        <v>4</v>
      </c>
      <c r="DH62" s="31">
        <v>4</v>
      </c>
      <c r="DI62" s="31">
        <v>3</v>
      </c>
      <c r="DJ62" s="31">
        <v>2</v>
      </c>
      <c r="DK62" s="31">
        <v>2</v>
      </c>
      <c r="DL62" s="31">
        <v>2</v>
      </c>
      <c r="DM62" s="31">
        <v>4</v>
      </c>
      <c r="DN62" s="31">
        <v>4</v>
      </c>
      <c r="DO62" s="31">
        <v>4</v>
      </c>
      <c r="DP62" s="31">
        <v>4</v>
      </c>
      <c r="DQ62" s="31">
        <v>4</v>
      </c>
      <c r="DR62" s="31">
        <v>41</v>
      </c>
      <c r="DT62" s="31">
        <v>287</v>
      </c>
      <c r="DU62" s="31">
        <v>0</v>
      </c>
      <c r="DV62" s="31">
        <v>171</v>
      </c>
      <c r="DW62" s="31" t="s">
        <v>2136</v>
      </c>
      <c r="DX62" s="31">
        <v>62.9</v>
      </c>
      <c r="DY62" s="31">
        <v>56.4</v>
      </c>
      <c r="DZ62" s="31">
        <v>66.8</v>
      </c>
      <c r="EA62" s="31" t="s">
        <v>2137</v>
      </c>
      <c r="EB62" s="31">
        <v>76</v>
      </c>
      <c r="EC62" s="31">
        <v>59</v>
      </c>
      <c r="ED62" s="31">
        <v>104</v>
      </c>
      <c r="EE62" s="31" t="s">
        <v>2138</v>
      </c>
      <c r="EV62" s="31">
        <v>1</v>
      </c>
      <c r="EW62" s="31">
        <v>2</v>
      </c>
      <c r="EX62" s="31">
        <v>2</v>
      </c>
      <c r="EY62" s="31">
        <v>1</v>
      </c>
      <c r="EZ62" s="31">
        <v>1</v>
      </c>
      <c r="FA62" s="31">
        <v>3</v>
      </c>
      <c r="FK62" s="31">
        <v>2</v>
      </c>
      <c r="FL62" s="31">
        <v>2</v>
      </c>
      <c r="FM62" s="31">
        <v>2</v>
      </c>
      <c r="FN62" s="31">
        <v>2</v>
      </c>
      <c r="FO62" s="31">
        <v>2</v>
      </c>
      <c r="FP62" s="31">
        <v>2</v>
      </c>
      <c r="FQ62" s="31">
        <v>2</v>
      </c>
      <c r="FR62" s="31">
        <v>2</v>
      </c>
      <c r="FS62" s="31">
        <v>4</v>
      </c>
      <c r="FT62" s="31">
        <v>2</v>
      </c>
      <c r="FU62" s="31">
        <v>2</v>
      </c>
      <c r="FV62" s="31">
        <v>2</v>
      </c>
      <c r="FW62" s="31">
        <v>6</v>
      </c>
      <c r="FX62" s="31">
        <v>1</v>
      </c>
      <c r="FY62" s="31">
        <v>1</v>
      </c>
      <c r="GA62" s="31">
        <v>1</v>
      </c>
      <c r="GB62" s="31">
        <v>2</v>
      </c>
      <c r="GC62" s="31">
        <v>1</v>
      </c>
      <c r="GD62" s="31">
        <v>1970</v>
      </c>
      <c r="GE62" s="31">
        <v>2</v>
      </c>
      <c r="GG62" s="31">
        <v>0.5</v>
      </c>
      <c r="GH62" s="31">
        <v>2</v>
      </c>
      <c r="GJ62" s="31">
        <v>2</v>
      </c>
      <c r="GL62" s="31">
        <v>2</v>
      </c>
      <c r="GO62" s="31">
        <v>2</v>
      </c>
      <c r="GQ62" s="31">
        <v>2</v>
      </c>
      <c r="GS62" s="31">
        <v>2</v>
      </c>
      <c r="GU62" s="31">
        <v>2</v>
      </c>
      <c r="GW62" s="31">
        <v>2</v>
      </c>
      <c r="HM62" s="31">
        <v>2</v>
      </c>
      <c r="HP62" s="31">
        <v>2</v>
      </c>
      <c r="HQ62" s="31">
        <v>2</v>
      </c>
      <c r="HR62" s="31">
        <v>2</v>
      </c>
      <c r="HS62" s="31">
        <v>2</v>
      </c>
      <c r="HT62" s="31">
        <v>2</v>
      </c>
      <c r="HU62" s="31">
        <v>2</v>
      </c>
      <c r="HV62" s="31">
        <v>2</v>
      </c>
      <c r="HZ62" s="31">
        <v>2</v>
      </c>
      <c r="IA62" s="31">
        <v>2</v>
      </c>
      <c r="IB62" s="31">
        <v>2</v>
      </c>
      <c r="IC62" s="31">
        <v>2</v>
      </c>
      <c r="ID62" s="31">
        <v>2</v>
      </c>
      <c r="IE62" s="31">
        <v>2</v>
      </c>
      <c r="IF62" s="31">
        <v>2</v>
      </c>
      <c r="IJ62" s="31">
        <v>2</v>
      </c>
      <c r="IK62" s="31">
        <v>2</v>
      </c>
      <c r="IL62" s="31">
        <v>2</v>
      </c>
      <c r="IM62" s="31">
        <v>2</v>
      </c>
      <c r="IN62" s="31">
        <v>2</v>
      </c>
      <c r="IO62" s="31">
        <v>2</v>
      </c>
      <c r="IP62" s="31">
        <v>2</v>
      </c>
      <c r="IT62" s="31">
        <v>2</v>
      </c>
      <c r="IU62" s="31">
        <v>2</v>
      </c>
      <c r="IV62" s="31">
        <v>2</v>
      </c>
      <c r="IW62" s="31">
        <v>2</v>
      </c>
      <c r="IX62" s="31">
        <v>2</v>
      </c>
      <c r="IY62" s="31">
        <v>2</v>
      </c>
      <c r="IZ62" s="31">
        <v>2</v>
      </c>
      <c r="JD62" s="31">
        <v>2</v>
      </c>
      <c r="JE62" s="31">
        <v>2</v>
      </c>
      <c r="JF62" s="31">
        <v>2</v>
      </c>
      <c r="JG62" s="31">
        <v>2</v>
      </c>
      <c r="JH62" s="31">
        <v>2</v>
      </c>
      <c r="JI62" s="31">
        <v>2</v>
      </c>
      <c r="JJ62" s="31">
        <v>2</v>
      </c>
      <c r="JZ62" s="31">
        <v>2</v>
      </c>
      <c r="KB62" s="31">
        <v>79</v>
      </c>
      <c r="KC62" s="31">
        <v>2</v>
      </c>
      <c r="LA62" s="31" t="s">
        <v>2288</v>
      </c>
      <c r="LB62" s="31" t="s">
        <v>2288</v>
      </c>
      <c r="LC62" s="31">
        <v>2</v>
      </c>
      <c r="LE62" s="31" t="s">
        <v>2289</v>
      </c>
      <c r="LF62" s="31">
        <v>2</v>
      </c>
      <c r="LH62" s="31">
        <v>1</v>
      </c>
      <c r="LI62" s="31">
        <v>2</v>
      </c>
      <c r="LK62" s="31">
        <v>2</v>
      </c>
      <c r="LM62" s="31">
        <v>2</v>
      </c>
      <c r="LO62" s="31">
        <v>1</v>
      </c>
      <c r="LP62" s="31">
        <v>40</v>
      </c>
      <c r="LQ62" s="31">
        <v>2</v>
      </c>
      <c r="LS62" s="31">
        <v>2</v>
      </c>
      <c r="LU62" s="31">
        <v>2</v>
      </c>
      <c r="LW62" s="31">
        <v>2</v>
      </c>
      <c r="LY62" s="31">
        <v>2</v>
      </c>
      <c r="MA62" s="31">
        <v>1</v>
      </c>
      <c r="MB62" s="31">
        <v>3</v>
      </c>
      <c r="MC62" s="31">
        <v>2</v>
      </c>
      <c r="ME62" s="31">
        <v>2</v>
      </c>
      <c r="MG62" s="31">
        <v>2</v>
      </c>
      <c r="MI62" s="31">
        <v>2</v>
      </c>
      <c r="MK62" s="31">
        <v>2</v>
      </c>
      <c r="MM62" s="31">
        <v>2</v>
      </c>
      <c r="MO62" s="31">
        <v>2</v>
      </c>
      <c r="MQ62" s="31">
        <v>1</v>
      </c>
      <c r="MR62" s="31">
        <v>3</v>
      </c>
      <c r="MS62" s="31">
        <v>2</v>
      </c>
      <c r="MU62" s="31">
        <v>2</v>
      </c>
      <c r="MW62" s="31">
        <v>2</v>
      </c>
      <c r="MY62" s="31" t="s">
        <v>355</v>
      </c>
      <c r="NC62" s="31">
        <v>2</v>
      </c>
      <c r="NE62" s="31">
        <v>2</v>
      </c>
      <c r="NG62" s="31">
        <v>2</v>
      </c>
      <c r="NI62" s="31">
        <v>2</v>
      </c>
      <c r="NK62" s="31">
        <v>2</v>
      </c>
      <c r="NM62" s="31">
        <v>2</v>
      </c>
      <c r="NO62" s="31">
        <v>2</v>
      </c>
      <c r="NQ62" s="31">
        <v>2</v>
      </c>
      <c r="NS62" s="31">
        <v>2</v>
      </c>
      <c r="NU62" s="31">
        <v>2</v>
      </c>
      <c r="NW62" s="31">
        <v>2</v>
      </c>
      <c r="NY62" s="31">
        <v>2</v>
      </c>
      <c r="OA62" s="31">
        <v>2</v>
      </c>
      <c r="OC62" s="31">
        <v>2</v>
      </c>
      <c r="OE62" s="31">
        <v>2</v>
      </c>
      <c r="OG62" s="31">
        <v>2</v>
      </c>
      <c r="OI62" s="31">
        <v>2</v>
      </c>
      <c r="OK62" s="31">
        <v>2</v>
      </c>
      <c r="OM62" s="31">
        <v>2</v>
      </c>
      <c r="OO62" s="31">
        <v>2</v>
      </c>
      <c r="OQ62" s="31" t="s">
        <v>355</v>
      </c>
      <c r="OS62" s="31">
        <v>2</v>
      </c>
      <c r="OU62" s="31">
        <v>2</v>
      </c>
      <c r="OW62" s="31">
        <v>2</v>
      </c>
      <c r="OY62" s="31">
        <v>2</v>
      </c>
      <c r="PA62" s="31">
        <v>2</v>
      </c>
      <c r="PC62" s="31">
        <v>2</v>
      </c>
      <c r="PE62" s="31">
        <v>2</v>
      </c>
      <c r="PG62" s="31">
        <v>2</v>
      </c>
      <c r="PI62" s="31">
        <v>2</v>
      </c>
      <c r="PK62" s="31">
        <v>2</v>
      </c>
      <c r="PM62" s="31">
        <v>2</v>
      </c>
      <c r="PO62" s="31">
        <v>2</v>
      </c>
      <c r="PQ62" s="31">
        <v>2</v>
      </c>
      <c r="PS62" s="31">
        <v>2</v>
      </c>
      <c r="PU62" s="31">
        <v>2</v>
      </c>
      <c r="PW62" s="31">
        <v>2</v>
      </c>
      <c r="PY62" s="31">
        <v>2</v>
      </c>
      <c r="QA62" s="31">
        <v>2</v>
      </c>
      <c r="QC62" s="31">
        <v>2</v>
      </c>
      <c r="QE62" s="31">
        <v>2</v>
      </c>
      <c r="QG62" s="31">
        <v>2</v>
      </c>
      <c r="QI62" s="31" t="s">
        <v>355</v>
      </c>
      <c r="QK62" s="31">
        <v>1</v>
      </c>
      <c r="QL62" s="31">
        <v>2</v>
      </c>
      <c r="QM62" s="31">
        <v>2</v>
      </c>
      <c r="QN62" s="31">
        <v>2</v>
      </c>
      <c r="QO62" s="31">
        <v>2</v>
      </c>
      <c r="QP62" s="31">
        <v>2</v>
      </c>
      <c r="QQ62" s="31">
        <v>2</v>
      </c>
      <c r="QR62" s="31">
        <v>2</v>
      </c>
      <c r="QS62" s="31">
        <v>2</v>
      </c>
      <c r="QT62" s="31">
        <v>1</v>
      </c>
      <c r="QU62" s="31">
        <v>2</v>
      </c>
      <c r="QV62" s="31">
        <v>2</v>
      </c>
      <c r="QW62" s="31">
        <v>2</v>
      </c>
      <c r="QX62" s="31">
        <v>2</v>
      </c>
      <c r="QY62" s="31">
        <v>2</v>
      </c>
      <c r="QZ62" s="31">
        <v>1</v>
      </c>
      <c r="RA62" s="31">
        <v>2</v>
      </c>
      <c r="RB62" s="31">
        <v>2</v>
      </c>
      <c r="RC62" s="31">
        <v>2</v>
      </c>
      <c r="RD62" s="31">
        <v>1</v>
      </c>
      <c r="RE62" s="31">
        <v>2</v>
      </c>
      <c r="RF62" s="31">
        <v>2</v>
      </c>
      <c r="RG62" s="31">
        <v>2</v>
      </c>
      <c r="RH62" s="31">
        <v>2</v>
      </c>
      <c r="RI62" s="31">
        <v>2</v>
      </c>
      <c r="RJ62" s="31">
        <v>2</v>
      </c>
      <c r="RK62" s="31">
        <v>2</v>
      </c>
      <c r="RL62" s="31">
        <v>2</v>
      </c>
      <c r="RM62" s="31">
        <v>2</v>
      </c>
      <c r="RN62" s="31">
        <v>2</v>
      </c>
      <c r="RO62" s="31">
        <v>2</v>
      </c>
      <c r="RP62" s="31">
        <v>2</v>
      </c>
      <c r="RQ62" s="31">
        <v>2</v>
      </c>
      <c r="RR62" s="31">
        <v>1</v>
      </c>
      <c r="RS62" s="31">
        <v>1</v>
      </c>
      <c r="RT62" s="31" t="s">
        <v>2243</v>
      </c>
      <c r="RU62" s="31" t="s">
        <v>2243</v>
      </c>
      <c r="RV62" s="31" t="s">
        <v>1547</v>
      </c>
      <c r="RW62" s="31" t="s">
        <v>1547</v>
      </c>
      <c r="RX62" s="31">
        <v>4</v>
      </c>
      <c r="RY62" s="31">
        <v>1</v>
      </c>
      <c r="RZ62" s="31">
        <v>2</v>
      </c>
      <c r="SA62" s="31">
        <v>2</v>
      </c>
      <c r="SB62" s="31">
        <v>2</v>
      </c>
      <c r="SC62" s="31">
        <v>2</v>
      </c>
      <c r="SD62" s="31">
        <v>4</v>
      </c>
      <c r="SE62" s="31">
        <v>1</v>
      </c>
      <c r="SF62" s="31">
        <v>2</v>
      </c>
      <c r="SG62" s="31">
        <v>2</v>
      </c>
      <c r="SH62" s="31">
        <v>2</v>
      </c>
      <c r="SI62" s="31">
        <v>2</v>
      </c>
      <c r="SJ62" s="31">
        <v>2</v>
      </c>
      <c r="SK62" s="31">
        <v>2</v>
      </c>
      <c r="SL62" s="31">
        <v>2</v>
      </c>
      <c r="SM62" s="31" t="s">
        <v>2290</v>
      </c>
      <c r="SO62" s="31">
        <v>2</v>
      </c>
      <c r="SP62" s="31">
        <v>2</v>
      </c>
      <c r="SQ62" s="31">
        <v>2</v>
      </c>
      <c r="SR62" s="31">
        <v>2</v>
      </c>
      <c r="SS62" s="31">
        <v>1</v>
      </c>
      <c r="ST62" s="31">
        <v>2</v>
      </c>
      <c r="SU62" s="31">
        <v>2</v>
      </c>
      <c r="SV62" s="31">
        <v>2</v>
      </c>
      <c r="SW62" s="31" t="s">
        <v>1577</v>
      </c>
      <c r="SX62" s="31">
        <v>1</v>
      </c>
      <c r="SZ62" s="31">
        <v>2</v>
      </c>
      <c r="TA62" s="31">
        <v>2</v>
      </c>
      <c r="TB62" s="31">
        <v>2</v>
      </c>
      <c r="TC62" s="31">
        <v>2</v>
      </c>
      <c r="TD62" s="31">
        <v>1</v>
      </c>
      <c r="TE62" s="31">
        <v>2</v>
      </c>
      <c r="TF62" s="31">
        <v>2</v>
      </c>
      <c r="TG62" s="31">
        <v>2</v>
      </c>
      <c r="TJ62" s="31" t="s">
        <v>2291</v>
      </c>
      <c r="TK62" s="31" t="s">
        <v>2176</v>
      </c>
      <c r="TQ62" s="31">
        <v>15</v>
      </c>
      <c r="TS62" s="31">
        <v>2</v>
      </c>
      <c r="TT62" s="31">
        <v>2</v>
      </c>
      <c r="TU62" s="31">
        <v>2</v>
      </c>
      <c r="TV62" s="31">
        <v>1</v>
      </c>
      <c r="TW62" s="31">
        <v>1</v>
      </c>
      <c r="TX62" s="31">
        <v>2</v>
      </c>
      <c r="TY62" s="31">
        <v>2</v>
      </c>
      <c r="TZ62" s="31">
        <v>1</v>
      </c>
      <c r="UA62" s="31">
        <v>1</v>
      </c>
    </row>
    <row r="63" spans="1:547" s="31" customFormat="1" ht="13.5" customHeight="1">
      <c r="A63" s="31">
        <f t="shared" si="0"/>
        <v>61</v>
      </c>
      <c r="B63" s="31">
        <v>61</v>
      </c>
      <c r="C63" s="31">
        <v>31</v>
      </c>
      <c r="D63" s="31" t="s">
        <v>2121</v>
      </c>
      <c r="E63" s="31" t="s">
        <v>2292</v>
      </c>
      <c r="F63" s="31">
        <v>3</v>
      </c>
      <c r="H63" s="31">
        <v>42333</v>
      </c>
      <c r="I63" s="31">
        <v>16441</v>
      </c>
      <c r="J63" s="31">
        <v>2</v>
      </c>
      <c r="K63" s="31">
        <v>1</v>
      </c>
      <c r="L63" s="31">
        <v>5</v>
      </c>
      <c r="M63" s="31">
        <v>2</v>
      </c>
      <c r="N63" s="31">
        <v>4</v>
      </c>
      <c r="O63" s="31">
        <v>2</v>
      </c>
      <c r="P63" s="31">
        <v>5</v>
      </c>
      <c r="Q63" s="31">
        <v>2</v>
      </c>
      <c r="R63" s="31">
        <v>41456</v>
      </c>
      <c r="S63" s="31">
        <v>42095</v>
      </c>
      <c r="T63" s="31">
        <v>42125</v>
      </c>
      <c r="W63" s="31">
        <v>1</v>
      </c>
      <c r="X63" s="31">
        <v>2</v>
      </c>
      <c r="Y63" s="31">
        <v>2</v>
      </c>
      <c r="Z63" s="31">
        <v>2</v>
      </c>
      <c r="AA63" s="31">
        <v>2</v>
      </c>
      <c r="AB63" s="31">
        <v>2</v>
      </c>
      <c r="AC63" s="31">
        <v>2</v>
      </c>
      <c r="AD63" s="31">
        <v>2</v>
      </c>
      <c r="AE63" s="31">
        <v>3</v>
      </c>
      <c r="AF63" s="31">
        <v>3</v>
      </c>
      <c r="AG63" s="31">
        <v>1</v>
      </c>
      <c r="AH63" s="31">
        <v>1</v>
      </c>
      <c r="AI63" s="31">
        <v>6</v>
      </c>
      <c r="AJ63" s="31">
        <v>2</v>
      </c>
      <c r="AK63" s="31">
        <v>4</v>
      </c>
      <c r="AL63" s="31">
        <v>2</v>
      </c>
      <c r="AN63" s="31">
        <v>2</v>
      </c>
      <c r="AO63" s="31">
        <v>2</v>
      </c>
      <c r="AP63" s="31">
        <v>2</v>
      </c>
      <c r="AQ63" s="31">
        <v>2</v>
      </c>
      <c r="AR63" s="31">
        <v>1</v>
      </c>
      <c r="AS63" s="31">
        <v>2</v>
      </c>
      <c r="AT63" s="31">
        <v>2</v>
      </c>
      <c r="AU63" s="31">
        <v>2</v>
      </c>
      <c r="AW63" s="31">
        <v>1</v>
      </c>
      <c r="AX63" s="31">
        <v>2</v>
      </c>
      <c r="AY63" s="31">
        <v>2</v>
      </c>
      <c r="AZ63" s="31">
        <v>1</v>
      </c>
      <c r="BA63" s="31">
        <v>1</v>
      </c>
      <c r="BB63" s="31">
        <v>2</v>
      </c>
      <c r="BD63" s="31">
        <v>1</v>
      </c>
      <c r="BE63" s="31">
        <v>2</v>
      </c>
      <c r="BF63" s="31">
        <v>2</v>
      </c>
      <c r="BG63" s="31">
        <v>1</v>
      </c>
      <c r="BH63" s="31">
        <v>1</v>
      </c>
      <c r="BI63" s="31">
        <v>2</v>
      </c>
      <c r="BK63" s="31">
        <v>2</v>
      </c>
      <c r="BL63" s="31">
        <v>1</v>
      </c>
      <c r="BM63" s="31">
        <v>2</v>
      </c>
      <c r="BN63" s="31">
        <v>2</v>
      </c>
      <c r="BO63" s="31">
        <v>2</v>
      </c>
      <c r="BP63" s="31">
        <v>2</v>
      </c>
      <c r="BQ63" s="31">
        <v>2</v>
      </c>
      <c r="BS63" s="31" t="s">
        <v>355</v>
      </c>
      <c r="BT63" s="31">
        <v>2</v>
      </c>
      <c r="BU63" s="31">
        <v>1</v>
      </c>
      <c r="BV63" s="31">
        <v>2</v>
      </c>
      <c r="BW63" s="31">
        <v>2</v>
      </c>
      <c r="BX63" s="31">
        <v>2</v>
      </c>
      <c r="BY63" s="31">
        <v>1</v>
      </c>
      <c r="BZ63" s="31">
        <v>2</v>
      </c>
      <c r="CA63" s="31">
        <v>2</v>
      </c>
      <c r="CD63" s="31">
        <v>1</v>
      </c>
      <c r="CH63" s="31">
        <v>1</v>
      </c>
      <c r="CM63" s="31">
        <v>6</v>
      </c>
      <c r="CN63" s="31">
        <v>11</v>
      </c>
      <c r="CO63" s="31">
        <v>8</v>
      </c>
      <c r="CP63" s="31">
        <v>13</v>
      </c>
      <c r="CQ63" s="31">
        <v>18</v>
      </c>
      <c r="CR63" s="31">
        <v>23</v>
      </c>
      <c r="DA63" s="31">
        <v>2</v>
      </c>
      <c r="DB63" s="31">
        <v>2</v>
      </c>
      <c r="DC63" s="31">
        <v>3</v>
      </c>
      <c r="DD63" s="31">
        <v>4</v>
      </c>
      <c r="DE63" s="31">
        <v>3</v>
      </c>
      <c r="DF63" s="31">
        <v>4</v>
      </c>
      <c r="DG63" s="31">
        <v>4</v>
      </c>
      <c r="DH63" s="31">
        <v>4</v>
      </c>
      <c r="DI63" s="31">
        <v>3</v>
      </c>
      <c r="DJ63" s="31">
        <v>3</v>
      </c>
      <c r="DK63" s="31">
        <v>3</v>
      </c>
      <c r="DL63" s="31">
        <v>3</v>
      </c>
      <c r="DM63" s="31">
        <v>3</v>
      </c>
      <c r="DN63" s="31">
        <v>4</v>
      </c>
      <c r="DO63" s="31">
        <v>4</v>
      </c>
      <c r="DP63" s="31">
        <v>4</v>
      </c>
      <c r="DQ63" s="31">
        <v>4</v>
      </c>
      <c r="DR63" s="31">
        <v>43</v>
      </c>
      <c r="DT63" s="31">
        <v>400</v>
      </c>
      <c r="DU63" s="31">
        <v>0</v>
      </c>
      <c r="DV63" s="31">
        <v>170</v>
      </c>
      <c r="DW63" s="31" t="s">
        <v>2136</v>
      </c>
      <c r="DX63" s="31">
        <v>42.5</v>
      </c>
      <c r="DY63" s="31">
        <v>35</v>
      </c>
      <c r="DZ63" s="31">
        <v>55</v>
      </c>
      <c r="EA63" s="31" t="s">
        <v>2179</v>
      </c>
      <c r="EB63" s="31">
        <v>84</v>
      </c>
      <c r="EC63" s="31">
        <v>59</v>
      </c>
      <c r="ED63" s="31">
        <v>104</v>
      </c>
      <c r="EE63" s="31" t="s">
        <v>2138</v>
      </c>
      <c r="EV63" s="31">
        <v>1</v>
      </c>
      <c r="EW63" s="31">
        <v>2</v>
      </c>
      <c r="EX63" s="31">
        <v>2</v>
      </c>
      <c r="EY63" s="31">
        <v>2</v>
      </c>
      <c r="EZ63" s="31">
        <v>1</v>
      </c>
      <c r="FA63" s="31">
        <v>1</v>
      </c>
      <c r="FB63" s="31">
        <v>1</v>
      </c>
      <c r="FC63" s="31">
        <v>1</v>
      </c>
      <c r="FK63" s="31">
        <v>1</v>
      </c>
      <c r="FL63" s="31">
        <v>2</v>
      </c>
      <c r="FM63" s="31">
        <v>2</v>
      </c>
      <c r="FN63" s="31">
        <v>2</v>
      </c>
      <c r="FO63" s="31">
        <v>2</v>
      </c>
      <c r="FP63" s="31">
        <v>2</v>
      </c>
      <c r="FQ63" s="31">
        <v>2</v>
      </c>
      <c r="FR63" s="31">
        <v>2</v>
      </c>
      <c r="FS63" s="31">
        <v>4</v>
      </c>
      <c r="FT63" s="31">
        <v>2</v>
      </c>
      <c r="FU63" s="31">
        <v>2</v>
      </c>
      <c r="FV63" s="31">
        <v>2</v>
      </c>
      <c r="FW63" s="31">
        <v>1</v>
      </c>
      <c r="FX63" s="31">
        <v>1</v>
      </c>
      <c r="FY63" s="31">
        <v>2</v>
      </c>
      <c r="GA63" s="31">
        <v>2</v>
      </c>
      <c r="GB63" s="31">
        <v>2</v>
      </c>
      <c r="GC63" s="31">
        <v>2</v>
      </c>
      <c r="GE63" s="31">
        <v>2</v>
      </c>
      <c r="GH63" s="31">
        <v>2</v>
      </c>
      <c r="GJ63" s="31">
        <v>2</v>
      </c>
      <c r="GL63" s="31">
        <v>1</v>
      </c>
      <c r="GM63" s="31">
        <v>42186</v>
      </c>
      <c r="GN63" s="31" t="s">
        <v>355</v>
      </c>
      <c r="GO63" s="31">
        <v>2</v>
      </c>
      <c r="GQ63" s="31">
        <v>2</v>
      </c>
      <c r="GS63" s="31">
        <v>2</v>
      </c>
      <c r="GU63" s="31">
        <v>2</v>
      </c>
      <c r="GW63" s="31">
        <v>2</v>
      </c>
      <c r="HM63" s="31">
        <v>2</v>
      </c>
      <c r="HP63" s="31">
        <v>2</v>
      </c>
      <c r="HQ63" s="31">
        <v>2</v>
      </c>
      <c r="HR63" s="31">
        <v>2</v>
      </c>
      <c r="HS63" s="31">
        <v>2</v>
      </c>
      <c r="HT63" s="31">
        <v>2</v>
      </c>
      <c r="HU63" s="31">
        <v>2</v>
      </c>
      <c r="HV63" s="31">
        <v>2</v>
      </c>
      <c r="HZ63" s="31">
        <v>2</v>
      </c>
      <c r="IA63" s="31">
        <v>2</v>
      </c>
      <c r="IB63" s="31">
        <v>2</v>
      </c>
      <c r="IC63" s="31">
        <v>2</v>
      </c>
      <c r="ID63" s="31">
        <v>2</v>
      </c>
      <c r="IE63" s="31">
        <v>2</v>
      </c>
      <c r="IF63" s="31">
        <v>2</v>
      </c>
      <c r="IJ63" s="31">
        <v>1</v>
      </c>
      <c r="IK63" s="31">
        <v>2</v>
      </c>
      <c r="IL63" s="31">
        <v>1</v>
      </c>
      <c r="IM63" s="31">
        <v>2</v>
      </c>
      <c r="IN63" s="31">
        <v>2</v>
      </c>
      <c r="IO63" s="31">
        <v>2</v>
      </c>
      <c r="IP63" s="31">
        <v>2</v>
      </c>
      <c r="IT63" s="31">
        <v>2</v>
      </c>
      <c r="IU63" s="31">
        <v>2</v>
      </c>
      <c r="IV63" s="31">
        <v>2</v>
      </c>
      <c r="IW63" s="31">
        <v>2</v>
      </c>
      <c r="IX63" s="31">
        <v>2</v>
      </c>
      <c r="IY63" s="31">
        <v>2</v>
      </c>
      <c r="IZ63" s="31">
        <v>2</v>
      </c>
      <c r="JD63" s="31">
        <v>2</v>
      </c>
      <c r="JE63" s="31">
        <v>2</v>
      </c>
      <c r="JF63" s="31">
        <v>2</v>
      </c>
      <c r="JG63" s="31">
        <v>2</v>
      </c>
      <c r="JH63" s="31">
        <v>2</v>
      </c>
      <c r="JI63" s="31">
        <v>2</v>
      </c>
      <c r="JJ63" s="31">
        <v>2</v>
      </c>
      <c r="JZ63" s="31">
        <v>2</v>
      </c>
      <c r="KB63" s="31">
        <v>83</v>
      </c>
      <c r="KC63" s="31">
        <v>2</v>
      </c>
      <c r="KE63" s="31">
        <v>86</v>
      </c>
      <c r="LA63" s="31" t="s">
        <v>2230</v>
      </c>
      <c r="LB63" s="31" t="s">
        <v>2160</v>
      </c>
      <c r="LC63" s="31">
        <v>2</v>
      </c>
      <c r="LD63" s="31">
        <v>1</v>
      </c>
      <c r="LE63" s="31" t="s">
        <v>2161</v>
      </c>
      <c r="LF63" s="31">
        <v>2</v>
      </c>
      <c r="LH63" s="31">
        <v>1</v>
      </c>
      <c r="LI63" s="31">
        <v>2</v>
      </c>
      <c r="LK63" s="31">
        <v>2</v>
      </c>
      <c r="LM63" s="31">
        <v>2</v>
      </c>
      <c r="LO63" s="31">
        <v>2</v>
      </c>
      <c r="LQ63" s="31">
        <v>2</v>
      </c>
      <c r="LS63" s="31">
        <v>2</v>
      </c>
      <c r="LU63" s="31">
        <v>2</v>
      </c>
      <c r="LW63" s="31">
        <v>2</v>
      </c>
      <c r="LY63" s="31">
        <v>2</v>
      </c>
      <c r="MA63" s="31">
        <v>2</v>
      </c>
      <c r="MC63" s="31">
        <v>2</v>
      </c>
      <c r="ME63" s="31">
        <v>2</v>
      </c>
      <c r="MG63" s="31">
        <v>2</v>
      </c>
      <c r="MI63" s="31">
        <v>2</v>
      </c>
      <c r="MK63" s="31">
        <v>2</v>
      </c>
      <c r="MM63" s="31">
        <v>2</v>
      </c>
      <c r="MO63" s="31">
        <v>2</v>
      </c>
      <c r="MQ63" s="31">
        <v>2</v>
      </c>
      <c r="MS63" s="31">
        <v>2</v>
      </c>
      <c r="MU63" s="31">
        <v>2</v>
      </c>
      <c r="MW63" s="31">
        <v>2</v>
      </c>
      <c r="MY63" s="31" t="s">
        <v>355</v>
      </c>
      <c r="NC63" s="31">
        <v>2</v>
      </c>
      <c r="NE63" s="31">
        <v>2</v>
      </c>
      <c r="NG63" s="31">
        <v>2</v>
      </c>
      <c r="NI63" s="31">
        <v>2</v>
      </c>
      <c r="NK63" s="31">
        <v>2</v>
      </c>
      <c r="NM63" s="31">
        <v>2</v>
      </c>
      <c r="NO63" s="31">
        <v>2</v>
      </c>
      <c r="NQ63" s="31">
        <v>2</v>
      </c>
      <c r="NS63" s="31">
        <v>2</v>
      </c>
      <c r="NU63" s="31">
        <v>2</v>
      </c>
      <c r="NW63" s="31">
        <v>2</v>
      </c>
      <c r="NY63" s="31">
        <v>2</v>
      </c>
      <c r="OA63" s="31">
        <v>2</v>
      </c>
      <c r="OC63" s="31">
        <v>2</v>
      </c>
      <c r="OE63" s="31">
        <v>2</v>
      </c>
      <c r="OG63" s="31">
        <v>2</v>
      </c>
      <c r="OI63" s="31">
        <v>2</v>
      </c>
      <c r="OK63" s="31">
        <v>2</v>
      </c>
      <c r="OM63" s="31">
        <v>2</v>
      </c>
      <c r="OO63" s="31">
        <v>2</v>
      </c>
      <c r="OQ63" s="31" t="s">
        <v>355</v>
      </c>
      <c r="OS63" s="31">
        <v>2</v>
      </c>
      <c r="OU63" s="31">
        <v>2</v>
      </c>
      <c r="OW63" s="31">
        <v>2</v>
      </c>
      <c r="OY63" s="31">
        <v>1</v>
      </c>
      <c r="OZ63" s="31">
        <v>20</v>
      </c>
      <c r="PA63" s="31">
        <v>2</v>
      </c>
      <c r="PC63" s="31">
        <v>2</v>
      </c>
      <c r="PE63" s="31">
        <v>2</v>
      </c>
      <c r="PG63" s="31">
        <v>2</v>
      </c>
      <c r="PI63" s="31">
        <v>2</v>
      </c>
      <c r="PK63" s="31">
        <v>2</v>
      </c>
      <c r="PM63" s="31">
        <v>2</v>
      </c>
      <c r="PO63" s="31">
        <v>2</v>
      </c>
      <c r="PQ63" s="31">
        <v>2</v>
      </c>
      <c r="PS63" s="31">
        <v>2</v>
      </c>
      <c r="PU63" s="31">
        <v>2</v>
      </c>
      <c r="PW63" s="31">
        <v>2</v>
      </c>
      <c r="PY63" s="31">
        <v>2</v>
      </c>
      <c r="QA63" s="31">
        <v>2</v>
      </c>
      <c r="QC63" s="31">
        <v>2</v>
      </c>
      <c r="QE63" s="31">
        <v>2</v>
      </c>
      <c r="QG63" s="31">
        <v>2</v>
      </c>
      <c r="QI63" s="31" t="s">
        <v>355</v>
      </c>
      <c r="QK63" s="31">
        <v>1</v>
      </c>
      <c r="QL63" s="31">
        <v>2</v>
      </c>
      <c r="QM63" s="31">
        <v>2</v>
      </c>
      <c r="QN63" s="31">
        <v>2</v>
      </c>
      <c r="QO63" s="31">
        <v>2</v>
      </c>
      <c r="QP63" s="31">
        <v>2</v>
      </c>
      <c r="QQ63" s="31">
        <v>2</v>
      </c>
      <c r="QR63" s="31">
        <v>2</v>
      </c>
      <c r="QS63" s="31">
        <v>2</v>
      </c>
      <c r="QT63" s="31">
        <v>2</v>
      </c>
      <c r="QU63" s="31">
        <v>2</v>
      </c>
      <c r="QV63" s="31">
        <v>2</v>
      </c>
      <c r="QW63" s="31">
        <v>2</v>
      </c>
      <c r="QX63" s="31">
        <v>2</v>
      </c>
      <c r="QY63" s="31">
        <v>2</v>
      </c>
      <c r="QZ63" s="31">
        <v>2</v>
      </c>
      <c r="RA63" s="31">
        <v>2</v>
      </c>
      <c r="RB63" s="31">
        <v>1</v>
      </c>
      <c r="RC63" s="31">
        <v>2</v>
      </c>
      <c r="RD63" s="31">
        <v>2</v>
      </c>
      <c r="RE63" s="31">
        <v>2</v>
      </c>
      <c r="RF63" s="31">
        <v>2</v>
      </c>
      <c r="RG63" s="31">
        <v>2</v>
      </c>
      <c r="RH63" s="31">
        <v>2</v>
      </c>
      <c r="RI63" s="31">
        <v>2</v>
      </c>
      <c r="RJ63" s="31">
        <v>2</v>
      </c>
      <c r="RK63" s="31">
        <v>2</v>
      </c>
      <c r="RL63" s="31">
        <v>2</v>
      </c>
      <c r="RM63" s="31">
        <v>2</v>
      </c>
      <c r="RN63" s="31">
        <v>2</v>
      </c>
      <c r="RO63" s="31">
        <v>2</v>
      </c>
      <c r="RP63" s="31">
        <v>2</v>
      </c>
      <c r="RQ63" s="31">
        <v>2</v>
      </c>
      <c r="RR63" s="31">
        <v>2</v>
      </c>
      <c r="RS63" s="31">
        <v>2</v>
      </c>
      <c r="RT63" s="31" t="s">
        <v>2293</v>
      </c>
      <c r="RU63" s="31" t="s">
        <v>2293</v>
      </c>
      <c r="RV63" s="31" t="s">
        <v>2294</v>
      </c>
      <c r="RW63" s="31" t="s">
        <v>2294</v>
      </c>
      <c r="RX63" s="31">
        <v>5</v>
      </c>
      <c r="RY63" s="31">
        <v>2</v>
      </c>
      <c r="RZ63" s="31">
        <v>2</v>
      </c>
      <c r="SA63" s="31">
        <v>2</v>
      </c>
      <c r="SB63" s="31">
        <v>2</v>
      </c>
      <c r="SC63" s="31">
        <v>2</v>
      </c>
      <c r="SD63" s="31">
        <v>5</v>
      </c>
      <c r="SE63" s="31">
        <v>2</v>
      </c>
      <c r="SF63" s="31">
        <v>2</v>
      </c>
      <c r="SG63" s="31">
        <v>2</v>
      </c>
      <c r="SH63" s="31">
        <v>2</v>
      </c>
      <c r="SI63" s="31">
        <v>2</v>
      </c>
      <c r="SJ63" s="31">
        <v>2</v>
      </c>
      <c r="SK63" s="31">
        <v>2</v>
      </c>
      <c r="SL63" s="31">
        <v>2</v>
      </c>
      <c r="SM63" s="31" t="s">
        <v>1430</v>
      </c>
      <c r="SO63" s="31">
        <v>2</v>
      </c>
      <c r="SP63" s="31">
        <v>2</v>
      </c>
      <c r="SQ63" s="31">
        <v>2</v>
      </c>
      <c r="SR63" s="31">
        <v>2</v>
      </c>
      <c r="SS63" s="31">
        <v>1</v>
      </c>
      <c r="ST63" s="31">
        <v>1</v>
      </c>
      <c r="SU63" s="31">
        <v>1</v>
      </c>
      <c r="SV63" s="31">
        <v>1</v>
      </c>
      <c r="SW63" s="31" t="s">
        <v>1430</v>
      </c>
      <c r="SX63" s="31">
        <v>4</v>
      </c>
      <c r="SZ63" s="31">
        <v>2</v>
      </c>
      <c r="TA63" s="31">
        <v>2</v>
      </c>
      <c r="TB63" s="31">
        <v>2</v>
      </c>
      <c r="TC63" s="31">
        <v>2</v>
      </c>
      <c r="TD63" s="31">
        <v>2</v>
      </c>
      <c r="TE63" s="31">
        <v>2</v>
      </c>
      <c r="TF63" s="31">
        <v>2</v>
      </c>
      <c r="TG63" s="31">
        <v>2</v>
      </c>
      <c r="TH63" s="31" t="s">
        <v>2195</v>
      </c>
      <c r="TJ63" s="31" t="s">
        <v>2134</v>
      </c>
      <c r="TK63" s="31" t="s">
        <v>2134</v>
      </c>
      <c r="TQ63" s="31">
        <v>0</v>
      </c>
      <c r="TS63" s="31">
        <v>2</v>
      </c>
      <c r="TT63" s="31">
        <v>2</v>
      </c>
      <c r="TU63" s="31">
        <v>2</v>
      </c>
      <c r="TV63" s="31">
        <v>2</v>
      </c>
      <c r="TW63" s="31">
        <v>1</v>
      </c>
      <c r="TX63" s="31">
        <v>1</v>
      </c>
      <c r="TY63" s="31">
        <v>1</v>
      </c>
      <c r="TZ63" s="31">
        <v>2</v>
      </c>
      <c r="UA63" s="31">
        <v>1</v>
      </c>
    </row>
    <row r="64" spans="1:547" s="31" customFormat="1" ht="13.5" customHeight="1">
      <c r="A64" s="31">
        <f t="shared" si="0"/>
        <v>62</v>
      </c>
      <c r="B64" s="31">
        <v>62</v>
      </c>
      <c r="C64" s="31">
        <v>32</v>
      </c>
      <c r="D64" s="31" t="s">
        <v>2121</v>
      </c>
      <c r="E64" s="31" t="s">
        <v>2295</v>
      </c>
      <c r="F64" s="31">
        <v>3</v>
      </c>
      <c r="H64" s="31">
        <v>42342</v>
      </c>
      <c r="I64" s="31">
        <v>24795</v>
      </c>
      <c r="J64" s="31">
        <v>2</v>
      </c>
      <c r="K64" s="31">
        <v>1</v>
      </c>
      <c r="L64" s="31">
        <v>3</v>
      </c>
      <c r="M64" s="31">
        <v>2</v>
      </c>
      <c r="N64" s="31">
        <v>4</v>
      </c>
      <c r="O64" s="31">
        <v>2</v>
      </c>
      <c r="P64" s="31">
        <v>1</v>
      </c>
      <c r="Q64" s="31">
        <v>1</v>
      </c>
      <c r="R64" s="31">
        <v>42095</v>
      </c>
      <c r="S64" s="31">
        <v>42248</v>
      </c>
      <c r="T64" s="31">
        <v>42248</v>
      </c>
      <c r="W64" s="31">
        <v>1</v>
      </c>
      <c r="X64" s="31">
        <v>2</v>
      </c>
      <c r="Y64" s="31">
        <v>2</v>
      </c>
      <c r="Z64" s="31">
        <v>2</v>
      </c>
      <c r="AA64" s="31">
        <v>2</v>
      </c>
      <c r="AB64" s="31">
        <v>2</v>
      </c>
      <c r="AC64" s="31">
        <v>2</v>
      </c>
      <c r="AD64" s="31">
        <v>2</v>
      </c>
      <c r="AE64" s="31">
        <v>2</v>
      </c>
      <c r="AF64" s="31">
        <v>1</v>
      </c>
      <c r="AG64" s="31">
        <v>2</v>
      </c>
      <c r="AH64" s="31">
        <v>1</v>
      </c>
      <c r="AI64" s="31">
        <v>6</v>
      </c>
      <c r="AJ64" s="31">
        <v>2</v>
      </c>
      <c r="AK64" s="31">
        <v>4</v>
      </c>
      <c r="AL64" s="31">
        <v>2</v>
      </c>
      <c r="AN64" s="31">
        <v>2</v>
      </c>
      <c r="AO64" s="31">
        <v>2</v>
      </c>
      <c r="AP64" s="31">
        <v>2</v>
      </c>
      <c r="AQ64" s="31">
        <v>2</v>
      </c>
      <c r="AR64" s="31">
        <v>2</v>
      </c>
      <c r="AS64" s="31">
        <v>2</v>
      </c>
      <c r="AT64" s="31">
        <v>2</v>
      </c>
      <c r="AU64" s="31">
        <v>2</v>
      </c>
      <c r="AW64" s="31">
        <v>1</v>
      </c>
      <c r="AX64" s="31">
        <v>2</v>
      </c>
      <c r="AY64" s="31">
        <v>2</v>
      </c>
      <c r="AZ64" s="31">
        <v>1</v>
      </c>
      <c r="BA64" s="31">
        <v>1</v>
      </c>
      <c r="BB64" s="31">
        <v>2</v>
      </c>
      <c r="BD64" s="31">
        <v>2</v>
      </c>
      <c r="BE64" s="31">
        <v>2</v>
      </c>
      <c r="BF64" s="31">
        <v>2</v>
      </c>
      <c r="BG64" s="31">
        <v>1</v>
      </c>
      <c r="BH64" s="31">
        <v>1</v>
      </c>
      <c r="BI64" s="31">
        <v>2</v>
      </c>
      <c r="BK64" s="31">
        <v>2</v>
      </c>
      <c r="BL64" s="31">
        <v>1</v>
      </c>
      <c r="BM64" s="31">
        <v>1</v>
      </c>
      <c r="BN64" s="31">
        <v>2</v>
      </c>
      <c r="BO64" s="31">
        <v>2</v>
      </c>
      <c r="BP64" s="31">
        <v>2</v>
      </c>
      <c r="BQ64" s="31">
        <v>1</v>
      </c>
      <c r="BS64" s="31" t="s">
        <v>355</v>
      </c>
      <c r="BT64" s="31">
        <v>2</v>
      </c>
      <c r="BU64" s="31">
        <v>2</v>
      </c>
      <c r="BV64" s="31">
        <v>2</v>
      </c>
      <c r="BW64" s="31">
        <v>2</v>
      </c>
      <c r="BX64" s="31">
        <v>2</v>
      </c>
      <c r="BY64" s="31">
        <v>1</v>
      </c>
      <c r="BZ64" s="31">
        <v>2</v>
      </c>
      <c r="CA64" s="31">
        <v>2</v>
      </c>
      <c r="CB64" s="31">
        <v>2</v>
      </c>
      <c r="CC64" s="31">
        <v>2</v>
      </c>
      <c r="CD64" s="31">
        <v>1</v>
      </c>
      <c r="CH64" s="31">
        <v>1</v>
      </c>
      <c r="CM64" s="31">
        <v>13</v>
      </c>
      <c r="CN64" s="31">
        <v>7</v>
      </c>
      <c r="CO64" s="31">
        <v>20</v>
      </c>
      <c r="CP64" s="31">
        <v>25</v>
      </c>
      <c r="DA64" s="31">
        <v>2</v>
      </c>
      <c r="DB64" s="31">
        <v>4</v>
      </c>
      <c r="DC64" s="31">
        <v>3</v>
      </c>
      <c r="DF64" s="31">
        <v>4</v>
      </c>
      <c r="DG64" s="31">
        <v>4</v>
      </c>
      <c r="DH64" s="31">
        <v>4</v>
      </c>
      <c r="DI64" s="31">
        <v>4</v>
      </c>
      <c r="DJ64" s="31">
        <v>4</v>
      </c>
      <c r="DK64" s="31">
        <v>3</v>
      </c>
      <c r="DL64" s="31">
        <v>3</v>
      </c>
      <c r="DM64" s="31">
        <v>4</v>
      </c>
      <c r="DN64" s="31">
        <v>2</v>
      </c>
      <c r="DO64" s="31">
        <v>3</v>
      </c>
      <c r="DP64" s="31">
        <v>4</v>
      </c>
      <c r="DQ64" s="31">
        <v>4</v>
      </c>
      <c r="DR64" s="31">
        <v>43</v>
      </c>
      <c r="DX64" s="31">
        <v>67</v>
      </c>
      <c r="DY64" s="31">
        <v>56.4</v>
      </c>
      <c r="DZ64" s="31">
        <v>66.8</v>
      </c>
      <c r="EA64" s="31" t="s">
        <v>2137</v>
      </c>
      <c r="EF64" s="31">
        <v>246</v>
      </c>
      <c r="EG64" s="31">
        <v>110</v>
      </c>
      <c r="EH64" s="31">
        <v>230</v>
      </c>
      <c r="EI64" s="31" t="s">
        <v>2123</v>
      </c>
      <c r="ER64" s="31">
        <v>298</v>
      </c>
      <c r="ES64" s="31">
        <v>0</v>
      </c>
      <c r="ET64" s="31">
        <v>200</v>
      </c>
      <c r="EU64" s="31" t="s">
        <v>2123</v>
      </c>
      <c r="EW64" s="31">
        <v>2</v>
      </c>
      <c r="EX64" s="31">
        <v>2</v>
      </c>
      <c r="EY64" s="31">
        <v>2</v>
      </c>
      <c r="FA64" s="31">
        <v>1</v>
      </c>
      <c r="FB64" s="31">
        <v>1</v>
      </c>
      <c r="FD64" s="31">
        <v>0.71</v>
      </c>
      <c r="FI64" s="31">
        <v>0.95</v>
      </c>
      <c r="FJ64" s="31">
        <v>0.05</v>
      </c>
      <c r="FK64" s="31">
        <v>1</v>
      </c>
      <c r="FL64" s="31">
        <v>2</v>
      </c>
      <c r="FM64" s="31">
        <v>1</v>
      </c>
      <c r="FN64" s="31">
        <v>1</v>
      </c>
      <c r="FO64" s="31">
        <v>2</v>
      </c>
      <c r="FP64" s="31">
        <v>2</v>
      </c>
      <c r="FQ64" s="31">
        <v>2</v>
      </c>
      <c r="FR64" s="31">
        <v>2</v>
      </c>
      <c r="FS64" s="31">
        <v>4</v>
      </c>
      <c r="FT64" s="31">
        <v>2</v>
      </c>
      <c r="FU64" s="31">
        <v>2</v>
      </c>
      <c r="FV64" s="31">
        <v>2</v>
      </c>
      <c r="FW64" s="31">
        <v>1</v>
      </c>
      <c r="FX64" s="31">
        <v>1</v>
      </c>
      <c r="FY64" s="31">
        <v>2</v>
      </c>
      <c r="GA64" s="31">
        <v>2</v>
      </c>
      <c r="GB64" s="31">
        <v>2</v>
      </c>
      <c r="GC64" s="31">
        <v>2</v>
      </c>
      <c r="GE64" s="31">
        <v>2</v>
      </c>
      <c r="GH64" s="31">
        <v>2</v>
      </c>
      <c r="GJ64" s="31">
        <v>2</v>
      </c>
      <c r="GL64" s="31">
        <v>1</v>
      </c>
      <c r="GN64" s="31" t="s">
        <v>1462</v>
      </c>
      <c r="GO64" s="31">
        <v>2</v>
      </c>
      <c r="GQ64" s="31">
        <v>2</v>
      </c>
      <c r="GS64" s="31">
        <v>2</v>
      </c>
      <c r="GU64" s="31">
        <v>2</v>
      </c>
      <c r="GW64" s="31">
        <v>2</v>
      </c>
      <c r="GY64" s="31">
        <v>1</v>
      </c>
      <c r="GZ64" s="31" t="s">
        <v>2296</v>
      </c>
      <c r="HA64" s="31">
        <v>2</v>
      </c>
      <c r="HM64" s="31">
        <v>2</v>
      </c>
      <c r="HP64" s="31">
        <v>1</v>
      </c>
      <c r="HQ64" s="31">
        <v>2</v>
      </c>
      <c r="HR64" s="31">
        <v>1</v>
      </c>
      <c r="HS64" s="31">
        <v>2</v>
      </c>
      <c r="HT64" s="31">
        <v>2</v>
      </c>
      <c r="HU64" s="31">
        <v>2</v>
      </c>
      <c r="HV64" s="31">
        <v>2</v>
      </c>
      <c r="HW64" s="31" t="s">
        <v>2297</v>
      </c>
      <c r="HZ64" s="31">
        <v>2</v>
      </c>
      <c r="IA64" s="31">
        <v>2</v>
      </c>
      <c r="IB64" s="31">
        <v>2</v>
      </c>
      <c r="IC64" s="31">
        <v>2</v>
      </c>
      <c r="ID64" s="31">
        <v>2</v>
      </c>
      <c r="IE64" s="31">
        <v>2</v>
      </c>
      <c r="IF64" s="31">
        <v>2</v>
      </c>
      <c r="IJ64" s="31">
        <v>1</v>
      </c>
      <c r="IK64" s="31">
        <v>2</v>
      </c>
      <c r="IL64" s="31">
        <v>2</v>
      </c>
      <c r="IM64" s="31">
        <v>2</v>
      </c>
      <c r="IN64" s="31">
        <v>2</v>
      </c>
      <c r="IO64" s="31">
        <v>2</v>
      </c>
      <c r="IP64" s="31">
        <v>2</v>
      </c>
      <c r="IQ64" s="31" t="s">
        <v>2298</v>
      </c>
      <c r="IT64" s="31">
        <v>2</v>
      </c>
      <c r="IU64" s="31">
        <v>2</v>
      </c>
      <c r="IV64" s="31">
        <v>2</v>
      </c>
      <c r="IW64" s="31">
        <v>2</v>
      </c>
      <c r="IX64" s="31">
        <v>2</v>
      </c>
      <c r="IY64" s="31">
        <v>2</v>
      </c>
      <c r="IZ64" s="31">
        <v>2</v>
      </c>
      <c r="JD64" s="31">
        <v>2</v>
      </c>
      <c r="JE64" s="31">
        <v>2</v>
      </c>
      <c r="JF64" s="31">
        <v>2</v>
      </c>
      <c r="JG64" s="31">
        <v>2</v>
      </c>
      <c r="JH64" s="31">
        <v>2</v>
      </c>
      <c r="JI64" s="31">
        <v>2</v>
      </c>
      <c r="JJ64" s="31">
        <v>2</v>
      </c>
      <c r="JZ64" s="31">
        <v>1</v>
      </c>
      <c r="KC64" s="31">
        <v>2</v>
      </c>
      <c r="KD64" s="31" t="s">
        <v>2055</v>
      </c>
      <c r="KE64" s="31">
        <v>48</v>
      </c>
      <c r="LA64" s="31" t="s">
        <v>2242</v>
      </c>
      <c r="LB64" s="31" t="s">
        <v>2162</v>
      </c>
      <c r="LC64" s="31">
        <v>2</v>
      </c>
      <c r="LE64" s="31" t="s">
        <v>2260</v>
      </c>
      <c r="LF64" s="31">
        <v>2</v>
      </c>
      <c r="LH64" s="31">
        <v>1</v>
      </c>
      <c r="LI64" s="31">
        <v>2</v>
      </c>
      <c r="LK64" s="31">
        <v>2</v>
      </c>
      <c r="LM64" s="31">
        <v>2</v>
      </c>
      <c r="LO64" s="31">
        <v>1</v>
      </c>
      <c r="LP64" s="31">
        <v>15</v>
      </c>
      <c r="LQ64" s="31">
        <v>2</v>
      </c>
      <c r="LS64" s="31">
        <v>2</v>
      </c>
      <c r="LU64" s="31">
        <v>2</v>
      </c>
      <c r="LW64" s="31">
        <v>2</v>
      </c>
      <c r="LY64" s="31">
        <v>2</v>
      </c>
      <c r="MA64" s="31">
        <v>1</v>
      </c>
      <c r="MB64" s="31">
        <v>40</v>
      </c>
      <c r="MC64" s="31">
        <v>2</v>
      </c>
      <c r="ME64" s="31">
        <v>2</v>
      </c>
      <c r="MG64" s="31">
        <v>2</v>
      </c>
      <c r="MI64" s="31">
        <v>2</v>
      </c>
      <c r="MK64" s="31">
        <v>2</v>
      </c>
      <c r="MM64" s="31">
        <v>1</v>
      </c>
      <c r="MN64" s="31">
        <v>10</v>
      </c>
      <c r="MO64" s="31">
        <v>2</v>
      </c>
      <c r="MQ64" s="31">
        <v>2</v>
      </c>
      <c r="MS64" s="31">
        <v>2</v>
      </c>
      <c r="MU64" s="31">
        <v>2</v>
      </c>
      <c r="MW64" s="31">
        <v>2</v>
      </c>
      <c r="MY64" s="31" t="s">
        <v>355</v>
      </c>
      <c r="NC64" s="31">
        <v>2</v>
      </c>
      <c r="NE64" s="31">
        <v>2</v>
      </c>
      <c r="NG64" s="31">
        <v>2</v>
      </c>
      <c r="NI64" s="31">
        <v>2</v>
      </c>
      <c r="NK64" s="31">
        <v>2</v>
      </c>
      <c r="NM64" s="31">
        <v>2</v>
      </c>
      <c r="NO64" s="31">
        <v>2</v>
      </c>
      <c r="NQ64" s="31">
        <v>2</v>
      </c>
      <c r="NS64" s="31">
        <v>2</v>
      </c>
      <c r="NU64" s="31">
        <v>2</v>
      </c>
      <c r="NW64" s="31">
        <v>2</v>
      </c>
      <c r="NY64" s="31">
        <v>2</v>
      </c>
      <c r="OA64" s="31">
        <v>2</v>
      </c>
      <c r="OC64" s="31">
        <v>2</v>
      </c>
      <c r="OE64" s="31">
        <v>2</v>
      </c>
      <c r="OG64" s="31">
        <v>2</v>
      </c>
      <c r="OI64" s="31">
        <v>2</v>
      </c>
      <c r="OK64" s="31">
        <v>2</v>
      </c>
      <c r="OM64" s="31">
        <v>2</v>
      </c>
      <c r="OO64" s="31">
        <v>2</v>
      </c>
      <c r="OQ64" s="31" t="s">
        <v>355</v>
      </c>
      <c r="OS64" s="31">
        <v>2</v>
      </c>
      <c r="OU64" s="31">
        <v>2</v>
      </c>
      <c r="OW64" s="31">
        <v>2</v>
      </c>
      <c r="OY64" s="31">
        <v>2</v>
      </c>
      <c r="PA64" s="31">
        <v>2</v>
      </c>
      <c r="PC64" s="31">
        <v>2</v>
      </c>
      <c r="PE64" s="31">
        <v>2</v>
      </c>
      <c r="PG64" s="31">
        <v>2</v>
      </c>
      <c r="PI64" s="31">
        <v>2</v>
      </c>
      <c r="PK64" s="31">
        <v>2</v>
      </c>
      <c r="PM64" s="31">
        <v>2</v>
      </c>
      <c r="PO64" s="31">
        <v>2</v>
      </c>
      <c r="PQ64" s="31">
        <v>2</v>
      </c>
      <c r="PS64" s="31">
        <v>2</v>
      </c>
      <c r="PU64" s="31">
        <v>2</v>
      </c>
      <c r="PW64" s="31">
        <v>2</v>
      </c>
      <c r="PY64" s="31">
        <v>2</v>
      </c>
      <c r="QA64" s="31">
        <v>2</v>
      </c>
      <c r="QC64" s="31">
        <v>2</v>
      </c>
      <c r="QE64" s="31">
        <v>2</v>
      </c>
      <c r="QG64" s="31">
        <v>2</v>
      </c>
      <c r="QI64" s="31" t="s">
        <v>355</v>
      </c>
      <c r="QK64" s="31">
        <v>1</v>
      </c>
      <c r="QL64" s="31">
        <v>2</v>
      </c>
      <c r="QM64" s="31">
        <v>2</v>
      </c>
      <c r="QN64" s="31">
        <v>2</v>
      </c>
      <c r="QO64" s="31">
        <v>2</v>
      </c>
      <c r="QP64" s="31">
        <v>2</v>
      </c>
      <c r="QQ64" s="31">
        <v>2</v>
      </c>
      <c r="QR64" s="31">
        <v>2</v>
      </c>
      <c r="QS64" s="31">
        <v>2</v>
      </c>
      <c r="QT64" s="31">
        <v>2</v>
      </c>
      <c r="QU64" s="31">
        <v>2</v>
      </c>
      <c r="QV64" s="31">
        <v>2</v>
      </c>
      <c r="QW64" s="31">
        <v>2</v>
      </c>
      <c r="QX64" s="31">
        <v>2</v>
      </c>
      <c r="QY64" s="31">
        <v>2</v>
      </c>
      <c r="QZ64" s="31">
        <v>2</v>
      </c>
      <c r="RA64" s="31">
        <v>2</v>
      </c>
      <c r="RB64" s="31">
        <v>2</v>
      </c>
      <c r="RC64" s="31">
        <v>1</v>
      </c>
      <c r="RD64" s="31">
        <v>2</v>
      </c>
      <c r="RE64" s="31">
        <v>2</v>
      </c>
      <c r="RF64" s="31">
        <v>2</v>
      </c>
      <c r="RG64" s="31">
        <v>2</v>
      </c>
      <c r="RH64" s="31">
        <v>2</v>
      </c>
      <c r="RI64" s="31">
        <v>2</v>
      </c>
      <c r="RJ64" s="31">
        <v>2</v>
      </c>
      <c r="RK64" s="31">
        <v>2</v>
      </c>
      <c r="RL64" s="31">
        <v>2</v>
      </c>
      <c r="RM64" s="31">
        <v>2</v>
      </c>
      <c r="RN64" s="31">
        <v>2</v>
      </c>
      <c r="RO64" s="31">
        <v>1</v>
      </c>
      <c r="RP64" s="31">
        <v>2</v>
      </c>
      <c r="RQ64" s="31">
        <v>2</v>
      </c>
      <c r="RR64" s="31">
        <v>2</v>
      </c>
      <c r="RS64" s="31">
        <v>2</v>
      </c>
      <c r="RT64" s="31" t="s">
        <v>2299</v>
      </c>
      <c r="RU64" s="31" t="s">
        <v>2300</v>
      </c>
      <c r="RV64" s="31" t="s">
        <v>355</v>
      </c>
      <c r="RW64" s="31" t="s">
        <v>355</v>
      </c>
      <c r="RX64" s="31">
        <v>1</v>
      </c>
      <c r="RY64" s="31">
        <v>1</v>
      </c>
      <c r="RZ64" s="31">
        <v>2</v>
      </c>
      <c r="SA64" s="31">
        <v>2</v>
      </c>
      <c r="SB64" s="31">
        <v>2</v>
      </c>
      <c r="SC64" s="31">
        <v>2</v>
      </c>
      <c r="SD64" s="31">
        <v>1</v>
      </c>
      <c r="SE64" s="31">
        <v>1</v>
      </c>
      <c r="SF64" s="31">
        <v>2</v>
      </c>
      <c r="SG64" s="31">
        <v>2</v>
      </c>
      <c r="SH64" s="31">
        <v>1</v>
      </c>
      <c r="SI64" s="31">
        <v>2</v>
      </c>
      <c r="SJ64" s="31">
        <v>2</v>
      </c>
      <c r="SK64" s="31">
        <v>2</v>
      </c>
      <c r="SL64" s="31">
        <v>2</v>
      </c>
      <c r="SM64" s="31" t="s">
        <v>1430</v>
      </c>
      <c r="SO64" s="31">
        <v>2</v>
      </c>
      <c r="SP64" s="31">
        <v>2</v>
      </c>
      <c r="SQ64" s="31">
        <v>2</v>
      </c>
      <c r="SR64" s="31">
        <v>2</v>
      </c>
      <c r="SS64" s="31">
        <v>1</v>
      </c>
      <c r="ST64" s="31">
        <v>1</v>
      </c>
      <c r="SU64" s="31">
        <v>2</v>
      </c>
      <c r="SV64" s="31">
        <v>1</v>
      </c>
      <c r="SW64" s="31" t="s">
        <v>1430</v>
      </c>
      <c r="SX64" s="31">
        <v>3</v>
      </c>
      <c r="SZ64" s="31">
        <v>2</v>
      </c>
      <c r="TA64" s="31">
        <v>2</v>
      </c>
      <c r="TB64" s="31">
        <v>2</v>
      </c>
      <c r="TC64" s="31">
        <v>2</v>
      </c>
      <c r="TD64" s="31">
        <v>2</v>
      </c>
      <c r="TE64" s="31">
        <v>2</v>
      </c>
      <c r="TF64" s="31">
        <v>2</v>
      </c>
      <c r="TG64" s="31">
        <v>1</v>
      </c>
      <c r="TH64" s="31" t="s">
        <v>2195</v>
      </c>
      <c r="TJ64" s="31" t="s">
        <v>2177</v>
      </c>
      <c r="TK64" s="31" t="s">
        <v>2177</v>
      </c>
      <c r="TQ64" s="31">
        <v>0</v>
      </c>
      <c r="TS64" s="31">
        <v>2</v>
      </c>
      <c r="TT64" s="31">
        <v>2</v>
      </c>
      <c r="TU64" s="31">
        <v>2</v>
      </c>
      <c r="TV64" s="31">
        <v>1</v>
      </c>
      <c r="TW64" s="31">
        <v>1</v>
      </c>
      <c r="TX64" s="31">
        <v>2</v>
      </c>
      <c r="TY64" s="31">
        <v>2</v>
      </c>
      <c r="TZ64" s="31">
        <v>1</v>
      </c>
      <c r="UA64" s="31">
        <v>1</v>
      </c>
    </row>
    <row r="65" spans="1:547" s="31" customFormat="1" ht="13.5" customHeight="1">
      <c r="A65" s="31">
        <f t="shared" si="0"/>
        <v>63</v>
      </c>
      <c r="B65" s="31">
        <v>63</v>
      </c>
      <c r="C65" s="31">
        <v>33</v>
      </c>
      <c r="D65" s="31" t="s">
        <v>2121</v>
      </c>
      <c r="E65" s="31" t="s">
        <v>2301</v>
      </c>
      <c r="F65" s="31">
        <v>3</v>
      </c>
      <c r="H65" s="31">
        <v>42376</v>
      </c>
      <c r="I65" s="31">
        <v>15765</v>
      </c>
      <c r="J65" s="31">
        <v>2</v>
      </c>
      <c r="K65" s="31">
        <v>1</v>
      </c>
      <c r="L65" s="31">
        <v>1</v>
      </c>
      <c r="M65" s="31">
        <v>1</v>
      </c>
      <c r="N65" s="31">
        <v>1</v>
      </c>
      <c r="O65" s="31">
        <v>1</v>
      </c>
      <c r="P65" s="31">
        <v>1</v>
      </c>
      <c r="Q65" s="31">
        <v>1</v>
      </c>
      <c r="R65" s="31">
        <v>42036</v>
      </c>
      <c r="S65" s="31">
        <v>42095</v>
      </c>
      <c r="T65" s="31">
        <v>42217</v>
      </c>
      <c r="V65" s="31">
        <v>42461</v>
      </c>
      <c r="W65" s="31">
        <v>1</v>
      </c>
      <c r="X65" s="31">
        <v>2</v>
      </c>
      <c r="Y65" s="31">
        <v>2</v>
      </c>
      <c r="Z65" s="31">
        <v>2</v>
      </c>
      <c r="AA65" s="31">
        <v>2</v>
      </c>
      <c r="AB65" s="31">
        <v>2</v>
      </c>
      <c r="AC65" s="31">
        <v>2</v>
      </c>
      <c r="AD65" s="31">
        <v>2</v>
      </c>
      <c r="AE65" s="31">
        <v>2</v>
      </c>
      <c r="AF65" s="31">
        <v>1</v>
      </c>
      <c r="AG65" s="31">
        <v>1</v>
      </c>
      <c r="AH65" s="31">
        <v>1</v>
      </c>
      <c r="AI65" s="31">
        <v>6</v>
      </c>
      <c r="AJ65" s="31">
        <v>2</v>
      </c>
      <c r="AK65" s="31">
        <v>4</v>
      </c>
      <c r="AL65" s="31">
        <v>2</v>
      </c>
      <c r="AN65" s="31">
        <v>2</v>
      </c>
      <c r="AO65" s="31">
        <v>2</v>
      </c>
      <c r="AP65" s="31">
        <v>2</v>
      </c>
      <c r="AQ65" s="31">
        <v>2</v>
      </c>
      <c r="AR65" s="31">
        <v>2</v>
      </c>
      <c r="AS65" s="31">
        <v>1</v>
      </c>
      <c r="AT65" s="31">
        <v>2</v>
      </c>
      <c r="AU65" s="31">
        <v>2</v>
      </c>
      <c r="AW65" s="31">
        <v>1</v>
      </c>
      <c r="AX65" s="31">
        <v>2</v>
      </c>
      <c r="AY65" s="31">
        <v>2</v>
      </c>
      <c r="AZ65" s="31">
        <v>1</v>
      </c>
      <c r="BA65" s="31">
        <v>1</v>
      </c>
      <c r="BB65" s="31">
        <v>1</v>
      </c>
      <c r="BD65" s="31">
        <v>2</v>
      </c>
      <c r="BE65" s="31">
        <v>2</v>
      </c>
      <c r="BF65" s="31">
        <v>2</v>
      </c>
      <c r="BG65" s="31">
        <v>1</v>
      </c>
      <c r="BH65" s="31">
        <v>1</v>
      </c>
      <c r="BI65" s="31">
        <v>1</v>
      </c>
      <c r="BK65" s="31">
        <v>2</v>
      </c>
      <c r="BL65" s="31">
        <v>2</v>
      </c>
      <c r="BM65" s="31">
        <v>2</v>
      </c>
      <c r="BN65" s="31">
        <v>2</v>
      </c>
      <c r="BO65" s="31">
        <v>2</v>
      </c>
      <c r="BP65" s="31">
        <v>2</v>
      </c>
      <c r="BQ65" s="31">
        <v>3</v>
      </c>
      <c r="BS65" s="31" t="s">
        <v>355</v>
      </c>
      <c r="BT65" s="31">
        <v>2</v>
      </c>
      <c r="BU65" s="31">
        <v>2</v>
      </c>
      <c r="BV65" s="31">
        <v>2</v>
      </c>
      <c r="BW65" s="31">
        <v>2</v>
      </c>
      <c r="BX65" s="31">
        <v>2</v>
      </c>
      <c r="BY65" s="31">
        <v>1</v>
      </c>
      <c r="BZ65" s="31">
        <v>2</v>
      </c>
      <c r="CA65" s="31">
        <v>2</v>
      </c>
      <c r="CB65" s="31">
        <v>2</v>
      </c>
      <c r="CC65" s="31">
        <v>2</v>
      </c>
      <c r="CD65" s="31">
        <v>1</v>
      </c>
      <c r="CH65" s="31">
        <v>1</v>
      </c>
      <c r="CM65" s="31">
        <v>11</v>
      </c>
      <c r="CN65" s="31">
        <v>5</v>
      </c>
      <c r="CO65" s="31">
        <v>24</v>
      </c>
      <c r="CP65" s="31">
        <v>17</v>
      </c>
      <c r="CQ65" s="31">
        <v>1</v>
      </c>
      <c r="DA65" s="31">
        <v>2</v>
      </c>
      <c r="DB65" s="31">
        <v>4</v>
      </c>
      <c r="DC65" s="31">
        <v>1</v>
      </c>
      <c r="DD65" s="31">
        <v>1</v>
      </c>
      <c r="DE65" s="31">
        <v>6</v>
      </c>
      <c r="DF65" s="31">
        <v>3</v>
      </c>
      <c r="DG65" s="31">
        <v>4</v>
      </c>
      <c r="DH65" s="31">
        <v>3</v>
      </c>
      <c r="DI65" s="31">
        <v>3</v>
      </c>
      <c r="DJ65" s="31">
        <v>3</v>
      </c>
      <c r="DK65" s="31">
        <v>2</v>
      </c>
      <c r="DL65" s="31">
        <v>4</v>
      </c>
      <c r="DM65" s="31">
        <v>4</v>
      </c>
      <c r="DN65" s="31">
        <v>3</v>
      </c>
      <c r="DO65" s="31">
        <v>4</v>
      </c>
      <c r="DP65" s="31">
        <v>4</v>
      </c>
      <c r="DQ65" s="31">
        <v>4</v>
      </c>
      <c r="DR65" s="31">
        <v>41</v>
      </c>
      <c r="EB65" s="31">
        <v>81</v>
      </c>
      <c r="EC65" s="31">
        <v>58</v>
      </c>
      <c r="ED65" s="31">
        <v>97</v>
      </c>
      <c r="EE65" s="31" t="s">
        <v>2138</v>
      </c>
      <c r="EV65" s="31">
        <v>1</v>
      </c>
      <c r="EW65" s="31">
        <v>2</v>
      </c>
      <c r="EX65" s="31">
        <v>2</v>
      </c>
      <c r="EY65" s="31">
        <v>2</v>
      </c>
      <c r="EZ65" s="31">
        <v>3</v>
      </c>
      <c r="FA65" s="31">
        <v>1</v>
      </c>
      <c r="FK65" s="31">
        <v>1</v>
      </c>
      <c r="FL65" s="31">
        <v>2</v>
      </c>
      <c r="FM65" s="31">
        <v>1</v>
      </c>
      <c r="FO65" s="31">
        <v>2</v>
      </c>
      <c r="FP65" s="31">
        <v>2</v>
      </c>
      <c r="FQ65" s="31">
        <v>2</v>
      </c>
      <c r="FR65" s="31">
        <v>2</v>
      </c>
      <c r="FS65" s="31">
        <v>1</v>
      </c>
      <c r="FT65" s="31">
        <v>2</v>
      </c>
      <c r="FU65" s="31">
        <v>2</v>
      </c>
      <c r="FV65" s="31">
        <v>2</v>
      </c>
      <c r="FW65" s="31">
        <v>1</v>
      </c>
      <c r="FX65" s="31">
        <v>1</v>
      </c>
      <c r="FY65" s="31">
        <v>2</v>
      </c>
      <c r="GA65" s="31">
        <v>2</v>
      </c>
      <c r="GB65" s="31">
        <v>2</v>
      </c>
      <c r="GC65" s="31">
        <v>1</v>
      </c>
      <c r="GD65" s="31">
        <v>1960</v>
      </c>
      <c r="GE65" s="31">
        <v>1</v>
      </c>
      <c r="GF65" s="31">
        <v>1976</v>
      </c>
      <c r="GG65" s="31">
        <v>1.5</v>
      </c>
      <c r="GH65" s="31">
        <v>2</v>
      </c>
      <c r="GJ65" s="31">
        <v>2</v>
      </c>
      <c r="GL65" s="31">
        <v>1</v>
      </c>
      <c r="GM65" s="31">
        <v>42217</v>
      </c>
      <c r="GN65" s="31" t="s">
        <v>355</v>
      </c>
      <c r="GO65" s="31">
        <v>2</v>
      </c>
      <c r="GQ65" s="31">
        <v>1</v>
      </c>
      <c r="GS65" s="31">
        <v>2</v>
      </c>
      <c r="GU65" s="31">
        <v>2</v>
      </c>
      <c r="GW65" s="31">
        <v>2</v>
      </c>
      <c r="GY65" s="31">
        <v>2</v>
      </c>
      <c r="HA65" s="31">
        <v>2</v>
      </c>
      <c r="HM65" s="31">
        <v>2</v>
      </c>
      <c r="HP65" s="31">
        <v>2</v>
      </c>
      <c r="HQ65" s="31">
        <v>2</v>
      </c>
      <c r="HR65" s="31">
        <v>2</v>
      </c>
      <c r="HS65" s="31">
        <v>2</v>
      </c>
      <c r="HT65" s="31">
        <v>2</v>
      </c>
      <c r="HU65" s="31">
        <v>2</v>
      </c>
      <c r="HV65" s="31">
        <v>2</v>
      </c>
      <c r="HZ65" s="31">
        <v>2</v>
      </c>
      <c r="IA65" s="31">
        <v>2</v>
      </c>
      <c r="IB65" s="31">
        <v>2</v>
      </c>
      <c r="IC65" s="31">
        <v>2</v>
      </c>
      <c r="ID65" s="31">
        <v>2</v>
      </c>
      <c r="IE65" s="31">
        <v>2</v>
      </c>
      <c r="IF65" s="31">
        <v>2</v>
      </c>
      <c r="IJ65" s="31">
        <v>2</v>
      </c>
      <c r="IK65" s="31">
        <v>2</v>
      </c>
      <c r="IL65" s="31">
        <v>2</v>
      </c>
      <c r="IM65" s="31">
        <v>2</v>
      </c>
      <c r="IN65" s="31">
        <v>2</v>
      </c>
      <c r="IO65" s="31">
        <v>2</v>
      </c>
      <c r="IP65" s="31">
        <v>2</v>
      </c>
      <c r="IT65" s="31">
        <v>2</v>
      </c>
      <c r="IU65" s="31">
        <v>2</v>
      </c>
      <c r="IV65" s="31">
        <v>2</v>
      </c>
      <c r="IW65" s="31">
        <v>2</v>
      </c>
      <c r="IX65" s="31">
        <v>2</v>
      </c>
      <c r="IY65" s="31">
        <v>2</v>
      </c>
      <c r="IZ65" s="31">
        <v>2</v>
      </c>
      <c r="JD65" s="31">
        <v>2</v>
      </c>
      <c r="JE65" s="31">
        <v>2</v>
      </c>
      <c r="JF65" s="31">
        <v>2</v>
      </c>
      <c r="JG65" s="31">
        <v>2</v>
      </c>
      <c r="JH65" s="31">
        <v>2</v>
      </c>
      <c r="JI65" s="31">
        <v>2</v>
      </c>
      <c r="JJ65" s="31">
        <v>2</v>
      </c>
      <c r="JN65" s="31" t="s">
        <v>2302</v>
      </c>
      <c r="JQ65" s="31" t="s">
        <v>2303</v>
      </c>
      <c r="JZ65" s="31">
        <v>2</v>
      </c>
      <c r="KB65" s="31">
        <v>76</v>
      </c>
      <c r="KC65" s="31">
        <v>2</v>
      </c>
      <c r="KD65" s="31" t="s">
        <v>2303</v>
      </c>
      <c r="KE65" s="31">
        <v>73</v>
      </c>
      <c r="LA65" s="31" t="s">
        <v>2181</v>
      </c>
      <c r="LB65" s="31" t="s">
        <v>2304</v>
      </c>
      <c r="LC65" s="31">
        <v>2</v>
      </c>
      <c r="LE65" s="31" t="s">
        <v>2162</v>
      </c>
      <c r="LF65" s="31">
        <v>2</v>
      </c>
      <c r="LH65" s="31">
        <v>1</v>
      </c>
      <c r="LI65" s="31">
        <v>2</v>
      </c>
      <c r="LK65" s="31">
        <v>2</v>
      </c>
      <c r="LM65" s="31">
        <v>2</v>
      </c>
      <c r="LO65" s="31">
        <v>2</v>
      </c>
      <c r="LQ65" s="31">
        <v>2</v>
      </c>
      <c r="LS65" s="31">
        <v>2</v>
      </c>
      <c r="LU65" s="31">
        <v>2</v>
      </c>
      <c r="LW65" s="31">
        <v>2</v>
      </c>
      <c r="LY65" s="31">
        <v>2</v>
      </c>
      <c r="MA65" s="31">
        <v>1</v>
      </c>
      <c r="MB65" s="31">
        <v>12</v>
      </c>
      <c r="MC65" s="31">
        <v>2</v>
      </c>
      <c r="ME65" s="31">
        <v>2</v>
      </c>
      <c r="MG65" s="31">
        <v>2</v>
      </c>
      <c r="MI65" s="31">
        <v>2</v>
      </c>
      <c r="MK65" s="31">
        <v>2</v>
      </c>
      <c r="MM65" s="31">
        <v>2</v>
      </c>
      <c r="MO65" s="31">
        <v>2</v>
      </c>
      <c r="MQ65" s="31">
        <v>2</v>
      </c>
      <c r="MS65" s="31">
        <v>1</v>
      </c>
      <c r="MT65" s="31">
        <v>10</v>
      </c>
      <c r="MU65" s="31">
        <v>2</v>
      </c>
      <c r="MW65" s="31">
        <v>2</v>
      </c>
      <c r="MY65" s="31" t="s">
        <v>355</v>
      </c>
      <c r="NC65" s="31">
        <v>2</v>
      </c>
      <c r="NE65" s="31">
        <v>2</v>
      </c>
      <c r="NG65" s="31">
        <v>2</v>
      </c>
      <c r="NI65" s="31">
        <v>2</v>
      </c>
      <c r="NK65" s="31">
        <v>2</v>
      </c>
      <c r="NM65" s="31">
        <v>2</v>
      </c>
      <c r="NO65" s="31">
        <v>2</v>
      </c>
      <c r="NQ65" s="31">
        <v>2</v>
      </c>
      <c r="NS65" s="31">
        <v>2</v>
      </c>
      <c r="NU65" s="31">
        <v>2</v>
      </c>
      <c r="NW65" s="31">
        <v>2</v>
      </c>
      <c r="NY65" s="31">
        <v>2</v>
      </c>
      <c r="OA65" s="31">
        <v>2</v>
      </c>
      <c r="OC65" s="31">
        <v>2</v>
      </c>
      <c r="OE65" s="31">
        <v>1</v>
      </c>
      <c r="OF65" s="31">
        <v>22</v>
      </c>
      <c r="OG65" s="31">
        <v>2</v>
      </c>
      <c r="OI65" s="31">
        <v>2</v>
      </c>
      <c r="OK65" s="31">
        <v>2</v>
      </c>
      <c r="OM65" s="31">
        <v>2</v>
      </c>
      <c r="OO65" s="31">
        <v>2</v>
      </c>
      <c r="OQ65" s="31" t="s">
        <v>355</v>
      </c>
      <c r="OS65" s="31">
        <v>2</v>
      </c>
      <c r="OU65" s="31">
        <v>2</v>
      </c>
      <c r="OW65" s="31">
        <v>2</v>
      </c>
      <c r="OY65" s="31">
        <v>1</v>
      </c>
      <c r="OZ65" s="31">
        <v>53</v>
      </c>
      <c r="PA65" s="31">
        <v>2</v>
      </c>
      <c r="PC65" s="31">
        <v>2</v>
      </c>
      <c r="PE65" s="31">
        <v>2</v>
      </c>
      <c r="PG65" s="31">
        <v>2</v>
      </c>
      <c r="PI65" s="31">
        <v>2</v>
      </c>
      <c r="PK65" s="31">
        <v>2</v>
      </c>
      <c r="PM65" s="31">
        <v>2</v>
      </c>
      <c r="PO65" s="31">
        <v>2</v>
      </c>
      <c r="PQ65" s="31">
        <v>2</v>
      </c>
      <c r="PS65" s="31">
        <v>2</v>
      </c>
      <c r="PU65" s="31">
        <v>2</v>
      </c>
      <c r="PW65" s="31">
        <v>2</v>
      </c>
      <c r="PY65" s="31">
        <v>2</v>
      </c>
      <c r="QA65" s="31">
        <v>2</v>
      </c>
      <c r="QC65" s="31">
        <v>2</v>
      </c>
      <c r="QE65" s="31">
        <v>2</v>
      </c>
      <c r="QG65" s="31">
        <v>2</v>
      </c>
      <c r="QI65" s="31" t="s">
        <v>355</v>
      </c>
      <c r="QK65" s="31">
        <v>1</v>
      </c>
      <c r="QL65" s="31">
        <v>2</v>
      </c>
      <c r="QM65" s="31">
        <v>2</v>
      </c>
      <c r="QN65" s="31">
        <v>2</v>
      </c>
      <c r="QO65" s="31">
        <v>2</v>
      </c>
      <c r="QP65" s="31">
        <v>2</v>
      </c>
      <c r="QQ65" s="31">
        <v>2</v>
      </c>
      <c r="QR65" s="31">
        <v>2</v>
      </c>
      <c r="QS65" s="31">
        <v>2</v>
      </c>
      <c r="QT65" s="31">
        <v>2</v>
      </c>
      <c r="QU65" s="31">
        <v>2</v>
      </c>
      <c r="QV65" s="31">
        <v>2</v>
      </c>
      <c r="QW65" s="31">
        <v>2</v>
      </c>
      <c r="QX65" s="31">
        <v>2</v>
      </c>
      <c r="QY65" s="31">
        <v>2</v>
      </c>
      <c r="QZ65" s="31">
        <v>2</v>
      </c>
      <c r="RA65" s="31">
        <v>2</v>
      </c>
      <c r="RB65" s="31">
        <v>1</v>
      </c>
      <c r="RC65" s="31">
        <v>2</v>
      </c>
      <c r="RD65" s="31">
        <v>2</v>
      </c>
      <c r="RE65" s="31">
        <v>2</v>
      </c>
      <c r="RF65" s="31">
        <v>2</v>
      </c>
      <c r="RG65" s="31">
        <v>2</v>
      </c>
      <c r="RH65" s="31">
        <v>2</v>
      </c>
      <c r="RI65" s="31">
        <v>2</v>
      </c>
      <c r="RJ65" s="31">
        <v>2</v>
      </c>
      <c r="RK65" s="31">
        <v>2</v>
      </c>
      <c r="RL65" s="31">
        <v>2</v>
      </c>
      <c r="RM65" s="31">
        <v>2</v>
      </c>
      <c r="RN65" s="31">
        <v>2</v>
      </c>
      <c r="RO65" s="31">
        <v>2</v>
      </c>
      <c r="RP65" s="31">
        <v>2</v>
      </c>
      <c r="RQ65" s="31">
        <v>2</v>
      </c>
      <c r="RR65" s="31">
        <v>2</v>
      </c>
      <c r="RS65" s="31">
        <v>2</v>
      </c>
      <c r="RT65" s="31" t="s">
        <v>362</v>
      </c>
      <c r="RU65" s="31" t="s">
        <v>2305</v>
      </c>
      <c r="RV65" s="31" t="s">
        <v>355</v>
      </c>
      <c r="RW65" s="31" t="s">
        <v>355</v>
      </c>
      <c r="RX65" s="31">
        <v>4</v>
      </c>
      <c r="RY65" s="31">
        <v>2</v>
      </c>
      <c r="RZ65" s="31">
        <v>2</v>
      </c>
      <c r="SA65" s="31">
        <v>2</v>
      </c>
      <c r="SB65" s="31">
        <v>2</v>
      </c>
      <c r="SC65" s="31">
        <v>2</v>
      </c>
      <c r="SD65" s="31">
        <v>4</v>
      </c>
      <c r="SE65" s="31">
        <v>1</v>
      </c>
      <c r="SF65" s="31">
        <v>2</v>
      </c>
      <c r="SG65" s="31">
        <v>2</v>
      </c>
      <c r="SH65" s="31">
        <v>2</v>
      </c>
      <c r="SI65" s="31">
        <v>2</v>
      </c>
      <c r="SJ65" s="31">
        <v>2</v>
      </c>
      <c r="SK65" s="31">
        <v>2</v>
      </c>
      <c r="SL65" s="31">
        <v>2</v>
      </c>
      <c r="SM65" s="31" t="s">
        <v>2255</v>
      </c>
      <c r="SO65" s="31">
        <v>2</v>
      </c>
      <c r="SP65" s="31">
        <v>2</v>
      </c>
      <c r="SQ65" s="31">
        <v>2</v>
      </c>
      <c r="SR65" s="31">
        <v>2</v>
      </c>
      <c r="SS65" s="31">
        <v>2</v>
      </c>
      <c r="ST65" s="31">
        <v>2</v>
      </c>
      <c r="SU65" s="31">
        <v>2</v>
      </c>
      <c r="SV65" s="31">
        <v>2</v>
      </c>
      <c r="SW65" s="31" t="s">
        <v>1430</v>
      </c>
      <c r="SX65" s="31">
        <v>3</v>
      </c>
      <c r="SZ65" s="31">
        <v>2</v>
      </c>
      <c r="TA65" s="31">
        <v>2</v>
      </c>
      <c r="TB65" s="31">
        <v>2</v>
      </c>
      <c r="TC65" s="31">
        <v>2</v>
      </c>
      <c r="TD65" s="31">
        <v>2</v>
      </c>
      <c r="TE65" s="31">
        <v>1</v>
      </c>
      <c r="TF65" s="31">
        <v>2</v>
      </c>
      <c r="TG65" s="31">
        <v>1</v>
      </c>
      <c r="TH65" s="31" t="s">
        <v>2306</v>
      </c>
      <c r="TJ65" s="31" t="s">
        <v>2176</v>
      </c>
      <c r="TK65" s="31" t="s">
        <v>2130</v>
      </c>
      <c r="TS65" s="31">
        <v>2</v>
      </c>
      <c r="TT65" s="31">
        <v>2</v>
      </c>
      <c r="TU65" s="31">
        <v>2</v>
      </c>
      <c r="TV65" s="31">
        <v>1</v>
      </c>
      <c r="TW65" s="31">
        <v>1</v>
      </c>
      <c r="TX65" s="31">
        <v>2</v>
      </c>
      <c r="TY65" s="31">
        <v>2</v>
      </c>
      <c r="TZ65" s="31">
        <v>1</v>
      </c>
      <c r="UA65" s="31">
        <v>1</v>
      </c>
    </row>
    <row r="66" spans="1:547" s="31" customFormat="1" ht="13.5" customHeight="1">
      <c r="A66" s="31">
        <f t="shared" si="0"/>
        <v>64</v>
      </c>
      <c r="B66" s="31">
        <v>64</v>
      </c>
      <c r="C66" s="31">
        <v>34</v>
      </c>
      <c r="D66" s="31" t="s">
        <v>2121</v>
      </c>
      <c r="E66" s="31" t="s">
        <v>2307</v>
      </c>
      <c r="F66" s="31">
        <v>3</v>
      </c>
      <c r="H66" s="31">
        <v>42377</v>
      </c>
      <c r="I66" s="31">
        <v>24309</v>
      </c>
      <c r="J66" s="31">
        <v>2</v>
      </c>
      <c r="K66" s="31">
        <v>1</v>
      </c>
      <c r="L66" s="31">
        <v>4</v>
      </c>
      <c r="M66" s="31">
        <v>1</v>
      </c>
      <c r="N66" s="31">
        <v>4</v>
      </c>
      <c r="O66" s="31">
        <v>1</v>
      </c>
      <c r="P66" s="31">
        <v>1</v>
      </c>
      <c r="Q66" s="31">
        <v>1</v>
      </c>
      <c r="R66" s="31">
        <v>41699</v>
      </c>
      <c r="S66" s="31">
        <v>42156</v>
      </c>
      <c r="T66" s="31">
        <v>42233</v>
      </c>
      <c r="W66" s="31">
        <v>1</v>
      </c>
      <c r="X66" s="31">
        <v>2</v>
      </c>
      <c r="Y66" s="31">
        <v>2</v>
      </c>
      <c r="Z66" s="31">
        <v>2</v>
      </c>
      <c r="AA66" s="31">
        <v>2</v>
      </c>
      <c r="AB66" s="31">
        <v>2</v>
      </c>
      <c r="AC66" s="31">
        <v>2</v>
      </c>
      <c r="AD66" s="31">
        <v>2</v>
      </c>
      <c r="AE66" s="31">
        <v>2</v>
      </c>
      <c r="AF66" s="31">
        <v>2</v>
      </c>
      <c r="AG66" s="31">
        <v>2</v>
      </c>
      <c r="AH66" s="31">
        <v>1</v>
      </c>
      <c r="AI66" s="31">
        <v>2</v>
      </c>
      <c r="AJ66" s="31">
        <v>2</v>
      </c>
      <c r="AK66" s="31">
        <v>4</v>
      </c>
      <c r="AL66" s="31">
        <v>2</v>
      </c>
      <c r="AN66" s="31">
        <v>1</v>
      </c>
      <c r="AO66" s="31">
        <v>2</v>
      </c>
      <c r="AP66" s="31">
        <v>2</v>
      </c>
      <c r="AQ66" s="31">
        <v>2</v>
      </c>
      <c r="AR66" s="31">
        <v>1</v>
      </c>
      <c r="AS66" s="31">
        <v>2</v>
      </c>
      <c r="AT66" s="31">
        <v>2</v>
      </c>
      <c r="AU66" s="31">
        <v>2</v>
      </c>
      <c r="AW66" s="31">
        <v>1</v>
      </c>
      <c r="AX66" s="31">
        <v>1</v>
      </c>
      <c r="AY66" s="31">
        <v>1</v>
      </c>
      <c r="AZ66" s="31">
        <v>1</v>
      </c>
      <c r="BA66" s="31">
        <v>1</v>
      </c>
      <c r="BB66" s="31">
        <v>2</v>
      </c>
      <c r="BD66" s="31">
        <v>1</v>
      </c>
      <c r="BE66" s="31">
        <v>2</v>
      </c>
      <c r="BF66" s="31">
        <v>2</v>
      </c>
      <c r="BG66" s="31">
        <v>2</v>
      </c>
      <c r="BH66" s="31">
        <v>2</v>
      </c>
      <c r="BI66" s="31">
        <v>2</v>
      </c>
      <c r="BK66" s="31">
        <v>1</v>
      </c>
      <c r="BL66" s="31">
        <v>1</v>
      </c>
      <c r="BM66" s="31">
        <v>2</v>
      </c>
      <c r="BN66" s="31">
        <v>2</v>
      </c>
      <c r="BO66" s="31">
        <v>2</v>
      </c>
      <c r="BP66" s="31">
        <v>2</v>
      </c>
      <c r="BQ66" s="31">
        <v>2</v>
      </c>
      <c r="BS66" s="31" t="s">
        <v>355</v>
      </c>
      <c r="BT66" s="31">
        <v>2</v>
      </c>
      <c r="BU66" s="31">
        <v>2</v>
      </c>
      <c r="BV66" s="31">
        <v>2</v>
      </c>
      <c r="BW66" s="31">
        <v>2</v>
      </c>
      <c r="BX66" s="31">
        <v>2</v>
      </c>
      <c r="BY66" s="31">
        <v>1</v>
      </c>
      <c r="BZ66" s="31">
        <v>2</v>
      </c>
      <c r="CA66" s="31">
        <v>2</v>
      </c>
      <c r="CB66" s="31">
        <v>2</v>
      </c>
      <c r="CC66" s="31">
        <v>1</v>
      </c>
      <c r="CD66" s="31">
        <v>1</v>
      </c>
      <c r="CH66" s="31">
        <v>1</v>
      </c>
      <c r="CM66" s="31">
        <v>7</v>
      </c>
      <c r="CN66" s="31">
        <v>5</v>
      </c>
      <c r="CO66" s="31">
        <v>1</v>
      </c>
      <c r="CP66" s="31">
        <v>16</v>
      </c>
      <c r="CQ66" s="31">
        <v>22</v>
      </c>
      <c r="DA66" s="31">
        <v>2</v>
      </c>
      <c r="DB66" s="31">
        <v>1</v>
      </c>
      <c r="DC66" s="31">
        <v>2</v>
      </c>
      <c r="DD66" s="31">
        <v>4</v>
      </c>
      <c r="DE66" s="31">
        <v>8</v>
      </c>
      <c r="DF66" s="31">
        <v>3</v>
      </c>
      <c r="DG66" s="31">
        <v>4</v>
      </c>
      <c r="DH66" s="31">
        <v>3</v>
      </c>
      <c r="DI66" s="31">
        <v>3</v>
      </c>
      <c r="DJ66" s="31">
        <v>4</v>
      </c>
      <c r="DK66" s="31">
        <v>3</v>
      </c>
      <c r="DL66" s="31">
        <v>3</v>
      </c>
      <c r="DM66" s="31">
        <v>3</v>
      </c>
      <c r="DN66" s="31">
        <v>4</v>
      </c>
      <c r="DO66" s="31">
        <v>4</v>
      </c>
      <c r="DP66" s="31">
        <v>4</v>
      </c>
      <c r="DQ66" s="31">
        <v>4</v>
      </c>
      <c r="DR66" s="31">
        <v>42</v>
      </c>
      <c r="DT66" s="31">
        <v>221</v>
      </c>
      <c r="DU66" s="31">
        <v>0</v>
      </c>
      <c r="DV66" s="31">
        <v>171</v>
      </c>
      <c r="DW66" s="31" t="s">
        <v>2136</v>
      </c>
      <c r="EB66" s="31">
        <v>0.7</v>
      </c>
      <c r="EC66" s="31">
        <v>0.7</v>
      </c>
      <c r="ED66" s="31">
        <v>1.2</v>
      </c>
      <c r="EE66" s="31" t="s">
        <v>2123</v>
      </c>
      <c r="EF66" s="31">
        <v>177</v>
      </c>
      <c r="EG66" s="31">
        <v>0</v>
      </c>
      <c r="EH66" s="31">
        <v>240</v>
      </c>
      <c r="EN66" s="31">
        <v>99</v>
      </c>
      <c r="EO66" s="31">
        <v>0</v>
      </c>
      <c r="EP66" s="31">
        <v>160</v>
      </c>
      <c r="EQ66" s="31" t="s">
        <v>2123</v>
      </c>
      <c r="EV66" s="31">
        <v>2</v>
      </c>
      <c r="EW66" s="31">
        <v>2</v>
      </c>
      <c r="EX66" s="31">
        <v>2</v>
      </c>
      <c r="EY66" s="31">
        <v>2</v>
      </c>
      <c r="EZ66" s="31">
        <v>3</v>
      </c>
      <c r="FA66" s="31">
        <v>1</v>
      </c>
      <c r="FK66" s="31">
        <v>1</v>
      </c>
      <c r="FL66" s="31">
        <v>2</v>
      </c>
      <c r="FM66" s="31">
        <v>2</v>
      </c>
      <c r="FN66" s="31">
        <v>2</v>
      </c>
      <c r="FO66" s="31">
        <v>2</v>
      </c>
      <c r="FP66" s="31">
        <v>2</v>
      </c>
      <c r="FQ66" s="31">
        <v>2</v>
      </c>
      <c r="FR66" s="31">
        <v>2</v>
      </c>
      <c r="FT66" s="31">
        <v>2</v>
      </c>
      <c r="FU66" s="31">
        <v>2</v>
      </c>
      <c r="FV66" s="31">
        <v>2</v>
      </c>
      <c r="FW66" s="31">
        <v>1</v>
      </c>
      <c r="FX66" s="31">
        <v>1</v>
      </c>
      <c r="FY66" s="31">
        <v>2</v>
      </c>
      <c r="GA66" s="31">
        <v>2</v>
      </c>
      <c r="GB66" s="31">
        <v>2</v>
      </c>
      <c r="GC66" s="31">
        <v>1</v>
      </c>
      <c r="GD66" s="31">
        <v>1980</v>
      </c>
      <c r="GE66" s="31">
        <v>2</v>
      </c>
      <c r="GH66" s="31">
        <v>2</v>
      </c>
      <c r="GJ66" s="31">
        <v>2</v>
      </c>
      <c r="GL66" s="31">
        <v>1</v>
      </c>
      <c r="GM66" s="31">
        <v>42217</v>
      </c>
      <c r="GO66" s="31">
        <v>2</v>
      </c>
      <c r="GQ66" s="31">
        <v>2</v>
      </c>
      <c r="GS66" s="31">
        <v>2</v>
      </c>
      <c r="GU66" s="31">
        <v>2</v>
      </c>
      <c r="GW66" s="31">
        <v>2</v>
      </c>
      <c r="GY66" s="31">
        <v>2</v>
      </c>
      <c r="HA66" s="31">
        <v>2</v>
      </c>
      <c r="HM66" s="31">
        <v>2</v>
      </c>
      <c r="HP66" s="31">
        <v>2</v>
      </c>
      <c r="HQ66" s="31">
        <v>2</v>
      </c>
      <c r="HR66" s="31">
        <v>2</v>
      </c>
      <c r="HS66" s="31">
        <v>2</v>
      </c>
      <c r="HT66" s="31">
        <v>2</v>
      </c>
      <c r="HU66" s="31">
        <v>2</v>
      </c>
      <c r="HV66" s="31">
        <v>2</v>
      </c>
      <c r="HZ66" s="31">
        <v>2</v>
      </c>
      <c r="IA66" s="31">
        <v>2</v>
      </c>
      <c r="IB66" s="31">
        <v>2</v>
      </c>
      <c r="IC66" s="31">
        <v>2</v>
      </c>
      <c r="ID66" s="31">
        <v>2</v>
      </c>
      <c r="IE66" s="31">
        <v>2</v>
      </c>
      <c r="IF66" s="31">
        <v>2</v>
      </c>
      <c r="IJ66" s="31">
        <v>2</v>
      </c>
      <c r="IK66" s="31">
        <v>2</v>
      </c>
      <c r="IL66" s="31">
        <v>2</v>
      </c>
      <c r="IM66" s="31">
        <v>2</v>
      </c>
      <c r="IN66" s="31">
        <v>2</v>
      </c>
      <c r="IO66" s="31">
        <v>2</v>
      </c>
      <c r="IP66" s="31">
        <v>2</v>
      </c>
      <c r="IT66" s="31">
        <v>2</v>
      </c>
      <c r="IU66" s="31">
        <v>2</v>
      </c>
      <c r="IV66" s="31">
        <v>2</v>
      </c>
      <c r="IW66" s="31">
        <v>2</v>
      </c>
      <c r="IX66" s="31">
        <v>2</v>
      </c>
      <c r="IY66" s="31">
        <v>2</v>
      </c>
      <c r="IZ66" s="31">
        <v>2</v>
      </c>
      <c r="JD66" s="31">
        <v>2</v>
      </c>
      <c r="JE66" s="31">
        <v>2</v>
      </c>
      <c r="JF66" s="31">
        <v>2</v>
      </c>
      <c r="JG66" s="31">
        <v>2</v>
      </c>
      <c r="JH66" s="31">
        <v>2</v>
      </c>
      <c r="JI66" s="31">
        <v>2</v>
      </c>
      <c r="JJ66" s="31">
        <v>2</v>
      </c>
      <c r="JN66" s="31" t="s">
        <v>2308</v>
      </c>
      <c r="JQ66" s="31" t="s">
        <v>2309</v>
      </c>
      <c r="JT66" s="31" t="s">
        <v>2310</v>
      </c>
      <c r="JU66" s="31" t="s">
        <v>2310</v>
      </c>
      <c r="JZ66" s="31">
        <v>1</v>
      </c>
      <c r="KC66" s="31">
        <v>2</v>
      </c>
      <c r="KD66" s="31" t="s">
        <v>2311</v>
      </c>
      <c r="KE66" s="31">
        <v>67</v>
      </c>
      <c r="LA66" s="31" t="s">
        <v>2304</v>
      </c>
      <c r="LB66" s="31" t="s">
        <v>2312</v>
      </c>
      <c r="LC66" s="31">
        <v>2</v>
      </c>
      <c r="LD66" s="31">
        <v>2</v>
      </c>
      <c r="LE66" s="31" t="s">
        <v>2162</v>
      </c>
      <c r="LF66" s="31">
        <v>2</v>
      </c>
      <c r="LH66" s="31">
        <v>2</v>
      </c>
      <c r="LI66" s="31">
        <v>2</v>
      </c>
      <c r="LK66" s="31">
        <v>2</v>
      </c>
      <c r="LM66" s="31">
        <v>2</v>
      </c>
      <c r="LO66" s="31">
        <v>2</v>
      </c>
      <c r="LQ66" s="31">
        <v>2</v>
      </c>
      <c r="LS66" s="31">
        <v>2</v>
      </c>
      <c r="LU66" s="31">
        <v>2</v>
      </c>
      <c r="LW66" s="31">
        <v>2</v>
      </c>
      <c r="LY66" s="31">
        <v>2</v>
      </c>
      <c r="MA66" s="31">
        <v>2</v>
      </c>
      <c r="MC66" s="31">
        <v>2</v>
      </c>
      <c r="ME66" s="31">
        <v>2</v>
      </c>
      <c r="MG66" s="31">
        <v>2</v>
      </c>
      <c r="MI66" s="31">
        <v>2</v>
      </c>
      <c r="MK66" s="31">
        <v>2</v>
      </c>
      <c r="MM66" s="31">
        <v>2</v>
      </c>
      <c r="MO66" s="31">
        <v>2</v>
      </c>
      <c r="MQ66" s="31">
        <v>2</v>
      </c>
      <c r="MS66" s="31">
        <v>2</v>
      </c>
      <c r="MU66" s="31">
        <v>2</v>
      </c>
      <c r="MW66" s="31">
        <v>2</v>
      </c>
      <c r="MY66" s="31" t="s">
        <v>355</v>
      </c>
      <c r="NC66" s="31">
        <v>2</v>
      </c>
      <c r="NE66" s="31">
        <v>2</v>
      </c>
      <c r="NG66" s="31">
        <v>2</v>
      </c>
      <c r="NI66" s="31">
        <v>2</v>
      </c>
      <c r="NK66" s="31">
        <v>2</v>
      </c>
      <c r="NM66" s="31">
        <v>2</v>
      </c>
      <c r="NO66" s="31">
        <v>2</v>
      </c>
      <c r="NQ66" s="31">
        <v>2</v>
      </c>
      <c r="NS66" s="31">
        <v>2</v>
      </c>
      <c r="NU66" s="31">
        <v>2</v>
      </c>
      <c r="NW66" s="31">
        <v>2</v>
      </c>
      <c r="NY66" s="31">
        <v>2</v>
      </c>
      <c r="OA66" s="31">
        <v>2</v>
      </c>
      <c r="OC66" s="31">
        <v>2</v>
      </c>
      <c r="OE66" s="31">
        <v>2</v>
      </c>
      <c r="OG66" s="31">
        <v>2</v>
      </c>
      <c r="OI66" s="31">
        <v>2</v>
      </c>
      <c r="OK66" s="31">
        <v>2</v>
      </c>
      <c r="OM66" s="31">
        <v>2</v>
      </c>
      <c r="OO66" s="31">
        <v>2</v>
      </c>
      <c r="OQ66" s="31" t="s">
        <v>355</v>
      </c>
      <c r="OS66" s="31">
        <v>2</v>
      </c>
      <c r="OU66" s="31">
        <v>2</v>
      </c>
      <c r="OW66" s="31">
        <v>2</v>
      </c>
      <c r="OY66" s="31">
        <v>2</v>
      </c>
      <c r="PA66" s="31">
        <v>2</v>
      </c>
      <c r="PC66" s="31">
        <v>2</v>
      </c>
      <c r="PE66" s="31">
        <v>2</v>
      </c>
      <c r="PG66" s="31">
        <v>2</v>
      </c>
      <c r="PI66" s="31">
        <v>2</v>
      </c>
      <c r="PK66" s="31">
        <v>2</v>
      </c>
      <c r="PM66" s="31">
        <v>2</v>
      </c>
      <c r="PO66" s="31">
        <v>2</v>
      </c>
      <c r="PQ66" s="31">
        <v>2</v>
      </c>
      <c r="PS66" s="31">
        <v>2</v>
      </c>
      <c r="PU66" s="31">
        <v>2</v>
      </c>
      <c r="PW66" s="31">
        <v>2</v>
      </c>
      <c r="PY66" s="31">
        <v>2</v>
      </c>
      <c r="QA66" s="31">
        <v>2</v>
      </c>
      <c r="QC66" s="31">
        <v>2</v>
      </c>
      <c r="QE66" s="31">
        <v>2</v>
      </c>
      <c r="QG66" s="31">
        <v>2</v>
      </c>
      <c r="QI66" s="31" t="s">
        <v>355</v>
      </c>
      <c r="QK66" s="31">
        <v>1</v>
      </c>
      <c r="QL66" s="31">
        <v>2</v>
      </c>
      <c r="QM66" s="31">
        <v>2</v>
      </c>
      <c r="QN66" s="31">
        <v>2</v>
      </c>
      <c r="QO66" s="31">
        <v>2</v>
      </c>
      <c r="QP66" s="31">
        <v>2</v>
      </c>
      <c r="QQ66" s="31">
        <v>2</v>
      </c>
      <c r="QR66" s="31">
        <v>2</v>
      </c>
      <c r="QS66" s="31">
        <v>2</v>
      </c>
      <c r="QT66" s="31">
        <v>2</v>
      </c>
      <c r="QU66" s="31">
        <v>2</v>
      </c>
      <c r="QV66" s="31">
        <v>2</v>
      </c>
      <c r="QW66" s="31">
        <v>2</v>
      </c>
      <c r="QX66" s="31">
        <v>2</v>
      </c>
      <c r="QY66" s="31">
        <v>2</v>
      </c>
      <c r="QZ66" s="31">
        <v>1</v>
      </c>
      <c r="RA66" s="31">
        <v>2</v>
      </c>
      <c r="RB66" s="31">
        <v>2</v>
      </c>
      <c r="RC66" s="31">
        <v>2</v>
      </c>
      <c r="RD66" s="31">
        <v>2</v>
      </c>
      <c r="RE66" s="31">
        <v>2</v>
      </c>
      <c r="RF66" s="31">
        <v>2</v>
      </c>
      <c r="RG66" s="31">
        <v>2</v>
      </c>
      <c r="RH66" s="31">
        <v>2</v>
      </c>
      <c r="RI66" s="31">
        <v>2</v>
      </c>
      <c r="RJ66" s="31">
        <v>2</v>
      </c>
      <c r="RK66" s="31">
        <v>2</v>
      </c>
      <c r="RL66" s="31">
        <v>2</v>
      </c>
      <c r="RM66" s="31">
        <v>1</v>
      </c>
      <c r="RN66" s="31">
        <v>2</v>
      </c>
      <c r="RO66" s="31">
        <v>2</v>
      </c>
      <c r="RP66" s="31">
        <v>2</v>
      </c>
      <c r="RQ66" s="31">
        <v>2</v>
      </c>
      <c r="RR66" s="31">
        <v>1</v>
      </c>
      <c r="RS66" s="31">
        <v>2</v>
      </c>
      <c r="RT66" s="31" t="s">
        <v>2243</v>
      </c>
      <c r="RU66" s="31" t="s">
        <v>1707</v>
      </c>
      <c r="RV66" s="31" t="s">
        <v>355</v>
      </c>
      <c r="RW66" s="31" t="s">
        <v>355</v>
      </c>
      <c r="RX66" s="31">
        <v>4</v>
      </c>
      <c r="RY66" s="31">
        <v>1</v>
      </c>
      <c r="RZ66" s="31">
        <v>2</v>
      </c>
      <c r="SA66" s="31">
        <v>2</v>
      </c>
      <c r="SB66" s="31">
        <v>2</v>
      </c>
      <c r="SC66" s="31">
        <v>2</v>
      </c>
      <c r="SD66" s="31">
        <v>4</v>
      </c>
      <c r="SE66" s="31">
        <v>1</v>
      </c>
      <c r="SF66" s="31">
        <v>2</v>
      </c>
      <c r="SG66" s="31">
        <v>2</v>
      </c>
      <c r="SH66" s="31">
        <v>2</v>
      </c>
      <c r="SI66" s="31">
        <v>2</v>
      </c>
      <c r="SJ66" s="31">
        <v>2</v>
      </c>
      <c r="SK66" s="31">
        <v>2</v>
      </c>
      <c r="SL66" s="31">
        <v>2</v>
      </c>
      <c r="SM66" s="31" t="s">
        <v>2255</v>
      </c>
      <c r="SO66" s="31">
        <v>2</v>
      </c>
      <c r="SP66" s="31">
        <v>2</v>
      </c>
      <c r="SQ66" s="31">
        <v>2</v>
      </c>
      <c r="SR66" s="31">
        <v>1</v>
      </c>
      <c r="SS66" s="31">
        <v>1</v>
      </c>
      <c r="ST66" s="31">
        <v>2</v>
      </c>
      <c r="SU66" s="31">
        <v>2</v>
      </c>
      <c r="SV66" s="31">
        <v>1</v>
      </c>
      <c r="SW66" s="31" t="s">
        <v>1430</v>
      </c>
      <c r="SX66" s="31">
        <v>6</v>
      </c>
      <c r="SZ66" s="31">
        <v>2</v>
      </c>
      <c r="TA66" s="31">
        <v>2</v>
      </c>
      <c r="TB66" s="31">
        <v>2</v>
      </c>
      <c r="TC66" s="31">
        <v>2</v>
      </c>
      <c r="TD66" s="31">
        <v>2</v>
      </c>
      <c r="TE66" s="31">
        <v>2</v>
      </c>
      <c r="TF66" s="31">
        <v>2</v>
      </c>
      <c r="TG66" s="31">
        <v>1</v>
      </c>
      <c r="TH66" s="31" t="s">
        <v>2255</v>
      </c>
      <c r="TJ66" s="31" t="s">
        <v>2134</v>
      </c>
      <c r="TK66" s="31" t="s">
        <v>2134</v>
      </c>
      <c r="TS66" s="31">
        <v>2</v>
      </c>
      <c r="TT66" s="31">
        <v>2</v>
      </c>
      <c r="TU66" s="31">
        <v>2</v>
      </c>
      <c r="TV66" s="31">
        <v>1</v>
      </c>
      <c r="TW66" s="31">
        <v>1</v>
      </c>
      <c r="TX66" s="31">
        <v>2</v>
      </c>
      <c r="TY66" s="31">
        <v>2</v>
      </c>
      <c r="TZ66" s="31">
        <v>1</v>
      </c>
      <c r="UA66" s="31">
        <v>1</v>
      </c>
    </row>
    <row r="67" spans="1:547" s="31" customFormat="1" ht="13.5" customHeight="1">
      <c r="A67" s="31">
        <f t="shared" si="0"/>
        <v>65</v>
      </c>
      <c r="B67" s="31">
        <v>65</v>
      </c>
      <c r="C67" s="31">
        <v>35</v>
      </c>
      <c r="D67" s="31" t="s">
        <v>2121</v>
      </c>
      <c r="E67" s="31" t="s">
        <v>2313</v>
      </c>
      <c r="F67" s="31">
        <v>3</v>
      </c>
      <c r="H67" s="31">
        <v>42377</v>
      </c>
      <c r="I67" s="31">
        <v>16351</v>
      </c>
      <c r="J67" s="31">
        <v>1</v>
      </c>
      <c r="K67" s="31">
        <v>1</v>
      </c>
      <c r="L67" s="31">
        <v>1</v>
      </c>
      <c r="M67" s="31">
        <v>1</v>
      </c>
      <c r="N67" s="31">
        <v>1</v>
      </c>
      <c r="O67" s="31">
        <v>1</v>
      </c>
      <c r="R67" s="31">
        <v>42095</v>
      </c>
      <c r="S67" s="31">
        <v>42156</v>
      </c>
      <c r="T67" s="31">
        <v>42334</v>
      </c>
      <c r="W67" s="31">
        <v>1</v>
      </c>
      <c r="X67" s="31">
        <v>2</v>
      </c>
      <c r="Y67" s="31">
        <v>2</v>
      </c>
      <c r="Z67" s="31">
        <v>2</v>
      </c>
      <c r="AA67" s="31">
        <v>2</v>
      </c>
      <c r="AB67" s="31">
        <v>2</v>
      </c>
      <c r="AC67" s="31">
        <v>2</v>
      </c>
      <c r="AD67" s="31">
        <v>2</v>
      </c>
      <c r="AE67" s="31">
        <v>3</v>
      </c>
      <c r="AF67" s="31">
        <v>1</v>
      </c>
      <c r="AG67" s="31">
        <v>1</v>
      </c>
      <c r="AH67" s="31">
        <v>2</v>
      </c>
      <c r="AI67" s="31">
        <v>6</v>
      </c>
      <c r="AK67" s="31">
        <v>4</v>
      </c>
      <c r="AL67" s="31">
        <v>2</v>
      </c>
      <c r="AN67" s="31">
        <v>1</v>
      </c>
      <c r="AO67" s="31">
        <v>2</v>
      </c>
      <c r="AP67" s="31">
        <v>2</v>
      </c>
      <c r="AQ67" s="31">
        <v>2</v>
      </c>
      <c r="AR67" s="31">
        <v>2</v>
      </c>
      <c r="AS67" s="31">
        <v>2</v>
      </c>
      <c r="AT67" s="31">
        <v>2</v>
      </c>
      <c r="AU67" s="31">
        <v>2</v>
      </c>
      <c r="AW67" s="31">
        <v>1</v>
      </c>
      <c r="AX67" s="31">
        <v>2</v>
      </c>
      <c r="AY67" s="31">
        <v>2</v>
      </c>
      <c r="AZ67" s="31">
        <v>1</v>
      </c>
      <c r="BA67" s="31">
        <v>1</v>
      </c>
      <c r="BB67" s="31">
        <v>2</v>
      </c>
      <c r="BD67" s="31">
        <v>1</v>
      </c>
      <c r="BE67" s="31">
        <v>1</v>
      </c>
      <c r="BF67" s="31">
        <v>2</v>
      </c>
      <c r="BG67" s="31">
        <v>1</v>
      </c>
      <c r="BH67" s="31">
        <v>1</v>
      </c>
      <c r="BI67" s="31">
        <v>2</v>
      </c>
      <c r="BK67" s="31">
        <v>2</v>
      </c>
      <c r="BL67" s="31">
        <v>2</v>
      </c>
      <c r="BM67" s="31">
        <v>2</v>
      </c>
      <c r="BN67" s="31">
        <v>2</v>
      </c>
      <c r="BO67" s="31">
        <v>2</v>
      </c>
      <c r="BP67" s="31">
        <v>2</v>
      </c>
      <c r="BQ67" s="31">
        <v>1</v>
      </c>
      <c r="BS67" s="31" t="s">
        <v>355</v>
      </c>
      <c r="BT67" s="31">
        <v>2</v>
      </c>
      <c r="BU67" s="31">
        <v>2</v>
      </c>
      <c r="BV67" s="31">
        <v>2</v>
      </c>
      <c r="BW67" s="31">
        <v>2</v>
      </c>
      <c r="BX67" s="31">
        <v>2</v>
      </c>
      <c r="BY67" s="31">
        <v>3</v>
      </c>
      <c r="BZ67" s="31">
        <v>2</v>
      </c>
      <c r="CA67" s="31">
        <v>2</v>
      </c>
      <c r="CB67" s="31">
        <v>2</v>
      </c>
      <c r="CC67" s="31">
        <v>2</v>
      </c>
      <c r="CD67" s="31">
        <v>1</v>
      </c>
      <c r="CH67" s="31">
        <v>1</v>
      </c>
      <c r="CM67" s="31">
        <v>25</v>
      </c>
      <c r="CN67" s="31">
        <v>23</v>
      </c>
      <c r="CO67" s="31">
        <v>15</v>
      </c>
      <c r="CP67" s="31">
        <v>9</v>
      </c>
      <c r="CQ67" s="31">
        <v>3</v>
      </c>
      <c r="DA67" s="31">
        <v>4</v>
      </c>
      <c r="DB67" s="31">
        <v>2</v>
      </c>
      <c r="DC67" s="31">
        <v>3</v>
      </c>
      <c r="DF67" s="31">
        <v>2</v>
      </c>
      <c r="DG67" s="31">
        <v>4</v>
      </c>
      <c r="DH67" s="31">
        <v>3</v>
      </c>
      <c r="DI67" s="31">
        <v>3</v>
      </c>
      <c r="DJ67" s="31">
        <v>1</v>
      </c>
      <c r="DK67" s="31">
        <v>1</v>
      </c>
      <c r="DL67" s="31">
        <v>1</v>
      </c>
      <c r="DM67" s="31">
        <v>2</v>
      </c>
      <c r="DN67" s="31">
        <v>0</v>
      </c>
      <c r="DO67" s="31">
        <v>4</v>
      </c>
      <c r="DP67" s="31">
        <v>4</v>
      </c>
      <c r="DQ67" s="31">
        <v>4</v>
      </c>
      <c r="DR67" s="31">
        <v>29</v>
      </c>
      <c r="EV67" s="31">
        <v>1</v>
      </c>
      <c r="EW67" s="31">
        <v>2</v>
      </c>
      <c r="EX67" s="31">
        <v>2</v>
      </c>
      <c r="EY67" s="31">
        <v>2</v>
      </c>
      <c r="EZ67" s="31">
        <v>1</v>
      </c>
      <c r="FA67" s="31">
        <v>1</v>
      </c>
      <c r="FK67" s="31">
        <v>1</v>
      </c>
      <c r="FL67" s="31">
        <v>2</v>
      </c>
      <c r="FM67" s="31">
        <v>1</v>
      </c>
      <c r="FN67" s="31">
        <v>2</v>
      </c>
      <c r="FO67" s="31">
        <v>2</v>
      </c>
      <c r="FP67" s="31">
        <v>2</v>
      </c>
      <c r="FQ67" s="31">
        <v>2</v>
      </c>
      <c r="FR67" s="31">
        <v>2</v>
      </c>
      <c r="FS67" s="31">
        <v>4</v>
      </c>
      <c r="FT67" s="31">
        <v>2</v>
      </c>
      <c r="FU67" s="31">
        <v>2</v>
      </c>
      <c r="FV67" s="31">
        <v>2</v>
      </c>
      <c r="FW67" s="31">
        <v>1</v>
      </c>
      <c r="FX67" s="31">
        <v>1</v>
      </c>
      <c r="FY67" s="31">
        <v>2</v>
      </c>
      <c r="GA67" s="31">
        <v>2</v>
      </c>
      <c r="GB67" s="31">
        <v>2</v>
      </c>
      <c r="GC67" s="31">
        <v>2</v>
      </c>
      <c r="GE67" s="31">
        <v>2</v>
      </c>
      <c r="GH67" s="31">
        <v>2</v>
      </c>
      <c r="GJ67" s="31">
        <v>2</v>
      </c>
      <c r="GL67" s="31">
        <v>1</v>
      </c>
      <c r="GM67" s="31">
        <v>42334</v>
      </c>
      <c r="GN67" s="31" t="s">
        <v>355</v>
      </c>
      <c r="GO67" s="31">
        <v>2</v>
      </c>
      <c r="GQ67" s="31">
        <v>2</v>
      </c>
      <c r="GS67" s="31">
        <v>1</v>
      </c>
      <c r="GU67" s="31">
        <v>2</v>
      </c>
      <c r="GW67" s="31">
        <v>2</v>
      </c>
      <c r="GY67" s="31">
        <v>2</v>
      </c>
      <c r="HA67" s="31">
        <v>1</v>
      </c>
      <c r="HM67" s="31">
        <v>2</v>
      </c>
      <c r="HP67" s="31">
        <v>1</v>
      </c>
      <c r="HQ67" s="31">
        <v>1</v>
      </c>
      <c r="HR67" s="31">
        <v>2</v>
      </c>
      <c r="HS67" s="31">
        <v>2</v>
      </c>
      <c r="HT67" s="31">
        <v>2</v>
      </c>
      <c r="HU67" s="31">
        <v>2</v>
      </c>
      <c r="HV67" s="31">
        <v>2</v>
      </c>
      <c r="HW67" s="31" t="s">
        <v>1452</v>
      </c>
      <c r="HZ67" s="31">
        <v>2</v>
      </c>
      <c r="IA67" s="31">
        <v>2</v>
      </c>
      <c r="IB67" s="31">
        <v>2</v>
      </c>
      <c r="IC67" s="31">
        <v>2</v>
      </c>
      <c r="ID67" s="31">
        <v>2</v>
      </c>
      <c r="IE67" s="31">
        <v>2</v>
      </c>
      <c r="IF67" s="31">
        <v>2</v>
      </c>
      <c r="IJ67" s="31">
        <v>2</v>
      </c>
      <c r="IK67" s="31">
        <v>2</v>
      </c>
      <c r="IL67" s="31">
        <v>2</v>
      </c>
      <c r="IM67" s="31">
        <v>2</v>
      </c>
      <c r="IN67" s="31">
        <v>2</v>
      </c>
      <c r="IO67" s="31">
        <v>2</v>
      </c>
      <c r="IP67" s="31">
        <v>2</v>
      </c>
      <c r="IT67" s="31">
        <v>2</v>
      </c>
      <c r="IU67" s="31">
        <v>2</v>
      </c>
      <c r="IV67" s="31">
        <v>2</v>
      </c>
      <c r="IW67" s="31">
        <v>2</v>
      </c>
      <c r="IX67" s="31">
        <v>2</v>
      </c>
      <c r="IY67" s="31">
        <v>2</v>
      </c>
      <c r="IZ67" s="31">
        <v>2</v>
      </c>
      <c r="JD67" s="31">
        <v>2</v>
      </c>
      <c r="JE67" s="31">
        <v>2</v>
      </c>
      <c r="JF67" s="31">
        <v>2</v>
      </c>
      <c r="JG67" s="31">
        <v>2</v>
      </c>
      <c r="JH67" s="31">
        <v>2</v>
      </c>
      <c r="JI67" s="31">
        <v>2</v>
      </c>
      <c r="JJ67" s="31">
        <v>2</v>
      </c>
      <c r="JZ67" s="31">
        <v>2</v>
      </c>
      <c r="KA67" s="31" t="s">
        <v>2055</v>
      </c>
      <c r="KB67" s="31">
        <v>76</v>
      </c>
      <c r="KC67" s="31">
        <v>2</v>
      </c>
      <c r="KE67" s="31">
        <v>72</v>
      </c>
      <c r="LA67" s="31" t="s">
        <v>2314</v>
      </c>
      <c r="LB67" s="31" t="s">
        <v>2125</v>
      </c>
      <c r="LC67" s="31">
        <v>2</v>
      </c>
      <c r="LE67" s="31" t="s">
        <v>2181</v>
      </c>
      <c r="LF67" s="31">
        <v>2</v>
      </c>
      <c r="LH67" s="31">
        <v>1</v>
      </c>
      <c r="LI67" s="31">
        <v>2</v>
      </c>
      <c r="LK67" s="31">
        <v>2</v>
      </c>
      <c r="LM67" s="31">
        <v>2</v>
      </c>
      <c r="LO67" s="31">
        <v>2</v>
      </c>
      <c r="LQ67" s="31">
        <v>2</v>
      </c>
      <c r="LS67" s="31">
        <v>2</v>
      </c>
      <c r="LU67" s="31">
        <v>2</v>
      </c>
      <c r="LW67" s="31">
        <v>2</v>
      </c>
      <c r="LY67" s="31">
        <v>2</v>
      </c>
      <c r="MA67" s="31">
        <v>2</v>
      </c>
      <c r="MC67" s="31">
        <v>2</v>
      </c>
      <c r="ME67" s="31">
        <v>2</v>
      </c>
      <c r="MG67" s="31">
        <v>2</v>
      </c>
      <c r="MI67" s="31">
        <v>2</v>
      </c>
      <c r="MK67" s="31">
        <v>2</v>
      </c>
      <c r="MM67" s="31">
        <v>2</v>
      </c>
      <c r="MO67" s="31">
        <v>2</v>
      </c>
      <c r="MQ67" s="31">
        <v>2</v>
      </c>
      <c r="MS67" s="31">
        <v>2</v>
      </c>
      <c r="MU67" s="31">
        <v>2</v>
      </c>
      <c r="MW67" s="31">
        <v>2</v>
      </c>
      <c r="MY67" s="31" t="s">
        <v>355</v>
      </c>
      <c r="NC67" s="31">
        <v>2</v>
      </c>
      <c r="NE67" s="31">
        <v>2</v>
      </c>
      <c r="NG67" s="31">
        <v>2</v>
      </c>
      <c r="NI67" s="31">
        <v>2</v>
      </c>
      <c r="NK67" s="31">
        <v>2</v>
      </c>
      <c r="NM67" s="31">
        <v>2</v>
      </c>
      <c r="NO67" s="31">
        <v>2</v>
      </c>
      <c r="NQ67" s="31">
        <v>2</v>
      </c>
      <c r="NS67" s="31">
        <v>2</v>
      </c>
      <c r="NU67" s="31">
        <v>2</v>
      </c>
      <c r="NW67" s="31">
        <v>2</v>
      </c>
      <c r="NY67" s="31">
        <v>2</v>
      </c>
      <c r="OA67" s="31">
        <v>2</v>
      </c>
      <c r="OC67" s="31">
        <v>2</v>
      </c>
      <c r="OE67" s="31">
        <v>2</v>
      </c>
      <c r="OG67" s="31">
        <v>2</v>
      </c>
      <c r="OI67" s="31">
        <v>2</v>
      </c>
      <c r="OK67" s="31">
        <v>2</v>
      </c>
      <c r="OM67" s="31">
        <v>2</v>
      </c>
      <c r="OO67" s="31">
        <v>2</v>
      </c>
      <c r="OQ67" s="31" t="s">
        <v>355</v>
      </c>
      <c r="OS67" s="31">
        <v>2</v>
      </c>
      <c r="OU67" s="31">
        <v>2</v>
      </c>
      <c r="OW67" s="31">
        <v>2</v>
      </c>
      <c r="OY67" s="31">
        <v>2</v>
      </c>
      <c r="PA67" s="31">
        <v>2</v>
      </c>
      <c r="PC67" s="31">
        <v>2</v>
      </c>
      <c r="PE67" s="31">
        <v>2</v>
      </c>
      <c r="PG67" s="31">
        <v>2</v>
      </c>
      <c r="PI67" s="31">
        <v>2</v>
      </c>
      <c r="PK67" s="31">
        <v>2</v>
      </c>
      <c r="PM67" s="31">
        <v>2</v>
      </c>
      <c r="PO67" s="31">
        <v>2</v>
      </c>
      <c r="PQ67" s="31">
        <v>2</v>
      </c>
      <c r="PS67" s="31">
        <v>2</v>
      </c>
      <c r="PU67" s="31">
        <v>2</v>
      </c>
      <c r="PW67" s="31">
        <v>2</v>
      </c>
      <c r="PY67" s="31">
        <v>2</v>
      </c>
      <c r="QA67" s="31">
        <v>1</v>
      </c>
      <c r="QB67" s="31">
        <v>3</v>
      </c>
      <c r="QC67" s="31">
        <v>2</v>
      </c>
      <c r="QE67" s="31">
        <v>2</v>
      </c>
      <c r="QG67" s="31">
        <v>2</v>
      </c>
      <c r="QI67" s="31" t="s">
        <v>355</v>
      </c>
      <c r="QK67" s="31">
        <v>1</v>
      </c>
      <c r="QL67" s="31">
        <v>2</v>
      </c>
      <c r="QM67" s="31">
        <v>2</v>
      </c>
      <c r="QN67" s="31">
        <v>2</v>
      </c>
      <c r="QO67" s="31">
        <v>2</v>
      </c>
      <c r="QP67" s="31">
        <v>2</v>
      </c>
      <c r="QQ67" s="31">
        <v>2</v>
      </c>
      <c r="QR67" s="31">
        <v>2</v>
      </c>
      <c r="QS67" s="31">
        <v>2</v>
      </c>
      <c r="QT67" s="31">
        <v>2</v>
      </c>
      <c r="QU67" s="31">
        <v>2</v>
      </c>
      <c r="QV67" s="31">
        <v>2</v>
      </c>
      <c r="QW67" s="31">
        <v>2</v>
      </c>
      <c r="QX67" s="31">
        <v>2</v>
      </c>
      <c r="QY67" s="31">
        <v>2</v>
      </c>
      <c r="QZ67" s="31">
        <v>2</v>
      </c>
      <c r="RA67" s="31">
        <v>2</v>
      </c>
      <c r="RB67" s="31">
        <v>2</v>
      </c>
      <c r="RC67" s="31">
        <v>1</v>
      </c>
      <c r="RD67" s="31">
        <v>2</v>
      </c>
      <c r="RE67" s="31">
        <v>1</v>
      </c>
      <c r="RF67" s="31">
        <v>2</v>
      </c>
      <c r="RG67" s="31">
        <v>2</v>
      </c>
      <c r="RH67" s="31">
        <v>2</v>
      </c>
      <c r="RI67" s="31">
        <v>2</v>
      </c>
      <c r="RJ67" s="31">
        <v>2</v>
      </c>
      <c r="RK67" s="31">
        <v>2</v>
      </c>
      <c r="RL67" s="31">
        <v>2</v>
      </c>
      <c r="RM67" s="31">
        <v>2</v>
      </c>
      <c r="RN67" s="31">
        <v>2</v>
      </c>
      <c r="RO67" s="31">
        <v>2</v>
      </c>
      <c r="RP67" s="31">
        <v>2</v>
      </c>
      <c r="RQ67" s="31">
        <v>2</v>
      </c>
      <c r="RR67" s="31">
        <v>1</v>
      </c>
      <c r="RS67" s="31">
        <v>2</v>
      </c>
      <c r="RT67" s="31" t="s">
        <v>355</v>
      </c>
      <c r="RU67" s="31" t="s">
        <v>2315</v>
      </c>
      <c r="RV67" s="31" t="s">
        <v>355</v>
      </c>
      <c r="RW67" s="31" t="s">
        <v>355</v>
      </c>
      <c r="RX67" s="31">
        <v>3</v>
      </c>
      <c r="RY67" s="31">
        <v>1</v>
      </c>
      <c r="RZ67" s="31">
        <v>2</v>
      </c>
      <c r="SA67" s="31">
        <v>2</v>
      </c>
      <c r="SB67" s="31">
        <v>2</v>
      </c>
      <c r="SC67" s="31">
        <v>2</v>
      </c>
      <c r="SD67" s="31">
        <v>3</v>
      </c>
      <c r="SE67" s="31">
        <v>1</v>
      </c>
      <c r="SF67" s="31">
        <v>2</v>
      </c>
      <c r="SG67" s="31">
        <v>2</v>
      </c>
      <c r="SH67" s="31">
        <v>2</v>
      </c>
      <c r="SI67" s="31">
        <v>2</v>
      </c>
      <c r="SJ67" s="31">
        <v>2</v>
      </c>
      <c r="SK67" s="31">
        <v>2</v>
      </c>
      <c r="SL67" s="31">
        <v>2</v>
      </c>
      <c r="SM67" s="31" t="s">
        <v>1437</v>
      </c>
      <c r="SO67" s="31">
        <v>2</v>
      </c>
      <c r="SP67" s="31">
        <v>2</v>
      </c>
      <c r="SQ67" s="31">
        <v>2</v>
      </c>
      <c r="SR67" s="31">
        <v>1</v>
      </c>
      <c r="SS67" s="31">
        <v>1</v>
      </c>
      <c r="ST67" s="31">
        <v>2</v>
      </c>
      <c r="SU67" s="31">
        <v>2</v>
      </c>
      <c r="SV67" s="31">
        <v>1</v>
      </c>
      <c r="SW67" s="31" t="s">
        <v>1437</v>
      </c>
      <c r="SX67" s="31">
        <v>2</v>
      </c>
      <c r="SZ67" s="31">
        <v>2</v>
      </c>
      <c r="TA67" s="31">
        <v>2</v>
      </c>
      <c r="TB67" s="31">
        <v>2</v>
      </c>
      <c r="TC67" s="31">
        <v>1</v>
      </c>
      <c r="TD67" s="31">
        <v>1</v>
      </c>
      <c r="TE67" s="31">
        <v>2</v>
      </c>
      <c r="TF67" s="31">
        <v>2</v>
      </c>
      <c r="TG67" s="31">
        <v>1</v>
      </c>
      <c r="TH67" s="31" t="s">
        <v>1437</v>
      </c>
      <c r="TJ67" s="31" t="s">
        <v>2316</v>
      </c>
      <c r="TK67" s="31" t="s">
        <v>2234</v>
      </c>
      <c r="TS67" s="31">
        <v>2</v>
      </c>
      <c r="TT67" s="31">
        <v>2</v>
      </c>
      <c r="TU67" s="31">
        <v>2</v>
      </c>
      <c r="TV67" s="31">
        <v>1</v>
      </c>
      <c r="TW67" s="31">
        <v>1</v>
      </c>
      <c r="TX67" s="31">
        <v>2</v>
      </c>
      <c r="TY67" s="31">
        <v>2</v>
      </c>
      <c r="TZ67" s="31">
        <v>1</v>
      </c>
      <c r="UA67" s="31">
        <v>1</v>
      </c>
    </row>
    <row r="68" spans="1:547" s="31" customFormat="1" ht="13.5" customHeight="1">
      <c r="A68" s="31">
        <f t="shared" si="0"/>
        <v>66</v>
      </c>
      <c r="B68" s="31">
        <v>66</v>
      </c>
      <c r="C68" s="31">
        <v>36</v>
      </c>
      <c r="D68" s="31" t="s">
        <v>2121</v>
      </c>
      <c r="E68" s="31" t="s">
        <v>2317</v>
      </c>
      <c r="F68" s="31">
        <v>3</v>
      </c>
      <c r="H68" s="31">
        <v>42377</v>
      </c>
      <c r="I68" s="31">
        <v>16674</v>
      </c>
      <c r="J68" s="31">
        <v>1</v>
      </c>
      <c r="K68" s="31">
        <v>1</v>
      </c>
      <c r="L68" s="31">
        <v>4</v>
      </c>
      <c r="M68" s="31">
        <v>1</v>
      </c>
      <c r="N68" s="31">
        <v>1</v>
      </c>
      <c r="O68" s="31">
        <v>1</v>
      </c>
      <c r="P68" s="31">
        <v>5</v>
      </c>
      <c r="Q68" s="31">
        <v>2</v>
      </c>
      <c r="R68" s="31">
        <v>41821</v>
      </c>
      <c r="S68" s="31">
        <v>41974</v>
      </c>
      <c r="T68" s="31">
        <v>42377</v>
      </c>
      <c r="W68" s="31">
        <v>2</v>
      </c>
      <c r="X68" s="31">
        <v>1</v>
      </c>
      <c r="Y68" s="31">
        <v>2</v>
      </c>
      <c r="Z68" s="31">
        <v>2</v>
      </c>
      <c r="AA68" s="31">
        <v>2</v>
      </c>
      <c r="AB68" s="31">
        <v>2</v>
      </c>
      <c r="AC68" s="31">
        <v>2</v>
      </c>
      <c r="AD68" s="31">
        <v>2</v>
      </c>
      <c r="AE68" s="31">
        <v>1</v>
      </c>
      <c r="AH68" s="31">
        <v>2</v>
      </c>
      <c r="AI68" s="31">
        <v>2</v>
      </c>
      <c r="AJ68" s="31">
        <v>2</v>
      </c>
      <c r="AL68" s="31">
        <v>2</v>
      </c>
      <c r="AN68" s="31">
        <v>1</v>
      </c>
      <c r="AO68" s="31">
        <v>2</v>
      </c>
      <c r="AP68" s="31">
        <v>2</v>
      </c>
      <c r="AQ68" s="31">
        <v>1</v>
      </c>
      <c r="AR68" s="31">
        <v>1</v>
      </c>
      <c r="AS68" s="31">
        <v>1</v>
      </c>
      <c r="AT68" s="31">
        <v>2</v>
      </c>
      <c r="AU68" s="31">
        <v>2</v>
      </c>
      <c r="AW68" s="31">
        <v>1</v>
      </c>
      <c r="AX68" s="31">
        <v>2</v>
      </c>
      <c r="AY68" s="31">
        <v>2</v>
      </c>
      <c r="AZ68" s="31">
        <v>1</v>
      </c>
      <c r="BA68" s="31">
        <v>2</v>
      </c>
      <c r="BB68" s="31">
        <v>2</v>
      </c>
      <c r="BD68" s="31">
        <v>1</v>
      </c>
      <c r="BE68" s="31">
        <v>2</v>
      </c>
      <c r="BF68" s="31">
        <v>2</v>
      </c>
      <c r="BG68" s="31">
        <v>2</v>
      </c>
      <c r="BH68" s="31">
        <v>1</v>
      </c>
      <c r="BI68" s="31">
        <v>2</v>
      </c>
      <c r="BK68" s="31">
        <v>2</v>
      </c>
      <c r="BL68" s="31">
        <v>2</v>
      </c>
      <c r="BM68" s="31">
        <v>2</v>
      </c>
      <c r="BN68" s="31">
        <v>2</v>
      </c>
      <c r="BO68" s="31">
        <v>2</v>
      </c>
      <c r="BP68" s="31">
        <v>2</v>
      </c>
      <c r="BQ68" s="31">
        <v>1</v>
      </c>
      <c r="BS68" s="31" t="s">
        <v>355</v>
      </c>
      <c r="BT68" s="31">
        <v>1</v>
      </c>
      <c r="BU68" s="31">
        <v>2</v>
      </c>
      <c r="BV68" s="31">
        <v>2</v>
      </c>
      <c r="BW68" s="31">
        <v>2</v>
      </c>
      <c r="BX68" s="31">
        <v>2</v>
      </c>
      <c r="BY68" s="31">
        <v>1</v>
      </c>
      <c r="BZ68" s="31">
        <v>2</v>
      </c>
      <c r="CA68" s="31">
        <v>2</v>
      </c>
      <c r="CB68" s="31">
        <v>2</v>
      </c>
      <c r="CC68" s="31">
        <v>2</v>
      </c>
      <c r="CD68" s="31">
        <v>1</v>
      </c>
      <c r="CH68" s="31">
        <v>1</v>
      </c>
      <c r="CM68" s="31">
        <v>1</v>
      </c>
      <c r="CN68" s="31">
        <v>4</v>
      </c>
      <c r="CO68" s="31">
        <v>9</v>
      </c>
      <c r="CP68" s="31">
        <v>16</v>
      </c>
      <c r="CQ68" s="31">
        <v>21</v>
      </c>
      <c r="DA68" s="31">
        <v>1</v>
      </c>
      <c r="DB68" s="31">
        <v>2</v>
      </c>
      <c r="DC68" s="31">
        <v>3</v>
      </c>
      <c r="DD68" s="31">
        <v>4</v>
      </c>
      <c r="DE68" s="31">
        <v>8</v>
      </c>
      <c r="DF68" s="31">
        <v>2</v>
      </c>
      <c r="DG68" s="31">
        <v>3</v>
      </c>
      <c r="DH68" s="31">
        <v>3</v>
      </c>
      <c r="DI68" s="31">
        <v>4</v>
      </c>
      <c r="DJ68" s="31">
        <v>4</v>
      </c>
      <c r="DK68" s="31">
        <v>4</v>
      </c>
      <c r="DL68" s="31">
        <v>4</v>
      </c>
      <c r="DM68" s="31">
        <v>4</v>
      </c>
      <c r="DN68" s="31">
        <v>4</v>
      </c>
      <c r="DO68" s="31">
        <v>4</v>
      </c>
      <c r="DP68" s="31">
        <v>4</v>
      </c>
      <c r="DQ68" s="31">
        <v>4</v>
      </c>
      <c r="DR68" s="31">
        <v>44</v>
      </c>
      <c r="DT68" s="31">
        <v>109</v>
      </c>
      <c r="DU68" s="31">
        <v>0</v>
      </c>
      <c r="DV68" s="31">
        <v>145</v>
      </c>
      <c r="DW68" s="31" t="s">
        <v>2136</v>
      </c>
      <c r="DX68" s="31">
        <v>44</v>
      </c>
      <c r="DY68" s="31">
        <v>56.4</v>
      </c>
      <c r="DZ68" s="31">
        <v>66.8</v>
      </c>
      <c r="EA68" s="31" t="s">
        <v>2179</v>
      </c>
      <c r="EB68" s="31">
        <v>72</v>
      </c>
      <c r="EC68" s="31">
        <v>45</v>
      </c>
      <c r="ED68" s="31">
        <v>84</v>
      </c>
      <c r="EE68" s="31" t="s">
        <v>2138</v>
      </c>
      <c r="EV68" s="31">
        <v>2</v>
      </c>
      <c r="EW68" s="31">
        <v>2</v>
      </c>
      <c r="EX68" s="31">
        <v>2</v>
      </c>
      <c r="EZ68" s="31">
        <v>1</v>
      </c>
      <c r="FD68" s="31">
        <v>0.71</v>
      </c>
      <c r="FE68" s="31">
        <v>0.83</v>
      </c>
      <c r="FK68" s="31">
        <v>1</v>
      </c>
      <c r="FL68" s="31">
        <v>2</v>
      </c>
      <c r="FM68" s="31">
        <v>1</v>
      </c>
      <c r="FN68" s="31">
        <v>2</v>
      </c>
      <c r="FO68" s="31">
        <v>2</v>
      </c>
      <c r="FP68" s="31">
        <v>2</v>
      </c>
      <c r="FQ68" s="31">
        <v>2</v>
      </c>
      <c r="FR68" s="31">
        <v>2</v>
      </c>
      <c r="FS68" s="31">
        <v>4</v>
      </c>
      <c r="FT68" s="31">
        <v>2</v>
      </c>
      <c r="FU68" s="31">
        <v>2</v>
      </c>
      <c r="FV68" s="31">
        <v>2</v>
      </c>
      <c r="FW68" s="31">
        <v>1</v>
      </c>
      <c r="FX68" s="31">
        <v>1</v>
      </c>
      <c r="FY68" s="31">
        <v>2</v>
      </c>
      <c r="GA68" s="31">
        <v>2</v>
      </c>
      <c r="GB68" s="31">
        <v>2</v>
      </c>
      <c r="GC68" s="31">
        <v>2</v>
      </c>
      <c r="GE68" s="31">
        <v>2</v>
      </c>
      <c r="GH68" s="31">
        <v>2</v>
      </c>
      <c r="GJ68" s="31">
        <v>2</v>
      </c>
      <c r="GL68" s="31">
        <v>1</v>
      </c>
      <c r="GM68" s="31">
        <v>42376</v>
      </c>
      <c r="GQ68" s="31">
        <v>1</v>
      </c>
      <c r="GR68" s="31">
        <v>42156</v>
      </c>
      <c r="GS68" s="31">
        <v>2</v>
      </c>
      <c r="GU68" s="31">
        <v>2</v>
      </c>
      <c r="GW68" s="31">
        <v>2</v>
      </c>
      <c r="GY68" s="31">
        <v>2</v>
      </c>
      <c r="HA68" s="31">
        <v>1</v>
      </c>
      <c r="HM68" s="31">
        <v>2</v>
      </c>
      <c r="HP68" s="31">
        <v>2</v>
      </c>
      <c r="HQ68" s="31">
        <v>2</v>
      </c>
      <c r="HR68" s="31">
        <v>2</v>
      </c>
      <c r="HS68" s="31">
        <v>2</v>
      </c>
      <c r="HT68" s="31">
        <v>2</v>
      </c>
      <c r="HU68" s="31">
        <v>2</v>
      </c>
      <c r="HV68" s="31">
        <v>2</v>
      </c>
      <c r="HZ68" s="31">
        <v>2</v>
      </c>
      <c r="IA68" s="31">
        <v>2</v>
      </c>
      <c r="IB68" s="31">
        <v>2</v>
      </c>
      <c r="IC68" s="31">
        <v>2</v>
      </c>
      <c r="ID68" s="31">
        <v>2</v>
      </c>
      <c r="IE68" s="31">
        <v>2</v>
      </c>
      <c r="IF68" s="31">
        <v>2</v>
      </c>
      <c r="IJ68" s="31">
        <v>2</v>
      </c>
      <c r="IK68" s="31">
        <v>2</v>
      </c>
      <c r="IL68" s="31">
        <v>2</v>
      </c>
      <c r="IM68" s="31">
        <v>2</v>
      </c>
      <c r="IN68" s="31">
        <v>2</v>
      </c>
      <c r="IO68" s="31">
        <v>2</v>
      </c>
      <c r="IP68" s="31">
        <v>2</v>
      </c>
      <c r="IT68" s="31">
        <v>2</v>
      </c>
      <c r="IU68" s="31">
        <v>2</v>
      </c>
      <c r="IV68" s="31">
        <v>2</v>
      </c>
      <c r="IW68" s="31">
        <v>2</v>
      </c>
      <c r="IX68" s="31">
        <v>2</v>
      </c>
      <c r="IY68" s="31">
        <v>2</v>
      </c>
      <c r="IZ68" s="31">
        <v>2</v>
      </c>
      <c r="JD68" s="31">
        <v>2</v>
      </c>
      <c r="JE68" s="31">
        <v>2</v>
      </c>
      <c r="JF68" s="31">
        <v>2</v>
      </c>
      <c r="JG68" s="31">
        <v>2</v>
      </c>
      <c r="JH68" s="31">
        <v>2</v>
      </c>
      <c r="JI68" s="31">
        <v>2</v>
      </c>
      <c r="JJ68" s="31">
        <v>2</v>
      </c>
      <c r="JN68" s="31" t="s">
        <v>2318</v>
      </c>
      <c r="JO68" s="31" t="s">
        <v>2319</v>
      </c>
      <c r="JQ68" s="31" t="s">
        <v>2311</v>
      </c>
      <c r="JZ68" s="31">
        <v>2</v>
      </c>
      <c r="KA68" s="31" t="s">
        <v>2319</v>
      </c>
      <c r="KB68" s="31">
        <v>72</v>
      </c>
      <c r="KC68" s="31">
        <v>2</v>
      </c>
      <c r="KD68" s="31" t="s">
        <v>2319</v>
      </c>
      <c r="KE68" s="31">
        <v>68</v>
      </c>
      <c r="LA68" s="31" t="s">
        <v>2320</v>
      </c>
      <c r="LB68" s="31" t="s">
        <v>2321</v>
      </c>
      <c r="LC68" s="31">
        <v>2</v>
      </c>
      <c r="LE68" s="31" t="s">
        <v>2242</v>
      </c>
      <c r="LF68" s="31">
        <v>2</v>
      </c>
      <c r="LH68" s="31">
        <v>1</v>
      </c>
      <c r="LI68" s="31">
        <v>2</v>
      </c>
      <c r="LK68" s="31">
        <v>2</v>
      </c>
      <c r="LM68" s="31">
        <v>2</v>
      </c>
      <c r="LO68" s="31">
        <v>2</v>
      </c>
      <c r="LQ68" s="31">
        <v>2</v>
      </c>
      <c r="LS68" s="31">
        <v>2</v>
      </c>
      <c r="LU68" s="31">
        <v>2</v>
      </c>
      <c r="LW68" s="31">
        <v>2</v>
      </c>
      <c r="LY68" s="31">
        <v>2</v>
      </c>
      <c r="MA68" s="31">
        <v>2</v>
      </c>
      <c r="MC68" s="31">
        <v>1</v>
      </c>
      <c r="MD68" s="31">
        <v>10</v>
      </c>
      <c r="ME68" s="31">
        <v>2</v>
      </c>
      <c r="MG68" s="31">
        <v>2</v>
      </c>
      <c r="MI68" s="31">
        <v>2</v>
      </c>
      <c r="MK68" s="31">
        <v>2</v>
      </c>
      <c r="MM68" s="31">
        <v>2</v>
      </c>
      <c r="MO68" s="31">
        <v>2</v>
      </c>
      <c r="MQ68" s="31">
        <v>2</v>
      </c>
      <c r="MS68" s="31">
        <v>2</v>
      </c>
      <c r="MU68" s="31">
        <v>2</v>
      </c>
      <c r="MW68" s="31">
        <v>2</v>
      </c>
      <c r="MY68" s="31" t="s">
        <v>355</v>
      </c>
      <c r="NC68" s="31">
        <v>2</v>
      </c>
      <c r="NE68" s="31">
        <v>2</v>
      </c>
      <c r="NG68" s="31">
        <v>2</v>
      </c>
      <c r="NI68" s="31">
        <v>2</v>
      </c>
      <c r="NK68" s="31">
        <v>2</v>
      </c>
      <c r="NM68" s="31">
        <v>2</v>
      </c>
      <c r="NO68" s="31">
        <v>2</v>
      </c>
      <c r="NQ68" s="31">
        <v>2</v>
      </c>
      <c r="NS68" s="31">
        <v>2</v>
      </c>
      <c r="NU68" s="31">
        <v>2</v>
      </c>
      <c r="NW68" s="31">
        <v>2</v>
      </c>
      <c r="NY68" s="31">
        <v>2</v>
      </c>
      <c r="OA68" s="31">
        <v>2</v>
      </c>
      <c r="OC68" s="31">
        <v>2</v>
      </c>
      <c r="OE68" s="31">
        <v>2</v>
      </c>
      <c r="OG68" s="31">
        <v>2</v>
      </c>
      <c r="OI68" s="31">
        <v>2</v>
      </c>
      <c r="OK68" s="31">
        <v>1</v>
      </c>
      <c r="OL68" s="31">
        <v>10</v>
      </c>
      <c r="OM68" s="31">
        <v>2</v>
      </c>
      <c r="OO68" s="31">
        <v>2</v>
      </c>
      <c r="OQ68" s="31" t="s">
        <v>355</v>
      </c>
      <c r="OS68" s="31">
        <v>2</v>
      </c>
      <c r="OU68" s="31">
        <v>2</v>
      </c>
      <c r="OW68" s="31">
        <v>2</v>
      </c>
      <c r="OY68" s="31">
        <v>2</v>
      </c>
      <c r="PA68" s="31">
        <v>2</v>
      </c>
      <c r="PC68" s="31">
        <v>2</v>
      </c>
      <c r="PE68" s="31">
        <v>2</v>
      </c>
      <c r="PG68" s="31">
        <v>2</v>
      </c>
      <c r="PI68" s="31">
        <v>2</v>
      </c>
      <c r="PK68" s="31">
        <v>2</v>
      </c>
      <c r="PM68" s="31">
        <v>2</v>
      </c>
      <c r="PO68" s="31">
        <v>2</v>
      </c>
      <c r="PQ68" s="31">
        <v>2</v>
      </c>
      <c r="PS68" s="31">
        <v>2</v>
      </c>
      <c r="PU68" s="31">
        <v>2</v>
      </c>
      <c r="PW68" s="31">
        <v>2</v>
      </c>
      <c r="PY68" s="31">
        <v>2</v>
      </c>
      <c r="QA68" s="31">
        <v>2</v>
      </c>
      <c r="QC68" s="31">
        <v>2</v>
      </c>
      <c r="QE68" s="31">
        <v>2</v>
      </c>
      <c r="QG68" s="31">
        <v>2</v>
      </c>
      <c r="QI68" s="31" t="s">
        <v>355</v>
      </c>
      <c r="QK68" s="31">
        <v>1</v>
      </c>
      <c r="QL68" s="31">
        <v>2</v>
      </c>
      <c r="QM68" s="31">
        <v>2</v>
      </c>
      <c r="QN68" s="31">
        <v>2</v>
      </c>
      <c r="QO68" s="31">
        <v>1</v>
      </c>
      <c r="QP68" s="31">
        <v>2</v>
      </c>
      <c r="QQ68" s="31">
        <v>2</v>
      </c>
      <c r="QR68" s="31">
        <v>2</v>
      </c>
      <c r="QS68" s="31">
        <v>2</v>
      </c>
      <c r="QT68" s="31">
        <v>2</v>
      </c>
      <c r="QU68" s="31">
        <v>2</v>
      </c>
      <c r="QV68" s="31">
        <v>2</v>
      </c>
      <c r="QW68" s="31">
        <v>2</v>
      </c>
      <c r="QX68" s="31">
        <v>2</v>
      </c>
      <c r="QY68" s="31">
        <v>2</v>
      </c>
      <c r="QZ68" s="31">
        <v>2</v>
      </c>
      <c r="RA68" s="31">
        <v>1</v>
      </c>
      <c r="RB68" s="31">
        <v>2</v>
      </c>
      <c r="RC68" s="31">
        <v>2</v>
      </c>
      <c r="RD68" s="31">
        <v>2</v>
      </c>
      <c r="RE68" s="31">
        <v>2</v>
      </c>
      <c r="RF68" s="31">
        <v>2</v>
      </c>
      <c r="RG68" s="31">
        <v>2</v>
      </c>
      <c r="RH68" s="31">
        <v>2</v>
      </c>
      <c r="RI68" s="31">
        <v>1</v>
      </c>
      <c r="RJ68" s="31">
        <v>2</v>
      </c>
      <c r="RK68" s="31">
        <v>2</v>
      </c>
      <c r="RL68" s="31">
        <v>2</v>
      </c>
      <c r="RM68" s="31">
        <v>2</v>
      </c>
      <c r="RN68" s="31">
        <v>2</v>
      </c>
      <c r="RO68" s="31">
        <v>1</v>
      </c>
      <c r="RP68" s="31">
        <v>2</v>
      </c>
      <c r="RQ68" s="31">
        <v>2</v>
      </c>
      <c r="RR68" s="31">
        <v>2</v>
      </c>
      <c r="RS68" s="31">
        <v>2</v>
      </c>
      <c r="RT68" s="31" t="s">
        <v>2231</v>
      </c>
      <c r="RU68" s="31" t="s">
        <v>2322</v>
      </c>
      <c r="RV68" s="31" t="s">
        <v>355</v>
      </c>
      <c r="RW68" s="31" t="s">
        <v>355</v>
      </c>
      <c r="RX68" s="31">
        <v>5</v>
      </c>
      <c r="RY68" s="31">
        <v>1</v>
      </c>
      <c r="RZ68" s="31">
        <v>2</v>
      </c>
      <c r="SA68" s="31">
        <v>2</v>
      </c>
      <c r="SB68" s="31">
        <v>2</v>
      </c>
      <c r="SC68" s="31">
        <v>2</v>
      </c>
      <c r="SD68" s="31">
        <v>5</v>
      </c>
      <c r="SE68" s="31">
        <v>1</v>
      </c>
      <c r="SF68" s="31">
        <v>2</v>
      </c>
      <c r="SG68" s="31">
        <v>2</v>
      </c>
      <c r="SH68" s="31">
        <v>2</v>
      </c>
      <c r="SI68" s="31">
        <v>2</v>
      </c>
      <c r="SJ68" s="31">
        <v>2</v>
      </c>
      <c r="SK68" s="31">
        <v>2</v>
      </c>
      <c r="SL68" s="31">
        <v>2</v>
      </c>
      <c r="SM68" s="31" t="s">
        <v>2323</v>
      </c>
      <c r="SO68" s="31">
        <v>2</v>
      </c>
      <c r="SP68" s="31">
        <v>2</v>
      </c>
      <c r="SQ68" s="31">
        <v>2</v>
      </c>
      <c r="SR68" s="31">
        <v>2</v>
      </c>
      <c r="SS68" s="31">
        <v>2</v>
      </c>
      <c r="ST68" s="31">
        <v>2</v>
      </c>
      <c r="SU68" s="31">
        <v>2</v>
      </c>
      <c r="SV68" s="31">
        <v>2</v>
      </c>
      <c r="SW68" s="31" t="s">
        <v>1430</v>
      </c>
      <c r="SX68" s="31">
        <v>3</v>
      </c>
      <c r="SZ68" s="31">
        <v>2</v>
      </c>
      <c r="TA68" s="31">
        <v>2</v>
      </c>
      <c r="TB68" s="31">
        <v>2</v>
      </c>
      <c r="TC68" s="31">
        <v>2</v>
      </c>
      <c r="TD68" s="31">
        <v>1</v>
      </c>
      <c r="TE68" s="31">
        <v>2</v>
      </c>
      <c r="TF68" s="31">
        <v>2</v>
      </c>
      <c r="TG68" s="31">
        <v>1</v>
      </c>
      <c r="TH68" s="31" t="s">
        <v>1430</v>
      </c>
      <c r="TJ68" s="31" t="s">
        <v>2324</v>
      </c>
      <c r="TK68" s="31" t="s">
        <v>2325</v>
      </c>
      <c r="TQ68" s="31">
        <v>3</v>
      </c>
      <c r="TS68" s="31">
        <v>2</v>
      </c>
      <c r="TT68" s="31">
        <v>2</v>
      </c>
      <c r="TU68" s="31">
        <v>2</v>
      </c>
      <c r="TV68" s="31">
        <v>2</v>
      </c>
      <c r="TW68" s="31">
        <v>1</v>
      </c>
      <c r="TX68" s="31">
        <v>2</v>
      </c>
      <c r="TY68" s="31">
        <v>2</v>
      </c>
      <c r="TZ68" s="31">
        <v>1</v>
      </c>
      <c r="UA68" s="31">
        <v>1</v>
      </c>
    </row>
    <row r="69" spans="1:547" s="31" customFormat="1" ht="13.5" customHeight="1">
      <c r="A69" s="31">
        <f t="shared" ref="A69:A132" si="1">ROW(A69)-2</f>
        <v>67</v>
      </c>
      <c r="B69" s="31">
        <v>67</v>
      </c>
      <c r="C69" s="31">
        <v>37</v>
      </c>
      <c r="D69" s="31" t="s">
        <v>2121</v>
      </c>
      <c r="E69" s="31" t="s">
        <v>2326</v>
      </c>
      <c r="F69" s="31">
        <v>3</v>
      </c>
      <c r="H69" s="31">
        <v>42385</v>
      </c>
      <c r="I69" s="31">
        <v>17954</v>
      </c>
      <c r="J69" s="31">
        <v>1</v>
      </c>
      <c r="K69" s="31">
        <v>1</v>
      </c>
      <c r="L69" s="31">
        <v>5</v>
      </c>
      <c r="M69" s="31">
        <v>1</v>
      </c>
      <c r="N69" s="31">
        <v>5</v>
      </c>
      <c r="O69" s="31">
        <v>1</v>
      </c>
      <c r="P69" s="31">
        <v>1</v>
      </c>
      <c r="Q69" s="31">
        <v>1</v>
      </c>
      <c r="R69" s="31">
        <v>41699</v>
      </c>
      <c r="S69" s="31">
        <v>42125</v>
      </c>
      <c r="T69" s="31">
        <v>42217</v>
      </c>
      <c r="W69" s="31">
        <v>1</v>
      </c>
      <c r="X69" s="31">
        <v>2</v>
      </c>
      <c r="Y69" s="31">
        <v>2</v>
      </c>
      <c r="Z69" s="31">
        <v>2</v>
      </c>
      <c r="AA69" s="31">
        <v>2</v>
      </c>
      <c r="AB69" s="31">
        <v>2</v>
      </c>
      <c r="AC69" s="31">
        <v>2</v>
      </c>
      <c r="AD69" s="31">
        <v>2</v>
      </c>
      <c r="AE69" s="31">
        <v>2</v>
      </c>
      <c r="AF69" s="31">
        <v>1</v>
      </c>
      <c r="AG69" s="31">
        <v>1</v>
      </c>
      <c r="AH69" s="31">
        <v>1</v>
      </c>
      <c r="AI69" s="31">
        <v>6</v>
      </c>
      <c r="AJ69" s="31">
        <v>2</v>
      </c>
      <c r="AK69" s="31">
        <v>4</v>
      </c>
      <c r="AL69" s="31">
        <v>2</v>
      </c>
      <c r="AN69" s="31">
        <v>2</v>
      </c>
      <c r="AO69" s="31">
        <v>2</v>
      </c>
      <c r="AP69" s="31">
        <v>2</v>
      </c>
      <c r="AQ69" s="31">
        <v>2</v>
      </c>
      <c r="AR69" s="31">
        <v>2</v>
      </c>
      <c r="AS69" s="31">
        <v>2</v>
      </c>
      <c r="AT69" s="31">
        <v>2</v>
      </c>
      <c r="AU69" s="31">
        <v>2</v>
      </c>
      <c r="AW69" s="31">
        <v>1</v>
      </c>
      <c r="AX69" s="31">
        <v>2</v>
      </c>
      <c r="AY69" s="31">
        <v>2</v>
      </c>
      <c r="AZ69" s="31">
        <v>1</v>
      </c>
      <c r="BA69" s="31">
        <v>1</v>
      </c>
      <c r="BB69" s="31">
        <v>2</v>
      </c>
      <c r="BD69" s="31">
        <v>1</v>
      </c>
      <c r="BE69" s="31">
        <v>2</v>
      </c>
      <c r="BF69" s="31">
        <v>1</v>
      </c>
      <c r="BG69" s="31">
        <v>1</v>
      </c>
      <c r="BH69" s="31">
        <v>1</v>
      </c>
      <c r="BI69" s="31">
        <v>2</v>
      </c>
      <c r="BK69" s="31">
        <v>1</v>
      </c>
      <c r="BL69" s="31">
        <v>1</v>
      </c>
      <c r="BM69" s="31">
        <v>1</v>
      </c>
      <c r="BN69" s="31">
        <v>1</v>
      </c>
      <c r="BO69" s="31">
        <v>2</v>
      </c>
      <c r="BP69" s="31">
        <v>1</v>
      </c>
      <c r="BQ69" s="31">
        <v>1</v>
      </c>
      <c r="BS69" s="31" t="s">
        <v>355</v>
      </c>
      <c r="BT69" s="31">
        <v>2</v>
      </c>
      <c r="BU69" s="31">
        <v>2</v>
      </c>
      <c r="BV69" s="31">
        <v>2</v>
      </c>
      <c r="BW69" s="31">
        <v>2</v>
      </c>
      <c r="BX69" s="31">
        <v>2</v>
      </c>
      <c r="BY69" s="31">
        <v>1</v>
      </c>
      <c r="BZ69" s="31">
        <v>2</v>
      </c>
      <c r="CA69" s="31">
        <v>2</v>
      </c>
      <c r="CB69" s="31">
        <v>2</v>
      </c>
      <c r="CC69" s="31">
        <v>2</v>
      </c>
      <c r="CD69" s="31">
        <v>1</v>
      </c>
      <c r="CE69" s="31">
        <v>118</v>
      </c>
      <c r="CF69" s="31">
        <v>85</v>
      </c>
      <c r="CG69" s="31">
        <v>136</v>
      </c>
      <c r="CH69" s="31">
        <v>1</v>
      </c>
      <c r="CM69" s="31">
        <v>11</v>
      </c>
      <c r="CN69" s="31">
        <v>16</v>
      </c>
      <c r="CO69" s="31">
        <v>23</v>
      </c>
      <c r="CP69" s="31">
        <v>5</v>
      </c>
      <c r="CQ69" s="31">
        <v>28</v>
      </c>
      <c r="CR69" s="31">
        <v>32</v>
      </c>
      <c r="DA69" s="31">
        <v>2</v>
      </c>
      <c r="DB69" s="31">
        <v>4</v>
      </c>
      <c r="DC69" s="31">
        <v>3</v>
      </c>
      <c r="DD69" s="31">
        <v>3</v>
      </c>
      <c r="DE69" s="31">
        <v>2</v>
      </c>
      <c r="DF69" s="31">
        <v>4</v>
      </c>
      <c r="DG69" s="31">
        <v>4</v>
      </c>
      <c r="DH69" s="31">
        <v>4</v>
      </c>
      <c r="DI69" s="31">
        <v>3</v>
      </c>
      <c r="DJ69" s="31">
        <v>2</v>
      </c>
      <c r="DK69" s="31">
        <v>2</v>
      </c>
      <c r="DL69" s="31">
        <v>2</v>
      </c>
      <c r="DM69" s="31">
        <v>2</v>
      </c>
      <c r="DN69" s="31">
        <v>0</v>
      </c>
      <c r="DO69" s="31">
        <v>0</v>
      </c>
      <c r="DP69" s="31">
        <v>3</v>
      </c>
      <c r="DQ69" s="31">
        <v>2</v>
      </c>
      <c r="DR69" s="31">
        <v>28</v>
      </c>
      <c r="DT69" s="31">
        <v>89</v>
      </c>
      <c r="DU69" s="31">
        <v>0</v>
      </c>
      <c r="DV69" s="31">
        <v>145</v>
      </c>
      <c r="DW69" s="31" t="s">
        <v>2136</v>
      </c>
      <c r="DX69" s="31">
        <v>57.7</v>
      </c>
      <c r="DY69" s="31">
        <v>52.4</v>
      </c>
      <c r="DZ69" s="31">
        <v>65.2</v>
      </c>
      <c r="EA69" s="31" t="s">
        <v>2137</v>
      </c>
      <c r="EB69" s="31">
        <v>64</v>
      </c>
      <c r="EC69" s="31">
        <v>45</v>
      </c>
      <c r="ED69" s="31">
        <v>84</v>
      </c>
      <c r="EE69" s="31" t="s">
        <v>2138</v>
      </c>
      <c r="EV69" s="31">
        <v>1</v>
      </c>
      <c r="EW69" s="31">
        <v>2</v>
      </c>
      <c r="EX69" s="31">
        <v>2</v>
      </c>
      <c r="EY69" s="31">
        <v>2</v>
      </c>
      <c r="EZ69" s="31">
        <v>1</v>
      </c>
      <c r="FA69" s="31">
        <v>1</v>
      </c>
      <c r="FB69" s="31">
        <v>1</v>
      </c>
      <c r="FD69" s="31">
        <v>0.54</v>
      </c>
      <c r="FK69" s="31">
        <v>2</v>
      </c>
      <c r="FL69" s="31">
        <v>2</v>
      </c>
      <c r="FM69" s="31">
        <v>2</v>
      </c>
      <c r="FN69" s="31">
        <v>2</v>
      </c>
      <c r="FO69" s="31">
        <v>2</v>
      </c>
      <c r="FP69" s="31">
        <v>2</v>
      </c>
      <c r="FQ69" s="31">
        <v>2</v>
      </c>
      <c r="FR69" s="31">
        <v>2</v>
      </c>
      <c r="FS69" s="31">
        <v>4</v>
      </c>
      <c r="FT69" s="31">
        <v>2</v>
      </c>
      <c r="FU69" s="31">
        <v>2</v>
      </c>
      <c r="FV69" s="31">
        <v>2</v>
      </c>
      <c r="FW69" s="31">
        <v>1</v>
      </c>
      <c r="FX69" s="31">
        <v>1</v>
      </c>
      <c r="FY69" s="31">
        <v>2</v>
      </c>
      <c r="GA69" s="31">
        <v>2</v>
      </c>
      <c r="GB69" s="31">
        <v>2</v>
      </c>
      <c r="GC69" s="31">
        <v>2</v>
      </c>
      <c r="GE69" s="31">
        <v>2</v>
      </c>
      <c r="GH69" s="31">
        <v>2</v>
      </c>
      <c r="GJ69" s="31">
        <v>2</v>
      </c>
      <c r="GL69" s="31">
        <v>2</v>
      </c>
      <c r="GO69" s="31">
        <v>2</v>
      </c>
      <c r="GQ69" s="31">
        <v>2</v>
      </c>
      <c r="GS69" s="31">
        <v>2</v>
      </c>
      <c r="GU69" s="31">
        <v>2</v>
      </c>
      <c r="HM69" s="31">
        <v>2</v>
      </c>
      <c r="HP69" s="31">
        <v>2</v>
      </c>
      <c r="HQ69" s="31">
        <v>2</v>
      </c>
      <c r="HR69" s="31">
        <v>2</v>
      </c>
      <c r="HS69" s="31">
        <v>2</v>
      </c>
      <c r="HT69" s="31">
        <v>2</v>
      </c>
      <c r="HU69" s="31">
        <v>2</v>
      </c>
      <c r="HV69" s="31">
        <v>2</v>
      </c>
      <c r="HZ69" s="31">
        <v>2</v>
      </c>
      <c r="IA69" s="31">
        <v>2</v>
      </c>
      <c r="IB69" s="31">
        <v>2</v>
      </c>
      <c r="IC69" s="31">
        <v>2</v>
      </c>
      <c r="ID69" s="31">
        <v>2</v>
      </c>
      <c r="IE69" s="31">
        <v>2</v>
      </c>
      <c r="IF69" s="31">
        <v>2</v>
      </c>
      <c r="IJ69" s="31">
        <v>2</v>
      </c>
      <c r="IK69" s="31">
        <v>2</v>
      </c>
      <c r="IL69" s="31">
        <v>2</v>
      </c>
      <c r="IM69" s="31">
        <v>2</v>
      </c>
      <c r="IN69" s="31">
        <v>2</v>
      </c>
      <c r="IO69" s="31">
        <v>2</v>
      </c>
      <c r="IP69" s="31">
        <v>2</v>
      </c>
      <c r="IT69" s="31">
        <v>1</v>
      </c>
      <c r="IU69" s="31">
        <v>2</v>
      </c>
      <c r="IV69" s="31">
        <v>2</v>
      </c>
      <c r="IW69" s="31">
        <v>2</v>
      </c>
      <c r="IX69" s="31">
        <v>2</v>
      </c>
      <c r="IY69" s="31">
        <v>2</v>
      </c>
      <c r="IZ69" s="31">
        <v>2</v>
      </c>
      <c r="JA69" s="31" t="s">
        <v>2327</v>
      </c>
      <c r="JD69" s="31">
        <v>2</v>
      </c>
      <c r="JE69" s="31">
        <v>2</v>
      </c>
      <c r="JF69" s="31">
        <v>2</v>
      </c>
      <c r="JG69" s="31">
        <v>2</v>
      </c>
      <c r="JH69" s="31">
        <v>2</v>
      </c>
      <c r="JI69" s="31">
        <v>2</v>
      </c>
      <c r="JJ69" s="31">
        <v>2</v>
      </c>
      <c r="JN69" s="31" t="s">
        <v>2221</v>
      </c>
      <c r="JQ69" s="31" t="s">
        <v>2089</v>
      </c>
      <c r="JZ69" s="31">
        <v>2</v>
      </c>
      <c r="KA69" s="31" t="s">
        <v>2319</v>
      </c>
      <c r="KB69" s="31">
        <v>70</v>
      </c>
      <c r="KC69" s="31">
        <v>2</v>
      </c>
      <c r="KD69" s="31" t="s">
        <v>2328</v>
      </c>
      <c r="KE69" s="31">
        <v>69</v>
      </c>
      <c r="LA69" s="31" t="s">
        <v>2329</v>
      </c>
      <c r="LB69" s="31" t="s">
        <v>2304</v>
      </c>
      <c r="LC69" s="31">
        <v>2</v>
      </c>
      <c r="LE69" s="31" t="s">
        <v>2330</v>
      </c>
      <c r="LF69" s="31">
        <v>2</v>
      </c>
      <c r="LH69" s="31">
        <v>1</v>
      </c>
      <c r="LI69" s="31">
        <v>2</v>
      </c>
      <c r="LK69" s="31">
        <v>2</v>
      </c>
      <c r="LM69" s="31">
        <v>2</v>
      </c>
      <c r="LO69" s="31">
        <v>1</v>
      </c>
      <c r="LP69" s="31">
        <v>40</v>
      </c>
      <c r="LQ69" s="31">
        <v>2</v>
      </c>
      <c r="LS69" s="31">
        <v>2</v>
      </c>
      <c r="LU69" s="31">
        <v>2</v>
      </c>
      <c r="LW69" s="31">
        <v>2</v>
      </c>
      <c r="LY69" s="31">
        <v>2</v>
      </c>
      <c r="MA69" s="31">
        <v>2</v>
      </c>
      <c r="MC69" s="31">
        <v>2</v>
      </c>
      <c r="ME69" s="31">
        <v>2</v>
      </c>
      <c r="MG69" s="31">
        <v>2</v>
      </c>
      <c r="MI69" s="31">
        <v>2</v>
      </c>
      <c r="MK69" s="31">
        <v>2</v>
      </c>
      <c r="MM69" s="31">
        <v>2</v>
      </c>
      <c r="MO69" s="31">
        <v>2</v>
      </c>
      <c r="MQ69" s="31">
        <v>2</v>
      </c>
      <c r="MS69" s="31">
        <v>2</v>
      </c>
      <c r="MU69" s="31">
        <v>2</v>
      </c>
      <c r="MW69" s="31">
        <v>2</v>
      </c>
      <c r="MY69" s="31" t="s">
        <v>355</v>
      </c>
      <c r="NC69" s="31">
        <v>2</v>
      </c>
      <c r="NE69" s="31">
        <v>2</v>
      </c>
      <c r="NG69" s="31">
        <v>2</v>
      </c>
      <c r="NI69" s="31">
        <v>2</v>
      </c>
      <c r="NK69" s="31">
        <v>2</v>
      </c>
      <c r="NM69" s="31">
        <v>2</v>
      </c>
      <c r="NO69" s="31">
        <v>2</v>
      </c>
      <c r="NQ69" s="31">
        <v>2</v>
      </c>
      <c r="NS69" s="31">
        <v>2</v>
      </c>
      <c r="NU69" s="31">
        <v>2</v>
      </c>
      <c r="NW69" s="31">
        <v>2</v>
      </c>
      <c r="NY69" s="31">
        <v>2</v>
      </c>
      <c r="OA69" s="31">
        <v>2</v>
      </c>
      <c r="OC69" s="31">
        <v>2</v>
      </c>
      <c r="OE69" s="31">
        <v>2</v>
      </c>
      <c r="OG69" s="31">
        <v>2</v>
      </c>
      <c r="OI69" s="31">
        <v>2</v>
      </c>
      <c r="OK69" s="31">
        <v>2</v>
      </c>
      <c r="OM69" s="31">
        <v>2</v>
      </c>
      <c r="OO69" s="31">
        <v>2</v>
      </c>
      <c r="OQ69" s="31" t="s">
        <v>355</v>
      </c>
      <c r="OS69" s="31">
        <v>2</v>
      </c>
      <c r="OU69" s="31">
        <v>2</v>
      </c>
      <c r="OW69" s="31">
        <v>2</v>
      </c>
      <c r="OY69" s="31">
        <v>2</v>
      </c>
      <c r="PA69" s="31">
        <v>2</v>
      </c>
      <c r="PC69" s="31">
        <v>2</v>
      </c>
      <c r="PE69" s="31">
        <v>2</v>
      </c>
      <c r="PG69" s="31">
        <v>2</v>
      </c>
      <c r="PI69" s="31">
        <v>2</v>
      </c>
      <c r="PK69" s="31">
        <v>2</v>
      </c>
      <c r="PM69" s="31">
        <v>2</v>
      </c>
      <c r="PO69" s="31">
        <v>2</v>
      </c>
      <c r="PQ69" s="31">
        <v>2</v>
      </c>
      <c r="PS69" s="31">
        <v>2</v>
      </c>
      <c r="PU69" s="31">
        <v>2</v>
      </c>
      <c r="PW69" s="31">
        <v>2</v>
      </c>
      <c r="PY69" s="31">
        <v>2</v>
      </c>
      <c r="QA69" s="31">
        <v>2</v>
      </c>
      <c r="QC69" s="31">
        <v>2</v>
      </c>
      <c r="QE69" s="31">
        <v>2</v>
      </c>
      <c r="QG69" s="31">
        <v>2</v>
      </c>
      <c r="QI69" s="31" t="s">
        <v>355</v>
      </c>
      <c r="QK69" s="31">
        <v>1</v>
      </c>
      <c r="QL69" s="31">
        <v>2</v>
      </c>
      <c r="QM69" s="31">
        <v>2</v>
      </c>
      <c r="QN69" s="31">
        <v>2</v>
      </c>
      <c r="QO69" s="31">
        <v>2</v>
      </c>
      <c r="QP69" s="31">
        <v>2</v>
      </c>
      <c r="QQ69" s="31">
        <v>2</v>
      </c>
      <c r="QR69" s="31">
        <v>2</v>
      </c>
      <c r="QS69" s="31">
        <v>2</v>
      </c>
      <c r="QT69" s="31">
        <v>2</v>
      </c>
      <c r="QU69" s="31">
        <v>2</v>
      </c>
      <c r="QV69" s="31">
        <v>2</v>
      </c>
      <c r="QW69" s="31">
        <v>2</v>
      </c>
      <c r="QX69" s="31">
        <v>2</v>
      </c>
      <c r="QY69" s="31">
        <v>2</v>
      </c>
      <c r="QZ69" s="31">
        <v>2</v>
      </c>
      <c r="RA69" s="31">
        <v>2</v>
      </c>
      <c r="RB69" s="31">
        <v>2</v>
      </c>
      <c r="RC69" s="31">
        <v>2</v>
      </c>
      <c r="RD69" s="31">
        <v>2</v>
      </c>
      <c r="RE69" s="31">
        <v>2</v>
      </c>
      <c r="RF69" s="31">
        <v>2</v>
      </c>
      <c r="RG69" s="31">
        <v>2</v>
      </c>
      <c r="RH69" s="31">
        <v>2</v>
      </c>
      <c r="RI69" s="31">
        <v>2</v>
      </c>
      <c r="RJ69" s="31">
        <v>2</v>
      </c>
      <c r="RK69" s="31">
        <v>2</v>
      </c>
      <c r="RL69" s="31">
        <v>2</v>
      </c>
      <c r="RM69" s="31">
        <v>2</v>
      </c>
      <c r="RN69" s="31">
        <v>2</v>
      </c>
      <c r="RO69" s="31">
        <v>2</v>
      </c>
      <c r="RP69" s="31">
        <v>2</v>
      </c>
      <c r="RQ69" s="31">
        <v>2</v>
      </c>
      <c r="RR69" s="31">
        <v>1</v>
      </c>
      <c r="RS69" s="31">
        <v>1</v>
      </c>
      <c r="RT69" s="31" t="s">
        <v>1789</v>
      </c>
      <c r="RU69" s="31" t="s">
        <v>1789</v>
      </c>
      <c r="RV69" s="31" t="s">
        <v>355</v>
      </c>
      <c r="RW69" s="31" t="s">
        <v>355</v>
      </c>
      <c r="RX69" s="31">
        <v>4</v>
      </c>
      <c r="RY69" s="31">
        <v>1</v>
      </c>
      <c r="RZ69" s="31">
        <v>2</v>
      </c>
      <c r="SA69" s="31">
        <v>2</v>
      </c>
      <c r="SB69" s="31">
        <v>2</v>
      </c>
      <c r="SC69" s="31">
        <v>2</v>
      </c>
      <c r="SD69" s="31">
        <v>4</v>
      </c>
      <c r="SE69" s="31">
        <v>1</v>
      </c>
      <c r="SF69" s="31">
        <v>2</v>
      </c>
      <c r="SG69" s="31">
        <v>2</v>
      </c>
      <c r="SH69" s="31">
        <v>2</v>
      </c>
      <c r="SI69" s="31">
        <v>2</v>
      </c>
      <c r="SJ69" s="31">
        <v>2</v>
      </c>
      <c r="SK69" s="31">
        <v>2</v>
      </c>
      <c r="SL69" s="31">
        <v>1</v>
      </c>
      <c r="SM69" s="31" t="s">
        <v>1430</v>
      </c>
      <c r="SO69" s="31">
        <v>2</v>
      </c>
      <c r="SP69" s="31">
        <v>2</v>
      </c>
      <c r="SQ69" s="31">
        <v>2</v>
      </c>
      <c r="SR69" s="31">
        <v>2</v>
      </c>
      <c r="SS69" s="31">
        <v>1</v>
      </c>
      <c r="ST69" s="31">
        <v>2</v>
      </c>
      <c r="SU69" s="31">
        <v>2</v>
      </c>
      <c r="SV69" s="31">
        <v>1</v>
      </c>
      <c r="SW69" s="31" t="s">
        <v>1430</v>
      </c>
      <c r="SX69" s="31">
        <v>3</v>
      </c>
      <c r="SZ69" s="31">
        <v>2</v>
      </c>
      <c r="TA69" s="31">
        <v>2</v>
      </c>
      <c r="TB69" s="31">
        <v>2</v>
      </c>
      <c r="TC69" s="31">
        <v>2</v>
      </c>
      <c r="TD69" s="31">
        <v>1</v>
      </c>
      <c r="TE69" s="31">
        <v>1</v>
      </c>
      <c r="TF69" s="31">
        <v>2</v>
      </c>
      <c r="TG69" s="31">
        <v>1</v>
      </c>
      <c r="TH69" s="31" t="s">
        <v>1430</v>
      </c>
      <c r="TJ69" s="31" t="s">
        <v>2331</v>
      </c>
      <c r="TK69" s="31" t="s">
        <v>2331</v>
      </c>
      <c r="TL69" s="31" t="s">
        <v>2332</v>
      </c>
      <c r="TQ69" s="31">
        <v>12</v>
      </c>
      <c r="TS69" s="31">
        <v>2</v>
      </c>
      <c r="TT69" s="31">
        <v>2</v>
      </c>
      <c r="TU69" s="31">
        <v>2</v>
      </c>
      <c r="TV69" s="31">
        <v>2</v>
      </c>
      <c r="TW69" s="31">
        <v>2</v>
      </c>
      <c r="TX69" s="31">
        <v>1</v>
      </c>
      <c r="TY69" s="31">
        <v>2</v>
      </c>
      <c r="TZ69" s="31">
        <v>1</v>
      </c>
      <c r="UA69" s="31">
        <v>1</v>
      </c>
    </row>
    <row r="70" spans="1:547" s="31" customFormat="1" ht="13.5" customHeight="1">
      <c r="A70" s="31">
        <f t="shared" si="1"/>
        <v>68</v>
      </c>
      <c r="B70" s="31">
        <v>68</v>
      </c>
      <c r="C70" s="31">
        <v>38</v>
      </c>
      <c r="D70" s="31" t="s">
        <v>2121</v>
      </c>
      <c r="E70" s="31" t="s">
        <v>2333</v>
      </c>
      <c r="F70" s="31">
        <v>3</v>
      </c>
      <c r="H70" s="31">
        <v>42384</v>
      </c>
      <c r="I70" s="31">
        <v>24227</v>
      </c>
      <c r="J70" s="31">
        <v>1</v>
      </c>
      <c r="K70" s="31">
        <v>1</v>
      </c>
      <c r="L70" s="31">
        <v>2</v>
      </c>
      <c r="M70" s="31">
        <v>1</v>
      </c>
      <c r="N70" s="31">
        <v>1</v>
      </c>
      <c r="O70" s="31">
        <v>1</v>
      </c>
      <c r="P70" s="31">
        <v>1</v>
      </c>
      <c r="Q70" s="31">
        <v>1</v>
      </c>
      <c r="R70" s="31">
        <v>42064</v>
      </c>
      <c r="S70" s="31">
        <v>42095</v>
      </c>
      <c r="T70" s="31">
        <v>42370</v>
      </c>
      <c r="W70" s="31">
        <v>1</v>
      </c>
      <c r="X70" s="31">
        <v>2</v>
      </c>
      <c r="Y70" s="31">
        <v>2</v>
      </c>
      <c r="Z70" s="31">
        <v>2</v>
      </c>
      <c r="AA70" s="31">
        <v>2</v>
      </c>
      <c r="AB70" s="31">
        <v>2</v>
      </c>
      <c r="AC70" s="31">
        <v>2</v>
      </c>
      <c r="AD70" s="31">
        <v>2</v>
      </c>
      <c r="AE70" s="31">
        <v>3</v>
      </c>
      <c r="AF70" s="31">
        <v>1</v>
      </c>
      <c r="AG70" s="31">
        <v>1</v>
      </c>
      <c r="AH70" s="31">
        <v>2</v>
      </c>
      <c r="AI70" s="31">
        <v>6</v>
      </c>
      <c r="AJ70" s="31">
        <v>2</v>
      </c>
      <c r="AK70" s="31">
        <v>4</v>
      </c>
      <c r="AL70" s="31">
        <v>2</v>
      </c>
      <c r="AN70" s="31">
        <v>1</v>
      </c>
      <c r="AO70" s="31">
        <v>2</v>
      </c>
      <c r="AP70" s="31">
        <v>2</v>
      </c>
      <c r="AQ70" s="31">
        <v>2</v>
      </c>
      <c r="AR70" s="31">
        <v>2</v>
      </c>
      <c r="AS70" s="31">
        <v>2</v>
      </c>
      <c r="AT70" s="31">
        <v>2</v>
      </c>
      <c r="AU70" s="31">
        <v>2</v>
      </c>
      <c r="AW70" s="31">
        <v>1</v>
      </c>
      <c r="AX70" s="31">
        <v>1</v>
      </c>
      <c r="AY70" s="31">
        <v>2</v>
      </c>
      <c r="AZ70" s="31">
        <v>1</v>
      </c>
      <c r="BA70" s="31">
        <v>1</v>
      </c>
      <c r="BB70" s="31">
        <v>2</v>
      </c>
      <c r="BD70" s="31">
        <v>1</v>
      </c>
      <c r="BE70" s="31">
        <v>2</v>
      </c>
      <c r="BF70" s="31">
        <v>1</v>
      </c>
      <c r="BG70" s="31">
        <v>1</v>
      </c>
      <c r="BH70" s="31">
        <v>1</v>
      </c>
      <c r="BI70" s="31">
        <v>2</v>
      </c>
      <c r="BK70" s="31">
        <v>1</v>
      </c>
      <c r="BL70" s="31">
        <v>2</v>
      </c>
      <c r="BM70" s="31">
        <v>2</v>
      </c>
      <c r="BN70" s="31">
        <v>2</v>
      </c>
      <c r="BO70" s="31">
        <v>2</v>
      </c>
      <c r="BP70" s="31">
        <v>2</v>
      </c>
      <c r="BQ70" s="31">
        <v>1</v>
      </c>
      <c r="BS70" s="31" t="s">
        <v>355</v>
      </c>
      <c r="BT70" s="31">
        <v>2</v>
      </c>
      <c r="BU70" s="31">
        <v>2</v>
      </c>
      <c r="BV70" s="31">
        <v>2</v>
      </c>
      <c r="BW70" s="31">
        <v>2</v>
      </c>
      <c r="BX70" s="31">
        <v>2</v>
      </c>
      <c r="BY70" s="31">
        <v>1</v>
      </c>
      <c r="BZ70" s="31">
        <v>2</v>
      </c>
      <c r="CA70" s="31">
        <v>2</v>
      </c>
      <c r="CB70" s="31">
        <v>2</v>
      </c>
      <c r="CC70" s="31">
        <v>2</v>
      </c>
      <c r="CD70" s="31">
        <v>1</v>
      </c>
      <c r="CH70" s="31">
        <v>1</v>
      </c>
      <c r="CM70" s="31">
        <v>23</v>
      </c>
      <c r="CN70" s="31">
        <v>25</v>
      </c>
      <c r="CO70" s="31">
        <v>17</v>
      </c>
      <c r="CP70" s="31">
        <v>19</v>
      </c>
      <c r="CQ70" s="31">
        <v>6</v>
      </c>
      <c r="CR70" s="31">
        <v>11</v>
      </c>
      <c r="CS70" s="31">
        <v>31</v>
      </c>
      <c r="CT70" s="31">
        <v>1</v>
      </c>
      <c r="DA70" s="31">
        <v>4</v>
      </c>
      <c r="DB70" s="31">
        <v>2</v>
      </c>
      <c r="DC70" s="31">
        <v>4</v>
      </c>
      <c r="DD70" s="31">
        <v>3</v>
      </c>
      <c r="DE70" s="31">
        <v>1</v>
      </c>
      <c r="DF70" s="31">
        <v>3</v>
      </c>
      <c r="DG70" s="31">
        <v>4</v>
      </c>
      <c r="DH70" s="31">
        <v>4</v>
      </c>
      <c r="DI70" s="31">
        <v>4</v>
      </c>
      <c r="DJ70" s="31">
        <v>2</v>
      </c>
      <c r="DK70" s="31">
        <v>2</v>
      </c>
      <c r="DL70" s="31">
        <v>1</v>
      </c>
      <c r="DM70" s="31">
        <v>2</v>
      </c>
      <c r="DN70" s="31">
        <v>1</v>
      </c>
      <c r="DO70" s="31">
        <v>4</v>
      </c>
      <c r="DP70" s="31">
        <v>4</v>
      </c>
      <c r="DQ70" s="31">
        <v>4</v>
      </c>
      <c r="DR70" s="31">
        <v>35</v>
      </c>
      <c r="DT70" s="31">
        <v>170</v>
      </c>
      <c r="DU70" s="31">
        <v>0</v>
      </c>
      <c r="DV70" s="31">
        <v>145</v>
      </c>
      <c r="DW70" s="31" t="s">
        <v>2136</v>
      </c>
      <c r="DX70" s="31">
        <v>41.2</v>
      </c>
      <c r="DY70" s="31">
        <v>56.4</v>
      </c>
      <c r="DZ70" s="31">
        <v>66.8</v>
      </c>
      <c r="EA70" s="31" t="s">
        <v>2179</v>
      </c>
      <c r="EB70" s="31">
        <v>56</v>
      </c>
      <c r="EC70" s="31">
        <v>45</v>
      </c>
      <c r="ED70" s="31">
        <v>84</v>
      </c>
      <c r="EE70" s="31" t="s">
        <v>2138</v>
      </c>
      <c r="EV70" s="31">
        <v>1</v>
      </c>
      <c r="EW70" s="31">
        <v>2</v>
      </c>
      <c r="EX70" s="31">
        <v>2</v>
      </c>
      <c r="EY70" s="31">
        <v>2</v>
      </c>
      <c r="EZ70" s="31">
        <v>1</v>
      </c>
      <c r="FA70" s="31">
        <v>1</v>
      </c>
      <c r="FB70" s="31">
        <v>1</v>
      </c>
      <c r="FC70" s="31">
        <v>1</v>
      </c>
      <c r="FD70" s="31">
        <v>0.89</v>
      </c>
      <c r="FK70" s="31">
        <v>1</v>
      </c>
      <c r="FL70" s="31">
        <v>2</v>
      </c>
      <c r="FM70" s="31">
        <v>2</v>
      </c>
      <c r="FN70" s="31">
        <v>2</v>
      </c>
      <c r="FO70" s="31">
        <v>2</v>
      </c>
      <c r="FP70" s="31">
        <v>2</v>
      </c>
      <c r="FQ70" s="31">
        <v>2</v>
      </c>
      <c r="FR70" s="31">
        <v>2</v>
      </c>
      <c r="FS70" s="31">
        <v>4</v>
      </c>
      <c r="FT70" s="31">
        <v>2</v>
      </c>
      <c r="FU70" s="31">
        <v>2</v>
      </c>
      <c r="FV70" s="31">
        <v>2</v>
      </c>
      <c r="FW70" s="31">
        <v>1</v>
      </c>
      <c r="FX70" s="31">
        <v>1</v>
      </c>
      <c r="FY70" s="31">
        <v>2</v>
      </c>
      <c r="GA70" s="31">
        <v>2</v>
      </c>
      <c r="GB70" s="31">
        <v>2</v>
      </c>
      <c r="GC70" s="31">
        <v>1</v>
      </c>
      <c r="GD70" s="31">
        <v>1984</v>
      </c>
      <c r="GE70" s="31">
        <v>1</v>
      </c>
      <c r="GF70" s="31">
        <v>1991</v>
      </c>
      <c r="GG70" s="31">
        <v>7</v>
      </c>
      <c r="GH70" s="31">
        <v>2</v>
      </c>
      <c r="GJ70" s="31">
        <v>2</v>
      </c>
      <c r="GL70" s="31">
        <v>1</v>
      </c>
      <c r="GM70" s="31">
        <v>42383</v>
      </c>
      <c r="GO70" s="31">
        <v>2</v>
      </c>
      <c r="GQ70" s="31">
        <v>2</v>
      </c>
      <c r="GS70" s="31">
        <v>2</v>
      </c>
      <c r="GU70" s="31">
        <v>2</v>
      </c>
      <c r="GW70" s="31">
        <v>2</v>
      </c>
      <c r="GY70" s="31">
        <v>2</v>
      </c>
      <c r="HM70" s="31">
        <v>2</v>
      </c>
      <c r="HP70" s="31">
        <v>2</v>
      </c>
      <c r="HQ70" s="31">
        <v>2</v>
      </c>
      <c r="HR70" s="31">
        <v>2</v>
      </c>
      <c r="HS70" s="31">
        <v>2</v>
      </c>
      <c r="HT70" s="31">
        <v>2</v>
      </c>
      <c r="HU70" s="31">
        <v>2</v>
      </c>
      <c r="HV70" s="31">
        <v>2</v>
      </c>
      <c r="HZ70" s="31">
        <v>2</v>
      </c>
      <c r="IA70" s="31">
        <v>2</v>
      </c>
      <c r="IB70" s="31">
        <v>2</v>
      </c>
      <c r="IC70" s="31">
        <v>2</v>
      </c>
      <c r="ID70" s="31">
        <v>2</v>
      </c>
      <c r="IE70" s="31">
        <v>2</v>
      </c>
      <c r="IF70" s="31">
        <v>2</v>
      </c>
      <c r="IJ70" s="31">
        <v>2</v>
      </c>
      <c r="IK70" s="31">
        <v>2</v>
      </c>
      <c r="IL70" s="31">
        <v>2</v>
      </c>
      <c r="IM70" s="31">
        <v>2</v>
      </c>
      <c r="IN70" s="31">
        <v>2</v>
      </c>
      <c r="IO70" s="31">
        <v>2</v>
      </c>
      <c r="IP70" s="31">
        <v>2</v>
      </c>
      <c r="IT70" s="31">
        <v>1</v>
      </c>
      <c r="IU70" s="31">
        <v>2</v>
      </c>
      <c r="IV70" s="31">
        <v>1</v>
      </c>
      <c r="IW70" s="31">
        <v>2</v>
      </c>
      <c r="IX70" s="31">
        <v>2</v>
      </c>
      <c r="IY70" s="31">
        <v>2</v>
      </c>
      <c r="IZ70" s="31">
        <v>2</v>
      </c>
      <c r="JD70" s="31">
        <v>2</v>
      </c>
      <c r="JE70" s="31">
        <v>2</v>
      </c>
      <c r="JF70" s="31">
        <v>2</v>
      </c>
      <c r="JG70" s="31">
        <v>2</v>
      </c>
      <c r="JH70" s="31">
        <v>2</v>
      </c>
      <c r="JI70" s="31">
        <v>2</v>
      </c>
      <c r="JJ70" s="31">
        <v>2</v>
      </c>
      <c r="JN70" s="31" t="s">
        <v>377</v>
      </c>
      <c r="JZ70" s="31">
        <v>1</v>
      </c>
      <c r="KC70" s="31">
        <v>2</v>
      </c>
      <c r="LA70" s="31" t="s">
        <v>2334</v>
      </c>
      <c r="LB70" s="31" t="s">
        <v>2335</v>
      </c>
      <c r="LC70" s="31">
        <v>2</v>
      </c>
      <c r="LE70" s="31" t="s">
        <v>2242</v>
      </c>
      <c r="LH70" s="31">
        <v>1</v>
      </c>
      <c r="LI70" s="31">
        <v>2</v>
      </c>
      <c r="LK70" s="31">
        <v>2</v>
      </c>
      <c r="LM70" s="31">
        <v>2</v>
      </c>
      <c r="LO70" s="31">
        <v>2</v>
      </c>
      <c r="LQ70" s="31">
        <v>2</v>
      </c>
      <c r="LS70" s="31">
        <v>2</v>
      </c>
      <c r="LU70" s="31">
        <v>2</v>
      </c>
      <c r="LW70" s="31">
        <v>2</v>
      </c>
      <c r="LY70" s="31">
        <v>1</v>
      </c>
      <c r="MA70" s="31">
        <v>1</v>
      </c>
      <c r="MC70" s="31">
        <v>2</v>
      </c>
      <c r="ME70" s="31">
        <v>2</v>
      </c>
      <c r="MG70" s="31">
        <v>2</v>
      </c>
      <c r="MI70" s="31">
        <v>2</v>
      </c>
      <c r="MK70" s="31">
        <v>2</v>
      </c>
      <c r="MM70" s="31">
        <v>2</v>
      </c>
      <c r="MO70" s="31">
        <v>2</v>
      </c>
      <c r="MQ70" s="31">
        <v>2</v>
      </c>
      <c r="MS70" s="31">
        <v>2</v>
      </c>
      <c r="MU70" s="31">
        <v>2</v>
      </c>
      <c r="MW70" s="31">
        <v>2</v>
      </c>
      <c r="MY70" s="31" t="s">
        <v>355</v>
      </c>
      <c r="NC70" s="31">
        <v>2</v>
      </c>
      <c r="NE70" s="31">
        <v>2</v>
      </c>
      <c r="NG70" s="31">
        <v>2</v>
      </c>
      <c r="NI70" s="31">
        <v>2</v>
      </c>
      <c r="NK70" s="31">
        <v>2</v>
      </c>
      <c r="NM70" s="31">
        <v>2</v>
      </c>
      <c r="NO70" s="31">
        <v>2</v>
      </c>
      <c r="NQ70" s="31">
        <v>2</v>
      </c>
      <c r="NS70" s="31">
        <v>2</v>
      </c>
      <c r="NU70" s="31">
        <v>2</v>
      </c>
      <c r="NW70" s="31">
        <v>2</v>
      </c>
      <c r="NY70" s="31">
        <v>2</v>
      </c>
      <c r="OA70" s="31">
        <v>2</v>
      </c>
      <c r="OC70" s="31">
        <v>2</v>
      </c>
      <c r="OE70" s="31">
        <v>2</v>
      </c>
      <c r="OG70" s="31">
        <v>2</v>
      </c>
      <c r="OI70" s="31">
        <v>1</v>
      </c>
      <c r="OK70" s="31">
        <v>2</v>
      </c>
      <c r="OM70" s="31">
        <v>2</v>
      </c>
      <c r="OO70" s="31">
        <v>2</v>
      </c>
      <c r="OQ70" s="31" t="s">
        <v>355</v>
      </c>
      <c r="OS70" s="31">
        <v>2</v>
      </c>
      <c r="OU70" s="31">
        <v>2</v>
      </c>
      <c r="OW70" s="31">
        <v>2</v>
      </c>
      <c r="OY70" s="31">
        <v>2</v>
      </c>
      <c r="PA70" s="31">
        <v>2</v>
      </c>
      <c r="PC70" s="31">
        <v>2</v>
      </c>
      <c r="PE70" s="31">
        <v>2</v>
      </c>
      <c r="PG70" s="31">
        <v>2</v>
      </c>
      <c r="PI70" s="31">
        <v>2</v>
      </c>
      <c r="PK70" s="31">
        <v>2</v>
      </c>
      <c r="PM70" s="31">
        <v>2</v>
      </c>
      <c r="PO70" s="31">
        <v>2</v>
      </c>
      <c r="PQ70" s="31">
        <v>2</v>
      </c>
      <c r="PS70" s="31">
        <v>2</v>
      </c>
      <c r="PU70" s="31">
        <v>2</v>
      </c>
      <c r="PW70" s="31">
        <v>2</v>
      </c>
      <c r="PY70" s="31">
        <v>2</v>
      </c>
      <c r="QA70" s="31">
        <v>2</v>
      </c>
      <c r="QC70" s="31">
        <v>2</v>
      </c>
      <c r="QE70" s="31">
        <v>2</v>
      </c>
      <c r="QG70" s="31">
        <v>2</v>
      </c>
      <c r="QI70" s="31" t="s">
        <v>355</v>
      </c>
      <c r="QK70" s="31">
        <v>1</v>
      </c>
      <c r="QL70" s="31">
        <v>2</v>
      </c>
      <c r="QM70" s="31">
        <v>2</v>
      </c>
      <c r="QN70" s="31">
        <v>2</v>
      </c>
      <c r="QO70" s="31">
        <v>2</v>
      </c>
      <c r="QP70" s="31">
        <v>2</v>
      </c>
      <c r="QQ70" s="31">
        <v>2</v>
      </c>
      <c r="QR70" s="31">
        <v>2</v>
      </c>
      <c r="QS70" s="31">
        <v>2</v>
      </c>
      <c r="QT70" s="31">
        <v>2</v>
      </c>
      <c r="QU70" s="31">
        <v>2</v>
      </c>
      <c r="QV70" s="31">
        <v>2</v>
      </c>
      <c r="QW70" s="31">
        <v>2</v>
      </c>
      <c r="QX70" s="31">
        <v>2</v>
      </c>
      <c r="QY70" s="31">
        <v>2</v>
      </c>
      <c r="QZ70" s="31">
        <v>2</v>
      </c>
      <c r="RA70" s="31">
        <v>2</v>
      </c>
      <c r="RB70" s="31">
        <v>2</v>
      </c>
      <c r="RC70" s="31">
        <v>2</v>
      </c>
      <c r="RD70" s="31">
        <v>2</v>
      </c>
      <c r="RE70" s="31">
        <v>1</v>
      </c>
      <c r="RF70" s="31">
        <v>2</v>
      </c>
      <c r="RG70" s="31">
        <v>2</v>
      </c>
      <c r="RH70" s="31">
        <v>2</v>
      </c>
      <c r="RI70" s="31">
        <v>2</v>
      </c>
      <c r="RJ70" s="31">
        <v>2</v>
      </c>
      <c r="RK70" s="31">
        <v>2</v>
      </c>
      <c r="RL70" s="31">
        <v>2</v>
      </c>
      <c r="RM70" s="31">
        <v>2</v>
      </c>
      <c r="RN70" s="31">
        <v>2</v>
      </c>
      <c r="RO70" s="31">
        <v>1</v>
      </c>
      <c r="RP70" s="31">
        <v>2</v>
      </c>
      <c r="RQ70" s="31">
        <v>2</v>
      </c>
      <c r="RR70" s="31">
        <v>1</v>
      </c>
      <c r="RS70" s="31">
        <v>2</v>
      </c>
      <c r="RT70" s="31" t="s">
        <v>2336</v>
      </c>
      <c r="RU70" s="31" t="s">
        <v>2336</v>
      </c>
      <c r="RV70" s="31" t="s">
        <v>355</v>
      </c>
      <c r="RW70" s="31" t="s">
        <v>355</v>
      </c>
      <c r="RX70" s="31">
        <v>1</v>
      </c>
      <c r="RY70" s="31">
        <v>1</v>
      </c>
      <c r="RZ70" s="31">
        <v>2</v>
      </c>
      <c r="SA70" s="31">
        <v>2</v>
      </c>
      <c r="SB70" s="31">
        <v>2</v>
      </c>
      <c r="SC70" s="31">
        <v>2</v>
      </c>
      <c r="SD70" s="31">
        <v>1</v>
      </c>
      <c r="SE70" s="31">
        <v>1</v>
      </c>
      <c r="SF70" s="31">
        <v>2</v>
      </c>
      <c r="SG70" s="31">
        <v>2</v>
      </c>
      <c r="SH70" s="31">
        <v>2</v>
      </c>
      <c r="SI70" s="31">
        <v>2</v>
      </c>
      <c r="SJ70" s="31">
        <v>1</v>
      </c>
      <c r="SK70" s="31">
        <v>2</v>
      </c>
      <c r="SL70" s="31">
        <v>2</v>
      </c>
      <c r="SM70" s="31" t="s">
        <v>2153</v>
      </c>
      <c r="SO70" s="31">
        <v>2</v>
      </c>
      <c r="SP70" s="31">
        <v>2</v>
      </c>
      <c r="SQ70" s="31">
        <v>2</v>
      </c>
      <c r="SR70" s="31">
        <v>1</v>
      </c>
      <c r="SS70" s="31">
        <v>2</v>
      </c>
      <c r="ST70" s="31">
        <v>2</v>
      </c>
      <c r="SU70" s="31">
        <v>2</v>
      </c>
      <c r="SV70" s="31">
        <v>2</v>
      </c>
      <c r="SW70" s="31" t="s">
        <v>1437</v>
      </c>
      <c r="SX70" s="31">
        <v>4</v>
      </c>
      <c r="SZ70" s="31">
        <v>2</v>
      </c>
      <c r="TA70" s="31">
        <v>2</v>
      </c>
      <c r="TB70" s="31">
        <v>2</v>
      </c>
      <c r="TC70" s="31">
        <v>1</v>
      </c>
      <c r="TD70" s="31">
        <v>1</v>
      </c>
      <c r="TE70" s="31">
        <v>1</v>
      </c>
      <c r="TF70" s="31">
        <v>1</v>
      </c>
      <c r="TG70" s="31">
        <v>1</v>
      </c>
      <c r="TH70" s="31" t="s">
        <v>1437</v>
      </c>
      <c r="TJ70" s="31" t="s">
        <v>2154</v>
      </c>
      <c r="TK70" s="31" t="s">
        <v>2337</v>
      </c>
      <c r="TL70" s="31" t="s">
        <v>2234</v>
      </c>
      <c r="TQ70" s="31">
        <v>8</v>
      </c>
      <c r="TS70" s="31">
        <v>2</v>
      </c>
      <c r="TT70" s="31">
        <v>2</v>
      </c>
      <c r="TU70" s="31">
        <v>2</v>
      </c>
      <c r="TV70" s="31">
        <v>2</v>
      </c>
      <c r="TW70" s="31">
        <v>2</v>
      </c>
      <c r="TX70" s="31">
        <v>2</v>
      </c>
      <c r="TY70" s="31">
        <v>2</v>
      </c>
      <c r="TZ70" s="31">
        <v>1</v>
      </c>
      <c r="UA70" s="31">
        <v>1</v>
      </c>
    </row>
    <row r="71" spans="1:547" s="31" customFormat="1" ht="13.5" customHeight="1">
      <c r="A71" s="31">
        <f t="shared" si="1"/>
        <v>69</v>
      </c>
      <c r="B71" s="31">
        <v>69</v>
      </c>
      <c r="C71" s="31">
        <v>39</v>
      </c>
      <c r="D71" s="31" t="s">
        <v>2121</v>
      </c>
      <c r="E71" s="31" t="s">
        <v>2338</v>
      </c>
      <c r="F71" s="31">
        <v>3</v>
      </c>
      <c r="H71" s="31">
        <v>42387</v>
      </c>
      <c r="I71" s="31">
        <v>24884</v>
      </c>
      <c r="J71" s="31">
        <v>2</v>
      </c>
      <c r="K71" s="31">
        <v>1</v>
      </c>
      <c r="L71" s="31">
        <v>5</v>
      </c>
      <c r="M71" s="31">
        <v>2</v>
      </c>
      <c r="R71" s="31">
        <v>41974</v>
      </c>
      <c r="S71" s="31">
        <v>41983</v>
      </c>
      <c r="T71" s="31">
        <v>42291</v>
      </c>
      <c r="W71" s="31">
        <v>1</v>
      </c>
      <c r="X71" s="31">
        <v>1</v>
      </c>
      <c r="Y71" s="31">
        <v>2</v>
      </c>
      <c r="Z71" s="31">
        <v>2</v>
      </c>
      <c r="AA71" s="31">
        <v>1</v>
      </c>
      <c r="AB71" s="31">
        <v>2</v>
      </c>
      <c r="AC71" s="31">
        <v>2</v>
      </c>
      <c r="AD71" s="31">
        <v>2</v>
      </c>
      <c r="AF71" s="31">
        <v>2</v>
      </c>
      <c r="AG71" s="31">
        <v>1</v>
      </c>
      <c r="AH71" s="31">
        <v>1</v>
      </c>
      <c r="AI71" s="31">
        <v>2</v>
      </c>
      <c r="AJ71" s="31">
        <v>2</v>
      </c>
      <c r="AK71" s="31">
        <v>4</v>
      </c>
      <c r="AL71" s="31">
        <v>2</v>
      </c>
      <c r="AN71" s="31">
        <v>2</v>
      </c>
      <c r="AO71" s="31">
        <v>2</v>
      </c>
      <c r="AP71" s="31">
        <v>2</v>
      </c>
      <c r="AQ71" s="31">
        <v>1</v>
      </c>
      <c r="AR71" s="31">
        <v>1</v>
      </c>
      <c r="AS71" s="31">
        <v>2</v>
      </c>
      <c r="AT71" s="31">
        <v>2</v>
      </c>
      <c r="AU71" s="31">
        <v>2</v>
      </c>
      <c r="AW71" s="31">
        <v>1</v>
      </c>
      <c r="AX71" s="31">
        <v>2</v>
      </c>
      <c r="AY71" s="31">
        <v>2</v>
      </c>
      <c r="AZ71" s="31">
        <v>1</v>
      </c>
      <c r="BA71" s="31">
        <v>1</v>
      </c>
      <c r="BB71" s="31">
        <v>2</v>
      </c>
      <c r="BD71" s="31">
        <v>1</v>
      </c>
      <c r="BE71" s="31">
        <v>2</v>
      </c>
      <c r="BF71" s="31">
        <v>2</v>
      </c>
      <c r="BG71" s="31">
        <v>1</v>
      </c>
      <c r="BH71" s="31">
        <v>1</v>
      </c>
      <c r="BI71" s="31">
        <v>2</v>
      </c>
      <c r="BK71" s="31">
        <v>2</v>
      </c>
      <c r="BL71" s="31">
        <v>1</v>
      </c>
      <c r="BN71" s="31">
        <v>2</v>
      </c>
      <c r="BO71" s="31">
        <v>2</v>
      </c>
      <c r="BP71" s="31">
        <v>2</v>
      </c>
      <c r="BQ71" s="31">
        <v>1</v>
      </c>
      <c r="BS71" s="31" t="s">
        <v>355</v>
      </c>
      <c r="BT71" s="31">
        <v>2</v>
      </c>
      <c r="BU71" s="31">
        <v>2</v>
      </c>
      <c r="BV71" s="31">
        <v>2</v>
      </c>
      <c r="BW71" s="31">
        <v>2</v>
      </c>
      <c r="BX71" s="31">
        <v>2</v>
      </c>
      <c r="BY71" s="31">
        <v>1</v>
      </c>
      <c r="BZ71" s="31">
        <v>2</v>
      </c>
      <c r="CA71" s="31">
        <v>2</v>
      </c>
      <c r="CB71" s="31">
        <v>2</v>
      </c>
      <c r="CC71" s="31">
        <v>2</v>
      </c>
      <c r="CD71" s="31">
        <v>1</v>
      </c>
      <c r="CH71" s="31">
        <v>2</v>
      </c>
      <c r="CM71" s="31">
        <v>4</v>
      </c>
      <c r="CN71" s="31">
        <v>15</v>
      </c>
      <c r="CO71" s="31">
        <v>9</v>
      </c>
      <c r="CP71" s="31">
        <v>28</v>
      </c>
      <c r="CQ71" s="31">
        <v>32</v>
      </c>
      <c r="DA71" s="31">
        <v>2</v>
      </c>
      <c r="DB71" s="31">
        <v>4</v>
      </c>
      <c r="DC71" s="31">
        <v>0</v>
      </c>
      <c r="DD71" s="31">
        <v>3</v>
      </c>
      <c r="DF71" s="31">
        <v>3</v>
      </c>
      <c r="DG71" s="31">
        <v>2</v>
      </c>
      <c r="DH71" s="31">
        <v>4</v>
      </c>
      <c r="DI71" s="31">
        <v>3</v>
      </c>
      <c r="DJ71" s="31">
        <v>3</v>
      </c>
      <c r="DK71" s="31">
        <v>3</v>
      </c>
      <c r="DL71" s="31">
        <v>3</v>
      </c>
      <c r="DM71" s="31">
        <v>3</v>
      </c>
      <c r="DN71" s="31">
        <v>3</v>
      </c>
      <c r="DO71" s="31">
        <v>3</v>
      </c>
      <c r="DP71" s="31">
        <v>4</v>
      </c>
      <c r="DQ71" s="31">
        <v>4</v>
      </c>
      <c r="DR71" s="31">
        <v>38</v>
      </c>
      <c r="DT71" s="31">
        <v>547</v>
      </c>
      <c r="DU71" s="31">
        <v>0</v>
      </c>
      <c r="DV71" s="31">
        <v>171</v>
      </c>
      <c r="DW71" s="31" t="s">
        <v>2136</v>
      </c>
      <c r="EV71" s="31">
        <v>2</v>
      </c>
      <c r="EW71" s="31">
        <v>2</v>
      </c>
      <c r="EX71" s="31">
        <v>2</v>
      </c>
      <c r="EY71" s="31">
        <v>2</v>
      </c>
      <c r="EZ71" s="31">
        <v>1</v>
      </c>
      <c r="FK71" s="31">
        <v>2</v>
      </c>
      <c r="FL71" s="31">
        <v>2</v>
      </c>
      <c r="FM71" s="31">
        <v>2</v>
      </c>
      <c r="FN71" s="31">
        <v>2</v>
      </c>
      <c r="FO71" s="31">
        <v>2</v>
      </c>
      <c r="FP71" s="31">
        <v>2</v>
      </c>
      <c r="FQ71" s="31">
        <v>2</v>
      </c>
      <c r="FR71" s="31">
        <v>2</v>
      </c>
      <c r="FS71" s="31">
        <v>4</v>
      </c>
      <c r="FT71" s="31">
        <v>2</v>
      </c>
      <c r="FU71" s="31">
        <v>2</v>
      </c>
      <c r="FV71" s="31">
        <v>2</v>
      </c>
      <c r="FW71" s="31">
        <v>1</v>
      </c>
      <c r="FX71" s="31">
        <v>1</v>
      </c>
      <c r="FY71" s="31">
        <v>2</v>
      </c>
      <c r="GA71" s="31">
        <v>2</v>
      </c>
      <c r="GB71" s="31">
        <v>2</v>
      </c>
      <c r="GC71" s="31">
        <v>2</v>
      </c>
      <c r="GE71" s="31">
        <v>2</v>
      </c>
      <c r="GH71" s="31">
        <v>2</v>
      </c>
      <c r="GJ71" s="31">
        <v>2</v>
      </c>
      <c r="GL71" s="31">
        <v>1</v>
      </c>
      <c r="GM71" s="31">
        <v>42291</v>
      </c>
      <c r="GN71" s="31" t="s">
        <v>355</v>
      </c>
      <c r="GO71" s="31">
        <v>2</v>
      </c>
      <c r="GQ71" s="31">
        <v>2</v>
      </c>
      <c r="GS71" s="31">
        <v>2</v>
      </c>
      <c r="GU71" s="31">
        <v>2</v>
      </c>
      <c r="GW71" s="31">
        <v>2</v>
      </c>
      <c r="GY71" s="31">
        <v>2</v>
      </c>
      <c r="HM71" s="31">
        <v>2</v>
      </c>
      <c r="HP71" s="31">
        <v>2</v>
      </c>
      <c r="HQ71" s="31">
        <v>2</v>
      </c>
      <c r="HR71" s="31">
        <v>2</v>
      </c>
      <c r="HS71" s="31">
        <v>2</v>
      </c>
      <c r="HT71" s="31">
        <v>2</v>
      </c>
      <c r="HU71" s="31">
        <v>2</v>
      </c>
      <c r="HV71" s="31">
        <v>2</v>
      </c>
      <c r="HZ71" s="31">
        <v>2</v>
      </c>
      <c r="IA71" s="31">
        <v>2</v>
      </c>
      <c r="IB71" s="31">
        <v>2</v>
      </c>
      <c r="IC71" s="31">
        <v>2</v>
      </c>
      <c r="ID71" s="31">
        <v>2</v>
      </c>
      <c r="IE71" s="31">
        <v>2</v>
      </c>
      <c r="IF71" s="31">
        <v>2</v>
      </c>
      <c r="IJ71" s="31">
        <v>2</v>
      </c>
      <c r="IK71" s="31">
        <v>2</v>
      </c>
      <c r="IL71" s="31">
        <v>2</v>
      </c>
      <c r="IM71" s="31">
        <v>2</v>
      </c>
      <c r="IN71" s="31">
        <v>2</v>
      </c>
      <c r="IO71" s="31">
        <v>2</v>
      </c>
      <c r="IP71" s="31">
        <v>2</v>
      </c>
      <c r="IT71" s="31">
        <v>2</v>
      </c>
      <c r="IU71" s="31">
        <v>2</v>
      </c>
      <c r="IV71" s="31">
        <v>2</v>
      </c>
      <c r="IW71" s="31">
        <v>2</v>
      </c>
      <c r="IX71" s="31">
        <v>2</v>
      </c>
      <c r="IY71" s="31">
        <v>2</v>
      </c>
      <c r="IZ71" s="31">
        <v>2</v>
      </c>
      <c r="JD71" s="31">
        <v>2</v>
      </c>
      <c r="JE71" s="31">
        <v>2</v>
      </c>
      <c r="JF71" s="31">
        <v>2</v>
      </c>
      <c r="JG71" s="31">
        <v>2</v>
      </c>
      <c r="JH71" s="31">
        <v>2</v>
      </c>
      <c r="JI71" s="31">
        <v>2</v>
      </c>
      <c r="JJ71" s="31">
        <v>2</v>
      </c>
      <c r="JZ71" s="31">
        <v>2</v>
      </c>
      <c r="KA71" s="31" t="s">
        <v>371</v>
      </c>
      <c r="KB71" s="31">
        <v>54</v>
      </c>
      <c r="KC71" s="31">
        <v>2</v>
      </c>
      <c r="KE71" s="31">
        <v>43</v>
      </c>
      <c r="LA71" s="31" t="s">
        <v>2335</v>
      </c>
      <c r="LB71" s="31" t="s">
        <v>2162</v>
      </c>
      <c r="LC71" s="31">
        <v>2</v>
      </c>
      <c r="LE71" s="31" t="s">
        <v>2161</v>
      </c>
      <c r="LF71" s="31">
        <v>2</v>
      </c>
      <c r="LH71" s="31">
        <v>1</v>
      </c>
      <c r="LI71" s="31">
        <v>2</v>
      </c>
      <c r="LK71" s="31">
        <v>2</v>
      </c>
      <c r="LM71" s="31">
        <v>2</v>
      </c>
      <c r="LO71" s="31">
        <v>2</v>
      </c>
      <c r="LQ71" s="31">
        <v>2</v>
      </c>
      <c r="LS71" s="31">
        <v>2</v>
      </c>
      <c r="LU71" s="31">
        <v>2</v>
      </c>
      <c r="LW71" s="31">
        <v>2</v>
      </c>
      <c r="LY71" s="31">
        <v>2</v>
      </c>
      <c r="MA71" s="31">
        <v>1</v>
      </c>
      <c r="MB71" s="31">
        <v>30</v>
      </c>
      <c r="MC71" s="31">
        <v>2</v>
      </c>
      <c r="ME71" s="31">
        <v>2</v>
      </c>
      <c r="MG71" s="31">
        <v>2</v>
      </c>
      <c r="MI71" s="31">
        <v>2</v>
      </c>
      <c r="MK71" s="31">
        <v>2</v>
      </c>
      <c r="MM71" s="31">
        <v>2</v>
      </c>
      <c r="MO71" s="31">
        <v>2</v>
      </c>
      <c r="MQ71" s="31">
        <v>2</v>
      </c>
      <c r="MS71" s="31">
        <v>2</v>
      </c>
      <c r="MU71" s="31">
        <v>2</v>
      </c>
      <c r="MW71" s="31">
        <v>2</v>
      </c>
      <c r="MY71" s="31" t="s">
        <v>356</v>
      </c>
      <c r="MZ71" s="31">
        <v>31</v>
      </c>
      <c r="NC71" s="31">
        <v>2</v>
      </c>
      <c r="NE71" s="31">
        <v>2</v>
      </c>
      <c r="NG71" s="31">
        <v>2</v>
      </c>
      <c r="NI71" s="31">
        <v>2</v>
      </c>
      <c r="NK71" s="31">
        <v>2</v>
      </c>
      <c r="NM71" s="31">
        <v>2</v>
      </c>
      <c r="NO71" s="31">
        <v>2</v>
      </c>
      <c r="NQ71" s="31">
        <v>2</v>
      </c>
      <c r="NS71" s="31">
        <v>2</v>
      </c>
      <c r="NU71" s="31">
        <v>2</v>
      </c>
      <c r="NW71" s="31">
        <v>2</v>
      </c>
      <c r="NY71" s="31">
        <v>2</v>
      </c>
      <c r="OA71" s="31">
        <v>2</v>
      </c>
      <c r="OC71" s="31">
        <v>2</v>
      </c>
      <c r="OE71" s="31">
        <v>2</v>
      </c>
      <c r="OG71" s="31">
        <v>2</v>
      </c>
      <c r="OI71" s="31">
        <v>2</v>
      </c>
      <c r="OK71" s="31">
        <v>1</v>
      </c>
      <c r="OL71" s="31">
        <v>35</v>
      </c>
      <c r="OM71" s="31">
        <v>2</v>
      </c>
      <c r="OO71" s="31">
        <v>2</v>
      </c>
      <c r="OQ71" s="31" t="s">
        <v>356</v>
      </c>
      <c r="OR71" s="31">
        <v>31</v>
      </c>
      <c r="OS71" s="31">
        <v>2</v>
      </c>
      <c r="OU71" s="31">
        <v>2</v>
      </c>
      <c r="OW71" s="31">
        <v>2</v>
      </c>
      <c r="OY71" s="31">
        <v>2</v>
      </c>
      <c r="PA71" s="31">
        <v>2</v>
      </c>
      <c r="PC71" s="31">
        <v>2</v>
      </c>
      <c r="PE71" s="31">
        <v>2</v>
      </c>
      <c r="PG71" s="31">
        <v>2</v>
      </c>
      <c r="PI71" s="31">
        <v>2</v>
      </c>
      <c r="PK71" s="31">
        <v>2</v>
      </c>
      <c r="PM71" s="31">
        <v>2</v>
      </c>
      <c r="PO71" s="31">
        <v>2</v>
      </c>
      <c r="PQ71" s="31">
        <v>2</v>
      </c>
      <c r="PS71" s="31">
        <v>2</v>
      </c>
      <c r="PU71" s="31">
        <v>2</v>
      </c>
      <c r="PW71" s="31">
        <v>2</v>
      </c>
      <c r="PY71" s="31">
        <v>2</v>
      </c>
      <c r="QA71" s="31">
        <v>2</v>
      </c>
      <c r="QC71" s="31">
        <v>2</v>
      </c>
      <c r="QE71" s="31">
        <v>2</v>
      </c>
      <c r="QG71" s="31">
        <v>2</v>
      </c>
      <c r="QI71" s="31" t="s">
        <v>355</v>
      </c>
      <c r="QK71" s="31">
        <v>1</v>
      </c>
      <c r="QL71" s="31">
        <v>2</v>
      </c>
      <c r="QM71" s="31">
        <v>2</v>
      </c>
      <c r="QN71" s="31">
        <v>2</v>
      </c>
      <c r="QO71" s="31">
        <v>2</v>
      </c>
      <c r="QP71" s="31">
        <v>2</v>
      </c>
      <c r="QQ71" s="31">
        <v>2</v>
      </c>
      <c r="QR71" s="31">
        <v>2</v>
      </c>
      <c r="QS71" s="31">
        <v>2</v>
      </c>
      <c r="QT71" s="31">
        <v>2</v>
      </c>
      <c r="QU71" s="31">
        <v>2</v>
      </c>
      <c r="QV71" s="31">
        <v>2</v>
      </c>
      <c r="QW71" s="31">
        <v>2</v>
      </c>
      <c r="QX71" s="31">
        <v>2</v>
      </c>
      <c r="QY71" s="31">
        <v>2</v>
      </c>
      <c r="QZ71" s="31">
        <v>2</v>
      </c>
      <c r="RA71" s="31">
        <v>2</v>
      </c>
      <c r="RB71" s="31">
        <v>2</v>
      </c>
      <c r="RC71" s="31">
        <v>1</v>
      </c>
      <c r="RD71" s="31">
        <v>2</v>
      </c>
      <c r="RE71" s="31">
        <v>2</v>
      </c>
      <c r="RF71" s="31">
        <v>2</v>
      </c>
      <c r="RG71" s="31">
        <v>2</v>
      </c>
      <c r="RH71" s="31">
        <v>2</v>
      </c>
      <c r="RI71" s="31">
        <v>2</v>
      </c>
      <c r="RJ71" s="31">
        <v>2</v>
      </c>
      <c r="RK71" s="31">
        <v>2</v>
      </c>
      <c r="RL71" s="31">
        <v>2</v>
      </c>
      <c r="RM71" s="31">
        <v>2</v>
      </c>
      <c r="RN71" s="31">
        <v>2</v>
      </c>
      <c r="RO71" s="31">
        <v>2</v>
      </c>
      <c r="RP71" s="31">
        <v>2</v>
      </c>
      <c r="RQ71" s="31">
        <v>2</v>
      </c>
      <c r="RR71" s="31">
        <v>1</v>
      </c>
      <c r="RS71" s="31">
        <v>1</v>
      </c>
      <c r="RT71" s="31" t="s">
        <v>2339</v>
      </c>
      <c r="RU71" s="31" t="s">
        <v>355</v>
      </c>
      <c r="RV71" s="31" t="s">
        <v>355</v>
      </c>
      <c r="RW71" s="31" t="s">
        <v>355</v>
      </c>
      <c r="RX71" s="31">
        <v>5</v>
      </c>
      <c r="RY71" s="31">
        <v>2</v>
      </c>
      <c r="RZ71" s="31">
        <v>2</v>
      </c>
      <c r="SA71" s="31">
        <v>2</v>
      </c>
      <c r="SB71" s="31">
        <v>2</v>
      </c>
      <c r="SC71" s="31">
        <v>2</v>
      </c>
      <c r="SD71" s="31">
        <v>5</v>
      </c>
      <c r="SE71" s="31">
        <v>2</v>
      </c>
      <c r="SF71" s="31">
        <v>2</v>
      </c>
      <c r="SG71" s="31">
        <v>2</v>
      </c>
      <c r="SH71" s="31">
        <v>2</v>
      </c>
      <c r="SI71" s="31">
        <v>2</v>
      </c>
      <c r="SJ71" s="31">
        <v>2</v>
      </c>
      <c r="SK71" s="31">
        <v>2</v>
      </c>
      <c r="SL71" s="31">
        <v>2</v>
      </c>
      <c r="SM71" s="31" t="s">
        <v>1430</v>
      </c>
      <c r="SO71" s="31">
        <v>2</v>
      </c>
      <c r="SP71" s="31">
        <v>2</v>
      </c>
      <c r="SQ71" s="31">
        <v>2</v>
      </c>
      <c r="SR71" s="31">
        <v>2</v>
      </c>
      <c r="SS71" s="31">
        <v>2</v>
      </c>
      <c r="ST71" s="31">
        <v>2</v>
      </c>
      <c r="SU71" s="31">
        <v>2</v>
      </c>
      <c r="SV71" s="31">
        <v>2</v>
      </c>
      <c r="SW71" s="31" t="s">
        <v>1437</v>
      </c>
      <c r="SX71" s="31">
        <v>1</v>
      </c>
      <c r="SZ71" s="31">
        <v>2</v>
      </c>
      <c r="TA71" s="31">
        <v>2</v>
      </c>
      <c r="TB71" s="31">
        <v>2</v>
      </c>
      <c r="TC71" s="31">
        <v>2</v>
      </c>
      <c r="TD71" s="31">
        <v>2</v>
      </c>
      <c r="TE71" s="31">
        <v>2</v>
      </c>
      <c r="TF71" s="31">
        <v>2</v>
      </c>
      <c r="TG71" s="31">
        <v>1</v>
      </c>
      <c r="TH71" s="31" t="s">
        <v>1437</v>
      </c>
      <c r="TJ71" s="31" t="s">
        <v>2340</v>
      </c>
      <c r="TK71" s="31" t="s">
        <v>2341</v>
      </c>
      <c r="TQ71" s="31">
        <v>2</v>
      </c>
      <c r="TS71" s="31">
        <v>2</v>
      </c>
      <c r="TT71" s="31">
        <v>2</v>
      </c>
      <c r="TU71" s="31">
        <v>2</v>
      </c>
      <c r="TV71" s="31">
        <v>2</v>
      </c>
      <c r="TW71" s="31">
        <v>2</v>
      </c>
      <c r="TX71" s="31">
        <v>2</v>
      </c>
      <c r="TY71" s="31">
        <v>2</v>
      </c>
      <c r="TZ71" s="31">
        <v>1</v>
      </c>
      <c r="UA71" s="31">
        <v>1</v>
      </c>
    </row>
    <row r="72" spans="1:547" s="31" customFormat="1" ht="13.5" customHeight="1">
      <c r="A72" s="31">
        <f t="shared" si="1"/>
        <v>70</v>
      </c>
      <c r="B72" s="31">
        <v>70</v>
      </c>
      <c r="C72" s="31">
        <v>40</v>
      </c>
      <c r="D72" s="31" t="s">
        <v>2121</v>
      </c>
      <c r="E72" s="31" t="s">
        <v>2342</v>
      </c>
      <c r="F72" s="31">
        <v>3</v>
      </c>
      <c r="H72" s="31">
        <v>42388</v>
      </c>
      <c r="I72" s="31">
        <v>21134</v>
      </c>
      <c r="J72" s="31">
        <v>1</v>
      </c>
      <c r="K72" s="31">
        <v>1</v>
      </c>
      <c r="L72" s="31">
        <v>5</v>
      </c>
      <c r="M72" s="31">
        <v>2</v>
      </c>
      <c r="N72" s="31">
        <v>5</v>
      </c>
      <c r="O72" s="31">
        <v>2</v>
      </c>
      <c r="P72" s="31">
        <v>5</v>
      </c>
      <c r="Q72" s="31">
        <v>2</v>
      </c>
      <c r="R72" s="31">
        <v>42125</v>
      </c>
      <c r="S72" s="31">
        <v>42156</v>
      </c>
      <c r="T72" s="31">
        <v>42299</v>
      </c>
      <c r="W72" s="31">
        <v>1</v>
      </c>
      <c r="X72" s="31">
        <v>1</v>
      </c>
      <c r="Y72" s="31">
        <v>2</v>
      </c>
      <c r="Z72" s="31">
        <v>2</v>
      </c>
      <c r="AA72" s="31">
        <v>2</v>
      </c>
      <c r="AB72" s="31">
        <v>2</v>
      </c>
      <c r="AC72" s="31">
        <v>2</v>
      </c>
      <c r="AD72" s="31">
        <v>1</v>
      </c>
      <c r="AF72" s="31">
        <v>2</v>
      </c>
      <c r="AG72" s="31">
        <v>1</v>
      </c>
      <c r="AI72" s="31">
        <v>3</v>
      </c>
      <c r="AJ72" s="31">
        <v>2</v>
      </c>
      <c r="AK72" s="31">
        <v>3</v>
      </c>
      <c r="AL72" s="31">
        <v>2</v>
      </c>
      <c r="AN72" s="31">
        <v>2</v>
      </c>
      <c r="AO72" s="31">
        <v>2</v>
      </c>
      <c r="AP72" s="31">
        <v>2</v>
      </c>
      <c r="AQ72" s="31">
        <v>2</v>
      </c>
      <c r="AR72" s="31">
        <v>1</v>
      </c>
      <c r="AS72" s="31">
        <v>2</v>
      </c>
      <c r="AT72" s="31">
        <v>2</v>
      </c>
      <c r="AU72" s="31">
        <v>2</v>
      </c>
      <c r="AW72" s="31">
        <v>1</v>
      </c>
      <c r="AX72" s="31">
        <v>2</v>
      </c>
      <c r="AY72" s="31">
        <v>1</v>
      </c>
      <c r="AZ72" s="31">
        <v>2</v>
      </c>
      <c r="BA72" s="31">
        <v>1</v>
      </c>
      <c r="BB72" s="31">
        <v>2</v>
      </c>
      <c r="BD72" s="31">
        <v>1</v>
      </c>
      <c r="BE72" s="31">
        <v>1</v>
      </c>
      <c r="BF72" s="31">
        <v>1</v>
      </c>
      <c r="BG72" s="31">
        <v>2</v>
      </c>
      <c r="BH72" s="31">
        <v>1</v>
      </c>
      <c r="BI72" s="31">
        <v>2</v>
      </c>
      <c r="BK72" s="31">
        <v>2</v>
      </c>
      <c r="BL72" s="31">
        <v>2</v>
      </c>
      <c r="BM72" s="31">
        <v>2</v>
      </c>
      <c r="BN72" s="31">
        <v>2</v>
      </c>
      <c r="BO72" s="31">
        <v>2</v>
      </c>
      <c r="BP72" s="31">
        <v>1</v>
      </c>
      <c r="BQ72" s="31">
        <v>2</v>
      </c>
      <c r="BR72" s="31">
        <v>2</v>
      </c>
      <c r="BS72" s="31" t="s">
        <v>355</v>
      </c>
      <c r="BT72" s="31">
        <v>2</v>
      </c>
      <c r="BU72" s="31">
        <v>2</v>
      </c>
      <c r="BV72" s="31">
        <v>2</v>
      </c>
      <c r="BW72" s="31">
        <v>2</v>
      </c>
      <c r="BX72" s="31">
        <v>2</v>
      </c>
      <c r="BY72" s="31">
        <v>1</v>
      </c>
      <c r="BZ72" s="31">
        <v>2</v>
      </c>
      <c r="CA72" s="31">
        <v>2</v>
      </c>
      <c r="CB72" s="31">
        <v>2</v>
      </c>
      <c r="CC72" s="31">
        <v>2</v>
      </c>
      <c r="CD72" s="31">
        <v>1</v>
      </c>
      <c r="CH72" s="31">
        <v>1</v>
      </c>
      <c r="CM72" s="31">
        <v>15</v>
      </c>
      <c r="CN72" s="31">
        <v>3</v>
      </c>
      <c r="CO72" s="31">
        <v>1</v>
      </c>
      <c r="CP72" s="31">
        <v>10</v>
      </c>
      <c r="CQ72" s="31">
        <v>21</v>
      </c>
      <c r="DA72" s="31">
        <v>4</v>
      </c>
      <c r="DB72" s="31">
        <v>2</v>
      </c>
      <c r="DC72" s="31">
        <v>1</v>
      </c>
      <c r="DD72" s="31">
        <v>1</v>
      </c>
      <c r="DE72" s="31">
        <v>2</v>
      </c>
      <c r="DF72" s="31">
        <v>3</v>
      </c>
      <c r="DG72" s="31">
        <v>4</v>
      </c>
      <c r="DH72" s="31">
        <v>3</v>
      </c>
      <c r="DI72" s="31">
        <v>3</v>
      </c>
      <c r="DJ72" s="31">
        <v>1</v>
      </c>
      <c r="DK72" s="31">
        <v>3</v>
      </c>
      <c r="DL72" s="31">
        <v>3</v>
      </c>
      <c r="DM72" s="31">
        <v>2</v>
      </c>
      <c r="DN72" s="31">
        <v>1</v>
      </c>
      <c r="DO72" s="31">
        <v>4</v>
      </c>
      <c r="DP72" s="31">
        <v>4</v>
      </c>
      <c r="DQ72" s="31">
        <v>4</v>
      </c>
      <c r="DR72" s="31">
        <v>35</v>
      </c>
      <c r="DT72" s="31">
        <v>120</v>
      </c>
      <c r="DU72" s="31">
        <v>0</v>
      </c>
      <c r="DV72" s="31">
        <v>145</v>
      </c>
      <c r="DW72" s="31" t="s">
        <v>2136</v>
      </c>
      <c r="DX72" s="31">
        <v>60.7</v>
      </c>
      <c r="DY72" s="31">
        <v>52.4</v>
      </c>
      <c r="DZ72" s="31">
        <v>65.2</v>
      </c>
      <c r="EA72" s="31" t="s">
        <v>2137</v>
      </c>
      <c r="EB72" s="31">
        <v>54</v>
      </c>
      <c r="EC72" s="31">
        <v>45</v>
      </c>
      <c r="ED72" s="31">
        <v>84</v>
      </c>
      <c r="EE72" s="31" t="s">
        <v>2138</v>
      </c>
      <c r="EW72" s="31">
        <v>2</v>
      </c>
      <c r="EX72" s="31">
        <v>2</v>
      </c>
      <c r="EZ72" s="31">
        <v>1</v>
      </c>
      <c r="FA72" s="31">
        <v>1</v>
      </c>
      <c r="FB72" s="31">
        <v>1</v>
      </c>
      <c r="FC72" s="31">
        <v>1</v>
      </c>
      <c r="FK72" s="31">
        <v>2</v>
      </c>
      <c r="FL72" s="31">
        <v>2</v>
      </c>
      <c r="FM72" s="31">
        <v>2</v>
      </c>
      <c r="FN72" s="31">
        <v>2</v>
      </c>
      <c r="FO72" s="31">
        <v>2</v>
      </c>
      <c r="FP72" s="31">
        <v>2</v>
      </c>
      <c r="FQ72" s="31">
        <v>2</v>
      </c>
      <c r="FR72" s="31">
        <v>2</v>
      </c>
      <c r="FS72" s="31">
        <v>4</v>
      </c>
      <c r="FT72" s="31">
        <v>2</v>
      </c>
      <c r="FU72" s="31">
        <v>2</v>
      </c>
      <c r="FV72" s="31">
        <v>2</v>
      </c>
      <c r="FW72" s="31">
        <v>1</v>
      </c>
      <c r="FX72" s="31">
        <v>1</v>
      </c>
      <c r="FY72" s="31">
        <v>2</v>
      </c>
      <c r="GA72" s="31">
        <v>2</v>
      </c>
      <c r="GB72" s="31">
        <v>2</v>
      </c>
      <c r="GC72" s="31">
        <v>1</v>
      </c>
      <c r="GD72" s="31">
        <v>1975</v>
      </c>
      <c r="GE72" s="31">
        <v>1</v>
      </c>
      <c r="GF72" s="31">
        <v>2010</v>
      </c>
      <c r="GG72" s="31">
        <v>0.5</v>
      </c>
      <c r="GH72" s="31">
        <v>1</v>
      </c>
      <c r="GJ72" s="31">
        <v>1</v>
      </c>
      <c r="GK72" s="31" t="s">
        <v>2343</v>
      </c>
      <c r="GL72" s="31">
        <v>1</v>
      </c>
      <c r="GM72" s="31">
        <v>42299</v>
      </c>
      <c r="GN72" s="31" t="s">
        <v>355</v>
      </c>
      <c r="GO72" s="31">
        <v>2</v>
      </c>
      <c r="GQ72" s="31">
        <v>2</v>
      </c>
      <c r="GS72" s="31">
        <v>2</v>
      </c>
      <c r="GU72" s="31">
        <v>2</v>
      </c>
      <c r="GW72" s="31">
        <v>2</v>
      </c>
      <c r="HM72" s="31">
        <v>2</v>
      </c>
      <c r="HP72" s="31">
        <v>2</v>
      </c>
      <c r="HQ72" s="31">
        <v>2</v>
      </c>
      <c r="HR72" s="31">
        <v>2</v>
      </c>
      <c r="HS72" s="31">
        <v>2</v>
      </c>
      <c r="HT72" s="31">
        <v>2</v>
      </c>
      <c r="HU72" s="31">
        <v>2</v>
      </c>
      <c r="HV72" s="31">
        <v>2</v>
      </c>
      <c r="HZ72" s="31">
        <v>2</v>
      </c>
      <c r="IA72" s="31">
        <v>2</v>
      </c>
      <c r="IB72" s="31">
        <v>2</v>
      </c>
      <c r="IC72" s="31">
        <v>2</v>
      </c>
      <c r="ID72" s="31">
        <v>2</v>
      </c>
      <c r="IE72" s="31">
        <v>2</v>
      </c>
      <c r="IF72" s="31">
        <v>2</v>
      </c>
      <c r="IJ72" s="31">
        <v>2</v>
      </c>
      <c r="IK72" s="31">
        <v>2</v>
      </c>
      <c r="IL72" s="31">
        <v>2</v>
      </c>
      <c r="IM72" s="31">
        <v>2</v>
      </c>
      <c r="IN72" s="31">
        <v>2</v>
      </c>
      <c r="IO72" s="31">
        <v>2</v>
      </c>
      <c r="IP72" s="31">
        <v>2</v>
      </c>
      <c r="IT72" s="31">
        <v>2</v>
      </c>
      <c r="IU72" s="31">
        <v>2</v>
      </c>
      <c r="IV72" s="31">
        <v>2</v>
      </c>
      <c r="IW72" s="31">
        <v>2</v>
      </c>
      <c r="IX72" s="31">
        <v>2</v>
      </c>
      <c r="IY72" s="31">
        <v>2</v>
      </c>
      <c r="IZ72" s="31">
        <v>2</v>
      </c>
      <c r="JD72" s="31">
        <v>2</v>
      </c>
      <c r="JE72" s="31">
        <v>2</v>
      </c>
      <c r="JF72" s="31">
        <v>2</v>
      </c>
      <c r="JG72" s="31">
        <v>2</v>
      </c>
      <c r="JH72" s="31">
        <v>2</v>
      </c>
      <c r="JI72" s="31">
        <v>2</v>
      </c>
      <c r="JJ72" s="31">
        <v>2</v>
      </c>
      <c r="JQ72" s="31" t="s">
        <v>2344</v>
      </c>
      <c r="JZ72" s="31">
        <v>1</v>
      </c>
      <c r="KC72" s="31">
        <v>2</v>
      </c>
      <c r="KD72" s="31" t="s">
        <v>2344</v>
      </c>
      <c r="KE72" s="31">
        <v>79</v>
      </c>
      <c r="LA72" s="31" t="s">
        <v>2161</v>
      </c>
      <c r="LB72" s="31" t="s">
        <v>2230</v>
      </c>
      <c r="LC72" s="31">
        <v>2</v>
      </c>
      <c r="LD72" s="31">
        <v>2</v>
      </c>
      <c r="LE72" s="31" t="s">
        <v>2161</v>
      </c>
      <c r="LH72" s="31">
        <v>1</v>
      </c>
      <c r="LI72" s="31">
        <v>2</v>
      </c>
      <c r="LK72" s="31">
        <v>2</v>
      </c>
      <c r="LM72" s="31">
        <v>2</v>
      </c>
      <c r="LO72" s="31">
        <v>2</v>
      </c>
      <c r="LQ72" s="31">
        <v>2</v>
      </c>
      <c r="LS72" s="31">
        <v>2</v>
      </c>
      <c r="LU72" s="31">
        <v>2</v>
      </c>
      <c r="LW72" s="31">
        <v>2</v>
      </c>
      <c r="LY72" s="31">
        <v>2</v>
      </c>
      <c r="MA72" s="31">
        <v>2</v>
      </c>
      <c r="MC72" s="31">
        <v>2</v>
      </c>
      <c r="ME72" s="31">
        <v>2</v>
      </c>
      <c r="MG72" s="31">
        <v>2</v>
      </c>
      <c r="MI72" s="31">
        <v>2</v>
      </c>
      <c r="MK72" s="31">
        <v>2</v>
      </c>
      <c r="MM72" s="31">
        <v>2</v>
      </c>
      <c r="MO72" s="31">
        <v>2</v>
      </c>
      <c r="MQ72" s="31">
        <v>2</v>
      </c>
      <c r="MS72" s="31">
        <v>2</v>
      </c>
      <c r="MU72" s="31">
        <v>2</v>
      </c>
      <c r="MW72" s="31">
        <v>2</v>
      </c>
      <c r="MY72" s="31" t="s">
        <v>355</v>
      </c>
      <c r="NC72" s="31">
        <v>2</v>
      </c>
      <c r="NE72" s="31">
        <v>2</v>
      </c>
      <c r="NG72" s="31">
        <v>2</v>
      </c>
      <c r="NI72" s="31">
        <v>2</v>
      </c>
      <c r="NK72" s="31">
        <v>2</v>
      </c>
      <c r="NM72" s="31">
        <v>2</v>
      </c>
      <c r="NO72" s="31">
        <v>2</v>
      </c>
      <c r="NQ72" s="31">
        <v>2</v>
      </c>
      <c r="NS72" s="31">
        <v>2</v>
      </c>
      <c r="NU72" s="31">
        <v>2</v>
      </c>
      <c r="NW72" s="31">
        <v>2</v>
      </c>
      <c r="NY72" s="31">
        <v>2</v>
      </c>
      <c r="OA72" s="31">
        <v>2</v>
      </c>
      <c r="OC72" s="31">
        <v>2</v>
      </c>
      <c r="OE72" s="31">
        <v>2</v>
      </c>
      <c r="OG72" s="31">
        <v>2</v>
      </c>
      <c r="OI72" s="31">
        <v>2</v>
      </c>
      <c r="OK72" s="31">
        <v>2</v>
      </c>
      <c r="OM72" s="31">
        <v>2</v>
      </c>
      <c r="OO72" s="31">
        <v>2</v>
      </c>
      <c r="OQ72" s="31" t="s">
        <v>355</v>
      </c>
      <c r="OS72" s="31">
        <v>2</v>
      </c>
      <c r="OU72" s="31">
        <v>2</v>
      </c>
      <c r="OW72" s="31">
        <v>2</v>
      </c>
      <c r="OY72" s="31">
        <v>1</v>
      </c>
      <c r="OZ72" s="31">
        <v>20</v>
      </c>
      <c r="PA72" s="31">
        <v>2</v>
      </c>
      <c r="PC72" s="31">
        <v>2</v>
      </c>
      <c r="PE72" s="31">
        <v>1</v>
      </c>
      <c r="PF72" s="31">
        <v>40</v>
      </c>
      <c r="PG72" s="31">
        <v>2</v>
      </c>
      <c r="PI72" s="31">
        <v>2</v>
      </c>
      <c r="PK72" s="31">
        <v>2</v>
      </c>
      <c r="PM72" s="31">
        <v>2</v>
      </c>
      <c r="PO72" s="31">
        <v>2</v>
      </c>
      <c r="PQ72" s="31">
        <v>2</v>
      </c>
      <c r="PS72" s="31">
        <v>2</v>
      </c>
      <c r="PU72" s="31">
        <v>2</v>
      </c>
      <c r="PW72" s="31">
        <v>2</v>
      </c>
      <c r="PY72" s="31">
        <v>2</v>
      </c>
      <c r="QA72" s="31">
        <v>1</v>
      </c>
      <c r="QB72" s="31">
        <v>21</v>
      </c>
      <c r="QC72" s="31">
        <v>2</v>
      </c>
      <c r="QE72" s="31">
        <v>2</v>
      </c>
      <c r="QG72" s="31">
        <v>2</v>
      </c>
      <c r="QI72" s="31" t="s">
        <v>355</v>
      </c>
      <c r="QK72" s="31">
        <v>1</v>
      </c>
      <c r="QL72" s="31">
        <v>2</v>
      </c>
      <c r="QM72" s="31">
        <v>2</v>
      </c>
      <c r="QN72" s="31">
        <v>2</v>
      </c>
      <c r="QO72" s="31">
        <v>2</v>
      </c>
      <c r="QP72" s="31">
        <v>2</v>
      </c>
      <c r="QQ72" s="31">
        <v>2</v>
      </c>
      <c r="QR72" s="31">
        <v>2</v>
      </c>
      <c r="QS72" s="31">
        <v>2</v>
      </c>
      <c r="QT72" s="31">
        <v>2</v>
      </c>
      <c r="QU72" s="31">
        <v>2</v>
      </c>
      <c r="QV72" s="31">
        <v>2</v>
      </c>
      <c r="QW72" s="31">
        <v>2</v>
      </c>
      <c r="QX72" s="31">
        <v>2</v>
      </c>
      <c r="QY72" s="31">
        <v>2</v>
      </c>
      <c r="QZ72" s="31">
        <v>2</v>
      </c>
      <c r="RA72" s="31">
        <v>2</v>
      </c>
      <c r="RB72" s="31">
        <v>1</v>
      </c>
      <c r="RC72" s="31">
        <v>2</v>
      </c>
      <c r="RD72" s="31">
        <v>2</v>
      </c>
      <c r="RE72" s="31">
        <v>2</v>
      </c>
      <c r="RF72" s="31">
        <v>2</v>
      </c>
      <c r="RG72" s="31">
        <v>2</v>
      </c>
      <c r="RH72" s="31">
        <v>2</v>
      </c>
      <c r="RI72" s="31">
        <v>2</v>
      </c>
      <c r="RJ72" s="31">
        <v>2</v>
      </c>
      <c r="RK72" s="31">
        <v>2</v>
      </c>
      <c r="RL72" s="31">
        <v>2</v>
      </c>
      <c r="RM72" s="31">
        <v>2</v>
      </c>
      <c r="RN72" s="31">
        <v>2</v>
      </c>
      <c r="RO72" s="31">
        <v>1</v>
      </c>
      <c r="RP72" s="31">
        <v>2</v>
      </c>
      <c r="RQ72" s="31">
        <v>2</v>
      </c>
      <c r="RR72" s="31">
        <v>2</v>
      </c>
      <c r="RS72" s="31">
        <v>1</v>
      </c>
      <c r="RT72" s="31" t="s">
        <v>2345</v>
      </c>
      <c r="RU72" s="31" t="s">
        <v>2346</v>
      </c>
      <c r="RV72" s="31" t="s">
        <v>2346</v>
      </c>
      <c r="RW72" s="31" t="s">
        <v>2346</v>
      </c>
      <c r="RX72" s="31">
        <v>5</v>
      </c>
      <c r="RY72" s="31">
        <v>2</v>
      </c>
      <c r="RZ72" s="31">
        <v>2</v>
      </c>
      <c r="SA72" s="31">
        <v>2</v>
      </c>
      <c r="SB72" s="31">
        <v>2</v>
      </c>
      <c r="SC72" s="31">
        <v>2</v>
      </c>
      <c r="SD72" s="31">
        <v>5</v>
      </c>
      <c r="SE72" s="31">
        <v>2</v>
      </c>
      <c r="SF72" s="31">
        <v>2</v>
      </c>
      <c r="SG72" s="31">
        <v>2</v>
      </c>
      <c r="SH72" s="31">
        <v>2</v>
      </c>
      <c r="SI72" s="31">
        <v>2</v>
      </c>
      <c r="SJ72" s="31">
        <v>2</v>
      </c>
      <c r="SK72" s="31">
        <v>2</v>
      </c>
      <c r="SL72" s="31">
        <v>2</v>
      </c>
      <c r="SM72" s="31" t="s">
        <v>2255</v>
      </c>
      <c r="SO72" s="31">
        <v>2</v>
      </c>
      <c r="SP72" s="31">
        <v>2</v>
      </c>
      <c r="SQ72" s="31">
        <v>2</v>
      </c>
      <c r="SR72" s="31">
        <v>1</v>
      </c>
      <c r="SS72" s="31">
        <v>1</v>
      </c>
      <c r="ST72" s="31">
        <v>2</v>
      </c>
      <c r="SU72" s="31">
        <v>1</v>
      </c>
      <c r="SV72" s="31">
        <v>1</v>
      </c>
      <c r="SW72" s="31" t="s">
        <v>1437</v>
      </c>
      <c r="SX72" s="31">
        <v>5</v>
      </c>
      <c r="SZ72" s="31">
        <v>2</v>
      </c>
      <c r="TA72" s="31">
        <v>2</v>
      </c>
      <c r="TB72" s="31">
        <v>2</v>
      </c>
      <c r="TC72" s="31">
        <v>2</v>
      </c>
      <c r="TD72" s="31">
        <v>2</v>
      </c>
      <c r="TE72" s="31">
        <v>2</v>
      </c>
      <c r="TF72" s="31">
        <v>2</v>
      </c>
      <c r="TG72" s="31">
        <v>1</v>
      </c>
      <c r="TH72" s="31" t="s">
        <v>1437</v>
      </c>
      <c r="TJ72" s="31" t="s">
        <v>2154</v>
      </c>
      <c r="TK72" s="31" t="s">
        <v>2134</v>
      </c>
      <c r="TL72" s="31" t="s">
        <v>2156</v>
      </c>
      <c r="TM72" s="31" t="s">
        <v>2234</v>
      </c>
      <c r="TS72" s="31">
        <v>2</v>
      </c>
      <c r="TT72" s="31">
        <v>2</v>
      </c>
      <c r="TU72" s="31">
        <v>2</v>
      </c>
      <c r="TV72" s="31">
        <v>2</v>
      </c>
      <c r="TW72" s="31">
        <v>2</v>
      </c>
      <c r="TX72" s="31">
        <v>2</v>
      </c>
      <c r="TY72" s="31">
        <v>2</v>
      </c>
      <c r="TZ72" s="31">
        <v>1</v>
      </c>
      <c r="UA72" s="31">
        <v>1</v>
      </c>
    </row>
    <row r="73" spans="1:547" s="31" customFormat="1" ht="13.5" customHeight="1">
      <c r="A73" s="31">
        <f t="shared" si="1"/>
        <v>71</v>
      </c>
      <c r="B73" s="31">
        <v>71</v>
      </c>
      <c r="C73" s="31">
        <v>41</v>
      </c>
      <c r="D73" s="31" t="s">
        <v>2121</v>
      </c>
      <c r="E73" s="31" t="s">
        <v>2347</v>
      </c>
      <c r="F73" s="31">
        <v>3</v>
      </c>
      <c r="H73" s="31">
        <v>42394</v>
      </c>
      <c r="I73" s="31">
        <v>21081</v>
      </c>
      <c r="J73" s="31">
        <v>2</v>
      </c>
      <c r="K73" s="31">
        <v>1</v>
      </c>
      <c r="L73" s="31">
        <v>5</v>
      </c>
      <c r="M73" s="31">
        <v>2</v>
      </c>
      <c r="N73" s="31">
        <v>5</v>
      </c>
      <c r="O73" s="31">
        <v>2</v>
      </c>
      <c r="P73" s="31">
        <v>5</v>
      </c>
      <c r="R73" s="31">
        <v>42248</v>
      </c>
      <c r="S73" s="31">
        <v>42278</v>
      </c>
      <c r="T73" s="31">
        <v>42360</v>
      </c>
      <c r="W73" s="31">
        <v>1</v>
      </c>
      <c r="X73" s="31">
        <v>2</v>
      </c>
      <c r="Y73" s="31">
        <v>2</v>
      </c>
      <c r="Z73" s="31">
        <v>2</v>
      </c>
      <c r="AA73" s="31">
        <v>2</v>
      </c>
      <c r="AB73" s="31">
        <v>2</v>
      </c>
      <c r="AC73" s="31">
        <v>2</v>
      </c>
      <c r="AD73" s="31">
        <v>2</v>
      </c>
      <c r="AE73" s="31">
        <v>3</v>
      </c>
      <c r="AF73" s="31">
        <v>1</v>
      </c>
      <c r="AG73" s="31">
        <v>1</v>
      </c>
      <c r="AH73" s="31">
        <v>1</v>
      </c>
      <c r="AI73" s="31">
        <v>6</v>
      </c>
      <c r="AJ73" s="31">
        <v>2</v>
      </c>
      <c r="AK73" s="31">
        <v>4</v>
      </c>
      <c r="AL73" s="31">
        <v>1</v>
      </c>
      <c r="AN73" s="31">
        <v>2</v>
      </c>
      <c r="AO73" s="31">
        <v>2</v>
      </c>
      <c r="AP73" s="31">
        <v>2</v>
      </c>
      <c r="AQ73" s="31">
        <v>2</v>
      </c>
      <c r="AR73" s="31">
        <v>2</v>
      </c>
      <c r="AS73" s="31">
        <v>2</v>
      </c>
      <c r="AT73" s="31">
        <v>2</v>
      </c>
      <c r="AU73" s="31">
        <v>2</v>
      </c>
      <c r="AW73" s="31">
        <v>1</v>
      </c>
      <c r="AX73" s="31">
        <v>2</v>
      </c>
      <c r="AY73" s="31">
        <v>2</v>
      </c>
      <c r="AZ73" s="31">
        <v>2</v>
      </c>
      <c r="BA73" s="31">
        <v>2</v>
      </c>
      <c r="BB73" s="31">
        <v>2</v>
      </c>
      <c r="BD73" s="31">
        <v>1</v>
      </c>
      <c r="BE73" s="31">
        <v>2</v>
      </c>
      <c r="BF73" s="31">
        <v>2</v>
      </c>
      <c r="BG73" s="31">
        <v>1</v>
      </c>
      <c r="BH73" s="31">
        <v>1</v>
      </c>
      <c r="BI73" s="31">
        <v>2</v>
      </c>
      <c r="BK73" s="31">
        <v>2</v>
      </c>
      <c r="BL73" s="31">
        <v>2</v>
      </c>
      <c r="BM73" s="31">
        <v>2</v>
      </c>
      <c r="BN73" s="31">
        <v>2</v>
      </c>
      <c r="BO73" s="31">
        <v>2</v>
      </c>
      <c r="BP73" s="31">
        <v>2</v>
      </c>
      <c r="BQ73" s="31">
        <v>4</v>
      </c>
      <c r="BS73" s="31" t="s">
        <v>355</v>
      </c>
      <c r="BT73" s="31">
        <v>2</v>
      </c>
      <c r="BU73" s="31">
        <v>2</v>
      </c>
      <c r="BV73" s="31">
        <v>2</v>
      </c>
      <c r="BW73" s="31">
        <v>2</v>
      </c>
      <c r="BX73" s="31">
        <v>2</v>
      </c>
      <c r="BY73" s="31">
        <v>1</v>
      </c>
      <c r="BZ73" s="31">
        <v>2</v>
      </c>
      <c r="CA73" s="31">
        <v>2</v>
      </c>
      <c r="CB73" s="31">
        <v>2</v>
      </c>
      <c r="CC73" s="31">
        <v>2</v>
      </c>
      <c r="CM73" s="31">
        <v>23</v>
      </c>
      <c r="CN73" s="31">
        <v>25</v>
      </c>
      <c r="CO73" s="31">
        <v>18</v>
      </c>
      <c r="CP73" s="31">
        <v>20</v>
      </c>
      <c r="DA73" s="31">
        <v>4</v>
      </c>
      <c r="DB73" s="31">
        <v>4</v>
      </c>
      <c r="DD73" s="31">
        <v>4</v>
      </c>
      <c r="DF73" s="31">
        <v>4</v>
      </c>
      <c r="DG73" s="31">
        <v>4</v>
      </c>
      <c r="DH73" s="31">
        <v>4</v>
      </c>
      <c r="DI73" s="31">
        <v>4</v>
      </c>
      <c r="DJ73" s="31">
        <v>4</v>
      </c>
      <c r="DK73" s="31">
        <v>3</v>
      </c>
      <c r="DL73" s="31">
        <v>3</v>
      </c>
      <c r="DM73" s="31">
        <v>3</v>
      </c>
      <c r="DN73" s="31">
        <v>3</v>
      </c>
      <c r="DO73" s="31">
        <v>4</v>
      </c>
      <c r="DP73" s="31">
        <v>4</v>
      </c>
      <c r="DQ73" s="31">
        <v>4</v>
      </c>
      <c r="DT73" s="31">
        <v>11.5</v>
      </c>
      <c r="DU73" s="31">
        <v>0.63</v>
      </c>
      <c r="DV73" s="31">
        <v>2.91</v>
      </c>
      <c r="DW73" s="31" t="s">
        <v>2348</v>
      </c>
      <c r="EV73" s="31">
        <v>1</v>
      </c>
      <c r="EW73" s="31">
        <v>2</v>
      </c>
      <c r="EX73" s="31">
        <v>2</v>
      </c>
      <c r="EY73" s="31">
        <v>2</v>
      </c>
      <c r="EZ73" s="31">
        <v>1</v>
      </c>
      <c r="FA73" s="31">
        <v>1</v>
      </c>
      <c r="FB73" s="31">
        <v>1</v>
      </c>
      <c r="FC73" s="31">
        <v>1</v>
      </c>
      <c r="FK73" s="31">
        <v>2</v>
      </c>
      <c r="FL73" s="31">
        <v>2</v>
      </c>
      <c r="FM73" s="31">
        <v>2</v>
      </c>
      <c r="FN73" s="31">
        <v>2</v>
      </c>
      <c r="FO73" s="31">
        <v>2</v>
      </c>
      <c r="FP73" s="31">
        <v>2</v>
      </c>
      <c r="FQ73" s="31">
        <v>2</v>
      </c>
      <c r="FR73" s="31">
        <v>2</v>
      </c>
      <c r="FS73" s="31">
        <v>4</v>
      </c>
      <c r="FT73" s="31">
        <v>2</v>
      </c>
      <c r="FU73" s="31">
        <v>2</v>
      </c>
      <c r="FV73" s="31">
        <v>2</v>
      </c>
      <c r="FW73" s="31">
        <v>1</v>
      </c>
      <c r="FX73" s="31">
        <v>1</v>
      </c>
      <c r="FY73" s="31">
        <v>2</v>
      </c>
      <c r="GA73" s="31">
        <v>2</v>
      </c>
      <c r="GB73" s="31">
        <v>2</v>
      </c>
      <c r="GC73" s="31">
        <v>2</v>
      </c>
      <c r="GE73" s="31">
        <v>2</v>
      </c>
      <c r="GH73" s="31">
        <v>2</v>
      </c>
      <c r="GJ73" s="31">
        <v>2</v>
      </c>
      <c r="GL73" s="31">
        <v>2</v>
      </c>
      <c r="GO73" s="31">
        <v>2</v>
      </c>
      <c r="GQ73" s="31">
        <v>2</v>
      </c>
      <c r="GS73" s="31">
        <v>2</v>
      </c>
      <c r="GU73" s="31">
        <v>2</v>
      </c>
      <c r="GW73" s="31">
        <v>2</v>
      </c>
      <c r="GY73" s="31">
        <v>2</v>
      </c>
      <c r="HM73" s="31">
        <v>2</v>
      </c>
      <c r="HP73" s="31">
        <v>2</v>
      </c>
      <c r="HQ73" s="31">
        <v>2</v>
      </c>
      <c r="HR73" s="31">
        <v>2</v>
      </c>
      <c r="HS73" s="31">
        <v>2</v>
      </c>
      <c r="HT73" s="31">
        <v>2</v>
      </c>
      <c r="HU73" s="31">
        <v>2</v>
      </c>
      <c r="HV73" s="31">
        <v>2</v>
      </c>
      <c r="HZ73" s="31">
        <v>2</v>
      </c>
      <c r="IA73" s="31">
        <v>2</v>
      </c>
      <c r="IB73" s="31">
        <v>2</v>
      </c>
      <c r="IC73" s="31">
        <v>2</v>
      </c>
      <c r="ID73" s="31">
        <v>2</v>
      </c>
      <c r="IE73" s="31">
        <v>2</v>
      </c>
      <c r="IF73" s="31">
        <v>2</v>
      </c>
      <c r="IJ73" s="31">
        <v>1</v>
      </c>
      <c r="IK73" s="31">
        <v>1</v>
      </c>
      <c r="IL73" s="31">
        <v>2</v>
      </c>
      <c r="IM73" s="31">
        <v>2</v>
      </c>
      <c r="IN73" s="31">
        <v>2</v>
      </c>
      <c r="IO73" s="31">
        <v>2</v>
      </c>
      <c r="IP73" s="31">
        <v>2</v>
      </c>
      <c r="IT73" s="31">
        <v>2</v>
      </c>
      <c r="IU73" s="31">
        <v>2</v>
      </c>
      <c r="IV73" s="31">
        <v>2</v>
      </c>
      <c r="IW73" s="31">
        <v>2</v>
      </c>
      <c r="IX73" s="31">
        <v>2</v>
      </c>
      <c r="IY73" s="31">
        <v>2</v>
      </c>
      <c r="IZ73" s="31">
        <v>2</v>
      </c>
      <c r="JD73" s="31">
        <v>2</v>
      </c>
      <c r="JE73" s="31">
        <v>2</v>
      </c>
      <c r="JF73" s="31">
        <v>2</v>
      </c>
      <c r="JG73" s="31">
        <v>2</v>
      </c>
      <c r="JH73" s="31">
        <v>2</v>
      </c>
      <c r="JI73" s="31">
        <v>2</v>
      </c>
      <c r="JJ73" s="31">
        <v>2</v>
      </c>
      <c r="JO73" s="31" t="s">
        <v>2349</v>
      </c>
      <c r="JZ73" s="31">
        <v>2</v>
      </c>
      <c r="KA73" s="31" t="s">
        <v>2132</v>
      </c>
      <c r="KB73" s="31">
        <v>86</v>
      </c>
      <c r="KC73" s="31">
        <v>2</v>
      </c>
      <c r="KE73" s="31">
        <v>92</v>
      </c>
      <c r="LA73" s="31" t="s">
        <v>2350</v>
      </c>
      <c r="LB73" s="31" t="s">
        <v>2351</v>
      </c>
      <c r="LC73" s="31">
        <v>2</v>
      </c>
      <c r="LE73" s="31" t="s">
        <v>2161</v>
      </c>
      <c r="LF73" s="31">
        <v>2</v>
      </c>
      <c r="LH73" s="31">
        <v>1</v>
      </c>
      <c r="LI73" s="31">
        <v>2</v>
      </c>
      <c r="LK73" s="31">
        <v>2</v>
      </c>
      <c r="LM73" s="31">
        <v>1</v>
      </c>
      <c r="LN73" s="31">
        <v>25</v>
      </c>
      <c r="LO73" s="31">
        <v>2</v>
      </c>
      <c r="LQ73" s="31">
        <v>2</v>
      </c>
      <c r="LS73" s="31">
        <v>2</v>
      </c>
      <c r="LU73" s="31">
        <v>2</v>
      </c>
      <c r="LW73" s="31">
        <v>2</v>
      </c>
      <c r="LY73" s="31">
        <v>2</v>
      </c>
      <c r="MA73" s="31">
        <v>2</v>
      </c>
      <c r="MC73" s="31">
        <v>2</v>
      </c>
      <c r="ME73" s="31">
        <v>2</v>
      </c>
      <c r="MG73" s="31">
        <v>1</v>
      </c>
      <c r="MH73" s="31">
        <v>10</v>
      </c>
      <c r="MI73" s="31">
        <v>2</v>
      </c>
      <c r="MK73" s="31">
        <v>2</v>
      </c>
      <c r="MM73" s="31">
        <v>2</v>
      </c>
      <c r="MO73" s="31">
        <v>2</v>
      </c>
      <c r="MQ73" s="31">
        <v>2</v>
      </c>
      <c r="MS73" s="31">
        <v>2</v>
      </c>
      <c r="MU73" s="31">
        <v>2</v>
      </c>
      <c r="MW73" s="31">
        <v>2</v>
      </c>
      <c r="MY73" s="31" t="s">
        <v>355</v>
      </c>
      <c r="NC73" s="31">
        <v>2</v>
      </c>
      <c r="NE73" s="31">
        <v>2</v>
      </c>
      <c r="NG73" s="31">
        <v>2</v>
      </c>
      <c r="NI73" s="31">
        <v>2</v>
      </c>
      <c r="NK73" s="31">
        <v>2</v>
      </c>
      <c r="NM73" s="31">
        <v>2</v>
      </c>
      <c r="NO73" s="31">
        <v>2</v>
      </c>
      <c r="NQ73" s="31">
        <v>2</v>
      </c>
      <c r="NS73" s="31">
        <v>2</v>
      </c>
      <c r="NU73" s="31">
        <v>2</v>
      </c>
      <c r="NW73" s="31">
        <v>2</v>
      </c>
      <c r="NY73" s="31">
        <v>2</v>
      </c>
      <c r="OA73" s="31">
        <v>2</v>
      </c>
      <c r="OC73" s="31">
        <v>2</v>
      </c>
      <c r="OE73" s="31">
        <v>2</v>
      </c>
      <c r="OG73" s="31">
        <v>2</v>
      </c>
      <c r="OI73" s="31">
        <v>2</v>
      </c>
      <c r="OK73" s="31">
        <v>2</v>
      </c>
      <c r="OM73" s="31">
        <v>2</v>
      </c>
      <c r="OO73" s="31">
        <v>2</v>
      </c>
      <c r="OQ73" s="31" t="s">
        <v>355</v>
      </c>
      <c r="OS73" s="31">
        <v>2</v>
      </c>
      <c r="OU73" s="31">
        <v>2</v>
      </c>
      <c r="OW73" s="31">
        <v>2</v>
      </c>
      <c r="OY73" s="31">
        <v>2</v>
      </c>
      <c r="PA73" s="31">
        <v>2</v>
      </c>
      <c r="PC73" s="31">
        <v>2</v>
      </c>
      <c r="PE73" s="31">
        <v>2</v>
      </c>
      <c r="PG73" s="31">
        <v>2</v>
      </c>
      <c r="PI73" s="31">
        <v>2</v>
      </c>
      <c r="PK73" s="31">
        <v>2</v>
      </c>
      <c r="PM73" s="31">
        <v>2</v>
      </c>
      <c r="PO73" s="31">
        <v>2</v>
      </c>
      <c r="PQ73" s="31">
        <v>2</v>
      </c>
      <c r="PS73" s="31">
        <v>2</v>
      </c>
      <c r="PU73" s="31">
        <v>2</v>
      </c>
      <c r="PW73" s="31">
        <v>2</v>
      </c>
      <c r="PY73" s="31">
        <v>2</v>
      </c>
      <c r="QA73" s="31">
        <v>2</v>
      </c>
      <c r="QC73" s="31">
        <v>2</v>
      </c>
      <c r="QE73" s="31">
        <v>2</v>
      </c>
      <c r="QG73" s="31">
        <v>2</v>
      </c>
      <c r="QI73" s="31" t="s">
        <v>355</v>
      </c>
      <c r="QK73" s="31">
        <v>1</v>
      </c>
      <c r="QL73" s="31">
        <v>2</v>
      </c>
      <c r="QM73" s="31">
        <v>1</v>
      </c>
      <c r="QN73" s="31">
        <v>2</v>
      </c>
      <c r="QO73" s="31">
        <v>2</v>
      </c>
      <c r="QP73" s="31">
        <v>2</v>
      </c>
      <c r="QQ73" s="31">
        <v>2</v>
      </c>
      <c r="QR73" s="31">
        <v>2</v>
      </c>
      <c r="QS73" s="31">
        <v>2</v>
      </c>
      <c r="QT73" s="31">
        <v>2</v>
      </c>
      <c r="QU73" s="31">
        <v>2</v>
      </c>
      <c r="QV73" s="31">
        <v>2</v>
      </c>
      <c r="QW73" s="31">
        <v>2</v>
      </c>
      <c r="QX73" s="31">
        <v>2</v>
      </c>
      <c r="QY73" s="31">
        <v>2</v>
      </c>
      <c r="QZ73" s="31">
        <v>2</v>
      </c>
      <c r="RA73" s="31">
        <v>2</v>
      </c>
      <c r="RB73" s="31">
        <v>2</v>
      </c>
      <c r="RC73" s="31">
        <v>2</v>
      </c>
      <c r="RD73" s="31">
        <v>2</v>
      </c>
      <c r="RE73" s="31">
        <v>2</v>
      </c>
      <c r="RF73" s="31">
        <v>2</v>
      </c>
      <c r="RG73" s="31">
        <v>2</v>
      </c>
      <c r="RH73" s="31">
        <v>2</v>
      </c>
      <c r="RI73" s="31">
        <v>2</v>
      </c>
      <c r="RJ73" s="31">
        <v>2</v>
      </c>
      <c r="RK73" s="31">
        <v>1</v>
      </c>
      <c r="RL73" s="31">
        <v>2</v>
      </c>
      <c r="RM73" s="31">
        <v>2</v>
      </c>
      <c r="RN73" s="31">
        <v>2</v>
      </c>
      <c r="RO73" s="31">
        <v>2</v>
      </c>
      <c r="RP73" s="31">
        <v>2</v>
      </c>
      <c r="RQ73" s="31">
        <v>2</v>
      </c>
      <c r="RR73" s="31">
        <v>2</v>
      </c>
      <c r="RS73" s="31">
        <v>2</v>
      </c>
      <c r="RT73" s="31" t="s">
        <v>2352</v>
      </c>
      <c r="RU73" s="31" t="s">
        <v>2352</v>
      </c>
      <c r="RV73" s="31" t="s">
        <v>1781</v>
      </c>
      <c r="RW73" s="31" t="s">
        <v>2353</v>
      </c>
      <c r="RX73" s="31">
        <v>5</v>
      </c>
      <c r="RY73" s="31">
        <v>1</v>
      </c>
      <c r="RZ73" s="31">
        <v>2</v>
      </c>
      <c r="SA73" s="31">
        <v>2</v>
      </c>
      <c r="SB73" s="31">
        <v>2</v>
      </c>
      <c r="SC73" s="31">
        <v>2</v>
      </c>
      <c r="SD73" s="31">
        <v>5</v>
      </c>
      <c r="SE73" s="31">
        <v>2</v>
      </c>
      <c r="SF73" s="31">
        <v>2</v>
      </c>
      <c r="SG73" s="31">
        <v>2</v>
      </c>
      <c r="SH73" s="31">
        <v>2</v>
      </c>
      <c r="SI73" s="31">
        <v>2</v>
      </c>
      <c r="SJ73" s="31">
        <v>2</v>
      </c>
      <c r="SK73" s="31">
        <v>2</v>
      </c>
      <c r="SL73" s="31">
        <v>2</v>
      </c>
      <c r="SM73" s="31" t="s">
        <v>2354</v>
      </c>
      <c r="SO73" s="31">
        <v>2</v>
      </c>
      <c r="SP73" s="31">
        <v>2</v>
      </c>
      <c r="SQ73" s="31">
        <v>2</v>
      </c>
      <c r="SR73" s="31">
        <v>2</v>
      </c>
      <c r="SS73" s="31">
        <v>2</v>
      </c>
      <c r="ST73" s="31">
        <v>2</v>
      </c>
      <c r="SU73" s="31">
        <v>2</v>
      </c>
      <c r="SV73" s="31">
        <v>2</v>
      </c>
      <c r="SW73" s="31" t="s">
        <v>1430</v>
      </c>
      <c r="SX73" s="31">
        <v>1</v>
      </c>
      <c r="SZ73" s="31">
        <v>2</v>
      </c>
      <c r="TA73" s="31">
        <v>2</v>
      </c>
      <c r="TB73" s="31">
        <v>2</v>
      </c>
      <c r="TC73" s="31">
        <v>2</v>
      </c>
      <c r="TD73" s="31">
        <v>2</v>
      </c>
      <c r="TE73" s="31">
        <v>2</v>
      </c>
      <c r="TF73" s="31">
        <v>2</v>
      </c>
      <c r="TG73" s="31">
        <v>2</v>
      </c>
      <c r="TH73" s="31" t="s">
        <v>2255</v>
      </c>
      <c r="TJ73" s="31" t="s">
        <v>2355</v>
      </c>
      <c r="TK73" s="31" t="s">
        <v>2176</v>
      </c>
      <c r="TL73" s="31" t="s">
        <v>2176</v>
      </c>
      <c r="TQ73" s="31">
        <v>2</v>
      </c>
      <c r="TS73" s="31">
        <v>2</v>
      </c>
      <c r="TT73" s="31">
        <v>2</v>
      </c>
      <c r="TU73" s="31">
        <v>2</v>
      </c>
      <c r="TV73" s="31">
        <v>2</v>
      </c>
      <c r="TW73" s="31">
        <v>1</v>
      </c>
      <c r="TX73" s="31">
        <v>1</v>
      </c>
      <c r="TY73" s="31">
        <v>1</v>
      </c>
      <c r="TZ73" s="31">
        <v>1</v>
      </c>
      <c r="UA73" s="31">
        <v>1</v>
      </c>
    </row>
    <row r="74" spans="1:547" s="31" customFormat="1" ht="13.5" customHeight="1">
      <c r="A74" s="31">
        <f t="shared" si="1"/>
        <v>72</v>
      </c>
      <c r="B74" s="31">
        <v>72</v>
      </c>
      <c r="C74" s="31">
        <v>42</v>
      </c>
      <c r="D74" s="31" t="s">
        <v>2121</v>
      </c>
      <c r="E74" s="31" t="s">
        <v>2356</v>
      </c>
      <c r="F74" s="31">
        <v>3</v>
      </c>
      <c r="H74" s="31">
        <v>42401</v>
      </c>
      <c r="I74" s="31">
        <v>19034</v>
      </c>
      <c r="J74" s="31">
        <v>1</v>
      </c>
      <c r="K74" s="31">
        <v>1</v>
      </c>
      <c r="L74" s="31">
        <v>5</v>
      </c>
      <c r="M74" s="31">
        <v>2</v>
      </c>
      <c r="N74" s="31">
        <v>5</v>
      </c>
      <c r="O74" s="31">
        <v>2</v>
      </c>
      <c r="P74" s="31">
        <v>5</v>
      </c>
      <c r="Q74" s="31">
        <v>2</v>
      </c>
      <c r="R74" s="31">
        <v>41913</v>
      </c>
      <c r="S74" s="31">
        <v>42125</v>
      </c>
      <c r="T74" s="31">
        <v>42217</v>
      </c>
      <c r="W74" s="31">
        <v>2</v>
      </c>
      <c r="X74" s="31">
        <v>1</v>
      </c>
      <c r="Y74" s="31">
        <v>2</v>
      </c>
      <c r="Z74" s="31">
        <v>2</v>
      </c>
      <c r="AA74" s="31">
        <v>2</v>
      </c>
      <c r="AB74" s="31">
        <v>2</v>
      </c>
      <c r="AC74" s="31">
        <v>2</v>
      </c>
      <c r="AD74" s="31">
        <v>1</v>
      </c>
      <c r="AE74" s="31">
        <v>1</v>
      </c>
      <c r="AH74" s="31">
        <v>2</v>
      </c>
      <c r="AI74" s="31">
        <v>6</v>
      </c>
      <c r="AJ74" s="31">
        <v>2</v>
      </c>
      <c r="AK74" s="31">
        <v>4</v>
      </c>
      <c r="AL74" s="31">
        <v>2</v>
      </c>
      <c r="AN74" s="31">
        <v>1</v>
      </c>
      <c r="AO74" s="31">
        <v>2</v>
      </c>
      <c r="AP74" s="31">
        <v>2</v>
      </c>
      <c r="AQ74" s="31">
        <v>1</v>
      </c>
      <c r="AR74" s="31">
        <v>1</v>
      </c>
      <c r="AS74" s="31">
        <v>2</v>
      </c>
      <c r="AT74" s="31">
        <v>2</v>
      </c>
      <c r="AU74" s="31">
        <v>2</v>
      </c>
      <c r="AW74" s="31">
        <v>1</v>
      </c>
      <c r="AX74" s="31">
        <v>2</v>
      </c>
      <c r="AY74" s="31">
        <v>2</v>
      </c>
      <c r="AZ74" s="31">
        <v>1</v>
      </c>
      <c r="BA74" s="31">
        <v>1</v>
      </c>
      <c r="BB74" s="31">
        <v>2</v>
      </c>
      <c r="BD74" s="31">
        <v>2</v>
      </c>
      <c r="BE74" s="31">
        <v>1</v>
      </c>
      <c r="BF74" s="31">
        <v>2</v>
      </c>
      <c r="BG74" s="31">
        <v>2</v>
      </c>
      <c r="BH74" s="31">
        <v>1</v>
      </c>
      <c r="BI74" s="31">
        <v>2</v>
      </c>
      <c r="BK74" s="31">
        <v>2</v>
      </c>
      <c r="BL74" s="31">
        <v>2</v>
      </c>
      <c r="BM74" s="31">
        <v>2</v>
      </c>
      <c r="BN74" s="31">
        <v>2</v>
      </c>
      <c r="BO74" s="31">
        <v>2</v>
      </c>
      <c r="BP74" s="31">
        <v>2</v>
      </c>
      <c r="BQ74" s="31">
        <v>1</v>
      </c>
      <c r="BS74" s="31" t="s">
        <v>355</v>
      </c>
      <c r="BT74" s="31">
        <v>2</v>
      </c>
      <c r="BU74" s="31">
        <v>2</v>
      </c>
      <c r="BV74" s="31">
        <v>2</v>
      </c>
      <c r="BW74" s="31">
        <v>2</v>
      </c>
      <c r="BX74" s="31">
        <v>2</v>
      </c>
      <c r="BY74" s="31">
        <v>2</v>
      </c>
      <c r="BZ74" s="31">
        <v>2</v>
      </c>
      <c r="CA74" s="31">
        <v>2</v>
      </c>
      <c r="CB74" s="31">
        <v>2</v>
      </c>
      <c r="CC74" s="31">
        <v>2</v>
      </c>
      <c r="CD74" s="31">
        <v>2</v>
      </c>
      <c r="CH74" s="31">
        <v>2</v>
      </c>
      <c r="CM74" s="31">
        <v>1</v>
      </c>
      <c r="CN74" s="31">
        <v>5</v>
      </c>
      <c r="CO74" s="31">
        <v>11</v>
      </c>
      <c r="DA74" s="31">
        <v>1</v>
      </c>
      <c r="DB74" s="31">
        <v>2</v>
      </c>
      <c r="DC74" s="31">
        <v>9</v>
      </c>
      <c r="DD74" s="31">
        <v>2</v>
      </c>
      <c r="DE74" s="31">
        <v>1</v>
      </c>
      <c r="DF74" s="31">
        <v>3</v>
      </c>
      <c r="DG74" s="31">
        <v>1</v>
      </c>
      <c r="DH74" s="31">
        <v>3</v>
      </c>
      <c r="DI74" s="31">
        <v>3</v>
      </c>
      <c r="DJ74" s="31">
        <v>3</v>
      </c>
      <c r="DK74" s="31">
        <v>3</v>
      </c>
      <c r="DL74" s="31">
        <v>4</v>
      </c>
      <c r="DM74" s="31">
        <v>4</v>
      </c>
      <c r="DN74" s="31">
        <v>3</v>
      </c>
      <c r="DO74" s="31">
        <v>4</v>
      </c>
      <c r="DP74" s="31">
        <v>4</v>
      </c>
      <c r="DQ74" s="31">
        <v>4</v>
      </c>
      <c r="DR74" s="31">
        <v>39</v>
      </c>
      <c r="EW74" s="31">
        <v>2</v>
      </c>
      <c r="EX74" s="31">
        <v>2</v>
      </c>
      <c r="EZ74" s="31">
        <v>1</v>
      </c>
      <c r="FA74" s="31">
        <v>1</v>
      </c>
      <c r="FK74" s="31">
        <v>1</v>
      </c>
      <c r="FL74" s="31">
        <v>2</v>
      </c>
      <c r="FM74" s="31">
        <v>2</v>
      </c>
      <c r="FN74" s="31">
        <v>2</v>
      </c>
      <c r="FO74" s="31">
        <v>2</v>
      </c>
      <c r="FP74" s="31">
        <v>2</v>
      </c>
      <c r="FQ74" s="31">
        <v>2</v>
      </c>
      <c r="FR74" s="31">
        <v>2</v>
      </c>
      <c r="FS74" s="31">
        <v>4</v>
      </c>
      <c r="FT74" s="31">
        <v>2</v>
      </c>
      <c r="FU74" s="31">
        <v>2</v>
      </c>
      <c r="FV74" s="31">
        <v>2</v>
      </c>
      <c r="FW74" s="31">
        <v>1</v>
      </c>
      <c r="FX74" s="31">
        <v>1</v>
      </c>
      <c r="FY74" s="31">
        <v>2</v>
      </c>
      <c r="GA74" s="31">
        <v>2</v>
      </c>
      <c r="GB74" s="31">
        <v>2</v>
      </c>
      <c r="GC74" s="31">
        <v>2</v>
      </c>
      <c r="GE74" s="31">
        <v>2</v>
      </c>
      <c r="GH74" s="31">
        <v>2</v>
      </c>
      <c r="GJ74" s="31">
        <v>2</v>
      </c>
      <c r="GL74" s="31">
        <v>1</v>
      </c>
      <c r="GM74" s="31">
        <v>42217</v>
      </c>
      <c r="GO74" s="31">
        <v>2</v>
      </c>
      <c r="GQ74" s="31">
        <v>2</v>
      </c>
      <c r="GS74" s="31">
        <v>2</v>
      </c>
      <c r="GU74" s="31">
        <v>2</v>
      </c>
      <c r="GW74" s="31">
        <v>2</v>
      </c>
      <c r="GY74" s="31">
        <v>2</v>
      </c>
      <c r="HM74" s="31">
        <v>2</v>
      </c>
      <c r="HP74" s="31">
        <v>2</v>
      </c>
      <c r="HQ74" s="31">
        <v>2</v>
      </c>
      <c r="HR74" s="31">
        <v>2</v>
      </c>
      <c r="HS74" s="31">
        <v>2</v>
      </c>
      <c r="HT74" s="31">
        <v>2</v>
      </c>
      <c r="HU74" s="31">
        <v>2</v>
      </c>
      <c r="HV74" s="31">
        <v>2</v>
      </c>
      <c r="HZ74" s="31">
        <v>1</v>
      </c>
      <c r="IA74" s="31">
        <v>2</v>
      </c>
      <c r="IB74" s="31">
        <v>2</v>
      </c>
      <c r="IC74" s="31">
        <v>2</v>
      </c>
      <c r="ID74" s="31">
        <v>2</v>
      </c>
      <c r="IE74" s="31">
        <v>2</v>
      </c>
      <c r="IF74" s="31">
        <v>2</v>
      </c>
      <c r="IG74" s="31" t="s">
        <v>361</v>
      </c>
      <c r="IJ74" s="31">
        <v>2</v>
      </c>
      <c r="IK74" s="31">
        <v>2</v>
      </c>
      <c r="IL74" s="31">
        <v>2</v>
      </c>
      <c r="IM74" s="31">
        <v>2</v>
      </c>
      <c r="IN74" s="31">
        <v>2</v>
      </c>
      <c r="IO74" s="31">
        <v>2</v>
      </c>
      <c r="IP74" s="31">
        <v>2</v>
      </c>
      <c r="IT74" s="31">
        <v>2</v>
      </c>
      <c r="IU74" s="31">
        <v>2</v>
      </c>
      <c r="IV74" s="31">
        <v>2</v>
      </c>
      <c r="IW74" s="31">
        <v>2</v>
      </c>
      <c r="IX74" s="31">
        <v>2</v>
      </c>
      <c r="IY74" s="31">
        <v>2</v>
      </c>
      <c r="IZ74" s="31">
        <v>2</v>
      </c>
      <c r="JD74" s="31">
        <v>2</v>
      </c>
      <c r="JE74" s="31">
        <v>2</v>
      </c>
      <c r="JF74" s="31">
        <v>2</v>
      </c>
      <c r="JG74" s="31">
        <v>2</v>
      </c>
      <c r="JH74" s="31">
        <v>2</v>
      </c>
      <c r="JI74" s="31">
        <v>2</v>
      </c>
      <c r="JJ74" s="31">
        <v>2</v>
      </c>
      <c r="JN74" s="31" t="s">
        <v>1432</v>
      </c>
      <c r="JZ74" s="31">
        <v>2</v>
      </c>
      <c r="KB74" s="31">
        <v>64</v>
      </c>
      <c r="KC74" s="31">
        <v>2</v>
      </c>
      <c r="KE74" s="31">
        <v>71</v>
      </c>
      <c r="KF74" s="31" t="s">
        <v>1716</v>
      </c>
      <c r="KG74" s="31" t="s">
        <v>2204</v>
      </c>
      <c r="KH74" s="31">
        <v>42</v>
      </c>
      <c r="LA74" s="31" t="s">
        <v>2162</v>
      </c>
      <c r="LB74" s="31" t="s">
        <v>2125</v>
      </c>
      <c r="LC74" s="31">
        <v>2</v>
      </c>
      <c r="LE74" s="31" t="s">
        <v>2320</v>
      </c>
      <c r="LF74" s="31">
        <v>2</v>
      </c>
      <c r="LH74" s="31">
        <v>2</v>
      </c>
      <c r="LI74" s="31">
        <v>2</v>
      </c>
      <c r="LK74" s="31">
        <v>2</v>
      </c>
      <c r="LM74" s="31">
        <v>2</v>
      </c>
      <c r="LO74" s="31">
        <v>2</v>
      </c>
      <c r="LQ74" s="31">
        <v>2</v>
      </c>
      <c r="LS74" s="31">
        <v>2</v>
      </c>
      <c r="LU74" s="31">
        <v>2</v>
      </c>
      <c r="LW74" s="31">
        <v>2</v>
      </c>
      <c r="LY74" s="31">
        <v>2</v>
      </c>
      <c r="MA74" s="31">
        <v>2</v>
      </c>
      <c r="MC74" s="31">
        <v>2</v>
      </c>
      <c r="ME74" s="31">
        <v>2</v>
      </c>
      <c r="MG74" s="31">
        <v>2</v>
      </c>
      <c r="MI74" s="31">
        <v>2</v>
      </c>
      <c r="MK74" s="31">
        <v>2</v>
      </c>
      <c r="MM74" s="31">
        <v>2</v>
      </c>
      <c r="MO74" s="31">
        <v>2</v>
      </c>
      <c r="MQ74" s="31">
        <v>2</v>
      </c>
      <c r="MS74" s="31">
        <v>2</v>
      </c>
      <c r="MU74" s="31">
        <v>2</v>
      </c>
      <c r="MW74" s="31">
        <v>2</v>
      </c>
      <c r="MY74" s="31" t="s">
        <v>355</v>
      </c>
      <c r="NC74" s="31">
        <v>2</v>
      </c>
      <c r="NE74" s="31">
        <v>2</v>
      </c>
      <c r="NG74" s="31">
        <v>2</v>
      </c>
      <c r="NI74" s="31">
        <v>2</v>
      </c>
      <c r="NK74" s="31">
        <v>2</v>
      </c>
      <c r="NM74" s="31">
        <v>2</v>
      </c>
      <c r="NO74" s="31">
        <v>2</v>
      </c>
      <c r="NQ74" s="31">
        <v>2</v>
      </c>
      <c r="NS74" s="31">
        <v>2</v>
      </c>
      <c r="NU74" s="31">
        <v>2</v>
      </c>
      <c r="NW74" s="31">
        <v>2</v>
      </c>
      <c r="NY74" s="31">
        <v>2</v>
      </c>
      <c r="OA74" s="31">
        <v>2</v>
      </c>
      <c r="OC74" s="31">
        <v>2</v>
      </c>
      <c r="OE74" s="31">
        <v>2</v>
      </c>
      <c r="OG74" s="31">
        <v>2</v>
      </c>
      <c r="OI74" s="31">
        <v>2</v>
      </c>
      <c r="OK74" s="31">
        <v>2</v>
      </c>
      <c r="OM74" s="31">
        <v>2</v>
      </c>
      <c r="OO74" s="31">
        <v>2</v>
      </c>
      <c r="OQ74" s="31" t="s">
        <v>355</v>
      </c>
      <c r="OS74" s="31">
        <v>2</v>
      </c>
      <c r="OU74" s="31">
        <v>2</v>
      </c>
      <c r="OW74" s="31">
        <v>2</v>
      </c>
      <c r="OY74" s="31">
        <v>2</v>
      </c>
      <c r="PA74" s="31">
        <v>2</v>
      </c>
      <c r="PC74" s="31">
        <v>2</v>
      </c>
      <c r="PE74" s="31">
        <v>2</v>
      </c>
      <c r="PG74" s="31">
        <v>2</v>
      </c>
      <c r="PI74" s="31">
        <v>2</v>
      </c>
      <c r="PK74" s="31">
        <v>2</v>
      </c>
      <c r="PM74" s="31">
        <v>2</v>
      </c>
      <c r="PO74" s="31">
        <v>2</v>
      </c>
      <c r="PQ74" s="31">
        <v>2</v>
      </c>
      <c r="PS74" s="31">
        <v>2</v>
      </c>
      <c r="PU74" s="31">
        <v>2</v>
      </c>
      <c r="PW74" s="31">
        <v>2</v>
      </c>
      <c r="PY74" s="31">
        <v>2</v>
      </c>
      <c r="QA74" s="31">
        <v>2</v>
      </c>
      <c r="QC74" s="31">
        <v>2</v>
      </c>
      <c r="QE74" s="31">
        <v>2</v>
      </c>
      <c r="QG74" s="31">
        <v>2</v>
      </c>
      <c r="QI74" s="31" t="s">
        <v>355</v>
      </c>
      <c r="QK74" s="31">
        <v>1</v>
      </c>
      <c r="QL74" s="31">
        <v>2</v>
      </c>
      <c r="QM74" s="31">
        <v>2</v>
      </c>
      <c r="QN74" s="31">
        <v>2</v>
      </c>
      <c r="QO74" s="31">
        <v>2</v>
      </c>
      <c r="QP74" s="31">
        <v>2</v>
      </c>
      <c r="QQ74" s="31">
        <v>2</v>
      </c>
      <c r="QR74" s="31">
        <v>2</v>
      </c>
      <c r="QS74" s="31">
        <v>2</v>
      </c>
      <c r="QT74" s="31">
        <v>2</v>
      </c>
      <c r="QU74" s="31">
        <v>2</v>
      </c>
      <c r="QV74" s="31">
        <v>2</v>
      </c>
      <c r="QW74" s="31">
        <v>2</v>
      </c>
      <c r="QX74" s="31">
        <v>2</v>
      </c>
      <c r="QY74" s="31">
        <v>2</v>
      </c>
      <c r="QZ74" s="31">
        <v>2</v>
      </c>
      <c r="RA74" s="31">
        <v>2</v>
      </c>
      <c r="RB74" s="31">
        <v>2</v>
      </c>
      <c r="RC74" s="31">
        <v>2</v>
      </c>
      <c r="RD74" s="31">
        <v>2</v>
      </c>
      <c r="RE74" s="31">
        <v>1</v>
      </c>
      <c r="RF74" s="31">
        <v>2</v>
      </c>
      <c r="RG74" s="31">
        <v>2</v>
      </c>
      <c r="RH74" s="31">
        <v>2</v>
      </c>
      <c r="RI74" s="31">
        <v>2</v>
      </c>
      <c r="RJ74" s="31">
        <v>2</v>
      </c>
      <c r="RK74" s="31">
        <v>2</v>
      </c>
      <c r="RL74" s="31">
        <v>2</v>
      </c>
      <c r="RM74" s="31">
        <v>2</v>
      </c>
      <c r="RN74" s="31">
        <v>2</v>
      </c>
      <c r="RO74" s="31">
        <v>2</v>
      </c>
      <c r="RP74" s="31">
        <v>2</v>
      </c>
      <c r="RQ74" s="31">
        <v>2</v>
      </c>
      <c r="RR74" s="31">
        <v>2</v>
      </c>
      <c r="RS74" s="31">
        <v>2</v>
      </c>
      <c r="RT74" s="31" t="s">
        <v>2231</v>
      </c>
      <c r="RU74" s="31" t="s">
        <v>2357</v>
      </c>
      <c r="RV74" s="31" t="s">
        <v>355</v>
      </c>
      <c r="RW74" s="31" t="s">
        <v>355</v>
      </c>
      <c r="RX74" s="31">
        <v>5</v>
      </c>
      <c r="RY74" s="31">
        <v>2</v>
      </c>
      <c r="RZ74" s="31">
        <v>2</v>
      </c>
      <c r="SA74" s="31">
        <v>2</v>
      </c>
      <c r="SB74" s="31">
        <v>2</v>
      </c>
      <c r="SC74" s="31">
        <v>2</v>
      </c>
      <c r="SD74" s="31">
        <v>5</v>
      </c>
      <c r="SE74" s="31">
        <v>2</v>
      </c>
      <c r="SF74" s="31">
        <v>2</v>
      </c>
      <c r="SG74" s="31">
        <v>2</v>
      </c>
      <c r="SH74" s="31">
        <v>2</v>
      </c>
      <c r="SI74" s="31">
        <v>2</v>
      </c>
      <c r="SJ74" s="31">
        <v>2</v>
      </c>
      <c r="SK74" s="31">
        <v>2</v>
      </c>
      <c r="SL74" s="31">
        <v>2</v>
      </c>
      <c r="SM74" s="31" t="s">
        <v>2153</v>
      </c>
      <c r="SO74" s="31">
        <v>2</v>
      </c>
      <c r="SP74" s="31">
        <v>2</v>
      </c>
      <c r="SQ74" s="31">
        <v>2</v>
      </c>
      <c r="SR74" s="31">
        <v>1</v>
      </c>
      <c r="SS74" s="31">
        <v>1</v>
      </c>
      <c r="ST74" s="31">
        <v>2</v>
      </c>
      <c r="SU74" s="31">
        <v>2</v>
      </c>
      <c r="SV74" s="31">
        <v>1</v>
      </c>
      <c r="SW74" s="31" t="s">
        <v>1430</v>
      </c>
      <c r="SX74" s="31">
        <v>0.5</v>
      </c>
      <c r="SZ74" s="31">
        <v>2</v>
      </c>
      <c r="TA74" s="31">
        <v>2</v>
      </c>
      <c r="TB74" s="31">
        <v>2</v>
      </c>
      <c r="TC74" s="31">
        <v>2</v>
      </c>
      <c r="TD74" s="31">
        <v>2</v>
      </c>
      <c r="TE74" s="31">
        <v>2</v>
      </c>
      <c r="TF74" s="31">
        <v>2</v>
      </c>
      <c r="TG74" s="31">
        <v>2</v>
      </c>
      <c r="TH74" s="31" t="s">
        <v>2255</v>
      </c>
      <c r="TJ74" s="31" t="s">
        <v>2134</v>
      </c>
      <c r="TQ74" s="31">
        <v>0.7</v>
      </c>
      <c r="TS74" s="31">
        <v>2</v>
      </c>
      <c r="TT74" s="31">
        <v>2</v>
      </c>
      <c r="TU74" s="31">
        <v>2</v>
      </c>
      <c r="TV74" s="31">
        <v>2</v>
      </c>
      <c r="TW74" s="31">
        <v>1</v>
      </c>
      <c r="TX74" s="31">
        <v>2</v>
      </c>
      <c r="TZ74" s="31">
        <v>1</v>
      </c>
      <c r="UA74" s="31">
        <v>1</v>
      </c>
    </row>
    <row r="75" spans="1:547" s="31" customFormat="1" ht="13.5" customHeight="1">
      <c r="A75" s="31">
        <f t="shared" si="1"/>
        <v>73</v>
      </c>
      <c r="B75" s="31">
        <v>73</v>
      </c>
      <c r="C75" s="31">
        <v>43</v>
      </c>
      <c r="D75" s="31" t="s">
        <v>2121</v>
      </c>
      <c r="E75" s="31" t="s">
        <v>2358</v>
      </c>
      <c r="F75" s="31">
        <v>3</v>
      </c>
      <c r="H75" s="31">
        <v>42403</v>
      </c>
      <c r="I75" s="31">
        <v>17507</v>
      </c>
      <c r="J75" s="31">
        <v>2</v>
      </c>
      <c r="K75" s="31">
        <v>1</v>
      </c>
      <c r="L75" s="31">
        <v>4</v>
      </c>
      <c r="M75" s="31">
        <v>2</v>
      </c>
      <c r="N75" s="31">
        <v>4</v>
      </c>
      <c r="O75" s="31">
        <v>1</v>
      </c>
      <c r="P75" s="31">
        <v>4</v>
      </c>
      <c r="Q75" s="31">
        <v>2</v>
      </c>
      <c r="R75" s="31">
        <v>40787</v>
      </c>
      <c r="S75" s="31">
        <v>41548</v>
      </c>
      <c r="T75" s="31">
        <v>41600</v>
      </c>
      <c r="V75" s="31">
        <v>42665</v>
      </c>
      <c r="W75" s="31">
        <v>1</v>
      </c>
      <c r="X75" s="31">
        <v>2</v>
      </c>
      <c r="Y75" s="31">
        <v>2</v>
      </c>
      <c r="Z75" s="31">
        <v>2</v>
      </c>
      <c r="AA75" s="31">
        <v>2</v>
      </c>
      <c r="AB75" s="31">
        <v>2</v>
      </c>
      <c r="AC75" s="31">
        <v>2</v>
      </c>
      <c r="AD75" s="31">
        <v>2</v>
      </c>
      <c r="AE75" s="31">
        <v>2</v>
      </c>
      <c r="AF75" s="31">
        <v>1</v>
      </c>
      <c r="AG75" s="31">
        <v>1</v>
      </c>
      <c r="AH75" s="31">
        <v>1</v>
      </c>
      <c r="AI75" s="31">
        <v>6</v>
      </c>
      <c r="AJ75" s="31">
        <v>2</v>
      </c>
      <c r="AK75" s="31">
        <v>1</v>
      </c>
      <c r="AL75" s="31">
        <v>2</v>
      </c>
      <c r="AN75" s="31">
        <v>1</v>
      </c>
      <c r="AO75" s="31">
        <v>2</v>
      </c>
      <c r="AP75" s="31">
        <v>2</v>
      </c>
      <c r="AQ75" s="31">
        <v>1</v>
      </c>
      <c r="AR75" s="31">
        <v>1</v>
      </c>
      <c r="AS75" s="31">
        <v>1</v>
      </c>
      <c r="AT75" s="31">
        <v>2</v>
      </c>
      <c r="AU75" s="31">
        <v>2</v>
      </c>
      <c r="AW75" s="31">
        <v>2</v>
      </c>
      <c r="AX75" s="31">
        <v>2</v>
      </c>
      <c r="AY75" s="31">
        <v>2</v>
      </c>
      <c r="AZ75" s="31">
        <v>1</v>
      </c>
      <c r="BA75" s="31">
        <v>2</v>
      </c>
      <c r="BB75" s="31">
        <v>1</v>
      </c>
      <c r="BD75" s="31">
        <v>1</v>
      </c>
      <c r="BE75" s="31">
        <v>2</v>
      </c>
      <c r="BF75" s="31">
        <v>2</v>
      </c>
      <c r="BG75" s="31">
        <v>2</v>
      </c>
      <c r="BH75" s="31">
        <v>2</v>
      </c>
      <c r="BI75" s="31">
        <v>2</v>
      </c>
      <c r="BK75" s="31">
        <v>1</v>
      </c>
      <c r="BL75" s="31">
        <v>2</v>
      </c>
      <c r="BM75" s="31">
        <v>1</v>
      </c>
      <c r="BN75" s="31">
        <v>2</v>
      </c>
      <c r="BO75" s="31">
        <v>2</v>
      </c>
      <c r="BP75" s="31">
        <v>1</v>
      </c>
      <c r="BQ75" s="31">
        <v>4</v>
      </c>
      <c r="BS75" s="31" t="s">
        <v>355</v>
      </c>
      <c r="BT75" s="31">
        <v>1</v>
      </c>
      <c r="BU75" s="31">
        <v>1</v>
      </c>
      <c r="BV75" s="31">
        <v>2</v>
      </c>
      <c r="BW75" s="31">
        <v>2</v>
      </c>
      <c r="BX75" s="31">
        <v>2</v>
      </c>
      <c r="BY75" s="31">
        <v>1</v>
      </c>
      <c r="BZ75" s="31">
        <v>2</v>
      </c>
      <c r="CA75" s="31">
        <v>2</v>
      </c>
      <c r="CB75" s="31">
        <v>2</v>
      </c>
      <c r="CC75" s="31">
        <v>2</v>
      </c>
      <c r="CD75" s="31">
        <v>1</v>
      </c>
      <c r="CH75" s="31">
        <v>1</v>
      </c>
      <c r="CM75" s="31">
        <v>12</v>
      </c>
      <c r="CN75" s="31">
        <v>13</v>
      </c>
      <c r="CO75" s="31">
        <v>6</v>
      </c>
      <c r="CP75" s="31">
        <v>7</v>
      </c>
      <c r="CQ75" s="31">
        <v>1</v>
      </c>
      <c r="CR75" s="31">
        <v>16</v>
      </c>
      <c r="CS75" s="31">
        <v>21</v>
      </c>
      <c r="DA75" s="31">
        <v>2</v>
      </c>
      <c r="DB75" s="31">
        <v>1</v>
      </c>
      <c r="DC75" s="31">
        <v>24</v>
      </c>
      <c r="DD75" s="31">
        <v>4</v>
      </c>
      <c r="DE75" s="31">
        <v>5</v>
      </c>
      <c r="DF75" s="31">
        <v>3</v>
      </c>
      <c r="DG75" s="31">
        <v>2</v>
      </c>
      <c r="DH75" s="31">
        <v>3</v>
      </c>
      <c r="DI75" s="31">
        <v>0</v>
      </c>
      <c r="DJ75" s="31">
        <v>0</v>
      </c>
      <c r="DK75" s="31">
        <v>1</v>
      </c>
      <c r="DL75" s="31">
        <v>2</v>
      </c>
      <c r="DM75" s="31">
        <v>3</v>
      </c>
      <c r="DN75" s="31">
        <v>3</v>
      </c>
      <c r="DO75" s="31">
        <v>3</v>
      </c>
      <c r="DP75" s="31">
        <v>4</v>
      </c>
      <c r="DQ75" s="31">
        <v>4</v>
      </c>
      <c r="DR75" s="31">
        <v>28</v>
      </c>
      <c r="DT75" s="31">
        <v>249</v>
      </c>
      <c r="DU75" s="31">
        <v>0</v>
      </c>
      <c r="DV75" s="31">
        <v>171</v>
      </c>
      <c r="DW75" s="31" t="s">
        <v>2136</v>
      </c>
      <c r="EB75" s="31">
        <v>0.8</v>
      </c>
      <c r="EC75" s="31">
        <v>0.72</v>
      </c>
      <c r="ED75" s="31">
        <v>1.18</v>
      </c>
      <c r="EE75" s="31" t="s">
        <v>2123</v>
      </c>
      <c r="EF75" s="31">
        <v>229</v>
      </c>
      <c r="EG75" s="31">
        <v>0</v>
      </c>
      <c r="EH75" s="31">
        <v>240</v>
      </c>
      <c r="EI75" s="31" t="s">
        <v>2123</v>
      </c>
      <c r="EJ75" s="31">
        <v>38</v>
      </c>
      <c r="EK75" s="31">
        <v>40</v>
      </c>
      <c r="EM75" s="31" t="s">
        <v>2123</v>
      </c>
      <c r="EN75" s="31">
        <v>163</v>
      </c>
      <c r="EO75" s="31">
        <v>0</v>
      </c>
      <c r="EP75" s="31">
        <v>150</v>
      </c>
      <c r="EQ75" s="31" t="s">
        <v>2123</v>
      </c>
      <c r="EV75" s="31">
        <v>1</v>
      </c>
      <c r="EW75" s="31">
        <v>2</v>
      </c>
      <c r="EX75" s="31">
        <v>2</v>
      </c>
      <c r="EY75" s="31">
        <v>2</v>
      </c>
      <c r="EZ75" s="31">
        <v>1</v>
      </c>
      <c r="FA75" s="31">
        <v>1</v>
      </c>
      <c r="FK75" s="31">
        <v>2</v>
      </c>
      <c r="FL75" s="31">
        <v>2</v>
      </c>
      <c r="FM75" s="31">
        <v>2</v>
      </c>
      <c r="FN75" s="31">
        <v>2</v>
      </c>
      <c r="FO75" s="31">
        <v>2</v>
      </c>
      <c r="FP75" s="31">
        <v>2</v>
      </c>
      <c r="FQ75" s="31">
        <v>2</v>
      </c>
      <c r="FR75" s="31">
        <v>2</v>
      </c>
      <c r="FS75" s="31">
        <v>4</v>
      </c>
      <c r="FT75" s="31">
        <v>2</v>
      </c>
      <c r="FU75" s="31">
        <v>2</v>
      </c>
      <c r="FV75" s="31">
        <v>2</v>
      </c>
      <c r="FW75" s="31">
        <v>1</v>
      </c>
      <c r="FX75" s="31">
        <v>1</v>
      </c>
      <c r="FY75" s="31">
        <v>2</v>
      </c>
      <c r="GA75" s="31">
        <v>2</v>
      </c>
      <c r="GB75" s="31">
        <v>2</v>
      </c>
      <c r="GC75" s="31">
        <v>2</v>
      </c>
      <c r="GD75" s="31">
        <v>1966</v>
      </c>
      <c r="GE75" s="31">
        <v>1</v>
      </c>
      <c r="GF75" s="31">
        <v>2000</v>
      </c>
      <c r="GH75" s="31">
        <v>2</v>
      </c>
      <c r="GJ75" s="31">
        <v>2</v>
      </c>
      <c r="GL75" s="31">
        <v>1</v>
      </c>
      <c r="GM75" s="31">
        <v>42046</v>
      </c>
      <c r="GN75" s="31" t="s">
        <v>355</v>
      </c>
      <c r="GO75" s="31">
        <v>2</v>
      </c>
      <c r="GQ75" s="31">
        <v>2</v>
      </c>
      <c r="GS75" s="31">
        <v>2</v>
      </c>
      <c r="GU75" s="31">
        <v>2</v>
      </c>
      <c r="GW75" s="31">
        <v>2</v>
      </c>
      <c r="GY75" s="31">
        <v>2</v>
      </c>
      <c r="HM75" s="31">
        <v>2</v>
      </c>
      <c r="HP75" s="31">
        <v>1</v>
      </c>
      <c r="HQ75" s="31">
        <v>1</v>
      </c>
      <c r="HR75" s="31">
        <v>2</v>
      </c>
      <c r="HS75" s="31">
        <v>2</v>
      </c>
      <c r="HT75" s="31">
        <v>2</v>
      </c>
      <c r="HU75" s="31">
        <v>2</v>
      </c>
      <c r="HV75" s="31">
        <v>2</v>
      </c>
      <c r="HZ75" s="31">
        <v>2</v>
      </c>
      <c r="IA75" s="31">
        <v>2</v>
      </c>
      <c r="IB75" s="31">
        <v>2</v>
      </c>
      <c r="IC75" s="31">
        <v>2</v>
      </c>
      <c r="ID75" s="31">
        <v>2</v>
      </c>
      <c r="IE75" s="31">
        <v>2</v>
      </c>
      <c r="IF75" s="31">
        <v>2</v>
      </c>
      <c r="IJ75" s="31">
        <v>2</v>
      </c>
      <c r="IK75" s="31">
        <v>2</v>
      </c>
      <c r="IL75" s="31">
        <v>2</v>
      </c>
      <c r="IM75" s="31">
        <v>2</v>
      </c>
      <c r="IN75" s="31">
        <v>2</v>
      </c>
      <c r="IO75" s="31">
        <v>2</v>
      </c>
      <c r="IP75" s="31">
        <v>2</v>
      </c>
      <c r="IT75" s="31">
        <v>2</v>
      </c>
      <c r="IU75" s="31">
        <v>2</v>
      </c>
      <c r="IV75" s="31">
        <v>2</v>
      </c>
      <c r="IW75" s="31">
        <v>2</v>
      </c>
      <c r="IX75" s="31">
        <v>2</v>
      </c>
      <c r="IY75" s="31">
        <v>2</v>
      </c>
      <c r="IZ75" s="31">
        <v>2</v>
      </c>
      <c r="JD75" s="31">
        <v>2</v>
      </c>
      <c r="JE75" s="31">
        <v>2</v>
      </c>
      <c r="JF75" s="31">
        <v>2</v>
      </c>
      <c r="JG75" s="31">
        <v>2</v>
      </c>
      <c r="JH75" s="31">
        <v>2</v>
      </c>
      <c r="JI75" s="31">
        <v>2</v>
      </c>
      <c r="JJ75" s="31">
        <v>2</v>
      </c>
      <c r="JQ75" s="31" t="s">
        <v>2359</v>
      </c>
      <c r="JZ75" s="31">
        <v>2</v>
      </c>
      <c r="KA75" s="31" t="s">
        <v>2055</v>
      </c>
      <c r="KB75" s="31">
        <v>75</v>
      </c>
      <c r="KC75" s="31">
        <v>2</v>
      </c>
      <c r="KD75" s="31" t="s">
        <v>2359</v>
      </c>
      <c r="KE75" s="31">
        <v>49</v>
      </c>
      <c r="LA75" s="31" t="s">
        <v>2335</v>
      </c>
      <c r="LB75" s="31" t="s">
        <v>2181</v>
      </c>
      <c r="LC75" s="31">
        <v>2</v>
      </c>
      <c r="LD75" s="31">
        <v>0</v>
      </c>
      <c r="LE75" s="31" t="s">
        <v>2150</v>
      </c>
      <c r="LF75" s="31">
        <v>2</v>
      </c>
      <c r="LG75" s="31">
        <v>2</v>
      </c>
      <c r="LH75" s="31">
        <v>1</v>
      </c>
      <c r="LI75" s="31">
        <v>2</v>
      </c>
      <c r="LK75" s="31">
        <v>2</v>
      </c>
      <c r="LM75" s="31">
        <v>2</v>
      </c>
      <c r="LO75" s="31">
        <v>1</v>
      </c>
      <c r="LP75" s="31">
        <v>40</v>
      </c>
      <c r="LQ75" s="31">
        <v>2</v>
      </c>
      <c r="LS75" s="31">
        <v>2</v>
      </c>
      <c r="LU75" s="31">
        <v>2</v>
      </c>
      <c r="LW75" s="31">
        <v>2</v>
      </c>
      <c r="LY75" s="31">
        <v>2</v>
      </c>
      <c r="MA75" s="31">
        <v>2</v>
      </c>
      <c r="MC75" s="31">
        <v>2</v>
      </c>
      <c r="ME75" s="31">
        <v>2</v>
      </c>
      <c r="MG75" s="31">
        <v>2</v>
      </c>
      <c r="MI75" s="31">
        <v>2</v>
      </c>
      <c r="MK75" s="31">
        <v>2</v>
      </c>
      <c r="MM75" s="31">
        <v>2</v>
      </c>
      <c r="MO75" s="31">
        <v>2</v>
      </c>
      <c r="MQ75" s="31">
        <v>2</v>
      </c>
      <c r="MS75" s="31">
        <v>2</v>
      </c>
      <c r="MU75" s="31">
        <v>2</v>
      </c>
      <c r="MW75" s="31">
        <v>2</v>
      </c>
      <c r="MY75" s="31" t="s">
        <v>355</v>
      </c>
      <c r="NC75" s="31">
        <v>2</v>
      </c>
      <c r="NE75" s="31">
        <v>2</v>
      </c>
      <c r="NG75" s="31">
        <v>2</v>
      </c>
      <c r="NI75" s="31">
        <v>2</v>
      </c>
      <c r="NK75" s="31">
        <v>2</v>
      </c>
      <c r="NM75" s="31">
        <v>2</v>
      </c>
      <c r="NO75" s="31">
        <v>2</v>
      </c>
      <c r="NQ75" s="31">
        <v>2</v>
      </c>
      <c r="NS75" s="31">
        <v>2</v>
      </c>
      <c r="NU75" s="31">
        <v>2</v>
      </c>
      <c r="NW75" s="31">
        <v>2</v>
      </c>
      <c r="NY75" s="31">
        <v>2</v>
      </c>
      <c r="OA75" s="31">
        <v>2</v>
      </c>
      <c r="OC75" s="31">
        <v>2</v>
      </c>
      <c r="OE75" s="31">
        <v>2</v>
      </c>
      <c r="OG75" s="31">
        <v>2</v>
      </c>
      <c r="OI75" s="31">
        <v>2</v>
      </c>
      <c r="OK75" s="31">
        <v>2</v>
      </c>
      <c r="OM75" s="31">
        <v>2</v>
      </c>
      <c r="OO75" s="31">
        <v>2</v>
      </c>
      <c r="OQ75" s="31" t="s">
        <v>355</v>
      </c>
      <c r="OS75" s="31">
        <v>2</v>
      </c>
      <c r="OU75" s="31">
        <v>2</v>
      </c>
      <c r="OW75" s="31">
        <v>2</v>
      </c>
      <c r="OY75" s="31">
        <v>2</v>
      </c>
      <c r="PA75" s="31">
        <v>2</v>
      </c>
      <c r="PC75" s="31">
        <v>2</v>
      </c>
      <c r="PE75" s="31">
        <v>2</v>
      </c>
      <c r="PG75" s="31">
        <v>2</v>
      </c>
      <c r="PI75" s="31">
        <v>2</v>
      </c>
      <c r="PK75" s="31">
        <v>2</v>
      </c>
      <c r="PM75" s="31">
        <v>2</v>
      </c>
      <c r="PO75" s="31">
        <v>2</v>
      </c>
      <c r="PQ75" s="31">
        <v>2</v>
      </c>
      <c r="PS75" s="31">
        <v>2</v>
      </c>
      <c r="PU75" s="31">
        <v>2</v>
      </c>
      <c r="PW75" s="31">
        <v>2</v>
      </c>
      <c r="PY75" s="31">
        <v>2</v>
      </c>
      <c r="QA75" s="31">
        <v>2</v>
      </c>
      <c r="QC75" s="31">
        <v>2</v>
      </c>
      <c r="QE75" s="31">
        <v>2</v>
      </c>
      <c r="QG75" s="31">
        <v>2</v>
      </c>
      <c r="QI75" s="31" t="s">
        <v>355</v>
      </c>
      <c r="QK75" s="31">
        <v>1</v>
      </c>
      <c r="QL75" s="31">
        <v>2</v>
      </c>
      <c r="QM75" s="31">
        <v>2</v>
      </c>
      <c r="QN75" s="31">
        <v>2</v>
      </c>
      <c r="QO75" s="31">
        <v>2</v>
      </c>
      <c r="QP75" s="31">
        <v>2</v>
      </c>
      <c r="QQ75" s="31">
        <v>2</v>
      </c>
      <c r="QR75" s="31">
        <v>2</v>
      </c>
      <c r="QS75" s="31">
        <v>2</v>
      </c>
      <c r="QT75" s="31">
        <v>2</v>
      </c>
      <c r="QU75" s="31">
        <v>2</v>
      </c>
      <c r="QV75" s="31">
        <v>2</v>
      </c>
      <c r="QW75" s="31">
        <v>2</v>
      </c>
      <c r="QX75" s="31">
        <v>2</v>
      </c>
      <c r="QY75" s="31">
        <v>2</v>
      </c>
      <c r="QZ75" s="31">
        <v>2</v>
      </c>
      <c r="RA75" s="31">
        <v>2</v>
      </c>
      <c r="RB75" s="31">
        <v>2</v>
      </c>
      <c r="RC75" s="31">
        <v>2</v>
      </c>
      <c r="RD75" s="31">
        <v>2</v>
      </c>
      <c r="RE75" s="31">
        <v>2</v>
      </c>
      <c r="RF75" s="31">
        <v>2</v>
      </c>
      <c r="RG75" s="31">
        <v>2</v>
      </c>
      <c r="RH75" s="31">
        <v>2</v>
      </c>
      <c r="RI75" s="31">
        <v>2</v>
      </c>
      <c r="RJ75" s="31">
        <v>2</v>
      </c>
      <c r="RK75" s="31">
        <v>1</v>
      </c>
      <c r="RL75" s="31">
        <v>2</v>
      </c>
      <c r="RM75" s="31">
        <v>2</v>
      </c>
      <c r="RN75" s="31">
        <v>2</v>
      </c>
      <c r="RO75" s="31">
        <v>2</v>
      </c>
      <c r="RP75" s="31">
        <v>2</v>
      </c>
      <c r="RQ75" s="31">
        <v>2</v>
      </c>
      <c r="RR75" s="31">
        <v>2</v>
      </c>
      <c r="RS75" s="31">
        <v>2</v>
      </c>
      <c r="RT75" s="31" t="s">
        <v>2360</v>
      </c>
      <c r="RU75" s="31" t="s">
        <v>2360</v>
      </c>
      <c r="RV75" s="31" t="s">
        <v>355</v>
      </c>
      <c r="RW75" s="31" t="s">
        <v>355</v>
      </c>
      <c r="RX75" s="31">
        <v>4</v>
      </c>
      <c r="RY75" s="31">
        <v>2</v>
      </c>
      <c r="RZ75" s="31">
        <v>2</v>
      </c>
      <c r="SA75" s="31">
        <v>2</v>
      </c>
      <c r="SB75" s="31">
        <v>2</v>
      </c>
      <c r="SC75" s="31">
        <v>2</v>
      </c>
      <c r="SD75" s="31">
        <v>4</v>
      </c>
      <c r="SE75" s="31">
        <v>2</v>
      </c>
      <c r="SF75" s="31">
        <v>2</v>
      </c>
      <c r="SG75" s="31">
        <v>2</v>
      </c>
      <c r="SH75" s="31">
        <v>2</v>
      </c>
      <c r="SI75" s="31">
        <v>2</v>
      </c>
      <c r="SJ75" s="31">
        <v>2</v>
      </c>
      <c r="SK75" s="31">
        <v>2</v>
      </c>
      <c r="SL75" s="31">
        <v>2</v>
      </c>
      <c r="SM75" s="31" t="s">
        <v>1430</v>
      </c>
      <c r="SO75" s="31">
        <v>2</v>
      </c>
      <c r="SP75" s="31">
        <v>2</v>
      </c>
      <c r="SQ75" s="31">
        <v>2</v>
      </c>
      <c r="SR75" s="31">
        <v>2</v>
      </c>
      <c r="SS75" s="31">
        <v>2</v>
      </c>
      <c r="ST75" s="31">
        <v>2</v>
      </c>
      <c r="SU75" s="31">
        <v>2</v>
      </c>
      <c r="SV75" s="31">
        <v>1</v>
      </c>
      <c r="SW75" s="31" t="s">
        <v>1430</v>
      </c>
      <c r="SX75" s="31">
        <v>1</v>
      </c>
      <c r="SZ75" s="31">
        <v>2</v>
      </c>
      <c r="TA75" s="31">
        <v>2</v>
      </c>
      <c r="TB75" s="31">
        <v>2</v>
      </c>
      <c r="TC75" s="31">
        <v>2</v>
      </c>
      <c r="TD75" s="31">
        <v>1</v>
      </c>
      <c r="TE75" s="31">
        <v>1</v>
      </c>
      <c r="TF75" s="31">
        <v>2</v>
      </c>
      <c r="TG75" s="31">
        <v>1</v>
      </c>
      <c r="TH75" s="31" t="s">
        <v>1430</v>
      </c>
      <c r="TJ75" s="31" t="s">
        <v>2176</v>
      </c>
      <c r="TK75" s="31" t="s">
        <v>2177</v>
      </c>
      <c r="TQ75" s="31">
        <v>1</v>
      </c>
      <c r="TS75" s="31">
        <v>2</v>
      </c>
      <c r="TT75" s="31">
        <v>2</v>
      </c>
      <c r="TU75" s="31">
        <v>2</v>
      </c>
      <c r="TV75" s="31">
        <v>2</v>
      </c>
      <c r="TW75" s="31">
        <v>1</v>
      </c>
      <c r="TX75" s="31">
        <v>1</v>
      </c>
      <c r="TY75" s="31">
        <v>2</v>
      </c>
      <c r="TZ75" s="31">
        <v>1</v>
      </c>
      <c r="UA75" s="31">
        <v>1</v>
      </c>
    </row>
    <row r="76" spans="1:547" s="31" customFormat="1" ht="13.5" customHeight="1">
      <c r="A76" s="31">
        <f t="shared" si="1"/>
        <v>74</v>
      </c>
      <c r="B76" s="31">
        <v>74</v>
      </c>
      <c r="C76" s="31">
        <v>44</v>
      </c>
      <c r="D76" s="31" t="s">
        <v>2121</v>
      </c>
      <c r="E76" s="31" t="s">
        <v>2361</v>
      </c>
      <c r="F76" s="31">
        <v>3</v>
      </c>
      <c r="H76" s="31">
        <v>42405</v>
      </c>
      <c r="I76" s="31">
        <v>18422</v>
      </c>
      <c r="J76" s="31">
        <v>1</v>
      </c>
      <c r="K76" s="31">
        <v>1</v>
      </c>
      <c r="L76" s="31">
        <v>4</v>
      </c>
      <c r="M76" s="31">
        <v>1</v>
      </c>
      <c r="N76" s="31">
        <v>4</v>
      </c>
      <c r="O76" s="31">
        <v>1</v>
      </c>
      <c r="P76" s="31">
        <v>3</v>
      </c>
      <c r="Q76" s="31">
        <v>1</v>
      </c>
      <c r="R76" s="31">
        <v>41791</v>
      </c>
      <c r="S76" s="31">
        <v>41814</v>
      </c>
      <c r="T76" s="31">
        <v>42048</v>
      </c>
      <c r="W76" s="31">
        <v>1</v>
      </c>
      <c r="X76" s="31">
        <v>2</v>
      </c>
      <c r="Y76" s="31">
        <v>2</v>
      </c>
      <c r="Z76" s="31">
        <v>2</v>
      </c>
      <c r="AA76" s="31">
        <v>2</v>
      </c>
      <c r="AB76" s="31">
        <v>2</v>
      </c>
      <c r="AC76" s="31">
        <v>2</v>
      </c>
      <c r="AD76" s="31">
        <v>2</v>
      </c>
      <c r="AE76" s="31">
        <v>3</v>
      </c>
      <c r="AF76" s="31">
        <v>2</v>
      </c>
      <c r="AG76" s="31">
        <v>1</v>
      </c>
      <c r="AH76" s="31">
        <v>1</v>
      </c>
      <c r="AI76" s="31">
        <v>6</v>
      </c>
      <c r="AJ76" s="31">
        <v>2</v>
      </c>
      <c r="AK76" s="31">
        <v>4</v>
      </c>
      <c r="AL76" s="31">
        <v>2</v>
      </c>
      <c r="AN76" s="31">
        <v>2</v>
      </c>
      <c r="AO76" s="31">
        <v>2</v>
      </c>
      <c r="AP76" s="31">
        <v>2</v>
      </c>
      <c r="AQ76" s="31">
        <v>2</v>
      </c>
      <c r="AR76" s="31">
        <v>2</v>
      </c>
      <c r="AS76" s="31">
        <v>2</v>
      </c>
      <c r="AT76" s="31">
        <v>2</v>
      </c>
      <c r="AU76" s="31">
        <v>2</v>
      </c>
      <c r="AW76" s="31">
        <v>2</v>
      </c>
      <c r="AX76" s="31">
        <v>2</v>
      </c>
      <c r="AY76" s="31">
        <v>2</v>
      </c>
      <c r="AZ76" s="31">
        <v>2</v>
      </c>
      <c r="BA76" s="31">
        <v>1</v>
      </c>
      <c r="BB76" s="31">
        <v>2</v>
      </c>
      <c r="BD76" s="31">
        <v>1</v>
      </c>
      <c r="BE76" s="31">
        <v>1</v>
      </c>
      <c r="BF76" s="31">
        <v>2</v>
      </c>
      <c r="BG76" s="31">
        <v>1</v>
      </c>
      <c r="BH76" s="31">
        <v>1</v>
      </c>
      <c r="BI76" s="31">
        <v>2</v>
      </c>
      <c r="BK76" s="31">
        <v>2</v>
      </c>
      <c r="BL76" s="31">
        <v>1</v>
      </c>
      <c r="BM76" s="31">
        <v>2</v>
      </c>
      <c r="BN76" s="31">
        <v>2</v>
      </c>
      <c r="BO76" s="31">
        <v>2</v>
      </c>
      <c r="BP76" s="31">
        <v>2</v>
      </c>
      <c r="BQ76" s="31">
        <v>2</v>
      </c>
      <c r="BR76" s="31">
        <v>2</v>
      </c>
      <c r="BS76" s="31" t="s">
        <v>355</v>
      </c>
      <c r="BT76" s="31">
        <v>2</v>
      </c>
      <c r="BU76" s="31">
        <v>2</v>
      </c>
      <c r="BV76" s="31">
        <v>2</v>
      </c>
      <c r="BW76" s="31">
        <v>2</v>
      </c>
      <c r="BX76" s="31">
        <v>2</v>
      </c>
      <c r="BY76" s="31">
        <v>1</v>
      </c>
      <c r="BZ76" s="31">
        <v>2</v>
      </c>
      <c r="CA76" s="31">
        <v>2</v>
      </c>
      <c r="CB76" s="31">
        <v>2</v>
      </c>
      <c r="CD76" s="31">
        <v>2</v>
      </c>
      <c r="CH76" s="31">
        <v>2</v>
      </c>
      <c r="CM76" s="31">
        <v>17</v>
      </c>
      <c r="CN76" s="31">
        <v>19</v>
      </c>
      <c r="CO76" s="31">
        <v>23</v>
      </c>
      <c r="CP76" s="31">
        <v>25</v>
      </c>
      <c r="CQ76" s="31">
        <v>3</v>
      </c>
      <c r="DA76" s="31">
        <v>4</v>
      </c>
      <c r="DB76" s="31">
        <v>2</v>
      </c>
      <c r="DC76" s="31">
        <v>6</v>
      </c>
      <c r="DF76" s="31">
        <v>4</v>
      </c>
      <c r="DG76" s="31">
        <v>4</v>
      </c>
      <c r="DH76" s="31">
        <v>4</v>
      </c>
      <c r="DI76" s="31">
        <v>4</v>
      </c>
      <c r="DJ76" s="31">
        <v>4</v>
      </c>
      <c r="DK76" s="31">
        <v>3</v>
      </c>
      <c r="DL76" s="31">
        <v>2</v>
      </c>
      <c r="DM76" s="31">
        <v>2</v>
      </c>
      <c r="DN76" s="31">
        <v>0</v>
      </c>
      <c r="DO76" s="31">
        <v>4</v>
      </c>
      <c r="DP76" s="31">
        <v>4</v>
      </c>
      <c r="DQ76" s="31">
        <v>4</v>
      </c>
      <c r="DR76" s="31">
        <v>39</v>
      </c>
      <c r="DT76" s="31">
        <v>163</v>
      </c>
      <c r="DU76" s="31">
        <v>0</v>
      </c>
      <c r="DV76" s="31">
        <v>170</v>
      </c>
      <c r="DW76" s="31" t="s">
        <v>2136</v>
      </c>
      <c r="EF76" s="31">
        <v>262</v>
      </c>
      <c r="EG76" s="31">
        <v>0</v>
      </c>
      <c r="EH76" s="31">
        <v>200</v>
      </c>
      <c r="EI76" s="31" t="s">
        <v>2123</v>
      </c>
      <c r="EJ76" s="31">
        <v>45</v>
      </c>
      <c r="EK76" s="31">
        <v>45</v>
      </c>
      <c r="EM76" s="31" t="s">
        <v>2123</v>
      </c>
      <c r="EN76" s="31">
        <v>182</v>
      </c>
      <c r="EO76" s="31">
        <v>0</v>
      </c>
      <c r="EP76" s="31">
        <v>130</v>
      </c>
      <c r="EQ76" s="31" t="s">
        <v>2123</v>
      </c>
      <c r="ER76" s="31">
        <v>189</v>
      </c>
      <c r="ES76" s="31">
        <v>0</v>
      </c>
      <c r="ET76" s="31">
        <v>150</v>
      </c>
      <c r="EU76" s="31" t="s">
        <v>2123</v>
      </c>
      <c r="EW76" s="31">
        <v>2</v>
      </c>
      <c r="EX76" s="31">
        <v>2</v>
      </c>
      <c r="EY76" s="31">
        <v>1</v>
      </c>
      <c r="EZ76" s="31">
        <v>1</v>
      </c>
      <c r="FA76" s="31">
        <v>1</v>
      </c>
      <c r="FB76" s="31">
        <v>1</v>
      </c>
      <c r="FC76" s="31">
        <v>1</v>
      </c>
      <c r="FK76" s="31">
        <v>1</v>
      </c>
      <c r="FL76" s="31">
        <v>2</v>
      </c>
      <c r="FM76" s="31">
        <v>1</v>
      </c>
      <c r="FN76" s="31">
        <v>1</v>
      </c>
      <c r="FO76" s="31">
        <v>2</v>
      </c>
      <c r="FP76" s="31">
        <v>2</v>
      </c>
      <c r="FR76" s="31">
        <v>1</v>
      </c>
      <c r="FS76" s="31">
        <v>4</v>
      </c>
      <c r="FT76" s="31">
        <v>2</v>
      </c>
      <c r="FU76" s="31">
        <v>2</v>
      </c>
      <c r="FV76" s="31">
        <v>2</v>
      </c>
      <c r="FW76" s="31">
        <v>1</v>
      </c>
      <c r="FX76" s="31">
        <v>1</v>
      </c>
      <c r="FY76" s="31">
        <v>2</v>
      </c>
      <c r="GA76" s="31">
        <v>2</v>
      </c>
      <c r="GB76" s="31">
        <v>2</v>
      </c>
      <c r="GC76" s="31">
        <v>1</v>
      </c>
      <c r="GD76" s="31">
        <v>1967</v>
      </c>
      <c r="GE76" s="31">
        <v>1</v>
      </c>
      <c r="GF76" s="31">
        <v>1976</v>
      </c>
      <c r="GH76" s="31">
        <v>2</v>
      </c>
      <c r="GJ76" s="31">
        <v>2</v>
      </c>
      <c r="GL76" s="31">
        <v>1</v>
      </c>
      <c r="GM76" s="31">
        <v>42048</v>
      </c>
      <c r="GN76" s="31" t="s">
        <v>355</v>
      </c>
      <c r="GO76" s="31">
        <v>2</v>
      </c>
      <c r="GQ76" s="31">
        <v>2</v>
      </c>
      <c r="GS76" s="31">
        <v>2</v>
      </c>
      <c r="GU76" s="31">
        <v>2</v>
      </c>
      <c r="GW76" s="31">
        <v>2</v>
      </c>
      <c r="GY76" s="31">
        <v>2</v>
      </c>
      <c r="HM76" s="31">
        <v>2</v>
      </c>
      <c r="HP76" s="31">
        <v>2</v>
      </c>
      <c r="HQ76" s="31">
        <v>2</v>
      </c>
      <c r="HR76" s="31">
        <v>2</v>
      </c>
      <c r="HS76" s="31">
        <v>2</v>
      </c>
      <c r="HT76" s="31">
        <v>2</v>
      </c>
      <c r="HU76" s="31">
        <v>2</v>
      </c>
      <c r="HV76" s="31">
        <v>2</v>
      </c>
      <c r="HZ76" s="31">
        <v>2</v>
      </c>
      <c r="IA76" s="31">
        <v>2</v>
      </c>
      <c r="IB76" s="31">
        <v>2</v>
      </c>
      <c r="IC76" s="31">
        <v>2</v>
      </c>
      <c r="ID76" s="31">
        <v>2</v>
      </c>
      <c r="IE76" s="31">
        <v>2</v>
      </c>
      <c r="IF76" s="31">
        <v>2</v>
      </c>
      <c r="IJ76" s="31">
        <v>2</v>
      </c>
      <c r="IK76" s="31">
        <v>2</v>
      </c>
      <c r="IL76" s="31">
        <v>2</v>
      </c>
      <c r="IM76" s="31">
        <v>2</v>
      </c>
      <c r="IN76" s="31">
        <v>2</v>
      </c>
      <c r="IO76" s="31">
        <v>2</v>
      </c>
      <c r="IP76" s="31">
        <v>2</v>
      </c>
      <c r="IT76" s="31">
        <v>2</v>
      </c>
      <c r="IU76" s="31">
        <v>2</v>
      </c>
      <c r="IV76" s="31">
        <v>2</v>
      </c>
      <c r="IW76" s="31">
        <v>2</v>
      </c>
      <c r="IX76" s="31">
        <v>2</v>
      </c>
      <c r="IY76" s="31">
        <v>2</v>
      </c>
      <c r="IZ76" s="31">
        <v>2</v>
      </c>
      <c r="JD76" s="31">
        <v>2</v>
      </c>
      <c r="JE76" s="31">
        <v>2</v>
      </c>
      <c r="JF76" s="31">
        <v>2</v>
      </c>
      <c r="JG76" s="31">
        <v>2</v>
      </c>
      <c r="JH76" s="31">
        <v>2</v>
      </c>
      <c r="JI76" s="31">
        <v>2</v>
      </c>
      <c r="JJ76" s="31">
        <v>2</v>
      </c>
      <c r="JN76" s="31" t="s">
        <v>2362</v>
      </c>
      <c r="JO76" s="31" t="s">
        <v>2363</v>
      </c>
      <c r="JP76" s="31" t="s">
        <v>2364</v>
      </c>
      <c r="JQ76" s="31" t="s">
        <v>2365</v>
      </c>
      <c r="JR76" s="31" t="s">
        <v>2366</v>
      </c>
      <c r="JS76" s="31" t="s">
        <v>1659</v>
      </c>
      <c r="JZ76" s="31">
        <v>1</v>
      </c>
      <c r="KC76" s="31">
        <v>1</v>
      </c>
      <c r="LA76" s="31" t="s">
        <v>2367</v>
      </c>
      <c r="LB76" s="31" t="s">
        <v>2368</v>
      </c>
      <c r="LC76" s="31">
        <v>2</v>
      </c>
      <c r="LD76" s="31">
        <v>2</v>
      </c>
      <c r="LE76" s="31" t="s">
        <v>2369</v>
      </c>
      <c r="LF76" s="31">
        <v>2</v>
      </c>
      <c r="LG76" s="31">
        <v>2</v>
      </c>
      <c r="LH76" s="31">
        <v>1</v>
      </c>
      <c r="LI76" s="31">
        <v>2</v>
      </c>
      <c r="LK76" s="31">
        <v>2</v>
      </c>
      <c r="LM76" s="31">
        <v>2</v>
      </c>
      <c r="LO76" s="31">
        <v>1</v>
      </c>
      <c r="LP76" s="31">
        <v>43</v>
      </c>
      <c r="LQ76" s="31">
        <v>2</v>
      </c>
      <c r="LS76" s="31">
        <v>2</v>
      </c>
      <c r="LU76" s="31">
        <v>2</v>
      </c>
      <c r="LW76" s="31">
        <v>2</v>
      </c>
      <c r="LY76" s="31">
        <v>2</v>
      </c>
      <c r="MA76" s="31">
        <v>2</v>
      </c>
      <c r="MC76" s="31">
        <v>2</v>
      </c>
      <c r="ME76" s="31">
        <v>2</v>
      </c>
      <c r="MG76" s="31">
        <v>2</v>
      </c>
      <c r="MI76" s="31">
        <v>2</v>
      </c>
      <c r="MK76" s="31">
        <v>2</v>
      </c>
      <c r="MM76" s="31">
        <v>2</v>
      </c>
      <c r="MO76" s="31">
        <v>2</v>
      </c>
      <c r="MQ76" s="31">
        <v>2</v>
      </c>
      <c r="MS76" s="31">
        <v>2</v>
      </c>
      <c r="MU76" s="31">
        <v>2</v>
      </c>
      <c r="MW76" s="31">
        <v>2</v>
      </c>
      <c r="MY76" s="31" t="s">
        <v>355</v>
      </c>
      <c r="NA76" s="31">
        <v>1</v>
      </c>
      <c r="NB76" s="31">
        <v>5</v>
      </c>
      <c r="NC76" s="31">
        <v>2</v>
      </c>
      <c r="NE76" s="31">
        <v>2</v>
      </c>
      <c r="NG76" s="31">
        <v>2</v>
      </c>
      <c r="NI76" s="31">
        <v>2</v>
      </c>
      <c r="NK76" s="31">
        <v>2</v>
      </c>
      <c r="NM76" s="31">
        <v>2</v>
      </c>
      <c r="NO76" s="31">
        <v>2</v>
      </c>
      <c r="NQ76" s="31">
        <v>1</v>
      </c>
      <c r="NR76" s="31">
        <v>9</v>
      </c>
      <c r="NS76" s="31">
        <v>2</v>
      </c>
      <c r="NU76" s="31">
        <v>2</v>
      </c>
      <c r="NW76" s="31">
        <v>2</v>
      </c>
      <c r="NY76" s="31">
        <v>2</v>
      </c>
      <c r="OA76" s="31">
        <v>2</v>
      </c>
      <c r="OC76" s="31">
        <v>2</v>
      </c>
      <c r="OE76" s="31">
        <v>2</v>
      </c>
      <c r="OG76" s="31">
        <v>2</v>
      </c>
      <c r="OI76" s="31">
        <v>2</v>
      </c>
      <c r="OK76" s="31">
        <v>2</v>
      </c>
      <c r="OM76" s="31">
        <v>2</v>
      </c>
      <c r="OO76" s="31">
        <v>2</v>
      </c>
      <c r="OQ76" s="31" t="s">
        <v>356</v>
      </c>
      <c r="OR76" s="31">
        <v>18</v>
      </c>
      <c r="OS76" s="31">
        <v>2</v>
      </c>
      <c r="OU76" s="31">
        <v>2</v>
      </c>
      <c r="OW76" s="31">
        <v>2</v>
      </c>
      <c r="OY76" s="31">
        <v>2</v>
      </c>
      <c r="PA76" s="31">
        <v>2</v>
      </c>
      <c r="PC76" s="31">
        <v>2</v>
      </c>
      <c r="PE76" s="31">
        <v>2</v>
      </c>
      <c r="PG76" s="31">
        <v>2</v>
      </c>
      <c r="PI76" s="31">
        <v>2</v>
      </c>
      <c r="PK76" s="31">
        <v>2</v>
      </c>
      <c r="PM76" s="31">
        <v>2</v>
      </c>
      <c r="PO76" s="31">
        <v>2</v>
      </c>
      <c r="PQ76" s="31">
        <v>2</v>
      </c>
      <c r="PS76" s="31">
        <v>2</v>
      </c>
      <c r="PU76" s="31">
        <v>2</v>
      </c>
      <c r="PW76" s="31">
        <v>2</v>
      </c>
      <c r="PY76" s="31">
        <v>2</v>
      </c>
      <c r="QA76" s="31">
        <v>2</v>
      </c>
      <c r="QC76" s="31">
        <v>2</v>
      </c>
      <c r="QE76" s="31">
        <v>2</v>
      </c>
      <c r="QG76" s="31">
        <v>2</v>
      </c>
      <c r="QI76" s="31" t="s">
        <v>355</v>
      </c>
      <c r="QK76" s="31">
        <v>1</v>
      </c>
      <c r="QL76" s="31">
        <v>2</v>
      </c>
      <c r="QM76" s="31">
        <v>2</v>
      </c>
      <c r="QN76" s="31">
        <v>2</v>
      </c>
      <c r="QO76" s="31">
        <v>2</v>
      </c>
      <c r="QP76" s="31">
        <v>2</v>
      </c>
      <c r="QQ76" s="31">
        <v>2</v>
      </c>
      <c r="QR76" s="31">
        <v>2</v>
      </c>
      <c r="QS76" s="31">
        <v>2</v>
      </c>
      <c r="QT76" s="31">
        <v>2</v>
      </c>
      <c r="QU76" s="31">
        <v>2</v>
      </c>
      <c r="QV76" s="31">
        <v>2</v>
      </c>
      <c r="QW76" s="31">
        <v>2</v>
      </c>
      <c r="QX76" s="31">
        <v>2</v>
      </c>
      <c r="QY76" s="31">
        <v>2</v>
      </c>
      <c r="QZ76" s="31">
        <v>2</v>
      </c>
      <c r="RA76" s="31">
        <v>1</v>
      </c>
      <c r="RB76" s="31">
        <v>2</v>
      </c>
      <c r="RC76" s="31">
        <v>1</v>
      </c>
      <c r="RD76" s="31">
        <v>2</v>
      </c>
      <c r="RE76" s="31">
        <v>1</v>
      </c>
      <c r="RF76" s="31">
        <v>2</v>
      </c>
      <c r="RG76" s="31">
        <v>2</v>
      </c>
      <c r="RH76" s="31">
        <v>2</v>
      </c>
      <c r="RI76" s="31">
        <v>2</v>
      </c>
      <c r="RJ76" s="31">
        <v>2</v>
      </c>
      <c r="RK76" s="31">
        <v>2</v>
      </c>
      <c r="RL76" s="31">
        <v>2</v>
      </c>
      <c r="RM76" s="31">
        <v>2</v>
      </c>
      <c r="RN76" s="31">
        <v>2</v>
      </c>
      <c r="RO76" s="31">
        <v>1</v>
      </c>
      <c r="RP76" s="31">
        <v>2</v>
      </c>
      <c r="RQ76" s="31">
        <v>2</v>
      </c>
      <c r="RR76" s="31">
        <v>2</v>
      </c>
      <c r="RS76" s="31">
        <v>2</v>
      </c>
      <c r="RU76" s="31" t="s">
        <v>2370</v>
      </c>
      <c r="RV76" s="31" t="s">
        <v>355</v>
      </c>
      <c r="RW76" s="31" t="s">
        <v>355</v>
      </c>
      <c r="RX76" s="31">
        <v>4</v>
      </c>
      <c r="RY76" s="31">
        <v>1</v>
      </c>
      <c r="RZ76" s="31">
        <v>2</v>
      </c>
      <c r="SA76" s="31">
        <v>2</v>
      </c>
      <c r="SB76" s="31">
        <v>2</v>
      </c>
      <c r="SC76" s="31">
        <v>2</v>
      </c>
      <c r="SD76" s="31">
        <v>4</v>
      </c>
      <c r="SE76" s="31">
        <v>1</v>
      </c>
      <c r="SF76" s="31">
        <v>2</v>
      </c>
      <c r="SG76" s="31">
        <v>2</v>
      </c>
      <c r="SH76" s="31">
        <v>2</v>
      </c>
      <c r="SI76" s="31">
        <v>2</v>
      </c>
      <c r="SJ76" s="31">
        <v>2</v>
      </c>
      <c r="SK76" s="31">
        <v>2</v>
      </c>
      <c r="SL76" s="31">
        <v>2</v>
      </c>
      <c r="SM76" s="31" t="s">
        <v>1437</v>
      </c>
      <c r="SO76" s="31">
        <v>2</v>
      </c>
      <c r="SP76" s="31">
        <v>2</v>
      </c>
      <c r="SQ76" s="31">
        <v>2</v>
      </c>
      <c r="SR76" s="31">
        <v>1</v>
      </c>
      <c r="SS76" s="31">
        <v>1</v>
      </c>
      <c r="ST76" s="31">
        <v>1</v>
      </c>
      <c r="SU76" s="31">
        <v>1</v>
      </c>
      <c r="SV76" s="31">
        <v>1</v>
      </c>
      <c r="SW76" s="31" t="s">
        <v>2233</v>
      </c>
      <c r="SX76" s="31">
        <v>1</v>
      </c>
      <c r="SZ76" s="31">
        <v>2</v>
      </c>
      <c r="TA76" s="31">
        <v>2</v>
      </c>
      <c r="TB76" s="31">
        <v>2</v>
      </c>
      <c r="TC76" s="31">
        <v>2</v>
      </c>
      <c r="TD76" s="31">
        <v>2</v>
      </c>
      <c r="TE76" s="31">
        <v>2</v>
      </c>
      <c r="TF76" s="31">
        <v>2</v>
      </c>
      <c r="TG76" s="31">
        <v>2</v>
      </c>
      <c r="TH76" s="31" t="s">
        <v>1437</v>
      </c>
      <c r="TJ76" s="31" t="s">
        <v>2234</v>
      </c>
      <c r="TQ76" s="31">
        <v>10</v>
      </c>
      <c r="TS76" s="31">
        <v>2</v>
      </c>
      <c r="TT76" s="31">
        <v>2</v>
      </c>
      <c r="TU76" s="31">
        <v>2</v>
      </c>
      <c r="TV76" s="31">
        <v>1</v>
      </c>
      <c r="TW76" s="31">
        <v>1</v>
      </c>
      <c r="TX76" s="31">
        <v>1</v>
      </c>
      <c r="TY76" s="31">
        <v>1</v>
      </c>
      <c r="TZ76" s="31">
        <v>1</v>
      </c>
      <c r="UA76" s="31">
        <v>1</v>
      </c>
    </row>
    <row r="77" spans="1:547" s="31" customFormat="1" ht="13.5" customHeight="1">
      <c r="A77" s="31">
        <f t="shared" si="1"/>
        <v>75</v>
      </c>
      <c r="B77" s="31">
        <v>75</v>
      </c>
      <c r="C77" s="31">
        <v>45</v>
      </c>
      <c r="D77" s="31" t="s">
        <v>2121</v>
      </c>
      <c r="E77" s="31" t="s">
        <v>2371</v>
      </c>
      <c r="F77" s="31">
        <v>3</v>
      </c>
      <c r="H77" s="31">
        <v>42405</v>
      </c>
      <c r="I77" s="31">
        <v>25957</v>
      </c>
      <c r="J77" s="31">
        <v>2</v>
      </c>
      <c r="K77" s="31">
        <v>1</v>
      </c>
      <c r="L77" s="31">
        <v>4</v>
      </c>
      <c r="M77" s="31">
        <v>1</v>
      </c>
      <c r="N77" s="31">
        <v>3</v>
      </c>
      <c r="O77" s="31">
        <v>1</v>
      </c>
      <c r="P77" s="31">
        <v>4</v>
      </c>
      <c r="Q77" s="31">
        <v>1</v>
      </c>
      <c r="R77" s="31">
        <v>41974</v>
      </c>
      <c r="S77" s="31">
        <v>42064</v>
      </c>
      <c r="T77" s="31">
        <v>42095</v>
      </c>
      <c r="V77" s="31">
        <v>42430</v>
      </c>
      <c r="W77" s="31">
        <v>2</v>
      </c>
      <c r="X77" s="31">
        <v>1</v>
      </c>
      <c r="Y77" s="31">
        <v>2</v>
      </c>
      <c r="Z77" s="31">
        <v>2</v>
      </c>
      <c r="AA77" s="31">
        <v>2</v>
      </c>
      <c r="AB77" s="31">
        <v>2</v>
      </c>
      <c r="AC77" s="31">
        <v>2</v>
      </c>
      <c r="AD77" s="31">
        <v>2</v>
      </c>
      <c r="AE77" s="31">
        <v>1</v>
      </c>
      <c r="AH77" s="31">
        <v>1</v>
      </c>
      <c r="AI77" s="31">
        <v>6</v>
      </c>
      <c r="AJ77" s="31">
        <v>2</v>
      </c>
      <c r="AK77" s="31">
        <v>1</v>
      </c>
      <c r="AL77" s="31">
        <v>2</v>
      </c>
      <c r="AN77" s="31">
        <v>1</v>
      </c>
      <c r="AO77" s="31">
        <v>2</v>
      </c>
      <c r="AP77" s="31">
        <v>1</v>
      </c>
      <c r="AQ77" s="31">
        <v>1</v>
      </c>
      <c r="AR77" s="31">
        <v>1</v>
      </c>
      <c r="AS77" s="31">
        <v>1</v>
      </c>
      <c r="AT77" s="31">
        <v>2</v>
      </c>
      <c r="AU77" s="31">
        <v>2</v>
      </c>
      <c r="AW77" s="31">
        <v>1</v>
      </c>
      <c r="AX77" s="31">
        <v>2</v>
      </c>
      <c r="AY77" s="31">
        <v>2</v>
      </c>
      <c r="AZ77" s="31">
        <v>1</v>
      </c>
      <c r="BA77" s="31">
        <v>1</v>
      </c>
      <c r="BB77" s="31">
        <v>2</v>
      </c>
      <c r="BD77" s="31">
        <v>1</v>
      </c>
      <c r="BE77" s="31">
        <v>2</v>
      </c>
      <c r="BF77" s="31">
        <v>2</v>
      </c>
      <c r="BG77" s="31">
        <v>1</v>
      </c>
      <c r="BH77" s="31">
        <v>1</v>
      </c>
      <c r="BI77" s="31">
        <v>2</v>
      </c>
      <c r="BK77" s="31">
        <v>1</v>
      </c>
      <c r="BL77" s="31">
        <v>2</v>
      </c>
      <c r="BM77" s="31">
        <v>1</v>
      </c>
      <c r="BN77" s="31">
        <v>2</v>
      </c>
      <c r="BO77" s="31">
        <v>2</v>
      </c>
      <c r="BP77" s="31">
        <v>1</v>
      </c>
      <c r="BQ77" s="31">
        <v>1</v>
      </c>
      <c r="BS77" s="31" t="s">
        <v>355</v>
      </c>
      <c r="BT77" s="31">
        <v>1</v>
      </c>
      <c r="BU77" s="31">
        <v>2</v>
      </c>
      <c r="BV77" s="31">
        <v>2</v>
      </c>
      <c r="BW77" s="31">
        <v>2</v>
      </c>
      <c r="BX77" s="31">
        <v>2</v>
      </c>
      <c r="BY77" s="31">
        <v>1</v>
      </c>
      <c r="BZ77" s="31">
        <v>2</v>
      </c>
      <c r="CA77" s="31">
        <v>2</v>
      </c>
      <c r="CB77" s="31">
        <v>2</v>
      </c>
      <c r="CC77" s="31">
        <v>2</v>
      </c>
      <c r="CD77" s="31">
        <v>1</v>
      </c>
      <c r="CH77" s="31">
        <v>1</v>
      </c>
      <c r="CM77" s="31">
        <v>1</v>
      </c>
      <c r="CN77" s="31">
        <v>22</v>
      </c>
      <c r="CO77" s="31">
        <v>15</v>
      </c>
      <c r="CP77" s="31">
        <v>12</v>
      </c>
      <c r="CQ77" s="31">
        <v>6</v>
      </c>
      <c r="DA77" s="31">
        <v>1</v>
      </c>
      <c r="DB77" s="31">
        <v>4</v>
      </c>
      <c r="DC77" s="31">
        <v>6</v>
      </c>
      <c r="DD77" s="31">
        <v>2</v>
      </c>
      <c r="DE77" s="31">
        <v>4</v>
      </c>
      <c r="DF77" s="31">
        <v>2</v>
      </c>
      <c r="DG77" s="31">
        <v>2</v>
      </c>
      <c r="DH77" s="31">
        <v>2</v>
      </c>
      <c r="DI77" s="31">
        <v>3</v>
      </c>
      <c r="DJ77" s="31">
        <v>3</v>
      </c>
      <c r="DK77" s="31">
        <v>1</v>
      </c>
      <c r="DL77" s="31">
        <v>3</v>
      </c>
      <c r="DM77" s="31">
        <v>2</v>
      </c>
      <c r="DN77" s="31">
        <v>0</v>
      </c>
      <c r="DO77" s="31">
        <v>2</v>
      </c>
      <c r="DP77" s="31">
        <v>4</v>
      </c>
      <c r="DQ77" s="31">
        <v>4</v>
      </c>
      <c r="DR77" s="31">
        <v>28</v>
      </c>
      <c r="DT77" s="31">
        <v>457</v>
      </c>
      <c r="DU77" s="31">
        <v>0</v>
      </c>
      <c r="DV77" s="31">
        <v>170</v>
      </c>
      <c r="DW77" s="31" t="s">
        <v>2136</v>
      </c>
      <c r="EV77" s="31">
        <v>2</v>
      </c>
      <c r="EW77" s="31">
        <v>2</v>
      </c>
      <c r="EX77" s="31">
        <v>2</v>
      </c>
      <c r="EY77" s="31">
        <v>2</v>
      </c>
      <c r="EZ77" s="31">
        <v>1</v>
      </c>
      <c r="FA77" s="31">
        <v>1</v>
      </c>
      <c r="FB77" s="31">
        <v>1</v>
      </c>
      <c r="FC77" s="31">
        <v>1</v>
      </c>
      <c r="FD77" s="31">
        <v>0.34</v>
      </c>
      <c r="FE77" s="31">
        <v>0.54</v>
      </c>
      <c r="FI77" s="31">
        <v>0.9</v>
      </c>
      <c r="FK77" s="31">
        <v>2</v>
      </c>
      <c r="FL77" s="31">
        <v>2</v>
      </c>
      <c r="FM77" s="31">
        <v>2</v>
      </c>
      <c r="FN77" s="31">
        <v>2</v>
      </c>
      <c r="FO77" s="31">
        <v>2</v>
      </c>
      <c r="FP77" s="31">
        <v>1</v>
      </c>
      <c r="FQ77" s="31">
        <v>2</v>
      </c>
      <c r="FR77" s="31">
        <v>2</v>
      </c>
      <c r="FT77" s="31">
        <v>2</v>
      </c>
      <c r="FU77" s="31">
        <v>2</v>
      </c>
      <c r="FV77" s="31">
        <v>2</v>
      </c>
      <c r="FW77" s="31">
        <v>3</v>
      </c>
      <c r="FX77" s="31">
        <v>1</v>
      </c>
      <c r="FY77" s="31">
        <v>2</v>
      </c>
      <c r="GA77" s="31">
        <v>2</v>
      </c>
      <c r="GB77" s="31">
        <v>2</v>
      </c>
      <c r="GC77" s="31">
        <v>2</v>
      </c>
      <c r="GE77" s="31">
        <v>2</v>
      </c>
      <c r="GH77" s="31">
        <v>2</v>
      </c>
      <c r="GJ77" s="31">
        <v>2</v>
      </c>
      <c r="GL77" s="31">
        <v>1</v>
      </c>
      <c r="GM77" s="31">
        <v>42095</v>
      </c>
      <c r="GN77" s="31" t="s">
        <v>355</v>
      </c>
      <c r="GO77" s="31">
        <v>2</v>
      </c>
      <c r="GQ77" s="31">
        <v>2</v>
      </c>
      <c r="GS77" s="31">
        <v>2</v>
      </c>
      <c r="GU77" s="31">
        <v>2</v>
      </c>
      <c r="GW77" s="31">
        <v>2</v>
      </c>
      <c r="GY77" s="31">
        <v>2</v>
      </c>
      <c r="HA77" s="31">
        <v>1</v>
      </c>
      <c r="HM77" s="31">
        <v>2</v>
      </c>
      <c r="HP77" s="31">
        <v>1</v>
      </c>
      <c r="HQ77" s="31">
        <v>2</v>
      </c>
      <c r="HR77" s="31">
        <v>1</v>
      </c>
      <c r="HS77" s="31">
        <v>2</v>
      </c>
      <c r="HT77" s="31">
        <v>2</v>
      </c>
      <c r="HU77" s="31">
        <v>2</v>
      </c>
      <c r="HV77" s="31">
        <v>2</v>
      </c>
      <c r="HZ77" s="31">
        <v>2</v>
      </c>
      <c r="IA77" s="31">
        <v>2</v>
      </c>
      <c r="IB77" s="31">
        <v>2</v>
      </c>
      <c r="IC77" s="31">
        <v>2</v>
      </c>
      <c r="ID77" s="31">
        <v>2</v>
      </c>
      <c r="IE77" s="31">
        <v>2</v>
      </c>
      <c r="IF77" s="31">
        <v>2</v>
      </c>
      <c r="IJ77" s="31">
        <v>2</v>
      </c>
      <c r="IK77" s="31">
        <v>2</v>
      </c>
      <c r="IL77" s="31">
        <v>2</v>
      </c>
      <c r="IM77" s="31">
        <v>2</v>
      </c>
      <c r="IN77" s="31">
        <v>2</v>
      </c>
      <c r="IO77" s="31">
        <v>2</v>
      </c>
      <c r="IP77" s="31">
        <v>2</v>
      </c>
      <c r="IT77" s="31">
        <v>2</v>
      </c>
      <c r="IU77" s="31">
        <v>2</v>
      </c>
      <c r="IV77" s="31">
        <v>2</v>
      </c>
      <c r="IW77" s="31">
        <v>2</v>
      </c>
      <c r="IX77" s="31">
        <v>2</v>
      </c>
      <c r="IY77" s="31">
        <v>2</v>
      </c>
      <c r="IZ77" s="31">
        <v>2</v>
      </c>
      <c r="JD77" s="31">
        <v>2</v>
      </c>
      <c r="JE77" s="31">
        <v>2</v>
      </c>
      <c r="JF77" s="31">
        <v>2</v>
      </c>
      <c r="JG77" s="31">
        <v>2</v>
      </c>
      <c r="JH77" s="31">
        <v>2</v>
      </c>
      <c r="JI77" s="31">
        <v>2</v>
      </c>
      <c r="JJ77" s="31">
        <v>2</v>
      </c>
      <c r="JQ77" s="31" t="s">
        <v>2055</v>
      </c>
      <c r="JZ77" s="31">
        <v>1</v>
      </c>
      <c r="KC77" s="31">
        <v>2</v>
      </c>
      <c r="KE77" s="31">
        <v>68</v>
      </c>
      <c r="LA77" s="31" t="s">
        <v>2181</v>
      </c>
      <c r="LB77" s="31" t="s">
        <v>2125</v>
      </c>
      <c r="LC77" s="31">
        <v>2</v>
      </c>
      <c r="LD77" s="31">
        <v>2</v>
      </c>
      <c r="LE77" s="31" t="s">
        <v>2162</v>
      </c>
      <c r="LF77" s="31">
        <v>2</v>
      </c>
      <c r="LG77" s="31">
        <v>2</v>
      </c>
      <c r="LI77" s="31">
        <v>2</v>
      </c>
      <c r="LK77" s="31">
        <v>2</v>
      </c>
      <c r="LM77" s="31">
        <v>2</v>
      </c>
      <c r="LO77" s="31">
        <v>2</v>
      </c>
      <c r="LQ77" s="31">
        <v>2</v>
      </c>
      <c r="LS77" s="31">
        <v>2</v>
      </c>
      <c r="LU77" s="31">
        <v>2</v>
      </c>
      <c r="LW77" s="31">
        <v>2</v>
      </c>
      <c r="LY77" s="31">
        <v>2</v>
      </c>
      <c r="MA77" s="31">
        <v>1</v>
      </c>
      <c r="MB77" s="31">
        <v>15</v>
      </c>
      <c r="MC77" s="31">
        <v>2</v>
      </c>
      <c r="ME77" s="31">
        <v>2</v>
      </c>
      <c r="MG77" s="31">
        <v>2</v>
      </c>
      <c r="MI77" s="31">
        <v>2</v>
      </c>
      <c r="MK77" s="31">
        <v>2</v>
      </c>
      <c r="MM77" s="31">
        <v>2</v>
      </c>
      <c r="MO77" s="31">
        <v>2</v>
      </c>
      <c r="MQ77" s="31">
        <v>2</v>
      </c>
      <c r="MS77" s="31">
        <v>2</v>
      </c>
      <c r="MU77" s="31">
        <v>1</v>
      </c>
      <c r="MV77" s="31">
        <v>20</v>
      </c>
      <c r="MW77" s="31">
        <v>2</v>
      </c>
      <c r="MY77" s="31" t="s">
        <v>355</v>
      </c>
      <c r="NC77" s="31">
        <v>2</v>
      </c>
      <c r="NE77" s="31">
        <v>2</v>
      </c>
      <c r="NG77" s="31">
        <v>2</v>
      </c>
      <c r="NI77" s="31">
        <v>2</v>
      </c>
      <c r="NK77" s="31">
        <v>2</v>
      </c>
      <c r="NM77" s="31">
        <v>2</v>
      </c>
      <c r="NO77" s="31">
        <v>2</v>
      </c>
      <c r="NQ77" s="31">
        <v>2</v>
      </c>
      <c r="NS77" s="31">
        <v>2</v>
      </c>
      <c r="NU77" s="31">
        <v>2</v>
      </c>
      <c r="NW77" s="31">
        <v>2</v>
      </c>
      <c r="NY77" s="31">
        <v>2</v>
      </c>
      <c r="OA77" s="31">
        <v>2</v>
      </c>
      <c r="OC77" s="31">
        <v>2</v>
      </c>
      <c r="OE77" s="31">
        <v>2</v>
      </c>
      <c r="OG77" s="31">
        <v>2</v>
      </c>
      <c r="OI77" s="31">
        <v>2</v>
      </c>
      <c r="OK77" s="31">
        <v>2</v>
      </c>
      <c r="OM77" s="31">
        <v>2</v>
      </c>
      <c r="OO77" s="31">
        <v>2</v>
      </c>
      <c r="OQ77" s="31" t="s">
        <v>355</v>
      </c>
      <c r="OS77" s="31">
        <v>2</v>
      </c>
      <c r="OU77" s="31">
        <v>2</v>
      </c>
      <c r="OW77" s="31">
        <v>2</v>
      </c>
      <c r="OY77" s="31">
        <v>2</v>
      </c>
      <c r="PA77" s="31">
        <v>2</v>
      </c>
      <c r="PC77" s="31">
        <v>2</v>
      </c>
      <c r="PE77" s="31">
        <v>2</v>
      </c>
      <c r="PG77" s="31">
        <v>2</v>
      </c>
      <c r="PI77" s="31">
        <v>2</v>
      </c>
      <c r="PK77" s="31">
        <v>2</v>
      </c>
      <c r="PM77" s="31">
        <v>2</v>
      </c>
      <c r="PO77" s="31">
        <v>2</v>
      </c>
      <c r="PQ77" s="31">
        <v>2</v>
      </c>
      <c r="PS77" s="31">
        <v>2</v>
      </c>
      <c r="PU77" s="31">
        <v>2</v>
      </c>
      <c r="PW77" s="31">
        <v>2</v>
      </c>
      <c r="PY77" s="31">
        <v>2</v>
      </c>
      <c r="QA77" s="31">
        <v>2</v>
      </c>
      <c r="QC77" s="31">
        <v>2</v>
      </c>
      <c r="QE77" s="31">
        <v>2</v>
      </c>
      <c r="QG77" s="31">
        <v>2</v>
      </c>
      <c r="QI77" s="31" t="s">
        <v>355</v>
      </c>
      <c r="QK77" s="31">
        <v>1</v>
      </c>
      <c r="QL77" s="31">
        <v>2</v>
      </c>
      <c r="QM77" s="31">
        <v>2</v>
      </c>
      <c r="QN77" s="31">
        <v>2</v>
      </c>
      <c r="QO77" s="31">
        <v>2</v>
      </c>
      <c r="QP77" s="31">
        <v>2</v>
      </c>
      <c r="QQ77" s="31">
        <v>2</v>
      </c>
      <c r="QR77" s="31">
        <v>2</v>
      </c>
      <c r="QS77" s="31">
        <v>2</v>
      </c>
      <c r="QT77" s="31">
        <v>2</v>
      </c>
      <c r="QU77" s="31">
        <v>2</v>
      </c>
      <c r="QV77" s="31">
        <v>2</v>
      </c>
      <c r="QW77" s="31">
        <v>2</v>
      </c>
      <c r="QX77" s="31">
        <v>2</v>
      </c>
      <c r="QY77" s="31">
        <v>2</v>
      </c>
      <c r="QZ77" s="31">
        <v>2</v>
      </c>
      <c r="RA77" s="31">
        <v>2</v>
      </c>
      <c r="RB77" s="31">
        <v>2</v>
      </c>
      <c r="RC77" s="31">
        <v>2</v>
      </c>
      <c r="RD77" s="31">
        <v>2</v>
      </c>
      <c r="RE77" s="31">
        <v>2</v>
      </c>
      <c r="RF77" s="31">
        <v>2</v>
      </c>
      <c r="RG77" s="31">
        <v>2</v>
      </c>
      <c r="RH77" s="31">
        <v>2</v>
      </c>
      <c r="RI77" s="31">
        <v>2</v>
      </c>
      <c r="RJ77" s="31">
        <v>2</v>
      </c>
      <c r="RK77" s="31">
        <v>2</v>
      </c>
      <c r="RL77" s="31">
        <v>2</v>
      </c>
      <c r="RM77" s="31">
        <v>2</v>
      </c>
      <c r="RN77" s="31">
        <v>2</v>
      </c>
      <c r="RO77" s="31">
        <v>2</v>
      </c>
      <c r="RP77" s="31">
        <v>2</v>
      </c>
      <c r="RQ77" s="31">
        <v>2</v>
      </c>
      <c r="RR77" s="31">
        <v>2</v>
      </c>
      <c r="RS77" s="31">
        <v>1</v>
      </c>
      <c r="RT77" s="31" t="s">
        <v>2372</v>
      </c>
      <c r="RX77" s="31">
        <v>4</v>
      </c>
      <c r="RY77" s="31">
        <v>1</v>
      </c>
      <c r="RZ77" s="31">
        <v>2</v>
      </c>
      <c r="SA77" s="31">
        <v>2</v>
      </c>
      <c r="SB77" s="31">
        <v>2</v>
      </c>
      <c r="SC77" s="31">
        <v>2</v>
      </c>
      <c r="SD77" s="31">
        <v>4</v>
      </c>
      <c r="SE77" s="31">
        <v>1</v>
      </c>
      <c r="SF77" s="31">
        <v>2</v>
      </c>
      <c r="SG77" s="31">
        <v>2</v>
      </c>
      <c r="SH77" s="31">
        <v>2</v>
      </c>
      <c r="SI77" s="31">
        <v>2</v>
      </c>
      <c r="SJ77" s="31">
        <v>2</v>
      </c>
      <c r="SK77" s="31">
        <v>2</v>
      </c>
      <c r="SL77" s="31">
        <v>2</v>
      </c>
      <c r="SM77" s="31" t="s">
        <v>2373</v>
      </c>
      <c r="SO77" s="31">
        <v>2</v>
      </c>
      <c r="SP77" s="31">
        <v>2</v>
      </c>
      <c r="SQ77" s="31">
        <v>2</v>
      </c>
      <c r="SR77" s="31">
        <v>2</v>
      </c>
      <c r="SS77" s="31">
        <v>1</v>
      </c>
      <c r="ST77" s="31">
        <v>2</v>
      </c>
      <c r="SU77" s="31">
        <v>2</v>
      </c>
      <c r="SV77" s="31">
        <v>2</v>
      </c>
      <c r="SW77" s="31" t="s">
        <v>1430</v>
      </c>
      <c r="SX77" s="31">
        <v>1</v>
      </c>
      <c r="SZ77" s="31">
        <v>2</v>
      </c>
      <c r="TA77" s="31">
        <v>2</v>
      </c>
      <c r="TB77" s="31">
        <v>2</v>
      </c>
      <c r="TC77" s="31">
        <v>2</v>
      </c>
      <c r="TD77" s="31">
        <v>1</v>
      </c>
      <c r="TE77" s="31">
        <v>1</v>
      </c>
      <c r="TF77" s="31">
        <v>2</v>
      </c>
      <c r="TG77" s="31">
        <v>1</v>
      </c>
      <c r="TH77" s="31" t="s">
        <v>2255</v>
      </c>
      <c r="TJ77" s="31" t="s">
        <v>2374</v>
      </c>
      <c r="TK77" s="31" t="s">
        <v>2177</v>
      </c>
      <c r="TQ77" s="31">
        <v>1</v>
      </c>
      <c r="TS77" s="31">
        <v>2</v>
      </c>
      <c r="TT77" s="31">
        <v>2</v>
      </c>
      <c r="TU77" s="31">
        <v>2</v>
      </c>
      <c r="TV77" s="31">
        <v>1</v>
      </c>
      <c r="TW77" s="31">
        <v>1</v>
      </c>
      <c r="TX77" s="31">
        <v>2</v>
      </c>
      <c r="TY77" s="31">
        <v>2</v>
      </c>
      <c r="TZ77" s="31">
        <v>1</v>
      </c>
      <c r="UA77" s="31">
        <v>1</v>
      </c>
    </row>
    <row r="78" spans="1:547" s="31" customFormat="1" ht="13.5" customHeight="1">
      <c r="A78" s="31">
        <f t="shared" si="1"/>
        <v>76</v>
      </c>
      <c r="B78" s="31">
        <v>76</v>
      </c>
      <c r="C78" s="31">
        <v>46</v>
      </c>
      <c r="D78" s="31" t="s">
        <v>2121</v>
      </c>
      <c r="E78" s="31" t="s">
        <v>2375</v>
      </c>
      <c r="F78" s="31">
        <v>3</v>
      </c>
      <c r="G78" s="31" t="s">
        <v>2376</v>
      </c>
      <c r="H78" s="31">
        <v>42412</v>
      </c>
      <c r="I78" s="31">
        <v>20295</v>
      </c>
      <c r="J78" s="31">
        <v>1</v>
      </c>
      <c r="K78" s="31">
        <v>1</v>
      </c>
      <c r="L78" s="31">
        <v>3</v>
      </c>
      <c r="M78" s="31">
        <v>1</v>
      </c>
      <c r="N78" s="31">
        <v>1</v>
      </c>
      <c r="O78" s="31">
        <v>1</v>
      </c>
      <c r="P78" s="31">
        <v>1</v>
      </c>
      <c r="Q78" s="31">
        <v>1</v>
      </c>
      <c r="R78" s="31">
        <v>41852</v>
      </c>
      <c r="S78" s="31">
        <v>41974</v>
      </c>
      <c r="T78" s="31">
        <v>42412</v>
      </c>
      <c r="W78" s="31">
        <v>1</v>
      </c>
      <c r="X78" s="31">
        <v>2</v>
      </c>
      <c r="Y78" s="31">
        <v>2</v>
      </c>
      <c r="Z78" s="31">
        <v>2</v>
      </c>
      <c r="AA78" s="31">
        <v>2</v>
      </c>
      <c r="AB78" s="31">
        <v>2</v>
      </c>
      <c r="AC78" s="31">
        <v>2</v>
      </c>
      <c r="AD78" s="31">
        <v>2</v>
      </c>
      <c r="AE78" s="31">
        <v>3</v>
      </c>
      <c r="AF78" s="31">
        <v>1</v>
      </c>
      <c r="AG78" s="31">
        <v>1</v>
      </c>
      <c r="AH78" s="31">
        <v>2</v>
      </c>
      <c r="AI78" s="31">
        <v>6</v>
      </c>
      <c r="AJ78" s="31">
        <v>2</v>
      </c>
      <c r="AK78" s="31">
        <v>4</v>
      </c>
      <c r="AL78" s="31">
        <v>2</v>
      </c>
      <c r="AN78" s="31">
        <v>2</v>
      </c>
      <c r="AO78" s="31">
        <v>2</v>
      </c>
      <c r="AP78" s="31">
        <v>2</v>
      </c>
      <c r="AQ78" s="31">
        <v>2</v>
      </c>
      <c r="AR78" s="31">
        <v>2</v>
      </c>
      <c r="AS78" s="31">
        <v>2</v>
      </c>
      <c r="AT78" s="31">
        <v>2</v>
      </c>
      <c r="AU78" s="31">
        <v>2</v>
      </c>
      <c r="AW78" s="31">
        <v>1</v>
      </c>
      <c r="AX78" s="31">
        <v>2</v>
      </c>
      <c r="AY78" s="31">
        <v>2</v>
      </c>
      <c r="AZ78" s="31">
        <v>1</v>
      </c>
      <c r="BA78" s="31">
        <v>1</v>
      </c>
      <c r="BB78" s="31">
        <v>2</v>
      </c>
      <c r="BD78" s="31">
        <v>1</v>
      </c>
      <c r="BE78" s="31">
        <v>2</v>
      </c>
      <c r="BF78" s="31">
        <v>2</v>
      </c>
      <c r="BG78" s="31">
        <v>1</v>
      </c>
      <c r="BH78" s="31">
        <v>1</v>
      </c>
      <c r="BI78" s="31">
        <v>2</v>
      </c>
      <c r="BK78" s="31">
        <v>1</v>
      </c>
      <c r="BL78" s="31">
        <v>2</v>
      </c>
      <c r="BM78" s="31">
        <v>1</v>
      </c>
      <c r="BN78" s="31">
        <v>2</v>
      </c>
      <c r="BO78" s="31">
        <v>2</v>
      </c>
      <c r="BP78" s="31">
        <v>2</v>
      </c>
      <c r="BQ78" s="31">
        <v>2</v>
      </c>
      <c r="BS78" s="31" t="s">
        <v>355</v>
      </c>
      <c r="BT78" s="31">
        <v>1</v>
      </c>
      <c r="BU78" s="31">
        <v>2</v>
      </c>
      <c r="BV78" s="31">
        <v>2</v>
      </c>
      <c r="BW78" s="31">
        <v>2</v>
      </c>
      <c r="BX78" s="31">
        <v>2</v>
      </c>
      <c r="BY78" s="31">
        <v>1</v>
      </c>
      <c r="BZ78" s="31">
        <v>2</v>
      </c>
      <c r="CA78" s="31">
        <v>2</v>
      </c>
      <c r="CB78" s="31">
        <v>2</v>
      </c>
      <c r="CC78" s="31">
        <v>2</v>
      </c>
      <c r="CD78" s="31">
        <v>1</v>
      </c>
      <c r="CH78" s="31">
        <v>1</v>
      </c>
      <c r="CM78" s="31">
        <v>13</v>
      </c>
      <c r="CN78" s="31">
        <v>16</v>
      </c>
      <c r="CO78" s="31">
        <v>22</v>
      </c>
      <c r="DA78" s="31">
        <v>2</v>
      </c>
      <c r="DB78" s="31">
        <v>4</v>
      </c>
      <c r="DC78" s="31">
        <v>6</v>
      </c>
      <c r="DD78" s="31">
        <v>4</v>
      </c>
      <c r="DE78" s="31">
        <v>0</v>
      </c>
      <c r="DF78" s="31">
        <v>4</v>
      </c>
      <c r="DG78" s="31">
        <v>4</v>
      </c>
      <c r="DH78" s="31">
        <v>4</v>
      </c>
      <c r="DI78" s="31">
        <v>4</v>
      </c>
      <c r="DJ78" s="31">
        <v>2</v>
      </c>
      <c r="DK78" s="31">
        <v>3</v>
      </c>
      <c r="DL78" s="31">
        <v>4</v>
      </c>
      <c r="DM78" s="31">
        <v>3</v>
      </c>
      <c r="DN78" s="31">
        <v>3</v>
      </c>
      <c r="DO78" s="31">
        <v>3</v>
      </c>
      <c r="DP78" s="31">
        <v>4</v>
      </c>
      <c r="DQ78" s="31">
        <v>4</v>
      </c>
      <c r="DR78" s="31">
        <v>42</v>
      </c>
      <c r="DT78" s="31">
        <v>263</v>
      </c>
      <c r="DU78" s="31">
        <v>0</v>
      </c>
      <c r="DV78" s="31">
        <v>145</v>
      </c>
      <c r="DW78" s="31" t="s">
        <v>2136</v>
      </c>
      <c r="EB78" s="31">
        <v>147</v>
      </c>
      <c r="EC78" s="31">
        <v>45</v>
      </c>
      <c r="ED78" s="31">
        <v>84</v>
      </c>
      <c r="EE78" s="31" t="s">
        <v>2138</v>
      </c>
      <c r="EV78" s="31">
        <v>1</v>
      </c>
      <c r="EW78" s="31">
        <v>2</v>
      </c>
      <c r="EX78" s="31">
        <v>2</v>
      </c>
      <c r="EY78" s="31">
        <v>2</v>
      </c>
      <c r="EZ78" s="31">
        <v>1</v>
      </c>
      <c r="FK78" s="31">
        <v>2</v>
      </c>
      <c r="FL78" s="31">
        <v>2</v>
      </c>
      <c r="FM78" s="31">
        <v>2</v>
      </c>
      <c r="FN78" s="31">
        <v>2</v>
      </c>
      <c r="FO78" s="31">
        <v>2</v>
      </c>
      <c r="FP78" s="31">
        <v>2</v>
      </c>
      <c r="FQ78" s="31">
        <v>2</v>
      </c>
      <c r="FR78" s="31">
        <v>2</v>
      </c>
      <c r="FS78" s="31">
        <v>4</v>
      </c>
      <c r="FT78" s="31">
        <v>2</v>
      </c>
      <c r="FU78" s="31">
        <v>2</v>
      </c>
      <c r="FV78" s="31">
        <v>2</v>
      </c>
      <c r="FW78" s="31">
        <v>1</v>
      </c>
      <c r="FX78" s="31">
        <v>1</v>
      </c>
      <c r="FY78" s="31">
        <v>2</v>
      </c>
      <c r="GA78" s="31">
        <v>2</v>
      </c>
      <c r="GB78" s="31">
        <v>2</v>
      </c>
      <c r="GC78" s="31">
        <v>1</v>
      </c>
      <c r="GE78" s="31">
        <v>2</v>
      </c>
      <c r="GG78" s="31">
        <v>0.25</v>
      </c>
      <c r="GH78" s="31">
        <v>2</v>
      </c>
      <c r="GJ78" s="31">
        <v>2</v>
      </c>
      <c r="GL78" s="31">
        <v>1</v>
      </c>
      <c r="GM78" s="31">
        <v>42412</v>
      </c>
      <c r="GO78" s="31">
        <v>2</v>
      </c>
      <c r="GQ78" s="31">
        <v>2</v>
      </c>
      <c r="GS78" s="31">
        <v>2</v>
      </c>
      <c r="GU78" s="31">
        <v>2</v>
      </c>
      <c r="GW78" s="31">
        <v>2</v>
      </c>
      <c r="GY78" s="31">
        <v>2</v>
      </c>
      <c r="HA78" s="31">
        <v>2</v>
      </c>
      <c r="HM78" s="31">
        <v>2</v>
      </c>
      <c r="HP78" s="31">
        <v>2</v>
      </c>
      <c r="HQ78" s="31">
        <v>2</v>
      </c>
      <c r="HR78" s="31">
        <v>2</v>
      </c>
      <c r="HS78" s="31">
        <v>2</v>
      </c>
      <c r="HT78" s="31">
        <v>2</v>
      </c>
      <c r="HU78" s="31">
        <v>2</v>
      </c>
      <c r="HV78" s="31">
        <v>2</v>
      </c>
      <c r="HZ78" s="31">
        <v>2</v>
      </c>
      <c r="IA78" s="31">
        <v>2</v>
      </c>
      <c r="IB78" s="31">
        <v>2</v>
      </c>
      <c r="IC78" s="31">
        <v>2</v>
      </c>
      <c r="ID78" s="31">
        <v>2</v>
      </c>
      <c r="IE78" s="31">
        <v>2</v>
      </c>
      <c r="IF78" s="31">
        <v>2</v>
      </c>
      <c r="IJ78" s="31">
        <v>1</v>
      </c>
      <c r="IK78" s="31">
        <v>1</v>
      </c>
      <c r="IL78" s="31">
        <v>2</v>
      </c>
      <c r="IM78" s="31">
        <v>2</v>
      </c>
      <c r="IN78" s="31">
        <v>2</v>
      </c>
      <c r="IO78" s="31">
        <v>2</v>
      </c>
      <c r="IP78" s="31">
        <v>2</v>
      </c>
      <c r="IT78" s="31">
        <v>2</v>
      </c>
      <c r="IU78" s="31">
        <v>2</v>
      </c>
      <c r="IV78" s="31">
        <v>2</v>
      </c>
      <c r="IW78" s="31">
        <v>2</v>
      </c>
      <c r="IX78" s="31">
        <v>2</v>
      </c>
      <c r="IY78" s="31">
        <v>2</v>
      </c>
      <c r="IZ78" s="31">
        <v>2</v>
      </c>
      <c r="JD78" s="31">
        <v>2</v>
      </c>
      <c r="JE78" s="31">
        <v>2</v>
      </c>
      <c r="JF78" s="31">
        <v>2</v>
      </c>
      <c r="JG78" s="31">
        <v>2</v>
      </c>
      <c r="JH78" s="31">
        <v>2</v>
      </c>
      <c r="JI78" s="31">
        <v>2</v>
      </c>
      <c r="JJ78" s="31">
        <v>2</v>
      </c>
      <c r="JN78" s="31" t="s">
        <v>2377</v>
      </c>
      <c r="JQ78" s="31" t="s">
        <v>371</v>
      </c>
      <c r="JZ78" s="31">
        <v>1</v>
      </c>
      <c r="KC78" s="31">
        <v>2</v>
      </c>
      <c r="KE78" s="31">
        <v>82</v>
      </c>
      <c r="LA78" s="31" t="s">
        <v>2378</v>
      </c>
      <c r="LB78" s="31" t="s">
        <v>2379</v>
      </c>
      <c r="LC78" s="31">
        <v>2</v>
      </c>
      <c r="LD78" s="31">
        <v>2</v>
      </c>
      <c r="LE78" s="31" t="s">
        <v>2162</v>
      </c>
      <c r="LF78" s="31">
        <v>2</v>
      </c>
      <c r="LG78" s="31">
        <v>2</v>
      </c>
      <c r="LH78" s="31">
        <v>1</v>
      </c>
      <c r="LI78" s="31">
        <v>2</v>
      </c>
      <c r="LK78" s="31">
        <v>2</v>
      </c>
      <c r="LM78" s="31">
        <v>2</v>
      </c>
      <c r="LO78" s="31">
        <v>2</v>
      </c>
      <c r="LQ78" s="31">
        <v>2</v>
      </c>
      <c r="LS78" s="31">
        <v>2</v>
      </c>
      <c r="LU78" s="31">
        <v>2</v>
      </c>
      <c r="LW78" s="31">
        <v>2</v>
      </c>
      <c r="LY78" s="31">
        <v>2</v>
      </c>
      <c r="MA78" s="31">
        <v>2</v>
      </c>
      <c r="MC78" s="31">
        <v>2</v>
      </c>
      <c r="ME78" s="31">
        <v>2</v>
      </c>
      <c r="MG78" s="31">
        <v>2</v>
      </c>
      <c r="MI78" s="31">
        <v>2</v>
      </c>
      <c r="MK78" s="31">
        <v>2</v>
      </c>
      <c r="MM78" s="31">
        <v>2</v>
      </c>
      <c r="MO78" s="31">
        <v>2</v>
      </c>
      <c r="MQ78" s="31">
        <v>2</v>
      </c>
      <c r="MS78" s="31">
        <v>2</v>
      </c>
      <c r="MU78" s="31">
        <v>2</v>
      </c>
      <c r="MW78" s="31">
        <v>2</v>
      </c>
      <c r="MY78" s="31" t="s">
        <v>355</v>
      </c>
      <c r="NC78" s="31">
        <v>2</v>
      </c>
      <c r="NE78" s="31">
        <v>2</v>
      </c>
      <c r="NG78" s="31">
        <v>2</v>
      </c>
      <c r="NI78" s="31">
        <v>2</v>
      </c>
      <c r="NK78" s="31">
        <v>2</v>
      </c>
      <c r="NM78" s="31">
        <v>2</v>
      </c>
      <c r="NO78" s="31">
        <v>2</v>
      </c>
      <c r="NQ78" s="31">
        <v>2</v>
      </c>
      <c r="NS78" s="31">
        <v>2</v>
      </c>
      <c r="NU78" s="31">
        <v>2</v>
      </c>
      <c r="NW78" s="31">
        <v>2</v>
      </c>
      <c r="NY78" s="31">
        <v>2</v>
      </c>
      <c r="OA78" s="31">
        <v>2</v>
      </c>
      <c r="OC78" s="31">
        <v>2</v>
      </c>
      <c r="OE78" s="31">
        <v>2</v>
      </c>
      <c r="OG78" s="31">
        <v>2</v>
      </c>
      <c r="OI78" s="31">
        <v>2</v>
      </c>
      <c r="OK78" s="31">
        <v>2</v>
      </c>
      <c r="OM78" s="31">
        <v>2</v>
      </c>
      <c r="OO78" s="31">
        <v>2</v>
      </c>
      <c r="OQ78" s="31" t="s">
        <v>355</v>
      </c>
      <c r="OS78" s="31">
        <v>2</v>
      </c>
      <c r="OU78" s="31">
        <v>2</v>
      </c>
      <c r="OW78" s="31">
        <v>2</v>
      </c>
      <c r="OY78" s="31">
        <v>1</v>
      </c>
      <c r="OZ78" s="31">
        <v>40</v>
      </c>
      <c r="PA78" s="31">
        <v>2</v>
      </c>
      <c r="PC78" s="31">
        <v>2</v>
      </c>
      <c r="PE78" s="31">
        <v>2</v>
      </c>
      <c r="PG78" s="31">
        <v>2</v>
      </c>
      <c r="PI78" s="31">
        <v>2</v>
      </c>
      <c r="PK78" s="31">
        <v>2</v>
      </c>
      <c r="PM78" s="31">
        <v>2</v>
      </c>
      <c r="PO78" s="31">
        <v>2</v>
      </c>
      <c r="PQ78" s="31">
        <v>2</v>
      </c>
      <c r="PS78" s="31">
        <v>2</v>
      </c>
      <c r="PU78" s="31">
        <v>2</v>
      </c>
      <c r="PW78" s="31">
        <v>2</v>
      </c>
      <c r="PY78" s="31">
        <v>2</v>
      </c>
      <c r="QA78" s="31">
        <v>2</v>
      </c>
      <c r="QC78" s="31">
        <v>2</v>
      </c>
      <c r="QE78" s="31">
        <v>2</v>
      </c>
      <c r="QG78" s="31">
        <v>2</v>
      </c>
      <c r="QI78" s="31" t="s">
        <v>355</v>
      </c>
      <c r="QK78" s="31">
        <v>1</v>
      </c>
      <c r="QL78" s="31">
        <v>2</v>
      </c>
      <c r="QM78" s="31">
        <v>2</v>
      </c>
      <c r="QN78" s="31">
        <v>2</v>
      </c>
      <c r="QO78" s="31">
        <v>2</v>
      </c>
      <c r="QP78" s="31">
        <v>2</v>
      </c>
      <c r="QQ78" s="31">
        <v>2</v>
      </c>
      <c r="QR78" s="31">
        <v>2</v>
      </c>
      <c r="QS78" s="31">
        <v>2</v>
      </c>
      <c r="QT78" s="31">
        <v>2</v>
      </c>
      <c r="QU78" s="31">
        <v>2</v>
      </c>
      <c r="QV78" s="31">
        <v>2</v>
      </c>
      <c r="QW78" s="31">
        <v>2</v>
      </c>
      <c r="QX78" s="31">
        <v>2</v>
      </c>
      <c r="QY78" s="31">
        <v>2</v>
      </c>
      <c r="QZ78" s="31">
        <v>2</v>
      </c>
      <c r="RA78" s="31">
        <v>2</v>
      </c>
      <c r="RB78" s="31">
        <v>1</v>
      </c>
      <c r="RC78" s="31">
        <v>2</v>
      </c>
      <c r="RD78" s="31">
        <v>2</v>
      </c>
      <c r="RE78" s="31">
        <v>2</v>
      </c>
      <c r="RF78" s="31">
        <v>2</v>
      </c>
      <c r="RG78" s="31">
        <v>2</v>
      </c>
      <c r="RH78" s="31">
        <v>2</v>
      </c>
      <c r="RI78" s="31">
        <v>2</v>
      </c>
      <c r="RJ78" s="31">
        <v>2</v>
      </c>
      <c r="RK78" s="31">
        <v>2</v>
      </c>
      <c r="RL78" s="31">
        <v>2</v>
      </c>
      <c r="RM78" s="31">
        <v>2</v>
      </c>
      <c r="RN78" s="31">
        <v>2</v>
      </c>
      <c r="RO78" s="31">
        <v>2</v>
      </c>
      <c r="RP78" s="31">
        <v>2</v>
      </c>
      <c r="RQ78" s="31">
        <v>2</v>
      </c>
      <c r="RR78" s="31">
        <v>2</v>
      </c>
      <c r="RS78" s="31">
        <v>1</v>
      </c>
      <c r="RT78" s="31" t="s">
        <v>2380</v>
      </c>
      <c r="RU78" s="31" t="s">
        <v>1850</v>
      </c>
      <c r="RV78" s="31" t="s">
        <v>355</v>
      </c>
      <c r="RW78" s="31" t="s">
        <v>355</v>
      </c>
      <c r="RX78" s="31">
        <v>4</v>
      </c>
      <c r="RY78" s="31">
        <v>2</v>
      </c>
      <c r="RZ78" s="31">
        <v>2</v>
      </c>
      <c r="SA78" s="31">
        <v>2</v>
      </c>
      <c r="SB78" s="31">
        <v>2</v>
      </c>
      <c r="SC78" s="31">
        <v>2</v>
      </c>
      <c r="SD78" s="31">
        <v>4</v>
      </c>
      <c r="SE78" s="31">
        <v>2</v>
      </c>
      <c r="SF78" s="31">
        <v>2</v>
      </c>
      <c r="SG78" s="31">
        <v>2</v>
      </c>
      <c r="SH78" s="31">
        <v>2</v>
      </c>
      <c r="SI78" s="31">
        <v>2</v>
      </c>
      <c r="SJ78" s="31">
        <v>2</v>
      </c>
      <c r="SK78" s="31">
        <v>2</v>
      </c>
      <c r="SL78" s="31">
        <v>2</v>
      </c>
      <c r="SM78" s="31" t="s">
        <v>1430</v>
      </c>
      <c r="SO78" s="31">
        <v>2</v>
      </c>
      <c r="SP78" s="31">
        <v>2</v>
      </c>
      <c r="SQ78" s="31">
        <v>2</v>
      </c>
      <c r="SR78" s="31">
        <v>2</v>
      </c>
      <c r="SS78" s="31">
        <v>2</v>
      </c>
      <c r="ST78" s="31">
        <v>2</v>
      </c>
      <c r="SU78" s="31">
        <v>2</v>
      </c>
      <c r="SV78" s="31">
        <v>2</v>
      </c>
      <c r="SW78" s="31" t="s">
        <v>2381</v>
      </c>
      <c r="SX78" s="31">
        <v>0.5</v>
      </c>
      <c r="SZ78" s="31">
        <v>2</v>
      </c>
      <c r="TA78" s="31">
        <v>2</v>
      </c>
      <c r="TB78" s="31">
        <v>2</v>
      </c>
      <c r="TC78" s="31">
        <v>2</v>
      </c>
      <c r="TD78" s="31">
        <v>2</v>
      </c>
      <c r="TE78" s="31">
        <v>1</v>
      </c>
      <c r="TF78" s="31">
        <v>2</v>
      </c>
      <c r="TG78" s="31">
        <v>1</v>
      </c>
      <c r="TH78" s="31" t="s">
        <v>2382</v>
      </c>
      <c r="TJ78" s="31" t="s">
        <v>2176</v>
      </c>
      <c r="TK78" s="31" t="s">
        <v>2176</v>
      </c>
      <c r="TQ78" s="31">
        <v>13</v>
      </c>
      <c r="TS78" s="31">
        <v>2</v>
      </c>
      <c r="TT78" s="31">
        <v>2</v>
      </c>
      <c r="TU78" s="31">
        <v>2</v>
      </c>
      <c r="TV78" s="31">
        <v>2</v>
      </c>
      <c r="TW78" s="31">
        <v>2</v>
      </c>
      <c r="TX78" s="31">
        <v>1</v>
      </c>
      <c r="TY78" s="31">
        <v>2</v>
      </c>
      <c r="TZ78" s="31">
        <v>1</v>
      </c>
      <c r="UA78" s="31">
        <v>1</v>
      </c>
    </row>
    <row r="79" spans="1:547" s="31" customFormat="1" ht="13.5" customHeight="1">
      <c r="A79" s="31">
        <f t="shared" si="1"/>
        <v>77</v>
      </c>
      <c r="B79" s="31">
        <v>77</v>
      </c>
      <c r="C79" s="31">
        <v>47</v>
      </c>
      <c r="D79" s="31" t="s">
        <v>2121</v>
      </c>
      <c r="E79" s="31" t="s">
        <v>2383</v>
      </c>
      <c r="F79" s="31">
        <v>3</v>
      </c>
      <c r="H79" s="31">
        <v>42417</v>
      </c>
      <c r="I79" s="31">
        <v>23300</v>
      </c>
      <c r="J79" s="31">
        <v>1</v>
      </c>
      <c r="K79" s="31">
        <v>1</v>
      </c>
      <c r="L79" s="31">
        <v>5</v>
      </c>
      <c r="M79" s="31">
        <v>1</v>
      </c>
      <c r="N79" s="31">
        <v>4</v>
      </c>
      <c r="O79" s="31">
        <v>1</v>
      </c>
      <c r="P79" s="31">
        <v>5</v>
      </c>
      <c r="Q79" s="31">
        <v>1</v>
      </c>
      <c r="R79" s="31">
        <v>41791</v>
      </c>
      <c r="S79" s="31">
        <v>41896</v>
      </c>
      <c r="T79" s="31">
        <v>42309</v>
      </c>
      <c r="W79" s="31">
        <v>1</v>
      </c>
      <c r="X79" s="31">
        <v>2</v>
      </c>
      <c r="Y79" s="31">
        <v>2</v>
      </c>
      <c r="Z79" s="31">
        <v>2</v>
      </c>
      <c r="AA79" s="31">
        <v>2</v>
      </c>
      <c r="AB79" s="31">
        <v>2</v>
      </c>
      <c r="AC79" s="31">
        <v>2</v>
      </c>
      <c r="AD79" s="31">
        <v>1</v>
      </c>
      <c r="AE79" s="31">
        <v>2</v>
      </c>
      <c r="AF79" s="31">
        <v>1</v>
      </c>
      <c r="AG79" s="31">
        <v>1</v>
      </c>
      <c r="AI79" s="31">
        <v>6</v>
      </c>
      <c r="AJ79" s="31">
        <v>2</v>
      </c>
      <c r="AK79" s="31">
        <v>4</v>
      </c>
      <c r="AL79" s="31">
        <v>2</v>
      </c>
      <c r="AN79" s="31">
        <v>2</v>
      </c>
      <c r="AO79" s="31">
        <v>2</v>
      </c>
      <c r="AP79" s="31">
        <v>2</v>
      </c>
      <c r="AQ79" s="31">
        <v>2</v>
      </c>
      <c r="AR79" s="31">
        <v>2</v>
      </c>
      <c r="AS79" s="31">
        <v>2</v>
      </c>
      <c r="AT79" s="31">
        <v>2</v>
      </c>
      <c r="AU79" s="31">
        <v>2</v>
      </c>
      <c r="AW79" s="31">
        <v>1</v>
      </c>
      <c r="AX79" s="31">
        <v>2</v>
      </c>
      <c r="AY79" s="31">
        <v>2</v>
      </c>
      <c r="AZ79" s="31">
        <v>1</v>
      </c>
      <c r="BA79" s="31">
        <v>2</v>
      </c>
      <c r="BB79" s="31">
        <v>2</v>
      </c>
      <c r="BD79" s="31">
        <v>1</v>
      </c>
      <c r="BE79" s="31">
        <v>2</v>
      </c>
      <c r="BF79" s="31">
        <v>2</v>
      </c>
      <c r="BG79" s="31">
        <v>1</v>
      </c>
      <c r="BH79" s="31">
        <v>2</v>
      </c>
      <c r="BI79" s="31">
        <v>2</v>
      </c>
      <c r="BK79" s="31">
        <v>2</v>
      </c>
      <c r="BL79" s="31">
        <v>2</v>
      </c>
      <c r="BM79" s="31">
        <v>2</v>
      </c>
      <c r="BN79" s="31">
        <v>2</v>
      </c>
      <c r="BO79" s="31">
        <v>2</v>
      </c>
      <c r="BP79" s="31">
        <v>2</v>
      </c>
      <c r="BQ79" s="31">
        <v>3</v>
      </c>
      <c r="BS79" s="31" t="s">
        <v>355</v>
      </c>
      <c r="BT79" s="31">
        <v>2</v>
      </c>
      <c r="BU79" s="31">
        <v>2</v>
      </c>
      <c r="BV79" s="31">
        <v>2</v>
      </c>
      <c r="BW79" s="31">
        <v>2</v>
      </c>
      <c r="BX79" s="31">
        <v>2</v>
      </c>
      <c r="BY79" s="31">
        <v>1</v>
      </c>
      <c r="BZ79" s="31">
        <v>2</v>
      </c>
      <c r="CA79" s="31">
        <v>2</v>
      </c>
      <c r="CB79" s="31">
        <v>2</v>
      </c>
      <c r="CC79" s="31">
        <v>2</v>
      </c>
      <c r="CD79" s="31">
        <v>1</v>
      </c>
      <c r="CH79" s="31">
        <v>1</v>
      </c>
      <c r="CM79" s="31">
        <v>11</v>
      </c>
      <c r="CN79" s="31">
        <v>5</v>
      </c>
      <c r="CO79" s="31">
        <v>16</v>
      </c>
      <c r="CP79" s="31">
        <v>22</v>
      </c>
      <c r="DA79" s="31">
        <v>2</v>
      </c>
      <c r="DB79" s="31">
        <v>4</v>
      </c>
      <c r="DC79" s="31">
        <v>16</v>
      </c>
      <c r="DD79" s="31">
        <v>4</v>
      </c>
      <c r="DF79" s="31">
        <v>4</v>
      </c>
      <c r="DG79" s="31">
        <v>4</v>
      </c>
      <c r="DH79" s="31">
        <v>4</v>
      </c>
      <c r="DI79" s="31">
        <v>4</v>
      </c>
      <c r="DJ79" s="31">
        <v>3</v>
      </c>
      <c r="DK79" s="31">
        <v>4</v>
      </c>
      <c r="DL79" s="31">
        <v>4</v>
      </c>
      <c r="DM79" s="31">
        <v>4</v>
      </c>
      <c r="DN79" s="31">
        <v>4</v>
      </c>
      <c r="DO79" s="31">
        <v>4</v>
      </c>
      <c r="DP79" s="31">
        <v>4</v>
      </c>
      <c r="DQ79" s="31">
        <v>4</v>
      </c>
      <c r="DR79" s="31">
        <v>47</v>
      </c>
      <c r="DT79" s="31">
        <v>189</v>
      </c>
      <c r="DV79" s="31">
        <v>145</v>
      </c>
      <c r="DW79" s="31" t="s">
        <v>2136</v>
      </c>
      <c r="DX79" s="31">
        <v>63.2</v>
      </c>
      <c r="DY79" s="31">
        <v>52.4</v>
      </c>
      <c r="DZ79" s="31">
        <v>65.2</v>
      </c>
      <c r="EA79" s="31" t="s">
        <v>2137</v>
      </c>
      <c r="EB79" s="31">
        <v>56</v>
      </c>
      <c r="EC79" s="31">
        <v>45</v>
      </c>
      <c r="ED79" s="31">
        <v>84</v>
      </c>
      <c r="EE79" s="31" t="s">
        <v>2138</v>
      </c>
      <c r="EW79" s="31">
        <v>2</v>
      </c>
      <c r="EX79" s="31">
        <v>2</v>
      </c>
      <c r="EY79" s="31">
        <v>2</v>
      </c>
      <c r="EZ79" s="31">
        <v>1</v>
      </c>
      <c r="FA79" s="31">
        <v>1</v>
      </c>
      <c r="FB79" s="31">
        <v>1</v>
      </c>
      <c r="FC79" s="31">
        <v>1</v>
      </c>
      <c r="FK79" s="31">
        <v>1</v>
      </c>
      <c r="FL79" s="31">
        <v>2</v>
      </c>
      <c r="FM79" s="31">
        <v>2</v>
      </c>
      <c r="FN79" s="31">
        <v>2</v>
      </c>
      <c r="FO79" s="31">
        <v>2</v>
      </c>
      <c r="FP79" s="31">
        <v>2</v>
      </c>
      <c r="FQ79" s="31">
        <v>2</v>
      </c>
      <c r="FR79" s="31">
        <v>2</v>
      </c>
      <c r="FS79" s="31">
        <v>4</v>
      </c>
      <c r="FT79" s="31">
        <v>2</v>
      </c>
      <c r="FU79" s="31">
        <v>2</v>
      </c>
      <c r="FV79" s="31">
        <v>2</v>
      </c>
      <c r="FW79" s="31">
        <v>1</v>
      </c>
      <c r="FX79" s="31">
        <v>1</v>
      </c>
      <c r="FY79" s="31">
        <v>2</v>
      </c>
      <c r="GA79" s="31">
        <v>2</v>
      </c>
      <c r="GB79" s="31">
        <v>2</v>
      </c>
      <c r="GC79" s="31">
        <v>1</v>
      </c>
      <c r="GD79" s="31">
        <v>1996</v>
      </c>
      <c r="GE79" s="31">
        <v>1</v>
      </c>
      <c r="GF79" s="31">
        <v>2014</v>
      </c>
      <c r="GH79" s="31">
        <v>2</v>
      </c>
      <c r="GJ79" s="31">
        <v>2</v>
      </c>
      <c r="GL79" s="31">
        <v>1</v>
      </c>
      <c r="GM79" s="31">
        <v>42370</v>
      </c>
      <c r="GN79" s="31" t="s">
        <v>355</v>
      </c>
      <c r="GO79" s="31">
        <v>2</v>
      </c>
      <c r="GQ79" s="31">
        <v>2</v>
      </c>
      <c r="GS79" s="31">
        <v>2</v>
      </c>
      <c r="GU79" s="31">
        <v>2</v>
      </c>
      <c r="GW79" s="31">
        <v>2</v>
      </c>
      <c r="GY79" s="31">
        <v>2</v>
      </c>
      <c r="HA79" s="31">
        <v>2</v>
      </c>
      <c r="HM79" s="31">
        <v>2</v>
      </c>
      <c r="HP79" s="31">
        <v>2</v>
      </c>
      <c r="HQ79" s="31">
        <v>2</v>
      </c>
      <c r="HR79" s="31">
        <v>2</v>
      </c>
      <c r="HS79" s="31">
        <v>2</v>
      </c>
      <c r="HT79" s="31">
        <v>2</v>
      </c>
      <c r="HU79" s="31">
        <v>2</v>
      </c>
      <c r="HV79" s="31">
        <v>2</v>
      </c>
      <c r="HZ79" s="31">
        <v>2</v>
      </c>
      <c r="IA79" s="31">
        <v>2</v>
      </c>
      <c r="IB79" s="31">
        <v>2</v>
      </c>
      <c r="IC79" s="31">
        <v>2</v>
      </c>
      <c r="ID79" s="31">
        <v>2</v>
      </c>
      <c r="IE79" s="31">
        <v>2</v>
      </c>
      <c r="IF79" s="31">
        <v>2</v>
      </c>
      <c r="IJ79" s="31">
        <v>2</v>
      </c>
      <c r="IK79" s="31">
        <v>2</v>
      </c>
      <c r="IL79" s="31">
        <v>2</v>
      </c>
      <c r="IM79" s="31">
        <v>2</v>
      </c>
      <c r="IN79" s="31">
        <v>2</v>
      </c>
      <c r="IO79" s="31">
        <v>2</v>
      </c>
      <c r="IP79" s="31">
        <v>2</v>
      </c>
      <c r="IT79" s="31">
        <v>2</v>
      </c>
      <c r="IU79" s="31">
        <v>2</v>
      </c>
      <c r="IV79" s="31">
        <v>2</v>
      </c>
      <c r="IW79" s="31">
        <v>2</v>
      </c>
      <c r="IX79" s="31">
        <v>2</v>
      </c>
      <c r="IY79" s="31">
        <v>2</v>
      </c>
      <c r="IZ79" s="31">
        <v>2</v>
      </c>
      <c r="JD79" s="31">
        <v>2</v>
      </c>
      <c r="JE79" s="31">
        <v>2</v>
      </c>
      <c r="JF79" s="31">
        <v>2</v>
      </c>
      <c r="JG79" s="31">
        <v>2</v>
      </c>
      <c r="JH79" s="31">
        <v>2</v>
      </c>
      <c r="JI79" s="31">
        <v>2</v>
      </c>
      <c r="JJ79" s="31">
        <v>2</v>
      </c>
      <c r="JQ79" s="31" t="s">
        <v>1733</v>
      </c>
      <c r="JZ79" s="31">
        <v>1</v>
      </c>
      <c r="KC79" s="31">
        <v>2</v>
      </c>
      <c r="KD79" s="31" t="s">
        <v>2222</v>
      </c>
      <c r="KE79" s="31">
        <v>34</v>
      </c>
      <c r="LA79" s="31" t="s">
        <v>2181</v>
      </c>
      <c r="LB79" s="31" t="s">
        <v>2253</v>
      </c>
      <c r="LC79" s="31">
        <v>2</v>
      </c>
      <c r="LE79" s="31" t="s">
        <v>2150</v>
      </c>
      <c r="LF79" s="31">
        <v>2</v>
      </c>
      <c r="LG79" s="31">
        <v>2</v>
      </c>
      <c r="LH79" s="31">
        <v>1</v>
      </c>
      <c r="LI79" s="31">
        <v>2</v>
      </c>
      <c r="LK79" s="31">
        <v>2</v>
      </c>
      <c r="LM79" s="31">
        <v>2</v>
      </c>
      <c r="LO79" s="31">
        <v>2</v>
      </c>
      <c r="LQ79" s="31">
        <v>2</v>
      </c>
      <c r="LS79" s="31">
        <v>2</v>
      </c>
      <c r="LU79" s="31">
        <v>1</v>
      </c>
      <c r="LV79" s="31">
        <v>15</v>
      </c>
      <c r="LW79" s="31">
        <v>2</v>
      </c>
      <c r="LY79" s="31">
        <v>2</v>
      </c>
      <c r="MA79" s="31">
        <v>2</v>
      </c>
      <c r="MC79" s="31">
        <v>2</v>
      </c>
      <c r="ME79" s="31">
        <v>2</v>
      </c>
      <c r="MG79" s="31">
        <v>2</v>
      </c>
      <c r="MI79" s="31">
        <v>2</v>
      </c>
      <c r="MK79" s="31">
        <v>2</v>
      </c>
      <c r="MM79" s="31">
        <v>2</v>
      </c>
      <c r="MO79" s="31">
        <v>2</v>
      </c>
      <c r="MQ79" s="31">
        <v>2</v>
      </c>
      <c r="MS79" s="31">
        <v>2</v>
      </c>
      <c r="MU79" s="31">
        <v>2</v>
      </c>
      <c r="MW79" s="31">
        <v>2</v>
      </c>
      <c r="MY79" s="31" t="s">
        <v>355</v>
      </c>
      <c r="NC79" s="31">
        <v>2</v>
      </c>
      <c r="NE79" s="31">
        <v>2</v>
      </c>
      <c r="NG79" s="31">
        <v>2</v>
      </c>
      <c r="NI79" s="31">
        <v>2</v>
      </c>
      <c r="NK79" s="31">
        <v>2</v>
      </c>
      <c r="NM79" s="31">
        <v>2</v>
      </c>
      <c r="NO79" s="31">
        <v>2</v>
      </c>
      <c r="NQ79" s="31">
        <v>2</v>
      </c>
      <c r="NS79" s="31">
        <v>2</v>
      </c>
      <c r="NU79" s="31">
        <v>2</v>
      </c>
      <c r="NW79" s="31">
        <v>2</v>
      </c>
      <c r="NY79" s="31">
        <v>2</v>
      </c>
      <c r="OA79" s="31">
        <v>2</v>
      </c>
      <c r="OC79" s="31">
        <v>2</v>
      </c>
      <c r="OE79" s="31">
        <v>2</v>
      </c>
      <c r="OG79" s="31">
        <v>2</v>
      </c>
      <c r="OI79" s="31">
        <v>2</v>
      </c>
      <c r="OK79" s="31">
        <v>2</v>
      </c>
      <c r="OM79" s="31">
        <v>2</v>
      </c>
      <c r="OO79" s="31">
        <v>2</v>
      </c>
      <c r="OQ79" s="31" t="s">
        <v>355</v>
      </c>
      <c r="OS79" s="31">
        <v>2</v>
      </c>
      <c r="OU79" s="31">
        <v>2</v>
      </c>
      <c r="OW79" s="31">
        <v>2</v>
      </c>
      <c r="OY79" s="31">
        <v>2</v>
      </c>
      <c r="PA79" s="31">
        <v>2</v>
      </c>
      <c r="PC79" s="31">
        <v>2</v>
      </c>
      <c r="PE79" s="31">
        <v>2</v>
      </c>
      <c r="PG79" s="31">
        <v>2</v>
      </c>
      <c r="PI79" s="31">
        <v>2</v>
      </c>
      <c r="PK79" s="31">
        <v>2</v>
      </c>
      <c r="PM79" s="31">
        <v>2</v>
      </c>
      <c r="PO79" s="31">
        <v>2</v>
      </c>
      <c r="PQ79" s="31">
        <v>2</v>
      </c>
      <c r="PS79" s="31">
        <v>2</v>
      </c>
      <c r="PU79" s="31">
        <v>2</v>
      </c>
      <c r="PW79" s="31">
        <v>2</v>
      </c>
      <c r="PY79" s="31">
        <v>2</v>
      </c>
      <c r="QA79" s="31">
        <v>2</v>
      </c>
      <c r="QC79" s="31">
        <v>2</v>
      </c>
      <c r="QE79" s="31">
        <v>2</v>
      </c>
      <c r="QG79" s="31">
        <v>2</v>
      </c>
      <c r="QI79" s="31" t="s">
        <v>355</v>
      </c>
      <c r="QK79" s="31">
        <v>1</v>
      </c>
      <c r="QL79" s="31">
        <v>2</v>
      </c>
      <c r="QM79" s="31">
        <v>2</v>
      </c>
      <c r="QN79" s="31">
        <v>2</v>
      </c>
      <c r="QO79" s="31">
        <v>2</v>
      </c>
      <c r="QP79" s="31">
        <v>2</v>
      </c>
      <c r="QQ79" s="31">
        <v>2</v>
      </c>
      <c r="QR79" s="31">
        <v>2</v>
      </c>
      <c r="QS79" s="31">
        <v>2</v>
      </c>
      <c r="QT79" s="31">
        <v>2</v>
      </c>
      <c r="QU79" s="31">
        <v>2</v>
      </c>
      <c r="QV79" s="31">
        <v>2</v>
      </c>
      <c r="QW79" s="31">
        <v>2</v>
      </c>
      <c r="QX79" s="31">
        <v>2</v>
      </c>
      <c r="QY79" s="31">
        <v>2</v>
      </c>
      <c r="QZ79" s="31">
        <v>1</v>
      </c>
      <c r="RA79" s="31">
        <v>1</v>
      </c>
      <c r="RB79" s="31">
        <v>2</v>
      </c>
      <c r="RC79" s="31">
        <v>2</v>
      </c>
      <c r="RD79" s="31">
        <v>2</v>
      </c>
      <c r="RE79" s="31">
        <v>2</v>
      </c>
      <c r="RF79" s="31">
        <v>2</v>
      </c>
      <c r="RG79" s="31">
        <v>2</v>
      </c>
      <c r="RH79" s="31">
        <v>2</v>
      </c>
      <c r="RI79" s="31">
        <v>2</v>
      </c>
      <c r="RJ79" s="31">
        <v>2</v>
      </c>
      <c r="RK79" s="31">
        <v>2</v>
      </c>
      <c r="RL79" s="31">
        <v>2</v>
      </c>
      <c r="RM79" s="31">
        <v>2</v>
      </c>
      <c r="RN79" s="31">
        <v>1</v>
      </c>
      <c r="RO79" s="31">
        <v>1</v>
      </c>
      <c r="RP79" s="31">
        <v>2</v>
      </c>
      <c r="RQ79" s="31">
        <v>2</v>
      </c>
      <c r="RR79" s="31">
        <v>2</v>
      </c>
      <c r="RS79" s="31">
        <v>1</v>
      </c>
      <c r="RT79" s="31" t="s">
        <v>2384</v>
      </c>
      <c r="RU79" s="31" t="s">
        <v>2384</v>
      </c>
      <c r="RV79" s="31" t="s">
        <v>355</v>
      </c>
      <c r="RW79" s="31" t="s">
        <v>355</v>
      </c>
      <c r="RX79" s="31">
        <v>5</v>
      </c>
      <c r="RY79" s="31">
        <v>1</v>
      </c>
      <c r="RZ79" s="31">
        <v>2</v>
      </c>
      <c r="SA79" s="31">
        <v>2</v>
      </c>
      <c r="SB79" s="31">
        <v>2</v>
      </c>
      <c r="SC79" s="31">
        <v>2</v>
      </c>
      <c r="SD79" s="31">
        <v>5</v>
      </c>
      <c r="SE79" s="31">
        <v>1</v>
      </c>
      <c r="SF79" s="31">
        <v>2</v>
      </c>
      <c r="SG79" s="31">
        <v>2</v>
      </c>
      <c r="SH79" s="31">
        <v>2</v>
      </c>
      <c r="SI79" s="31">
        <v>2</v>
      </c>
      <c r="SJ79" s="31">
        <v>2</v>
      </c>
      <c r="SK79" s="31">
        <v>2</v>
      </c>
      <c r="SL79" s="31">
        <v>2</v>
      </c>
      <c r="SM79" s="31" t="s">
        <v>1430</v>
      </c>
      <c r="SO79" s="31">
        <v>2</v>
      </c>
      <c r="SP79" s="31">
        <v>2</v>
      </c>
      <c r="SQ79" s="31">
        <v>2</v>
      </c>
      <c r="SR79" s="31">
        <v>2</v>
      </c>
      <c r="SS79" s="31">
        <v>2</v>
      </c>
      <c r="ST79" s="31">
        <v>2</v>
      </c>
      <c r="SU79" s="31">
        <v>2</v>
      </c>
      <c r="SV79" s="31">
        <v>1</v>
      </c>
      <c r="SW79" s="31" t="s">
        <v>1437</v>
      </c>
      <c r="SX79" s="31">
        <v>12</v>
      </c>
      <c r="SZ79" s="31">
        <v>2</v>
      </c>
      <c r="TA79" s="31">
        <v>2</v>
      </c>
      <c r="TB79" s="31">
        <v>2</v>
      </c>
      <c r="TC79" s="31">
        <v>2</v>
      </c>
      <c r="TD79" s="31">
        <v>1</v>
      </c>
      <c r="TE79" s="31">
        <v>1</v>
      </c>
      <c r="TF79" s="31">
        <v>2</v>
      </c>
      <c r="TG79" s="31">
        <v>1</v>
      </c>
      <c r="TH79" s="31" t="s">
        <v>1437</v>
      </c>
      <c r="TI79" s="31">
        <v>1</v>
      </c>
      <c r="TJ79" s="31" t="s">
        <v>2154</v>
      </c>
      <c r="TK79" s="31" t="s">
        <v>2155</v>
      </c>
      <c r="TL79" s="31" t="s">
        <v>2156</v>
      </c>
      <c r="TQ79" s="31">
        <v>7</v>
      </c>
      <c r="TS79" s="31">
        <v>2</v>
      </c>
      <c r="TT79" s="31">
        <v>2</v>
      </c>
      <c r="TU79" s="31">
        <v>2</v>
      </c>
      <c r="TV79" s="31">
        <v>1</v>
      </c>
      <c r="TW79" s="31">
        <v>1</v>
      </c>
      <c r="TX79" s="31">
        <v>1</v>
      </c>
      <c r="TY79" s="31">
        <v>2</v>
      </c>
      <c r="TZ79" s="31">
        <v>1</v>
      </c>
      <c r="UA79" s="31">
        <v>1</v>
      </c>
    </row>
    <row r="80" spans="1:547" s="31" customFormat="1" ht="13.5" customHeight="1">
      <c r="A80" s="31">
        <f t="shared" si="1"/>
        <v>78</v>
      </c>
      <c r="B80" s="31">
        <v>78</v>
      </c>
      <c r="C80" s="31">
        <v>48</v>
      </c>
      <c r="D80" s="31" t="s">
        <v>2121</v>
      </c>
      <c r="E80" s="31" t="s">
        <v>2385</v>
      </c>
      <c r="F80" s="31">
        <v>3</v>
      </c>
      <c r="H80" s="31">
        <v>42417</v>
      </c>
      <c r="I80" s="31">
        <v>15017</v>
      </c>
      <c r="J80" s="31">
        <v>2</v>
      </c>
      <c r="K80" s="31">
        <v>1</v>
      </c>
      <c r="L80" s="31">
        <v>2</v>
      </c>
      <c r="M80" s="31">
        <v>1</v>
      </c>
      <c r="N80" s="31">
        <v>2</v>
      </c>
      <c r="O80" s="31">
        <v>1</v>
      </c>
      <c r="P80" s="31">
        <v>1</v>
      </c>
      <c r="Q80" s="31">
        <v>2</v>
      </c>
      <c r="R80" s="31">
        <v>42217</v>
      </c>
      <c r="S80" s="31">
        <v>42246</v>
      </c>
      <c r="T80" s="31">
        <v>42419</v>
      </c>
      <c r="W80" s="31">
        <v>1</v>
      </c>
      <c r="X80" s="31">
        <v>2</v>
      </c>
      <c r="Y80" s="31">
        <v>2</v>
      </c>
      <c r="Z80" s="31">
        <v>2</v>
      </c>
      <c r="AA80" s="31">
        <v>2</v>
      </c>
      <c r="AB80" s="31">
        <v>2</v>
      </c>
      <c r="AC80" s="31">
        <v>2</v>
      </c>
      <c r="AD80" s="31">
        <v>2</v>
      </c>
      <c r="AE80" s="31">
        <v>3</v>
      </c>
      <c r="AF80" s="31">
        <v>3</v>
      </c>
      <c r="AG80" s="31">
        <v>2</v>
      </c>
      <c r="AH80" s="31">
        <v>1</v>
      </c>
      <c r="AI80" s="31">
        <v>2</v>
      </c>
      <c r="AJ80" s="31">
        <v>2</v>
      </c>
      <c r="AK80" s="31">
        <v>4</v>
      </c>
      <c r="AL80" s="31">
        <v>2</v>
      </c>
      <c r="AN80" s="31">
        <v>2</v>
      </c>
      <c r="AO80" s="31">
        <v>2</v>
      </c>
      <c r="AP80" s="31">
        <v>2</v>
      </c>
      <c r="AQ80" s="31">
        <v>2</v>
      </c>
      <c r="AR80" s="31">
        <v>1</v>
      </c>
      <c r="AS80" s="31">
        <v>2</v>
      </c>
      <c r="AT80" s="31">
        <v>2</v>
      </c>
      <c r="AU80" s="31">
        <v>2</v>
      </c>
      <c r="AW80" s="31">
        <v>1</v>
      </c>
      <c r="AX80" s="31">
        <v>2</v>
      </c>
      <c r="AY80" s="31">
        <v>2</v>
      </c>
      <c r="AZ80" s="31">
        <v>2</v>
      </c>
      <c r="BA80" s="31">
        <v>1</v>
      </c>
      <c r="BB80" s="31">
        <v>2</v>
      </c>
      <c r="BD80" s="31">
        <v>1</v>
      </c>
      <c r="BE80" s="31">
        <v>2</v>
      </c>
      <c r="BF80" s="31">
        <v>2</v>
      </c>
      <c r="BG80" s="31">
        <v>2</v>
      </c>
      <c r="BH80" s="31">
        <v>1</v>
      </c>
      <c r="BI80" s="31">
        <v>2</v>
      </c>
      <c r="BK80" s="31">
        <v>2</v>
      </c>
      <c r="BL80" s="31">
        <v>1</v>
      </c>
      <c r="BM80" s="31">
        <v>2</v>
      </c>
      <c r="BN80" s="31">
        <v>2</v>
      </c>
      <c r="BO80" s="31">
        <v>2</v>
      </c>
      <c r="BP80" s="31">
        <v>2</v>
      </c>
      <c r="BQ80" s="31">
        <v>2</v>
      </c>
      <c r="BS80" s="31" t="s">
        <v>355</v>
      </c>
      <c r="BT80" s="31">
        <v>2</v>
      </c>
      <c r="BU80" s="31">
        <v>2</v>
      </c>
      <c r="BV80" s="31">
        <v>2</v>
      </c>
      <c r="BW80" s="31">
        <v>2</v>
      </c>
      <c r="BX80" s="31">
        <v>2</v>
      </c>
      <c r="BY80" s="31">
        <v>1</v>
      </c>
      <c r="BZ80" s="31">
        <v>2</v>
      </c>
      <c r="CA80" s="31">
        <v>2</v>
      </c>
      <c r="CB80" s="31">
        <v>1</v>
      </c>
      <c r="CC80" s="31">
        <v>2</v>
      </c>
      <c r="CD80" s="31">
        <v>1</v>
      </c>
      <c r="CH80" s="31">
        <v>1</v>
      </c>
      <c r="CM80" s="31">
        <v>16</v>
      </c>
      <c r="CN80" s="31">
        <v>23</v>
      </c>
      <c r="CO80" s="31">
        <v>4</v>
      </c>
      <c r="CP80" s="31">
        <v>10</v>
      </c>
      <c r="DA80" s="31">
        <v>4</v>
      </c>
      <c r="DB80" s="31">
        <v>2</v>
      </c>
      <c r="DC80" s="31">
        <v>2</v>
      </c>
      <c r="DF80" s="31">
        <v>4</v>
      </c>
      <c r="DG80" s="31">
        <v>4</v>
      </c>
      <c r="DH80" s="31">
        <v>3</v>
      </c>
      <c r="DI80" s="31">
        <v>4</v>
      </c>
      <c r="DJ80" s="31">
        <v>4</v>
      </c>
      <c r="DK80" s="31">
        <v>4</v>
      </c>
      <c r="DL80" s="31">
        <v>4</v>
      </c>
      <c r="DM80" s="31">
        <v>3</v>
      </c>
      <c r="DN80" s="31">
        <v>2</v>
      </c>
      <c r="DO80" s="31">
        <v>3</v>
      </c>
      <c r="DP80" s="31">
        <v>4</v>
      </c>
      <c r="DQ80" s="31">
        <v>4</v>
      </c>
      <c r="DR80" s="31">
        <v>43</v>
      </c>
      <c r="DT80" s="31">
        <v>209</v>
      </c>
      <c r="DU80" s="31">
        <v>0</v>
      </c>
      <c r="DV80" s="31">
        <v>171</v>
      </c>
      <c r="DW80" s="31" t="s">
        <v>2136</v>
      </c>
      <c r="DX80" s="31">
        <v>61.8</v>
      </c>
      <c r="DY80" s="31">
        <v>56.4</v>
      </c>
      <c r="DZ80" s="31">
        <v>66.8</v>
      </c>
      <c r="EA80" s="31" t="s">
        <v>2137</v>
      </c>
      <c r="EB80" s="31">
        <v>91</v>
      </c>
      <c r="EC80" s="31">
        <v>59</v>
      </c>
      <c r="ED80" s="31">
        <v>104</v>
      </c>
      <c r="EE80" s="31" t="s">
        <v>2138</v>
      </c>
      <c r="EW80" s="31">
        <v>2</v>
      </c>
      <c r="EX80" s="31">
        <v>2</v>
      </c>
      <c r="EZ80" s="31">
        <v>1</v>
      </c>
      <c r="FA80" s="31">
        <v>1</v>
      </c>
      <c r="FB80" s="31">
        <v>1</v>
      </c>
      <c r="FC80" s="31">
        <v>1</v>
      </c>
      <c r="FK80" s="31">
        <v>2</v>
      </c>
      <c r="FL80" s="31">
        <v>2</v>
      </c>
      <c r="FM80" s="31">
        <v>2</v>
      </c>
      <c r="FN80" s="31">
        <v>2</v>
      </c>
      <c r="FO80" s="31">
        <v>2</v>
      </c>
      <c r="FP80" s="31">
        <v>2</v>
      </c>
      <c r="FQ80" s="31">
        <v>2</v>
      </c>
      <c r="FR80" s="31">
        <v>2</v>
      </c>
      <c r="FS80" s="31">
        <v>4</v>
      </c>
      <c r="FT80" s="31">
        <v>2</v>
      </c>
      <c r="FU80" s="31">
        <v>2</v>
      </c>
      <c r="FV80" s="31">
        <v>2</v>
      </c>
      <c r="FW80" s="31">
        <v>1</v>
      </c>
      <c r="FX80" s="31">
        <v>1</v>
      </c>
      <c r="FY80" s="31">
        <v>2</v>
      </c>
      <c r="GA80" s="31">
        <v>2</v>
      </c>
      <c r="GB80" s="31">
        <v>2</v>
      </c>
      <c r="GC80" s="31">
        <v>1</v>
      </c>
      <c r="GD80" s="31">
        <v>1963</v>
      </c>
      <c r="GE80" s="31">
        <v>1</v>
      </c>
      <c r="GF80" s="31">
        <v>1969</v>
      </c>
      <c r="GH80" s="31">
        <v>2</v>
      </c>
      <c r="GJ80" s="31">
        <v>2</v>
      </c>
      <c r="GL80" s="31">
        <v>2</v>
      </c>
      <c r="GO80" s="31">
        <v>2</v>
      </c>
      <c r="GQ80" s="31">
        <v>2</v>
      </c>
      <c r="GS80" s="31">
        <v>2</v>
      </c>
      <c r="GU80" s="31">
        <v>2</v>
      </c>
      <c r="GW80" s="31">
        <v>2</v>
      </c>
      <c r="GY80" s="31">
        <v>2</v>
      </c>
      <c r="HA80" s="31">
        <v>2</v>
      </c>
      <c r="HM80" s="31">
        <v>2</v>
      </c>
      <c r="HP80" s="31">
        <v>2</v>
      </c>
      <c r="HQ80" s="31">
        <v>2</v>
      </c>
      <c r="HR80" s="31">
        <v>2</v>
      </c>
      <c r="HS80" s="31">
        <v>2</v>
      </c>
      <c r="HT80" s="31">
        <v>2</v>
      </c>
      <c r="HU80" s="31">
        <v>2</v>
      </c>
      <c r="HV80" s="31">
        <v>2</v>
      </c>
      <c r="HZ80" s="31">
        <v>2</v>
      </c>
      <c r="IA80" s="31">
        <v>2</v>
      </c>
      <c r="IB80" s="31">
        <v>2</v>
      </c>
      <c r="IC80" s="31">
        <v>2</v>
      </c>
      <c r="ID80" s="31">
        <v>2</v>
      </c>
      <c r="IE80" s="31">
        <v>2</v>
      </c>
      <c r="IF80" s="31">
        <v>2</v>
      </c>
      <c r="IJ80" s="31">
        <v>2</v>
      </c>
      <c r="IK80" s="31">
        <v>2</v>
      </c>
      <c r="IL80" s="31">
        <v>2</v>
      </c>
      <c r="IM80" s="31">
        <v>2</v>
      </c>
      <c r="IN80" s="31">
        <v>2</v>
      </c>
      <c r="IO80" s="31">
        <v>2</v>
      </c>
      <c r="IP80" s="31">
        <v>2</v>
      </c>
      <c r="IT80" s="31">
        <v>2</v>
      </c>
      <c r="IU80" s="31">
        <v>2</v>
      </c>
      <c r="IV80" s="31">
        <v>2</v>
      </c>
      <c r="IW80" s="31">
        <v>2</v>
      </c>
      <c r="IX80" s="31">
        <v>2</v>
      </c>
      <c r="IY80" s="31">
        <v>2</v>
      </c>
      <c r="IZ80" s="31">
        <v>2</v>
      </c>
      <c r="JD80" s="31">
        <v>2</v>
      </c>
      <c r="JE80" s="31">
        <v>2</v>
      </c>
      <c r="JF80" s="31">
        <v>2</v>
      </c>
      <c r="JG80" s="31">
        <v>2</v>
      </c>
      <c r="JH80" s="31">
        <v>2</v>
      </c>
      <c r="JI80" s="31">
        <v>2</v>
      </c>
      <c r="JJ80" s="31">
        <v>2</v>
      </c>
      <c r="JN80" s="31" t="s">
        <v>2386</v>
      </c>
      <c r="JO80" s="31" t="s">
        <v>2387</v>
      </c>
      <c r="JQ80" s="31" t="s">
        <v>2388</v>
      </c>
      <c r="JT80" s="31" t="s">
        <v>2389</v>
      </c>
      <c r="JZ80" s="31">
        <v>2</v>
      </c>
      <c r="KB80" s="31">
        <v>35</v>
      </c>
      <c r="KC80" s="31">
        <v>2</v>
      </c>
      <c r="KE80" s="31">
        <v>93</v>
      </c>
      <c r="LA80" s="31" t="s">
        <v>2390</v>
      </c>
      <c r="LB80" s="31" t="s">
        <v>2125</v>
      </c>
      <c r="LC80" s="31">
        <v>2</v>
      </c>
      <c r="LD80" s="31">
        <v>2</v>
      </c>
      <c r="LE80" s="31" t="s">
        <v>2230</v>
      </c>
      <c r="LF80" s="31">
        <v>2</v>
      </c>
      <c r="LG80" s="31">
        <v>1</v>
      </c>
      <c r="LI80" s="31">
        <v>2</v>
      </c>
      <c r="LK80" s="31">
        <v>2</v>
      </c>
      <c r="LM80" s="31">
        <v>2</v>
      </c>
      <c r="LO80" s="31">
        <v>2</v>
      </c>
      <c r="LQ80" s="31">
        <v>2</v>
      </c>
      <c r="LS80" s="31">
        <v>2</v>
      </c>
      <c r="LU80" s="31">
        <v>2</v>
      </c>
      <c r="LW80" s="31">
        <v>2</v>
      </c>
      <c r="LY80" s="31">
        <v>2</v>
      </c>
      <c r="MA80" s="31">
        <v>2</v>
      </c>
      <c r="MC80" s="31">
        <v>2</v>
      </c>
      <c r="ME80" s="31">
        <v>2</v>
      </c>
      <c r="MG80" s="31">
        <v>2</v>
      </c>
      <c r="MI80" s="31">
        <v>2</v>
      </c>
      <c r="MK80" s="31">
        <v>2</v>
      </c>
      <c r="MM80" s="31">
        <v>2</v>
      </c>
      <c r="MO80" s="31">
        <v>2</v>
      </c>
      <c r="MQ80" s="31">
        <v>2</v>
      </c>
      <c r="MS80" s="31">
        <v>2</v>
      </c>
      <c r="MU80" s="31">
        <v>2</v>
      </c>
      <c r="MW80" s="31">
        <v>2</v>
      </c>
      <c r="MY80" s="31" t="s">
        <v>355</v>
      </c>
      <c r="NC80" s="31">
        <v>2</v>
      </c>
      <c r="NE80" s="31">
        <v>2</v>
      </c>
      <c r="NG80" s="31">
        <v>1</v>
      </c>
      <c r="NH80" s="31">
        <v>49</v>
      </c>
      <c r="NI80" s="31">
        <v>2</v>
      </c>
      <c r="NK80" s="31">
        <v>2</v>
      </c>
      <c r="NM80" s="31">
        <v>1</v>
      </c>
      <c r="NN80" s="31">
        <v>44</v>
      </c>
      <c r="NO80" s="31">
        <v>2</v>
      </c>
      <c r="NQ80" s="31">
        <v>2</v>
      </c>
      <c r="NS80" s="31">
        <v>2</v>
      </c>
      <c r="NU80" s="31">
        <v>2</v>
      </c>
      <c r="NW80" s="31">
        <v>2</v>
      </c>
      <c r="NY80" s="31">
        <v>2</v>
      </c>
      <c r="OA80" s="31">
        <v>2</v>
      </c>
      <c r="OC80" s="31">
        <v>2</v>
      </c>
      <c r="OE80" s="31">
        <v>2</v>
      </c>
      <c r="OG80" s="31">
        <v>2</v>
      </c>
      <c r="OI80" s="31">
        <v>2</v>
      </c>
      <c r="OK80" s="31">
        <v>2</v>
      </c>
      <c r="OM80" s="31">
        <v>2</v>
      </c>
      <c r="OO80" s="31">
        <v>2</v>
      </c>
      <c r="OQ80" s="31" t="s">
        <v>355</v>
      </c>
      <c r="OS80" s="31">
        <v>2</v>
      </c>
      <c r="OU80" s="31">
        <v>2</v>
      </c>
      <c r="OW80" s="31">
        <v>2</v>
      </c>
      <c r="OY80" s="31">
        <v>2</v>
      </c>
      <c r="PA80" s="31">
        <v>2</v>
      </c>
      <c r="PC80" s="31">
        <v>2</v>
      </c>
      <c r="PE80" s="31">
        <v>2</v>
      </c>
      <c r="PG80" s="31">
        <v>2</v>
      </c>
      <c r="PI80" s="31">
        <v>2</v>
      </c>
      <c r="PK80" s="31">
        <v>2</v>
      </c>
      <c r="PM80" s="31">
        <v>2</v>
      </c>
      <c r="PO80" s="31">
        <v>2</v>
      </c>
      <c r="PQ80" s="31">
        <v>2</v>
      </c>
      <c r="PS80" s="31">
        <v>2</v>
      </c>
      <c r="PU80" s="31">
        <v>2</v>
      </c>
      <c r="PW80" s="31">
        <v>2</v>
      </c>
      <c r="PY80" s="31">
        <v>2</v>
      </c>
      <c r="QA80" s="31">
        <v>2</v>
      </c>
      <c r="QC80" s="31">
        <v>2</v>
      </c>
      <c r="QE80" s="31">
        <v>2</v>
      </c>
      <c r="QG80" s="31">
        <v>2</v>
      </c>
      <c r="QI80" s="31" t="s">
        <v>355</v>
      </c>
      <c r="QK80" s="31">
        <v>1</v>
      </c>
      <c r="QL80" s="31">
        <v>2</v>
      </c>
      <c r="QM80" s="31">
        <v>2</v>
      </c>
      <c r="QN80" s="31">
        <v>2</v>
      </c>
      <c r="QO80" s="31">
        <v>2</v>
      </c>
      <c r="QP80" s="31">
        <v>2</v>
      </c>
      <c r="QQ80" s="31">
        <v>2</v>
      </c>
      <c r="QR80" s="31">
        <v>2</v>
      </c>
      <c r="QS80" s="31">
        <v>2</v>
      </c>
      <c r="QT80" s="31">
        <v>2</v>
      </c>
      <c r="QU80" s="31">
        <v>2</v>
      </c>
      <c r="QV80" s="31">
        <v>2</v>
      </c>
      <c r="QW80" s="31">
        <v>2</v>
      </c>
      <c r="QX80" s="31">
        <v>2</v>
      </c>
      <c r="QY80" s="31">
        <v>2</v>
      </c>
      <c r="QZ80" s="31">
        <v>2</v>
      </c>
      <c r="RA80" s="31">
        <v>2</v>
      </c>
      <c r="RB80" s="31">
        <v>2</v>
      </c>
      <c r="RC80" s="31">
        <v>2</v>
      </c>
      <c r="RD80" s="31">
        <v>2</v>
      </c>
      <c r="RE80" s="31">
        <v>1</v>
      </c>
      <c r="RF80" s="31">
        <v>2</v>
      </c>
      <c r="RG80" s="31">
        <v>2</v>
      </c>
      <c r="RH80" s="31">
        <v>2</v>
      </c>
      <c r="RI80" s="31">
        <v>2</v>
      </c>
      <c r="RJ80" s="31">
        <v>2</v>
      </c>
      <c r="RK80" s="31">
        <v>2</v>
      </c>
      <c r="RL80" s="31">
        <v>2</v>
      </c>
      <c r="RM80" s="31">
        <v>2</v>
      </c>
      <c r="RN80" s="31">
        <v>2</v>
      </c>
      <c r="RO80" s="31">
        <v>1</v>
      </c>
      <c r="RP80" s="31">
        <v>2</v>
      </c>
      <c r="RQ80" s="31">
        <v>2</v>
      </c>
      <c r="RR80" s="31">
        <v>1</v>
      </c>
      <c r="RS80" s="31">
        <v>2</v>
      </c>
      <c r="RT80" s="31" t="s">
        <v>2231</v>
      </c>
      <c r="RU80" s="31" t="s">
        <v>2391</v>
      </c>
      <c r="RV80" s="31" t="s">
        <v>2231</v>
      </c>
      <c r="RW80" s="31" t="s">
        <v>2392</v>
      </c>
      <c r="RX80" s="31">
        <v>3</v>
      </c>
      <c r="RY80" s="31">
        <v>1</v>
      </c>
      <c r="RZ80" s="31">
        <v>2</v>
      </c>
      <c r="SA80" s="31">
        <v>2</v>
      </c>
      <c r="SB80" s="31">
        <v>2</v>
      </c>
      <c r="SC80" s="31">
        <v>2</v>
      </c>
      <c r="SD80" s="31">
        <v>3</v>
      </c>
      <c r="SE80" s="31">
        <v>1</v>
      </c>
      <c r="SF80" s="31">
        <v>2</v>
      </c>
      <c r="SG80" s="31">
        <v>2</v>
      </c>
      <c r="SH80" s="31">
        <v>2</v>
      </c>
      <c r="SI80" s="31">
        <v>2</v>
      </c>
      <c r="SJ80" s="31">
        <v>2</v>
      </c>
      <c r="SK80" s="31">
        <v>2</v>
      </c>
      <c r="SL80" s="31">
        <v>2</v>
      </c>
      <c r="SM80" s="31" t="s">
        <v>1430</v>
      </c>
      <c r="SO80" s="31">
        <v>2</v>
      </c>
      <c r="SP80" s="31">
        <v>2</v>
      </c>
      <c r="SQ80" s="31">
        <v>2</v>
      </c>
      <c r="SR80" s="31">
        <v>2</v>
      </c>
      <c r="SS80" s="31">
        <v>1</v>
      </c>
      <c r="ST80" s="31">
        <v>2</v>
      </c>
      <c r="SU80" s="31">
        <v>2</v>
      </c>
      <c r="SV80" s="31">
        <v>1</v>
      </c>
      <c r="SW80" s="31" t="s">
        <v>1437</v>
      </c>
      <c r="SX80" s="31">
        <v>4</v>
      </c>
      <c r="SZ80" s="31">
        <v>2</v>
      </c>
      <c r="TA80" s="31">
        <v>2</v>
      </c>
      <c r="TB80" s="31">
        <v>2</v>
      </c>
      <c r="TC80" s="31">
        <v>1</v>
      </c>
      <c r="TD80" s="31">
        <v>2</v>
      </c>
      <c r="TE80" s="31">
        <v>2</v>
      </c>
      <c r="TF80" s="31">
        <v>2</v>
      </c>
      <c r="TG80" s="31">
        <v>1</v>
      </c>
      <c r="TH80" s="31" t="s">
        <v>1437</v>
      </c>
      <c r="TJ80" s="31" t="s">
        <v>2155</v>
      </c>
      <c r="TK80" s="31" t="s">
        <v>2156</v>
      </c>
      <c r="TQ80" s="31">
        <v>2</v>
      </c>
      <c r="TS80" s="31">
        <v>2</v>
      </c>
      <c r="TT80" s="31">
        <v>2</v>
      </c>
      <c r="TU80" s="31">
        <v>2</v>
      </c>
      <c r="TV80" s="31">
        <v>1</v>
      </c>
      <c r="TW80" s="31">
        <v>2</v>
      </c>
      <c r="TX80" s="31">
        <v>2</v>
      </c>
      <c r="TY80" s="31">
        <v>2</v>
      </c>
      <c r="TZ80" s="31">
        <v>1</v>
      </c>
      <c r="UA80" s="31">
        <v>1</v>
      </c>
    </row>
    <row r="81" spans="1:547" s="31" customFormat="1" ht="13.5" customHeight="1">
      <c r="A81" s="31">
        <f t="shared" si="1"/>
        <v>79</v>
      </c>
      <c r="B81" s="31">
        <v>79</v>
      </c>
      <c r="C81" s="31">
        <v>49</v>
      </c>
      <c r="D81" s="31" t="s">
        <v>2121</v>
      </c>
      <c r="E81" s="31" t="s">
        <v>2393</v>
      </c>
      <c r="F81" s="31">
        <v>3</v>
      </c>
      <c r="H81" s="31">
        <v>42418</v>
      </c>
      <c r="I81" s="31">
        <v>16244</v>
      </c>
      <c r="K81" s="31">
        <v>1</v>
      </c>
      <c r="L81" s="31">
        <v>1</v>
      </c>
      <c r="R81" s="31">
        <v>42006</v>
      </c>
      <c r="S81" s="31">
        <v>42006</v>
      </c>
      <c r="T81" s="31">
        <v>42285</v>
      </c>
      <c r="W81" s="31">
        <v>2</v>
      </c>
      <c r="X81" s="31">
        <v>1</v>
      </c>
      <c r="Y81" s="31">
        <v>2</v>
      </c>
      <c r="Z81" s="31">
        <v>2</v>
      </c>
      <c r="AA81" s="31">
        <v>2</v>
      </c>
      <c r="AB81" s="31">
        <v>2</v>
      </c>
      <c r="AC81" s="31">
        <v>2</v>
      </c>
      <c r="AD81" s="31">
        <v>2</v>
      </c>
      <c r="AE81" s="31">
        <v>3</v>
      </c>
      <c r="AF81" s="31">
        <v>3</v>
      </c>
      <c r="AG81" s="31">
        <v>2</v>
      </c>
      <c r="AH81" s="31">
        <v>2</v>
      </c>
      <c r="AI81" s="31">
        <v>3</v>
      </c>
      <c r="AJ81" s="31">
        <v>1</v>
      </c>
      <c r="AK81" s="31">
        <v>1</v>
      </c>
      <c r="AL81" s="31">
        <v>1</v>
      </c>
      <c r="AN81" s="31">
        <v>1</v>
      </c>
      <c r="AO81" s="31">
        <v>2</v>
      </c>
      <c r="AP81" s="31">
        <v>2</v>
      </c>
      <c r="AQ81" s="31">
        <v>2</v>
      </c>
      <c r="AR81" s="31">
        <v>2</v>
      </c>
      <c r="AS81" s="31">
        <v>2</v>
      </c>
      <c r="AT81" s="31">
        <v>2</v>
      </c>
      <c r="AU81" s="31">
        <v>2</v>
      </c>
      <c r="AW81" s="31">
        <v>2</v>
      </c>
      <c r="AX81" s="31">
        <v>2</v>
      </c>
      <c r="AY81" s="31">
        <v>2</v>
      </c>
      <c r="AZ81" s="31">
        <v>2</v>
      </c>
      <c r="BA81" s="31">
        <v>2</v>
      </c>
      <c r="BB81" s="31">
        <v>2</v>
      </c>
      <c r="BD81" s="31">
        <v>2</v>
      </c>
      <c r="BE81" s="31">
        <v>2</v>
      </c>
      <c r="BF81" s="31">
        <v>2</v>
      </c>
      <c r="BG81" s="31">
        <v>1</v>
      </c>
      <c r="BH81" s="31">
        <v>2</v>
      </c>
      <c r="BI81" s="31">
        <v>2</v>
      </c>
      <c r="BK81" s="31">
        <v>2</v>
      </c>
      <c r="BL81" s="31">
        <v>2</v>
      </c>
      <c r="BM81" s="31">
        <v>2</v>
      </c>
      <c r="BN81" s="31">
        <v>2</v>
      </c>
      <c r="BO81" s="31">
        <v>2</v>
      </c>
      <c r="BP81" s="31">
        <v>2</v>
      </c>
      <c r="BQ81" s="31">
        <v>2</v>
      </c>
      <c r="BR81" s="31">
        <v>4</v>
      </c>
      <c r="BS81" s="31" t="s">
        <v>355</v>
      </c>
      <c r="BT81" s="31">
        <v>1</v>
      </c>
      <c r="BU81" s="31">
        <v>2</v>
      </c>
      <c r="BV81" s="31">
        <v>2</v>
      </c>
      <c r="BW81" s="31">
        <v>2</v>
      </c>
      <c r="BX81" s="31">
        <v>2</v>
      </c>
      <c r="BY81" s="31">
        <v>1</v>
      </c>
      <c r="BZ81" s="31">
        <v>2</v>
      </c>
      <c r="CA81" s="31">
        <v>2</v>
      </c>
      <c r="CB81" s="31">
        <v>2</v>
      </c>
      <c r="CC81" s="31">
        <v>2</v>
      </c>
      <c r="CD81" s="31">
        <v>1</v>
      </c>
      <c r="CH81" s="31">
        <v>1</v>
      </c>
      <c r="CM81" s="31">
        <v>1</v>
      </c>
      <c r="CN81" s="31">
        <v>16</v>
      </c>
      <c r="CO81" s="31">
        <v>22</v>
      </c>
      <c r="DA81" s="31">
        <v>1</v>
      </c>
      <c r="DB81" s="31">
        <v>4</v>
      </c>
      <c r="DD81" s="31">
        <v>4</v>
      </c>
      <c r="DE81" s="31">
        <v>0</v>
      </c>
      <c r="DF81" s="31">
        <v>2</v>
      </c>
      <c r="DG81" s="31">
        <v>0</v>
      </c>
      <c r="DH81" s="31">
        <v>3</v>
      </c>
      <c r="DI81" s="31">
        <v>4</v>
      </c>
      <c r="DJ81" s="31">
        <v>4</v>
      </c>
      <c r="DK81" s="31">
        <v>4</v>
      </c>
      <c r="DL81" s="31">
        <v>4</v>
      </c>
      <c r="DM81" s="31">
        <v>3</v>
      </c>
      <c r="DN81" s="31">
        <v>3</v>
      </c>
      <c r="DO81" s="31">
        <v>3</v>
      </c>
      <c r="DP81" s="31">
        <v>4</v>
      </c>
      <c r="DQ81" s="31">
        <v>4</v>
      </c>
      <c r="DR81" s="31">
        <v>38</v>
      </c>
      <c r="DT81" s="31">
        <v>258</v>
      </c>
      <c r="DU81" s="31">
        <v>0</v>
      </c>
      <c r="DV81" s="31">
        <v>145</v>
      </c>
      <c r="DW81" s="31" t="s">
        <v>2136</v>
      </c>
      <c r="DX81" s="31">
        <v>56.6</v>
      </c>
      <c r="DY81" s="31">
        <v>52.4</v>
      </c>
      <c r="DZ81" s="31">
        <v>65.2</v>
      </c>
      <c r="EA81" s="31" t="s">
        <v>2137</v>
      </c>
      <c r="EB81" s="31">
        <v>91</v>
      </c>
      <c r="EC81" s="31">
        <v>45</v>
      </c>
      <c r="ED81" s="31">
        <v>84</v>
      </c>
      <c r="EE81" s="31" t="s">
        <v>2138</v>
      </c>
      <c r="EV81" s="31">
        <v>1</v>
      </c>
      <c r="EW81" s="31">
        <v>2</v>
      </c>
      <c r="EX81" s="31">
        <v>2</v>
      </c>
      <c r="EY81" s="31">
        <v>2</v>
      </c>
      <c r="EZ81" s="31">
        <v>1</v>
      </c>
      <c r="FA81" s="31">
        <v>1</v>
      </c>
      <c r="FB81" s="31">
        <v>1</v>
      </c>
      <c r="FC81" s="31">
        <v>3</v>
      </c>
      <c r="FK81" s="31">
        <v>1</v>
      </c>
      <c r="FL81" s="31">
        <v>2</v>
      </c>
      <c r="FM81" s="31">
        <v>1</v>
      </c>
      <c r="FN81" s="31">
        <v>2</v>
      </c>
      <c r="FO81" s="31">
        <v>2</v>
      </c>
      <c r="FP81" s="31">
        <v>1</v>
      </c>
      <c r="FQ81" s="31">
        <v>2</v>
      </c>
      <c r="FR81" s="31">
        <v>2</v>
      </c>
      <c r="FS81" s="31">
        <v>4</v>
      </c>
      <c r="FT81" s="31">
        <v>2</v>
      </c>
      <c r="FU81" s="31">
        <v>2</v>
      </c>
      <c r="FV81" s="31">
        <v>2</v>
      </c>
      <c r="FW81" s="31">
        <v>1</v>
      </c>
      <c r="FX81" s="31">
        <v>1</v>
      </c>
      <c r="FY81" s="31">
        <v>2</v>
      </c>
      <c r="GA81" s="31">
        <v>2</v>
      </c>
      <c r="GB81" s="31">
        <v>2</v>
      </c>
      <c r="GC81" s="31">
        <v>1</v>
      </c>
      <c r="GD81" s="31">
        <v>1960</v>
      </c>
      <c r="GE81" s="31">
        <v>1</v>
      </c>
      <c r="GF81" s="31">
        <v>1970</v>
      </c>
      <c r="GH81" s="31">
        <v>2</v>
      </c>
      <c r="GJ81" s="31">
        <v>2</v>
      </c>
      <c r="GL81" s="31">
        <v>2</v>
      </c>
      <c r="GO81" s="31">
        <v>2</v>
      </c>
      <c r="GQ81" s="31">
        <v>1</v>
      </c>
      <c r="GR81" s="31" t="s">
        <v>2394</v>
      </c>
      <c r="GS81" s="31">
        <v>1</v>
      </c>
      <c r="GT81" s="31" t="s">
        <v>2395</v>
      </c>
      <c r="GU81" s="31">
        <v>2</v>
      </c>
      <c r="GW81" s="31">
        <v>2</v>
      </c>
      <c r="GY81" s="31">
        <v>2</v>
      </c>
      <c r="HA81" s="31">
        <v>2</v>
      </c>
      <c r="HM81" s="31">
        <v>2</v>
      </c>
      <c r="HP81" s="31">
        <v>2</v>
      </c>
      <c r="HQ81" s="31">
        <v>2</v>
      </c>
      <c r="HR81" s="31">
        <v>2</v>
      </c>
      <c r="HS81" s="31">
        <v>2</v>
      </c>
      <c r="HT81" s="31">
        <v>2</v>
      </c>
      <c r="HU81" s="31">
        <v>2</v>
      </c>
      <c r="HV81" s="31">
        <v>2</v>
      </c>
      <c r="HZ81" s="31">
        <v>2</v>
      </c>
      <c r="IA81" s="31">
        <v>2</v>
      </c>
      <c r="IB81" s="31">
        <v>2</v>
      </c>
      <c r="IC81" s="31">
        <v>2</v>
      </c>
      <c r="ID81" s="31">
        <v>2</v>
      </c>
      <c r="IE81" s="31">
        <v>2</v>
      </c>
      <c r="IF81" s="31">
        <v>2</v>
      </c>
      <c r="IJ81" s="31">
        <v>2</v>
      </c>
      <c r="IK81" s="31">
        <v>2</v>
      </c>
      <c r="IL81" s="31">
        <v>2</v>
      </c>
      <c r="IM81" s="31">
        <v>2</v>
      </c>
      <c r="IN81" s="31">
        <v>2</v>
      </c>
      <c r="IO81" s="31">
        <v>2</v>
      </c>
      <c r="IP81" s="31">
        <v>2</v>
      </c>
      <c r="IT81" s="31">
        <v>2</v>
      </c>
      <c r="IU81" s="31">
        <v>2</v>
      </c>
      <c r="IV81" s="31">
        <v>2</v>
      </c>
      <c r="IW81" s="31">
        <v>2</v>
      </c>
      <c r="IX81" s="31">
        <v>2</v>
      </c>
      <c r="IY81" s="31">
        <v>2</v>
      </c>
      <c r="IZ81" s="31">
        <v>2</v>
      </c>
      <c r="JD81" s="31">
        <v>2</v>
      </c>
      <c r="JE81" s="31">
        <v>2</v>
      </c>
      <c r="JF81" s="31">
        <v>2</v>
      </c>
      <c r="JG81" s="31">
        <v>2</v>
      </c>
      <c r="JH81" s="31">
        <v>2</v>
      </c>
      <c r="JI81" s="31">
        <v>2</v>
      </c>
      <c r="JJ81" s="31">
        <v>2</v>
      </c>
      <c r="JQ81" s="31" t="s">
        <v>2264</v>
      </c>
      <c r="JZ81" s="31">
        <v>2</v>
      </c>
      <c r="KA81" s="31" t="s">
        <v>2396</v>
      </c>
      <c r="KB81" s="31">
        <v>93</v>
      </c>
      <c r="KC81" s="31">
        <v>2</v>
      </c>
      <c r="KE81" s="31">
        <v>70</v>
      </c>
      <c r="LA81" s="31" t="s">
        <v>2397</v>
      </c>
      <c r="LB81" s="31" t="s">
        <v>2398</v>
      </c>
      <c r="LC81" s="31">
        <v>2</v>
      </c>
      <c r="LD81" s="31">
        <v>2</v>
      </c>
      <c r="LE81" s="31" t="s">
        <v>2398</v>
      </c>
      <c r="LF81" s="31">
        <v>2</v>
      </c>
      <c r="LG81" s="31">
        <v>2</v>
      </c>
      <c r="LH81" s="31">
        <v>1</v>
      </c>
      <c r="LI81" s="31">
        <v>2</v>
      </c>
      <c r="LK81" s="31">
        <v>2</v>
      </c>
      <c r="LM81" s="31">
        <v>2</v>
      </c>
      <c r="LO81" s="31">
        <v>2</v>
      </c>
      <c r="LQ81" s="31">
        <v>2</v>
      </c>
      <c r="LS81" s="31">
        <v>2</v>
      </c>
      <c r="LU81" s="31">
        <v>2</v>
      </c>
      <c r="LW81" s="31">
        <v>2</v>
      </c>
      <c r="LY81" s="31">
        <v>2</v>
      </c>
      <c r="MA81" s="31">
        <v>2</v>
      </c>
      <c r="MC81" s="31">
        <v>2</v>
      </c>
      <c r="ME81" s="31">
        <v>2</v>
      </c>
      <c r="MG81" s="31">
        <v>2</v>
      </c>
      <c r="MI81" s="31">
        <v>2</v>
      </c>
      <c r="MK81" s="31">
        <v>2</v>
      </c>
      <c r="MM81" s="31">
        <v>2</v>
      </c>
      <c r="MO81" s="31">
        <v>2</v>
      </c>
      <c r="MQ81" s="31">
        <v>2</v>
      </c>
      <c r="MS81" s="31">
        <v>2</v>
      </c>
      <c r="MU81" s="31">
        <v>2</v>
      </c>
      <c r="MW81" s="31">
        <v>2</v>
      </c>
      <c r="MY81" s="31" t="s">
        <v>355</v>
      </c>
      <c r="NC81" s="31">
        <v>2</v>
      </c>
      <c r="NE81" s="31">
        <v>2</v>
      </c>
      <c r="NG81" s="31">
        <v>1</v>
      </c>
      <c r="NH81" s="31">
        <v>5</v>
      </c>
      <c r="NI81" s="31">
        <v>2</v>
      </c>
      <c r="NK81" s="31">
        <v>2</v>
      </c>
      <c r="NM81" s="31">
        <v>2</v>
      </c>
      <c r="NO81" s="31">
        <v>2</v>
      </c>
      <c r="NQ81" s="31">
        <v>2</v>
      </c>
      <c r="NS81" s="31">
        <v>2</v>
      </c>
      <c r="NU81" s="31">
        <v>2</v>
      </c>
      <c r="NW81" s="31">
        <v>2</v>
      </c>
      <c r="NY81" s="31">
        <v>2</v>
      </c>
      <c r="OA81" s="31">
        <v>2</v>
      </c>
      <c r="OC81" s="31">
        <v>2</v>
      </c>
      <c r="OE81" s="31">
        <v>2</v>
      </c>
      <c r="OG81" s="31">
        <v>2</v>
      </c>
      <c r="OI81" s="31">
        <v>2</v>
      </c>
      <c r="OK81" s="31">
        <v>2</v>
      </c>
      <c r="OM81" s="31">
        <v>2</v>
      </c>
      <c r="OO81" s="31">
        <v>2</v>
      </c>
      <c r="OQ81" s="31" t="s">
        <v>355</v>
      </c>
      <c r="OS81" s="31">
        <v>2</v>
      </c>
      <c r="OU81" s="31">
        <v>2</v>
      </c>
      <c r="OW81" s="31">
        <v>2</v>
      </c>
      <c r="OY81" s="31">
        <v>2</v>
      </c>
      <c r="PA81" s="31">
        <v>2</v>
      </c>
      <c r="PC81" s="31">
        <v>2</v>
      </c>
      <c r="PE81" s="31">
        <v>2</v>
      </c>
      <c r="PG81" s="31">
        <v>2</v>
      </c>
      <c r="PI81" s="31">
        <v>2</v>
      </c>
      <c r="PK81" s="31">
        <v>2</v>
      </c>
      <c r="PM81" s="31">
        <v>2</v>
      </c>
      <c r="PO81" s="31">
        <v>2</v>
      </c>
      <c r="PQ81" s="31">
        <v>2</v>
      </c>
      <c r="PS81" s="31">
        <v>2</v>
      </c>
      <c r="PU81" s="31">
        <v>2</v>
      </c>
      <c r="PW81" s="31">
        <v>2</v>
      </c>
      <c r="PY81" s="31">
        <v>2</v>
      </c>
      <c r="QA81" s="31">
        <v>2</v>
      </c>
      <c r="QC81" s="31">
        <v>2</v>
      </c>
      <c r="QE81" s="31">
        <v>2</v>
      </c>
      <c r="QG81" s="31">
        <v>2</v>
      </c>
      <c r="QI81" s="31" t="s">
        <v>355</v>
      </c>
      <c r="QK81" s="31">
        <v>1</v>
      </c>
      <c r="QL81" s="31">
        <v>2</v>
      </c>
      <c r="QM81" s="31">
        <v>2</v>
      </c>
      <c r="QN81" s="31">
        <v>2</v>
      </c>
      <c r="QO81" s="31">
        <v>2</v>
      </c>
      <c r="QP81" s="31">
        <v>2</v>
      </c>
      <c r="QQ81" s="31">
        <v>2</v>
      </c>
      <c r="QR81" s="31">
        <v>2</v>
      </c>
      <c r="QS81" s="31">
        <v>2</v>
      </c>
      <c r="QT81" s="31">
        <v>2</v>
      </c>
      <c r="QU81" s="31">
        <v>2</v>
      </c>
      <c r="QV81" s="31">
        <v>2</v>
      </c>
      <c r="QW81" s="31">
        <v>2</v>
      </c>
      <c r="QX81" s="31">
        <v>2</v>
      </c>
      <c r="QY81" s="31">
        <v>2</v>
      </c>
      <c r="QZ81" s="31">
        <v>2</v>
      </c>
      <c r="RA81" s="31">
        <v>2</v>
      </c>
      <c r="RB81" s="31">
        <v>2</v>
      </c>
      <c r="RC81" s="31">
        <v>2</v>
      </c>
      <c r="RD81" s="31">
        <v>2</v>
      </c>
      <c r="RE81" s="31">
        <v>2</v>
      </c>
      <c r="RF81" s="31">
        <v>2</v>
      </c>
      <c r="RG81" s="31">
        <v>2</v>
      </c>
      <c r="RH81" s="31">
        <v>2</v>
      </c>
      <c r="RI81" s="31">
        <v>2</v>
      </c>
      <c r="RJ81" s="31">
        <v>2</v>
      </c>
      <c r="RK81" s="31">
        <v>2</v>
      </c>
      <c r="RL81" s="31">
        <v>2</v>
      </c>
      <c r="RM81" s="31">
        <v>2</v>
      </c>
      <c r="RN81" s="31">
        <v>2</v>
      </c>
      <c r="RO81" s="31">
        <v>1</v>
      </c>
      <c r="RP81" s="31">
        <v>2</v>
      </c>
      <c r="RQ81" s="31">
        <v>2</v>
      </c>
      <c r="RR81" s="31">
        <v>1</v>
      </c>
      <c r="RS81" s="31">
        <v>2</v>
      </c>
      <c r="RT81" s="31" t="s">
        <v>2231</v>
      </c>
      <c r="RU81" s="31" t="s">
        <v>2399</v>
      </c>
      <c r="RV81" s="31" t="s">
        <v>355</v>
      </c>
      <c r="RW81" s="31" t="s">
        <v>355</v>
      </c>
      <c r="RX81" s="31">
        <v>5</v>
      </c>
      <c r="RY81" s="31">
        <v>1</v>
      </c>
      <c r="RZ81" s="31">
        <v>2</v>
      </c>
      <c r="SA81" s="31">
        <v>2</v>
      </c>
      <c r="SB81" s="31">
        <v>2</v>
      </c>
      <c r="SC81" s="31">
        <v>2</v>
      </c>
      <c r="SF81" s="31">
        <v>2</v>
      </c>
      <c r="SG81" s="31">
        <v>2</v>
      </c>
      <c r="SH81" s="31">
        <v>2</v>
      </c>
      <c r="SI81" s="31">
        <v>2</v>
      </c>
      <c r="SJ81" s="31">
        <v>2</v>
      </c>
      <c r="SK81" s="31">
        <v>2</v>
      </c>
      <c r="SL81" s="31">
        <v>2</v>
      </c>
      <c r="SM81" s="31" t="s">
        <v>1437</v>
      </c>
      <c r="SO81" s="31">
        <v>1</v>
      </c>
      <c r="SP81" s="31">
        <v>2</v>
      </c>
      <c r="SQ81" s="31">
        <v>2</v>
      </c>
      <c r="SR81" s="31">
        <v>1</v>
      </c>
      <c r="SS81" s="31">
        <v>1</v>
      </c>
      <c r="ST81" s="31">
        <v>1</v>
      </c>
      <c r="SU81" s="31">
        <v>1</v>
      </c>
      <c r="SV81" s="31">
        <v>1</v>
      </c>
      <c r="SW81" s="31" t="s">
        <v>2233</v>
      </c>
      <c r="SX81" s="31">
        <v>12</v>
      </c>
      <c r="SZ81" s="31">
        <v>2</v>
      </c>
      <c r="TA81" s="31">
        <v>2</v>
      </c>
      <c r="TB81" s="31">
        <v>2</v>
      </c>
      <c r="TC81" s="31">
        <v>2</v>
      </c>
      <c r="TD81" s="31">
        <v>2</v>
      </c>
      <c r="TE81" s="31">
        <v>2</v>
      </c>
      <c r="TF81" s="31">
        <v>2</v>
      </c>
      <c r="TG81" s="31">
        <v>1</v>
      </c>
      <c r="TH81" s="31" t="s">
        <v>1437</v>
      </c>
      <c r="TJ81" s="31" t="s">
        <v>2156</v>
      </c>
      <c r="TK81" s="31" t="s">
        <v>2400</v>
      </c>
      <c r="TQ81" s="31">
        <v>0</v>
      </c>
      <c r="TS81" s="31">
        <v>1</v>
      </c>
      <c r="TT81" s="31">
        <v>2</v>
      </c>
      <c r="TU81" s="31">
        <v>2</v>
      </c>
      <c r="TV81" s="31">
        <v>2</v>
      </c>
      <c r="TW81" s="31">
        <v>1</v>
      </c>
      <c r="TX81" s="31">
        <v>1</v>
      </c>
      <c r="TY81" s="31">
        <v>1</v>
      </c>
      <c r="TZ81" s="31">
        <v>1</v>
      </c>
      <c r="UA81" s="31">
        <v>1</v>
      </c>
    </row>
    <row r="82" spans="1:547" s="31" customFormat="1" ht="13.5" customHeight="1">
      <c r="A82" s="31">
        <f t="shared" si="1"/>
        <v>80</v>
      </c>
      <c r="B82" s="31">
        <v>80</v>
      </c>
      <c r="C82" s="31">
        <v>50</v>
      </c>
      <c r="D82" s="31" t="s">
        <v>2121</v>
      </c>
      <c r="E82" s="31" t="s">
        <v>2401</v>
      </c>
      <c r="F82" s="31">
        <v>3</v>
      </c>
      <c r="H82" s="31">
        <v>42422</v>
      </c>
      <c r="I82" s="31">
        <v>18208</v>
      </c>
      <c r="K82" s="31">
        <v>1</v>
      </c>
      <c r="L82" s="31">
        <v>4</v>
      </c>
      <c r="N82" s="31">
        <v>4</v>
      </c>
      <c r="P82" s="31">
        <v>4</v>
      </c>
      <c r="R82" s="31">
        <v>42077</v>
      </c>
      <c r="S82" s="31">
        <v>42198</v>
      </c>
      <c r="T82" s="31">
        <v>42393</v>
      </c>
      <c r="W82" s="31">
        <v>1</v>
      </c>
      <c r="X82" s="31">
        <v>2</v>
      </c>
      <c r="Y82" s="31">
        <v>2</v>
      </c>
      <c r="Z82" s="31">
        <v>2</v>
      </c>
      <c r="AA82" s="31">
        <v>2</v>
      </c>
      <c r="AB82" s="31">
        <v>2</v>
      </c>
      <c r="AC82" s="31">
        <v>2</v>
      </c>
      <c r="AD82" s="31">
        <v>2</v>
      </c>
      <c r="AE82" s="31">
        <v>3</v>
      </c>
      <c r="AG82" s="31">
        <v>1</v>
      </c>
      <c r="AH82" s="31">
        <v>2</v>
      </c>
      <c r="AI82" s="31">
        <v>6</v>
      </c>
      <c r="AJ82" s="31">
        <v>2</v>
      </c>
      <c r="AK82" s="31">
        <v>4</v>
      </c>
      <c r="AL82" s="31">
        <v>2</v>
      </c>
      <c r="AN82" s="31">
        <v>2</v>
      </c>
      <c r="AO82" s="31">
        <v>2</v>
      </c>
      <c r="AP82" s="31">
        <v>2</v>
      </c>
      <c r="AQ82" s="31">
        <v>2</v>
      </c>
      <c r="AR82" s="31">
        <v>2</v>
      </c>
      <c r="AS82" s="31">
        <v>2</v>
      </c>
      <c r="AT82" s="31">
        <v>2</v>
      </c>
      <c r="AU82" s="31">
        <v>2</v>
      </c>
      <c r="AW82" s="31">
        <v>2</v>
      </c>
      <c r="AX82" s="31">
        <v>2</v>
      </c>
      <c r="AY82" s="31">
        <v>2</v>
      </c>
      <c r="AZ82" s="31">
        <v>1</v>
      </c>
      <c r="BA82" s="31">
        <v>2</v>
      </c>
      <c r="BB82" s="31">
        <v>2</v>
      </c>
      <c r="BD82" s="31">
        <v>2</v>
      </c>
      <c r="BE82" s="31">
        <v>2</v>
      </c>
      <c r="BF82" s="31">
        <v>2</v>
      </c>
      <c r="BG82" s="31">
        <v>1</v>
      </c>
      <c r="BH82" s="31">
        <v>2</v>
      </c>
      <c r="BI82" s="31">
        <v>2</v>
      </c>
      <c r="BK82" s="31">
        <v>2</v>
      </c>
      <c r="BL82" s="31">
        <v>2</v>
      </c>
      <c r="BM82" s="31">
        <v>2</v>
      </c>
      <c r="BN82" s="31">
        <v>2</v>
      </c>
      <c r="BO82" s="31">
        <v>2</v>
      </c>
      <c r="BP82" s="31">
        <v>2</v>
      </c>
      <c r="BQ82" s="31">
        <v>2</v>
      </c>
      <c r="BT82" s="31">
        <v>2</v>
      </c>
      <c r="BU82" s="31">
        <v>2</v>
      </c>
      <c r="BV82" s="31">
        <v>2</v>
      </c>
      <c r="BW82" s="31">
        <v>2</v>
      </c>
      <c r="BX82" s="31">
        <v>2</v>
      </c>
      <c r="BY82" s="31">
        <v>1</v>
      </c>
      <c r="BZ82" s="31">
        <v>2</v>
      </c>
      <c r="CA82" s="31">
        <v>2</v>
      </c>
      <c r="CC82" s="31">
        <v>2</v>
      </c>
      <c r="CD82" s="31">
        <v>1</v>
      </c>
      <c r="CH82" s="31">
        <v>2</v>
      </c>
      <c r="CM82" s="31">
        <v>5</v>
      </c>
      <c r="CN82" s="31">
        <v>17</v>
      </c>
      <c r="DA82" s="31">
        <v>2</v>
      </c>
      <c r="DB82" s="31">
        <v>4</v>
      </c>
      <c r="DC82" s="31">
        <v>7</v>
      </c>
      <c r="DF82" s="31">
        <v>4</v>
      </c>
      <c r="DG82" s="31">
        <v>4</v>
      </c>
      <c r="DH82" s="31">
        <v>4</v>
      </c>
      <c r="DI82" s="31">
        <v>3</v>
      </c>
      <c r="DJ82" s="31">
        <v>3</v>
      </c>
      <c r="DK82" s="31">
        <v>3</v>
      </c>
      <c r="DL82" s="31">
        <v>3</v>
      </c>
      <c r="DM82" s="31">
        <v>2</v>
      </c>
      <c r="DN82" s="31">
        <v>1</v>
      </c>
      <c r="DO82" s="31">
        <v>4</v>
      </c>
      <c r="DP82" s="31">
        <v>4</v>
      </c>
      <c r="DQ82" s="31">
        <v>4</v>
      </c>
      <c r="DR82" s="31">
        <v>39</v>
      </c>
      <c r="DT82" s="31">
        <v>228</v>
      </c>
      <c r="DV82" s="31">
        <v>145</v>
      </c>
      <c r="DW82" s="31" t="s">
        <v>2136</v>
      </c>
      <c r="EB82" s="31">
        <v>49</v>
      </c>
      <c r="EC82" s="31">
        <v>45</v>
      </c>
      <c r="ED82" s="31">
        <v>84</v>
      </c>
      <c r="EE82" s="31" t="s">
        <v>2138</v>
      </c>
      <c r="EZ82" s="31">
        <v>1</v>
      </c>
      <c r="FA82" s="31">
        <v>1</v>
      </c>
      <c r="FC82" s="31">
        <v>1</v>
      </c>
      <c r="FK82" s="31">
        <v>1</v>
      </c>
      <c r="FL82" s="31">
        <v>2</v>
      </c>
      <c r="FM82" s="31">
        <v>2</v>
      </c>
      <c r="FN82" s="31">
        <v>2</v>
      </c>
      <c r="FO82" s="31">
        <v>2</v>
      </c>
      <c r="FP82" s="31">
        <v>1</v>
      </c>
      <c r="FQ82" s="31">
        <v>2</v>
      </c>
      <c r="FR82" s="31">
        <v>2</v>
      </c>
      <c r="FS82" s="31">
        <v>4</v>
      </c>
      <c r="FT82" s="31">
        <v>2</v>
      </c>
      <c r="FU82" s="31">
        <v>2</v>
      </c>
      <c r="FV82" s="31">
        <v>2</v>
      </c>
      <c r="FW82" s="31">
        <v>1</v>
      </c>
      <c r="FX82" s="31">
        <v>1</v>
      </c>
      <c r="FY82" s="31">
        <v>2</v>
      </c>
      <c r="GA82" s="31">
        <v>2</v>
      </c>
      <c r="GB82" s="31">
        <v>2</v>
      </c>
      <c r="GC82" s="31">
        <v>2</v>
      </c>
      <c r="GE82" s="31">
        <v>2</v>
      </c>
      <c r="GH82" s="31">
        <v>2</v>
      </c>
      <c r="GJ82" s="31">
        <v>2</v>
      </c>
      <c r="GL82" s="31">
        <v>2</v>
      </c>
      <c r="GO82" s="31">
        <v>2</v>
      </c>
      <c r="GQ82" s="31">
        <v>2</v>
      </c>
      <c r="GS82" s="31">
        <v>2</v>
      </c>
      <c r="GU82" s="31">
        <v>2</v>
      </c>
      <c r="GW82" s="31">
        <v>2</v>
      </c>
      <c r="GY82" s="31">
        <v>2</v>
      </c>
      <c r="HA82" s="31">
        <v>2</v>
      </c>
      <c r="HM82" s="31">
        <v>2</v>
      </c>
      <c r="HP82" s="31">
        <v>2</v>
      </c>
      <c r="HQ82" s="31">
        <v>2</v>
      </c>
      <c r="HR82" s="31">
        <v>2</v>
      </c>
      <c r="HS82" s="31">
        <v>2</v>
      </c>
      <c r="HT82" s="31">
        <v>2</v>
      </c>
      <c r="HU82" s="31">
        <v>2</v>
      </c>
      <c r="HV82" s="31">
        <v>2</v>
      </c>
      <c r="HW82" s="31" t="s">
        <v>355</v>
      </c>
      <c r="HX82" s="31" t="s">
        <v>355</v>
      </c>
      <c r="HY82" s="31" t="s">
        <v>355</v>
      </c>
      <c r="HZ82" s="31">
        <v>2</v>
      </c>
      <c r="IA82" s="31">
        <v>2</v>
      </c>
      <c r="IB82" s="31">
        <v>2</v>
      </c>
      <c r="IC82" s="31">
        <v>2</v>
      </c>
      <c r="ID82" s="31">
        <v>2</v>
      </c>
      <c r="IE82" s="31">
        <v>2</v>
      </c>
      <c r="IF82" s="31">
        <v>2</v>
      </c>
      <c r="IG82" s="31" t="s">
        <v>355</v>
      </c>
      <c r="IH82" s="31" t="s">
        <v>355</v>
      </c>
      <c r="II82" s="31" t="s">
        <v>355</v>
      </c>
      <c r="IJ82" s="31">
        <v>2</v>
      </c>
      <c r="IK82" s="31">
        <v>2</v>
      </c>
      <c r="IL82" s="31">
        <v>2</v>
      </c>
      <c r="IM82" s="31">
        <v>2</v>
      </c>
      <c r="IN82" s="31">
        <v>2</v>
      </c>
      <c r="IO82" s="31">
        <v>2</v>
      </c>
      <c r="IP82" s="31">
        <v>2</v>
      </c>
      <c r="IQ82" s="31" t="s">
        <v>355</v>
      </c>
      <c r="IR82" s="31" t="s">
        <v>355</v>
      </c>
      <c r="IS82" s="31" t="s">
        <v>355</v>
      </c>
      <c r="IT82" s="31">
        <v>2</v>
      </c>
      <c r="IU82" s="31">
        <v>2</v>
      </c>
      <c r="IV82" s="31">
        <v>2</v>
      </c>
      <c r="IW82" s="31">
        <v>2</v>
      </c>
      <c r="IX82" s="31">
        <v>2</v>
      </c>
      <c r="IY82" s="31">
        <v>2</v>
      </c>
      <c r="IZ82" s="31">
        <v>2</v>
      </c>
      <c r="JA82" s="31" t="s">
        <v>355</v>
      </c>
      <c r="JB82" s="31" t="s">
        <v>355</v>
      </c>
      <c r="JC82" s="31" t="s">
        <v>355</v>
      </c>
      <c r="JD82" s="31">
        <v>2</v>
      </c>
      <c r="JE82" s="31">
        <v>2</v>
      </c>
      <c r="JF82" s="31">
        <v>2</v>
      </c>
      <c r="JG82" s="31">
        <v>2</v>
      </c>
      <c r="JH82" s="31">
        <v>2</v>
      </c>
      <c r="JI82" s="31">
        <v>2</v>
      </c>
      <c r="JJ82" s="31">
        <v>2</v>
      </c>
      <c r="JK82" s="31" t="s">
        <v>355</v>
      </c>
      <c r="JL82" s="31" t="s">
        <v>355</v>
      </c>
      <c r="JM82" s="31" t="s">
        <v>355</v>
      </c>
      <c r="JN82" s="31" t="s">
        <v>2402</v>
      </c>
      <c r="JO82" s="31" t="s">
        <v>2403</v>
      </c>
      <c r="JQ82" s="31" t="s">
        <v>1925</v>
      </c>
      <c r="JZ82" s="31">
        <v>2</v>
      </c>
      <c r="KA82" s="31" t="s">
        <v>2311</v>
      </c>
      <c r="KB82" s="31">
        <v>85</v>
      </c>
      <c r="KC82" s="31">
        <v>2</v>
      </c>
      <c r="KE82" s="31">
        <v>57</v>
      </c>
      <c r="LA82" s="31" t="s">
        <v>2404</v>
      </c>
      <c r="LB82" s="31" t="s">
        <v>2405</v>
      </c>
      <c r="LC82" s="31">
        <v>2</v>
      </c>
      <c r="LE82" s="31" t="s">
        <v>2398</v>
      </c>
      <c r="LF82" s="31">
        <v>2</v>
      </c>
      <c r="LG82" s="31">
        <v>2</v>
      </c>
      <c r="LH82" s="31">
        <v>1</v>
      </c>
      <c r="NQ82" s="31">
        <v>1</v>
      </c>
      <c r="NR82" s="31">
        <v>3</v>
      </c>
      <c r="QK82" s="31">
        <v>1</v>
      </c>
      <c r="QL82" s="31">
        <v>2</v>
      </c>
      <c r="QM82" s="31">
        <v>2</v>
      </c>
      <c r="QN82" s="31">
        <v>2</v>
      </c>
      <c r="QO82" s="31">
        <v>2</v>
      </c>
      <c r="QP82" s="31">
        <v>2</v>
      </c>
      <c r="QQ82" s="31">
        <v>2</v>
      </c>
      <c r="QR82" s="31">
        <v>2</v>
      </c>
      <c r="QS82" s="31">
        <v>2</v>
      </c>
      <c r="QT82" s="31">
        <v>2</v>
      </c>
      <c r="QU82" s="31">
        <v>2</v>
      </c>
      <c r="QV82" s="31">
        <v>2</v>
      </c>
      <c r="QW82" s="31">
        <v>2</v>
      </c>
      <c r="QX82" s="31">
        <v>2</v>
      </c>
      <c r="QY82" s="31">
        <v>2</v>
      </c>
      <c r="QZ82" s="31">
        <v>2</v>
      </c>
      <c r="RA82" s="31">
        <v>1</v>
      </c>
      <c r="RB82" s="31">
        <v>2</v>
      </c>
      <c r="RC82" s="31">
        <v>2</v>
      </c>
      <c r="RD82" s="31">
        <v>2</v>
      </c>
      <c r="RE82" s="31">
        <v>1</v>
      </c>
      <c r="RF82" s="31">
        <v>2</v>
      </c>
      <c r="RG82" s="31">
        <v>2</v>
      </c>
      <c r="RH82" s="31">
        <v>2</v>
      </c>
      <c r="RI82" s="31">
        <v>2</v>
      </c>
      <c r="RJ82" s="31">
        <v>2</v>
      </c>
      <c r="RK82" s="31">
        <v>2</v>
      </c>
      <c r="RL82" s="31">
        <v>2</v>
      </c>
      <c r="RM82" s="31">
        <v>2</v>
      </c>
      <c r="RN82" s="31">
        <v>2</v>
      </c>
      <c r="RO82" s="31">
        <v>2</v>
      </c>
      <c r="RP82" s="31">
        <v>2</v>
      </c>
      <c r="RQ82" s="31">
        <v>2</v>
      </c>
      <c r="RR82" s="31">
        <v>2</v>
      </c>
      <c r="RS82" s="31">
        <v>1</v>
      </c>
      <c r="RT82" s="31" t="s">
        <v>2231</v>
      </c>
      <c r="RU82" s="31" t="s">
        <v>1863</v>
      </c>
      <c r="RV82" s="31" t="s">
        <v>355</v>
      </c>
      <c r="RW82" s="31" t="s">
        <v>2345</v>
      </c>
      <c r="RX82" s="31">
        <v>3</v>
      </c>
      <c r="RZ82" s="31">
        <v>2</v>
      </c>
      <c r="SA82" s="31">
        <v>2</v>
      </c>
      <c r="SB82" s="31">
        <v>2</v>
      </c>
      <c r="SC82" s="31">
        <v>2</v>
      </c>
      <c r="SD82" s="31">
        <v>5</v>
      </c>
      <c r="SF82" s="31">
        <v>2</v>
      </c>
      <c r="SG82" s="31">
        <v>2</v>
      </c>
      <c r="SH82" s="31">
        <v>2</v>
      </c>
      <c r="SI82" s="31">
        <v>2</v>
      </c>
      <c r="SJ82" s="31">
        <v>2</v>
      </c>
      <c r="SK82" s="31">
        <v>2</v>
      </c>
      <c r="SL82" s="31">
        <v>2</v>
      </c>
      <c r="SM82" s="31" t="s">
        <v>1430</v>
      </c>
      <c r="SN82" s="31" t="s">
        <v>355</v>
      </c>
      <c r="SO82" s="31">
        <v>2</v>
      </c>
      <c r="SP82" s="31">
        <v>2</v>
      </c>
      <c r="SQ82" s="31">
        <v>2</v>
      </c>
      <c r="SR82" s="31">
        <v>1</v>
      </c>
      <c r="SS82" s="31">
        <v>2</v>
      </c>
      <c r="ST82" s="31">
        <v>2</v>
      </c>
      <c r="SU82" s="31">
        <v>2</v>
      </c>
      <c r="SV82" s="31">
        <v>2</v>
      </c>
      <c r="SW82" s="31" t="s">
        <v>1437</v>
      </c>
      <c r="SX82" s="31">
        <v>3</v>
      </c>
      <c r="SZ82" s="31">
        <v>2</v>
      </c>
      <c r="TA82" s="31">
        <v>2</v>
      </c>
      <c r="TB82" s="31">
        <v>2</v>
      </c>
      <c r="TC82" s="31">
        <v>2</v>
      </c>
      <c r="TD82" s="31">
        <v>2</v>
      </c>
      <c r="TE82" s="31">
        <v>2</v>
      </c>
      <c r="TF82" s="31">
        <v>2</v>
      </c>
      <c r="TG82" s="31">
        <v>1</v>
      </c>
      <c r="TH82" s="31" t="s">
        <v>1437</v>
      </c>
      <c r="TJ82" s="31" t="s">
        <v>2154</v>
      </c>
      <c r="TK82" s="31" t="s">
        <v>2354</v>
      </c>
      <c r="TL82" s="31" t="s">
        <v>2155</v>
      </c>
      <c r="TM82" s="31" t="s">
        <v>2156</v>
      </c>
      <c r="TN82" s="31" t="s">
        <v>2400</v>
      </c>
      <c r="TQ82" s="31">
        <v>1</v>
      </c>
      <c r="TS82" s="31">
        <v>2</v>
      </c>
      <c r="TT82" s="31">
        <v>2</v>
      </c>
      <c r="TU82" s="31">
        <v>2</v>
      </c>
      <c r="TV82" s="31">
        <v>2</v>
      </c>
      <c r="TW82" s="31">
        <v>2</v>
      </c>
      <c r="TX82" s="31">
        <v>2</v>
      </c>
      <c r="TY82" s="31">
        <v>2</v>
      </c>
      <c r="TZ82" s="31">
        <v>1</v>
      </c>
      <c r="UA82" s="31">
        <v>1</v>
      </c>
    </row>
    <row r="83" spans="1:547" s="31" customFormat="1" ht="13.5" customHeight="1">
      <c r="A83" s="31">
        <f t="shared" si="1"/>
        <v>81</v>
      </c>
      <c r="B83" s="31">
        <v>81</v>
      </c>
      <c r="C83" s="31">
        <v>51</v>
      </c>
      <c r="D83" s="31" t="s">
        <v>2121</v>
      </c>
      <c r="E83" s="31" t="s">
        <v>2406</v>
      </c>
      <c r="F83" s="31">
        <v>3</v>
      </c>
      <c r="H83" s="31">
        <v>42423</v>
      </c>
      <c r="I83" s="31">
        <v>23492</v>
      </c>
      <c r="J83" s="31">
        <v>2</v>
      </c>
      <c r="K83" s="31">
        <v>1</v>
      </c>
      <c r="L83" s="31">
        <v>3</v>
      </c>
      <c r="M83" s="31">
        <v>2</v>
      </c>
      <c r="P83" s="31">
        <v>2</v>
      </c>
      <c r="Q83" s="31">
        <v>2</v>
      </c>
      <c r="R83" s="31">
        <v>41791</v>
      </c>
      <c r="S83" s="31">
        <v>42309</v>
      </c>
      <c r="T83" s="31">
        <v>42309</v>
      </c>
      <c r="W83" s="31">
        <v>1</v>
      </c>
      <c r="X83" s="31">
        <v>2</v>
      </c>
      <c r="Y83" s="31">
        <v>2</v>
      </c>
      <c r="Z83" s="31">
        <v>2</v>
      </c>
      <c r="AA83" s="31">
        <v>1</v>
      </c>
      <c r="AB83" s="31">
        <v>2</v>
      </c>
      <c r="AC83" s="31">
        <v>2</v>
      </c>
      <c r="AD83" s="31">
        <v>2</v>
      </c>
      <c r="AE83" s="31">
        <v>3</v>
      </c>
      <c r="AF83" s="31">
        <v>3</v>
      </c>
      <c r="AG83" s="31">
        <v>1</v>
      </c>
      <c r="AH83" s="31">
        <v>1</v>
      </c>
      <c r="AI83" s="31">
        <v>3</v>
      </c>
      <c r="AJ83" s="31">
        <v>2</v>
      </c>
      <c r="AK83" s="31">
        <v>4</v>
      </c>
      <c r="AL83" s="31">
        <v>2</v>
      </c>
      <c r="AN83" s="31">
        <v>2</v>
      </c>
      <c r="AO83" s="31">
        <v>2</v>
      </c>
      <c r="AP83" s="31">
        <v>2</v>
      </c>
      <c r="AQ83" s="31">
        <v>1</v>
      </c>
      <c r="AR83" s="31">
        <v>1</v>
      </c>
      <c r="AS83" s="31">
        <v>2</v>
      </c>
      <c r="AT83" s="31">
        <v>2</v>
      </c>
      <c r="AU83" s="31">
        <v>2</v>
      </c>
      <c r="AW83" s="31">
        <v>2</v>
      </c>
      <c r="AX83" s="31">
        <v>2</v>
      </c>
      <c r="AY83" s="31">
        <v>2</v>
      </c>
      <c r="AZ83" s="31">
        <v>1</v>
      </c>
      <c r="BA83" s="31">
        <v>1</v>
      </c>
      <c r="BB83" s="31">
        <v>2</v>
      </c>
      <c r="BD83" s="31">
        <v>2</v>
      </c>
      <c r="BE83" s="31">
        <v>2</v>
      </c>
      <c r="BF83" s="31">
        <v>2</v>
      </c>
      <c r="BG83" s="31">
        <v>1</v>
      </c>
      <c r="BH83" s="31">
        <v>1</v>
      </c>
      <c r="BI83" s="31">
        <v>2</v>
      </c>
      <c r="BK83" s="31">
        <v>2</v>
      </c>
      <c r="BL83" s="31">
        <v>2</v>
      </c>
      <c r="BM83" s="31">
        <v>2</v>
      </c>
      <c r="BN83" s="31">
        <v>2</v>
      </c>
      <c r="BO83" s="31">
        <v>2</v>
      </c>
      <c r="BP83" s="31">
        <v>2</v>
      </c>
      <c r="BQ83" s="31">
        <v>2</v>
      </c>
      <c r="BR83" s="31">
        <v>2</v>
      </c>
      <c r="BS83" s="31" t="s">
        <v>355</v>
      </c>
      <c r="BT83" s="31">
        <v>1</v>
      </c>
      <c r="BU83" s="31">
        <v>2</v>
      </c>
      <c r="BV83" s="31">
        <v>2</v>
      </c>
      <c r="BW83" s="31">
        <v>2</v>
      </c>
      <c r="BX83" s="31">
        <v>2</v>
      </c>
      <c r="BY83" s="31">
        <v>1</v>
      </c>
      <c r="BZ83" s="31">
        <v>2</v>
      </c>
      <c r="CA83" s="31">
        <v>2</v>
      </c>
      <c r="CC83" s="31">
        <v>2</v>
      </c>
      <c r="CM83" s="31">
        <v>23</v>
      </c>
      <c r="CN83" s="31">
        <v>25</v>
      </c>
      <c r="CO83" s="31">
        <v>17</v>
      </c>
      <c r="CP83" s="31">
        <v>19</v>
      </c>
      <c r="CQ83" s="31">
        <v>4</v>
      </c>
      <c r="CR83" s="31">
        <v>10</v>
      </c>
      <c r="CS83" s="31">
        <v>28</v>
      </c>
      <c r="DA83" s="31">
        <v>4</v>
      </c>
      <c r="DB83" s="31">
        <v>2</v>
      </c>
      <c r="DC83" s="31">
        <v>6</v>
      </c>
      <c r="DD83" s="31">
        <v>3</v>
      </c>
      <c r="DE83" s="31">
        <v>8</v>
      </c>
      <c r="DF83" s="31">
        <v>3</v>
      </c>
      <c r="DG83" s="31">
        <v>3</v>
      </c>
      <c r="DH83" s="31">
        <v>4</v>
      </c>
      <c r="DI83" s="31">
        <v>3</v>
      </c>
      <c r="DJ83" s="31">
        <v>3</v>
      </c>
      <c r="DK83" s="31">
        <v>3</v>
      </c>
      <c r="DL83" s="31">
        <v>2</v>
      </c>
      <c r="DM83" s="31">
        <v>2</v>
      </c>
      <c r="DN83" s="31">
        <v>1</v>
      </c>
      <c r="DO83" s="31">
        <v>2</v>
      </c>
      <c r="DP83" s="31">
        <v>4</v>
      </c>
      <c r="DQ83" s="31">
        <v>4</v>
      </c>
      <c r="DR83" s="31">
        <v>34</v>
      </c>
      <c r="DT83" s="31">
        <v>987</v>
      </c>
      <c r="DU83" s="31">
        <v>0</v>
      </c>
      <c r="DV83" s="31">
        <v>170</v>
      </c>
      <c r="DW83" s="31" t="s">
        <v>2136</v>
      </c>
      <c r="DX83" s="31">
        <v>62.9</v>
      </c>
      <c r="DY83" s="31">
        <v>56.4</v>
      </c>
      <c r="DZ83" s="31">
        <v>66.8</v>
      </c>
      <c r="EA83" s="31" t="s">
        <v>2137</v>
      </c>
      <c r="EB83" s="31">
        <v>50</v>
      </c>
      <c r="EC83" s="31">
        <v>59</v>
      </c>
      <c r="ED83" s="31">
        <v>104</v>
      </c>
      <c r="EE83" s="31" t="s">
        <v>2138</v>
      </c>
      <c r="EV83" s="31">
        <v>2</v>
      </c>
      <c r="EW83" s="31">
        <v>2</v>
      </c>
      <c r="EX83" s="31">
        <v>2</v>
      </c>
      <c r="EY83" s="31">
        <v>2</v>
      </c>
      <c r="EZ83" s="31">
        <v>3</v>
      </c>
      <c r="FA83" s="31">
        <v>1</v>
      </c>
      <c r="FB83" s="31">
        <v>1</v>
      </c>
      <c r="FC83" s="31">
        <v>1</v>
      </c>
      <c r="FK83" s="31">
        <v>2</v>
      </c>
      <c r="FL83" s="31">
        <v>2</v>
      </c>
      <c r="FM83" s="31">
        <v>2</v>
      </c>
      <c r="FN83" s="31">
        <v>2</v>
      </c>
      <c r="FO83" s="31">
        <v>2</v>
      </c>
      <c r="FP83" s="31">
        <v>2</v>
      </c>
      <c r="FQ83" s="31">
        <v>2</v>
      </c>
      <c r="FR83" s="31">
        <v>2</v>
      </c>
      <c r="FS83" s="31">
        <v>4</v>
      </c>
      <c r="FT83" s="31">
        <v>1</v>
      </c>
      <c r="FU83" s="31">
        <v>2</v>
      </c>
      <c r="FV83" s="31">
        <v>2</v>
      </c>
      <c r="FW83" s="31">
        <v>1</v>
      </c>
      <c r="FX83" s="31">
        <v>1</v>
      </c>
      <c r="FY83" s="31">
        <v>2</v>
      </c>
      <c r="GA83" s="31">
        <v>2</v>
      </c>
      <c r="GB83" s="31">
        <v>2</v>
      </c>
      <c r="GC83" s="31">
        <v>1</v>
      </c>
      <c r="GD83" s="31">
        <v>1979</v>
      </c>
      <c r="GE83" s="31">
        <v>2</v>
      </c>
      <c r="GH83" s="31">
        <v>1</v>
      </c>
      <c r="GJ83" s="31">
        <v>2</v>
      </c>
      <c r="GL83" s="31">
        <v>1</v>
      </c>
      <c r="GM83" s="31">
        <v>42309</v>
      </c>
      <c r="GN83" s="31" t="s">
        <v>355</v>
      </c>
      <c r="GO83" s="31">
        <v>2</v>
      </c>
      <c r="GQ83" s="31">
        <v>2</v>
      </c>
      <c r="GS83" s="31">
        <v>2</v>
      </c>
      <c r="GU83" s="31">
        <v>2</v>
      </c>
      <c r="GW83" s="31">
        <v>2</v>
      </c>
      <c r="GY83" s="31">
        <v>2</v>
      </c>
      <c r="HA83" s="31">
        <v>2</v>
      </c>
      <c r="HM83" s="31">
        <v>2</v>
      </c>
      <c r="HP83" s="31">
        <v>2</v>
      </c>
      <c r="HQ83" s="31">
        <v>2</v>
      </c>
      <c r="HR83" s="31">
        <v>2</v>
      </c>
      <c r="HS83" s="31">
        <v>2</v>
      </c>
      <c r="HT83" s="31">
        <v>2</v>
      </c>
      <c r="HU83" s="31">
        <v>2</v>
      </c>
      <c r="HV83" s="31">
        <v>2</v>
      </c>
      <c r="HZ83" s="31">
        <v>2</v>
      </c>
      <c r="IA83" s="31">
        <v>2</v>
      </c>
      <c r="IB83" s="31">
        <v>2</v>
      </c>
      <c r="IC83" s="31">
        <v>2</v>
      </c>
      <c r="ID83" s="31">
        <v>2</v>
      </c>
      <c r="IE83" s="31">
        <v>2</v>
      </c>
      <c r="IF83" s="31">
        <v>2</v>
      </c>
      <c r="IJ83" s="31">
        <v>2</v>
      </c>
      <c r="IK83" s="31">
        <v>2</v>
      </c>
      <c r="IL83" s="31">
        <v>2</v>
      </c>
      <c r="IM83" s="31">
        <v>2</v>
      </c>
      <c r="IN83" s="31">
        <v>2</v>
      </c>
      <c r="IO83" s="31">
        <v>2</v>
      </c>
      <c r="IP83" s="31">
        <v>2</v>
      </c>
      <c r="IT83" s="31">
        <v>2</v>
      </c>
      <c r="IU83" s="31">
        <v>2</v>
      </c>
      <c r="IV83" s="31">
        <v>2</v>
      </c>
      <c r="IW83" s="31">
        <v>2</v>
      </c>
      <c r="IX83" s="31">
        <v>2</v>
      </c>
      <c r="IY83" s="31">
        <v>2</v>
      </c>
      <c r="IZ83" s="31">
        <v>2</v>
      </c>
      <c r="JD83" s="31">
        <v>2</v>
      </c>
      <c r="JE83" s="31">
        <v>2</v>
      </c>
      <c r="JF83" s="31">
        <v>2</v>
      </c>
      <c r="JG83" s="31">
        <v>2</v>
      </c>
      <c r="JH83" s="31">
        <v>2</v>
      </c>
      <c r="JI83" s="31">
        <v>2</v>
      </c>
      <c r="JJ83" s="31">
        <v>2</v>
      </c>
      <c r="JN83" s="31" t="s">
        <v>368</v>
      </c>
      <c r="JO83" s="31" t="s">
        <v>1662</v>
      </c>
      <c r="JZ83" s="31">
        <v>2</v>
      </c>
      <c r="KA83" s="31" t="s">
        <v>368</v>
      </c>
      <c r="KB83" s="31">
        <v>54</v>
      </c>
      <c r="KC83" s="31">
        <v>2</v>
      </c>
      <c r="KD83" s="31" t="s">
        <v>2222</v>
      </c>
      <c r="KE83" s="31">
        <v>59</v>
      </c>
      <c r="LA83" s="31" t="s">
        <v>2242</v>
      </c>
      <c r="LB83" s="31" t="s">
        <v>2125</v>
      </c>
      <c r="LC83" s="31">
        <v>2</v>
      </c>
      <c r="LE83" s="31" t="s">
        <v>2407</v>
      </c>
      <c r="LF83" s="31">
        <v>2</v>
      </c>
      <c r="LH83" s="31">
        <v>1</v>
      </c>
      <c r="LI83" s="31">
        <v>2</v>
      </c>
      <c r="LK83" s="31">
        <v>2</v>
      </c>
      <c r="LM83" s="31">
        <v>2</v>
      </c>
      <c r="LO83" s="31">
        <v>2</v>
      </c>
      <c r="LQ83" s="31">
        <v>2</v>
      </c>
      <c r="LS83" s="31">
        <v>2</v>
      </c>
      <c r="LU83" s="31">
        <v>1</v>
      </c>
      <c r="LW83" s="31">
        <v>2</v>
      </c>
      <c r="LY83" s="31">
        <v>2</v>
      </c>
      <c r="MA83" s="31">
        <v>2</v>
      </c>
      <c r="MC83" s="31">
        <v>2</v>
      </c>
      <c r="ME83" s="31">
        <v>2</v>
      </c>
      <c r="MG83" s="31">
        <v>2</v>
      </c>
      <c r="MI83" s="31">
        <v>2</v>
      </c>
      <c r="MK83" s="31">
        <v>2</v>
      </c>
      <c r="MM83" s="31">
        <v>1</v>
      </c>
      <c r="MN83" s="31">
        <v>2</v>
      </c>
      <c r="MO83" s="31">
        <v>2</v>
      </c>
      <c r="MQ83" s="31">
        <v>1</v>
      </c>
      <c r="MR83" s="31">
        <v>2</v>
      </c>
      <c r="MS83" s="31">
        <v>2</v>
      </c>
      <c r="MU83" s="31">
        <v>2</v>
      </c>
      <c r="MW83" s="31">
        <v>2</v>
      </c>
      <c r="MY83" s="31" t="s">
        <v>355</v>
      </c>
      <c r="NC83" s="31">
        <v>2</v>
      </c>
      <c r="NE83" s="31">
        <v>2</v>
      </c>
      <c r="NG83" s="31">
        <v>2</v>
      </c>
      <c r="NI83" s="31">
        <v>2</v>
      </c>
      <c r="NK83" s="31">
        <v>2</v>
      </c>
      <c r="NM83" s="31">
        <v>2</v>
      </c>
      <c r="NO83" s="31">
        <v>2</v>
      </c>
      <c r="NQ83" s="31">
        <v>2</v>
      </c>
      <c r="NS83" s="31">
        <v>2</v>
      </c>
      <c r="NU83" s="31">
        <v>2</v>
      </c>
      <c r="NW83" s="31">
        <v>2</v>
      </c>
      <c r="NY83" s="31">
        <v>2</v>
      </c>
      <c r="OA83" s="31">
        <v>2</v>
      </c>
      <c r="OC83" s="31">
        <v>2</v>
      </c>
      <c r="OE83" s="31">
        <v>2</v>
      </c>
      <c r="OG83" s="31">
        <v>2</v>
      </c>
      <c r="OI83" s="31">
        <v>2</v>
      </c>
      <c r="OK83" s="31">
        <v>2</v>
      </c>
      <c r="OM83" s="31">
        <v>2</v>
      </c>
      <c r="OO83" s="31">
        <v>2</v>
      </c>
      <c r="OQ83" s="31" t="s">
        <v>355</v>
      </c>
      <c r="OS83" s="31">
        <v>2</v>
      </c>
      <c r="OU83" s="31">
        <v>2</v>
      </c>
      <c r="OW83" s="31">
        <v>2</v>
      </c>
      <c r="OY83" s="31">
        <v>2</v>
      </c>
      <c r="PA83" s="31">
        <v>2</v>
      </c>
      <c r="PC83" s="31">
        <v>2</v>
      </c>
      <c r="PE83" s="31">
        <v>2</v>
      </c>
      <c r="PG83" s="31">
        <v>2</v>
      </c>
      <c r="PI83" s="31">
        <v>2</v>
      </c>
      <c r="PK83" s="31">
        <v>2</v>
      </c>
      <c r="PM83" s="31">
        <v>2</v>
      </c>
      <c r="PO83" s="31">
        <v>2</v>
      </c>
      <c r="PQ83" s="31">
        <v>2</v>
      </c>
      <c r="PS83" s="31">
        <v>2</v>
      </c>
      <c r="PU83" s="31">
        <v>2</v>
      </c>
      <c r="PW83" s="31">
        <v>2</v>
      </c>
      <c r="PY83" s="31">
        <v>2</v>
      </c>
      <c r="QA83" s="31">
        <v>2</v>
      </c>
      <c r="QC83" s="31">
        <v>2</v>
      </c>
      <c r="QE83" s="31">
        <v>2</v>
      </c>
      <c r="QG83" s="31">
        <v>2</v>
      </c>
      <c r="QI83" s="31" t="s">
        <v>355</v>
      </c>
      <c r="QK83" s="31">
        <v>1</v>
      </c>
      <c r="QL83" s="31">
        <v>2</v>
      </c>
      <c r="QM83" s="31">
        <v>2</v>
      </c>
      <c r="QN83" s="31">
        <v>2</v>
      </c>
      <c r="QO83" s="31">
        <v>2</v>
      </c>
      <c r="QP83" s="31">
        <v>2</v>
      </c>
      <c r="QQ83" s="31">
        <v>2</v>
      </c>
      <c r="QR83" s="31">
        <v>2</v>
      </c>
      <c r="QS83" s="31">
        <v>2</v>
      </c>
      <c r="QT83" s="31">
        <v>2</v>
      </c>
      <c r="QU83" s="31">
        <v>2</v>
      </c>
      <c r="QV83" s="31">
        <v>2</v>
      </c>
      <c r="QW83" s="31">
        <v>2</v>
      </c>
      <c r="QX83" s="31">
        <v>2</v>
      </c>
      <c r="QY83" s="31">
        <v>2</v>
      </c>
      <c r="QZ83" s="31">
        <v>2</v>
      </c>
      <c r="RA83" s="31">
        <v>2</v>
      </c>
      <c r="RB83" s="31">
        <v>2</v>
      </c>
      <c r="RC83" s="31">
        <v>1</v>
      </c>
      <c r="RD83" s="31">
        <v>2</v>
      </c>
      <c r="RE83" s="31">
        <v>1</v>
      </c>
      <c r="RF83" s="31">
        <v>2</v>
      </c>
      <c r="RG83" s="31">
        <v>1</v>
      </c>
      <c r="RH83" s="31">
        <v>2</v>
      </c>
      <c r="RI83" s="31">
        <v>2</v>
      </c>
      <c r="RJ83" s="31">
        <v>2</v>
      </c>
      <c r="RK83" s="31">
        <v>2</v>
      </c>
      <c r="RL83" s="31">
        <v>1</v>
      </c>
      <c r="RM83" s="31">
        <v>1</v>
      </c>
      <c r="RN83" s="31">
        <v>2</v>
      </c>
      <c r="RO83" s="31">
        <v>2</v>
      </c>
      <c r="RP83" s="31">
        <v>2</v>
      </c>
      <c r="RQ83" s="31">
        <v>2</v>
      </c>
      <c r="RR83" s="31">
        <v>2</v>
      </c>
      <c r="RS83" s="31">
        <v>2</v>
      </c>
      <c r="RT83" s="31" t="s">
        <v>2231</v>
      </c>
      <c r="RU83" s="31" t="s">
        <v>2408</v>
      </c>
      <c r="RV83" s="31" t="s">
        <v>355</v>
      </c>
      <c r="RW83" s="31" t="s">
        <v>355</v>
      </c>
      <c r="RX83" s="31">
        <v>4</v>
      </c>
      <c r="RY83" s="31">
        <v>1</v>
      </c>
      <c r="RZ83" s="31">
        <v>2</v>
      </c>
      <c r="SA83" s="31">
        <v>2</v>
      </c>
      <c r="SB83" s="31">
        <v>2</v>
      </c>
      <c r="SC83" s="31">
        <v>2</v>
      </c>
      <c r="SD83" s="31">
        <v>4</v>
      </c>
      <c r="SE83" s="31">
        <v>1</v>
      </c>
      <c r="SF83" s="31">
        <v>2</v>
      </c>
      <c r="SG83" s="31">
        <v>2</v>
      </c>
      <c r="SH83" s="31">
        <v>2</v>
      </c>
      <c r="SI83" s="31">
        <v>2</v>
      </c>
      <c r="SJ83" s="31">
        <v>2</v>
      </c>
      <c r="SK83" s="31">
        <v>2</v>
      </c>
      <c r="SL83" s="31">
        <v>2</v>
      </c>
      <c r="SM83" s="31" t="s">
        <v>1437</v>
      </c>
      <c r="SO83" s="31">
        <v>2</v>
      </c>
      <c r="SP83" s="31">
        <v>2</v>
      </c>
      <c r="SQ83" s="31">
        <v>2</v>
      </c>
      <c r="SR83" s="31">
        <v>1</v>
      </c>
      <c r="SS83" s="31">
        <v>1</v>
      </c>
      <c r="ST83" s="31">
        <v>2</v>
      </c>
      <c r="SU83" s="31">
        <v>2</v>
      </c>
      <c r="SV83" s="31">
        <v>1</v>
      </c>
      <c r="SW83" s="31" t="s">
        <v>1430</v>
      </c>
      <c r="SX83" s="31">
        <v>3</v>
      </c>
      <c r="SZ83" s="31">
        <v>2</v>
      </c>
      <c r="TA83" s="31">
        <v>2</v>
      </c>
      <c r="TB83" s="31">
        <v>2</v>
      </c>
      <c r="TC83" s="31">
        <v>2</v>
      </c>
      <c r="TD83" s="31">
        <v>2</v>
      </c>
      <c r="TE83" s="31">
        <v>2</v>
      </c>
      <c r="TF83" s="31">
        <v>2</v>
      </c>
      <c r="TG83" s="31">
        <v>1</v>
      </c>
      <c r="TH83" s="31" t="s">
        <v>1437</v>
      </c>
      <c r="TJ83" s="31" t="s">
        <v>2156</v>
      </c>
      <c r="TK83" s="31" t="s">
        <v>2155</v>
      </c>
      <c r="TS83" s="31">
        <v>2</v>
      </c>
      <c r="TT83" s="31">
        <v>2</v>
      </c>
      <c r="TU83" s="31">
        <v>2</v>
      </c>
      <c r="TV83" s="31">
        <v>1</v>
      </c>
      <c r="TW83" s="31">
        <v>1</v>
      </c>
      <c r="TX83" s="31">
        <v>2</v>
      </c>
      <c r="TY83" s="31">
        <v>2</v>
      </c>
      <c r="TZ83" s="31">
        <v>1</v>
      </c>
      <c r="UA83" s="31">
        <v>1</v>
      </c>
    </row>
    <row r="84" spans="1:547" s="31" customFormat="1" ht="13.5" customHeight="1">
      <c r="A84" s="31">
        <f t="shared" si="1"/>
        <v>82</v>
      </c>
      <c r="B84" s="31">
        <v>82</v>
      </c>
      <c r="C84" s="31">
        <v>52</v>
      </c>
      <c r="D84" s="31" t="s">
        <v>2121</v>
      </c>
      <c r="E84" s="31" t="s">
        <v>2409</v>
      </c>
      <c r="F84" s="31">
        <v>3</v>
      </c>
      <c r="H84" s="31">
        <v>42425</v>
      </c>
      <c r="I84" s="31">
        <v>16901</v>
      </c>
      <c r="J84" s="31">
        <v>1</v>
      </c>
      <c r="K84" s="31">
        <v>1</v>
      </c>
      <c r="L84" s="31">
        <v>1</v>
      </c>
      <c r="M84" s="31">
        <v>1</v>
      </c>
      <c r="N84" s="31">
        <v>1</v>
      </c>
      <c r="O84" s="31">
        <v>1</v>
      </c>
      <c r="P84" s="31">
        <v>2</v>
      </c>
      <c r="Q84" s="31">
        <v>1</v>
      </c>
      <c r="R84" s="31">
        <v>40330</v>
      </c>
      <c r="S84" s="31">
        <v>39965</v>
      </c>
      <c r="T84" s="31">
        <v>42401</v>
      </c>
      <c r="W84" s="31">
        <v>1</v>
      </c>
      <c r="X84" s="31">
        <v>2</v>
      </c>
      <c r="Y84" s="31">
        <v>2</v>
      </c>
      <c r="Z84" s="31">
        <v>2</v>
      </c>
      <c r="AA84" s="31">
        <v>2</v>
      </c>
      <c r="AB84" s="31">
        <v>2</v>
      </c>
      <c r="AC84" s="31">
        <v>2</v>
      </c>
      <c r="AD84" s="31">
        <v>2</v>
      </c>
      <c r="AE84" s="31">
        <v>3</v>
      </c>
      <c r="AF84" s="31">
        <v>2</v>
      </c>
      <c r="AG84" s="31">
        <v>1</v>
      </c>
      <c r="AH84" s="31">
        <v>1</v>
      </c>
      <c r="AI84" s="31">
        <v>6</v>
      </c>
      <c r="AJ84" s="31">
        <v>2</v>
      </c>
      <c r="AK84" s="31">
        <v>4</v>
      </c>
      <c r="AL84" s="31">
        <v>2</v>
      </c>
      <c r="AN84" s="31">
        <v>2</v>
      </c>
      <c r="AO84" s="31">
        <v>2</v>
      </c>
      <c r="AP84" s="31">
        <v>2</v>
      </c>
      <c r="AQ84" s="31">
        <v>1</v>
      </c>
      <c r="AR84" s="31">
        <v>2</v>
      </c>
      <c r="AS84" s="31">
        <v>2</v>
      </c>
      <c r="AT84" s="31">
        <v>2</v>
      </c>
      <c r="AU84" s="31">
        <v>2</v>
      </c>
      <c r="AW84" s="31">
        <v>2</v>
      </c>
      <c r="AX84" s="31">
        <v>2</v>
      </c>
      <c r="AY84" s="31">
        <v>2</v>
      </c>
      <c r="AZ84" s="31">
        <v>1</v>
      </c>
      <c r="BA84" s="31">
        <v>1</v>
      </c>
      <c r="BB84" s="31">
        <v>1</v>
      </c>
      <c r="BD84" s="31">
        <v>2</v>
      </c>
      <c r="BE84" s="31">
        <v>1</v>
      </c>
      <c r="BF84" s="31">
        <v>2</v>
      </c>
      <c r="BG84" s="31">
        <v>1</v>
      </c>
      <c r="BH84" s="31">
        <v>1</v>
      </c>
      <c r="BI84" s="31">
        <v>2</v>
      </c>
      <c r="BK84" s="31">
        <v>1</v>
      </c>
      <c r="BL84" s="31">
        <v>2</v>
      </c>
      <c r="BM84" s="31">
        <v>2</v>
      </c>
      <c r="BN84" s="31">
        <v>2</v>
      </c>
      <c r="BO84" s="31">
        <v>2</v>
      </c>
      <c r="BP84" s="31">
        <v>2</v>
      </c>
      <c r="BQ84" s="31">
        <v>3</v>
      </c>
      <c r="BS84" s="31" t="s">
        <v>355</v>
      </c>
      <c r="BT84" s="31">
        <v>2</v>
      </c>
      <c r="BU84" s="31">
        <v>2</v>
      </c>
      <c r="BV84" s="31">
        <v>2</v>
      </c>
      <c r="BW84" s="31">
        <v>2</v>
      </c>
      <c r="BX84" s="31">
        <v>2</v>
      </c>
      <c r="BY84" s="31">
        <v>1</v>
      </c>
      <c r="BZ84" s="31">
        <v>2</v>
      </c>
      <c r="CA84" s="31">
        <v>2</v>
      </c>
      <c r="CB84" s="31">
        <v>2</v>
      </c>
      <c r="CC84" s="31">
        <v>2</v>
      </c>
      <c r="CD84" s="31">
        <v>1</v>
      </c>
      <c r="CH84" s="31">
        <v>1</v>
      </c>
      <c r="CM84" s="31">
        <v>17</v>
      </c>
      <c r="CN84" s="31">
        <v>23</v>
      </c>
      <c r="CO84" s="31">
        <v>20</v>
      </c>
      <c r="CP84" s="31">
        <v>25</v>
      </c>
      <c r="CQ84" s="31">
        <v>6</v>
      </c>
      <c r="CR84" s="31">
        <v>11</v>
      </c>
      <c r="CS84" s="31">
        <v>29</v>
      </c>
      <c r="DA84" s="31">
        <v>4</v>
      </c>
      <c r="DB84" s="31">
        <v>2</v>
      </c>
      <c r="DD84" s="31">
        <v>2</v>
      </c>
      <c r="DF84" s="31">
        <v>4</v>
      </c>
      <c r="DG84" s="31">
        <v>4</v>
      </c>
      <c r="DH84" s="31">
        <v>4</v>
      </c>
      <c r="DI84" s="31">
        <v>4</v>
      </c>
      <c r="DJ84" s="31">
        <v>4</v>
      </c>
      <c r="DK84" s="31">
        <v>4</v>
      </c>
      <c r="DL84" s="31">
        <v>4</v>
      </c>
      <c r="DM84" s="31">
        <v>2</v>
      </c>
      <c r="DN84" s="31">
        <v>1</v>
      </c>
      <c r="DO84" s="31">
        <v>4</v>
      </c>
      <c r="DP84" s="31">
        <v>4</v>
      </c>
      <c r="DQ84" s="31">
        <v>4</v>
      </c>
      <c r="DR84" s="31">
        <v>43</v>
      </c>
      <c r="DT84" s="31">
        <v>150</v>
      </c>
      <c r="DU84" s="31">
        <v>0</v>
      </c>
      <c r="DV84" s="31">
        <v>145</v>
      </c>
      <c r="DW84" s="31" t="s">
        <v>2136</v>
      </c>
      <c r="EV84" s="31">
        <v>1</v>
      </c>
      <c r="EW84" s="31">
        <v>1</v>
      </c>
      <c r="EX84" s="31">
        <v>2</v>
      </c>
      <c r="EY84" s="31">
        <v>2</v>
      </c>
      <c r="EZ84" s="31">
        <v>1</v>
      </c>
      <c r="FA84" s="31">
        <v>1</v>
      </c>
      <c r="FK84" s="31">
        <v>1</v>
      </c>
      <c r="FL84" s="31">
        <v>1</v>
      </c>
      <c r="FM84" s="31">
        <v>2</v>
      </c>
      <c r="FN84" s="31">
        <v>2</v>
      </c>
      <c r="FO84" s="31">
        <v>2</v>
      </c>
      <c r="FP84" s="31">
        <v>2</v>
      </c>
      <c r="FQ84" s="31">
        <v>2</v>
      </c>
      <c r="FR84" s="31">
        <v>2</v>
      </c>
      <c r="FS84" s="31">
        <v>4</v>
      </c>
      <c r="FT84" s="31">
        <v>2</v>
      </c>
      <c r="FU84" s="31">
        <v>2</v>
      </c>
      <c r="FV84" s="31">
        <v>2</v>
      </c>
      <c r="FW84" s="31">
        <v>1</v>
      </c>
      <c r="FX84" s="31">
        <v>1</v>
      </c>
      <c r="FY84" s="31">
        <v>2</v>
      </c>
      <c r="GA84" s="31">
        <v>2</v>
      </c>
      <c r="GB84" s="31">
        <v>2</v>
      </c>
      <c r="GC84" s="31">
        <v>2</v>
      </c>
      <c r="GE84" s="31">
        <v>2</v>
      </c>
      <c r="GH84" s="31">
        <v>2</v>
      </c>
      <c r="GJ84" s="31">
        <v>2</v>
      </c>
      <c r="GL84" s="31">
        <v>1</v>
      </c>
      <c r="GM84" s="31">
        <v>42425</v>
      </c>
      <c r="GO84" s="31">
        <v>2</v>
      </c>
      <c r="GQ84" s="31">
        <v>2</v>
      </c>
      <c r="GS84" s="31">
        <v>2</v>
      </c>
      <c r="GU84" s="31">
        <v>2</v>
      </c>
      <c r="GW84" s="31">
        <v>2</v>
      </c>
      <c r="GY84" s="31">
        <v>2</v>
      </c>
      <c r="HA84" s="31">
        <v>2</v>
      </c>
      <c r="HM84" s="31">
        <v>2</v>
      </c>
      <c r="HP84" s="31">
        <v>2</v>
      </c>
      <c r="HQ84" s="31">
        <v>2</v>
      </c>
      <c r="HR84" s="31">
        <v>2</v>
      </c>
      <c r="HS84" s="31">
        <v>2</v>
      </c>
      <c r="HT84" s="31">
        <v>2</v>
      </c>
      <c r="HU84" s="31">
        <v>2</v>
      </c>
      <c r="HV84" s="31">
        <v>2</v>
      </c>
      <c r="HZ84" s="31">
        <v>2</v>
      </c>
      <c r="IA84" s="31">
        <v>2</v>
      </c>
      <c r="IB84" s="31">
        <v>2</v>
      </c>
      <c r="IC84" s="31">
        <v>2</v>
      </c>
      <c r="ID84" s="31">
        <v>2</v>
      </c>
      <c r="IE84" s="31">
        <v>2</v>
      </c>
      <c r="IF84" s="31">
        <v>2</v>
      </c>
      <c r="IJ84" s="31">
        <v>2</v>
      </c>
      <c r="IK84" s="31">
        <v>2</v>
      </c>
      <c r="IL84" s="31">
        <v>2</v>
      </c>
      <c r="IM84" s="31">
        <v>2</v>
      </c>
      <c r="IN84" s="31">
        <v>2</v>
      </c>
      <c r="IO84" s="31">
        <v>2</v>
      </c>
      <c r="IP84" s="31">
        <v>2</v>
      </c>
      <c r="IT84" s="31">
        <v>2</v>
      </c>
      <c r="IU84" s="31">
        <v>2</v>
      </c>
      <c r="IV84" s="31">
        <v>2</v>
      </c>
      <c r="IW84" s="31">
        <v>2</v>
      </c>
      <c r="IX84" s="31">
        <v>2</v>
      </c>
      <c r="IY84" s="31">
        <v>2</v>
      </c>
      <c r="IZ84" s="31">
        <v>2</v>
      </c>
      <c r="JD84" s="31">
        <v>2</v>
      </c>
      <c r="JE84" s="31">
        <v>2</v>
      </c>
      <c r="JF84" s="31">
        <v>2</v>
      </c>
      <c r="JG84" s="31">
        <v>2</v>
      </c>
      <c r="JH84" s="31">
        <v>2</v>
      </c>
      <c r="JI84" s="31">
        <v>2</v>
      </c>
      <c r="JJ84" s="31">
        <v>2</v>
      </c>
      <c r="JZ84" s="31">
        <v>2</v>
      </c>
      <c r="KA84" s="31" t="s">
        <v>2197</v>
      </c>
      <c r="KB84" s="31">
        <v>90</v>
      </c>
      <c r="KC84" s="31">
        <v>2</v>
      </c>
      <c r="LA84" s="31" t="s">
        <v>2125</v>
      </c>
      <c r="LB84" s="31" t="s">
        <v>2151</v>
      </c>
      <c r="LC84" s="31">
        <v>2</v>
      </c>
      <c r="LE84" s="31" t="s">
        <v>2181</v>
      </c>
      <c r="LF84" s="31">
        <v>2</v>
      </c>
      <c r="LG84" s="31">
        <v>2</v>
      </c>
      <c r="LH84" s="31">
        <v>2</v>
      </c>
      <c r="LI84" s="31">
        <v>2</v>
      </c>
      <c r="LK84" s="31">
        <v>2</v>
      </c>
      <c r="LM84" s="31">
        <v>2</v>
      </c>
      <c r="LO84" s="31">
        <v>2</v>
      </c>
      <c r="LQ84" s="31">
        <v>2</v>
      </c>
      <c r="LS84" s="31">
        <v>2</v>
      </c>
      <c r="LU84" s="31">
        <v>2</v>
      </c>
      <c r="LW84" s="31">
        <v>2</v>
      </c>
      <c r="LY84" s="31">
        <v>2</v>
      </c>
      <c r="MA84" s="31">
        <v>2</v>
      </c>
      <c r="MC84" s="31">
        <v>2</v>
      </c>
      <c r="ME84" s="31">
        <v>2</v>
      </c>
      <c r="MG84" s="31">
        <v>2</v>
      </c>
      <c r="MI84" s="31">
        <v>2</v>
      </c>
      <c r="MK84" s="31">
        <v>2</v>
      </c>
      <c r="MM84" s="31">
        <v>2</v>
      </c>
      <c r="MO84" s="31">
        <v>2</v>
      </c>
      <c r="MQ84" s="31">
        <v>2</v>
      </c>
      <c r="MS84" s="31">
        <v>2</v>
      </c>
      <c r="MU84" s="31">
        <v>2</v>
      </c>
      <c r="MW84" s="31">
        <v>2</v>
      </c>
      <c r="MY84" s="31" t="s">
        <v>355</v>
      </c>
      <c r="NC84" s="31">
        <v>2</v>
      </c>
      <c r="NE84" s="31">
        <v>2</v>
      </c>
      <c r="NG84" s="31">
        <v>2</v>
      </c>
      <c r="NI84" s="31">
        <v>2</v>
      </c>
      <c r="NK84" s="31">
        <v>2</v>
      </c>
      <c r="NM84" s="31">
        <v>2</v>
      </c>
      <c r="NO84" s="31">
        <v>2</v>
      </c>
      <c r="NQ84" s="31">
        <v>2</v>
      </c>
      <c r="NS84" s="31">
        <v>2</v>
      </c>
      <c r="NU84" s="31">
        <v>2</v>
      </c>
      <c r="NW84" s="31">
        <v>2</v>
      </c>
      <c r="NY84" s="31">
        <v>2</v>
      </c>
      <c r="OA84" s="31">
        <v>2</v>
      </c>
      <c r="OC84" s="31">
        <v>2</v>
      </c>
      <c r="OE84" s="31">
        <v>2</v>
      </c>
      <c r="OG84" s="31">
        <v>2</v>
      </c>
      <c r="OI84" s="31">
        <v>2</v>
      </c>
      <c r="OK84" s="31">
        <v>2</v>
      </c>
      <c r="OM84" s="31">
        <v>2</v>
      </c>
      <c r="OO84" s="31">
        <v>2</v>
      </c>
      <c r="OQ84" s="31" t="s">
        <v>355</v>
      </c>
      <c r="OS84" s="31">
        <v>2</v>
      </c>
      <c r="OU84" s="31">
        <v>2</v>
      </c>
      <c r="OW84" s="31">
        <v>2</v>
      </c>
      <c r="OY84" s="31">
        <v>2</v>
      </c>
      <c r="PA84" s="31">
        <v>2</v>
      </c>
      <c r="PC84" s="31">
        <v>2</v>
      </c>
      <c r="PE84" s="31">
        <v>2</v>
      </c>
      <c r="PG84" s="31">
        <v>2</v>
      </c>
      <c r="PI84" s="31">
        <v>2</v>
      </c>
      <c r="PK84" s="31">
        <v>2</v>
      </c>
      <c r="PM84" s="31">
        <v>2</v>
      </c>
      <c r="PO84" s="31">
        <v>2</v>
      </c>
      <c r="PQ84" s="31">
        <v>2</v>
      </c>
      <c r="PS84" s="31">
        <v>2</v>
      </c>
      <c r="PU84" s="31">
        <v>2</v>
      </c>
      <c r="PW84" s="31">
        <v>2</v>
      </c>
      <c r="PY84" s="31">
        <v>2</v>
      </c>
      <c r="QA84" s="31">
        <v>2</v>
      </c>
      <c r="QC84" s="31">
        <v>2</v>
      </c>
      <c r="QE84" s="31">
        <v>2</v>
      </c>
      <c r="QG84" s="31">
        <v>2</v>
      </c>
      <c r="QI84" s="31" t="s">
        <v>355</v>
      </c>
      <c r="QK84" s="31">
        <v>1</v>
      </c>
      <c r="QL84" s="31">
        <v>2</v>
      </c>
      <c r="QM84" s="31">
        <v>2</v>
      </c>
      <c r="QN84" s="31">
        <v>2</v>
      </c>
      <c r="QO84" s="31">
        <v>2</v>
      </c>
      <c r="QP84" s="31">
        <v>2</v>
      </c>
      <c r="QQ84" s="31">
        <v>2</v>
      </c>
      <c r="QR84" s="31">
        <v>2</v>
      </c>
      <c r="QS84" s="31">
        <v>2</v>
      </c>
      <c r="QT84" s="31">
        <v>2</v>
      </c>
      <c r="QU84" s="31">
        <v>2</v>
      </c>
      <c r="QV84" s="31">
        <v>2</v>
      </c>
      <c r="QW84" s="31">
        <v>2</v>
      </c>
      <c r="QX84" s="31">
        <v>2</v>
      </c>
      <c r="QY84" s="31">
        <v>2</v>
      </c>
      <c r="QZ84" s="31">
        <v>2</v>
      </c>
      <c r="RA84" s="31">
        <v>2</v>
      </c>
      <c r="RB84" s="31">
        <v>2</v>
      </c>
      <c r="RC84" s="31">
        <v>2</v>
      </c>
      <c r="RD84" s="31">
        <v>2</v>
      </c>
      <c r="RE84" s="31">
        <v>2</v>
      </c>
      <c r="RF84" s="31">
        <v>2</v>
      </c>
      <c r="RG84" s="31">
        <v>2</v>
      </c>
      <c r="RH84" s="31">
        <v>2</v>
      </c>
      <c r="RI84" s="31">
        <v>2</v>
      </c>
      <c r="RJ84" s="31">
        <v>2</v>
      </c>
      <c r="RK84" s="31">
        <v>2</v>
      </c>
      <c r="RL84" s="31">
        <v>2</v>
      </c>
      <c r="RM84" s="31">
        <v>2</v>
      </c>
      <c r="RN84" s="31">
        <v>2</v>
      </c>
      <c r="RO84" s="31">
        <v>2</v>
      </c>
      <c r="RP84" s="31">
        <v>2</v>
      </c>
      <c r="RQ84" s="31">
        <v>2</v>
      </c>
      <c r="RR84" s="31">
        <v>2</v>
      </c>
      <c r="RS84" s="31">
        <v>2</v>
      </c>
      <c r="RT84" s="31" t="s">
        <v>2410</v>
      </c>
      <c r="RU84" s="31" t="s">
        <v>2410</v>
      </c>
      <c r="RV84" s="31" t="s">
        <v>355</v>
      </c>
      <c r="RW84" s="31" t="s">
        <v>355</v>
      </c>
      <c r="RX84" s="31">
        <v>3</v>
      </c>
      <c r="RY84" s="31">
        <v>2</v>
      </c>
      <c r="RZ84" s="31">
        <v>2</v>
      </c>
      <c r="SA84" s="31">
        <v>2</v>
      </c>
      <c r="SB84" s="31">
        <v>2</v>
      </c>
      <c r="SC84" s="31">
        <v>2</v>
      </c>
      <c r="SD84" s="31">
        <v>5</v>
      </c>
      <c r="SF84" s="31">
        <v>2</v>
      </c>
      <c r="SG84" s="31">
        <v>2</v>
      </c>
      <c r="SH84" s="31">
        <v>2</v>
      </c>
      <c r="SI84" s="31">
        <v>2</v>
      </c>
      <c r="SJ84" s="31">
        <v>2</v>
      </c>
      <c r="SK84" s="31">
        <v>2</v>
      </c>
      <c r="SL84" s="31">
        <v>2</v>
      </c>
      <c r="SM84" s="31" t="s">
        <v>1430</v>
      </c>
      <c r="SO84" s="31">
        <v>2</v>
      </c>
      <c r="SP84" s="31">
        <v>2</v>
      </c>
      <c r="SQ84" s="31">
        <v>2</v>
      </c>
      <c r="SR84" s="31">
        <v>2</v>
      </c>
      <c r="SS84" s="31">
        <v>2</v>
      </c>
      <c r="ST84" s="31">
        <v>2</v>
      </c>
      <c r="SU84" s="31">
        <v>2</v>
      </c>
      <c r="SV84" s="31">
        <v>2</v>
      </c>
      <c r="SW84" s="31" t="s">
        <v>1430</v>
      </c>
      <c r="SX84" s="31">
        <v>5</v>
      </c>
      <c r="SZ84" s="31">
        <v>2</v>
      </c>
      <c r="TA84" s="31">
        <v>2</v>
      </c>
      <c r="TB84" s="31">
        <v>2</v>
      </c>
      <c r="TC84" s="31">
        <v>1</v>
      </c>
      <c r="TD84" s="31">
        <v>1</v>
      </c>
      <c r="TE84" s="31">
        <v>2</v>
      </c>
      <c r="TF84" s="31">
        <v>1</v>
      </c>
      <c r="TG84" s="31">
        <v>1</v>
      </c>
      <c r="TH84" s="31" t="s">
        <v>1430</v>
      </c>
      <c r="TJ84" s="31" t="s">
        <v>2155</v>
      </c>
      <c r="TK84" s="31" t="s">
        <v>2134</v>
      </c>
      <c r="TS84" s="31">
        <v>2</v>
      </c>
      <c r="TT84" s="31">
        <v>2</v>
      </c>
      <c r="TU84" s="31">
        <v>2</v>
      </c>
      <c r="TV84" s="31">
        <v>1</v>
      </c>
      <c r="TW84" s="31">
        <v>1</v>
      </c>
      <c r="TX84" s="31">
        <v>2</v>
      </c>
      <c r="TY84" s="31">
        <v>1</v>
      </c>
      <c r="TZ84" s="31">
        <v>1</v>
      </c>
      <c r="UA84" s="31">
        <v>1</v>
      </c>
    </row>
    <row r="85" spans="1:547" s="31" customFormat="1" ht="13.5" customHeight="1">
      <c r="A85" s="31">
        <f t="shared" si="1"/>
        <v>83</v>
      </c>
      <c r="B85" s="31">
        <v>83</v>
      </c>
      <c r="C85" s="31">
        <v>53</v>
      </c>
      <c r="D85" s="31" t="s">
        <v>2121</v>
      </c>
      <c r="E85" s="31" t="s">
        <v>2411</v>
      </c>
      <c r="F85" s="31">
        <v>2</v>
      </c>
      <c r="G85" s="31" t="s">
        <v>2375</v>
      </c>
      <c r="H85" s="31">
        <v>42426</v>
      </c>
      <c r="I85" s="31">
        <v>11661</v>
      </c>
      <c r="J85" s="31">
        <v>1</v>
      </c>
      <c r="K85" s="31">
        <v>1</v>
      </c>
      <c r="L85" s="31">
        <v>1</v>
      </c>
      <c r="M85" s="31">
        <v>2</v>
      </c>
      <c r="N85" s="31">
        <v>1</v>
      </c>
      <c r="O85" s="31">
        <v>2</v>
      </c>
      <c r="P85" s="31">
        <v>1</v>
      </c>
      <c r="Q85" s="31">
        <v>2</v>
      </c>
      <c r="R85" s="31">
        <v>42064</v>
      </c>
      <c r="S85" s="31">
        <v>42125</v>
      </c>
      <c r="T85" s="31">
        <v>42426</v>
      </c>
      <c r="W85" s="31">
        <v>2</v>
      </c>
      <c r="X85" s="31">
        <v>1</v>
      </c>
      <c r="Y85" s="31">
        <v>2</v>
      </c>
      <c r="Z85" s="31">
        <v>2</v>
      </c>
      <c r="AA85" s="31">
        <v>1</v>
      </c>
      <c r="AB85" s="31">
        <v>2</v>
      </c>
      <c r="AC85" s="31">
        <v>2</v>
      </c>
      <c r="AD85" s="31">
        <v>1</v>
      </c>
      <c r="AE85" s="31">
        <v>1</v>
      </c>
      <c r="AI85" s="31">
        <v>6</v>
      </c>
      <c r="AJ85" s="31">
        <v>2</v>
      </c>
      <c r="AK85" s="31">
        <v>4</v>
      </c>
      <c r="AL85" s="31">
        <v>2</v>
      </c>
      <c r="AN85" s="31">
        <v>1</v>
      </c>
      <c r="AO85" s="31">
        <v>2</v>
      </c>
      <c r="AP85" s="31">
        <v>2</v>
      </c>
      <c r="AQ85" s="31">
        <v>2</v>
      </c>
      <c r="AR85" s="31">
        <v>2</v>
      </c>
      <c r="AS85" s="31">
        <v>2</v>
      </c>
      <c r="AT85" s="31">
        <v>2</v>
      </c>
      <c r="AU85" s="31">
        <v>2</v>
      </c>
      <c r="AW85" s="31">
        <v>2</v>
      </c>
      <c r="AX85" s="31">
        <v>2</v>
      </c>
      <c r="AY85" s="31">
        <v>2</v>
      </c>
      <c r="AZ85" s="31">
        <v>2</v>
      </c>
      <c r="BA85" s="31">
        <v>1</v>
      </c>
      <c r="BB85" s="31">
        <v>2</v>
      </c>
      <c r="BD85" s="31">
        <v>2</v>
      </c>
      <c r="BE85" s="31">
        <v>2</v>
      </c>
      <c r="BF85" s="31">
        <v>2</v>
      </c>
      <c r="BG85" s="31">
        <v>2</v>
      </c>
      <c r="BH85" s="31">
        <v>1</v>
      </c>
      <c r="BI85" s="31">
        <v>2</v>
      </c>
      <c r="BK85" s="31">
        <v>2</v>
      </c>
      <c r="BL85" s="31">
        <v>2</v>
      </c>
      <c r="BM85" s="31">
        <v>2</v>
      </c>
      <c r="BN85" s="31">
        <v>2</v>
      </c>
      <c r="BO85" s="31">
        <v>2</v>
      </c>
      <c r="BP85" s="31">
        <v>2</v>
      </c>
      <c r="BQ85" s="31">
        <v>3</v>
      </c>
      <c r="BR85" s="31">
        <v>4</v>
      </c>
      <c r="BS85" s="31" t="s">
        <v>355</v>
      </c>
      <c r="BT85" s="31">
        <v>2</v>
      </c>
      <c r="BU85" s="31">
        <v>2</v>
      </c>
      <c r="BV85" s="31">
        <v>2</v>
      </c>
      <c r="BW85" s="31">
        <v>2</v>
      </c>
      <c r="BX85" s="31">
        <v>2</v>
      </c>
      <c r="BY85" s="31">
        <v>1</v>
      </c>
      <c r="BZ85" s="31">
        <v>2</v>
      </c>
      <c r="CA85" s="31">
        <v>2</v>
      </c>
      <c r="CB85" s="31">
        <v>2</v>
      </c>
      <c r="CC85" s="31">
        <v>2</v>
      </c>
      <c r="CD85" s="31">
        <v>1</v>
      </c>
      <c r="CH85" s="31">
        <v>2</v>
      </c>
      <c r="CM85" s="31">
        <v>1</v>
      </c>
      <c r="CN85" s="31">
        <v>28</v>
      </c>
      <c r="DA85" s="31">
        <v>1</v>
      </c>
      <c r="DB85" s="31">
        <v>2</v>
      </c>
      <c r="DC85" s="31">
        <v>11</v>
      </c>
      <c r="DF85" s="31">
        <v>2</v>
      </c>
      <c r="DG85" s="31">
        <v>3</v>
      </c>
      <c r="DH85" s="31">
        <v>3</v>
      </c>
      <c r="DI85" s="31">
        <v>4</v>
      </c>
      <c r="DJ85" s="31">
        <v>4</v>
      </c>
      <c r="DK85" s="31">
        <v>4</v>
      </c>
      <c r="DL85" s="31">
        <v>4</v>
      </c>
      <c r="DM85" s="31">
        <v>4</v>
      </c>
      <c r="DN85" s="31">
        <v>4</v>
      </c>
      <c r="DO85" s="31">
        <v>3</v>
      </c>
      <c r="DP85" s="31">
        <v>4</v>
      </c>
      <c r="DQ85" s="31">
        <v>4</v>
      </c>
      <c r="DR85" s="31">
        <v>43</v>
      </c>
      <c r="DT85" s="31">
        <v>54</v>
      </c>
      <c r="DU85" s="31">
        <v>0</v>
      </c>
      <c r="DV85" s="31">
        <v>145</v>
      </c>
      <c r="DW85" s="31" t="s">
        <v>2136</v>
      </c>
      <c r="DX85" s="31">
        <v>616</v>
      </c>
      <c r="DY85" s="31">
        <v>52.4</v>
      </c>
      <c r="DZ85" s="31">
        <v>65.2</v>
      </c>
      <c r="EA85" s="31" t="s">
        <v>2137</v>
      </c>
      <c r="EB85" s="31">
        <v>71</v>
      </c>
      <c r="EC85" s="31">
        <v>45</v>
      </c>
      <c r="ED85" s="31">
        <v>84</v>
      </c>
      <c r="EE85" s="31" t="s">
        <v>2138</v>
      </c>
      <c r="EZ85" s="31">
        <v>1</v>
      </c>
      <c r="FA85" s="31">
        <v>1</v>
      </c>
      <c r="FB85" s="31">
        <v>1</v>
      </c>
      <c r="FC85" s="31">
        <v>1</v>
      </c>
      <c r="FE85" s="31">
        <v>0.85</v>
      </c>
      <c r="FK85" s="31">
        <v>2</v>
      </c>
      <c r="FL85" s="31">
        <v>2</v>
      </c>
      <c r="FM85" s="31">
        <v>1</v>
      </c>
      <c r="FN85" s="31">
        <v>2</v>
      </c>
      <c r="FO85" s="31">
        <v>2</v>
      </c>
      <c r="FP85" s="31">
        <v>2</v>
      </c>
      <c r="FQ85" s="31">
        <v>2</v>
      </c>
      <c r="FR85" s="31">
        <v>2</v>
      </c>
      <c r="FS85" s="31">
        <v>4</v>
      </c>
      <c r="FT85" s="31">
        <v>2</v>
      </c>
      <c r="FU85" s="31">
        <v>2</v>
      </c>
      <c r="FV85" s="31">
        <v>2</v>
      </c>
      <c r="FW85" s="31">
        <v>1</v>
      </c>
      <c r="FX85" s="31">
        <v>1</v>
      </c>
      <c r="FY85" s="31">
        <v>2</v>
      </c>
      <c r="GA85" s="31">
        <v>2</v>
      </c>
      <c r="GB85" s="31">
        <v>2</v>
      </c>
      <c r="GC85" s="31">
        <v>2</v>
      </c>
      <c r="GE85" s="31">
        <v>2</v>
      </c>
      <c r="GH85" s="31">
        <v>2</v>
      </c>
      <c r="GJ85" s="31">
        <v>2</v>
      </c>
      <c r="GL85" s="31">
        <v>1</v>
      </c>
      <c r="GM85" s="31">
        <v>42061</v>
      </c>
      <c r="GN85" s="31" t="s">
        <v>355</v>
      </c>
      <c r="GO85" s="31">
        <v>2</v>
      </c>
      <c r="GQ85" s="31">
        <v>1</v>
      </c>
      <c r="GR85" s="31" t="s">
        <v>1453</v>
      </c>
      <c r="GS85" s="31">
        <v>1</v>
      </c>
      <c r="GT85" s="31" t="s">
        <v>2395</v>
      </c>
      <c r="GU85" s="31">
        <v>1</v>
      </c>
      <c r="GV85" s="31" t="s">
        <v>2412</v>
      </c>
      <c r="GW85" s="31">
        <v>2</v>
      </c>
      <c r="GY85" s="31">
        <v>2</v>
      </c>
      <c r="HA85" s="31">
        <v>2</v>
      </c>
      <c r="HM85" s="31">
        <v>2</v>
      </c>
      <c r="HP85" s="31">
        <v>2</v>
      </c>
      <c r="HQ85" s="31">
        <v>2</v>
      </c>
      <c r="HR85" s="31">
        <v>2</v>
      </c>
      <c r="HS85" s="31">
        <v>2</v>
      </c>
      <c r="HT85" s="31">
        <v>2</v>
      </c>
      <c r="HU85" s="31">
        <v>2</v>
      </c>
      <c r="HV85" s="31">
        <v>2</v>
      </c>
      <c r="HZ85" s="31">
        <v>2</v>
      </c>
      <c r="IA85" s="31">
        <v>2</v>
      </c>
      <c r="IB85" s="31">
        <v>2</v>
      </c>
      <c r="IC85" s="31">
        <v>2</v>
      </c>
      <c r="ID85" s="31">
        <v>2</v>
      </c>
      <c r="IE85" s="31">
        <v>2</v>
      </c>
      <c r="IF85" s="31">
        <v>2</v>
      </c>
      <c r="IJ85" s="31">
        <v>2</v>
      </c>
      <c r="IK85" s="31">
        <v>2</v>
      </c>
      <c r="IL85" s="31">
        <v>2</v>
      </c>
      <c r="IM85" s="31">
        <v>2</v>
      </c>
      <c r="IN85" s="31">
        <v>2</v>
      </c>
      <c r="IO85" s="31">
        <v>2</v>
      </c>
      <c r="IP85" s="31">
        <v>2</v>
      </c>
      <c r="IT85" s="31">
        <v>2</v>
      </c>
      <c r="IU85" s="31">
        <v>2</v>
      </c>
      <c r="IV85" s="31">
        <v>2</v>
      </c>
      <c r="IW85" s="31">
        <v>2</v>
      </c>
      <c r="IX85" s="31">
        <v>2</v>
      </c>
      <c r="IY85" s="31">
        <v>2</v>
      </c>
      <c r="IZ85" s="31">
        <v>2</v>
      </c>
      <c r="JD85" s="31">
        <v>2</v>
      </c>
      <c r="JE85" s="31">
        <v>2</v>
      </c>
      <c r="JF85" s="31">
        <v>2</v>
      </c>
      <c r="JG85" s="31">
        <v>2</v>
      </c>
      <c r="JH85" s="31">
        <v>2</v>
      </c>
      <c r="JI85" s="31">
        <v>2</v>
      </c>
      <c r="JJ85" s="31">
        <v>2</v>
      </c>
      <c r="JN85" s="31" t="s">
        <v>2413</v>
      </c>
      <c r="JQ85" s="31" t="s">
        <v>2413</v>
      </c>
      <c r="JR85" s="31" t="s">
        <v>2414</v>
      </c>
      <c r="JZ85" s="31">
        <v>2</v>
      </c>
      <c r="KA85" s="31" t="s">
        <v>2222</v>
      </c>
      <c r="KB85" s="31">
        <v>83</v>
      </c>
      <c r="KC85" s="31">
        <v>2</v>
      </c>
      <c r="KD85" s="31" t="s">
        <v>371</v>
      </c>
      <c r="KE85" s="31">
        <v>88</v>
      </c>
      <c r="LA85" s="31" t="s">
        <v>2125</v>
      </c>
      <c r="LB85" s="31" t="s">
        <v>2334</v>
      </c>
      <c r="LC85" s="31">
        <v>2</v>
      </c>
      <c r="LE85" s="31" t="s">
        <v>2181</v>
      </c>
      <c r="LF85" s="31">
        <v>2</v>
      </c>
      <c r="LG85" s="31">
        <v>2</v>
      </c>
      <c r="LH85" s="31">
        <v>1</v>
      </c>
      <c r="LI85" s="31">
        <v>2</v>
      </c>
      <c r="LK85" s="31">
        <v>2</v>
      </c>
      <c r="LM85" s="31">
        <v>2</v>
      </c>
      <c r="LO85" s="31">
        <v>1</v>
      </c>
      <c r="LP85" s="31">
        <v>72</v>
      </c>
      <c r="LQ85" s="31">
        <v>2</v>
      </c>
      <c r="LS85" s="31">
        <v>2</v>
      </c>
      <c r="LU85" s="31">
        <v>2</v>
      </c>
      <c r="LW85" s="31">
        <v>2</v>
      </c>
      <c r="LY85" s="31">
        <v>2</v>
      </c>
      <c r="MA85" s="31">
        <v>2</v>
      </c>
      <c r="MC85" s="31">
        <v>2</v>
      </c>
      <c r="ME85" s="31">
        <v>2</v>
      </c>
      <c r="MG85" s="31">
        <v>2</v>
      </c>
      <c r="MI85" s="31">
        <v>2</v>
      </c>
      <c r="MK85" s="31">
        <v>2</v>
      </c>
      <c r="MM85" s="31">
        <v>2</v>
      </c>
      <c r="MO85" s="31">
        <v>2</v>
      </c>
      <c r="MQ85" s="31">
        <v>2</v>
      </c>
      <c r="MS85" s="31">
        <v>2</v>
      </c>
      <c r="MU85" s="31">
        <v>2</v>
      </c>
      <c r="MW85" s="31">
        <v>2</v>
      </c>
      <c r="MY85" s="31" t="s">
        <v>355</v>
      </c>
      <c r="NC85" s="31">
        <v>2</v>
      </c>
      <c r="NE85" s="31">
        <v>2</v>
      </c>
      <c r="NG85" s="31">
        <v>2</v>
      </c>
      <c r="NI85" s="31">
        <v>2</v>
      </c>
      <c r="NK85" s="31">
        <v>2</v>
      </c>
      <c r="NM85" s="31">
        <v>2</v>
      </c>
      <c r="NO85" s="31">
        <v>2</v>
      </c>
      <c r="NQ85" s="31">
        <v>2</v>
      </c>
      <c r="NS85" s="31">
        <v>2</v>
      </c>
      <c r="NU85" s="31">
        <v>2</v>
      </c>
      <c r="NW85" s="31">
        <v>2</v>
      </c>
      <c r="NY85" s="31">
        <v>2</v>
      </c>
      <c r="OA85" s="31">
        <v>2</v>
      </c>
      <c r="OC85" s="31">
        <v>2</v>
      </c>
      <c r="OE85" s="31">
        <v>2</v>
      </c>
      <c r="OG85" s="31">
        <v>2</v>
      </c>
      <c r="OI85" s="31">
        <v>2</v>
      </c>
      <c r="OK85" s="31">
        <v>2</v>
      </c>
      <c r="OM85" s="31">
        <v>2</v>
      </c>
      <c r="OO85" s="31">
        <v>2</v>
      </c>
      <c r="OQ85" s="31" t="s">
        <v>355</v>
      </c>
      <c r="OS85" s="31">
        <v>2</v>
      </c>
      <c r="OU85" s="31">
        <v>2</v>
      </c>
      <c r="OW85" s="31">
        <v>2</v>
      </c>
      <c r="OY85" s="31">
        <v>2</v>
      </c>
      <c r="PA85" s="31">
        <v>2</v>
      </c>
      <c r="PC85" s="31">
        <v>2</v>
      </c>
      <c r="PE85" s="31">
        <v>2</v>
      </c>
      <c r="PG85" s="31">
        <v>2</v>
      </c>
      <c r="PI85" s="31">
        <v>2</v>
      </c>
      <c r="PK85" s="31">
        <v>2</v>
      </c>
      <c r="PM85" s="31">
        <v>2</v>
      </c>
      <c r="PO85" s="31">
        <v>2</v>
      </c>
      <c r="PQ85" s="31">
        <v>2</v>
      </c>
      <c r="PS85" s="31">
        <v>2</v>
      </c>
      <c r="PU85" s="31">
        <v>2</v>
      </c>
      <c r="PW85" s="31">
        <v>2</v>
      </c>
      <c r="PY85" s="31">
        <v>2</v>
      </c>
      <c r="QA85" s="31">
        <v>1</v>
      </c>
      <c r="QB85" s="31">
        <v>17</v>
      </c>
      <c r="QC85" s="31">
        <v>2</v>
      </c>
      <c r="QE85" s="31">
        <v>2</v>
      </c>
      <c r="QG85" s="31">
        <v>2</v>
      </c>
      <c r="QI85" s="31" t="s">
        <v>355</v>
      </c>
      <c r="QK85" s="31">
        <v>1</v>
      </c>
      <c r="QL85" s="31">
        <v>2</v>
      </c>
      <c r="QM85" s="31">
        <v>1</v>
      </c>
      <c r="QN85" s="31">
        <v>2</v>
      </c>
      <c r="QO85" s="31">
        <v>2</v>
      </c>
      <c r="QP85" s="31">
        <v>2</v>
      </c>
      <c r="QQ85" s="31">
        <v>2</v>
      </c>
      <c r="QR85" s="31">
        <v>2</v>
      </c>
      <c r="QS85" s="31">
        <v>2</v>
      </c>
      <c r="QT85" s="31">
        <v>2</v>
      </c>
      <c r="QU85" s="31">
        <v>2</v>
      </c>
      <c r="QV85" s="31">
        <v>2</v>
      </c>
      <c r="QW85" s="31">
        <v>2</v>
      </c>
      <c r="QX85" s="31">
        <v>2</v>
      </c>
      <c r="QY85" s="31">
        <v>2</v>
      </c>
      <c r="QZ85" s="31">
        <v>2</v>
      </c>
      <c r="RA85" s="31">
        <v>2</v>
      </c>
      <c r="RB85" s="31">
        <v>1</v>
      </c>
      <c r="RC85" s="31">
        <v>2</v>
      </c>
      <c r="RD85" s="31">
        <v>2</v>
      </c>
      <c r="RE85" s="31">
        <v>2</v>
      </c>
      <c r="RF85" s="31">
        <v>2</v>
      </c>
      <c r="RG85" s="31">
        <v>2</v>
      </c>
      <c r="RH85" s="31">
        <v>2</v>
      </c>
      <c r="RI85" s="31">
        <v>2</v>
      </c>
      <c r="RJ85" s="31">
        <v>2</v>
      </c>
      <c r="RK85" s="31">
        <v>2</v>
      </c>
      <c r="RL85" s="31">
        <v>2</v>
      </c>
      <c r="RM85" s="31">
        <v>1</v>
      </c>
      <c r="RN85" s="31">
        <v>2</v>
      </c>
      <c r="RO85" s="31">
        <v>2</v>
      </c>
      <c r="RP85" s="31">
        <v>2</v>
      </c>
      <c r="RQ85" s="31">
        <v>2</v>
      </c>
      <c r="RR85" s="31">
        <v>2</v>
      </c>
      <c r="RS85" s="31">
        <v>2</v>
      </c>
      <c r="RT85" s="31" t="s">
        <v>2231</v>
      </c>
      <c r="RU85" s="31" t="s">
        <v>2415</v>
      </c>
      <c r="RV85" s="31" t="s">
        <v>355</v>
      </c>
      <c r="RW85" s="31" t="s">
        <v>355</v>
      </c>
      <c r="RX85" s="31">
        <v>5</v>
      </c>
      <c r="RY85" s="31">
        <v>1</v>
      </c>
      <c r="RZ85" s="31">
        <v>2</v>
      </c>
      <c r="SA85" s="31">
        <v>2</v>
      </c>
      <c r="SB85" s="31">
        <v>2</v>
      </c>
      <c r="SC85" s="31">
        <v>2</v>
      </c>
      <c r="SD85" s="31">
        <v>5</v>
      </c>
      <c r="SE85" s="31">
        <v>1</v>
      </c>
      <c r="SF85" s="31">
        <v>2</v>
      </c>
      <c r="SG85" s="31">
        <v>2</v>
      </c>
      <c r="SH85" s="31">
        <v>2</v>
      </c>
      <c r="SI85" s="31">
        <v>2</v>
      </c>
      <c r="SJ85" s="31">
        <v>2</v>
      </c>
      <c r="SK85" s="31">
        <v>2</v>
      </c>
      <c r="SL85" s="31">
        <v>2</v>
      </c>
      <c r="SM85" s="31" t="s">
        <v>1437</v>
      </c>
      <c r="SO85" s="31">
        <v>2</v>
      </c>
      <c r="SP85" s="31">
        <v>2</v>
      </c>
      <c r="SQ85" s="31">
        <v>2</v>
      </c>
      <c r="SR85" s="31">
        <v>1</v>
      </c>
      <c r="SS85" s="31">
        <v>1</v>
      </c>
      <c r="ST85" s="31">
        <v>1</v>
      </c>
      <c r="SU85" s="31">
        <v>1</v>
      </c>
      <c r="SV85" s="31">
        <v>1</v>
      </c>
      <c r="SW85" s="31" t="s">
        <v>2233</v>
      </c>
      <c r="SX85" s="31">
        <v>11</v>
      </c>
      <c r="SZ85" s="31">
        <v>2</v>
      </c>
      <c r="TA85" s="31">
        <v>2</v>
      </c>
      <c r="TB85" s="31">
        <v>2</v>
      </c>
      <c r="TC85" s="31">
        <v>2</v>
      </c>
      <c r="TD85" s="31">
        <v>2</v>
      </c>
      <c r="TE85" s="31">
        <v>2</v>
      </c>
      <c r="TF85" s="31">
        <v>2</v>
      </c>
      <c r="TG85" s="31">
        <v>1</v>
      </c>
      <c r="TH85" s="31" t="s">
        <v>2416</v>
      </c>
      <c r="TJ85" s="31" t="s">
        <v>2337</v>
      </c>
      <c r="TK85" s="31" t="s">
        <v>2234</v>
      </c>
      <c r="TQ85" s="31">
        <v>0</v>
      </c>
      <c r="TS85" s="31">
        <v>2</v>
      </c>
      <c r="TT85" s="31">
        <v>2</v>
      </c>
      <c r="TU85" s="31">
        <v>2</v>
      </c>
      <c r="TV85" s="31">
        <v>2</v>
      </c>
      <c r="TW85" s="31">
        <v>2</v>
      </c>
      <c r="TX85" s="31">
        <v>2</v>
      </c>
      <c r="TY85" s="31">
        <v>2</v>
      </c>
      <c r="TZ85" s="31">
        <v>1</v>
      </c>
      <c r="UA85" s="31">
        <v>1</v>
      </c>
    </row>
    <row r="86" spans="1:547" s="31" customFormat="1" ht="13.5" customHeight="1">
      <c r="A86" s="31">
        <f t="shared" si="1"/>
        <v>84</v>
      </c>
      <c r="B86" s="31">
        <v>84</v>
      </c>
      <c r="C86" s="31">
        <v>54</v>
      </c>
      <c r="D86" s="31" t="s">
        <v>2121</v>
      </c>
      <c r="E86" s="31" t="s">
        <v>2417</v>
      </c>
      <c r="H86" s="31">
        <v>42430</v>
      </c>
      <c r="I86" s="31">
        <v>15783</v>
      </c>
      <c r="J86" s="31">
        <v>2</v>
      </c>
      <c r="K86" s="31">
        <v>1</v>
      </c>
      <c r="L86" s="31">
        <v>1</v>
      </c>
      <c r="M86" s="31">
        <v>2</v>
      </c>
      <c r="N86" s="31">
        <v>5</v>
      </c>
      <c r="O86" s="31">
        <v>1</v>
      </c>
      <c r="P86" s="31">
        <v>5</v>
      </c>
      <c r="Q86" s="31">
        <v>1</v>
      </c>
      <c r="R86" s="31">
        <v>40634</v>
      </c>
      <c r="S86" s="31">
        <v>40664</v>
      </c>
      <c r="T86" s="31">
        <v>41439</v>
      </c>
      <c r="W86" s="31">
        <v>2</v>
      </c>
      <c r="X86" s="31">
        <v>2</v>
      </c>
      <c r="Y86" s="31">
        <v>2</v>
      </c>
      <c r="Z86" s="31">
        <v>2</v>
      </c>
      <c r="AA86" s="31">
        <v>2</v>
      </c>
      <c r="AB86" s="31">
        <v>2</v>
      </c>
      <c r="AC86" s="31">
        <v>1</v>
      </c>
      <c r="AD86" s="31">
        <v>3</v>
      </c>
      <c r="AE86" s="31">
        <v>2</v>
      </c>
      <c r="AF86" s="31">
        <v>3</v>
      </c>
      <c r="AG86" s="31">
        <v>1</v>
      </c>
      <c r="AH86" s="31">
        <v>1</v>
      </c>
      <c r="AI86" s="31">
        <v>2</v>
      </c>
      <c r="AJ86" s="31">
        <v>2</v>
      </c>
      <c r="AK86" s="31">
        <v>4</v>
      </c>
      <c r="AL86" s="31">
        <v>2</v>
      </c>
      <c r="AN86" s="31">
        <v>2</v>
      </c>
      <c r="AO86" s="31">
        <v>2</v>
      </c>
      <c r="AP86" s="31">
        <v>2</v>
      </c>
      <c r="AQ86" s="31">
        <v>1</v>
      </c>
      <c r="AR86" s="31">
        <v>1</v>
      </c>
      <c r="AS86" s="31">
        <v>2</v>
      </c>
      <c r="AT86" s="31">
        <v>2</v>
      </c>
      <c r="AU86" s="31">
        <v>2</v>
      </c>
      <c r="AW86" s="31">
        <v>1</v>
      </c>
      <c r="AX86" s="31">
        <v>2</v>
      </c>
      <c r="AY86" s="31">
        <v>1</v>
      </c>
      <c r="AZ86" s="31">
        <v>1</v>
      </c>
      <c r="BA86" s="31">
        <v>1</v>
      </c>
      <c r="BB86" s="31">
        <v>2</v>
      </c>
      <c r="BD86" s="31">
        <v>2</v>
      </c>
      <c r="BE86" s="31">
        <v>2</v>
      </c>
      <c r="BF86" s="31">
        <v>2</v>
      </c>
      <c r="BG86" s="31">
        <v>1</v>
      </c>
      <c r="BH86" s="31">
        <v>1</v>
      </c>
      <c r="BI86" s="31">
        <v>2</v>
      </c>
      <c r="BK86" s="31">
        <v>2</v>
      </c>
      <c r="BL86" s="31">
        <v>2</v>
      </c>
      <c r="BM86" s="31">
        <v>1</v>
      </c>
      <c r="BN86" s="31">
        <v>1</v>
      </c>
      <c r="BO86" s="31">
        <v>2</v>
      </c>
      <c r="BP86" s="31">
        <v>2</v>
      </c>
      <c r="BQ86" s="31">
        <v>2</v>
      </c>
      <c r="BR86" s="31">
        <v>2</v>
      </c>
      <c r="BS86" s="31" t="s">
        <v>355</v>
      </c>
      <c r="BT86" s="31">
        <v>1</v>
      </c>
      <c r="BU86" s="31">
        <v>2</v>
      </c>
      <c r="BV86" s="31">
        <v>2</v>
      </c>
      <c r="BW86" s="31">
        <v>2</v>
      </c>
      <c r="BX86" s="31">
        <v>2</v>
      </c>
      <c r="BY86" s="31">
        <v>1</v>
      </c>
      <c r="BZ86" s="31">
        <v>2</v>
      </c>
      <c r="CA86" s="31">
        <v>2</v>
      </c>
      <c r="CD86" s="31">
        <v>1</v>
      </c>
      <c r="CH86" s="31">
        <v>1</v>
      </c>
      <c r="CM86" s="31">
        <v>20</v>
      </c>
      <c r="CN86" s="31">
        <v>25</v>
      </c>
      <c r="CO86" s="31">
        <v>18</v>
      </c>
      <c r="CP86" s="31">
        <v>23</v>
      </c>
      <c r="CQ86" s="31">
        <v>5</v>
      </c>
      <c r="CR86" s="31">
        <v>11</v>
      </c>
      <c r="CS86" s="31">
        <v>1</v>
      </c>
      <c r="CT86" s="31">
        <v>27</v>
      </c>
      <c r="DA86" s="31">
        <v>4</v>
      </c>
      <c r="DB86" s="31">
        <v>2</v>
      </c>
      <c r="DC86" s="31">
        <v>12</v>
      </c>
      <c r="DD86" s="31">
        <v>1</v>
      </c>
      <c r="DE86" s="31">
        <v>2</v>
      </c>
      <c r="DF86" s="31">
        <v>3</v>
      </c>
      <c r="DG86" s="31">
        <v>3</v>
      </c>
      <c r="DH86" s="31">
        <v>3</v>
      </c>
      <c r="DI86" s="31">
        <v>3</v>
      </c>
      <c r="DJ86" s="31">
        <v>3</v>
      </c>
      <c r="DK86" s="31">
        <v>1</v>
      </c>
      <c r="DL86" s="31">
        <v>1</v>
      </c>
      <c r="DM86" s="31">
        <v>1</v>
      </c>
      <c r="DN86" s="31">
        <v>0</v>
      </c>
      <c r="DO86" s="31">
        <v>2</v>
      </c>
      <c r="DP86" s="31">
        <v>2</v>
      </c>
      <c r="DQ86" s="31">
        <v>4</v>
      </c>
      <c r="DR86" s="31">
        <v>26</v>
      </c>
      <c r="DT86" s="31">
        <v>134</v>
      </c>
      <c r="DU86" s="31">
        <v>0</v>
      </c>
      <c r="DV86" s="31">
        <v>171</v>
      </c>
      <c r="DW86" s="31" t="s">
        <v>2136</v>
      </c>
      <c r="DX86" s="31">
        <v>58.4</v>
      </c>
      <c r="DY86" s="31">
        <v>56.4</v>
      </c>
      <c r="DZ86" s="31">
        <v>66.8</v>
      </c>
      <c r="EA86" s="31" t="s">
        <v>2137</v>
      </c>
      <c r="EB86" s="31">
        <v>30</v>
      </c>
      <c r="EC86" s="31">
        <v>59</v>
      </c>
      <c r="ED86" s="31">
        <v>104</v>
      </c>
      <c r="EE86" s="31" t="s">
        <v>2138</v>
      </c>
      <c r="EV86" s="31">
        <v>1</v>
      </c>
      <c r="EW86" s="31">
        <v>2</v>
      </c>
      <c r="EX86" s="31">
        <v>2</v>
      </c>
      <c r="EY86" s="31">
        <v>2</v>
      </c>
      <c r="EZ86" s="31">
        <v>1</v>
      </c>
      <c r="FK86" s="31">
        <v>1</v>
      </c>
      <c r="FL86" s="31">
        <v>2</v>
      </c>
      <c r="FM86" s="31">
        <v>2</v>
      </c>
      <c r="FN86" s="31">
        <v>2</v>
      </c>
      <c r="FO86" s="31">
        <v>2</v>
      </c>
      <c r="FP86" s="31">
        <v>2</v>
      </c>
      <c r="FQ86" s="31">
        <v>2</v>
      </c>
      <c r="FR86" s="31">
        <v>2</v>
      </c>
      <c r="FS86" s="31">
        <v>1</v>
      </c>
      <c r="FT86" s="31">
        <v>2</v>
      </c>
      <c r="FU86" s="31">
        <v>2</v>
      </c>
      <c r="FV86" s="31">
        <v>2</v>
      </c>
      <c r="FW86" s="31">
        <v>1</v>
      </c>
      <c r="FX86" s="31">
        <v>1</v>
      </c>
      <c r="FY86" s="31">
        <v>2</v>
      </c>
      <c r="GA86" s="31">
        <v>2</v>
      </c>
      <c r="GB86" s="31">
        <v>2</v>
      </c>
      <c r="GC86" s="31">
        <v>1</v>
      </c>
      <c r="GD86" s="31">
        <v>25235</v>
      </c>
      <c r="GE86" s="31">
        <v>2</v>
      </c>
      <c r="GH86" s="31">
        <v>2</v>
      </c>
      <c r="GJ86" s="31">
        <v>2</v>
      </c>
      <c r="GL86" s="31">
        <v>1</v>
      </c>
      <c r="GM86" s="31">
        <v>41426</v>
      </c>
      <c r="GN86" s="31" t="s">
        <v>2418</v>
      </c>
      <c r="GO86" s="31">
        <v>2</v>
      </c>
      <c r="GQ86" s="31">
        <v>2</v>
      </c>
      <c r="GS86" s="31">
        <v>1</v>
      </c>
      <c r="GT86" s="31" t="s">
        <v>2395</v>
      </c>
      <c r="GU86" s="31">
        <v>2</v>
      </c>
      <c r="GW86" s="31">
        <v>2</v>
      </c>
      <c r="GY86" s="31">
        <v>2</v>
      </c>
      <c r="HA86" s="31">
        <v>2</v>
      </c>
      <c r="HM86" s="31">
        <v>2</v>
      </c>
      <c r="HP86" s="31">
        <v>2</v>
      </c>
      <c r="HQ86" s="31">
        <v>2</v>
      </c>
      <c r="HR86" s="31">
        <v>2</v>
      </c>
      <c r="HS86" s="31">
        <v>2</v>
      </c>
      <c r="HT86" s="31">
        <v>2</v>
      </c>
      <c r="HU86" s="31">
        <v>2</v>
      </c>
      <c r="HV86" s="31">
        <v>2</v>
      </c>
      <c r="HZ86" s="31">
        <v>2</v>
      </c>
      <c r="IA86" s="31">
        <v>2</v>
      </c>
      <c r="IB86" s="31">
        <v>2</v>
      </c>
      <c r="IC86" s="31">
        <v>2</v>
      </c>
      <c r="ID86" s="31">
        <v>2</v>
      </c>
      <c r="IE86" s="31">
        <v>2</v>
      </c>
      <c r="IF86" s="31">
        <v>2</v>
      </c>
      <c r="IJ86" s="31">
        <v>2</v>
      </c>
      <c r="IK86" s="31">
        <v>2</v>
      </c>
      <c r="IL86" s="31">
        <v>2</v>
      </c>
      <c r="IM86" s="31">
        <v>2</v>
      </c>
      <c r="IN86" s="31">
        <v>2</v>
      </c>
      <c r="IO86" s="31">
        <v>2</v>
      </c>
      <c r="IP86" s="31">
        <v>2</v>
      </c>
      <c r="IT86" s="31">
        <v>2</v>
      </c>
      <c r="IU86" s="31">
        <v>2</v>
      </c>
      <c r="IV86" s="31">
        <v>2</v>
      </c>
      <c r="IW86" s="31">
        <v>2</v>
      </c>
      <c r="IX86" s="31">
        <v>2</v>
      </c>
      <c r="IY86" s="31">
        <v>2</v>
      </c>
      <c r="IZ86" s="31">
        <v>2</v>
      </c>
      <c r="JD86" s="31">
        <v>2</v>
      </c>
      <c r="JE86" s="31">
        <v>2</v>
      </c>
      <c r="JF86" s="31">
        <v>2</v>
      </c>
      <c r="JG86" s="31">
        <v>2</v>
      </c>
      <c r="JH86" s="31">
        <v>2</v>
      </c>
      <c r="JI86" s="31">
        <v>2</v>
      </c>
      <c r="JJ86" s="31">
        <v>2</v>
      </c>
      <c r="JN86" s="31" t="s">
        <v>2403</v>
      </c>
      <c r="JZ86" s="31">
        <v>2</v>
      </c>
      <c r="KA86" s="31" t="s">
        <v>368</v>
      </c>
      <c r="KB86" s="31">
        <v>83</v>
      </c>
      <c r="KC86" s="31">
        <v>2</v>
      </c>
      <c r="KD86" s="31" t="s">
        <v>2419</v>
      </c>
      <c r="KE86" s="31">
        <v>84</v>
      </c>
      <c r="LA86" s="31" t="s">
        <v>2150</v>
      </c>
      <c r="LB86" s="31" t="s">
        <v>2378</v>
      </c>
      <c r="LC86" s="31">
        <v>2</v>
      </c>
      <c r="LE86" s="31" t="s">
        <v>2161</v>
      </c>
      <c r="LF86" s="31">
        <v>2</v>
      </c>
      <c r="LG86" s="31">
        <v>2</v>
      </c>
      <c r="LI86" s="31">
        <v>2</v>
      </c>
      <c r="LK86" s="31">
        <v>2</v>
      </c>
      <c r="LM86" s="31">
        <v>2</v>
      </c>
      <c r="LO86" s="31">
        <v>1</v>
      </c>
      <c r="LP86" s="31">
        <v>40</v>
      </c>
      <c r="LQ86" s="31">
        <v>2</v>
      </c>
      <c r="LS86" s="31">
        <v>2</v>
      </c>
      <c r="LU86" s="31">
        <v>2</v>
      </c>
      <c r="LW86" s="31">
        <v>2</v>
      </c>
      <c r="LY86" s="31">
        <v>2</v>
      </c>
      <c r="MA86" s="31">
        <v>1</v>
      </c>
      <c r="MB86" s="31">
        <v>3</v>
      </c>
      <c r="MC86" s="31">
        <v>2</v>
      </c>
      <c r="ME86" s="31">
        <v>2</v>
      </c>
      <c r="MG86" s="31">
        <v>2</v>
      </c>
      <c r="MI86" s="31">
        <v>2</v>
      </c>
      <c r="MK86" s="31">
        <v>2</v>
      </c>
      <c r="MM86" s="31">
        <v>2</v>
      </c>
      <c r="MO86" s="31">
        <v>2</v>
      </c>
      <c r="MQ86" s="31">
        <v>2</v>
      </c>
      <c r="MS86" s="31">
        <v>1</v>
      </c>
      <c r="MT86" s="31">
        <v>20</v>
      </c>
      <c r="MU86" s="31">
        <v>2</v>
      </c>
      <c r="MW86" s="31">
        <v>2</v>
      </c>
      <c r="MY86" s="31" t="s">
        <v>355</v>
      </c>
      <c r="NC86" s="31">
        <v>2</v>
      </c>
      <c r="NE86" s="31">
        <v>2</v>
      </c>
      <c r="NG86" s="31">
        <v>2</v>
      </c>
      <c r="NI86" s="31">
        <v>2</v>
      </c>
      <c r="NK86" s="31">
        <v>2</v>
      </c>
      <c r="NM86" s="31">
        <v>2</v>
      </c>
      <c r="NO86" s="31">
        <v>2</v>
      </c>
      <c r="NQ86" s="31">
        <v>2</v>
      </c>
      <c r="NS86" s="31">
        <v>2</v>
      </c>
      <c r="NU86" s="31">
        <v>2</v>
      </c>
      <c r="NW86" s="31">
        <v>2</v>
      </c>
      <c r="NY86" s="31">
        <v>2</v>
      </c>
      <c r="OA86" s="31">
        <v>2</v>
      </c>
      <c r="OC86" s="31">
        <v>2</v>
      </c>
      <c r="OE86" s="31">
        <v>2</v>
      </c>
      <c r="OG86" s="31">
        <v>2</v>
      </c>
      <c r="OI86" s="31">
        <v>2</v>
      </c>
      <c r="OK86" s="31">
        <v>2</v>
      </c>
      <c r="OM86" s="31">
        <v>2</v>
      </c>
      <c r="OO86" s="31">
        <v>2</v>
      </c>
      <c r="OQ86" s="31" t="s">
        <v>355</v>
      </c>
      <c r="OS86" s="31">
        <v>2</v>
      </c>
      <c r="OU86" s="31">
        <v>2</v>
      </c>
      <c r="OW86" s="31">
        <v>2</v>
      </c>
      <c r="OY86" s="31">
        <v>2</v>
      </c>
      <c r="PA86" s="31">
        <v>2</v>
      </c>
      <c r="PC86" s="31">
        <v>2</v>
      </c>
      <c r="PE86" s="31">
        <v>2</v>
      </c>
      <c r="PG86" s="31">
        <v>2</v>
      </c>
      <c r="PI86" s="31">
        <v>2</v>
      </c>
      <c r="PK86" s="31">
        <v>2</v>
      </c>
      <c r="PM86" s="31">
        <v>2</v>
      </c>
      <c r="PO86" s="31">
        <v>2</v>
      </c>
      <c r="PQ86" s="31">
        <v>2</v>
      </c>
      <c r="PS86" s="31">
        <v>2</v>
      </c>
      <c r="PU86" s="31">
        <v>2</v>
      </c>
      <c r="PW86" s="31">
        <v>2</v>
      </c>
      <c r="PY86" s="31">
        <v>2</v>
      </c>
      <c r="QA86" s="31">
        <v>2</v>
      </c>
      <c r="QC86" s="31">
        <v>2</v>
      </c>
      <c r="QE86" s="31">
        <v>2</v>
      </c>
      <c r="QG86" s="31">
        <v>2</v>
      </c>
      <c r="QI86" s="31" t="s">
        <v>355</v>
      </c>
      <c r="QK86" s="31">
        <v>1</v>
      </c>
      <c r="QL86" s="31">
        <v>2</v>
      </c>
      <c r="QM86" s="31">
        <v>2</v>
      </c>
      <c r="QN86" s="31">
        <v>2</v>
      </c>
      <c r="QO86" s="31">
        <v>2</v>
      </c>
      <c r="QP86" s="31">
        <v>2</v>
      </c>
      <c r="QQ86" s="31">
        <v>2</v>
      </c>
      <c r="QR86" s="31">
        <v>2</v>
      </c>
      <c r="QS86" s="31">
        <v>2</v>
      </c>
      <c r="QT86" s="31">
        <v>2</v>
      </c>
      <c r="QU86" s="31">
        <v>2</v>
      </c>
      <c r="QV86" s="31">
        <v>2</v>
      </c>
      <c r="QW86" s="31">
        <v>2</v>
      </c>
      <c r="QX86" s="31">
        <v>2</v>
      </c>
      <c r="QY86" s="31">
        <v>2</v>
      </c>
      <c r="QZ86" s="31">
        <v>2</v>
      </c>
      <c r="RA86" s="31">
        <v>2</v>
      </c>
      <c r="RB86" s="31">
        <v>1</v>
      </c>
      <c r="RC86" s="31">
        <v>2</v>
      </c>
      <c r="RD86" s="31">
        <v>2</v>
      </c>
      <c r="RE86" s="31">
        <v>1</v>
      </c>
      <c r="RF86" s="31">
        <v>2</v>
      </c>
      <c r="RG86" s="31">
        <v>2</v>
      </c>
      <c r="RH86" s="31">
        <v>2</v>
      </c>
      <c r="RI86" s="31">
        <v>2</v>
      </c>
      <c r="RJ86" s="31">
        <v>2</v>
      </c>
      <c r="RK86" s="31">
        <v>2</v>
      </c>
      <c r="RL86" s="31">
        <v>2</v>
      </c>
      <c r="RM86" s="31">
        <v>2</v>
      </c>
      <c r="RN86" s="31">
        <v>2</v>
      </c>
      <c r="RO86" s="31">
        <v>2</v>
      </c>
      <c r="RP86" s="31">
        <v>2</v>
      </c>
      <c r="RQ86" s="31">
        <v>2</v>
      </c>
      <c r="RR86" s="31">
        <v>1</v>
      </c>
      <c r="RS86" s="31">
        <v>1</v>
      </c>
      <c r="RT86" s="31" t="s">
        <v>2231</v>
      </c>
      <c r="RU86" s="31" t="s">
        <v>2420</v>
      </c>
      <c r="RV86" s="31" t="s">
        <v>355</v>
      </c>
      <c r="RW86" s="31" t="s">
        <v>355</v>
      </c>
      <c r="RX86" s="31">
        <v>5</v>
      </c>
      <c r="RY86" s="31">
        <v>1</v>
      </c>
      <c r="RZ86" s="31">
        <v>2</v>
      </c>
      <c r="SA86" s="31">
        <v>2</v>
      </c>
      <c r="SB86" s="31">
        <v>2</v>
      </c>
      <c r="SC86" s="31">
        <v>2</v>
      </c>
      <c r="SD86" s="31">
        <v>5</v>
      </c>
      <c r="SE86" s="31">
        <v>1</v>
      </c>
      <c r="SF86" s="31">
        <v>2</v>
      </c>
      <c r="SG86" s="31">
        <v>2</v>
      </c>
      <c r="SH86" s="31">
        <v>2</v>
      </c>
      <c r="SI86" s="31">
        <v>2</v>
      </c>
      <c r="SJ86" s="31">
        <v>2</v>
      </c>
      <c r="SK86" s="31">
        <v>2</v>
      </c>
      <c r="SL86" s="31">
        <v>2</v>
      </c>
      <c r="SM86" s="31" t="s">
        <v>1430</v>
      </c>
      <c r="SO86" s="31">
        <v>2</v>
      </c>
      <c r="SP86" s="31">
        <v>2</v>
      </c>
      <c r="SQ86" s="31">
        <v>2</v>
      </c>
      <c r="SR86" s="31">
        <v>1</v>
      </c>
      <c r="SS86" s="31">
        <v>1</v>
      </c>
      <c r="ST86" s="31">
        <v>1</v>
      </c>
      <c r="SU86" s="31">
        <v>1</v>
      </c>
      <c r="SV86" s="31">
        <v>1</v>
      </c>
      <c r="SW86" s="31" t="s">
        <v>1437</v>
      </c>
      <c r="SX86" s="31">
        <v>1</v>
      </c>
      <c r="SZ86" s="31">
        <v>2</v>
      </c>
      <c r="TA86" s="31">
        <v>2</v>
      </c>
      <c r="TB86" s="31">
        <v>2</v>
      </c>
      <c r="TC86" s="31">
        <v>2</v>
      </c>
      <c r="TD86" s="31">
        <v>2</v>
      </c>
      <c r="TE86" s="31">
        <v>2</v>
      </c>
      <c r="TF86" s="31">
        <v>2</v>
      </c>
      <c r="TG86" s="31">
        <v>1</v>
      </c>
      <c r="TH86" s="31" t="s">
        <v>1437</v>
      </c>
      <c r="TJ86" s="31" t="s">
        <v>2155</v>
      </c>
      <c r="TK86" s="31" t="s">
        <v>2337</v>
      </c>
      <c r="TL86" s="31" t="s">
        <v>2234</v>
      </c>
      <c r="TM86" s="31" t="s">
        <v>2421</v>
      </c>
      <c r="TN86" s="31" t="s">
        <v>2422</v>
      </c>
      <c r="TQ86" s="31">
        <v>6</v>
      </c>
      <c r="TS86" s="31">
        <v>2</v>
      </c>
      <c r="TT86" s="31">
        <v>2</v>
      </c>
      <c r="TU86" s="31">
        <v>2</v>
      </c>
      <c r="TV86" s="31">
        <v>1</v>
      </c>
      <c r="TW86" s="31">
        <v>1</v>
      </c>
      <c r="TX86" s="31">
        <v>1</v>
      </c>
      <c r="TY86" s="31">
        <v>1</v>
      </c>
      <c r="TZ86" s="31">
        <v>1</v>
      </c>
      <c r="UA86" s="31">
        <v>1</v>
      </c>
    </row>
    <row r="87" spans="1:547" s="31" customFormat="1" ht="13.5" customHeight="1">
      <c r="A87" s="31">
        <f t="shared" si="1"/>
        <v>85</v>
      </c>
      <c r="B87" s="31">
        <v>85</v>
      </c>
      <c r="C87" s="31">
        <v>55</v>
      </c>
      <c r="D87" s="31" t="s">
        <v>2121</v>
      </c>
      <c r="E87" s="31" t="s">
        <v>2423</v>
      </c>
      <c r="H87" s="31">
        <v>42440</v>
      </c>
      <c r="I87" s="31">
        <v>22286</v>
      </c>
      <c r="J87" s="31">
        <v>1</v>
      </c>
      <c r="K87" s="31">
        <v>1</v>
      </c>
      <c r="L87" s="31">
        <v>4</v>
      </c>
      <c r="M87" s="31">
        <v>1</v>
      </c>
      <c r="N87" s="31">
        <v>4</v>
      </c>
      <c r="O87" s="31">
        <v>1</v>
      </c>
      <c r="P87" s="31">
        <v>4</v>
      </c>
      <c r="Q87" s="31">
        <v>1</v>
      </c>
      <c r="R87" s="31">
        <v>42018</v>
      </c>
      <c r="S87" s="31">
        <v>42064</v>
      </c>
      <c r="T87" s="31">
        <v>42169</v>
      </c>
      <c r="W87" s="31">
        <v>2</v>
      </c>
      <c r="X87" s="31">
        <v>1</v>
      </c>
      <c r="Y87" s="31">
        <v>2</v>
      </c>
      <c r="Z87" s="31">
        <v>2</v>
      </c>
      <c r="AA87" s="31">
        <v>2</v>
      </c>
      <c r="AB87" s="31">
        <v>2</v>
      </c>
      <c r="AC87" s="31">
        <v>2</v>
      </c>
      <c r="AD87" s="31">
        <v>2</v>
      </c>
      <c r="AI87" s="31">
        <v>3</v>
      </c>
      <c r="AJ87" s="31">
        <v>1</v>
      </c>
      <c r="AK87" s="31">
        <v>4</v>
      </c>
      <c r="AL87" s="31">
        <v>2</v>
      </c>
      <c r="AN87" s="31">
        <v>2</v>
      </c>
      <c r="AO87" s="31">
        <v>2</v>
      </c>
      <c r="AP87" s="31">
        <v>2</v>
      </c>
      <c r="AQ87" s="31">
        <v>1</v>
      </c>
      <c r="AR87" s="31">
        <v>1</v>
      </c>
      <c r="AS87" s="31">
        <v>2</v>
      </c>
      <c r="AT87" s="31">
        <v>2</v>
      </c>
      <c r="AU87" s="31">
        <v>2</v>
      </c>
      <c r="AW87" s="31">
        <v>2</v>
      </c>
      <c r="AX87" s="31">
        <v>2</v>
      </c>
      <c r="AY87" s="31">
        <v>2</v>
      </c>
      <c r="AZ87" s="31">
        <v>2</v>
      </c>
      <c r="BA87" s="31">
        <v>1</v>
      </c>
      <c r="BB87" s="31">
        <v>2</v>
      </c>
      <c r="BD87" s="31">
        <v>2</v>
      </c>
      <c r="BE87" s="31">
        <v>2</v>
      </c>
      <c r="BF87" s="31">
        <v>2</v>
      </c>
      <c r="BG87" s="31">
        <v>2</v>
      </c>
      <c r="BH87" s="31">
        <v>2</v>
      </c>
      <c r="BI87" s="31">
        <v>2</v>
      </c>
      <c r="BK87" s="31">
        <v>2</v>
      </c>
      <c r="BL87" s="31">
        <v>2</v>
      </c>
      <c r="BM87" s="31">
        <v>2</v>
      </c>
      <c r="BN87" s="31">
        <v>2</v>
      </c>
      <c r="BO87" s="31">
        <v>2</v>
      </c>
      <c r="BP87" s="31">
        <v>2</v>
      </c>
      <c r="BQ87" s="31">
        <v>2</v>
      </c>
      <c r="BR87" s="31">
        <v>4</v>
      </c>
      <c r="BS87" s="31" t="s">
        <v>355</v>
      </c>
      <c r="BT87" s="31">
        <v>1</v>
      </c>
      <c r="BU87" s="31">
        <v>2</v>
      </c>
      <c r="BV87" s="31">
        <v>2</v>
      </c>
      <c r="BW87" s="31">
        <v>2</v>
      </c>
      <c r="BX87" s="31">
        <v>2</v>
      </c>
      <c r="BY87" s="31">
        <v>1</v>
      </c>
      <c r="BZ87" s="31">
        <v>2</v>
      </c>
      <c r="CA87" s="31">
        <v>2</v>
      </c>
      <c r="CB87" s="31">
        <v>2</v>
      </c>
      <c r="CC87" s="31">
        <v>2</v>
      </c>
      <c r="CM87" s="31">
        <v>1</v>
      </c>
      <c r="CN87" s="31">
        <v>27</v>
      </c>
      <c r="CO87" s="31">
        <v>6</v>
      </c>
      <c r="CP87" s="31">
        <v>12</v>
      </c>
      <c r="DA87" s="31">
        <v>1</v>
      </c>
      <c r="DB87" s="31">
        <v>3</v>
      </c>
      <c r="DC87" s="31">
        <v>3</v>
      </c>
      <c r="DD87" s="31">
        <v>2</v>
      </c>
      <c r="DE87" s="31">
        <v>4</v>
      </c>
      <c r="DF87" s="31">
        <v>2</v>
      </c>
      <c r="DG87" s="31">
        <v>2</v>
      </c>
      <c r="DH87" s="31">
        <v>2</v>
      </c>
      <c r="DI87" s="31">
        <v>4</v>
      </c>
      <c r="DJ87" s="31">
        <v>4</v>
      </c>
      <c r="DK87" s="31">
        <v>4</v>
      </c>
      <c r="DL87" s="31">
        <v>4</v>
      </c>
      <c r="DM87" s="31">
        <v>3</v>
      </c>
      <c r="DN87" s="31">
        <v>2</v>
      </c>
      <c r="DO87" s="31">
        <v>3</v>
      </c>
      <c r="DP87" s="31">
        <v>3</v>
      </c>
      <c r="DQ87" s="31">
        <v>4</v>
      </c>
      <c r="DR87" s="31">
        <v>37</v>
      </c>
      <c r="EB87" s="31">
        <v>66</v>
      </c>
      <c r="EC87" s="31">
        <v>45</v>
      </c>
      <c r="ED87" s="31">
        <v>84</v>
      </c>
      <c r="EE87" s="31" t="s">
        <v>2138</v>
      </c>
      <c r="EJ87" s="31">
        <v>1.42</v>
      </c>
      <c r="EK87" s="31">
        <v>0.9</v>
      </c>
      <c r="EL87" s="31">
        <v>2.2000000000000002</v>
      </c>
      <c r="EM87" s="31" t="s">
        <v>2238</v>
      </c>
      <c r="EN87" s="31">
        <v>4.76</v>
      </c>
      <c r="EO87" s="31">
        <v>2.6</v>
      </c>
      <c r="EP87" s="31">
        <v>5.5</v>
      </c>
      <c r="EQ87" s="31" t="s">
        <v>2238</v>
      </c>
      <c r="ER87" s="31">
        <v>136</v>
      </c>
      <c r="ES87" s="31">
        <v>43</v>
      </c>
      <c r="ET87" s="31">
        <v>256</v>
      </c>
      <c r="EU87" s="31" t="s">
        <v>2123</v>
      </c>
      <c r="EV87" s="31">
        <v>2</v>
      </c>
      <c r="EW87" s="31">
        <v>2</v>
      </c>
      <c r="EX87" s="31">
        <v>2</v>
      </c>
      <c r="EY87" s="31">
        <v>2</v>
      </c>
      <c r="EZ87" s="31">
        <v>1</v>
      </c>
      <c r="FK87" s="31">
        <v>2</v>
      </c>
      <c r="FL87" s="31">
        <v>2</v>
      </c>
      <c r="FM87" s="31">
        <v>2</v>
      </c>
      <c r="FN87" s="31">
        <v>2</v>
      </c>
      <c r="FO87" s="31">
        <v>2</v>
      </c>
      <c r="FP87" s="31">
        <v>2</v>
      </c>
      <c r="FQ87" s="31">
        <v>2</v>
      </c>
      <c r="FR87" s="31">
        <v>2</v>
      </c>
      <c r="FS87" s="31">
        <v>4</v>
      </c>
      <c r="FT87" s="31">
        <v>2</v>
      </c>
      <c r="FU87" s="31">
        <v>2</v>
      </c>
      <c r="FV87" s="31">
        <v>2</v>
      </c>
      <c r="FW87" s="31">
        <v>1</v>
      </c>
      <c r="FX87" s="31">
        <v>1</v>
      </c>
      <c r="FY87" s="31">
        <v>2</v>
      </c>
      <c r="GA87" s="31">
        <v>2</v>
      </c>
      <c r="GB87" s="31">
        <v>2</v>
      </c>
      <c r="GC87" s="31">
        <v>2</v>
      </c>
      <c r="GE87" s="31">
        <v>2</v>
      </c>
      <c r="GH87" s="31">
        <v>2</v>
      </c>
      <c r="GJ87" s="31">
        <v>2</v>
      </c>
      <c r="GL87" s="31">
        <v>1</v>
      </c>
      <c r="GM87" s="31">
        <v>62015</v>
      </c>
      <c r="GO87" s="31">
        <v>2</v>
      </c>
      <c r="GQ87" s="31">
        <v>2</v>
      </c>
      <c r="GS87" s="31">
        <v>2</v>
      </c>
      <c r="GU87" s="31">
        <v>2</v>
      </c>
      <c r="GW87" s="31">
        <v>2</v>
      </c>
      <c r="GY87" s="31">
        <v>2</v>
      </c>
      <c r="HA87" s="31">
        <v>2</v>
      </c>
      <c r="HM87" s="31">
        <v>2</v>
      </c>
      <c r="HP87" s="31">
        <v>2</v>
      </c>
      <c r="HQ87" s="31">
        <v>2</v>
      </c>
      <c r="HR87" s="31">
        <v>2</v>
      </c>
      <c r="HS87" s="31">
        <v>2</v>
      </c>
      <c r="HT87" s="31">
        <v>2</v>
      </c>
      <c r="HU87" s="31">
        <v>2</v>
      </c>
      <c r="HV87" s="31">
        <v>2</v>
      </c>
      <c r="HZ87" s="31">
        <v>2</v>
      </c>
      <c r="IA87" s="31">
        <v>2</v>
      </c>
      <c r="IB87" s="31">
        <v>2</v>
      </c>
      <c r="IC87" s="31">
        <v>2</v>
      </c>
      <c r="ID87" s="31">
        <v>2</v>
      </c>
      <c r="IE87" s="31">
        <v>2</v>
      </c>
      <c r="IF87" s="31">
        <v>2</v>
      </c>
      <c r="IJ87" s="31">
        <v>2</v>
      </c>
      <c r="IK87" s="31">
        <v>2</v>
      </c>
      <c r="IL87" s="31">
        <v>2</v>
      </c>
      <c r="IM87" s="31">
        <v>2</v>
      </c>
      <c r="IN87" s="31">
        <v>2</v>
      </c>
      <c r="IO87" s="31">
        <v>2</v>
      </c>
      <c r="IP87" s="31">
        <v>2</v>
      </c>
      <c r="IT87" s="31">
        <v>2</v>
      </c>
      <c r="IU87" s="31">
        <v>2</v>
      </c>
      <c r="IV87" s="31">
        <v>2</v>
      </c>
      <c r="IW87" s="31">
        <v>2</v>
      </c>
      <c r="IX87" s="31">
        <v>2</v>
      </c>
      <c r="IY87" s="31">
        <v>2</v>
      </c>
      <c r="IZ87" s="31">
        <v>2</v>
      </c>
      <c r="JD87" s="31">
        <v>2</v>
      </c>
      <c r="JE87" s="31">
        <v>2</v>
      </c>
      <c r="JF87" s="31">
        <v>2</v>
      </c>
      <c r="JG87" s="31">
        <v>2</v>
      </c>
      <c r="JH87" s="31">
        <v>2</v>
      </c>
      <c r="JI87" s="31">
        <v>2</v>
      </c>
      <c r="JJ87" s="31">
        <v>2</v>
      </c>
      <c r="JQ87" s="31" t="s">
        <v>377</v>
      </c>
      <c r="JZ87" s="31">
        <v>1</v>
      </c>
      <c r="KC87" s="31">
        <v>2</v>
      </c>
      <c r="KD87" s="31" t="s">
        <v>377</v>
      </c>
      <c r="KE87" s="31">
        <v>63</v>
      </c>
      <c r="LA87" s="31" t="s">
        <v>2181</v>
      </c>
      <c r="LB87" s="31" t="s">
        <v>2125</v>
      </c>
      <c r="LC87" s="31">
        <v>2</v>
      </c>
      <c r="LD87" s="31">
        <v>2</v>
      </c>
      <c r="LE87" s="31" t="s">
        <v>2125</v>
      </c>
      <c r="LF87" s="31">
        <v>2</v>
      </c>
      <c r="LG87" s="31">
        <v>2</v>
      </c>
      <c r="LH87" s="31">
        <v>2</v>
      </c>
      <c r="LI87" s="31">
        <v>2</v>
      </c>
      <c r="LK87" s="31">
        <v>2</v>
      </c>
      <c r="LM87" s="31">
        <v>2</v>
      </c>
      <c r="LO87" s="31">
        <v>2</v>
      </c>
      <c r="LQ87" s="31">
        <v>2</v>
      </c>
      <c r="LS87" s="31">
        <v>2</v>
      </c>
      <c r="LU87" s="31">
        <v>2</v>
      </c>
      <c r="LW87" s="31">
        <v>2</v>
      </c>
      <c r="LY87" s="31">
        <v>2</v>
      </c>
      <c r="MA87" s="31">
        <v>2</v>
      </c>
      <c r="MC87" s="31">
        <v>2</v>
      </c>
      <c r="ME87" s="31">
        <v>2</v>
      </c>
      <c r="MG87" s="31">
        <v>2</v>
      </c>
      <c r="MI87" s="31">
        <v>2</v>
      </c>
      <c r="MK87" s="31">
        <v>2</v>
      </c>
      <c r="MM87" s="31">
        <v>2</v>
      </c>
      <c r="MO87" s="31">
        <v>2</v>
      </c>
      <c r="MQ87" s="31">
        <v>2</v>
      </c>
      <c r="MS87" s="31">
        <v>2</v>
      </c>
      <c r="MU87" s="31">
        <v>2</v>
      </c>
      <c r="MW87" s="31">
        <v>2</v>
      </c>
      <c r="MY87" s="31" t="s">
        <v>355</v>
      </c>
      <c r="NC87" s="31">
        <v>2</v>
      </c>
      <c r="NE87" s="31">
        <v>2</v>
      </c>
      <c r="NG87" s="31">
        <v>2</v>
      </c>
      <c r="NI87" s="31">
        <v>2</v>
      </c>
      <c r="NK87" s="31">
        <v>2</v>
      </c>
      <c r="NM87" s="31">
        <v>2</v>
      </c>
      <c r="NO87" s="31">
        <v>2</v>
      </c>
      <c r="NQ87" s="31">
        <v>2</v>
      </c>
      <c r="NS87" s="31">
        <v>2</v>
      </c>
      <c r="NU87" s="31">
        <v>2</v>
      </c>
      <c r="NW87" s="31">
        <v>2</v>
      </c>
      <c r="NY87" s="31">
        <v>2</v>
      </c>
      <c r="OA87" s="31">
        <v>2</v>
      </c>
      <c r="OC87" s="31">
        <v>2</v>
      </c>
      <c r="OE87" s="31">
        <v>2</v>
      </c>
      <c r="OG87" s="31">
        <v>2</v>
      </c>
      <c r="OI87" s="31">
        <v>2</v>
      </c>
      <c r="OK87" s="31">
        <v>2</v>
      </c>
      <c r="OM87" s="31">
        <v>2</v>
      </c>
      <c r="OO87" s="31">
        <v>2</v>
      </c>
      <c r="OQ87" s="31" t="s">
        <v>355</v>
      </c>
      <c r="OS87" s="31">
        <v>2</v>
      </c>
      <c r="OU87" s="31">
        <v>2</v>
      </c>
      <c r="OW87" s="31">
        <v>2</v>
      </c>
      <c r="OY87" s="31">
        <v>2</v>
      </c>
      <c r="PA87" s="31">
        <v>2</v>
      </c>
      <c r="PC87" s="31">
        <v>2</v>
      </c>
      <c r="PE87" s="31">
        <v>2</v>
      </c>
      <c r="PG87" s="31">
        <v>2</v>
      </c>
      <c r="PI87" s="31">
        <v>2</v>
      </c>
      <c r="PK87" s="31">
        <v>2</v>
      </c>
      <c r="PM87" s="31">
        <v>2</v>
      </c>
      <c r="PO87" s="31">
        <v>2</v>
      </c>
      <c r="PQ87" s="31">
        <v>2</v>
      </c>
      <c r="PS87" s="31">
        <v>2</v>
      </c>
      <c r="PU87" s="31">
        <v>2</v>
      </c>
      <c r="PW87" s="31">
        <v>2</v>
      </c>
      <c r="PY87" s="31">
        <v>2</v>
      </c>
      <c r="QA87" s="31">
        <v>2</v>
      </c>
      <c r="QC87" s="31">
        <v>2</v>
      </c>
      <c r="QE87" s="31">
        <v>2</v>
      </c>
      <c r="QG87" s="31">
        <v>2</v>
      </c>
      <c r="QI87" s="31" t="s">
        <v>355</v>
      </c>
      <c r="QK87" s="31">
        <v>1</v>
      </c>
      <c r="QL87" s="31">
        <v>2</v>
      </c>
      <c r="QM87" s="31">
        <v>2</v>
      </c>
      <c r="QN87" s="31">
        <v>2</v>
      </c>
      <c r="QO87" s="31">
        <v>2</v>
      </c>
      <c r="QP87" s="31">
        <v>2</v>
      </c>
      <c r="QQ87" s="31">
        <v>2</v>
      </c>
      <c r="QR87" s="31">
        <v>2</v>
      </c>
      <c r="QS87" s="31">
        <v>2</v>
      </c>
      <c r="QT87" s="31">
        <v>2</v>
      </c>
      <c r="QU87" s="31">
        <v>2</v>
      </c>
      <c r="QV87" s="31">
        <v>2</v>
      </c>
      <c r="QW87" s="31">
        <v>2</v>
      </c>
      <c r="QX87" s="31">
        <v>2</v>
      </c>
      <c r="QY87" s="31">
        <v>2</v>
      </c>
      <c r="QZ87" s="31">
        <v>2</v>
      </c>
      <c r="RA87" s="31">
        <v>2</v>
      </c>
      <c r="RB87" s="31">
        <v>2</v>
      </c>
      <c r="RC87" s="31">
        <v>2</v>
      </c>
      <c r="RD87" s="31">
        <v>2</v>
      </c>
      <c r="RE87" s="31">
        <v>2</v>
      </c>
      <c r="RF87" s="31">
        <v>2</v>
      </c>
      <c r="RG87" s="31">
        <v>2</v>
      </c>
      <c r="RH87" s="31">
        <v>2</v>
      </c>
      <c r="RI87" s="31">
        <v>2</v>
      </c>
      <c r="RJ87" s="31">
        <v>2</v>
      </c>
      <c r="RK87" s="31">
        <v>2</v>
      </c>
      <c r="RL87" s="31">
        <v>2</v>
      </c>
      <c r="RM87" s="31">
        <v>2</v>
      </c>
      <c r="RN87" s="31">
        <v>2</v>
      </c>
      <c r="RO87" s="31">
        <v>2</v>
      </c>
      <c r="RP87" s="31">
        <v>2</v>
      </c>
      <c r="RQ87" s="31">
        <v>2</v>
      </c>
      <c r="RR87" s="31">
        <v>1</v>
      </c>
      <c r="RS87" s="31">
        <v>2</v>
      </c>
      <c r="RT87" s="31" t="s">
        <v>2424</v>
      </c>
      <c r="RU87" s="31" t="s">
        <v>2424</v>
      </c>
      <c r="RV87" s="31" t="s">
        <v>355</v>
      </c>
      <c r="RW87" s="31" t="s">
        <v>355</v>
      </c>
      <c r="RX87" s="31">
        <v>2</v>
      </c>
      <c r="RY87" s="31">
        <v>2</v>
      </c>
      <c r="RZ87" s="31">
        <v>2</v>
      </c>
      <c r="SA87" s="31">
        <v>2</v>
      </c>
      <c r="SB87" s="31">
        <v>2</v>
      </c>
      <c r="SC87" s="31">
        <v>2</v>
      </c>
      <c r="SD87" s="31">
        <v>2</v>
      </c>
      <c r="SE87" s="31">
        <v>2</v>
      </c>
      <c r="SF87" s="31">
        <v>2</v>
      </c>
      <c r="SG87" s="31">
        <v>2</v>
      </c>
      <c r="SH87" s="31">
        <v>2</v>
      </c>
      <c r="SI87" s="31">
        <v>2</v>
      </c>
      <c r="SJ87" s="31">
        <v>2</v>
      </c>
      <c r="SK87" s="31">
        <v>2</v>
      </c>
      <c r="SL87" s="31">
        <v>2</v>
      </c>
      <c r="SM87" s="31" t="s">
        <v>1430</v>
      </c>
      <c r="SO87" s="31">
        <v>2</v>
      </c>
      <c r="SP87" s="31">
        <v>2</v>
      </c>
      <c r="SQ87" s="31">
        <v>2</v>
      </c>
      <c r="SR87" s="31">
        <v>2</v>
      </c>
      <c r="SS87" s="31">
        <v>2</v>
      </c>
      <c r="ST87" s="31">
        <v>2</v>
      </c>
      <c r="SU87" s="31">
        <v>2</v>
      </c>
      <c r="SV87" s="31">
        <v>2</v>
      </c>
      <c r="SW87" s="31" t="s">
        <v>1437</v>
      </c>
      <c r="SX87" s="31">
        <v>0.5</v>
      </c>
      <c r="SZ87" s="31">
        <v>2</v>
      </c>
      <c r="TA87" s="31">
        <v>2</v>
      </c>
      <c r="TB87" s="31">
        <v>2</v>
      </c>
      <c r="TC87" s="31">
        <v>1</v>
      </c>
      <c r="TD87" s="31">
        <v>2</v>
      </c>
      <c r="TE87" s="31">
        <v>2</v>
      </c>
      <c r="TF87" s="31">
        <v>2</v>
      </c>
      <c r="TG87" s="31">
        <v>1</v>
      </c>
      <c r="TH87" s="31" t="s">
        <v>2156</v>
      </c>
      <c r="TJ87" s="31" t="s">
        <v>2176</v>
      </c>
      <c r="TK87" s="31" t="s">
        <v>2156</v>
      </c>
      <c r="TL87" s="31" t="s">
        <v>2400</v>
      </c>
      <c r="TQ87" s="31">
        <v>6</v>
      </c>
      <c r="TS87" s="31">
        <v>2</v>
      </c>
      <c r="TT87" s="31">
        <v>2</v>
      </c>
      <c r="TU87" s="31">
        <v>2</v>
      </c>
      <c r="TV87" s="31">
        <v>1</v>
      </c>
      <c r="TW87" s="31">
        <v>2</v>
      </c>
      <c r="TX87" s="31">
        <v>2</v>
      </c>
      <c r="TY87" s="31">
        <v>2</v>
      </c>
      <c r="TZ87" s="31">
        <v>1</v>
      </c>
      <c r="UA87" s="31">
        <v>1</v>
      </c>
    </row>
    <row r="88" spans="1:547" s="31" customFormat="1" ht="13.5" customHeight="1">
      <c r="A88" s="31">
        <f t="shared" si="1"/>
        <v>86</v>
      </c>
      <c r="B88" s="31">
        <v>86</v>
      </c>
      <c r="C88" s="31">
        <v>56</v>
      </c>
      <c r="D88" s="31" t="s">
        <v>2121</v>
      </c>
      <c r="E88" s="31" t="s">
        <v>2425</v>
      </c>
      <c r="H88" s="31">
        <v>42426</v>
      </c>
      <c r="I88" s="31">
        <v>18194</v>
      </c>
      <c r="J88" s="31">
        <v>2</v>
      </c>
      <c r="K88" s="31">
        <v>1</v>
      </c>
      <c r="L88" s="31">
        <v>5</v>
      </c>
      <c r="M88" s="31">
        <v>2</v>
      </c>
      <c r="R88" s="31">
        <v>41852</v>
      </c>
      <c r="S88" s="31">
        <v>41913</v>
      </c>
      <c r="T88" s="31">
        <v>42248</v>
      </c>
      <c r="W88" s="31">
        <v>2</v>
      </c>
      <c r="X88" s="31">
        <v>2</v>
      </c>
      <c r="Y88" s="31">
        <v>1</v>
      </c>
      <c r="Z88" s="31">
        <v>2</v>
      </c>
      <c r="AA88" s="31">
        <v>2</v>
      </c>
      <c r="AB88" s="31">
        <v>2</v>
      </c>
      <c r="AC88" s="31">
        <v>2</v>
      </c>
      <c r="AD88" s="31">
        <v>2</v>
      </c>
      <c r="AE88" s="31">
        <v>1</v>
      </c>
      <c r="AH88" s="31">
        <v>1</v>
      </c>
      <c r="AI88" s="31">
        <v>6</v>
      </c>
      <c r="AJ88" s="31">
        <v>2</v>
      </c>
      <c r="AK88" s="31">
        <v>4</v>
      </c>
      <c r="AL88" s="31">
        <v>2</v>
      </c>
      <c r="AN88" s="31">
        <v>2</v>
      </c>
      <c r="AO88" s="31">
        <v>2</v>
      </c>
      <c r="AP88" s="31">
        <v>2</v>
      </c>
      <c r="AQ88" s="31">
        <v>1</v>
      </c>
      <c r="AR88" s="31">
        <v>1</v>
      </c>
      <c r="AS88" s="31">
        <v>2</v>
      </c>
      <c r="AT88" s="31">
        <v>1</v>
      </c>
      <c r="AU88" s="31">
        <v>2</v>
      </c>
      <c r="AW88" s="31">
        <v>2</v>
      </c>
      <c r="AX88" s="31">
        <v>2</v>
      </c>
      <c r="AY88" s="31">
        <v>2</v>
      </c>
      <c r="AZ88" s="31">
        <v>1</v>
      </c>
      <c r="BA88" s="31">
        <v>2</v>
      </c>
      <c r="BB88" s="31">
        <v>1</v>
      </c>
      <c r="BD88" s="31">
        <v>2</v>
      </c>
      <c r="BE88" s="31">
        <v>1</v>
      </c>
      <c r="BF88" s="31">
        <v>2</v>
      </c>
      <c r="BG88" s="31">
        <v>1</v>
      </c>
      <c r="BH88" s="31">
        <v>2</v>
      </c>
      <c r="BI88" s="31">
        <v>2</v>
      </c>
      <c r="BK88" s="31">
        <v>1</v>
      </c>
      <c r="BL88" s="31">
        <v>1</v>
      </c>
      <c r="BM88" s="31">
        <v>1</v>
      </c>
      <c r="BN88" s="31">
        <v>2</v>
      </c>
      <c r="BO88" s="31">
        <v>2</v>
      </c>
      <c r="BP88" s="31">
        <v>2</v>
      </c>
      <c r="BQ88" s="31">
        <v>4</v>
      </c>
      <c r="BS88" s="31" t="s">
        <v>355</v>
      </c>
      <c r="BT88" s="31">
        <v>2</v>
      </c>
      <c r="BU88" s="31">
        <v>2</v>
      </c>
      <c r="BV88" s="31">
        <v>2</v>
      </c>
      <c r="BW88" s="31">
        <v>2</v>
      </c>
      <c r="BX88" s="31">
        <v>2</v>
      </c>
      <c r="BY88" s="31">
        <v>2</v>
      </c>
      <c r="BZ88" s="31">
        <v>2</v>
      </c>
      <c r="CA88" s="31">
        <v>2</v>
      </c>
      <c r="CB88" s="31">
        <v>2</v>
      </c>
      <c r="CC88" s="31">
        <v>2</v>
      </c>
      <c r="CH88" s="31">
        <v>1</v>
      </c>
      <c r="CM88" s="31">
        <v>29</v>
      </c>
      <c r="CN88" s="31">
        <v>1</v>
      </c>
      <c r="CO88" s="31">
        <v>31</v>
      </c>
      <c r="CP88" s="31">
        <v>3</v>
      </c>
      <c r="CQ88" s="31">
        <v>9</v>
      </c>
      <c r="DA88" s="31">
        <v>2</v>
      </c>
      <c r="DB88" s="31">
        <v>1</v>
      </c>
      <c r="DC88" s="31">
        <v>6</v>
      </c>
      <c r="DD88" s="31">
        <v>3</v>
      </c>
      <c r="DE88" s="31">
        <v>5</v>
      </c>
      <c r="DF88" s="31">
        <v>3</v>
      </c>
      <c r="DG88" s="31">
        <v>3</v>
      </c>
      <c r="DH88" s="31">
        <v>3</v>
      </c>
      <c r="DI88" s="31">
        <v>4</v>
      </c>
      <c r="DJ88" s="31">
        <v>4</v>
      </c>
      <c r="DK88" s="31">
        <v>4</v>
      </c>
      <c r="DL88" s="31">
        <v>4</v>
      </c>
      <c r="DM88" s="31">
        <v>4</v>
      </c>
      <c r="DN88" s="31">
        <v>4</v>
      </c>
      <c r="DO88" s="31">
        <v>1</v>
      </c>
      <c r="DP88" s="31">
        <v>4</v>
      </c>
      <c r="DQ88" s="31">
        <v>4</v>
      </c>
      <c r="DR88" s="31">
        <v>42</v>
      </c>
      <c r="DT88" s="31">
        <v>206</v>
      </c>
      <c r="DU88" s="31">
        <v>0</v>
      </c>
      <c r="DV88" s="31">
        <v>171</v>
      </c>
      <c r="DW88" s="31" t="s">
        <v>2136</v>
      </c>
      <c r="DX88" s="31">
        <v>57.6</v>
      </c>
      <c r="DY88" s="31">
        <v>56.4</v>
      </c>
      <c r="DZ88" s="31">
        <v>66.8</v>
      </c>
      <c r="EA88" s="31" t="s">
        <v>2137</v>
      </c>
      <c r="EV88" s="31">
        <v>2</v>
      </c>
      <c r="EW88" s="31">
        <v>2</v>
      </c>
      <c r="EX88" s="31">
        <v>1</v>
      </c>
      <c r="EY88" s="31">
        <v>2</v>
      </c>
      <c r="EZ88" s="31">
        <v>1</v>
      </c>
      <c r="FA88" s="31">
        <v>1</v>
      </c>
      <c r="FB88" s="31">
        <v>1</v>
      </c>
      <c r="FC88" s="31">
        <v>1</v>
      </c>
      <c r="FD88" s="31">
        <v>0.63</v>
      </c>
      <c r="FE88" s="31">
        <v>0.54</v>
      </c>
      <c r="FK88" s="31">
        <v>1</v>
      </c>
      <c r="FL88" s="31">
        <v>1</v>
      </c>
      <c r="FM88" s="31">
        <v>1</v>
      </c>
      <c r="FN88" s="31">
        <v>1</v>
      </c>
      <c r="FO88" s="31">
        <v>1</v>
      </c>
      <c r="FP88" s="31">
        <v>1</v>
      </c>
      <c r="FQ88" s="31">
        <v>2</v>
      </c>
      <c r="FR88" s="31">
        <v>2</v>
      </c>
      <c r="FS88" s="31">
        <v>4</v>
      </c>
      <c r="FT88" s="31">
        <v>2</v>
      </c>
      <c r="FU88" s="31">
        <v>2</v>
      </c>
      <c r="FV88" s="31">
        <v>2</v>
      </c>
      <c r="FW88" s="31">
        <v>1</v>
      </c>
      <c r="FX88" s="31">
        <v>1</v>
      </c>
      <c r="FY88" s="31">
        <v>2</v>
      </c>
      <c r="GA88" s="31">
        <v>2</v>
      </c>
      <c r="GB88" s="31">
        <v>2</v>
      </c>
      <c r="GC88" s="31">
        <v>2</v>
      </c>
      <c r="GE88" s="31">
        <v>2</v>
      </c>
      <c r="GH88" s="31">
        <v>2</v>
      </c>
      <c r="GJ88" s="31">
        <v>2</v>
      </c>
      <c r="GL88" s="31">
        <v>2</v>
      </c>
      <c r="GO88" s="31">
        <v>2</v>
      </c>
      <c r="GQ88" s="31">
        <v>2</v>
      </c>
      <c r="GS88" s="31">
        <v>2</v>
      </c>
      <c r="GU88" s="31">
        <v>2</v>
      </c>
      <c r="GW88" s="31">
        <v>2</v>
      </c>
      <c r="GY88" s="31">
        <v>2</v>
      </c>
      <c r="HA88" s="31">
        <v>2</v>
      </c>
      <c r="HM88" s="31">
        <v>2</v>
      </c>
      <c r="HP88" s="31">
        <v>2</v>
      </c>
      <c r="HQ88" s="31">
        <v>2</v>
      </c>
      <c r="HR88" s="31">
        <v>2</v>
      </c>
      <c r="HS88" s="31">
        <v>2</v>
      </c>
      <c r="HT88" s="31">
        <v>2</v>
      </c>
      <c r="HU88" s="31">
        <v>2</v>
      </c>
      <c r="HV88" s="31">
        <v>2</v>
      </c>
      <c r="HZ88" s="31">
        <v>2</v>
      </c>
      <c r="IA88" s="31">
        <v>2</v>
      </c>
      <c r="IB88" s="31">
        <v>2</v>
      </c>
      <c r="IC88" s="31">
        <v>2</v>
      </c>
      <c r="ID88" s="31">
        <v>2</v>
      </c>
      <c r="IE88" s="31">
        <v>2</v>
      </c>
      <c r="IF88" s="31">
        <v>2</v>
      </c>
      <c r="IJ88" s="31">
        <v>2</v>
      </c>
      <c r="IK88" s="31">
        <v>2</v>
      </c>
      <c r="IL88" s="31">
        <v>2</v>
      </c>
      <c r="IM88" s="31">
        <v>2</v>
      </c>
      <c r="IN88" s="31">
        <v>2</v>
      </c>
      <c r="IO88" s="31">
        <v>2</v>
      </c>
      <c r="IP88" s="31">
        <v>2</v>
      </c>
      <c r="IT88" s="31">
        <v>2</v>
      </c>
      <c r="IU88" s="31">
        <v>2</v>
      </c>
      <c r="IV88" s="31">
        <v>2</v>
      </c>
      <c r="IW88" s="31">
        <v>2</v>
      </c>
      <c r="IX88" s="31">
        <v>2</v>
      </c>
      <c r="IY88" s="31">
        <v>2</v>
      </c>
      <c r="IZ88" s="31">
        <v>2</v>
      </c>
      <c r="JD88" s="31">
        <v>2</v>
      </c>
      <c r="JE88" s="31">
        <v>2</v>
      </c>
      <c r="JF88" s="31">
        <v>2</v>
      </c>
      <c r="JG88" s="31">
        <v>2</v>
      </c>
      <c r="JH88" s="31">
        <v>2</v>
      </c>
      <c r="JI88" s="31">
        <v>2</v>
      </c>
      <c r="JJ88" s="31">
        <v>2</v>
      </c>
      <c r="JZ88" s="31">
        <v>1</v>
      </c>
      <c r="KC88" s="31">
        <v>1</v>
      </c>
      <c r="LC88" s="31">
        <v>2</v>
      </c>
      <c r="LD88" s="31">
        <v>1</v>
      </c>
      <c r="LF88" s="31">
        <v>2</v>
      </c>
      <c r="LG88" s="31">
        <v>2</v>
      </c>
      <c r="LH88" s="31">
        <v>2</v>
      </c>
      <c r="LI88" s="31">
        <v>2</v>
      </c>
      <c r="LK88" s="31">
        <v>2</v>
      </c>
      <c r="LM88" s="31">
        <v>2</v>
      </c>
      <c r="LO88" s="31">
        <v>2</v>
      </c>
      <c r="LQ88" s="31">
        <v>2</v>
      </c>
      <c r="LS88" s="31">
        <v>2</v>
      </c>
      <c r="LU88" s="31">
        <v>2</v>
      </c>
      <c r="LW88" s="31">
        <v>2</v>
      </c>
      <c r="LY88" s="31">
        <v>2</v>
      </c>
      <c r="MA88" s="31">
        <v>2</v>
      </c>
      <c r="MC88" s="31">
        <v>2</v>
      </c>
      <c r="ME88" s="31">
        <v>2</v>
      </c>
      <c r="MG88" s="31">
        <v>2</v>
      </c>
      <c r="MI88" s="31">
        <v>2</v>
      </c>
      <c r="MK88" s="31">
        <v>2</v>
      </c>
      <c r="MM88" s="31">
        <v>2</v>
      </c>
      <c r="MO88" s="31">
        <v>2</v>
      </c>
      <c r="MQ88" s="31">
        <v>2</v>
      </c>
      <c r="MS88" s="31">
        <v>2</v>
      </c>
      <c r="MU88" s="31">
        <v>2</v>
      </c>
      <c r="MW88" s="31">
        <v>2</v>
      </c>
      <c r="MY88" s="31" t="s">
        <v>355</v>
      </c>
      <c r="NA88" s="31">
        <v>2</v>
      </c>
      <c r="NC88" s="31">
        <v>2</v>
      </c>
      <c r="NE88" s="31">
        <v>2</v>
      </c>
      <c r="NG88" s="31">
        <v>2</v>
      </c>
      <c r="NI88" s="31">
        <v>2</v>
      </c>
      <c r="NK88" s="31">
        <v>2</v>
      </c>
      <c r="NM88" s="31">
        <v>2</v>
      </c>
      <c r="NO88" s="31">
        <v>2</v>
      </c>
      <c r="NQ88" s="31">
        <v>2</v>
      </c>
      <c r="NS88" s="31">
        <v>2</v>
      </c>
      <c r="NU88" s="31">
        <v>2</v>
      </c>
      <c r="NW88" s="31">
        <v>2</v>
      </c>
      <c r="NY88" s="31">
        <v>2</v>
      </c>
      <c r="OA88" s="31">
        <v>2</v>
      </c>
      <c r="OC88" s="31">
        <v>2</v>
      </c>
      <c r="OE88" s="31">
        <v>2</v>
      </c>
      <c r="OG88" s="31">
        <v>2</v>
      </c>
      <c r="OI88" s="31">
        <v>2</v>
      </c>
      <c r="OK88" s="31">
        <v>2</v>
      </c>
      <c r="OM88" s="31">
        <v>2</v>
      </c>
      <c r="OO88" s="31">
        <v>2</v>
      </c>
      <c r="OQ88" s="31" t="s">
        <v>355</v>
      </c>
      <c r="OS88" s="31">
        <v>2</v>
      </c>
      <c r="OU88" s="31">
        <v>2</v>
      </c>
      <c r="OW88" s="31">
        <v>2</v>
      </c>
      <c r="OY88" s="31">
        <v>2</v>
      </c>
      <c r="PA88" s="31">
        <v>2</v>
      </c>
      <c r="PC88" s="31">
        <v>2</v>
      </c>
      <c r="PE88" s="31">
        <v>2</v>
      </c>
      <c r="PG88" s="31">
        <v>2</v>
      </c>
      <c r="PI88" s="31">
        <v>2</v>
      </c>
      <c r="PK88" s="31">
        <v>2</v>
      </c>
      <c r="PM88" s="31">
        <v>2</v>
      </c>
      <c r="PO88" s="31">
        <v>2</v>
      </c>
      <c r="PQ88" s="31">
        <v>2</v>
      </c>
      <c r="PS88" s="31">
        <v>2</v>
      </c>
      <c r="PU88" s="31">
        <v>2</v>
      </c>
      <c r="PW88" s="31">
        <v>2</v>
      </c>
      <c r="PY88" s="31">
        <v>2</v>
      </c>
      <c r="QA88" s="31">
        <v>2</v>
      </c>
      <c r="QC88" s="31">
        <v>2</v>
      </c>
      <c r="QE88" s="31">
        <v>2</v>
      </c>
      <c r="QG88" s="31">
        <v>2</v>
      </c>
      <c r="QI88" s="31" t="s">
        <v>355</v>
      </c>
      <c r="QK88" s="31">
        <v>1</v>
      </c>
      <c r="QL88" s="31">
        <v>2</v>
      </c>
      <c r="QM88" s="31">
        <v>2</v>
      </c>
      <c r="QN88" s="31">
        <v>2</v>
      </c>
      <c r="QO88" s="31">
        <v>2</v>
      </c>
      <c r="QP88" s="31">
        <v>2</v>
      </c>
      <c r="QQ88" s="31">
        <v>2</v>
      </c>
      <c r="QR88" s="31">
        <v>2</v>
      </c>
      <c r="QS88" s="31">
        <v>2</v>
      </c>
      <c r="QT88" s="31">
        <v>2</v>
      </c>
      <c r="QU88" s="31">
        <v>2</v>
      </c>
      <c r="QV88" s="31">
        <v>2</v>
      </c>
      <c r="QW88" s="31">
        <v>2</v>
      </c>
      <c r="QX88" s="31">
        <v>2</v>
      </c>
      <c r="QY88" s="31">
        <v>2</v>
      </c>
      <c r="QZ88" s="31">
        <v>2</v>
      </c>
      <c r="RA88" s="31">
        <v>2</v>
      </c>
      <c r="RB88" s="31">
        <v>2</v>
      </c>
      <c r="RC88" s="31">
        <v>2</v>
      </c>
      <c r="RD88" s="31">
        <v>2</v>
      </c>
      <c r="RE88" s="31">
        <v>2</v>
      </c>
      <c r="RF88" s="31">
        <v>2</v>
      </c>
      <c r="RG88" s="31">
        <v>2</v>
      </c>
      <c r="RH88" s="31">
        <v>2</v>
      </c>
      <c r="RI88" s="31">
        <v>2</v>
      </c>
      <c r="RJ88" s="31">
        <v>2</v>
      </c>
      <c r="RK88" s="31">
        <v>2</v>
      </c>
      <c r="RL88" s="31">
        <v>2</v>
      </c>
      <c r="RM88" s="31">
        <v>2</v>
      </c>
      <c r="RN88" s="31">
        <v>2</v>
      </c>
      <c r="RO88" s="31">
        <v>2</v>
      </c>
      <c r="RP88" s="31">
        <v>2</v>
      </c>
      <c r="RQ88" s="31">
        <v>2</v>
      </c>
      <c r="RR88" s="31">
        <v>2</v>
      </c>
      <c r="RS88" s="31">
        <v>2</v>
      </c>
      <c r="RZ88" s="31">
        <v>2</v>
      </c>
      <c r="SA88" s="31">
        <v>2</v>
      </c>
      <c r="SB88" s="31">
        <v>2</v>
      </c>
      <c r="SC88" s="31">
        <v>2</v>
      </c>
      <c r="SF88" s="31">
        <v>2</v>
      </c>
      <c r="SG88" s="31">
        <v>2</v>
      </c>
      <c r="SH88" s="31">
        <v>2</v>
      </c>
      <c r="SI88" s="31">
        <v>2</v>
      </c>
      <c r="SJ88" s="31">
        <v>2</v>
      </c>
      <c r="SK88" s="31">
        <v>2</v>
      </c>
      <c r="SL88" s="31">
        <v>2</v>
      </c>
      <c r="SM88" s="31" t="s">
        <v>2290</v>
      </c>
      <c r="SO88" s="31">
        <v>2</v>
      </c>
      <c r="SP88" s="31">
        <v>2</v>
      </c>
      <c r="SQ88" s="31">
        <v>2</v>
      </c>
      <c r="SR88" s="31">
        <v>2</v>
      </c>
      <c r="SS88" s="31">
        <v>1</v>
      </c>
      <c r="ST88" s="31">
        <v>2</v>
      </c>
      <c r="SU88" s="31">
        <v>2</v>
      </c>
      <c r="SV88" s="31">
        <v>2</v>
      </c>
      <c r="SW88" s="31" t="s">
        <v>1430</v>
      </c>
      <c r="SX88" s="31">
        <v>1.5</v>
      </c>
      <c r="SZ88" s="31">
        <v>2</v>
      </c>
      <c r="TA88" s="31">
        <v>2</v>
      </c>
      <c r="TB88" s="31">
        <v>2</v>
      </c>
      <c r="TC88" s="31">
        <v>2</v>
      </c>
      <c r="TD88" s="31">
        <v>2</v>
      </c>
      <c r="TE88" s="31">
        <v>2</v>
      </c>
      <c r="TF88" s="31">
        <v>2</v>
      </c>
      <c r="TG88" s="31">
        <v>1</v>
      </c>
      <c r="TH88" s="31" t="s">
        <v>2175</v>
      </c>
      <c r="TJ88" s="31" t="s">
        <v>2426</v>
      </c>
      <c r="TK88" s="31" t="s">
        <v>2155</v>
      </c>
      <c r="TL88" s="31" t="s">
        <v>2219</v>
      </c>
      <c r="TM88" s="31" t="s">
        <v>2427</v>
      </c>
      <c r="TS88" s="31">
        <v>2</v>
      </c>
      <c r="TT88" s="31">
        <v>2</v>
      </c>
      <c r="TU88" s="31">
        <v>2</v>
      </c>
      <c r="TV88" s="31">
        <v>2</v>
      </c>
      <c r="TW88" s="31">
        <v>2</v>
      </c>
      <c r="TX88" s="31">
        <v>2</v>
      </c>
      <c r="TY88" s="31">
        <v>2</v>
      </c>
      <c r="TZ88" s="31">
        <v>2</v>
      </c>
      <c r="UA88" s="31">
        <v>1</v>
      </c>
    </row>
    <row r="89" spans="1:547" s="31" customFormat="1" ht="13.5" customHeight="1">
      <c r="A89" s="31">
        <f t="shared" si="1"/>
        <v>87</v>
      </c>
      <c r="B89" s="31">
        <v>87</v>
      </c>
      <c r="C89" s="31">
        <v>57</v>
      </c>
      <c r="D89" s="31" t="s">
        <v>2121</v>
      </c>
      <c r="E89" s="31" t="s">
        <v>2428</v>
      </c>
      <c r="H89" s="31">
        <v>42440</v>
      </c>
      <c r="I89" s="31">
        <v>16146</v>
      </c>
      <c r="J89" s="31">
        <v>1</v>
      </c>
      <c r="K89" s="31">
        <v>1</v>
      </c>
      <c r="L89" s="31">
        <v>1</v>
      </c>
      <c r="M89" s="31">
        <v>2</v>
      </c>
      <c r="N89" s="31">
        <v>1</v>
      </c>
      <c r="O89" s="31">
        <v>2</v>
      </c>
      <c r="P89" s="31">
        <v>1</v>
      </c>
      <c r="Q89" s="31">
        <v>2</v>
      </c>
      <c r="R89" s="31">
        <v>41699</v>
      </c>
      <c r="S89" s="31">
        <v>41730</v>
      </c>
      <c r="T89" s="31">
        <v>42278</v>
      </c>
      <c r="W89" s="31">
        <v>1</v>
      </c>
      <c r="X89" s="31">
        <v>2</v>
      </c>
      <c r="Y89" s="31">
        <v>2</v>
      </c>
      <c r="Z89" s="31">
        <v>2</v>
      </c>
      <c r="AA89" s="31">
        <v>2</v>
      </c>
      <c r="AB89" s="31">
        <v>2</v>
      </c>
      <c r="AC89" s="31">
        <v>2</v>
      </c>
      <c r="AD89" s="31">
        <v>2</v>
      </c>
      <c r="AE89" s="31">
        <v>3</v>
      </c>
      <c r="AF89" s="31">
        <v>1</v>
      </c>
      <c r="AG89" s="31">
        <v>1</v>
      </c>
      <c r="AH89" s="31">
        <v>1</v>
      </c>
      <c r="AI89" s="31">
        <v>6</v>
      </c>
      <c r="AJ89" s="31">
        <v>2</v>
      </c>
      <c r="AK89" s="31">
        <v>4</v>
      </c>
      <c r="AL89" s="31">
        <v>2</v>
      </c>
      <c r="AN89" s="31">
        <v>2</v>
      </c>
      <c r="AO89" s="31">
        <v>2</v>
      </c>
      <c r="AP89" s="31">
        <v>2</v>
      </c>
      <c r="AQ89" s="31">
        <v>2</v>
      </c>
      <c r="AR89" s="31">
        <v>2</v>
      </c>
      <c r="AS89" s="31">
        <v>2</v>
      </c>
      <c r="AT89" s="31">
        <v>2</v>
      </c>
      <c r="AU89" s="31">
        <v>2</v>
      </c>
      <c r="AW89" s="31">
        <v>2</v>
      </c>
      <c r="AX89" s="31">
        <v>2</v>
      </c>
      <c r="AY89" s="31">
        <v>2</v>
      </c>
      <c r="AZ89" s="31">
        <v>1</v>
      </c>
      <c r="BA89" s="31">
        <v>1</v>
      </c>
      <c r="BB89" s="31">
        <v>1</v>
      </c>
      <c r="BD89" s="31">
        <v>2</v>
      </c>
      <c r="BE89" s="31">
        <v>2</v>
      </c>
      <c r="BF89" s="31">
        <v>2</v>
      </c>
      <c r="BG89" s="31">
        <v>1</v>
      </c>
      <c r="BH89" s="31">
        <v>1</v>
      </c>
      <c r="BI89" s="31">
        <v>1</v>
      </c>
      <c r="BK89" s="31">
        <v>2</v>
      </c>
      <c r="BL89" s="31">
        <v>1</v>
      </c>
      <c r="BM89" s="31">
        <v>2</v>
      </c>
      <c r="BN89" s="31">
        <v>2</v>
      </c>
      <c r="BO89" s="31">
        <v>2</v>
      </c>
      <c r="BP89" s="31">
        <v>2</v>
      </c>
      <c r="BQ89" s="31">
        <v>3</v>
      </c>
      <c r="BS89" s="31" t="s">
        <v>355</v>
      </c>
      <c r="BT89" s="31">
        <v>2</v>
      </c>
      <c r="BU89" s="31">
        <v>2</v>
      </c>
      <c r="BV89" s="31">
        <v>2</v>
      </c>
      <c r="BW89" s="31">
        <v>2</v>
      </c>
      <c r="BX89" s="31">
        <v>2</v>
      </c>
      <c r="BY89" s="31">
        <v>3</v>
      </c>
      <c r="BZ89" s="31">
        <v>2</v>
      </c>
      <c r="CA89" s="31">
        <v>2</v>
      </c>
      <c r="CB89" s="31">
        <v>2</v>
      </c>
      <c r="CC89" s="31">
        <v>1</v>
      </c>
      <c r="CD89" s="31">
        <v>1</v>
      </c>
      <c r="CH89" s="31">
        <v>1</v>
      </c>
      <c r="CM89" s="31">
        <v>23</v>
      </c>
      <c r="CN89" s="31">
        <v>25</v>
      </c>
      <c r="CO89" s="31">
        <v>11</v>
      </c>
      <c r="CP89" s="31">
        <v>13</v>
      </c>
      <c r="CQ89" s="31">
        <v>17</v>
      </c>
      <c r="CR89" s="31">
        <v>19</v>
      </c>
      <c r="CS89" s="31">
        <v>5</v>
      </c>
      <c r="CT89" s="31">
        <v>7</v>
      </c>
      <c r="CU89" s="31">
        <v>31</v>
      </c>
      <c r="DA89" s="31">
        <v>4</v>
      </c>
      <c r="DB89" s="31">
        <v>2</v>
      </c>
      <c r="DC89" s="31">
        <v>6</v>
      </c>
      <c r="DD89" s="31">
        <v>3</v>
      </c>
      <c r="DE89" s="31">
        <v>4</v>
      </c>
      <c r="DF89" s="31">
        <v>4</v>
      </c>
      <c r="DG89" s="31">
        <v>4</v>
      </c>
      <c r="DH89" s="31">
        <v>4</v>
      </c>
      <c r="DI89" s="31">
        <v>3</v>
      </c>
      <c r="DJ89" s="31">
        <v>3</v>
      </c>
      <c r="DK89" s="31">
        <v>2</v>
      </c>
      <c r="DL89" s="31">
        <v>3</v>
      </c>
      <c r="DM89" s="31">
        <v>2</v>
      </c>
      <c r="DN89" s="31">
        <v>0</v>
      </c>
      <c r="DO89" s="31">
        <v>4</v>
      </c>
      <c r="DP89" s="31">
        <v>4</v>
      </c>
      <c r="DQ89" s="31">
        <v>4</v>
      </c>
      <c r="DR89" s="31">
        <v>37</v>
      </c>
      <c r="DT89" s="31">
        <v>584</v>
      </c>
      <c r="DU89" s="31">
        <v>0</v>
      </c>
      <c r="DV89" s="31">
        <v>145</v>
      </c>
      <c r="DW89" s="31" t="s">
        <v>2136</v>
      </c>
      <c r="EB89" s="31">
        <v>53</v>
      </c>
      <c r="EC89" s="31">
        <v>45</v>
      </c>
      <c r="ED89" s="31">
        <v>84</v>
      </c>
      <c r="EE89" s="31" t="s">
        <v>2138</v>
      </c>
      <c r="EV89" s="31">
        <v>2</v>
      </c>
      <c r="EW89" s="31">
        <v>2</v>
      </c>
      <c r="EX89" s="31">
        <v>2</v>
      </c>
      <c r="EY89" s="31">
        <v>2</v>
      </c>
      <c r="EZ89" s="31">
        <v>1</v>
      </c>
      <c r="FA89" s="31">
        <v>1</v>
      </c>
      <c r="FB89" s="31">
        <v>1</v>
      </c>
      <c r="FC89" s="31">
        <v>1</v>
      </c>
      <c r="FK89" s="31">
        <v>1</v>
      </c>
      <c r="FL89" s="31">
        <v>2</v>
      </c>
      <c r="FM89" s="31">
        <v>2</v>
      </c>
      <c r="FN89" s="31">
        <v>2</v>
      </c>
      <c r="FO89" s="31">
        <v>2</v>
      </c>
      <c r="FP89" s="31">
        <v>1</v>
      </c>
      <c r="FQ89" s="31">
        <v>2</v>
      </c>
      <c r="FR89" s="31">
        <v>2</v>
      </c>
      <c r="FT89" s="31">
        <v>2</v>
      </c>
      <c r="FU89" s="31">
        <v>2</v>
      </c>
      <c r="FV89" s="31">
        <v>2</v>
      </c>
      <c r="FW89" s="31">
        <v>4</v>
      </c>
      <c r="FX89" s="31">
        <v>1</v>
      </c>
      <c r="FY89" s="31">
        <v>2</v>
      </c>
      <c r="GA89" s="31">
        <v>1</v>
      </c>
      <c r="GB89" s="31">
        <v>2</v>
      </c>
      <c r="GC89" s="31">
        <v>1</v>
      </c>
      <c r="GD89" s="31">
        <v>1990</v>
      </c>
      <c r="GE89" s="31">
        <v>1</v>
      </c>
      <c r="GF89" s="31">
        <v>1993</v>
      </c>
      <c r="GG89" s="31">
        <v>0.5</v>
      </c>
      <c r="GH89" s="31">
        <v>2</v>
      </c>
      <c r="GJ89" s="31">
        <v>2</v>
      </c>
      <c r="GL89" s="31">
        <v>1</v>
      </c>
      <c r="GM89" s="31">
        <v>42248</v>
      </c>
      <c r="GN89" s="31" t="s">
        <v>356</v>
      </c>
      <c r="GO89" s="31">
        <v>2</v>
      </c>
      <c r="GQ89" s="31">
        <v>1</v>
      </c>
      <c r="GS89" s="31">
        <v>2</v>
      </c>
      <c r="GU89" s="31">
        <v>2</v>
      </c>
      <c r="GW89" s="31">
        <v>2</v>
      </c>
      <c r="GY89" s="31">
        <v>2</v>
      </c>
      <c r="HA89" s="31">
        <v>2</v>
      </c>
      <c r="HM89" s="31">
        <v>2</v>
      </c>
      <c r="HP89" s="31">
        <v>2</v>
      </c>
      <c r="HQ89" s="31">
        <v>2</v>
      </c>
      <c r="HR89" s="31">
        <v>2</v>
      </c>
      <c r="HS89" s="31">
        <v>2</v>
      </c>
      <c r="HT89" s="31">
        <v>2</v>
      </c>
      <c r="HU89" s="31">
        <v>2</v>
      </c>
      <c r="HV89" s="31">
        <v>2</v>
      </c>
      <c r="HZ89" s="31">
        <v>2</v>
      </c>
      <c r="IA89" s="31">
        <v>2</v>
      </c>
      <c r="IB89" s="31">
        <v>2</v>
      </c>
      <c r="IC89" s="31">
        <v>2</v>
      </c>
      <c r="ID89" s="31">
        <v>2</v>
      </c>
      <c r="IE89" s="31">
        <v>2</v>
      </c>
      <c r="IF89" s="31">
        <v>2</v>
      </c>
      <c r="IJ89" s="31">
        <v>2</v>
      </c>
      <c r="IK89" s="31">
        <v>2</v>
      </c>
      <c r="IL89" s="31">
        <v>2</v>
      </c>
      <c r="IM89" s="31">
        <v>2</v>
      </c>
      <c r="IN89" s="31">
        <v>2</v>
      </c>
      <c r="IO89" s="31">
        <v>2</v>
      </c>
      <c r="IP89" s="31">
        <v>2</v>
      </c>
      <c r="IT89" s="31">
        <v>2</v>
      </c>
      <c r="IU89" s="31">
        <v>2</v>
      </c>
      <c r="IV89" s="31">
        <v>2</v>
      </c>
      <c r="IW89" s="31">
        <v>2</v>
      </c>
      <c r="IX89" s="31">
        <v>2</v>
      </c>
      <c r="IY89" s="31">
        <v>2</v>
      </c>
      <c r="IZ89" s="31">
        <v>2</v>
      </c>
      <c r="JD89" s="31">
        <v>2</v>
      </c>
      <c r="JE89" s="31">
        <v>2</v>
      </c>
      <c r="JF89" s="31">
        <v>2</v>
      </c>
      <c r="JG89" s="31">
        <v>2</v>
      </c>
      <c r="JH89" s="31">
        <v>2</v>
      </c>
      <c r="JI89" s="31">
        <v>2</v>
      </c>
      <c r="JJ89" s="31">
        <v>2</v>
      </c>
      <c r="JN89" s="31" t="s">
        <v>2429</v>
      </c>
      <c r="JO89" s="31" t="s">
        <v>366</v>
      </c>
      <c r="JZ89" s="31">
        <v>2</v>
      </c>
      <c r="KA89" s="31" t="s">
        <v>366</v>
      </c>
      <c r="KB89" s="31">
        <v>86</v>
      </c>
      <c r="KC89" s="31">
        <v>2</v>
      </c>
      <c r="KD89" s="31" t="s">
        <v>2222</v>
      </c>
      <c r="KE89" s="31">
        <v>83</v>
      </c>
      <c r="KF89" s="31" t="s">
        <v>361</v>
      </c>
      <c r="KG89" s="31" t="s">
        <v>2430</v>
      </c>
      <c r="KI89" s="31" t="s">
        <v>361</v>
      </c>
      <c r="KJ89" s="31" t="s">
        <v>2431</v>
      </c>
      <c r="KL89" s="31" t="s">
        <v>1716</v>
      </c>
      <c r="KM89" s="31" t="s">
        <v>2432</v>
      </c>
      <c r="LA89" s="31" t="s">
        <v>2161</v>
      </c>
      <c r="LB89" s="31" t="s">
        <v>2242</v>
      </c>
      <c r="LC89" s="31">
        <v>2</v>
      </c>
      <c r="LD89" s="31">
        <v>2</v>
      </c>
      <c r="LE89" s="31" t="s">
        <v>2150</v>
      </c>
      <c r="LF89" s="31">
        <v>2</v>
      </c>
      <c r="LG89" s="31">
        <v>2</v>
      </c>
      <c r="LH89" s="31">
        <v>2</v>
      </c>
      <c r="LI89" s="31">
        <v>2</v>
      </c>
      <c r="LK89" s="31">
        <v>2</v>
      </c>
      <c r="LM89" s="31">
        <v>2</v>
      </c>
      <c r="LO89" s="31">
        <v>2</v>
      </c>
      <c r="LQ89" s="31">
        <v>2</v>
      </c>
      <c r="LS89" s="31">
        <v>2</v>
      </c>
      <c r="LU89" s="31">
        <v>2</v>
      </c>
      <c r="LW89" s="31">
        <v>2</v>
      </c>
      <c r="LY89" s="31">
        <v>2</v>
      </c>
      <c r="MA89" s="31">
        <v>2</v>
      </c>
      <c r="MC89" s="31">
        <v>2</v>
      </c>
      <c r="ME89" s="31">
        <v>2</v>
      </c>
      <c r="MG89" s="31">
        <v>2</v>
      </c>
      <c r="MI89" s="31">
        <v>2</v>
      </c>
      <c r="MK89" s="31">
        <v>2</v>
      </c>
      <c r="MM89" s="31">
        <v>2</v>
      </c>
      <c r="MO89" s="31">
        <v>2</v>
      </c>
      <c r="MQ89" s="31">
        <v>2</v>
      </c>
      <c r="MS89" s="31">
        <v>2</v>
      </c>
      <c r="MU89" s="31">
        <v>2</v>
      </c>
      <c r="MW89" s="31">
        <v>2</v>
      </c>
      <c r="MY89" s="31" t="s">
        <v>355</v>
      </c>
      <c r="NC89" s="31">
        <v>2</v>
      </c>
      <c r="NE89" s="31">
        <v>2</v>
      </c>
      <c r="NG89" s="31">
        <v>2</v>
      </c>
      <c r="NI89" s="31">
        <v>2</v>
      </c>
      <c r="NK89" s="31">
        <v>2</v>
      </c>
      <c r="NM89" s="31">
        <v>2</v>
      </c>
      <c r="NO89" s="31">
        <v>2</v>
      </c>
      <c r="NQ89" s="31">
        <v>2</v>
      </c>
      <c r="NS89" s="31">
        <v>2</v>
      </c>
      <c r="NU89" s="31">
        <v>2</v>
      </c>
      <c r="NW89" s="31">
        <v>2</v>
      </c>
      <c r="NY89" s="31">
        <v>2</v>
      </c>
      <c r="OA89" s="31">
        <v>2</v>
      </c>
      <c r="OC89" s="31">
        <v>2</v>
      </c>
      <c r="OE89" s="31">
        <v>2</v>
      </c>
      <c r="OG89" s="31">
        <v>2</v>
      </c>
      <c r="OI89" s="31">
        <v>2</v>
      </c>
      <c r="OK89" s="31">
        <v>2</v>
      </c>
      <c r="OM89" s="31">
        <v>2</v>
      </c>
      <c r="OO89" s="31">
        <v>2</v>
      </c>
      <c r="OQ89" s="31" t="s">
        <v>355</v>
      </c>
      <c r="OS89" s="31">
        <v>2</v>
      </c>
      <c r="OU89" s="31">
        <v>2</v>
      </c>
      <c r="OW89" s="31">
        <v>2</v>
      </c>
      <c r="OY89" s="31">
        <v>2</v>
      </c>
      <c r="PA89" s="31">
        <v>2</v>
      </c>
      <c r="PC89" s="31">
        <v>2</v>
      </c>
      <c r="PE89" s="31">
        <v>2</v>
      </c>
      <c r="PG89" s="31">
        <v>2</v>
      </c>
      <c r="PI89" s="31">
        <v>2</v>
      </c>
      <c r="PK89" s="31">
        <v>2</v>
      </c>
      <c r="PM89" s="31">
        <v>2</v>
      </c>
      <c r="PO89" s="31">
        <v>2</v>
      </c>
      <c r="PQ89" s="31">
        <v>2</v>
      </c>
      <c r="PS89" s="31">
        <v>2</v>
      </c>
      <c r="PU89" s="31">
        <v>2</v>
      </c>
      <c r="PW89" s="31">
        <v>2</v>
      </c>
      <c r="PY89" s="31">
        <v>2</v>
      </c>
      <c r="QA89" s="31">
        <v>2</v>
      </c>
      <c r="QC89" s="31">
        <v>2</v>
      </c>
      <c r="QE89" s="31">
        <v>2</v>
      </c>
      <c r="QG89" s="31">
        <v>2</v>
      </c>
      <c r="QI89" s="31" t="s">
        <v>355</v>
      </c>
      <c r="QK89" s="31">
        <v>1</v>
      </c>
      <c r="QL89" s="31">
        <v>2</v>
      </c>
      <c r="QM89" s="31">
        <v>2</v>
      </c>
      <c r="QN89" s="31">
        <v>2</v>
      </c>
      <c r="QO89" s="31">
        <v>2</v>
      </c>
      <c r="QP89" s="31">
        <v>2</v>
      </c>
      <c r="QQ89" s="31">
        <v>2</v>
      </c>
      <c r="QR89" s="31">
        <v>2</v>
      </c>
      <c r="QS89" s="31">
        <v>2</v>
      </c>
      <c r="QT89" s="31">
        <v>2</v>
      </c>
      <c r="QU89" s="31">
        <v>2</v>
      </c>
      <c r="QV89" s="31">
        <v>2</v>
      </c>
      <c r="QW89" s="31">
        <v>2</v>
      </c>
      <c r="QX89" s="31">
        <v>2</v>
      </c>
      <c r="QY89" s="31">
        <v>2</v>
      </c>
      <c r="QZ89" s="31">
        <v>2</v>
      </c>
      <c r="RA89" s="31">
        <v>2</v>
      </c>
      <c r="RB89" s="31">
        <v>2</v>
      </c>
      <c r="RC89" s="31">
        <v>2</v>
      </c>
      <c r="RD89" s="31">
        <v>2</v>
      </c>
      <c r="RE89" s="31">
        <v>1</v>
      </c>
      <c r="RF89" s="31">
        <v>2</v>
      </c>
      <c r="RG89" s="31">
        <v>1</v>
      </c>
      <c r="RH89" s="31">
        <v>2</v>
      </c>
      <c r="RI89" s="31">
        <v>1</v>
      </c>
      <c r="RJ89" s="31">
        <v>2</v>
      </c>
      <c r="RK89" s="31">
        <v>2</v>
      </c>
      <c r="RL89" s="31">
        <v>2</v>
      </c>
      <c r="RM89" s="31">
        <v>2</v>
      </c>
      <c r="RN89" s="31">
        <v>2</v>
      </c>
      <c r="RO89" s="31">
        <v>2</v>
      </c>
      <c r="RP89" s="31">
        <v>2</v>
      </c>
      <c r="RQ89" s="31">
        <v>2</v>
      </c>
      <c r="RR89" s="31">
        <v>1</v>
      </c>
      <c r="RS89" s="31">
        <v>1</v>
      </c>
      <c r="RT89" s="31" t="s">
        <v>2231</v>
      </c>
      <c r="RU89" s="31" t="s">
        <v>1570</v>
      </c>
      <c r="RV89" s="31" t="s">
        <v>355</v>
      </c>
      <c r="RW89" s="31" t="s">
        <v>2433</v>
      </c>
      <c r="RX89" s="31">
        <v>5</v>
      </c>
      <c r="RY89" s="31">
        <v>2</v>
      </c>
      <c r="RZ89" s="31">
        <v>2</v>
      </c>
      <c r="SA89" s="31">
        <v>2</v>
      </c>
      <c r="SB89" s="31">
        <v>2</v>
      </c>
      <c r="SC89" s="31">
        <v>2</v>
      </c>
      <c r="SD89" s="31">
        <v>5</v>
      </c>
      <c r="SE89" s="31">
        <v>2</v>
      </c>
      <c r="SF89" s="31">
        <v>2</v>
      </c>
      <c r="SG89" s="31">
        <v>2</v>
      </c>
      <c r="SH89" s="31">
        <v>2</v>
      </c>
      <c r="SI89" s="31">
        <v>2</v>
      </c>
      <c r="SJ89" s="31">
        <v>2</v>
      </c>
      <c r="SK89" s="31">
        <v>2</v>
      </c>
      <c r="SL89" s="31">
        <v>2</v>
      </c>
      <c r="SM89" s="31" t="s">
        <v>2290</v>
      </c>
      <c r="SO89" s="31">
        <v>2</v>
      </c>
      <c r="SP89" s="31">
        <v>2</v>
      </c>
      <c r="SQ89" s="31">
        <v>2</v>
      </c>
      <c r="SR89" s="31">
        <v>2</v>
      </c>
      <c r="SS89" s="31">
        <v>2</v>
      </c>
      <c r="ST89" s="31">
        <v>1</v>
      </c>
      <c r="SU89" s="31">
        <v>2</v>
      </c>
      <c r="SV89" s="31">
        <v>2</v>
      </c>
      <c r="SW89" s="31" t="s">
        <v>1430</v>
      </c>
      <c r="SX89" s="31">
        <v>9</v>
      </c>
      <c r="SZ89" s="31">
        <v>2</v>
      </c>
      <c r="TA89" s="31">
        <v>2</v>
      </c>
      <c r="TB89" s="31">
        <v>2</v>
      </c>
      <c r="TC89" s="31">
        <v>2</v>
      </c>
      <c r="TD89" s="31">
        <v>2</v>
      </c>
      <c r="TE89" s="31">
        <v>2</v>
      </c>
      <c r="TF89" s="31">
        <v>2</v>
      </c>
      <c r="TG89" s="31">
        <v>1</v>
      </c>
      <c r="TH89" s="31" t="s">
        <v>1430</v>
      </c>
      <c r="TJ89" s="31" t="s">
        <v>2426</v>
      </c>
      <c r="TK89" s="31" t="s">
        <v>2155</v>
      </c>
      <c r="TL89" s="31" t="s">
        <v>2134</v>
      </c>
      <c r="TQ89" s="31">
        <v>12</v>
      </c>
      <c r="TS89" s="31">
        <v>2</v>
      </c>
      <c r="TT89" s="31">
        <v>2</v>
      </c>
      <c r="TU89" s="31">
        <v>2</v>
      </c>
      <c r="TV89" s="31">
        <v>1</v>
      </c>
      <c r="TW89" s="31">
        <v>1</v>
      </c>
      <c r="TX89" s="31">
        <v>2</v>
      </c>
      <c r="TY89" s="31">
        <v>2</v>
      </c>
      <c r="TZ89" s="31">
        <v>1</v>
      </c>
      <c r="UA89" s="31">
        <v>1</v>
      </c>
    </row>
    <row r="90" spans="1:547" s="31" customFormat="1" ht="13.5" customHeight="1">
      <c r="A90" s="31">
        <f t="shared" si="1"/>
        <v>88</v>
      </c>
      <c r="B90" s="31">
        <v>88</v>
      </c>
      <c r="C90" s="31">
        <v>58</v>
      </c>
      <c r="D90" s="31" t="s">
        <v>2121</v>
      </c>
      <c r="E90" s="31" t="s">
        <v>2434</v>
      </c>
      <c r="H90" s="31">
        <v>42444</v>
      </c>
      <c r="I90" s="31">
        <v>20575</v>
      </c>
      <c r="J90" s="31">
        <v>2</v>
      </c>
      <c r="K90" s="31">
        <v>1</v>
      </c>
      <c r="L90" s="31">
        <v>2</v>
      </c>
      <c r="M90" s="31">
        <v>2</v>
      </c>
      <c r="N90" s="31">
        <v>3</v>
      </c>
      <c r="O90" s="31">
        <v>2</v>
      </c>
      <c r="P90" s="31">
        <v>2</v>
      </c>
      <c r="Q90" s="31">
        <v>2</v>
      </c>
      <c r="R90" s="31">
        <v>41000</v>
      </c>
      <c r="S90" s="31">
        <v>41183</v>
      </c>
      <c r="T90" s="31">
        <v>42444</v>
      </c>
      <c r="W90" s="31">
        <v>1</v>
      </c>
      <c r="X90" s="31">
        <v>2</v>
      </c>
      <c r="Y90" s="31">
        <v>2</v>
      </c>
      <c r="Z90" s="31">
        <v>2</v>
      </c>
      <c r="AA90" s="31">
        <v>2</v>
      </c>
      <c r="AB90" s="31">
        <v>2</v>
      </c>
      <c r="AC90" s="31">
        <v>2</v>
      </c>
      <c r="AD90" s="31">
        <v>2</v>
      </c>
      <c r="AE90" s="31">
        <v>2</v>
      </c>
      <c r="AF90" s="31">
        <v>2</v>
      </c>
      <c r="AG90" s="31">
        <v>2</v>
      </c>
      <c r="AH90" s="31">
        <v>1</v>
      </c>
      <c r="AI90" s="31">
        <v>6</v>
      </c>
      <c r="AJ90" s="31">
        <v>2</v>
      </c>
      <c r="AK90" s="31">
        <v>4</v>
      </c>
      <c r="AL90" s="31">
        <v>2</v>
      </c>
      <c r="AN90" s="31">
        <v>2</v>
      </c>
      <c r="AO90" s="31">
        <v>2</v>
      </c>
      <c r="AP90" s="31">
        <v>2</v>
      </c>
      <c r="AQ90" s="31">
        <v>2</v>
      </c>
      <c r="AR90" s="31">
        <v>2</v>
      </c>
      <c r="AS90" s="31">
        <v>2</v>
      </c>
      <c r="AT90" s="31">
        <v>2</v>
      </c>
      <c r="AU90" s="31">
        <v>2</v>
      </c>
      <c r="AW90" s="31">
        <v>1</v>
      </c>
      <c r="AX90" s="31">
        <v>2</v>
      </c>
      <c r="AY90" s="31">
        <v>2</v>
      </c>
      <c r="AZ90" s="31">
        <v>1</v>
      </c>
      <c r="BA90" s="31">
        <v>1</v>
      </c>
      <c r="BB90" s="31">
        <v>2</v>
      </c>
      <c r="BD90" s="31">
        <v>2</v>
      </c>
      <c r="BE90" s="31">
        <v>2</v>
      </c>
      <c r="BF90" s="31">
        <v>2</v>
      </c>
      <c r="BG90" s="31">
        <v>1</v>
      </c>
      <c r="BH90" s="31">
        <v>1</v>
      </c>
      <c r="BI90" s="31">
        <v>1</v>
      </c>
      <c r="BK90" s="31">
        <v>2</v>
      </c>
      <c r="BL90" s="31">
        <v>2</v>
      </c>
      <c r="BM90" s="31">
        <v>2</v>
      </c>
      <c r="BN90" s="31">
        <v>2</v>
      </c>
      <c r="BO90" s="31">
        <v>2</v>
      </c>
      <c r="BP90" s="31">
        <v>2</v>
      </c>
      <c r="BQ90" s="31">
        <v>2</v>
      </c>
      <c r="BR90" s="31">
        <v>2</v>
      </c>
      <c r="BS90" s="31" t="s">
        <v>355</v>
      </c>
      <c r="BT90" s="31">
        <v>2</v>
      </c>
      <c r="BU90" s="31">
        <v>2</v>
      </c>
      <c r="BV90" s="31">
        <v>2</v>
      </c>
      <c r="BW90" s="31">
        <v>2</v>
      </c>
      <c r="BX90" s="31">
        <v>2</v>
      </c>
      <c r="BY90" s="31">
        <v>1</v>
      </c>
      <c r="BZ90" s="31">
        <v>2</v>
      </c>
      <c r="CA90" s="31">
        <v>2</v>
      </c>
      <c r="CB90" s="31">
        <v>2</v>
      </c>
      <c r="CC90" s="31">
        <v>2</v>
      </c>
      <c r="CD90" s="31">
        <v>1</v>
      </c>
      <c r="CH90" s="31">
        <v>1</v>
      </c>
      <c r="CM90" s="31">
        <v>7</v>
      </c>
      <c r="CN90" s="31">
        <v>11</v>
      </c>
      <c r="DA90" s="31">
        <v>2</v>
      </c>
      <c r="DB90" s="31">
        <v>2</v>
      </c>
      <c r="DC90" s="31">
        <v>24</v>
      </c>
      <c r="DF90" s="31">
        <v>4</v>
      </c>
      <c r="DG90" s="31">
        <v>4</v>
      </c>
      <c r="DH90" s="31">
        <v>4</v>
      </c>
      <c r="DI90" s="31">
        <v>4</v>
      </c>
      <c r="DJ90" s="31">
        <v>3</v>
      </c>
      <c r="DK90" s="31">
        <v>3</v>
      </c>
      <c r="DL90" s="31">
        <v>3</v>
      </c>
      <c r="DM90" s="31">
        <v>3</v>
      </c>
      <c r="DN90" s="31">
        <v>4</v>
      </c>
      <c r="DO90" s="31">
        <v>4</v>
      </c>
      <c r="DP90" s="31">
        <v>4</v>
      </c>
      <c r="DQ90" s="31">
        <v>4</v>
      </c>
      <c r="DR90" s="31">
        <v>44</v>
      </c>
      <c r="DT90" s="31">
        <v>958</v>
      </c>
      <c r="DU90" s="31">
        <v>0</v>
      </c>
      <c r="DV90" s="31">
        <v>171</v>
      </c>
      <c r="DW90" s="31" t="s">
        <v>2136</v>
      </c>
      <c r="DX90" s="31">
        <v>59.7</v>
      </c>
      <c r="DY90" s="31">
        <v>56.4</v>
      </c>
      <c r="DZ90" s="31">
        <v>66.8</v>
      </c>
      <c r="EA90" s="31" t="s">
        <v>2137</v>
      </c>
      <c r="EB90" s="31">
        <v>80</v>
      </c>
      <c r="EC90" s="31">
        <v>59</v>
      </c>
      <c r="ED90" s="31">
        <v>104</v>
      </c>
      <c r="EE90" s="31" t="s">
        <v>2138</v>
      </c>
      <c r="EV90" s="31">
        <v>1</v>
      </c>
      <c r="EW90" s="31">
        <v>2</v>
      </c>
      <c r="EX90" s="31">
        <v>2</v>
      </c>
      <c r="EY90" s="31">
        <v>1</v>
      </c>
      <c r="EZ90" s="31">
        <v>1</v>
      </c>
      <c r="FA90" s="31">
        <v>7</v>
      </c>
      <c r="FB90" s="31">
        <v>1</v>
      </c>
      <c r="FC90" s="31">
        <v>3</v>
      </c>
      <c r="FE90" s="31">
        <v>1.08</v>
      </c>
      <c r="FK90" s="31">
        <v>2</v>
      </c>
      <c r="FL90" s="31">
        <v>2</v>
      </c>
      <c r="FM90" s="31">
        <v>2</v>
      </c>
      <c r="FN90" s="31">
        <v>2</v>
      </c>
      <c r="FO90" s="31">
        <v>2</v>
      </c>
      <c r="FP90" s="31">
        <v>1</v>
      </c>
      <c r="FQ90" s="31">
        <v>2</v>
      </c>
      <c r="FR90" s="31">
        <v>2</v>
      </c>
      <c r="FS90" s="31">
        <v>4</v>
      </c>
      <c r="FT90" s="31">
        <v>2</v>
      </c>
      <c r="FU90" s="31">
        <v>2</v>
      </c>
      <c r="FV90" s="31">
        <v>2</v>
      </c>
      <c r="FW90" s="31">
        <v>1</v>
      </c>
      <c r="FX90" s="31">
        <v>1</v>
      </c>
      <c r="FY90" s="31">
        <v>2</v>
      </c>
      <c r="GA90" s="31">
        <v>2</v>
      </c>
      <c r="GB90" s="31">
        <v>2</v>
      </c>
      <c r="GC90" s="31">
        <v>1</v>
      </c>
      <c r="GD90" s="31">
        <v>1976</v>
      </c>
      <c r="GE90" s="31">
        <v>2</v>
      </c>
      <c r="GH90" s="31">
        <v>2</v>
      </c>
      <c r="GJ90" s="31">
        <v>2</v>
      </c>
      <c r="GL90" s="31">
        <v>2</v>
      </c>
      <c r="GO90" s="31">
        <v>2</v>
      </c>
      <c r="GQ90" s="31">
        <v>2</v>
      </c>
      <c r="GS90" s="31">
        <v>2</v>
      </c>
      <c r="GU90" s="31">
        <v>2</v>
      </c>
      <c r="GW90" s="31">
        <v>2</v>
      </c>
      <c r="GY90" s="31">
        <v>2</v>
      </c>
      <c r="HA90" s="31">
        <v>2</v>
      </c>
      <c r="HM90" s="31">
        <v>2</v>
      </c>
      <c r="HP90" s="31">
        <v>2</v>
      </c>
      <c r="HQ90" s="31">
        <v>2</v>
      </c>
      <c r="HR90" s="31">
        <v>2</v>
      </c>
      <c r="HS90" s="31">
        <v>2</v>
      </c>
      <c r="HT90" s="31">
        <v>2</v>
      </c>
      <c r="HU90" s="31">
        <v>2</v>
      </c>
      <c r="HV90" s="31">
        <v>2</v>
      </c>
      <c r="HZ90" s="31">
        <v>2</v>
      </c>
      <c r="IA90" s="31">
        <v>2</v>
      </c>
      <c r="IB90" s="31">
        <v>2</v>
      </c>
      <c r="IC90" s="31">
        <v>2</v>
      </c>
      <c r="ID90" s="31">
        <v>2</v>
      </c>
      <c r="IE90" s="31">
        <v>2</v>
      </c>
      <c r="IF90" s="31">
        <v>2</v>
      </c>
      <c r="IJ90" s="31">
        <v>2</v>
      </c>
      <c r="IK90" s="31">
        <v>2</v>
      </c>
      <c r="IL90" s="31">
        <v>2</v>
      </c>
      <c r="IM90" s="31">
        <v>2</v>
      </c>
      <c r="IN90" s="31">
        <v>2</v>
      </c>
      <c r="IO90" s="31">
        <v>2</v>
      </c>
      <c r="IP90" s="31">
        <v>2</v>
      </c>
      <c r="IT90" s="31">
        <v>2</v>
      </c>
      <c r="IU90" s="31">
        <v>2</v>
      </c>
      <c r="IV90" s="31">
        <v>2</v>
      </c>
      <c r="IW90" s="31">
        <v>2</v>
      </c>
      <c r="IX90" s="31">
        <v>2</v>
      </c>
      <c r="IY90" s="31">
        <v>2</v>
      </c>
      <c r="IZ90" s="31">
        <v>2</v>
      </c>
      <c r="JD90" s="31">
        <v>2</v>
      </c>
      <c r="JE90" s="31">
        <v>2</v>
      </c>
      <c r="JF90" s="31">
        <v>2</v>
      </c>
      <c r="JG90" s="31">
        <v>2</v>
      </c>
      <c r="JH90" s="31">
        <v>2</v>
      </c>
      <c r="JI90" s="31">
        <v>2</v>
      </c>
      <c r="JJ90" s="31">
        <v>2</v>
      </c>
      <c r="JN90" s="31" t="s">
        <v>2435</v>
      </c>
      <c r="JQ90" s="31" t="s">
        <v>368</v>
      </c>
      <c r="JZ90" s="31">
        <v>2</v>
      </c>
      <c r="KA90" s="31" t="s">
        <v>2435</v>
      </c>
      <c r="KB90" s="31">
        <v>64</v>
      </c>
      <c r="KC90" s="31">
        <v>2</v>
      </c>
      <c r="KD90" s="31" t="s">
        <v>368</v>
      </c>
      <c r="KE90" s="31">
        <v>49</v>
      </c>
      <c r="LA90" s="31" t="s">
        <v>2247</v>
      </c>
      <c r="LB90" s="31" t="s">
        <v>2335</v>
      </c>
      <c r="LC90" s="31">
        <v>2</v>
      </c>
      <c r="LE90" s="31" t="s">
        <v>2181</v>
      </c>
      <c r="LF90" s="31">
        <v>2</v>
      </c>
      <c r="LG90" s="31">
        <v>2</v>
      </c>
      <c r="LH90" s="31">
        <v>1</v>
      </c>
      <c r="LI90" s="31">
        <v>2</v>
      </c>
      <c r="LK90" s="31">
        <v>2</v>
      </c>
      <c r="LM90" s="31">
        <v>2</v>
      </c>
      <c r="LO90" s="31">
        <v>2</v>
      </c>
      <c r="LQ90" s="31">
        <v>2</v>
      </c>
      <c r="LS90" s="31">
        <v>2</v>
      </c>
      <c r="LU90" s="31">
        <v>2</v>
      </c>
      <c r="LW90" s="31">
        <v>2</v>
      </c>
      <c r="LY90" s="31">
        <v>1</v>
      </c>
      <c r="LZ90" s="31">
        <v>5</v>
      </c>
      <c r="MA90" s="31">
        <v>1</v>
      </c>
      <c r="MB90" s="31">
        <v>8</v>
      </c>
      <c r="MC90" s="31">
        <v>2</v>
      </c>
      <c r="ME90" s="31">
        <v>2</v>
      </c>
      <c r="MG90" s="31">
        <v>2</v>
      </c>
      <c r="MI90" s="31">
        <v>2</v>
      </c>
      <c r="MK90" s="31">
        <v>2</v>
      </c>
      <c r="MM90" s="31">
        <v>2</v>
      </c>
      <c r="MO90" s="31">
        <v>2</v>
      </c>
      <c r="MQ90" s="31">
        <v>2</v>
      </c>
      <c r="MS90" s="31">
        <v>1</v>
      </c>
      <c r="MT90" s="31">
        <v>5</v>
      </c>
      <c r="MU90" s="31">
        <v>2</v>
      </c>
      <c r="MW90" s="31">
        <v>2</v>
      </c>
      <c r="MY90" s="31" t="s">
        <v>355</v>
      </c>
      <c r="NC90" s="31">
        <v>2</v>
      </c>
      <c r="NE90" s="31">
        <v>2</v>
      </c>
      <c r="NG90" s="31">
        <v>2</v>
      </c>
      <c r="NI90" s="31">
        <v>2</v>
      </c>
      <c r="NK90" s="31">
        <v>2</v>
      </c>
      <c r="NM90" s="31">
        <v>2</v>
      </c>
      <c r="NO90" s="31">
        <v>2</v>
      </c>
      <c r="NQ90" s="31">
        <v>2</v>
      </c>
      <c r="NS90" s="31">
        <v>2</v>
      </c>
      <c r="NU90" s="31">
        <v>2</v>
      </c>
      <c r="NW90" s="31">
        <v>2</v>
      </c>
      <c r="NY90" s="31">
        <v>2</v>
      </c>
      <c r="OA90" s="31">
        <v>2</v>
      </c>
      <c r="OC90" s="31">
        <v>2</v>
      </c>
      <c r="OE90" s="31">
        <v>2</v>
      </c>
      <c r="OG90" s="31">
        <v>2</v>
      </c>
      <c r="OI90" s="31">
        <v>2</v>
      </c>
      <c r="OK90" s="31">
        <v>2</v>
      </c>
      <c r="OM90" s="31">
        <v>2</v>
      </c>
      <c r="OO90" s="31">
        <v>2</v>
      </c>
      <c r="OQ90" s="31" t="s">
        <v>355</v>
      </c>
      <c r="OS90" s="31">
        <v>2</v>
      </c>
      <c r="OU90" s="31">
        <v>2</v>
      </c>
      <c r="OW90" s="31">
        <v>2</v>
      </c>
      <c r="OY90" s="31">
        <v>2</v>
      </c>
      <c r="PA90" s="31">
        <v>2</v>
      </c>
      <c r="PC90" s="31">
        <v>2</v>
      </c>
      <c r="PE90" s="31">
        <v>2</v>
      </c>
      <c r="PG90" s="31">
        <v>2</v>
      </c>
      <c r="PI90" s="31">
        <v>2</v>
      </c>
      <c r="PK90" s="31">
        <v>2</v>
      </c>
      <c r="PM90" s="31">
        <v>2</v>
      </c>
      <c r="PO90" s="31">
        <v>2</v>
      </c>
      <c r="PQ90" s="31">
        <v>2</v>
      </c>
      <c r="PS90" s="31">
        <v>2</v>
      </c>
      <c r="PU90" s="31">
        <v>2</v>
      </c>
      <c r="PW90" s="31">
        <v>2</v>
      </c>
      <c r="PY90" s="31">
        <v>2</v>
      </c>
      <c r="QA90" s="31">
        <v>2</v>
      </c>
      <c r="QC90" s="31">
        <v>2</v>
      </c>
      <c r="QE90" s="31">
        <v>2</v>
      </c>
      <c r="QG90" s="31">
        <v>2</v>
      </c>
      <c r="QI90" s="31" t="s">
        <v>355</v>
      </c>
      <c r="QK90" s="31">
        <v>1</v>
      </c>
      <c r="QL90" s="31">
        <v>2</v>
      </c>
      <c r="QM90" s="31">
        <v>1</v>
      </c>
      <c r="QN90" s="31">
        <v>2</v>
      </c>
      <c r="QO90" s="31">
        <v>2</v>
      </c>
      <c r="QP90" s="31">
        <v>2</v>
      </c>
      <c r="QQ90" s="31">
        <v>2</v>
      </c>
      <c r="QR90" s="31">
        <v>2</v>
      </c>
      <c r="QS90" s="31">
        <v>2</v>
      </c>
      <c r="QT90" s="31">
        <v>2</v>
      </c>
      <c r="QU90" s="31">
        <v>2</v>
      </c>
      <c r="QV90" s="31">
        <v>2</v>
      </c>
      <c r="QW90" s="31">
        <v>2</v>
      </c>
      <c r="QX90" s="31">
        <v>2</v>
      </c>
      <c r="QY90" s="31">
        <v>1</v>
      </c>
      <c r="QZ90" s="31">
        <v>2</v>
      </c>
      <c r="RA90" s="31">
        <v>2</v>
      </c>
      <c r="RB90" s="31">
        <v>2</v>
      </c>
      <c r="RC90" s="31">
        <v>1</v>
      </c>
      <c r="RD90" s="31">
        <v>2</v>
      </c>
      <c r="RE90" s="31">
        <v>1</v>
      </c>
      <c r="RF90" s="31">
        <v>2</v>
      </c>
      <c r="RG90" s="31">
        <v>2</v>
      </c>
      <c r="RH90" s="31">
        <v>2</v>
      </c>
      <c r="RI90" s="31">
        <v>2</v>
      </c>
      <c r="RJ90" s="31">
        <v>2</v>
      </c>
      <c r="RK90" s="31">
        <v>2</v>
      </c>
      <c r="RL90" s="31">
        <v>2</v>
      </c>
      <c r="RM90" s="31">
        <v>1</v>
      </c>
      <c r="RN90" s="31">
        <v>2</v>
      </c>
      <c r="RO90" s="31">
        <v>1</v>
      </c>
      <c r="RP90" s="31">
        <v>2</v>
      </c>
      <c r="RQ90" s="31">
        <v>2</v>
      </c>
      <c r="RR90" s="31">
        <v>2</v>
      </c>
      <c r="RS90" s="31">
        <v>2</v>
      </c>
      <c r="RT90" s="31" t="s">
        <v>2436</v>
      </c>
      <c r="RU90" s="31" t="s">
        <v>2436</v>
      </c>
      <c r="RV90" s="31" t="s">
        <v>355</v>
      </c>
      <c r="RW90" s="31" t="s">
        <v>355</v>
      </c>
      <c r="RX90" s="31">
        <v>3</v>
      </c>
      <c r="RY90" s="31">
        <v>1</v>
      </c>
      <c r="RZ90" s="31">
        <v>2</v>
      </c>
      <c r="SA90" s="31">
        <v>2</v>
      </c>
      <c r="SB90" s="31">
        <v>2</v>
      </c>
      <c r="SC90" s="31">
        <v>2</v>
      </c>
      <c r="SD90" s="31">
        <v>3</v>
      </c>
      <c r="SE90" s="31">
        <v>1</v>
      </c>
      <c r="SF90" s="31">
        <v>2</v>
      </c>
      <c r="SG90" s="31">
        <v>2</v>
      </c>
      <c r="SH90" s="31">
        <v>2</v>
      </c>
      <c r="SI90" s="31">
        <v>2</v>
      </c>
      <c r="SJ90" s="31">
        <v>2</v>
      </c>
      <c r="SK90" s="31">
        <v>2</v>
      </c>
      <c r="SL90" s="31">
        <v>2</v>
      </c>
      <c r="SM90" s="31" t="s">
        <v>1430</v>
      </c>
      <c r="SO90" s="31">
        <v>2</v>
      </c>
      <c r="SP90" s="31">
        <v>2</v>
      </c>
      <c r="SQ90" s="31">
        <v>2</v>
      </c>
      <c r="SR90" s="31">
        <v>2</v>
      </c>
      <c r="SS90" s="31">
        <v>2</v>
      </c>
      <c r="ST90" s="31">
        <v>2</v>
      </c>
      <c r="SU90" s="31">
        <v>2</v>
      </c>
      <c r="SV90" s="31">
        <v>1</v>
      </c>
      <c r="SW90" s="31" t="s">
        <v>1437</v>
      </c>
      <c r="SX90" s="31">
        <v>24</v>
      </c>
      <c r="SZ90" s="31">
        <v>2</v>
      </c>
      <c r="TA90" s="31">
        <v>2</v>
      </c>
      <c r="TB90" s="31">
        <v>2</v>
      </c>
      <c r="TC90" s="31">
        <v>2</v>
      </c>
      <c r="TD90" s="31">
        <v>1</v>
      </c>
      <c r="TE90" s="31">
        <v>1</v>
      </c>
      <c r="TF90" s="31">
        <v>1</v>
      </c>
      <c r="TG90" s="31">
        <v>2</v>
      </c>
      <c r="TH90" s="31" t="s">
        <v>1437</v>
      </c>
      <c r="TJ90" s="31" t="s">
        <v>2155</v>
      </c>
      <c r="TK90" s="31" t="s">
        <v>2337</v>
      </c>
      <c r="TL90" s="31" t="s">
        <v>2234</v>
      </c>
      <c r="TQ90" s="31">
        <v>24</v>
      </c>
      <c r="TS90" s="31">
        <v>2</v>
      </c>
      <c r="TT90" s="31">
        <v>2</v>
      </c>
      <c r="TU90" s="31">
        <v>2</v>
      </c>
      <c r="TV90" s="31">
        <v>1</v>
      </c>
      <c r="TW90" s="31">
        <v>1</v>
      </c>
      <c r="TX90" s="31">
        <v>1</v>
      </c>
      <c r="TY90" s="31">
        <v>1</v>
      </c>
      <c r="TZ90" s="31">
        <v>1</v>
      </c>
      <c r="UA90" s="31">
        <v>1</v>
      </c>
    </row>
    <row r="91" spans="1:547" s="31" customFormat="1" ht="13.5" customHeight="1">
      <c r="A91" s="31">
        <f t="shared" si="1"/>
        <v>89</v>
      </c>
      <c r="B91" s="31">
        <v>89</v>
      </c>
      <c r="C91" s="31">
        <v>59</v>
      </c>
      <c r="D91" s="31" t="s">
        <v>2121</v>
      </c>
      <c r="E91" s="31" t="s">
        <v>2437</v>
      </c>
      <c r="H91" s="31">
        <v>42447</v>
      </c>
      <c r="I91" s="31">
        <v>23169</v>
      </c>
      <c r="J91" s="31">
        <v>1</v>
      </c>
      <c r="K91" s="31">
        <v>1</v>
      </c>
      <c r="L91" s="31">
        <v>3</v>
      </c>
      <c r="M91" s="31">
        <v>2</v>
      </c>
      <c r="N91" s="31">
        <v>4</v>
      </c>
      <c r="O91" s="31">
        <v>1</v>
      </c>
      <c r="P91" s="31">
        <v>3</v>
      </c>
      <c r="Q91" s="31">
        <v>2</v>
      </c>
      <c r="R91" s="31">
        <v>41988</v>
      </c>
      <c r="S91" s="31">
        <v>42064</v>
      </c>
      <c r="T91" s="31">
        <v>42447</v>
      </c>
      <c r="W91" s="31">
        <v>1</v>
      </c>
      <c r="X91" s="31">
        <v>1</v>
      </c>
      <c r="Y91" s="31">
        <v>2</v>
      </c>
      <c r="Z91" s="31">
        <v>2</v>
      </c>
      <c r="AA91" s="31">
        <v>1</v>
      </c>
      <c r="AB91" s="31">
        <v>2</v>
      </c>
      <c r="AC91" s="31">
        <v>1</v>
      </c>
      <c r="AD91" s="31">
        <v>2</v>
      </c>
      <c r="AE91" s="31">
        <v>4</v>
      </c>
      <c r="AF91" s="31">
        <v>3</v>
      </c>
      <c r="AG91" s="31">
        <v>3</v>
      </c>
      <c r="AH91" s="31">
        <v>1</v>
      </c>
      <c r="AI91" s="31">
        <v>6</v>
      </c>
      <c r="AJ91" s="31">
        <v>2</v>
      </c>
      <c r="AK91" s="31">
        <v>4</v>
      </c>
      <c r="AL91" s="31">
        <v>2</v>
      </c>
      <c r="AN91" s="31">
        <v>2</v>
      </c>
      <c r="AO91" s="31">
        <v>2</v>
      </c>
      <c r="AP91" s="31">
        <v>2</v>
      </c>
      <c r="AQ91" s="31">
        <v>2</v>
      </c>
      <c r="AR91" s="31">
        <v>1</v>
      </c>
      <c r="AS91" s="31">
        <v>2</v>
      </c>
      <c r="AT91" s="31">
        <v>2</v>
      </c>
      <c r="AU91" s="31">
        <v>2</v>
      </c>
      <c r="AW91" s="31">
        <v>2</v>
      </c>
      <c r="AX91" s="31">
        <v>2</v>
      </c>
      <c r="AY91" s="31">
        <v>2</v>
      </c>
      <c r="AZ91" s="31">
        <v>1</v>
      </c>
      <c r="BA91" s="31">
        <v>1</v>
      </c>
      <c r="BB91" s="31">
        <v>2</v>
      </c>
      <c r="BD91" s="31">
        <v>2</v>
      </c>
      <c r="BE91" s="31">
        <v>1</v>
      </c>
      <c r="BF91" s="31">
        <v>2</v>
      </c>
      <c r="BG91" s="31">
        <v>1</v>
      </c>
      <c r="BH91" s="31">
        <v>1</v>
      </c>
      <c r="BI91" s="31">
        <v>2</v>
      </c>
      <c r="BK91" s="31">
        <v>2</v>
      </c>
      <c r="BL91" s="31">
        <v>2</v>
      </c>
      <c r="BM91" s="31">
        <v>2</v>
      </c>
      <c r="BN91" s="31">
        <v>2</v>
      </c>
      <c r="BO91" s="31">
        <v>2</v>
      </c>
      <c r="BP91" s="31">
        <v>2</v>
      </c>
      <c r="BQ91" s="31">
        <v>4</v>
      </c>
      <c r="BS91" s="31" t="s">
        <v>355</v>
      </c>
      <c r="BT91" s="31">
        <v>2</v>
      </c>
      <c r="BU91" s="31">
        <v>2</v>
      </c>
      <c r="BV91" s="31">
        <v>2</v>
      </c>
      <c r="BW91" s="31">
        <v>2</v>
      </c>
      <c r="BX91" s="31">
        <v>2</v>
      </c>
      <c r="BY91" s="31">
        <v>1</v>
      </c>
      <c r="BZ91" s="31">
        <v>2</v>
      </c>
      <c r="CA91" s="31">
        <v>2</v>
      </c>
      <c r="CB91" s="31">
        <v>2</v>
      </c>
      <c r="CC91" s="31">
        <v>2</v>
      </c>
      <c r="CD91" s="31">
        <v>1</v>
      </c>
      <c r="CH91" s="31">
        <v>1</v>
      </c>
      <c r="CM91" s="31">
        <v>4</v>
      </c>
      <c r="CN91" s="31">
        <v>10</v>
      </c>
      <c r="CO91" s="31">
        <v>16</v>
      </c>
      <c r="CP91" s="31">
        <v>22</v>
      </c>
      <c r="CQ91" s="31">
        <v>1</v>
      </c>
      <c r="CR91" s="31">
        <v>27</v>
      </c>
      <c r="DA91" s="31">
        <v>2</v>
      </c>
      <c r="DB91" s="31">
        <v>4</v>
      </c>
      <c r="DC91" s="31">
        <v>10</v>
      </c>
      <c r="DD91" s="31">
        <v>1</v>
      </c>
      <c r="DE91" s="31">
        <v>4</v>
      </c>
      <c r="DF91" s="31">
        <v>3</v>
      </c>
      <c r="DG91" s="31">
        <v>4</v>
      </c>
      <c r="DH91" s="31">
        <v>3</v>
      </c>
      <c r="DI91" s="31">
        <v>2</v>
      </c>
      <c r="DJ91" s="31">
        <v>3</v>
      </c>
      <c r="DK91" s="31">
        <v>3</v>
      </c>
      <c r="DL91" s="31">
        <v>2</v>
      </c>
      <c r="DM91" s="31">
        <v>2</v>
      </c>
      <c r="DN91" s="31">
        <v>1</v>
      </c>
      <c r="DO91" s="31">
        <v>2</v>
      </c>
      <c r="DP91" s="31">
        <v>4</v>
      </c>
      <c r="DQ91" s="31">
        <v>4</v>
      </c>
      <c r="DR91" s="31">
        <v>33</v>
      </c>
      <c r="DT91" s="31">
        <v>235</v>
      </c>
      <c r="DU91" s="31">
        <v>0</v>
      </c>
      <c r="DV91" s="31">
        <v>170</v>
      </c>
      <c r="DW91" s="31" t="s">
        <v>2136</v>
      </c>
      <c r="DX91" s="31">
        <v>60</v>
      </c>
      <c r="DY91" s="31">
        <v>53.1</v>
      </c>
      <c r="DZ91" s="31">
        <v>66.5</v>
      </c>
      <c r="EA91" s="31" t="s">
        <v>2137</v>
      </c>
      <c r="EB91" s="31">
        <v>0.56000000000000005</v>
      </c>
      <c r="EC91" s="31">
        <v>0.6</v>
      </c>
      <c r="ED91" s="31">
        <v>1</v>
      </c>
      <c r="EE91" s="31" t="s">
        <v>2123</v>
      </c>
      <c r="EV91" s="31">
        <v>1</v>
      </c>
      <c r="EW91" s="31">
        <v>2</v>
      </c>
      <c r="EX91" s="31">
        <v>2</v>
      </c>
      <c r="EY91" s="31">
        <v>2</v>
      </c>
      <c r="EZ91" s="31">
        <v>1</v>
      </c>
      <c r="FA91" s="31">
        <v>1</v>
      </c>
      <c r="FK91" s="31">
        <v>2</v>
      </c>
      <c r="FL91" s="31">
        <v>2</v>
      </c>
      <c r="FM91" s="31">
        <v>2</v>
      </c>
      <c r="FN91" s="31">
        <v>2</v>
      </c>
      <c r="FO91" s="31">
        <v>2</v>
      </c>
      <c r="FP91" s="31">
        <v>2</v>
      </c>
      <c r="FQ91" s="31">
        <v>2</v>
      </c>
      <c r="FR91" s="31">
        <v>2</v>
      </c>
      <c r="FS91" s="31">
        <v>4</v>
      </c>
      <c r="FT91" s="31">
        <v>2</v>
      </c>
      <c r="FU91" s="31">
        <v>2</v>
      </c>
      <c r="FV91" s="31">
        <v>2</v>
      </c>
      <c r="FW91" s="31">
        <v>1</v>
      </c>
      <c r="FX91" s="31">
        <v>1</v>
      </c>
      <c r="FY91" s="31">
        <v>2</v>
      </c>
      <c r="GA91" s="31">
        <v>2</v>
      </c>
      <c r="GB91" s="31">
        <v>2</v>
      </c>
      <c r="GC91" s="31">
        <v>1</v>
      </c>
      <c r="GD91" s="31">
        <v>1979</v>
      </c>
      <c r="GE91" s="31">
        <v>2</v>
      </c>
      <c r="GG91" s="31">
        <v>1</v>
      </c>
      <c r="GH91" s="31">
        <v>1</v>
      </c>
      <c r="GJ91" s="31">
        <v>2</v>
      </c>
      <c r="GL91" s="31">
        <v>2</v>
      </c>
      <c r="GO91" s="31">
        <v>2</v>
      </c>
      <c r="GQ91" s="31">
        <v>2</v>
      </c>
      <c r="GS91" s="31">
        <v>2</v>
      </c>
      <c r="GU91" s="31">
        <v>2</v>
      </c>
      <c r="GW91" s="31">
        <v>2</v>
      </c>
      <c r="GY91" s="31">
        <v>2</v>
      </c>
      <c r="HA91" s="31">
        <v>2</v>
      </c>
      <c r="HM91" s="31">
        <v>2</v>
      </c>
      <c r="HP91" s="31">
        <v>2</v>
      </c>
      <c r="HQ91" s="31">
        <v>2</v>
      </c>
      <c r="HR91" s="31">
        <v>2</v>
      </c>
      <c r="HS91" s="31">
        <v>2</v>
      </c>
      <c r="HT91" s="31">
        <v>2</v>
      </c>
      <c r="HU91" s="31">
        <v>2</v>
      </c>
      <c r="HV91" s="31">
        <v>2</v>
      </c>
      <c r="HZ91" s="31">
        <v>2</v>
      </c>
      <c r="IA91" s="31">
        <v>2</v>
      </c>
      <c r="IB91" s="31">
        <v>2</v>
      </c>
      <c r="IC91" s="31">
        <v>2</v>
      </c>
      <c r="ID91" s="31">
        <v>2</v>
      </c>
      <c r="IE91" s="31">
        <v>2</v>
      </c>
      <c r="IF91" s="31">
        <v>2</v>
      </c>
      <c r="IJ91" s="31">
        <v>2</v>
      </c>
      <c r="IK91" s="31">
        <v>2</v>
      </c>
      <c r="IL91" s="31">
        <v>2</v>
      </c>
      <c r="IM91" s="31">
        <v>2</v>
      </c>
      <c r="IN91" s="31">
        <v>2</v>
      </c>
      <c r="IO91" s="31">
        <v>2</v>
      </c>
      <c r="IP91" s="31">
        <v>2</v>
      </c>
      <c r="IT91" s="31">
        <v>2</v>
      </c>
      <c r="IU91" s="31">
        <v>2</v>
      </c>
      <c r="IV91" s="31">
        <v>2</v>
      </c>
      <c r="IW91" s="31">
        <v>2</v>
      </c>
      <c r="IX91" s="31">
        <v>2</v>
      </c>
      <c r="IY91" s="31">
        <v>2</v>
      </c>
      <c r="IZ91" s="31">
        <v>2</v>
      </c>
      <c r="JD91" s="31">
        <v>2</v>
      </c>
      <c r="JE91" s="31">
        <v>2</v>
      </c>
      <c r="JF91" s="31">
        <v>2</v>
      </c>
      <c r="JG91" s="31">
        <v>2</v>
      </c>
      <c r="JH91" s="31">
        <v>2</v>
      </c>
      <c r="JI91" s="31">
        <v>2</v>
      </c>
      <c r="JJ91" s="31">
        <v>2</v>
      </c>
      <c r="JN91" s="31" t="s">
        <v>2438</v>
      </c>
      <c r="JQ91" s="31" t="s">
        <v>2439</v>
      </c>
      <c r="JZ91" s="31">
        <v>1</v>
      </c>
      <c r="KC91" s="31">
        <v>2</v>
      </c>
      <c r="KD91" s="31" t="s">
        <v>2439</v>
      </c>
      <c r="KE91" s="31">
        <v>42</v>
      </c>
      <c r="LA91" s="31" t="s">
        <v>2229</v>
      </c>
      <c r="LB91" s="31" t="s">
        <v>2181</v>
      </c>
      <c r="LC91" s="31">
        <v>2</v>
      </c>
      <c r="LE91" s="31" t="s">
        <v>2181</v>
      </c>
      <c r="LF91" s="31">
        <v>2</v>
      </c>
      <c r="LG91" s="31">
        <v>2</v>
      </c>
      <c r="LH91" s="31">
        <v>1</v>
      </c>
      <c r="LI91" s="31">
        <v>2</v>
      </c>
      <c r="LK91" s="31">
        <v>2</v>
      </c>
      <c r="LM91" s="31">
        <v>2</v>
      </c>
      <c r="LO91" s="31">
        <v>2</v>
      </c>
      <c r="LQ91" s="31">
        <v>2</v>
      </c>
      <c r="LS91" s="31">
        <v>2</v>
      </c>
      <c r="LU91" s="31">
        <v>2</v>
      </c>
      <c r="LW91" s="31">
        <v>2</v>
      </c>
      <c r="LY91" s="31">
        <v>2</v>
      </c>
      <c r="MA91" s="31">
        <v>2</v>
      </c>
      <c r="MC91" s="31">
        <v>2</v>
      </c>
      <c r="ME91" s="31">
        <v>2</v>
      </c>
      <c r="MG91" s="31">
        <v>2</v>
      </c>
      <c r="MI91" s="31">
        <v>2</v>
      </c>
      <c r="MK91" s="31">
        <v>2</v>
      </c>
      <c r="MM91" s="31">
        <v>2</v>
      </c>
      <c r="MO91" s="31">
        <v>2</v>
      </c>
      <c r="MQ91" s="31">
        <v>2</v>
      </c>
      <c r="MS91" s="31">
        <v>2</v>
      </c>
      <c r="MU91" s="31">
        <v>2</v>
      </c>
      <c r="MW91" s="31">
        <v>2</v>
      </c>
      <c r="MY91" s="31" t="s">
        <v>355</v>
      </c>
      <c r="NC91" s="31">
        <v>2</v>
      </c>
      <c r="NE91" s="31">
        <v>2</v>
      </c>
      <c r="NG91" s="31">
        <v>2</v>
      </c>
      <c r="NI91" s="31">
        <v>2</v>
      </c>
      <c r="NK91" s="31">
        <v>2</v>
      </c>
      <c r="NM91" s="31">
        <v>2</v>
      </c>
      <c r="NO91" s="31">
        <v>2</v>
      </c>
      <c r="NQ91" s="31">
        <v>2</v>
      </c>
      <c r="NS91" s="31">
        <v>2</v>
      </c>
      <c r="NU91" s="31">
        <v>2</v>
      </c>
      <c r="NW91" s="31">
        <v>2</v>
      </c>
      <c r="NY91" s="31">
        <v>2</v>
      </c>
      <c r="OA91" s="31">
        <v>2</v>
      </c>
      <c r="OC91" s="31">
        <v>2</v>
      </c>
      <c r="OE91" s="31">
        <v>2</v>
      </c>
      <c r="OG91" s="31">
        <v>2</v>
      </c>
      <c r="OI91" s="31">
        <v>2</v>
      </c>
      <c r="OK91" s="31">
        <v>2</v>
      </c>
      <c r="OM91" s="31">
        <v>1</v>
      </c>
      <c r="ON91" s="31">
        <v>2</v>
      </c>
      <c r="OO91" s="31">
        <v>2</v>
      </c>
      <c r="OQ91" s="31" t="s">
        <v>355</v>
      </c>
      <c r="OS91" s="31">
        <v>2</v>
      </c>
      <c r="OU91" s="31">
        <v>2</v>
      </c>
      <c r="OW91" s="31">
        <v>2</v>
      </c>
      <c r="OY91" s="31">
        <v>2</v>
      </c>
      <c r="PA91" s="31">
        <v>2</v>
      </c>
      <c r="PC91" s="31">
        <v>2</v>
      </c>
      <c r="PE91" s="31">
        <v>2</v>
      </c>
      <c r="PG91" s="31">
        <v>2</v>
      </c>
      <c r="PI91" s="31">
        <v>2</v>
      </c>
      <c r="PK91" s="31">
        <v>2</v>
      </c>
      <c r="PM91" s="31">
        <v>2</v>
      </c>
      <c r="PO91" s="31">
        <v>2</v>
      </c>
      <c r="PQ91" s="31">
        <v>2</v>
      </c>
      <c r="PS91" s="31">
        <v>2</v>
      </c>
      <c r="PU91" s="31">
        <v>2</v>
      </c>
      <c r="PW91" s="31">
        <v>2</v>
      </c>
      <c r="PY91" s="31">
        <v>2</v>
      </c>
      <c r="QA91" s="31">
        <v>2</v>
      </c>
      <c r="QC91" s="31">
        <v>2</v>
      </c>
      <c r="QE91" s="31">
        <v>2</v>
      </c>
      <c r="QG91" s="31">
        <v>2</v>
      </c>
      <c r="QI91" s="31" t="s">
        <v>355</v>
      </c>
      <c r="QK91" s="31">
        <v>1</v>
      </c>
      <c r="QL91" s="31">
        <v>2</v>
      </c>
      <c r="QM91" s="31">
        <v>2</v>
      </c>
      <c r="QN91" s="31">
        <v>2</v>
      </c>
      <c r="QO91" s="31">
        <v>2</v>
      </c>
      <c r="QP91" s="31">
        <v>2</v>
      </c>
      <c r="QQ91" s="31">
        <v>2</v>
      </c>
      <c r="QR91" s="31">
        <v>2</v>
      </c>
      <c r="QS91" s="31">
        <v>2</v>
      </c>
      <c r="QT91" s="31">
        <v>2</v>
      </c>
      <c r="QU91" s="31">
        <v>2</v>
      </c>
      <c r="QV91" s="31">
        <v>2</v>
      </c>
      <c r="QW91" s="31">
        <v>2</v>
      </c>
      <c r="QX91" s="31">
        <v>2</v>
      </c>
      <c r="QY91" s="31">
        <v>2</v>
      </c>
      <c r="QZ91" s="31">
        <v>2</v>
      </c>
      <c r="RA91" s="31">
        <v>2</v>
      </c>
      <c r="RB91" s="31">
        <v>2</v>
      </c>
      <c r="RC91" s="31">
        <v>2</v>
      </c>
      <c r="RD91" s="31">
        <v>2</v>
      </c>
      <c r="RE91" s="31">
        <v>2</v>
      </c>
      <c r="RF91" s="31">
        <v>2</v>
      </c>
      <c r="RG91" s="31">
        <v>2</v>
      </c>
      <c r="RH91" s="31">
        <v>2</v>
      </c>
      <c r="RI91" s="31">
        <v>2</v>
      </c>
      <c r="RJ91" s="31">
        <v>2</v>
      </c>
      <c r="RK91" s="31">
        <v>2</v>
      </c>
      <c r="RL91" s="31">
        <v>2</v>
      </c>
      <c r="RM91" s="31">
        <v>2</v>
      </c>
      <c r="RN91" s="31">
        <v>1</v>
      </c>
      <c r="RO91" s="31">
        <v>2</v>
      </c>
      <c r="RP91" s="31">
        <v>2</v>
      </c>
      <c r="RQ91" s="31">
        <v>2</v>
      </c>
      <c r="RR91" s="31">
        <v>1</v>
      </c>
      <c r="RS91" s="31">
        <v>1</v>
      </c>
      <c r="RT91" s="31" t="s">
        <v>2440</v>
      </c>
      <c r="RU91" s="31" t="s">
        <v>2440</v>
      </c>
      <c r="RV91" s="31" t="s">
        <v>355</v>
      </c>
      <c r="RW91" s="31" t="s">
        <v>355</v>
      </c>
      <c r="RX91" s="31">
        <v>1</v>
      </c>
      <c r="RY91" s="31">
        <v>2</v>
      </c>
      <c r="RZ91" s="31">
        <v>2</v>
      </c>
      <c r="SA91" s="31">
        <v>2</v>
      </c>
      <c r="SB91" s="31">
        <v>2</v>
      </c>
      <c r="SC91" s="31">
        <v>2</v>
      </c>
      <c r="SD91" s="31">
        <v>1</v>
      </c>
      <c r="SE91" s="31">
        <v>2</v>
      </c>
      <c r="SF91" s="31">
        <v>2</v>
      </c>
      <c r="SG91" s="31">
        <v>2</v>
      </c>
      <c r="SH91" s="31">
        <v>2</v>
      </c>
      <c r="SI91" s="31">
        <v>2</v>
      </c>
      <c r="SJ91" s="31">
        <v>2</v>
      </c>
      <c r="SK91" s="31">
        <v>2</v>
      </c>
      <c r="SL91" s="31">
        <v>2</v>
      </c>
      <c r="SM91" s="31" t="s">
        <v>1430</v>
      </c>
      <c r="SO91" s="31">
        <v>2</v>
      </c>
      <c r="SP91" s="31">
        <v>2</v>
      </c>
      <c r="SQ91" s="31">
        <v>2</v>
      </c>
      <c r="SR91" s="31">
        <v>2</v>
      </c>
      <c r="SS91" s="31">
        <v>2</v>
      </c>
      <c r="ST91" s="31">
        <v>2</v>
      </c>
      <c r="SU91" s="31">
        <v>2</v>
      </c>
      <c r="SV91" s="31">
        <v>2</v>
      </c>
      <c r="SW91" s="31" t="s">
        <v>1437</v>
      </c>
      <c r="SX91" s="31">
        <v>1</v>
      </c>
      <c r="SZ91" s="31">
        <v>2</v>
      </c>
      <c r="TA91" s="31">
        <v>2</v>
      </c>
      <c r="TB91" s="31">
        <v>2</v>
      </c>
      <c r="TC91" s="31">
        <v>1</v>
      </c>
      <c r="TD91" s="31">
        <v>2</v>
      </c>
      <c r="TE91" s="31">
        <v>2</v>
      </c>
      <c r="TF91" s="31">
        <v>2</v>
      </c>
      <c r="TG91" s="31">
        <v>1</v>
      </c>
      <c r="TH91" s="31" t="s">
        <v>1437</v>
      </c>
      <c r="TJ91" s="31" t="s">
        <v>2155</v>
      </c>
      <c r="TK91" s="31" t="s">
        <v>2337</v>
      </c>
      <c r="TL91" s="31" t="s">
        <v>2234</v>
      </c>
      <c r="TQ91" s="31">
        <v>9</v>
      </c>
      <c r="TS91" s="31">
        <v>2</v>
      </c>
      <c r="TT91" s="31">
        <v>2</v>
      </c>
      <c r="TU91" s="31">
        <v>2</v>
      </c>
      <c r="TV91" s="31">
        <v>2</v>
      </c>
      <c r="TW91" s="31">
        <v>1</v>
      </c>
      <c r="TX91" s="31">
        <v>1</v>
      </c>
      <c r="TY91" s="31">
        <v>2</v>
      </c>
      <c r="TZ91" s="31">
        <v>1</v>
      </c>
      <c r="UA91" s="31">
        <v>1</v>
      </c>
    </row>
    <row r="92" spans="1:547" s="31" customFormat="1" ht="13.5" customHeight="1">
      <c r="A92" s="31">
        <f t="shared" si="1"/>
        <v>90</v>
      </c>
      <c r="B92" s="31">
        <v>90</v>
      </c>
      <c r="C92" s="31">
        <v>60</v>
      </c>
      <c r="D92" s="31" t="s">
        <v>2121</v>
      </c>
      <c r="E92" s="31" t="s">
        <v>2441</v>
      </c>
      <c r="H92" s="31">
        <v>42451</v>
      </c>
      <c r="I92" s="31">
        <v>17488</v>
      </c>
      <c r="J92" s="31">
        <v>2</v>
      </c>
      <c r="K92" s="31">
        <v>1</v>
      </c>
      <c r="L92" s="31">
        <v>3</v>
      </c>
      <c r="M92" s="31">
        <v>1</v>
      </c>
      <c r="N92" s="31">
        <v>3</v>
      </c>
      <c r="O92" s="31">
        <v>1</v>
      </c>
      <c r="P92" s="31">
        <v>3</v>
      </c>
      <c r="Q92" s="31">
        <v>1</v>
      </c>
      <c r="R92" s="31">
        <v>41531</v>
      </c>
      <c r="S92" s="31">
        <v>41547</v>
      </c>
      <c r="T92" s="31">
        <v>41661</v>
      </c>
      <c r="W92" s="31">
        <v>1</v>
      </c>
      <c r="X92" s="31">
        <v>2</v>
      </c>
      <c r="Y92" s="31">
        <v>2</v>
      </c>
      <c r="Z92" s="31">
        <v>2</v>
      </c>
      <c r="AA92" s="31">
        <v>1</v>
      </c>
      <c r="AB92" s="31">
        <v>2</v>
      </c>
      <c r="AC92" s="31">
        <v>2</v>
      </c>
      <c r="AD92" s="31">
        <v>2</v>
      </c>
      <c r="AE92" s="31">
        <v>2</v>
      </c>
      <c r="AF92" s="31">
        <v>2</v>
      </c>
      <c r="AG92" s="31">
        <v>1</v>
      </c>
      <c r="AH92" s="31">
        <v>1</v>
      </c>
      <c r="AI92" s="31">
        <v>4</v>
      </c>
      <c r="AJ92" s="31">
        <v>2</v>
      </c>
      <c r="AK92" s="31">
        <v>4</v>
      </c>
      <c r="AL92" s="31">
        <v>2</v>
      </c>
      <c r="AN92" s="31">
        <v>2</v>
      </c>
      <c r="AO92" s="31">
        <v>2</v>
      </c>
      <c r="AP92" s="31">
        <v>2</v>
      </c>
      <c r="AQ92" s="31">
        <v>2</v>
      </c>
      <c r="AR92" s="31">
        <v>2</v>
      </c>
      <c r="AS92" s="31">
        <v>2</v>
      </c>
      <c r="AT92" s="31">
        <v>2</v>
      </c>
      <c r="AU92" s="31">
        <v>2</v>
      </c>
      <c r="AW92" s="31">
        <v>2</v>
      </c>
      <c r="AX92" s="31">
        <v>2</v>
      </c>
      <c r="AY92" s="31">
        <v>2</v>
      </c>
      <c r="AZ92" s="31">
        <v>1</v>
      </c>
      <c r="BA92" s="31">
        <v>1</v>
      </c>
      <c r="BB92" s="31">
        <v>2</v>
      </c>
      <c r="BD92" s="31">
        <v>2</v>
      </c>
      <c r="BE92" s="31">
        <v>1</v>
      </c>
      <c r="BF92" s="31">
        <v>2</v>
      </c>
      <c r="BG92" s="31">
        <v>1</v>
      </c>
      <c r="BH92" s="31">
        <v>1</v>
      </c>
      <c r="BI92" s="31">
        <v>2</v>
      </c>
      <c r="BK92" s="31">
        <v>2</v>
      </c>
      <c r="BL92" s="31">
        <v>2</v>
      </c>
      <c r="BM92" s="31">
        <v>1</v>
      </c>
      <c r="BN92" s="31">
        <v>1</v>
      </c>
      <c r="BO92" s="31">
        <v>2</v>
      </c>
      <c r="BP92" s="31">
        <v>2</v>
      </c>
      <c r="BQ92" s="31">
        <v>3</v>
      </c>
      <c r="BS92" s="31" t="s">
        <v>355</v>
      </c>
      <c r="BT92" s="31">
        <v>2</v>
      </c>
      <c r="BU92" s="31">
        <v>2</v>
      </c>
      <c r="BV92" s="31">
        <v>2</v>
      </c>
      <c r="BW92" s="31">
        <v>2</v>
      </c>
      <c r="BX92" s="31">
        <v>2</v>
      </c>
      <c r="BY92" s="31">
        <v>1</v>
      </c>
      <c r="BZ92" s="31">
        <v>2</v>
      </c>
      <c r="CA92" s="31">
        <v>2</v>
      </c>
      <c r="CB92" s="31">
        <v>2</v>
      </c>
      <c r="CC92" s="31">
        <v>2</v>
      </c>
      <c r="CD92" s="31">
        <v>2</v>
      </c>
      <c r="CH92" s="31">
        <v>1</v>
      </c>
      <c r="CM92" s="31">
        <v>5</v>
      </c>
      <c r="CN92" s="31">
        <v>10</v>
      </c>
      <c r="CO92" s="31">
        <v>16</v>
      </c>
      <c r="CP92" s="31">
        <v>21</v>
      </c>
      <c r="CQ92" s="31">
        <v>27</v>
      </c>
      <c r="DA92" s="31">
        <v>2</v>
      </c>
      <c r="DB92" s="31">
        <v>4</v>
      </c>
      <c r="DC92" s="31">
        <v>12</v>
      </c>
      <c r="DD92" s="31">
        <v>3</v>
      </c>
      <c r="DE92" s="31">
        <v>5</v>
      </c>
      <c r="DF92" s="31">
        <v>4</v>
      </c>
      <c r="DG92" s="31">
        <v>4</v>
      </c>
      <c r="DH92" s="31">
        <v>4</v>
      </c>
      <c r="DI92" s="31">
        <v>1</v>
      </c>
      <c r="DJ92" s="31">
        <v>2</v>
      </c>
      <c r="DK92" s="31">
        <v>2</v>
      </c>
      <c r="DL92" s="31">
        <v>3</v>
      </c>
      <c r="DM92" s="31">
        <v>4</v>
      </c>
      <c r="DN92" s="31">
        <v>3</v>
      </c>
      <c r="DO92" s="31">
        <v>2</v>
      </c>
      <c r="DP92" s="31">
        <v>1</v>
      </c>
      <c r="DQ92" s="31">
        <v>2</v>
      </c>
      <c r="DR92" s="31">
        <v>32</v>
      </c>
      <c r="EY92" s="31">
        <v>1</v>
      </c>
      <c r="EZ92" s="31">
        <v>1</v>
      </c>
      <c r="FA92" s="31">
        <v>1</v>
      </c>
      <c r="FB92" s="31">
        <v>1</v>
      </c>
      <c r="FC92" s="31">
        <v>1</v>
      </c>
      <c r="FK92" s="31">
        <v>2</v>
      </c>
      <c r="FL92" s="31">
        <v>2</v>
      </c>
      <c r="FM92" s="31">
        <v>1</v>
      </c>
      <c r="FN92" s="31">
        <v>2</v>
      </c>
      <c r="FO92" s="31">
        <v>2</v>
      </c>
      <c r="FP92" s="31">
        <v>2</v>
      </c>
      <c r="FQ92" s="31">
        <v>2</v>
      </c>
      <c r="FR92" s="31">
        <v>2</v>
      </c>
      <c r="FS92" s="31">
        <v>4</v>
      </c>
      <c r="FT92" s="31">
        <v>2</v>
      </c>
      <c r="FU92" s="31">
        <v>2</v>
      </c>
      <c r="FV92" s="31">
        <v>2</v>
      </c>
      <c r="FW92" s="31">
        <v>2</v>
      </c>
      <c r="FX92" s="31">
        <v>1</v>
      </c>
      <c r="FY92" s="31">
        <v>2</v>
      </c>
      <c r="GA92" s="31">
        <v>2</v>
      </c>
      <c r="GB92" s="31">
        <v>2</v>
      </c>
      <c r="GC92" s="31">
        <v>1</v>
      </c>
      <c r="GD92" s="31">
        <v>1963</v>
      </c>
      <c r="GE92" s="31">
        <v>1</v>
      </c>
      <c r="GF92" s="31">
        <v>1980</v>
      </c>
      <c r="GG92" s="31">
        <v>1</v>
      </c>
      <c r="GH92" s="31">
        <v>2</v>
      </c>
      <c r="GJ92" s="31">
        <v>2</v>
      </c>
      <c r="GL92" s="31">
        <v>1</v>
      </c>
      <c r="GM92" s="31">
        <v>41640</v>
      </c>
      <c r="GN92" s="31" t="s">
        <v>355</v>
      </c>
      <c r="GO92" s="31">
        <v>2</v>
      </c>
      <c r="GQ92" s="31">
        <v>2</v>
      </c>
      <c r="GS92" s="31">
        <v>1</v>
      </c>
      <c r="GT92" s="31" t="s">
        <v>2442</v>
      </c>
      <c r="GU92" s="31">
        <v>2</v>
      </c>
      <c r="GW92" s="31">
        <v>2</v>
      </c>
      <c r="GY92" s="31">
        <v>2</v>
      </c>
      <c r="HA92" s="31">
        <v>2</v>
      </c>
      <c r="HM92" s="31">
        <v>2</v>
      </c>
      <c r="HP92" s="31">
        <v>2</v>
      </c>
      <c r="HQ92" s="31">
        <v>2</v>
      </c>
      <c r="HR92" s="31">
        <v>2</v>
      </c>
      <c r="HS92" s="31">
        <v>2</v>
      </c>
      <c r="HT92" s="31">
        <v>2</v>
      </c>
      <c r="HU92" s="31">
        <v>2</v>
      </c>
      <c r="HV92" s="31">
        <v>2</v>
      </c>
      <c r="HZ92" s="31">
        <v>2</v>
      </c>
      <c r="IA92" s="31">
        <v>2</v>
      </c>
      <c r="IB92" s="31">
        <v>2</v>
      </c>
      <c r="IC92" s="31">
        <v>2</v>
      </c>
      <c r="ID92" s="31">
        <v>2</v>
      </c>
      <c r="IE92" s="31">
        <v>2</v>
      </c>
      <c r="IF92" s="31">
        <v>2</v>
      </c>
      <c r="IJ92" s="31">
        <v>2</v>
      </c>
      <c r="IK92" s="31">
        <v>2</v>
      </c>
      <c r="IL92" s="31">
        <v>2</v>
      </c>
      <c r="IM92" s="31">
        <v>2</v>
      </c>
      <c r="IN92" s="31">
        <v>2</v>
      </c>
      <c r="IO92" s="31">
        <v>2</v>
      </c>
      <c r="IP92" s="31">
        <v>2</v>
      </c>
      <c r="IT92" s="31">
        <v>2</v>
      </c>
      <c r="IU92" s="31">
        <v>2</v>
      </c>
      <c r="IV92" s="31">
        <v>2</v>
      </c>
      <c r="IW92" s="31">
        <v>2</v>
      </c>
      <c r="IX92" s="31">
        <v>2</v>
      </c>
      <c r="IY92" s="31">
        <v>2</v>
      </c>
      <c r="IZ92" s="31">
        <v>2</v>
      </c>
      <c r="JD92" s="31">
        <v>2</v>
      </c>
      <c r="JE92" s="31">
        <v>2</v>
      </c>
      <c r="JF92" s="31">
        <v>2</v>
      </c>
      <c r="JG92" s="31">
        <v>2</v>
      </c>
      <c r="JH92" s="31">
        <v>2</v>
      </c>
      <c r="JI92" s="31">
        <v>2</v>
      </c>
      <c r="JJ92" s="31">
        <v>2</v>
      </c>
      <c r="JZ92" s="31">
        <v>2</v>
      </c>
      <c r="KA92" s="31" t="s">
        <v>2443</v>
      </c>
      <c r="KB92" s="31">
        <v>78</v>
      </c>
      <c r="KC92" s="31">
        <v>2</v>
      </c>
      <c r="KD92" s="31" t="s">
        <v>2444</v>
      </c>
      <c r="KE92" s="31">
        <v>84</v>
      </c>
      <c r="LA92" s="31" t="s">
        <v>2217</v>
      </c>
      <c r="LB92" s="31" t="s">
        <v>2181</v>
      </c>
      <c r="LC92" s="31">
        <v>2</v>
      </c>
      <c r="LD92" s="31">
        <v>1</v>
      </c>
      <c r="LE92" s="31" t="s">
        <v>2260</v>
      </c>
      <c r="LF92" s="31">
        <v>2</v>
      </c>
      <c r="LG92" s="31">
        <v>2</v>
      </c>
      <c r="LH92" s="31">
        <v>1</v>
      </c>
      <c r="LI92" s="31">
        <v>2</v>
      </c>
      <c r="LK92" s="31">
        <v>2</v>
      </c>
      <c r="LM92" s="31">
        <v>2</v>
      </c>
      <c r="LO92" s="31">
        <v>1</v>
      </c>
      <c r="LP92" s="31">
        <v>15</v>
      </c>
      <c r="LQ92" s="31">
        <v>2</v>
      </c>
      <c r="LS92" s="31">
        <v>2</v>
      </c>
      <c r="LU92" s="31">
        <v>2</v>
      </c>
      <c r="LW92" s="31">
        <v>2</v>
      </c>
      <c r="LY92" s="31">
        <v>2</v>
      </c>
      <c r="MA92" s="31">
        <v>1</v>
      </c>
      <c r="MB92" s="31">
        <v>9</v>
      </c>
      <c r="MC92" s="31">
        <v>2</v>
      </c>
      <c r="ME92" s="31">
        <v>2</v>
      </c>
      <c r="MG92" s="31">
        <v>2</v>
      </c>
      <c r="MI92" s="31">
        <v>2</v>
      </c>
      <c r="MK92" s="31">
        <v>2</v>
      </c>
      <c r="MM92" s="31">
        <v>2</v>
      </c>
      <c r="MO92" s="31">
        <v>2</v>
      </c>
      <c r="MQ92" s="31">
        <v>2</v>
      </c>
      <c r="MS92" s="31">
        <v>2</v>
      </c>
      <c r="MU92" s="31">
        <v>2</v>
      </c>
      <c r="MW92" s="31">
        <v>2</v>
      </c>
      <c r="MY92" s="31" t="s">
        <v>355</v>
      </c>
      <c r="NC92" s="31">
        <v>2</v>
      </c>
      <c r="NE92" s="31">
        <v>2</v>
      </c>
      <c r="NG92" s="31">
        <v>2</v>
      </c>
      <c r="NI92" s="31">
        <v>2</v>
      </c>
      <c r="NK92" s="31">
        <v>2</v>
      </c>
      <c r="NM92" s="31">
        <v>2</v>
      </c>
      <c r="NO92" s="31">
        <v>2</v>
      </c>
      <c r="NQ92" s="31">
        <v>2</v>
      </c>
      <c r="NS92" s="31">
        <v>2</v>
      </c>
      <c r="NU92" s="31">
        <v>2</v>
      </c>
      <c r="NW92" s="31">
        <v>2</v>
      </c>
      <c r="NY92" s="31">
        <v>2</v>
      </c>
      <c r="OA92" s="31">
        <v>2</v>
      </c>
      <c r="OC92" s="31">
        <v>2</v>
      </c>
      <c r="OE92" s="31">
        <v>2</v>
      </c>
      <c r="OG92" s="31">
        <v>2</v>
      </c>
      <c r="OI92" s="31">
        <v>2</v>
      </c>
      <c r="OK92" s="31">
        <v>2</v>
      </c>
      <c r="OM92" s="31">
        <v>2</v>
      </c>
      <c r="OO92" s="31">
        <v>2</v>
      </c>
      <c r="OQ92" s="31" t="s">
        <v>355</v>
      </c>
      <c r="OS92" s="31">
        <v>2</v>
      </c>
      <c r="OU92" s="31">
        <v>2</v>
      </c>
      <c r="OW92" s="31">
        <v>2</v>
      </c>
      <c r="OY92" s="31">
        <v>2</v>
      </c>
      <c r="PA92" s="31">
        <v>2</v>
      </c>
      <c r="PC92" s="31">
        <v>2</v>
      </c>
      <c r="PE92" s="31">
        <v>2</v>
      </c>
      <c r="PG92" s="31">
        <v>2</v>
      </c>
      <c r="PI92" s="31">
        <v>2</v>
      </c>
      <c r="PK92" s="31">
        <v>2</v>
      </c>
      <c r="PM92" s="31">
        <v>2</v>
      </c>
      <c r="PO92" s="31">
        <v>2</v>
      </c>
      <c r="PQ92" s="31">
        <v>2</v>
      </c>
      <c r="PS92" s="31">
        <v>2</v>
      </c>
      <c r="PU92" s="31">
        <v>2</v>
      </c>
      <c r="PW92" s="31">
        <v>2</v>
      </c>
      <c r="PY92" s="31">
        <v>2</v>
      </c>
      <c r="QA92" s="31">
        <v>2</v>
      </c>
      <c r="QC92" s="31">
        <v>2</v>
      </c>
      <c r="QE92" s="31">
        <v>2</v>
      </c>
      <c r="QG92" s="31">
        <v>2</v>
      </c>
      <c r="QI92" s="31" t="s">
        <v>355</v>
      </c>
      <c r="QK92" s="31">
        <v>1</v>
      </c>
      <c r="QL92" s="31">
        <v>2</v>
      </c>
      <c r="QM92" s="31">
        <v>2</v>
      </c>
      <c r="QN92" s="31">
        <v>2</v>
      </c>
      <c r="QO92" s="31">
        <v>2</v>
      </c>
      <c r="QP92" s="31">
        <v>2</v>
      </c>
      <c r="QQ92" s="31">
        <v>2</v>
      </c>
      <c r="QR92" s="31">
        <v>2</v>
      </c>
      <c r="QS92" s="31">
        <v>2</v>
      </c>
      <c r="QT92" s="31">
        <v>2</v>
      </c>
      <c r="QU92" s="31">
        <v>2</v>
      </c>
      <c r="QV92" s="31">
        <v>2</v>
      </c>
      <c r="QW92" s="31">
        <v>2</v>
      </c>
      <c r="QX92" s="31">
        <v>2</v>
      </c>
      <c r="QY92" s="31">
        <v>2</v>
      </c>
      <c r="QZ92" s="31">
        <v>1</v>
      </c>
      <c r="RA92" s="31">
        <v>2</v>
      </c>
      <c r="RB92" s="31">
        <v>2</v>
      </c>
      <c r="RC92" s="31">
        <v>2</v>
      </c>
      <c r="RD92" s="31">
        <v>2</v>
      </c>
      <c r="RE92" s="31">
        <v>1</v>
      </c>
      <c r="RF92" s="31">
        <v>1</v>
      </c>
      <c r="RG92" s="31">
        <v>2</v>
      </c>
      <c r="RH92" s="31">
        <v>2</v>
      </c>
      <c r="RI92" s="31">
        <v>2</v>
      </c>
      <c r="RJ92" s="31">
        <v>2</v>
      </c>
      <c r="RK92" s="31">
        <v>2</v>
      </c>
      <c r="RL92" s="31">
        <v>1</v>
      </c>
      <c r="RM92" s="31">
        <v>1</v>
      </c>
      <c r="RN92" s="31">
        <v>2</v>
      </c>
      <c r="RO92" s="31">
        <v>1</v>
      </c>
      <c r="RP92" s="31">
        <v>2</v>
      </c>
      <c r="RQ92" s="31">
        <v>2</v>
      </c>
      <c r="RR92" s="31">
        <v>1</v>
      </c>
      <c r="RS92" s="31">
        <v>2</v>
      </c>
      <c r="RT92" s="31" t="s">
        <v>2231</v>
      </c>
      <c r="RU92" s="31" t="s">
        <v>2445</v>
      </c>
      <c r="RV92" s="31" t="s">
        <v>355</v>
      </c>
      <c r="RW92" s="31" t="s">
        <v>355</v>
      </c>
      <c r="RX92" s="31">
        <v>4</v>
      </c>
      <c r="RY92" s="31">
        <v>1</v>
      </c>
      <c r="RZ92" s="31">
        <v>2</v>
      </c>
      <c r="SA92" s="31">
        <v>2</v>
      </c>
      <c r="SB92" s="31">
        <v>2</v>
      </c>
      <c r="SC92" s="31">
        <v>2</v>
      </c>
      <c r="SD92" s="31">
        <v>4</v>
      </c>
      <c r="SE92" s="31">
        <v>1</v>
      </c>
      <c r="SF92" s="31">
        <v>2</v>
      </c>
      <c r="SG92" s="31">
        <v>2</v>
      </c>
      <c r="SH92" s="31">
        <v>2</v>
      </c>
      <c r="SI92" s="31">
        <v>2</v>
      </c>
      <c r="SJ92" s="31">
        <v>2</v>
      </c>
      <c r="SK92" s="31">
        <v>2</v>
      </c>
      <c r="SL92" s="31">
        <v>2</v>
      </c>
      <c r="SM92" s="31" t="s">
        <v>1430</v>
      </c>
      <c r="SO92" s="31">
        <v>2</v>
      </c>
      <c r="SP92" s="31">
        <v>2</v>
      </c>
      <c r="SQ92" s="31">
        <v>2</v>
      </c>
      <c r="SR92" s="31">
        <v>2</v>
      </c>
      <c r="SS92" s="31">
        <v>2</v>
      </c>
      <c r="ST92" s="31">
        <v>2</v>
      </c>
      <c r="SU92" s="31">
        <v>2</v>
      </c>
      <c r="SV92" s="31">
        <v>2</v>
      </c>
      <c r="SW92" s="31" t="s">
        <v>1437</v>
      </c>
      <c r="SX92" s="31">
        <v>1.5</v>
      </c>
      <c r="SZ92" s="31">
        <v>2</v>
      </c>
      <c r="TA92" s="31">
        <v>2</v>
      </c>
      <c r="TB92" s="31">
        <v>2</v>
      </c>
      <c r="TC92" s="31">
        <v>1</v>
      </c>
      <c r="TD92" s="31">
        <v>1</v>
      </c>
      <c r="TE92" s="31">
        <v>1</v>
      </c>
      <c r="TF92" s="31">
        <v>1</v>
      </c>
      <c r="TG92" s="31">
        <v>1</v>
      </c>
      <c r="TH92" s="31" t="s">
        <v>1437</v>
      </c>
      <c r="TJ92" s="31" t="s">
        <v>2155</v>
      </c>
      <c r="TK92" s="31" t="s">
        <v>2156</v>
      </c>
      <c r="TL92" s="31" t="s">
        <v>2400</v>
      </c>
      <c r="TQ92" s="31">
        <v>1.5</v>
      </c>
      <c r="TS92" s="31">
        <v>2</v>
      </c>
      <c r="TT92" s="31">
        <v>2</v>
      </c>
      <c r="TU92" s="31">
        <v>2</v>
      </c>
      <c r="TV92" s="31">
        <v>2</v>
      </c>
      <c r="TW92" s="31">
        <v>1</v>
      </c>
      <c r="TX92" s="31">
        <v>1</v>
      </c>
      <c r="TY92" s="31">
        <v>1</v>
      </c>
      <c r="TZ92" s="31">
        <v>1</v>
      </c>
      <c r="UA92" s="31">
        <v>1</v>
      </c>
    </row>
    <row r="93" spans="1:547" s="31" customFormat="1" ht="13.5" customHeight="1">
      <c r="A93" s="31">
        <f t="shared" si="1"/>
        <v>91</v>
      </c>
      <c r="B93" s="31">
        <v>91</v>
      </c>
      <c r="C93" s="31">
        <v>61</v>
      </c>
      <c r="D93" s="31" t="s">
        <v>2121</v>
      </c>
      <c r="E93" s="31" t="s">
        <v>2446</v>
      </c>
      <c r="H93" s="31">
        <v>42451</v>
      </c>
      <c r="I93" s="31">
        <v>21924</v>
      </c>
      <c r="J93" s="31">
        <v>1</v>
      </c>
      <c r="K93" s="31">
        <v>1</v>
      </c>
      <c r="L93" s="31">
        <v>2</v>
      </c>
      <c r="M93" s="31">
        <v>2</v>
      </c>
      <c r="N93" s="31">
        <v>1</v>
      </c>
      <c r="O93" s="31">
        <v>2</v>
      </c>
      <c r="P93" s="31">
        <v>1</v>
      </c>
      <c r="Q93" s="31">
        <v>2</v>
      </c>
      <c r="R93" s="31">
        <v>42108</v>
      </c>
      <c r="S93" s="31">
        <v>42116</v>
      </c>
      <c r="T93" s="31">
        <v>42409</v>
      </c>
      <c r="W93" s="31">
        <v>2</v>
      </c>
      <c r="X93" s="31">
        <v>1</v>
      </c>
      <c r="Y93" s="31">
        <v>2</v>
      </c>
      <c r="Z93" s="31">
        <v>2</v>
      </c>
      <c r="AA93" s="31">
        <v>2</v>
      </c>
      <c r="AB93" s="31">
        <v>2</v>
      </c>
      <c r="AC93" s="31">
        <v>2</v>
      </c>
      <c r="AD93" s="31">
        <v>1</v>
      </c>
      <c r="AE93" s="31">
        <v>1</v>
      </c>
      <c r="AH93" s="31">
        <v>2</v>
      </c>
      <c r="AI93" s="31">
        <v>6</v>
      </c>
      <c r="AJ93" s="31">
        <v>1</v>
      </c>
      <c r="AK93" s="31">
        <v>1</v>
      </c>
      <c r="AL93" s="31">
        <v>2</v>
      </c>
      <c r="AN93" s="31">
        <v>1</v>
      </c>
      <c r="AO93" s="31">
        <v>2</v>
      </c>
      <c r="AP93" s="31">
        <v>2</v>
      </c>
      <c r="AQ93" s="31">
        <v>2</v>
      </c>
      <c r="AR93" s="31">
        <v>1</v>
      </c>
      <c r="AS93" s="31">
        <v>2</v>
      </c>
      <c r="AT93" s="31">
        <v>2</v>
      </c>
      <c r="AU93" s="31">
        <v>2</v>
      </c>
      <c r="AW93" s="31">
        <v>1</v>
      </c>
      <c r="AX93" s="31">
        <v>1</v>
      </c>
      <c r="AY93" s="31">
        <v>2</v>
      </c>
      <c r="AZ93" s="31">
        <v>2</v>
      </c>
      <c r="BA93" s="31">
        <v>1</v>
      </c>
      <c r="BB93" s="31">
        <v>2</v>
      </c>
      <c r="BD93" s="31">
        <v>1</v>
      </c>
      <c r="BE93" s="31">
        <v>1</v>
      </c>
      <c r="BF93" s="31">
        <v>2</v>
      </c>
      <c r="BG93" s="31">
        <v>2</v>
      </c>
      <c r="BH93" s="31">
        <v>1</v>
      </c>
      <c r="BI93" s="31">
        <v>2</v>
      </c>
      <c r="BK93" s="31">
        <v>2</v>
      </c>
      <c r="BL93" s="31">
        <v>2</v>
      </c>
      <c r="BM93" s="31">
        <v>2</v>
      </c>
      <c r="BN93" s="31">
        <v>2</v>
      </c>
      <c r="BO93" s="31">
        <v>2</v>
      </c>
      <c r="BP93" s="31">
        <v>2</v>
      </c>
      <c r="BQ93" s="31">
        <v>1</v>
      </c>
      <c r="BT93" s="31">
        <v>1</v>
      </c>
      <c r="BU93" s="31">
        <v>2</v>
      </c>
      <c r="BV93" s="31">
        <v>2</v>
      </c>
      <c r="BW93" s="31">
        <v>2</v>
      </c>
      <c r="BX93" s="31">
        <v>2</v>
      </c>
      <c r="BY93" s="31">
        <v>1</v>
      </c>
      <c r="BZ93" s="31">
        <v>2</v>
      </c>
      <c r="CA93" s="31">
        <v>2</v>
      </c>
      <c r="CB93" s="31">
        <v>2</v>
      </c>
      <c r="CC93" s="31">
        <v>2</v>
      </c>
      <c r="CD93" s="31">
        <v>1</v>
      </c>
      <c r="CH93" s="31">
        <v>1</v>
      </c>
      <c r="CM93" s="31">
        <v>1</v>
      </c>
      <c r="DB93" s="31">
        <v>1</v>
      </c>
      <c r="DF93" s="31">
        <v>2</v>
      </c>
      <c r="DG93" s="31">
        <v>3</v>
      </c>
      <c r="DH93" s="31">
        <v>3</v>
      </c>
      <c r="DI93" s="31">
        <v>4</v>
      </c>
      <c r="DJ93" s="31">
        <v>4</v>
      </c>
      <c r="DK93" s="31">
        <v>4</v>
      </c>
      <c r="DL93" s="31">
        <v>4</v>
      </c>
      <c r="DM93" s="31">
        <v>4</v>
      </c>
      <c r="DN93" s="31">
        <v>4</v>
      </c>
      <c r="DO93" s="31">
        <v>4</v>
      </c>
      <c r="DP93" s="31">
        <v>4</v>
      </c>
      <c r="DQ93" s="31">
        <v>4</v>
      </c>
      <c r="DR93" s="31">
        <v>44</v>
      </c>
      <c r="DT93" s="31">
        <v>133</v>
      </c>
      <c r="DU93" s="31">
        <v>0</v>
      </c>
      <c r="DV93" s="31">
        <v>145</v>
      </c>
      <c r="DW93" s="31" t="s">
        <v>2136</v>
      </c>
      <c r="DX93" s="31">
        <v>58.2</v>
      </c>
      <c r="DY93" s="31">
        <v>52.4</v>
      </c>
      <c r="DZ93" s="31">
        <v>65.2</v>
      </c>
      <c r="EA93" s="31" t="s">
        <v>2137</v>
      </c>
      <c r="EB93" s="31">
        <v>63</v>
      </c>
      <c r="EC93" s="31">
        <v>45</v>
      </c>
      <c r="ED93" s="31">
        <v>84</v>
      </c>
      <c r="EE93" s="31" t="s">
        <v>2138</v>
      </c>
      <c r="EV93" s="31">
        <v>2</v>
      </c>
      <c r="EW93" s="31">
        <v>1</v>
      </c>
      <c r="EX93" s="31">
        <v>1</v>
      </c>
      <c r="EY93" s="31">
        <v>2</v>
      </c>
      <c r="EZ93" s="31">
        <v>1</v>
      </c>
      <c r="FA93" s="31">
        <v>1</v>
      </c>
      <c r="FB93" s="31">
        <v>1</v>
      </c>
      <c r="FC93" s="31">
        <v>1</v>
      </c>
      <c r="FK93" s="31">
        <v>2</v>
      </c>
      <c r="FL93" s="31">
        <v>2</v>
      </c>
      <c r="FM93" s="31">
        <v>2</v>
      </c>
      <c r="FN93" s="31">
        <v>2</v>
      </c>
      <c r="FO93" s="31">
        <v>2</v>
      </c>
      <c r="FP93" s="31">
        <v>2</v>
      </c>
      <c r="FQ93" s="31">
        <v>2</v>
      </c>
      <c r="FR93" s="31">
        <v>2</v>
      </c>
      <c r="FS93" s="31">
        <v>4</v>
      </c>
      <c r="FT93" s="31">
        <v>2</v>
      </c>
      <c r="FU93" s="31">
        <v>2</v>
      </c>
      <c r="FV93" s="31">
        <v>2</v>
      </c>
      <c r="FW93" s="31">
        <v>1</v>
      </c>
      <c r="FX93" s="31">
        <v>1</v>
      </c>
      <c r="FY93" s="31">
        <v>2</v>
      </c>
      <c r="GA93" s="31">
        <v>2</v>
      </c>
      <c r="GB93" s="31">
        <v>2</v>
      </c>
      <c r="GC93" s="31">
        <v>2</v>
      </c>
      <c r="GE93" s="31">
        <v>2</v>
      </c>
      <c r="GH93" s="31">
        <v>2</v>
      </c>
      <c r="GJ93" s="31">
        <v>2</v>
      </c>
      <c r="GL93" s="31">
        <v>2</v>
      </c>
      <c r="GO93" s="31">
        <v>2</v>
      </c>
      <c r="GQ93" s="31">
        <v>2</v>
      </c>
      <c r="GS93" s="31">
        <v>2</v>
      </c>
      <c r="GU93" s="31">
        <v>2</v>
      </c>
      <c r="GW93" s="31">
        <v>2</v>
      </c>
      <c r="GY93" s="31">
        <v>2</v>
      </c>
      <c r="HA93" s="31">
        <v>2</v>
      </c>
      <c r="HM93" s="31">
        <v>2</v>
      </c>
      <c r="HP93" s="31">
        <v>2</v>
      </c>
      <c r="HQ93" s="31">
        <v>2</v>
      </c>
      <c r="HR93" s="31">
        <v>2</v>
      </c>
      <c r="HS93" s="31">
        <v>2</v>
      </c>
      <c r="HT93" s="31">
        <v>2</v>
      </c>
      <c r="HU93" s="31">
        <v>2</v>
      </c>
      <c r="HV93" s="31">
        <v>2</v>
      </c>
      <c r="HZ93" s="31">
        <v>2</v>
      </c>
      <c r="IA93" s="31">
        <v>2</v>
      </c>
      <c r="IB93" s="31">
        <v>2</v>
      </c>
      <c r="IC93" s="31">
        <v>2</v>
      </c>
      <c r="ID93" s="31">
        <v>2</v>
      </c>
      <c r="IE93" s="31">
        <v>2</v>
      </c>
      <c r="IF93" s="31">
        <v>2</v>
      </c>
      <c r="IJ93" s="31">
        <v>2</v>
      </c>
      <c r="IK93" s="31">
        <v>2</v>
      </c>
      <c r="IL93" s="31">
        <v>2</v>
      </c>
      <c r="IM93" s="31">
        <v>2</v>
      </c>
      <c r="IN93" s="31">
        <v>2</v>
      </c>
      <c r="IO93" s="31">
        <v>2</v>
      </c>
      <c r="IP93" s="31">
        <v>2</v>
      </c>
      <c r="IT93" s="31">
        <v>2</v>
      </c>
      <c r="IU93" s="31">
        <v>2</v>
      </c>
      <c r="IV93" s="31">
        <v>2</v>
      </c>
      <c r="IW93" s="31">
        <v>2</v>
      </c>
      <c r="IX93" s="31">
        <v>2</v>
      </c>
      <c r="IY93" s="31">
        <v>2</v>
      </c>
      <c r="IZ93" s="31">
        <v>2</v>
      </c>
      <c r="JD93" s="31">
        <v>2</v>
      </c>
      <c r="JE93" s="31">
        <v>2</v>
      </c>
      <c r="JF93" s="31">
        <v>2</v>
      </c>
      <c r="JG93" s="31">
        <v>2</v>
      </c>
      <c r="JH93" s="31">
        <v>2</v>
      </c>
      <c r="JI93" s="31">
        <v>2</v>
      </c>
      <c r="JJ93" s="31">
        <v>2</v>
      </c>
      <c r="JN93" s="31" t="s">
        <v>2413</v>
      </c>
      <c r="JZ93" s="31">
        <v>2</v>
      </c>
      <c r="KA93" s="31" t="s">
        <v>2447</v>
      </c>
      <c r="KB93" s="31">
        <v>82</v>
      </c>
      <c r="KC93" s="31">
        <v>2</v>
      </c>
      <c r="KD93" s="31" t="s">
        <v>371</v>
      </c>
      <c r="KE93" s="31">
        <v>75</v>
      </c>
      <c r="LA93" s="31" t="s">
        <v>2162</v>
      </c>
      <c r="LB93" s="31" t="s">
        <v>2162</v>
      </c>
      <c r="LC93" s="31">
        <v>2</v>
      </c>
      <c r="LE93" s="31" t="s">
        <v>2448</v>
      </c>
      <c r="LF93" s="31">
        <v>2</v>
      </c>
      <c r="LG93" s="31">
        <v>2</v>
      </c>
      <c r="LH93" s="31">
        <v>1</v>
      </c>
      <c r="LI93" s="31">
        <v>2</v>
      </c>
      <c r="LK93" s="31">
        <v>2</v>
      </c>
      <c r="LM93" s="31">
        <v>2</v>
      </c>
      <c r="LO93" s="31">
        <v>2</v>
      </c>
      <c r="LQ93" s="31">
        <v>2</v>
      </c>
      <c r="LS93" s="31">
        <v>2</v>
      </c>
      <c r="LU93" s="31">
        <v>2</v>
      </c>
      <c r="LW93" s="31">
        <v>2</v>
      </c>
      <c r="LY93" s="31">
        <v>2</v>
      </c>
      <c r="MA93" s="31">
        <v>2</v>
      </c>
      <c r="MC93" s="31">
        <v>2</v>
      </c>
      <c r="ME93" s="31">
        <v>2</v>
      </c>
      <c r="MG93" s="31">
        <v>2</v>
      </c>
      <c r="MI93" s="31">
        <v>2</v>
      </c>
      <c r="MK93" s="31">
        <v>2</v>
      </c>
      <c r="MM93" s="31">
        <v>1</v>
      </c>
      <c r="MN93" s="31">
        <v>3</v>
      </c>
      <c r="MO93" s="31">
        <v>2</v>
      </c>
      <c r="MQ93" s="31">
        <v>2</v>
      </c>
      <c r="MS93" s="31">
        <v>2</v>
      </c>
      <c r="MU93" s="31">
        <v>2</v>
      </c>
      <c r="MW93" s="31">
        <v>2</v>
      </c>
      <c r="MY93" s="31" t="s">
        <v>356</v>
      </c>
      <c r="MZ93" s="31">
        <v>9</v>
      </c>
      <c r="NC93" s="31">
        <v>2</v>
      </c>
      <c r="NE93" s="31">
        <v>2</v>
      </c>
      <c r="NG93" s="31">
        <v>2</v>
      </c>
      <c r="NI93" s="31">
        <v>2</v>
      </c>
      <c r="NK93" s="31">
        <v>2</v>
      </c>
      <c r="NM93" s="31">
        <v>2</v>
      </c>
      <c r="NO93" s="31">
        <v>2</v>
      </c>
      <c r="NQ93" s="31">
        <v>2</v>
      </c>
      <c r="NS93" s="31">
        <v>2</v>
      </c>
      <c r="NU93" s="31">
        <v>2</v>
      </c>
      <c r="NW93" s="31">
        <v>2</v>
      </c>
      <c r="NY93" s="31">
        <v>2</v>
      </c>
      <c r="OA93" s="31">
        <v>2</v>
      </c>
      <c r="OC93" s="31">
        <v>2</v>
      </c>
      <c r="OE93" s="31">
        <v>2</v>
      </c>
      <c r="OG93" s="31">
        <v>2</v>
      </c>
      <c r="OI93" s="31">
        <v>2</v>
      </c>
      <c r="OK93" s="31">
        <v>2</v>
      </c>
      <c r="OM93" s="31">
        <v>2</v>
      </c>
      <c r="OO93" s="31">
        <v>2</v>
      </c>
      <c r="OQ93" s="31" t="s">
        <v>355</v>
      </c>
      <c r="OS93" s="31">
        <v>2</v>
      </c>
      <c r="OU93" s="31">
        <v>2</v>
      </c>
      <c r="OW93" s="31">
        <v>2</v>
      </c>
      <c r="OY93" s="31">
        <v>2</v>
      </c>
      <c r="PA93" s="31">
        <v>2</v>
      </c>
      <c r="PC93" s="31">
        <v>2</v>
      </c>
      <c r="PE93" s="31">
        <v>2</v>
      </c>
      <c r="PG93" s="31">
        <v>2</v>
      </c>
      <c r="PI93" s="31">
        <v>2</v>
      </c>
      <c r="PK93" s="31">
        <v>2</v>
      </c>
      <c r="PM93" s="31">
        <v>2</v>
      </c>
      <c r="PO93" s="31">
        <v>2</v>
      </c>
      <c r="PQ93" s="31">
        <v>2</v>
      </c>
      <c r="PS93" s="31">
        <v>2</v>
      </c>
      <c r="PU93" s="31">
        <v>2</v>
      </c>
      <c r="PW93" s="31">
        <v>2</v>
      </c>
      <c r="PY93" s="31">
        <v>2</v>
      </c>
      <c r="QA93" s="31">
        <v>2</v>
      </c>
      <c r="QC93" s="31">
        <v>2</v>
      </c>
      <c r="QE93" s="31">
        <v>2</v>
      </c>
      <c r="QG93" s="31">
        <v>2</v>
      </c>
      <c r="QI93" s="31" t="s">
        <v>355</v>
      </c>
      <c r="QK93" s="31">
        <v>1</v>
      </c>
      <c r="QL93" s="31">
        <v>2</v>
      </c>
      <c r="QM93" s="31">
        <v>2</v>
      </c>
      <c r="QN93" s="31">
        <v>2</v>
      </c>
      <c r="QO93" s="31">
        <v>2</v>
      </c>
      <c r="QP93" s="31">
        <v>2</v>
      </c>
      <c r="QQ93" s="31">
        <v>2</v>
      </c>
      <c r="QR93" s="31">
        <v>2</v>
      </c>
      <c r="QS93" s="31">
        <v>1</v>
      </c>
      <c r="QT93" s="31">
        <v>2</v>
      </c>
      <c r="QU93" s="31">
        <v>2</v>
      </c>
      <c r="QV93" s="31">
        <v>2</v>
      </c>
      <c r="QW93" s="31">
        <v>2</v>
      </c>
      <c r="QX93" s="31">
        <v>2</v>
      </c>
      <c r="QY93" s="31">
        <v>2</v>
      </c>
      <c r="QZ93" s="31">
        <v>2</v>
      </c>
      <c r="RA93" s="31">
        <v>2</v>
      </c>
      <c r="RB93" s="31">
        <v>2</v>
      </c>
      <c r="RC93" s="31">
        <v>2</v>
      </c>
      <c r="RD93" s="31">
        <v>2</v>
      </c>
      <c r="RE93" s="31">
        <v>1</v>
      </c>
      <c r="RF93" s="31">
        <v>2</v>
      </c>
      <c r="RG93" s="31">
        <v>2</v>
      </c>
      <c r="RH93" s="31">
        <v>2</v>
      </c>
      <c r="RI93" s="31">
        <v>2</v>
      </c>
      <c r="RJ93" s="31">
        <v>2</v>
      </c>
      <c r="RK93" s="31">
        <v>2</v>
      </c>
      <c r="RL93" s="31">
        <v>2</v>
      </c>
      <c r="RM93" s="31">
        <v>2</v>
      </c>
      <c r="RN93" s="31">
        <v>2</v>
      </c>
      <c r="RO93" s="31">
        <v>2</v>
      </c>
      <c r="RP93" s="31">
        <v>2</v>
      </c>
      <c r="RQ93" s="31">
        <v>2</v>
      </c>
      <c r="RR93" s="31">
        <v>1</v>
      </c>
      <c r="RS93" s="31">
        <v>1</v>
      </c>
      <c r="RT93" s="31" t="s">
        <v>1876</v>
      </c>
      <c r="RU93" s="31" t="s">
        <v>2449</v>
      </c>
      <c r="RV93" s="31" t="s">
        <v>355</v>
      </c>
      <c r="RW93" s="31" t="s">
        <v>355</v>
      </c>
      <c r="RX93" s="31">
        <v>3</v>
      </c>
      <c r="RY93" s="31">
        <v>1</v>
      </c>
      <c r="RZ93" s="31">
        <v>2</v>
      </c>
      <c r="SA93" s="31">
        <v>2</v>
      </c>
      <c r="SB93" s="31">
        <v>2</v>
      </c>
      <c r="SC93" s="31">
        <v>2</v>
      </c>
      <c r="SD93" s="31">
        <v>3</v>
      </c>
      <c r="SE93" s="31">
        <v>1</v>
      </c>
      <c r="SF93" s="31">
        <v>2</v>
      </c>
      <c r="SG93" s="31">
        <v>2</v>
      </c>
      <c r="SH93" s="31">
        <v>2</v>
      </c>
      <c r="SI93" s="31">
        <v>2</v>
      </c>
      <c r="SJ93" s="31">
        <v>2</v>
      </c>
      <c r="SK93" s="31">
        <v>2</v>
      </c>
      <c r="SL93" s="31">
        <v>2</v>
      </c>
      <c r="SM93" s="31" t="s">
        <v>1437</v>
      </c>
      <c r="SO93" s="31">
        <v>2</v>
      </c>
      <c r="SP93" s="31">
        <v>2</v>
      </c>
      <c r="SQ93" s="31">
        <v>2</v>
      </c>
      <c r="SR93" s="31">
        <v>1</v>
      </c>
      <c r="SS93" s="31">
        <v>1</v>
      </c>
      <c r="ST93" s="31">
        <v>1</v>
      </c>
      <c r="SU93" s="31">
        <v>1</v>
      </c>
      <c r="SV93" s="31">
        <v>1</v>
      </c>
      <c r="SW93" s="31" t="s">
        <v>1437</v>
      </c>
      <c r="SX93" s="31">
        <v>7</v>
      </c>
      <c r="SZ93" s="31">
        <v>2</v>
      </c>
      <c r="TA93" s="31">
        <v>2</v>
      </c>
      <c r="TB93" s="31">
        <v>2</v>
      </c>
      <c r="TC93" s="31">
        <v>2</v>
      </c>
      <c r="TD93" s="31">
        <v>2</v>
      </c>
      <c r="TE93" s="31">
        <v>2</v>
      </c>
      <c r="TF93" s="31">
        <v>2</v>
      </c>
      <c r="TG93" s="31">
        <v>1</v>
      </c>
      <c r="TJ93" s="31" t="s">
        <v>2156</v>
      </c>
      <c r="TK93" s="31" t="s">
        <v>2400</v>
      </c>
      <c r="TQ93" s="31">
        <v>4</v>
      </c>
      <c r="TS93" s="31">
        <v>2</v>
      </c>
      <c r="TT93" s="31">
        <v>2</v>
      </c>
      <c r="TU93" s="31">
        <v>2</v>
      </c>
      <c r="TV93" s="31">
        <v>2</v>
      </c>
      <c r="TW93" s="31">
        <v>1</v>
      </c>
      <c r="TX93" s="31">
        <v>1</v>
      </c>
      <c r="TY93" s="31">
        <v>1</v>
      </c>
      <c r="TZ93" s="31">
        <v>1</v>
      </c>
      <c r="UA93" s="31">
        <v>1</v>
      </c>
    </row>
    <row r="94" spans="1:547" s="31" customFormat="1" ht="13.5" customHeight="1">
      <c r="A94" s="31">
        <f t="shared" si="1"/>
        <v>92</v>
      </c>
      <c r="B94" s="31">
        <v>92</v>
      </c>
      <c r="C94" s="31">
        <v>62</v>
      </c>
      <c r="D94" s="31" t="s">
        <v>2121</v>
      </c>
      <c r="E94" s="31" t="s">
        <v>2450</v>
      </c>
      <c r="H94" s="31">
        <v>42452</v>
      </c>
      <c r="I94" s="31">
        <v>21307</v>
      </c>
      <c r="J94" s="31">
        <v>2</v>
      </c>
      <c r="K94" s="31">
        <v>1</v>
      </c>
      <c r="L94" s="31">
        <v>5</v>
      </c>
      <c r="M94" s="31">
        <v>2</v>
      </c>
      <c r="N94" s="31">
        <v>5</v>
      </c>
      <c r="O94" s="31">
        <v>2</v>
      </c>
      <c r="P94" s="31">
        <v>4</v>
      </c>
      <c r="Q94" s="31">
        <v>1</v>
      </c>
      <c r="R94" s="31">
        <v>42125</v>
      </c>
      <c r="S94" s="31">
        <v>42125</v>
      </c>
      <c r="T94" s="31">
        <v>42449</v>
      </c>
      <c r="W94" s="31">
        <v>1</v>
      </c>
      <c r="X94" s="31">
        <v>2</v>
      </c>
      <c r="Y94" s="31">
        <v>2</v>
      </c>
      <c r="Z94" s="31">
        <v>2</v>
      </c>
      <c r="AA94" s="31">
        <v>2</v>
      </c>
      <c r="AB94" s="31">
        <v>2</v>
      </c>
      <c r="AC94" s="31">
        <v>2</v>
      </c>
      <c r="AD94" s="31">
        <v>2</v>
      </c>
      <c r="AE94" s="31">
        <v>2</v>
      </c>
      <c r="AF94" s="31">
        <v>1</v>
      </c>
      <c r="AG94" s="31">
        <v>2</v>
      </c>
      <c r="AH94" s="31">
        <v>1</v>
      </c>
      <c r="AI94" s="31">
        <v>2</v>
      </c>
      <c r="AJ94" s="31">
        <v>2</v>
      </c>
      <c r="AK94" s="31">
        <v>4</v>
      </c>
      <c r="AL94" s="31">
        <v>2</v>
      </c>
      <c r="AN94" s="31">
        <v>2</v>
      </c>
      <c r="AO94" s="31">
        <v>2</v>
      </c>
      <c r="AP94" s="31">
        <v>2</v>
      </c>
      <c r="AQ94" s="31">
        <v>2</v>
      </c>
      <c r="AR94" s="31">
        <v>2</v>
      </c>
      <c r="AS94" s="31">
        <v>2</v>
      </c>
      <c r="AT94" s="31">
        <v>2</v>
      </c>
      <c r="AU94" s="31">
        <v>2</v>
      </c>
      <c r="AW94" s="31">
        <v>1</v>
      </c>
      <c r="AX94" s="31">
        <v>2</v>
      </c>
      <c r="AY94" s="31">
        <v>2</v>
      </c>
      <c r="AZ94" s="31">
        <v>1</v>
      </c>
      <c r="BA94" s="31">
        <v>1</v>
      </c>
      <c r="BB94" s="31">
        <v>2</v>
      </c>
      <c r="BD94" s="31">
        <v>1</v>
      </c>
      <c r="BE94" s="31">
        <v>2</v>
      </c>
      <c r="BF94" s="31">
        <v>2</v>
      </c>
      <c r="BG94" s="31">
        <v>2</v>
      </c>
      <c r="BH94" s="31">
        <v>1</v>
      </c>
      <c r="BI94" s="31">
        <v>2</v>
      </c>
      <c r="BK94" s="31">
        <v>2</v>
      </c>
      <c r="BL94" s="31">
        <v>1</v>
      </c>
      <c r="BM94" s="31">
        <v>1</v>
      </c>
      <c r="BN94" s="31">
        <v>2</v>
      </c>
      <c r="BO94" s="31">
        <v>2</v>
      </c>
      <c r="BP94" s="31">
        <v>2</v>
      </c>
      <c r="BQ94" s="31">
        <v>4</v>
      </c>
      <c r="BS94" s="31" t="s">
        <v>355</v>
      </c>
      <c r="BT94" s="31">
        <v>2</v>
      </c>
      <c r="BU94" s="31">
        <v>2</v>
      </c>
      <c r="BV94" s="31">
        <v>2</v>
      </c>
      <c r="BW94" s="31">
        <v>2</v>
      </c>
      <c r="BX94" s="31">
        <v>2</v>
      </c>
      <c r="BY94" s="31">
        <v>1</v>
      </c>
      <c r="BZ94" s="31">
        <v>2</v>
      </c>
      <c r="CA94" s="31">
        <v>2</v>
      </c>
      <c r="CB94" s="31">
        <v>2</v>
      </c>
      <c r="CC94" s="31">
        <v>2</v>
      </c>
      <c r="CD94" s="31">
        <v>1</v>
      </c>
      <c r="CH94" s="31">
        <v>1</v>
      </c>
      <c r="CM94" s="31">
        <v>13</v>
      </c>
      <c r="CN94" s="31">
        <v>19</v>
      </c>
      <c r="CO94" s="31">
        <v>12</v>
      </c>
      <c r="CP94" s="31">
        <v>17</v>
      </c>
      <c r="CQ94" s="31">
        <v>22</v>
      </c>
      <c r="CR94" s="31">
        <v>27</v>
      </c>
      <c r="DA94" s="31">
        <v>2</v>
      </c>
      <c r="DB94" s="31">
        <v>4</v>
      </c>
      <c r="DC94" s="31">
        <v>3</v>
      </c>
      <c r="DD94" s="31">
        <v>3</v>
      </c>
      <c r="DF94" s="31">
        <v>4</v>
      </c>
      <c r="DG94" s="31">
        <v>4</v>
      </c>
      <c r="DH94" s="31">
        <v>4</v>
      </c>
      <c r="DI94" s="31">
        <v>2</v>
      </c>
      <c r="DJ94" s="31">
        <v>2</v>
      </c>
      <c r="DK94" s="31">
        <v>2</v>
      </c>
      <c r="DL94" s="31">
        <v>2</v>
      </c>
      <c r="DM94" s="31">
        <v>4</v>
      </c>
      <c r="DN94" s="31">
        <v>2</v>
      </c>
      <c r="DO94" s="31">
        <v>3</v>
      </c>
      <c r="DP94" s="31">
        <v>4</v>
      </c>
      <c r="DQ94" s="31">
        <v>4</v>
      </c>
      <c r="DR94" s="31">
        <v>37</v>
      </c>
      <c r="DT94" s="31">
        <v>408</v>
      </c>
      <c r="DU94" s="31">
        <v>0</v>
      </c>
      <c r="DV94" s="31">
        <v>190</v>
      </c>
      <c r="DW94" s="31" t="s">
        <v>2136</v>
      </c>
      <c r="DX94" s="31">
        <v>42.2</v>
      </c>
      <c r="DY94" s="31">
        <v>40.200000000000003</v>
      </c>
      <c r="DZ94" s="31">
        <v>47.6</v>
      </c>
      <c r="EA94" s="31" t="s">
        <v>2179</v>
      </c>
      <c r="EB94" s="31">
        <v>0.89</v>
      </c>
      <c r="EC94" s="31">
        <v>0.67</v>
      </c>
      <c r="ED94" s="31">
        <v>1.17</v>
      </c>
      <c r="EE94" s="31" t="s">
        <v>2123</v>
      </c>
      <c r="EF94" s="31">
        <v>194</v>
      </c>
      <c r="EG94" s="31">
        <v>0</v>
      </c>
      <c r="EH94" s="31">
        <v>200</v>
      </c>
      <c r="EI94" s="31" t="s">
        <v>2123</v>
      </c>
      <c r="EJ94" s="31">
        <v>72</v>
      </c>
      <c r="EK94" s="31">
        <v>55</v>
      </c>
      <c r="EM94" s="31" t="s">
        <v>2123</v>
      </c>
      <c r="EN94" s="31">
        <v>113</v>
      </c>
      <c r="EO94" s="31">
        <v>0</v>
      </c>
      <c r="EP94" s="31">
        <v>100</v>
      </c>
      <c r="EQ94" s="31" t="s">
        <v>2123</v>
      </c>
      <c r="ER94" s="31">
        <v>70</v>
      </c>
      <c r="ES94" s="31">
        <v>0</v>
      </c>
      <c r="ET94" s="31">
        <v>150</v>
      </c>
      <c r="EU94" s="31" t="s">
        <v>2123</v>
      </c>
      <c r="EV94" s="31">
        <v>1</v>
      </c>
      <c r="EW94" s="31">
        <v>2</v>
      </c>
      <c r="EX94" s="31">
        <v>2</v>
      </c>
      <c r="EY94" s="31">
        <v>2</v>
      </c>
      <c r="EZ94" s="31">
        <v>1</v>
      </c>
      <c r="FA94" s="31">
        <v>3</v>
      </c>
      <c r="FB94" s="31">
        <v>1</v>
      </c>
      <c r="FK94" s="31">
        <v>1</v>
      </c>
      <c r="FL94" s="31">
        <v>2</v>
      </c>
      <c r="FM94" s="31">
        <v>2</v>
      </c>
      <c r="FN94" s="31">
        <v>2</v>
      </c>
      <c r="FO94" s="31">
        <v>2</v>
      </c>
      <c r="FP94" s="31">
        <v>2</v>
      </c>
      <c r="FQ94" s="31">
        <v>2</v>
      </c>
      <c r="FR94" s="31">
        <v>2</v>
      </c>
      <c r="FS94" s="31">
        <v>1</v>
      </c>
      <c r="FT94" s="31">
        <v>2</v>
      </c>
      <c r="FU94" s="31">
        <v>2</v>
      </c>
      <c r="FV94" s="31">
        <v>2</v>
      </c>
      <c r="FW94" s="31">
        <v>13</v>
      </c>
      <c r="FX94" s="31">
        <v>1</v>
      </c>
      <c r="FY94" s="31">
        <v>2</v>
      </c>
      <c r="GA94" s="31">
        <v>2</v>
      </c>
      <c r="GB94" s="31">
        <v>2</v>
      </c>
      <c r="GC94" s="31">
        <v>1</v>
      </c>
      <c r="GD94" s="31">
        <v>1974</v>
      </c>
      <c r="GE94" s="31">
        <v>2</v>
      </c>
      <c r="GG94" s="31">
        <v>0.5</v>
      </c>
      <c r="GH94" s="31">
        <v>2</v>
      </c>
      <c r="GJ94" s="31">
        <v>2</v>
      </c>
      <c r="GL94" s="31">
        <v>1</v>
      </c>
      <c r="GM94" s="31">
        <v>42449</v>
      </c>
      <c r="GN94" s="31" t="s">
        <v>355</v>
      </c>
      <c r="GO94" s="31">
        <v>2</v>
      </c>
      <c r="GQ94" s="31">
        <v>2</v>
      </c>
      <c r="GS94" s="31">
        <v>2</v>
      </c>
      <c r="GU94" s="31">
        <v>2</v>
      </c>
      <c r="GW94" s="31">
        <v>2</v>
      </c>
      <c r="HM94" s="31">
        <v>2</v>
      </c>
      <c r="HP94" s="31">
        <v>2</v>
      </c>
      <c r="HQ94" s="31">
        <v>2</v>
      </c>
      <c r="HR94" s="31">
        <v>2</v>
      </c>
      <c r="HS94" s="31">
        <v>2</v>
      </c>
      <c r="HT94" s="31">
        <v>2</v>
      </c>
      <c r="HU94" s="31">
        <v>2</v>
      </c>
      <c r="HV94" s="31">
        <v>2</v>
      </c>
      <c r="HZ94" s="31">
        <v>2</v>
      </c>
      <c r="IA94" s="31">
        <v>2</v>
      </c>
      <c r="IB94" s="31">
        <v>2</v>
      </c>
      <c r="IC94" s="31">
        <v>2</v>
      </c>
      <c r="ID94" s="31">
        <v>2</v>
      </c>
      <c r="IE94" s="31">
        <v>2</v>
      </c>
      <c r="IF94" s="31">
        <v>2</v>
      </c>
      <c r="IJ94" s="31">
        <v>1</v>
      </c>
      <c r="IK94" s="31">
        <v>2</v>
      </c>
      <c r="IL94" s="31">
        <v>2</v>
      </c>
      <c r="IM94" s="31">
        <v>2</v>
      </c>
      <c r="IN94" s="31">
        <v>2</v>
      </c>
      <c r="IO94" s="31">
        <v>2</v>
      </c>
      <c r="IP94" s="31">
        <v>2</v>
      </c>
      <c r="IQ94" s="31" t="s">
        <v>2142</v>
      </c>
      <c r="IT94" s="31">
        <v>2</v>
      </c>
      <c r="IU94" s="31">
        <v>2</v>
      </c>
      <c r="IV94" s="31">
        <v>2</v>
      </c>
      <c r="IW94" s="31">
        <v>2</v>
      </c>
      <c r="IX94" s="31">
        <v>2</v>
      </c>
      <c r="IY94" s="31">
        <v>2</v>
      </c>
      <c r="IZ94" s="31">
        <v>2</v>
      </c>
      <c r="JD94" s="31">
        <v>2</v>
      </c>
      <c r="JE94" s="31">
        <v>2</v>
      </c>
      <c r="JF94" s="31">
        <v>2</v>
      </c>
      <c r="JG94" s="31">
        <v>2</v>
      </c>
      <c r="JH94" s="31">
        <v>2</v>
      </c>
      <c r="JI94" s="31">
        <v>2</v>
      </c>
      <c r="JJ94" s="31">
        <v>2</v>
      </c>
      <c r="JN94" s="31" t="s">
        <v>371</v>
      </c>
      <c r="JQ94" s="31" t="s">
        <v>2451</v>
      </c>
      <c r="JR94" s="31" t="s">
        <v>2452</v>
      </c>
      <c r="JZ94" s="31">
        <v>1</v>
      </c>
      <c r="KC94" s="31">
        <v>2</v>
      </c>
      <c r="KD94" s="31" t="s">
        <v>2222</v>
      </c>
      <c r="KE94" s="31">
        <v>60</v>
      </c>
      <c r="LA94" s="31" t="s">
        <v>2125</v>
      </c>
      <c r="LB94" s="31" t="s">
        <v>2351</v>
      </c>
      <c r="LC94" s="31">
        <v>2</v>
      </c>
      <c r="LE94" s="31" t="s">
        <v>2453</v>
      </c>
      <c r="LF94" s="31">
        <v>2</v>
      </c>
      <c r="LG94" s="31">
        <v>2</v>
      </c>
      <c r="LH94" s="31">
        <v>1</v>
      </c>
      <c r="LI94" s="31">
        <v>2</v>
      </c>
      <c r="LK94" s="31">
        <v>2</v>
      </c>
      <c r="LM94" s="31">
        <v>1</v>
      </c>
      <c r="LN94" s="31">
        <v>35</v>
      </c>
      <c r="LO94" s="31">
        <v>2</v>
      </c>
      <c r="LQ94" s="31">
        <v>2</v>
      </c>
      <c r="LS94" s="31">
        <v>2</v>
      </c>
      <c r="LU94" s="31">
        <v>2</v>
      </c>
      <c r="LW94" s="31">
        <v>2</v>
      </c>
      <c r="LY94" s="31">
        <v>2</v>
      </c>
      <c r="MA94" s="31">
        <v>2</v>
      </c>
      <c r="MC94" s="31">
        <v>2</v>
      </c>
      <c r="ME94" s="31">
        <v>2</v>
      </c>
      <c r="MG94" s="31">
        <v>2</v>
      </c>
      <c r="MI94" s="31">
        <v>2</v>
      </c>
      <c r="MK94" s="31">
        <v>2</v>
      </c>
      <c r="MM94" s="31">
        <v>2</v>
      </c>
      <c r="MO94" s="31">
        <v>2</v>
      </c>
      <c r="MQ94" s="31">
        <v>2</v>
      </c>
      <c r="MS94" s="31">
        <v>2</v>
      </c>
      <c r="MU94" s="31">
        <v>2</v>
      </c>
      <c r="MW94" s="31">
        <v>2</v>
      </c>
      <c r="MY94" s="31" t="s">
        <v>355</v>
      </c>
      <c r="NC94" s="31">
        <v>2</v>
      </c>
      <c r="NE94" s="31">
        <v>2</v>
      </c>
      <c r="NG94" s="31">
        <v>2</v>
      </c>
      <c r="NI94" s="31">
        <v>2</v>
      </c>
      <c r="NK94" s="31">
        <v>2</v>
      </c>
      <c r="NM94" s="31">
        <v>2</v>
      </c>
      <c r="NO94" s="31">
        <v>2</v>
      </c>
      <c r="NQ94" s="31">
        <v>2</v>
      </c>
      <c r="NS94" s="31">
        <v>2</v>
      </c>
      <c r="NU94" s="31">
        <v>2</v>
      </c>
      <c r="NW94" s="31">
        <v>2</v>
      </c>
      <c r="NY94" s="31">
        <v>2</v>
      </c>
      <c r="OA94" s="31">
        <v>2</v>
      </c>
      <c r="OC94" s="31">
        <v>2</v>
      </c>
      <c r="OE94" s="31">
        <v>2</v>
      </c>
      <c r="OG94" s="31">
        <v>2</v>
      </c>
      <c r="OI94" s="31">
        <v>2</v>
      </c>
      <c r="OK94" s="31">
        <v>2</v>
      </c>
      <c r="OM94" s="31">
        <v>2</v>
      </c>
      <c r="OO94" s="31">
        <v>2</v>
      </c>
      <c r="OQ94" s="31" t="s">
        <v>356</v>
      </c>
      <c r="OR94" s="31">
        <v>10</v>
      </c>
      <c r="OS94" s="31">
        <v>2</v>
      </c>
      <c r="OU94" s="31">
        <v>2</v>
      </c>
      <c r="OW94" s="31">
        <v>2</v>
      </c>
      <c r="OY94" s="31">
        <v>2</v>
      </c>
      <c r="PA94" s="31">
        <v>2</v>
      </c>
      <c r="PC94" s="31">
        <v>2</v>
      </c>
      <c r="PE94" s="31">
        <v>2</v>
      </c>
      <c r="PG94" s="31">
        <v>2</v>
      </c>
      <c r="PI94" s="31">
        <v>2</v>
      </c>
      <c r="PK94" s="31">
        <v>2</v>
      </c>
      <c r="PM94" s="31">
        <v>2</v>
      </c>
      <c r="PO94" s="31">
        <v>2</v>
      </c>
      <c r="PQ94" s="31">
        <v>2</v>
      </c>
      <c r="PS94" s="31">
        <v>2</v>
      </c>
      <c r="PU94" s="31">
        <v>2</v>
      </c>
      <c r="PW94" s="31">
        <v>2</v>
      </c>
      <c r="PY94" s="31">
        <v>2</v>
      </c>
      <c r="QA94" s="31">
        <v>2</v>
      </c>
      <c r="QC94" s="31">
        <v>2</v>
      </c>
      <c r="QE94" s="31">
        <v>2</v>
      </c>
      <c r="QG94" s="31">
        <v>2</v>
      </c>
      <c r="QI94" s="31" t="s">
        <v>355</v>
      </c>
      <c r="QK94" s="31">
        <v>1</v>
      </c>
      <c r="QL94" s="31">
        <v>2</v>
      </c>
      <c r="QM94" s="31">
        <v>2</v>
      </c>
      <c r="QN94" s="31">
        <v>2</v>
      </c>
      <c r="QO94" s="31">
        <v>2</v>
      </c>
      <c r="QP94" s="31">
        <v>2</v>
      </c>
      <c r="QQ94" s="31">
        <v>1</v>
      </c>
      <c r="QR94" s="31">
        <v>2</v>
      </c>
      <c r="QS94" s="31">
        <v>2</v>
      </c>
      <c r="QT94" s="31">
        <v>2</v>
      </c>
      <c r="QU94" s="31">
        <v>2</v>
      </c>
      <c r="QV94" s="31">
        <v>2</v>
      </c>
      <c r="QW94" s="31">
        <v>2</v>
      </c>
      <c r="QX94" s="31">
        <v>2</v>
      </c>
      <c r="QY94" s="31">
        <v>2</v>
      </c>
      <c r="QZ94" s="31">
        <v>2</v>
      </c>
      <c r="RA94" s="31">
        <v>2</v>
      </c>
      <c r="RB94" s="31">
        <v>1</v>
      </c>
      <c r="RC94" s="31">
        <v>1</v>
      </c>
      <c r="RD94" s="31">
        <v>2</v>
      </c>
      <c r="RE94" s="31">
        <v>2</v>
      </c>
      <c r="RF94" s="31">
        <v>2</v>
      </c>
      <c r="RG94" s="31">
        <v>2</v>
      </c>
      <c r="RH94" s="31">
        <v>1</v>
      </c>
      <c r="RI94" s="31">
        <v>2</v>
      </c>
      <c r="RJ94" s="31">
        <v>2</v>
      </c>
      <c r="RK94" s="31">
        <v>1</v>
      </c>
      <c r="RL94" s="31">
        <v>2</v>
      </c>
      <c r="RM94" s="31">
        <v>2</v>
      </c>
      <c r="RN94" s="31">
        <v>2</v>
      </c>
      <c r="RO94" s="31">
        <v>1</v>
      </c>
      <c r="RP94" s="31">
        <v>2</v>
      </c>
      <c r="RQ94" s="31">
        <v>1</v>
      </c>
      <c r="RR94" s="31">
        <v>1</v>
      </c>
      <c r="RS94" s="31">
        <v>2</v>
      </c>
      <c r="RT94" s="31" t="s">
        <v>2454</v>
      </c>
      <c r="RU94" s="31" t="s">
        <v>2454</v>
      </c>
      <c r="RV94" s="31" t="s">
        <v>2455</v>
      </c>
      <c r="RW94" s="31" t="s">
        <v>2456</v>
      </c>
      <c r="RX94" s="31">
        <v>5</v>
      </c>
      <c r="RY94" s="31">
        <v>2</v>
      </c>
      <c r="RZ94" s="31">
        <v>2</v>
      </c>
      <c r="SA94" s="31">
        <v>2</v>
      </c>
      <c r="SB94" s="31">
        <v>2</v>
      </c>
      <c r="SC94" s="31">
        <v>2</v>
      </c>
      <c r="SD94" s="31">
        <v>5</v>
      </c>
      <c r="SE94" s="31">
        <v>2</v>
      </c>
      <c r="SF94" s="31">
        <v>2</v>
      </c>
      <c r="SG94" s="31">
        <v>2</v>
      </c>
      <c r="SH94" s="31">
        <v>2</v>
      </c>
      <c r="SI94" s="31">
        <v>2</v>
      </c>
      <c r="SJ94" s="31">
        <v>2</v>
      </c>
      <c r="SK94" s="31">
        <v>2</v>
      </c>
      <c r="SL94" s="31">
        <v>2</v>
      </c>
      <c r="SM94" s="31" t="s">
        <v>2457</v>
      </c>
      <c r="SO94" s="31">
        <v>2</v>
      </c>
      <c r="SP94" s="31">
        <v>2</v>
      </c>
      <c r="SQ94" s="31">
        <v>2</v>
      </c>
      <c r="SR94" s="31">
        <v>2</v>
      </c>
      <c r="SS94" s="31">
        <v>2</v>
      </c>
      <c r="ST94" s="31">
        <v>2</v>
      </c>
      <c r="SU94" s="31">
        <v>2</v>
      </c>
      <c r="SV94" s="31">
        <v>2</v>
      </c>
      <c r="SW94" s="31" t="s">
        <v>1430</v>
      </c>
      <c r="SX94" s="31">
        <v>1</v>
      </c>
      <c r="SZ94" s="31">
        <v>2</v>
      </c>
      <c r="TA94" s="31">
        <v>2</v>
      </c>
      <c r="TB94" s="31">
        <v>2</v>
      </c>
      <c r="TC94" s="31">
        <v>1</v>
      </c>
      <c r="TD94" s="31">
        <v>1</v>
      </c>
      <c r="TE94" s="31">
        <v>1</v>
      </c>
      <c r="TF94" s="31">
        <v>1</v>
      </c>
      <c r="TG94" s="31">
        <v>1</v>
      </c>
      <c r="TH94" s="31" t="s">
        <v>1430</v>
      </c>
      <c r="TJ94" s="31" t="s">
        <v>2155</v>
      </c>
      <c r="TK94" s="31" t="s">
        <v>2156</v>
      </c>
      <c r="TQ94" s="31">
        <v>5</v>
      </c>
      <c r="TS94" s="31">
        <v>2</v>
      </c>
      <c r="TT94" s="31">
        <v>2</v>
      </c>
      <c r="TU94" s="31">
        <v>2</v>
      </c>
      <c r="TV94" s="31">
        <v>2</v>
      </c>
      <c r="TW94" s="31">
        <v>1</v>
      </c>
      <c r="TX94" s="31">
        <v>2</v>
      </c>
      <c r="TY94" s="31">
        <v>2</v>
      </c>
      <c r="TZ94" s="31">
        <v>1</v>
      </c>
      <c r="UA94" s="31">
        <v>1</v>
      </c>
    </row>
    <row r="95" spans="1:547" s="31" customFormat="1" ht="13.5" customHeight="1">
      <c r="A95" s="31">
        <f t="shared" si="1"/>
        <v>93</v>
      </c>
      <c r="B95" s="31">
        <v>93</v>
      </c>
      <c r="C95" s="31">
        <v>63</v>
      </c>
      <c r="D95" s="31" t="s">
        <v>2121</v>
      </c>
      <c r="E95" s="31" t="s">
        <v>2458</v>
      </c>
      <c r="H95" s="31">
        <v>42465</v>
      </c>
      <c r="I95" s="31">
        <v>14184</v>
      </c>
      <c r="J95" s="31">
        <v>1</v>
      </c>
      <c r="K95" s="31">
        <v>1</v>
      </c>
      <c r="L95" s="31">
        <v>3</v>
      </c>
      <c r="M95" s="31">
        <v>1</v>
      </c>
      <c r="N95" s="31">
        <v>3</v>
      </c>
      <c r="O95" s="31">
        <v>1</v>
      </c>
      <c r="P95" s="31">
        <v>3</v>
      </c>
      <c r="Q95" s="31">
        <v>1</v>
      </c>
      <c r="R95" s="31">
        <v>42156</v>
      </c>
      <c r="S95" s="31">
        <v>42352</v>
      </c>
      <c r="T95" s="31">
        <v>42100</v>
      </c>
      <c r="W95" s="31">
        <v>1</v>
      </c>
      <c r="X95" s="31">
        <v>2</v>
      </c>
      <c r="Y95" s="31">
        <v>2</v>
      </c>
      <c r="Z95" s="31">
        <v>2</v>
      </c>
      <c r="AA95" s="31">
        <v>2</v>
      </c>
      <c r="AB95" s="31">
        <v>2</v>
      </c>
      <c r="AC95" s="31">
        <v>2</v>
      </c>
      <c r="AD95" s="31">
        <v>2</v>
      </c>
      <c r="AE95" s="31">
        <v>2</v>
      </c>
      <c r="AF95" s="31">
        <v>2</v>
      </c>
      <c r="AG95" s="31">
        <v>1</v>
      </c>
      <c r="AH95" s="31">
        <v>1</v>
      </c>
      <c r="AI95" s="31">
        <v>2</v>
      </c>
      <c r="AJ95" s="31">
        <v>1</v>
      </c>
      <c r="AK95" s="31">
        <v>4</v>
      </c>
      <c r="AL95" s="31">
        <v>2</v>
      </c>
      <c r="AN95" s="31">
        <v>2</v>
      </c>
      <c r="AO95" s="31">
        <v>2</v>
      </c>
      <c r="AP95" s="31">
        <v>2</v>
      </c>
      <c r="AQ95" s="31">
        <v>1</v>
      </c>
      <c r="AR95" s="31">
        <v>2</v>
      </c>
      <c r="AS95" s="31">
        <v>2</v>
      </c>
      <c r="AT95" s="31">
        <v>2</v>
      </c>
      <c r="AU95" s="31">
        <v>2</v>
      </c>
      <c r="AW95" s="31">
        <v>1</v>
      </c>
      <c r="AX95" s="31">
        <v>2</v>
      </c>
      <c r="AY95" s="31">
        <v>2</v>
      </c>
      <c r="AZ95" s="31">
        <v>1</v>
      </c>
      <c r="BA95" s="31">
        <v>1</v>
      </c>
      <c r="BB95" s="31">
        <v>2</v>
      </c>
      <c r="BD95" s="31">
        <v>1</v>
      </c>
      <c r="BE95" s="31">
        <v>1</v>
      </c>
      <c r="BF95" s="31">
        <v>2</v>
      </c>
      <c r="BG95" s="31">
        <v>1</v>
      </c>
      <c r="BH95" s="31">
        <v>2</v>
      </c>
      <c r="BI95" s="31">
        <v>2</v>
      </c>
      <c r="BK95" s="31">
        <v>2</v>
      </c>
      <c r="BL95" s="31">
        <v>2</v>
      </c>
      <c r="BM95" s="31">
        <v>2</v>
      </c>
      <c r="BN95" s="31">
        <v>2</v>
      </c>
      <c r="BO95" s="31">
        <v>2</v>
      </c>
      <c r="BP95" s="31">
        <v>2</v>
      </c>
      <c r="BQ95" s="31">
        <v>2</v>
      </c>
      <c r="BS95" s="31" t="s">
        <v>355</v>
      </c>
      <c r="BT95" s="31">
        <v>1</v>
      </c>
      <c r="BU95" s="31">
        <v>2</v>
      </c>
      <c r="BV95" s="31">
        <v>2</v>
      </c>
      <c r="BW95" s="31">
        <v>2</v>
      </c>
      <c r="BX95" s="31">
        <v>2</v>
      </c>
      <c r="BY95" s="31">
        <v>1</v>
      </c>
      <c r="BZ95" s="31">
        <v>2</v>
      </c>
      <c r="CA95" s="31">
        <v>2</v>
      </c>
      <c r="CB95" s="31">
        <v>2</v>
      </c>
      <c r="CC95" s="31">
        <v>2</v>
      </c>
      <c r="CD95" s="31">
        <v>1</v>
      </c>
      <c r="CH95" s="31">
        <v>2</v>
      </c>
      <c r="CM95" s="31">
        <v>5</v>
      </c>
      <c r="CN95" s="31">
        <v>11</v>
      </c>
      <c r="DA95" s="31">
        <v>2</v>
      </c>
      <c r="DB95" s="31">
        <v>2</v>
      </c>
      <c r="DC95" s="31">
        <v>2</v>
      </c>
      <c r="DE95" s="31">
        <v>7</v>
      </c>
      <c r="DF95" s="31">
        <v>4</v>
      </c>
      <c r="DG95" s="31">
        <v>4</v>
      </c>
      <c r="DH95" s="31">
        <v>4</v>
      </c>
      <c r="DI95" s="31">
        <v>2</v>
      </c>
      <c r="DJ95" s="31">
        <v>3</v>
      </c>
      <c r="DK95" s="31">
        <v>3</v>
      </c>
      <c r="DL95" s="31">
        <v>3</v>
      </c>
      <c r="DM95" s="31">
        <v>4</v>
      </c>
      <c r="DN95" s="31">
        <v>1</v>
      </c>
      <c r="DO95" s="31">
        <v>3</v>
      </c>
      <c r="DP95" s="31">
        <v>4</v>
      </c>
      <c r="DQ95" s="31">
        <v>4</v>
      </c>
      <c r="DR95" s="31">
        <v>39</v>
      </c>
      <c r="DT95" s="31">
        <v>88</v>
      </c>
      <c r="DU95" s="31">
        <v>0</v>
      </c>
      <c r="DV95" s="31">
        <v>145</v>
      </c>
      <c r="DW95" s="31" t="s">
        <v>2136</v>
      </c>
      <c r="DX95" s="31">
        <v>59.6</v>
      </c>
      <c r="DY95" s="31">
        <v>52.4</v>
      </c>
      <c r="DZ95" s="31">
        <v>65.2</v>
      </c>
      <c r="EA95" s="31" t="s">
        <v>2137</v>
      </c>
      <c r="EB95" s="31">
        <v>67</v>
      </c>
      <c r="EC95" s="31">
        <v>45</v>
      </c>
      <c r="ED95" s="31">
        <v>84</v>
      </c>
      <c r="EE95" s="31" t="s">
        <v>2138</v>
      </c>
      <c r="EV95" s="31">
        <v>1</v>
      </c>
      <c r="EW95" s="31">
        <v>2</v>
      </c>
      <c r="EX95" s="31">
        <v>2</v>
      </c>
      <c r="EY95" s="31">
        <v>1</v>
      </c>
      <c r="EZ95" s="31">
        <v>1</v>
      </c>
      <c r="FA95" s="31">
        <v>1</v>
      </c>
      <c r="FE95" s="31">
        <v>0.62</v>
      </c>
      <c r="FK95" s="31">
        <v>2</v>
      </c>
      <c r="FL95" s="31">
        <v>2</v>
      </c>
      <c r="FM95" s="31">
        <v>2</v>
      </c>
      <c r="FN95" s="31">
        <v>2</v>
      </c>
      <c r="FO95" s="31">
        <v>2</v>
      </c>
      <c r="FP95" s="31">
        <v>2</v>
      </c>
      <c r="FQ95" s="31">
        <v>2</v>
      </c>
      <c r="FR95" s="31">
        <v>2</v>
      </c>
      <c r="FS95" s="31">
        <v>4</v>
      </c>
      <c r="FT95" s="31">
        <v>2</v>
      </c>
      <c r="FU95" s="31">
        <v>2</v>
      </c>
      <c r="FV95" s="31">
        <v>2</v>
      </c>
      <c r="FW95" s="31">
        <v>1</v>
      </c>
      <c r="FX95" s="31">
        <v>1</v>
      </c>
      <c r="FY95" s="31">
        <v>2</v>
      </c>
      <c r="GA95" s="31">
        <v>2</v>
      </c>
      <c r="GB95" s="31">
        <v>2</v>
      </c>
      <c r="GC95" s="31">
        <v>2</v>
      </c>
      <c r="GE95" s="31">
        <v>2</v>
      </c>
      <c r="GH95" s="31">
        <v>2</v>
      </c>
      <c r="GJ95" s="31">
        <v>2</v>
      </c>
      <c r="GL95" s="31">
        <v>2</v>
      </c>
      <c r="GO95" s="31">
        <v>2</v>
      </c>
      <c r="GQ95" s="31">
        <v>2</v>
      </c>
      <c r="GS95" s="31">
        <v>2</v>
      </c>
      <c r="GU95" s="31">
        <v>2</v>
      </c>
      <c r="GW95" s="31">
        <v>2</v>
      </c>
      <c r="GY95" s="31">
        <v>2</v>
      </c>
      <c r="HA95" s="31">
        <v>2</v>
      </c>
      <c r="HM95" s="31">
        <v>2</v>
      </c>
      <c r="HP95" s="31">
        <v>2</v>
      </c>
      <c r="HQ95" s="31">
        <v>2</v>
      </c>
      <c r="HR95" s="31">
        <v>2</v>
      </c>
      <c r="HS95" s="31">
        <v>2</v>
      </c>
      <c r="HT95" s="31">
        <v>2</v>
      </c>
      <c r="HU95" s="31">
        <v>2</v>
      </c>
      <c r="HV95" s="31">
        <v>2</v>
      </c>
      <c r="HZ95" s="31">
        <v>2</v>
      </c>
      <c r="IA95" s="31">
        <v>2</v>
      </c>
      <c r="IB95" s="31">
        <v>2</v>
      </c>
      <c r="IC95" s="31">
        <v>2</v>
      </c>
      <c r="ID95" s="31">
        <v>2</v>
      </c>
      <c r="IE95" s="31">
        <v>2</v>
      </c>
      <c r="IF95" s="31">
        <v>2</v>
      </c>
      <c r="IJ95" s="31">
        <v>2</v>
      </c>
      <c r="IK95" s="31">
        <v>2</v>
      </c>
      <c r="IL95" s="31">
        <v>2</v>
      </c>
      <c r="IM95" s="31">
        <v>2</v>
      </c>
      <c r="IN95" s="31">
        <v>2</v>
      </c>
      <c r="IO95" s="31">
        <v>2</v>
      </c>
      <c r="IP95" s="31">
        <v>2</v>
      </c>
      <c r="IT95" s="31">
        <v>2</v>
      </c>
      <c r="IU95" s="31">
        <v>2</v>
      </c>
      <c r="IV95" s="31">
        <v>2</v>
      </c>
      <c r="IW95" s="31">
        <v>2</v>
      </c>
      <c r="IX95" s="31">
        <v>2</v>
      </c>
      <c r="IY95" s="31">
        <v>2</v>
      </c>
      <c r="IZ95" s="31">
        <v>2</v>
      </c>
      <c r="JD95" s="31">
        <v>2</v>
      </c>
      <c r="JE95" s="31">
        <v>2</v>
      </c>
      <c r="JF95" s="31">
        <v>2</v>
      </c>
      <c r="JG95" s="31">
        <v>2</v>
      </c>
      <c r="JH95" s="31">
        <v>2</v>
      </c>
      <c r="JI95" s="31">
        <v>2</v>
      </c>
      <c r="JJ95" s="31">
        <v>2</v>
      </c>
      <c r="JZ95" s="31">
        <v>2</v>
      </c>
      <c r="KA95" s="31" t="s">
        <v>2459</v>
      </c>
      <c r="KB95" s="31">
        <v>30</v>
      </c>
      <c r="KC95" s="31">
        <v>2</v>
      </c>
      <c r="KD95" s="31" t="s">
        <v>2460</v>
      </c>
      <c r="KE95" s="31">
        <v>90</v>
      </c>
      <c r="LA95" s="31" t="s">
        <v>2448</v>
      </c>
      <c r="LB95" s="31" t="s">
        <v>2461</v>
      </c>
      <c r="LC95" s="31">
        <v>2</v>
      </c>
      <c r="LE95" s="31" t="s">
        <v>2125</v>
      </c>
      <c r="LF95" s="31">
        <v>2</v>
      </c>
      <c r="LG95" s="31">
        <v>2</v>
      </c>
      <c r="LH95" s="31">
        <v>1</v>
      </c>
      <c r="LI95" s="31">
        <v>2</v>
      </c>
      <c r="LK95" s="31">
        <v>2</v>
      </c>
      <c r="LM95" s="31">
        <v>2</v>
      </c>
      <c r="LO95" s="31">
        <v>2</v>
      </c>
      <c r="LQ95" s="31">
        <v>2</v>
      </c>
      <c r="LS95" s="31">
        <v>2</v>
      </c>
      <c r="LU95" s="31">
        <v>2</v>
      </c>
      <c r="LW95" s="31">
        <v>2</v>
      </c>
      <c r="LY95" s="31">
        <v>2</v>
      </c>
      <c r="MA95" s="31">
        <v>1</v>
      </c>
      <c r="MB95" s="31">
        <v>10</v>
      </c>
      <c r="MC95" s="31">
        <v>2</v>
      </c>
      <c r="ME95" s="31">
        <v>2</v>
      </c>
      <c r="MG95" s="31">
        <v>2</v>
      </c>
      <c r="MI95" s="31">
        <v>2</v>
      </c>
      <c r="MK95" s="31">
        <v>2</v>
      </c>
      <c r="MM95" s="31">
        <v>2</v>
      </c>
      <c r="MO95" s="31">
        <v>2</v>
      </c>
      <c r="MQ95" s="31">
        <v>2</v>
      </c>
      <c r="MS95" s="31">
        <v>2</v>
      </c>
      <c r="MU95" s="31">
        <v>2</v>
      </c>
      <c r="MW95" s="31">
        <v>2</v>
      </c>
      <c r="MY95" s="31" t="s">
        <v>355</v>
      </c>
      <c r="NC95" s="31">
        <v>2</v>
      </c>
      <c r="NE95" s="31">
        <v>2</v>
      </c>
      <c r="NG95" s="31">
        <v>1</v>
      </c>
      <c r="NH95" s="31">
        <v>63</v>
      </c>
      <c r="NI95" s="31">
        <v>2</v>
      </c>
      <c r="NK95" s="31">
        <v>2</v>
      </c>
      <c r="NM95" s="31">
        <v>2</v>
      </c>
      <c r="NO95" s="31">
        <v>2</v>
      </c>
      <c r="NQ95" s="31">
        <v>2</v>
      </c>
      <c r="NS95" s="31">
        <v>2</v>
      </c>
      <c r="NU95" s="31">
        <v>2</v>
      </c>
      <c r="NW95" s="31">
        <v>2</v>
      </c>
      <c r="NY95" s="31">
        <v>2</v>
      </c>
      <c r="OA95" s="31">
        <v>2</v>
      </c>
      <c r="OC95" s="31">
        <v>2</v>
      </c>
      <c r="OE95" s="31">
        <v>2</v>
      </c>
      <c r="OG95" s="31">
        <v>1</v>
      </c>
      <c r="OH95" s="31">
        <v>30</v>
      </c>
      <c r="OI95" s="31">
        <v>2</v>
      </c>
      <c r="OK95" s="31">
        <v>2</v>
      </c>
      <c r="OM95" s="31">
        <v>2</v>
      </c>
      <c r="OO95" s="31">
        <v>2</v>
      </c>
      <c r="OQ95" s="31" t="s">
        <v>355</v>
      </c>
      <c r="OS95" s="31">
        <v>2</v>
      </c>
      <c r="OU95" s="31">
        <v>2</v>
      </c>
      <c r="OW95" s="31">
        <v>2</v>
      </c>
      <c r="OY95" s="31">
        <v>2</v>
      </c>
      <c r="PA95" s="31">
        <v>2</v>
      </c>
      <c r="PC95" s="31">
        <v>2</v>
      </c>
      <c r="PE95" s="31">
        <v>2</v>
      </c>
      <c r="PG95" s="31">
        <v>2</v>
      </c>
      <c r="PI95" s="31">
        <v>2</v>
      </c>
      <c r="PK95" s="31">
        <v>2</v>
      </c>
      <c r="PM95" s="31">
        <v>2</v>
      </c>
      <c r="PO95" s="31">
        <v>2</v>
      </c>
      <c r="PQ95" s="31">
        <v>2</v>
      </c>
      <c r="PS95" s="31">
        <v>2</v>
      </c>
      <c r="PU95" s="31">
        <v>2</v>
      </c>
      <c r="PW95" s="31">
        <v>2</v>
      </c>
      <c r="PY95" s="31">
        <v>2</v>
      </c>
      <c r="QA95" s="31">
        <v>2</v>
      </c>
      <c r="QC95" s="31">
        <v>2</v>
      </c>
      <c r="QE95" s="31">
        <v>2</v>
      </c>
      <c r="QG95" s="31">
        <v>2</v>
      </c>
      <c r="QI95" s="31" t="s">
        <v>355</v>
      </c>
      <c r="QK95" s="31">
        <v>1</v>
      </c>
      <c r="QL95" s="31">
        <v>2</v>
      </c>
      <c r="QM95" s="31">
        <v>2</v>
      </c>
      <c r="QN95" s="31">
        <v>2</v>
      </c>
      <c r="QO95" s="31">
        <v>2</v>
      </c>
      <c r="QP95" s="31">
        <v>2</v>
      </c>
      <c r="QQ95" s="31">
        <v>2</v>
      </c>
      <c r="QR95" s="31">
        <v>2</v>
      </c>
      <c r="QS95" s="31">
        <v>2</v>
      </c>
      <c r="QT95" s="31">
        <v>2</v>
      </c>
      <c r="QU95" s="31">
        <v>2</v>
      </c>
      <c r="QV95" s="31">
        <v>2</v>
      </c>
      <c r="QW95" s="31">
        <v>2</v>
      </c>
      <c r="QX95" s="31">
        <v>2</v>
      </c>
      <c r="QY95" s="31">
        <v>2</v>
      </c>
      <c r="QZ95" s="31">
        <v>1</v>
      </c>
      <c r="RA95" s="31">
        <v>2</v>
      </c>
      <c r="RB95" s="31">
        <v>2</v>
      </c>
      <c r="RC95" s="31">
        <v>2</v>
      </c>
      <c r="RD95" s="31">
        <v>2</v>
      </c>
      <c r="RE95" s="31">
        <v>2</v>
      </c>
      <c r="RF95" s="31">
        <v>2</v>
      </c>
      <c r="RG95" s="31">
        <v>2</v>
      </c>
      <c r="RH95" s="31">
        <v>2</v>
      </c>
      <c r="RI95" s="31">
        <v>2</v>
      </c>
      <c r="RJ95" s="31">
        <v>2</v>
      </c>
      <c r="RK95" s="31">
        <v>2</v>
      </c>
      <c r="RL95" s="31">
        <v>2</v>
      </c>
      <c r="RM95" s="31">
        <v>2</v>
      </c>
      <c r="RN95" s="31">
        <v>2</v>
      </c>
      <c r="RO95" s="31">
        <v>2</v>
      </c>
      <c r="RP95" s="31">
        <v>2</v>
      </c>
      <c r="RQ95" s="31">
        <v>2</v>
      </c>
      <c r="RR95" s="31">
        <v>2</v>
      </c>
      <c r="RS95" s="31">
        <v>2</v>
      </c>
      <c r="RT95" s="31" t="s">
        <v>2231</v>
      </c>
      <c r="RU95" s="31" t="s">
        <v>2462</v>
      </c>
      <c r="RV95" s="31" t="s">
        <v>355</v>
      </c>
      <c r="RW95" s="31" t="s">
        <v>355</v>
      </c>
      <c r="RX95" s="31">
        <v>4</v>
      </c>
      <c r="RY95" s="31">
        <v>1</v>
      </c>
      <c r="RZ95" s="31">
        <v>2</v>
      </c>
      <c r="SA95" s="31">
        <v>2</v>
      </c>
      <c r="SB95" s="31">
        <v>2</v>
      </c>
      <c r="SC95" s="31">
        <v>2</v>
      </c>
      <c r="SD95" s="31">
        <v>4</v>
      </c>
      <c r="SE95" s="31">
        <v>1</v>
      </c>
      <c r="SF95" s="31">
        <v>2</v>
      </c>
      <c r="SG95" s="31">
        <v>2</v>
      </c>
      <c r="SH95" s="31">
        <v>2</v>
      </c>
      <c r="SI95" s="31">
        <v>2</v>
      </c>
      <c r="SJ95" s="31">
        <v>2</v>
      </c>
      <c r="SK95" s="31">
        <v>2</v>
      </c>
      <c r="SL95" s="31">
        <v>2</v>
      </c>
      <c r="SM95" s="31" t="s">
        <v>1430</v>
      </c>
      <c r="SO95" s="31">
        <v>2</v>
      </c>
      <c r="SP95" s="31">
        <v>2</v>
      </c>
      <c r="SQ95" s="31">
        <v>2</v>
      </c>
      <c r="SR95" s="31">
        <v>2</v>
      </c>
      <c r="SS95" s="31">
        <v>2</v>
      </c>
      <c r="ST95" s="31">
        <v>2</v>
      </c>
      <c r="SU95" s="31">
        <v>2</v>
      </c>
      <c r="SV95" s="31">
        <v>2</v>
      </c>
      <c r="SW95" s="31" t="s">
        <v>1437</v>
      </c>
      <c r="SX95" s="31">
        <v>4</v>
      </c>
      <c r="SZ95" s="31">
        <v>2</v>
      </c>
      <c r="TA95" s="31">
        <v>2</v>
      </c>
      <c r="TB95" s="31">
        <v>2</v>
      </c>
      <c r="TC95" s="31">
        <v>1</v>
      </c>
      <c r="TD95" s="31">
        <v>1</v>
      </c>
      <c r="TE95" s="31">
        <v>2</v>
      </c>
      <c r="TF95" s="31">
        <v>2</v>
      </c>
      <c r="TG95" s="31">
        <v>1</v>
      </c>
      <c r="TH95" s="31" t="s">
        <v>1437</v>
      </c>
      <c r="TJ95" s="31" t="s">
        <v>2155</v>
      </c>
      <c r="TK95" s="31" t="s">
        <v>2156</v>
      </c>
      <c r="TQ95" s="31">
        <v>4</v>
      </c>
      <c r="TS95" s="31">
        <v>2</v>
      </c>
      <c r="TT95" s="31">
        <v>2</v>
      </c>
      <c r="TU95" s="31">
        <v>2</v>
      </c>
      <c r="TV95" s="31">
        <v>1</v>
      </c>
      <c r="TW95" s="31">
        <v>1</v>
      </c>
      <c r="TX95" s="31">
        <v>2</v>
      </c>
      <c r="TY95" s="31">
        <v>2</v>
      </c>
      <c r="TZ95" s="31">
        <v>1</v>
      </c>
      <c r="UA95" s="31">
        <v>1</v>
      </c>
    </row>
    <row r="96" spans="1:547" s="31" customFormat="1" ht="13.5" customHeight="1">
      <c r="A96" s="31">
        <f t="shared" si="1"/>
        <v>94</v>
      </c>
      <c r="B96" s="31">
        <v>94</v>
      </c>
      <c r="C96" s="31">
        <v>64</v>
      </c>
      <c r="D96" s="31" t="s">
        <v>2121</v>
      </c>
      <c r="E96" s="31" t="s">
        <v>2463</v>
      </c>
      <c r="H96" s="31">
        <v>42468</v>
      </c>
      <c r="I96" s="31">
        <v>17670</v>
      </c>
      <c r="J96" s="31">
        <v>1</v>
      </c>
      <c r="K96" s="31">
        <v>1</v>
      </c>
      <c r="L96" s="31">
        <v>1</v>
      </c>
      <c r="M96" s="31">
        <v>1</v>
      </c>
      <c r="N96" s="31">
        <v>1</v>
      </c>
      <c r="O96" s="31">
        <v>1</v>
      </c>
      <c r="P96" s="31">
        <v>5</v>
      </c>
      <c r="Q96" s="31">
        <v>2</v>
      </c>
      <c r="R96" s="31">
        <v>42095</v>
      </c>
      <c r="S96" s="31">
        <v>42095</v>
      </c>
      <c r="T96" s="31">
        <v>42471</v>
      </c>
      <c r="W96" s="31">
        <v>1</v>
      </c>
      <c r="X96" s="31">
        <v>2</v>
      </c>
      <c r="Y96" s="31">
        <v>2</v>
      </c>
      <c r="Z96" s="31">
        <v>2</v>
      </c>
      <c r="AA96" s="31">
        <v>2</v>
      </c>
      <c r="AB96" s="31">
        <v>2</v>
      </c>
      <c r="AC96" s="31">
        <v>2</v>
      </c>
      <c r="AD96" s="31">
        <v>2</v>
      </c>
      <c r="AE96" s="31">
        <v>3</v>
      </c>
      <c r="AF96" s="31">
        <v>1</v>
      </c>
      <c r="AG96" s="31">
        <v>1</v>
      </c>
      <c r="AH96" s="31">
        <v>1</v>
      </c>
      <c r="AI96" s="31">
        <v>6</v>
      </c>
      <c r="AJ96" s="31">
        <v>2</v>
      </c>
      <c r="AK96" s="31">
        <v>4</v>
      </c>
      <c r="AL96" s="31">
        <v>2</v>
      </c>
      <c r="AN96" s="31">
        <v>2</v>
      </c>
      <c r="AO96" s="31">
        <v>2</v>
      </c>
      <c r="AP96" s="31">
        <v>2</v>
      </c>
      <c r="AQ96" s="31">
        <v>1</v>
      </c>
      <c r="AR96" s="31">
        <v>1</v>
      </c>
      <c r="AS96" s="31">
        <v>2</v>
      </c>
      <c r="AT96" s="31">
        <v>2</v>
      </c>
      <c r="AU96" s="31">
        <v>2</v>
      </c>
      <c r="AW96" s="31">
        <v>1</v>
      </c>
      <c r="AX96" s="31">
        <v>2</v>
      </c>
      <c r="AY96" s="31">
        <v>2</v>
      </c>
      <c r="AZ96" s="31">
        <v>1</v>
      </c>
      <c r="BA96" s="31">
        <v>2</v>
      </c>
      <c r="BB96" s="31">
        <v>2</v>
      </c>
      <c r="BD96" s="31">
        <v>1</v>
      </c>
      <c r="BE96" s="31">
        <v>1</v>
      </c>
      <c r="BF96" s="31">
        <v>2</v>
      </c>
      <c r="BG96" s="31">
        <v>1</v>
      </c>
      <c r="BH96" s="31">
        <v>1</v>
      </c>
      <c r="BI96" s="31">
        <v>2</v>
      </c>
      <c r="BK96" s="31">
        <v>1</v>
      </c>
      <c r="BL96" s="31">
        <v>2</v>
      </c>
      <c r="BM96" s="31">
        <v>2</v>
      </c>
      <c r="BN96" s="31">
        <v>2</v>
      </c>
      <c r="BO96" s="31">
        <v>2</v>
      </c>
      <c r="BP96" s="31">
        <v>2</v>
      </c>
      <c r="BQ96" s="31">
        <v>1</v>
      </c>
      <c r="BS96" s="31" t="s">
        <v>355</v>
      </c>
      <c r="BT96" s="31">
        <v>1</v>
      </c>
      <c r="BU96" s="31">
        <v>2</v>
      </c>
      <c r="BV96" s="31">
        <v>2</v>
      </c>
      <c r="BW96" s="31">
        <v>2</v>
      </c>
      <c r="BX96" s="31">
        <v>2</v>
      </c>
      <c r="BY96" s="31">
        <v>1</v>
      </c>
      <c r="BZ96" s="31">
        <v>2</v>
      </c>
      <c r="CA96" s="31">
        <v>2</v>
      </c>
      <c r="CB96" s="31">
        <v>2</v>
      </c>
      <c r="CC96" s="31">
        <v>2</v>
      </c>
      <c r="CD96" s="31">
        <v>1</v>
      </c>
      <c r="CM96" s="31">
        <v>23</v>
      </c>
      <c r="CN96" s="31">
        <v>1</v>
      </c>
      <c r="DA96" s="31">
        <v>4</v>
      </c>
      <c r="DB96" s="31">
        <v>1</v>
      </c>
      <c r="DC96" s="31">
        <v>6</v>
      </c>
      <c r="DF96" s="31">
        <v>3</v>
      </c>
      <c r="DG96" s="31">
        <v>4</v>
      </c>
      <c r="DH96" s="31">
        <v>3</v>
      </c>
      <c r="DI96" s="31">
        <v>4</v>
      </c>
      <c r="DJ96" s="31">
        <v>4</v>
      </c>
      <c r="DK96" s="31">
        <v>4</v>
      </c>
      <c r="DL96" s="31">
        <v>3</v>
      </c>
      <c r="DM96" s="31">
        <v>2</v>
      </c>
      <c r="DN96" s="31">
        <v>2</v>
      </c>
      <c r="DO96" s="31">
        <v>4</v>
      </c>
      <c r="DP96" s="31">
        <v>4</v>
      </c>
      <c r="DQ96" s="31">
        <v>4</v>
      </c>
      <c r="DR96" s="31">
        <v>41</v>
      </c>
      <c r="DT96" s="31">
        <v>448</v>
      </c>
      <c r="DU96" s="31">
        <v>0</v>
      </c>
      <c r="DV96" s="31">
        <v>145</v>
      </c>
      <c r="DW96" s="31" t="s">
        <v>2136</v>
      </c>
      <c r="DX96" s="31">
        <v>61.5</v>
      </c>
      <c r="DY96" s="31">
        <v>52.4</v>
      </c>
      <c r="DZ96" s="31">
        <v>65.2</v>
      </c>
      <c r="EA96" s="31" t="s">
        <v>2137</v>
      </c>
      <c r="EB96" s="31">
        <v>64</v>
      </c>
      <c r="EC96" s="31">
        <v>45</v>
      </c>
      <c r="ED96" s="31">
        <v>84</v>
      </c>
      <c r="EE96" s="31" t="s">
        <v>2138</v>
      </c>
      <c r="EV96" s="31">
        <v>2</v>
      </c>
      <c r="EW96" s="31">
        <v>2</v>
      </c>
      <c r="EX96" s="31">
        <v>2</v>
      </c>
      <c r="EY96" s="31">
        <v>2</v>
      </c>
      <c r="FK96" s="31">
        <v>2</v>
      </c>
      <c r="FL96" s="31">
        <v>2</v>
      </c>
      <c r="FM96" s="31">
        <v>2</v>
      </c>
      <c r="FN96" s="31">
        <v>2</v>
      </c>
      <c r="FO96" s="31">
        <v>2</v>
      </c>
      <c r="FP96" s="31">
        <v>2</v>
      </c>
      <c r="FQ96" s="31">
        <v>2</v>
      </c>
      <c r="FR96" s="31">
        <v>2</v>
      </c>
      <c r="FT96" s="31">
        <v>2</v>
      </c>
      <c r="FU96" s="31">
        <v>2</v>
      </c>
      <c r="FV96" s="31">
        <v>2</v>
      </c>
      <c r="FW96" s="31">
        <v>2</v>
      </c>
      <c r="FX96" s="31">
        <v>1</v>
      </c>
      <c r="FY96" s="31">
        <v>2</v>
      </c>
      <c r="GA96" s="31">
        <v>2</v>
      </c>
      <c r="GB96" s="31">
        <v>2</v>
      </c>
      <c r="GC96" s="31">
        <v>1</v>
      </c>
      <c r="GD96" s="31">
        <v>1984</v>
      </c>
      <c r="GE96" s="31">
        <v>1</v>
      </c>
      <c r="GF96" s="31">
        <v>1989</v>
      </c>
      <c r="GG96" s="31">
        <v>0.05</v>
      </c>
      <c r="GH96" s="31">
        <v>2</v>
      </c>
      <c r="GJ96" s="31">
        <v>2</v>
      </c>
      <c r="GL96" s="31">
        <v>2</v>
      </c>
      <c r="GO96" s="31">
        <v>2</v>
      </c>
      <c r="GQ96" s="31">
        <v>2</v>
      </c>
      <c r="GS96" s="31">
        <v>2</v>
      </c>
      <c r="GU96" s="31">
        <v>2</v>
      </c>
      <c r="GW96" s="31">
        <v>2</v>
      </c>
      <c r="GY96" s="31">
        <v>2</v>
      </c>
      <c r="HA96" s="31">
        <v>2</v>
      </c>
      <c r="HM96" s="31">
        <v>2</v>
      </c>
      <c r="HP96" s="31">
        <v>2</v>
      </c>
      <c r="HQ96" s="31">
        <v>2</v>
      </c>
      <c r="HR96" s="31">
        <v>2</v>
      </c>
      <c r="HS96" s="31">
        <v>2</v>
      </c>
      <c r="HT96" s="31">
        <v>2</v>
      </c>
      <c r="HU96" s="31">
        <v>2</v>
      </c>
      <c r="HV96" s="31">
        <v>2</v>
      </c>
      <c r="HZ96" s="31">
        <v>2</v>
      </c>
      <c r="IA96" s="31">
        <v>2</v>
      </c>
      <c r="IB96" s="31">
        <v>2</v>
      </c>
      <c r="IC96" s="31">
        <v>2</v>
      </c>
      <c r="ID96" s="31">
        <v>2</v>
      </c>
      <c r="IE96" s="31">
        <v>2</v>
      </c>
      <c r="IF96" s="31">
        <v>2</v>
      </c>
      <c r="IJ96" s="31">
        <v>2</v>
      </c>
      <c r="IK96" s="31">
        <v>2</v>
      </c>
      <c r="IL96" s="31">
        <v>2</v>
      </c>
      <c r="IM96" s="31">
        <v>2</v>
      </c>
      <c r="IN96" s="31">
        <v>2</v>
      </c>
      <c r="IO96" s="31">
        <v>2</v>
      </c>
      <c r="IP96" s="31">
        <v>2</v>
      </c>
      <c r="IT96" s="31">
        <v>2</v>
      </c>
      <c r="IU96" s="31">
        <v>2</v>
      </c>
      <c r="IV96" s="31">
        <v>2</v>
      </c>
      <c r="IW96" s="31">
        <v>2</v>
      </c>
      <c r="IX96" s="31">
        <v>2</v>
      </c>
      <c r="IY96" s="31">
        <v>2</v>
      </c>
      <c r="IZ96" s="31">
        <v>2</v>
      </c>
      <c r="JD96" s="31">
        <v>2</v>
      </c>
      <c r="JE96" s="31">
        <v>2</v>
      </c>
      <c r="JF96" s="31">
        <v>2</v>
      </c>
      <c r="JG96" s="31">
        <v>2</v>
      </c>
      <c r="JH96" s="31">
        <v>2</v>
      </c>
      <c r="JI96" s="31">
        <v>2</v>
      </c>
      <c r="JJ96" s="31">
        <v>2</v>
      </c>
      <c r="JN96" s="31" t="s">
        <v>2464</v>
      </c>
      <c r="JQ96" s="31" t="s">
        <v>368</v>
      </c>
      <c r="JR96" s="31" t="s">
        <v>2465</v>
      </c>
      <c r="JZ96" s="31">
        <v>2</v>
      </c>
      <c r="KA96" s="31" t="s">
        <v>2464</v>
      </c>
      <c r="KB96" s="31">
        <v>53</v>
      </c>
      <c r="KC96" s="31">
        <v>2</v>
      </c>
      <c r="KD96" s="31" t="s">
        <v>368</v>
      </c>
      <c r="KE96" s="31">
        <v>52</v>
      </c>
      <c r="KF96" s="31" t="s">
        <v>361</v>
      </c>
      <c r="KG96" s="31" t="s">
        <v>358</v>
      </c>
      <c r="KH96" s="31">
        <v>48</v>
      </c>
      <c r="LA96" s="31" t="s">
        <v>2260</v>
      </c>
      <c r="LB96" s="31" t="s">
        <v>2466</v>
      </c>
      <c r="LC96" s="31">
        <v>2</v>
      </c>
      <c r="LD96" s="31">
        <v>2</v>
      </c>
      <c r="LE96" s="31" t="s">
        <v>2150</v>
      </c>
      <c r="LF96" s="31">
        <v>2</v>
      </c>
      <c r="LG96" s="31">
        <v>2</v>
      </c>
      <c r="LH96" s="31">
        <v>1</v>
      </c>
      <c r="LI96" s="31">
        <v>2</v>
      </c>
      <c r="LK96" s="31">
        <v>2</v>
      </c>
      <c r="LM96" s="31">
        <v>2</v>
      </c>
      <c r="LO96" s="31">
        <v>2</v>
      </c>
      <c r="LQ96" s="31">
        <v>2</v>
      </c>
      <c r="LS96" s="31">
        <v>2</v>
      </c>
      <c r="LU96" s="31">
        <v>2</v>
      </c>
      <c r="LW96" s="31">
        <v>2</v>
      </c>
      <c r="LY96" s="31">
        <v>2</v>
      </c>
      <c r="MA96" s="31">
        <v>2</v>
      </c>
      <c r="MC96" s="31">
        <v>2</v>
      </c>
      <c r="ME96" s="31">
        <v>2</v>
      </c>
      <c r="MG96" s="31">
        <v>2</v>
      </c>
      <c r="MI96" s="31">
        <v>2</v>
      </c>
      <c r="MK96" s="31">
        <v>2</v>
      </c>
      <c r="MM96" s="31">
        <v>2</v>
      </c>
      <c r="MO96" s="31">
        <v>2</v>
      </c>
      <c r="MQ96" s="31">
        <v>1</v>
      </c>
      <c r="MR96" s="31">
        <v>18</v>
      </c>
      <c r="MS96" s="31">
        <v>2</v>
      </c>
      <c r="MU96" s="31">
        <v>2</v>
      </c>
      <c r="MW96" s="31">
        <v>2</v>
      </c>
      <c r="MY96" s="31" t="s">
        <v>356</v>
      </c>
      <c r="MZ96" s="31">
        <v>18</v>
      </c>
      <c r="NC96" s="31">
        <v>2</v>
      </c>
      <c r="NE96" s="31">
        <v>2</v>
      </c>
      <c r="NG96" s="31">
        <v>2</v>
      </c>
      <c r="NI96" s="31">
        <v>2</v>
      </c>
      <c r="NK96" s="31">
        <v>2</v>
      </c>
      <c r="NM96" s="31">
        <v>2</v>
      </c>
      <c r="NO96" s="31">
        <v>2</v>
      </c>
      <c r="NQ96" s="31">
        <v>2</v>
      </c>
      <c r="NS96" s="31">
        <v>2</v>
      </c>
      <c r="NU96" s="31">
        <v>2</v>
      </c>
      <c r="NW96" s="31">
        <v>2</v>
      </c>
      <c r="NY96" s="31">
        <v>2</v>
      </c>
      <c r="OA96" s="31">
        <v>2</v>
      </c>
      <c r="OC96" s="31">
        <v>2</v>
      </c>
      <c r="OE96" s="31">
        <v>1</v>
      </c>
      <c r="OF96" s="31">
        <v>8</v>
      </c>
      <c r="OG96" s="31">
        <v>2</v>
      </c>
      <c r="OI96" s="31">
        <v>2</v>
      </c>
      <c r="OK96" s="31">
        <v>2</v>
      </c>
      <c r="OM96" s="31">
        <v>2</v>
      </c>
      <c r="OO96" s="31">
        <v>2</v>
      </c>
      <c r="OQ96" s="31" t="s">
        <v>355</v>
      </c>
      <c r="OS96" s="31">
        <v>2</v>
      </c>
      <c r="OU96" s="31">
        <v>2</v>
      </c>
      <c r="OW96" s="31">
        <v>2</v>
      </c>
      <c r="OY96" s="31">
        <v>2</v>
      </c>
      <c r="PA96" s="31">
        <v>2</v>
      </c>
      <c r="PC96" s="31">
        <v>2</v>
      </c>
      <c r="PE96" s="31">
        <v>2</v>
      </c>
      <c r="PG96" s="31">
        <v>2</v>
      </c>
      <c r="PI96" s="31">
        <v>2</v>
      </c>
      <c r="PK96" s="31">
        <v>2</v>
      </c>
      <c r="PM96" s="31">
        <v>2</v>
      </c>
      <c r="PO96" s="31">
        <v>2</v>
      </c>
      <c r="PQ96" s="31">
        <v>2</v>
      </c>
      <c r="PS96" s="31">
        <v>2</v>
      </c>
      <c r="PU96" s="31">
        <v>2</v>
      </c>
      <c r="PW96" s="31">
        <v>2</v>
      </c>
      <c r="PY96" s="31">
        <v>2</v>
      </c>
      <c r="QA96" s="31">
        <v>2</v>
      </c>
      <c r="QC96" s="31">
        <v>2</v>
      </c>
      <c r="QE96" s="31">
        <v>2</v>
      </c>
      <c r="QG96" s="31">
        <v>2</v>
      </c>
      <c r="QI96" s="31" t="s">
        <v>355</v>
      </c>
      <c r="QK96" s="31">
        <v>1</v>
      </c>
      <c r="QL96" s="31">
        <v>2</v>
      </c>
      <c r="QM96" s="31">
        <v>2</v>
      </c>
      <c r="QN96" s="31">
        <v>1</v>
      </c>
      <c r="QO96" s="31">
        <v>2</v>
      </c>
      <c r="QP96" s="31">
        <v>2</v>
      </c>
      <c r="QQ96" s="31">
        <v>2</v>
      </c>
      <c r="QR96" s="31">
        <v>2</v>
      </c>
      <c r="QS96" s="31">
        <v>2</v>
      </c>
      <c r="QT96" s="31">
        <v>2</v>
      </c>
      <c r="QU96" s="31">
        <v>2</v>
      </c>
      <c r="QV96" s="31">
        <v>1</v>
      </c>
      <c r="QW96" s="31">
        <v>2</v>
      </c>
      <c r="QX96" s="31">
        <v>2</v>
      </c>
      <c r="QY96" s="31">
        <v>2</v>
      </c>
      <c r="QZ96" s="31">
        <v>2</v>
      </c>
      <c r="RA96" s="31">
        <v>2</v>
      </c>
      <c r="RB96" s="31">
        <v>2</v>
      </c>
      <c r="RC96" s="31">
        <v>2</v>
      </c>
      <c r="RD96" s="31">
        <v>2</v>
      </c>
      <c r="RE96" s="31">
        <v>2</v>
      </c>
      <c r="RF96" s="31">
        <v>2</v>
      </c>
      <c r="RG96" s="31">
        <v>2</v>
      </c>
      <c r="RH96" s="31">
        <v>2</v>
      </c>
      <c r="RI96" s="31">
        <v>2</v>
      </c>
      <c r="RJ96" s="31">
        <v>2</v>
      </c>
      <c r="RK96" s="31">
        <v>1</v>
      </c>
      <c r="RL96" s="31">
        <v>2</v>
      </c>
      <c r="RM96" s="31">
        <v>2</v>
      </c>
      <c r="RN96" s="31">
        <v>1</v>
      </c>
      <c r="RO96" s="31">
        <v>1</v>
      </c>
      <c r="RP96" s="31">
        <v>2</v>
      </c>
      <c r="RQ96" s="31">
        <v>2</v>
      </c>
      <c r="RR96" s="31">
        <v>2</v>
      </c>
      <c r="RS96" s="31">
        <v>2</v>
      </c>
      <c r="RT96" s="31" t="s">
        <v>2467</v>
      </c>
      <c r="RU96" s="31" t="s">
        <v>2467</v>
      </c>
      <c r="RV96" s="31" t="s">
        <v>355</v>
      </c>
      <c r="RW96" s="31" t="s">
        <v>355</v>
      </c>
      <c r="RX96" s="31">
        <v>3</v>
      </c>
      <c r="RY96" s="31">
        <v>1</v>
      </c>
      <c r="RZ96" s="31">
        <v>2</v>
      </c>
      <c r="SA96" s="31">
        <v>2</v>
      </c>
      <c r="SB96" s="31">
        <v>2</v>
      </c>
      <c r="SC96" s="31">
        <v>2</v>
      </c>
      <c r="SD96" s="31">
        <v>3</v>
      </c>
      <c r="SE96" s="31">
        <v>1</v>
      </c>
      <c r="SF96" s="31">
        <v>2</v>
      </c>
      <c r="SG96" s="31">
        <v>2</v>
      </c>
      <c r="SH96" s="31">
        <v>2</v>
      </c>
      <c r="SI96" s="31">
        <v>2</v>
      </c>
      <c r="SJ96" s="31">
        <v>2</v>
      </c>
      <c r="SK96" s="31">
        <v>2</v>
      </c>
      <c r="SL96" s="31">
        <v>2</v>
      </c>
      <c r="SM96" s="31" t="s">
        <v>2468</v>
      </c>
      <c r="SO96" s="31">
        <v>1</v>
      </c>
      <c r="SP96" s="31">
        <v>1</v>
      </c>
      <c r="SQ96" s="31">
        <v>1</v>
      </c>
      <c r="SR96" s="31">
        <v>2</v>
      </c>
      <c r="SS96" s="31">
        <v>2</v>
      </c>
      <c r="ST96" s="31">
        <v>2</v>
      </c>
      <c r="SU96" s="31">
        <v>2</v>
      </c>
      <c r="SV96" s="31">
        <v>2</v>
      </c>
      <c r="SW96" s="31" t="s">
        <v>1430</v>
      </c>
      <c r="SX96" s="31">
        <v>2</v>
      </c>
      <c r="SZ96" s="31">
        <v>2</v>
      </c>
      <c r="TA96" s="31">
        <v>2</v>
      </c>
      <c r="TB96" s="31">
        <v>2</v>
      </c>
      <c r="TC96" s="31">
        <v>2</v>
      </c>
      <c r="TD96" s="31">
        <v>2</v>
      </c>
      <c r="TE96" s="31">
        <v>2</v>
      </c>
      <c r="TF96" s="31">
        <v>2</v>
      </c>
      <c r="TG96" s="31">
        <v>1</v>
      </c>
      <c r="TH96" s="31" t="s">
        <v>1437</v>
      </c>
      <c r="TJ96" s="31" t="s">
        <v>2426</v>
      </c>
      <c r="TK96" s="31" t="s">
        <v>2155</v>
      </c>
      <c r="TL96" s="31" t="s">
        <v>2156</v>
      </c>
      <c r="TS96" s="31">
        <v>2</v>
      </c>
      <c r="TT96" s="31">
        <v>2</v>
      </c>
      <c r="TU96" s="31">
        <v>2</v>
      </c>
      <c r="TV96" s="31">
        <v>2</v>
      </c>
      <c r="TW96" s="31">
        <v>2</v>
      </c>
      <c r="TX96" s="31">
        <v>2</v>
      </c>
      <c r="TY96" s="31">
        <v>2</v>
      </c>
      <c r="TZ96" s="31">
        <v>1</v>
      </c>
      <c r="UA96" s="31">
        <v>1</v>
      </c>
    </row>
    <row r="97" spans="1:547" s="31" customFormat="1" ht="13.5" customHeight="1">
      <c r="A97" s="31">
        <f t="shared" si="1"/>
        <v>95</v>
      </c>
      <c r="B97" s="31">
        <v>95</v>
      </c>
      <c r="C97" s="31">
        <v>65</v>
      </c>
      <c r="D97" s="31" t="s">
        <v>2121</v>
      </c>
      <c r="E97" s="31" t="s">
        <v>2469</v>
      </c>
      <c r="H97" s="31">
        <v>42471</v>
      </c>
      <c r="I97" s="31">
        <v>18815</v>
      </c>
      <c r="J97" s="31">
        <v>2</v>
      </c>
      <c r="K97" s="31">
        <v>1</v>
      </c>
      <c r="L97" s="31">
        <v>5</v>
      </c>
      <c r="M97" s="31">
        <v>1</v>
      </c>
      <c r="O97" s="31">
        <v>2</v>
      </c>
      <c r="R97" s="31">
        <v>42401</v>
      </c>
      <c r="S97" s="31">
        <v>42430</v>
      </c>
      <c r="T97" s="31">
        <v>42471</v>
      </c>
      <c r="W97" s="31">
        <v>1</v>
      </c>
      <c r="X97" s="31">
        <v>2</v>
      </c>
      <c r="Y97" s="31">
        <v>2</v>
      </c>
      <c r="Z97" s="31">
        <v>2</v>
      </c>
      <c r="AA97" s="31">
        <v>2</v>
      </c>
      <c r="AB97" s="31">
        <v>2</v>
      </c>
      <c r="AC97" s="31">
        <v>2</v>
      </c>
      <c r="AD97" s="31">
        <v>2</v>
      </c>
      <c r="AE97" s="31">
        <v>3</v>
      </c>
      <c r="AF97" s="31">
        <v>1</v>
      </c>
      <c r="AG97" s="31">
        <v>2</v>
      </c>
      <c r="AH97" s="31">
        <v>1</v>
      </c>
      <c r="AI97" s="31">
        <v>2</v>
      </c>
      <c r="AJ97" s="31">
        <v>2</v>
      </c>
      <c r="AK97" s="31">
        <v>4</v>
      </c>
      <c r="AL97" s="31">
        <v>2</v>
      </c>
      <c r="AN97" s="31">
        <v>2</v>
      </c>
      <c r="AO97" s="31">
        <v>2</v>
      </c>
      <c r="AP97" s="31">
        <v>2</v>
      </c>
      <c r="AQ97" s="31">
        <v>2</v>
      </c>
      <c r="AR97" s="31">
        <v>2</v>
      </c>
      <c r="AS97" s="31">
        <v>2</v>
      </c>
      <c r="AT97" s="31">
        <v>2</v>
      </c>
      <c r="AU97" s="31">
        <v>2</v>
      </c>
      <c r="AW97" s="31">
        <v>2</v>
      </c>
      <c r="AX97" s="31">
        <v>2</v>
      </c>
      <c r="AY97" s="31">
        <v>2</v>
      </c>
      <c r="AZ97" s="31">
        <v>1</v>
      </c>
      <c r="BA97" s="31">
        <v>1</v>
      </c>
      <c r="BB97" s="31">
        <v>1</v>
      </c>
      <c r="BD97" s="31">
        <v>2</v>
      </c>
      <c r="BE97" s="31">
        <v>2</v>
      </c>
      <c r="BF97" s="31">
        <v>2</v>
      </c>
      <c r="BG97" s="31">
        <v>1</v>
      </c>
      <c r="BH97" s="31">
        <v>1</v>
      </c>
      <c r="BI97" s="31">
        <v>1</v>
      </c>
      <c r="BK97" s="31">
        <v>1</v>
      </c>
      <c r="BL97" s="31">
        <v>2</v>
      </c>
      <c r="BM97" s="31">
        <v>1</v>
      </c>
      <c r="BN97" s="31">
        <v>2</v>
      </c>
      <c r="BO97" s="31">
        <v>2</v>
      </c>
      <c r="BP97" s="31">
        <v>2</v>
      </c>
      <c r="BR97" s="31">
        <v>1</v>
      </c>
      <c r="BT97" s="31">
        <v>2</v>
      </c>
      <c r="BU97" s="31">
        <v>2</v>
      </c>
      <c r="BV97" s="31">
        <v>2</v>
      </c>
      <c r="BW97" s="31">
        <v>2</v>
      </c>
      <c r="BX97" s="31">
        <v>2</v>
      </c>
      <c r="BY97" s="31">
        <v>3</v>
      </c>
      <c r="BZ97" s="31">
        <v>2</v>
      </c>
      <c r="CA97" s="31">
        <v>2</v>
      </c>
      <c r="CB97" s="31">
        <v>2</v>
      </c>
      <c r="CC97" s="31">
        <v>2</v>
      </c>
      <c r="CD97" s="31">
        <v>1</v>
      </c>
      <c r="CH97" s="31">
        <v>2</v>
      </c>
      <c r="CM97" s="31">
        <v>23</v>
      </c>
      <c r="CN97" s="31">
        <v>25</v>
      </c>
      <c r="CO97" s="31">
        <v>17</v>
      </c>
      <c r="CP97" s="31">
        <v>19</v>
      </c>
      <c r="CQ97" s="31">
        <v>5</v>
      </c>
      <c r="DA97" s="31">
        <v>4</v>
      </c>
      <c r="DB97" s="31">
        <v>2</v>
      </c>
      <c r="DC97" s="31">
        <v>4</v>
      </c>
      <c r="DT97" s="31">
        <v>75</v>
      </c>
      <c r="DU97" s="31">
        <v>0</v>
      </c>
      <c r="DV97" s="31">
        <v>171</v>
      </c>
      <c r="DW97" s="31" t="s">
        <v>2136</v>
      </c>
      <c r="DX97" s="31">
        <v>41.6</v>
      </c>
      <c r="DY97" s="31">
        <v>40.200000000000003</v>
      </c>
      <c r="DZ97" s="31">
        <v>47.6</v>
      </c>
      <c r="EA97" s="31" t="s">
        <v>2179</v>
      </c>
      <c r="EB97" s="31">
        <v>80</v>
      </c>
      <c r="EC97" s="31">
        <v>59</v>
      </c>
      <c r="ED97" s="31">
        <v>104</v>
      </c>
      <c r="EE97" s="31" t="s">
        <v>2138</v>
      </c>
      <c r="EV97" s="31">
        <v>1</v>
      </c>
      <c r="EW97" s="31">
        <v>2</v>
      </c>
      <c r="EX97" s="31">
        <v>2</v>
      </c>
      <c r="EY97" s="31">
        <v>1</v>
      </c>
      <c r="EZ97" s="31">
        <v>1</v>
      </c>
      <c r="FA97" s="31">
        <v>3</v>
      </c>
      <c r="FB97" s="31">
        <v>1</v>
      </c>
      <c r="FK97" s="31">
        <v>1</v>
      </c>
      <c r="FL97" s="31">
        <v>1</v>
      </c>
      <c r="FM97" s="31">
        <v>2</v>
      </c>
      <c r="FN97" s="31">
        <v>2</v>
      </c>
      <c r="FO97" s="31">
        <v>2</v>
      </c>
      <c r="FP97" s="31">
        <v>2</v>
      </c>
      <c r="FQ97" s="31">
        <v>2</v>
      </c>
      <c r="FR97" s="31">
        <v>2</v>
      </c>
      <c r="FS97" s="31">
        <v>4</v>
      </c>
      <c r="FT97" s="31">
        <v>2</v>
      </c>
      <c r="FU97" s="31">
        <v>2</v>
      </c>
      <c r="FV97" s="31">
        <v>2</v>
      </c>
      <c r="FW97" s="31">
        <v>5</v>
      </c>
      <c r="FX97" s="31">
        <v>1</v>
      </c>
      <c r="FY97" s="31">
        <v>2</v>
      </c>
      <c r="GA97" s="31">
        <v>2</v>
      </c>
      <c r="GB97" s="31">
        <v>2</v>
      </c>
      <c r="GC97" s="31">
        <v>1</v>
      </c>
      <c r="GD97" s="31">
        <v>1971</v>
      </c>
      <c r="GE97" s="31">
        <v>2</v>
      </c>
      <c r="GG97" s="31">
        <v>1</v>
      </c>
      <c r="GH97" s="31">
        <v>2</v>
      </c>
      <c r="GJ97" s="31">
        <v>2</v>
      </c>
      <c r="GL97" s="31">
        <v>1</v>
      </c>
      <c r="GM97" s="31">
        <v>42471</v>
      </c>
      <c r="GO97" s="31">
        <v>2</v>
      </c>
      <c r="GQ97" s="31">
        <v>2</v>
      </c>
      <c r="GS97" s="31">
        <v>2</v>
      </c>
      <c r="GU97" s="31">
        <v>2</v>
      </c>
      <c r="GW97" s="31">
        <v>2</v>
      </c>
      <c r="GY97" s="31">
        <v>2</v>
      </c>
      <c r="HA97" s="31">
        <v>2</v>
      </c>
      <c r="HM97" s="31">
        <v>2</v>
      </c>
      <c r="HP97" s="31">
        <v>2</v>
      </c>
      <c r="HQ97" s="31">
        <v>2</v>
      </c>
      <c r="HR97" s="31">
        <v>2</v>
      </c>
      <c r="HS97" s="31">
        <v>2</v>
      </c>
      <c r="HT97" s="31">
        <v>2</v>
      </c>
      <c r="HU97" s="31">
        <v>2</v>
      </c>
      <c r="HV97" s="31">
        <v>2</v>
      </c>
      <c r="HZ97" s="31">
        <v>2</v>
      </c>
      <c r="IA97" s="31">
        <v>2</v>
      </c>
      <c r="IB97" s="31">
        <v>2</v>
      </c>
      <c r="IC97" s="31">
        <v>2</v>
      </c>
      <c r="ID97" s="31">
        <v>2</v>
      </c>
      <c r="IE97" s="31">
        <v>2</v>
      </c>
      <c r="IF97" s="31">
        <v>2</v>
      </c>
      <c r="IJ97" s="31">
        <v>2</v>
      </c>
      <c r="IK97" s="31">
        <v>2</v>
      </c>
      <c r="IL97" s="31">
        <v>2</v>
      </c>
      <c r="IM97" s="31">
        <v>2</v>
      </c>
      <c r="IN97" s="31">
        <v>2</v>
      </c>
      <c r="IO97" s="31">
        <v>2</v>
      </c>
      <c r="IP97" s="31">
        <v>2</v>
      </c>
      <c r="IT97" s="31">
        <v>2</v>
      </c>
      <c r="IU97" s="31">
        <v>2</v>
      </c>
      <c r="IV97" s="31">
        <v>2</v>
      </c>
      <c r="IW97" s="31">
        <v>2</v>
      </c>
      <c r="IX97" s="31">
        <v>2</v>
      </c>
      <c r="IY97" s="31">
        <v>2</v>
      </c>
      <c r="IZ97" s="31">
        <v>2</v>
      </c>
      <c r="JD97" s="31">
        <v>2</v>
      </c>
      <c r="JE97" s="31">
        <v>2</v>
      </c>
      <c r="JF97" s="31">
        <v>2</v>
      </c>
      <c r="JG97" s="31">
        <v>2</v>
      </c>
      <c r="JH97" s="31">
        <v>2</v>
      </c>
      <c r="JI97" s="31">
        <v>2</v>
      </c>
      <c r="JJ97" s="31">
        <v>2</v>
      </c>
      <c r="JZ97" s="31">
        <v>2</v>
      </c>
      <c r="KA97" s="31" t="s">
        <v>2470</v>
      </c>
      <c r="KB97" s="31">
        <v>77</v>
      </c>
      <c r="KC97" s="31">
        <v>2</v>
      </c>
      <c r="KD97" s="31" t="s">
        <v>2471</v>
      </c>
      <c r="KE97" s="31">
        <v>80</v>
      </c>
      <c r="LA97" s="31" t="s">
        <v>2247</v>
      </c>
      <c r="LB97" s="31" t="s">
        <v>2217</v>
      </c>
      <c r="LC97" s="31">
        <v>2</v>
      </c>
      <c r="LE97" s="31" t="s">
        <v>2161</v>
      </c>
      <c r="LF97" s="31">
        <v>2</v>
      </c>
      <c r="LG97" s="31">
        <v>2</v>
      </c>
      <c r="LI97" s="31">
        <v>2</v>
      </c>
      <c r="LK97" s="31">
        <v>2</v>
      </c>
      <c r="LM97" s="31">
        <v>2</v>
      </c>
      <c r="LO97" s="31">
        <v>2</v>
      </c>
      <c r="LQ97" s="31">
        <v>2</v>
      </c>
      <c r="LS97" s="31">
        <v>2</v>
      </c>
      <c r="LU97" s="31">
        <v>2</v>
      </c>
      <c r="LW97" s="31">
        <v>2</v>
      </c>
      <c r="LY97" s="31">
        <v>2</v>
      </c>
      <c r="MA97" s="31">
        <v>2</v>
      </c>
      <c r="MC97" s="31">
        <v>2</v>
      </c>
      <c r="ME97" s="31">
        <v>2</v>
      </c>
      <c r="MG97" s="31">
        <v>2</v>
      </c>
      <c r="MI97" s="31">
        <v>2</v>
      </c>
      <c r="MK97" s="31">
        <v>2</v>
      </c>
      <c r="MM97" s="31">
        <v>2</v>
      </c>
      <c r="MO97" s="31">
        <v>2</v>
      </c>
      <c r="MQ97" s="31">
        <v>2</v>
      </c>
      <c r="MS97" s="31">
        <v>2</v>
      </c>
      <c r="MU97" s="31">
        <v>2</v>
      </c>
      <c r="MW97" s="31">
        <v>2</v>
      </c>
      <c r="MY97" s="31" t="s">
        <v>355</v>
      </c>
      <c r="NC97" s="31">
        <v>2</v>
      </c>
      <c r="NE97" s="31">
        <v>2</v>
      </c>
      <c r="NG97" s="31">
        <v>2</v>
      </c>
      <c r="NI97" s="31">
        <v>2</v>
      </c>
      <c r="NK97" s="31">
        <v>2</v>
      </c>
      <c r="NM97" s="31">
        <v>2</v>
      </c>
      <c r="NO97" s="31">
        <v>2</v>
      </c>
      <c r="NQ97" s="31">
        <v>2</v>
      </c>
      <c r="NS97" s="31">
        <v>2</v>
      </c>
      <c r="NU97" s="31">
        <v>2</v>
      </c>
      <c r="NW97" s="31">
        <v>2</v>
      </c>
      <c r="NY97" s="31">
        <v>2</v>
      </c>
      <c r="OA97" s="31">
        <v>2</v>
      </c>
      <c r="OC97" s="31">
        <v>2</v>
      </c>
      <c r="OE97" s="31">
        <v>2</v>
      </c>
      <c r="OG97" s="31">
        <v>2</v>
      </c>
      <c r="OI97" s="31">
        <v>2</v>
      </c>
      <c r="OK97" s="31">
        <v>2</v>
      </c>
      <c r="OM97" s="31">
        <v>2</v>
      </c>
      <c r="OO97" s="31">
        <v>2</v>
      </c>
      <c r="OQ97" s="31" t="s">
        <v>355</v>
      </c>
      <c r="OS97" s="31">
        <v>2</v>
      </c>
      <c r="OU97" s="31">
        <v>2</v>
      </c>
      <c r="OW97" s="31">
        <v>2</v>
      </c>
      <c r="OY97" s="31">
        <v>2</v>
      </c>
      <c r="PA97" s="31">
        <v>2</v>
      </c>
      <c r="PC97" s="31">
        <v>2</v>
      </c>
      <c r="PE97" s="31">
        <v>2</v>
      </c>
      <c r="PG97" s="31">
        <v>2</v>
      </c>
      <c r="PI97" s="31">
        <v>2</v>
      </c>
      <c r="PK97" s="31">
        <v>2</v>
      </c>
      <c r="PM97" s="31">
        <v>2</v>
      </c>
      <c r="PO97" s="31">
        <v>2</v>
      </c>
      <c r="PQ97" s="31">
        <v>2</v>
      </c>
      <c r="PS97" s="31">
        <v>2</v>
      </c>
      <c r="PU97" s="31">
        <v>2</v>
      </c>
      <c r="PW97" s="31">
        <v>2</v>
      </c>
      <c r="PY97" s="31">
        <v>2</v>
      </c>
      <c r="QA97" s="31">
        <v>2</v>
      </c>
      <c r="QC97" s="31">
        <v>2</v>
      </c>
      <c r="QE97" s="31">
        <v>2</v>
      </c>
      <c r="QG97" s="31">
        <v>2</v>
      </c>
      <c r="QI97" s="31" t="s">
        <v>355</v>
      </c>
      <c r="QL97" s="31">
        <v>2</v>
      </c>
      <c r="QM97" s="31">
        <v>2</v>
      </c>
      <c r="QN97" s="31">
        <v>2</v>
      </c>
      <c r="QO97" s="31">
        <v>2</v>
      </c>
      <c r="QP97" s="31">
        <v>2</v>
      </c>
      <c r="QQ97" s="31">
        <v>2</v>
      </c>
      <c r="QR97" s="31">
        <v>2</v>
      </c>
      <c r="QS97" s="31">
        <v>2</v>
      </c>
      <c r="QT97" s="31">
        <v>2</v>
      </c>
      <c r="QU97" s="31">
        <v>2</v>
      </c>
      <c r="QV97" s="31">
        <v>2</v>
      </c>
      <c r="QW97" s="31">
        <v>2</v>
      </c>
      <c r="QX97" s="31">
        <v>2</v>
      </c>
      <c r="QY97" s="31">
        <v>2</v>
      </c>
      <c r="QZ97" s="31">
        <v>2</v>
      </c>
      <c r="RA97" s="31">
        <v>2</v>
      </c>
      <c r="RB97" s="31">
        <v>2</v>
      </c>
      <c r="RC97" s="31">
        <v>2</v>
      </c>
      <c r="RD97" s="31">
        <v>2</v>
      </c>
      <c r="RE97" s="31">
        <v>2</v>
      </c>
      <c r="RF97" s="31">
        <v>2</v>
      </c>
      <c r="RG97" s="31">
        <v>1</v>
      </c>
      <c r="RH97" s="31">
        <v>2</v>
      </c>
      <c r="RI97" s="31">
        <v>1</v>
      </c>
      <c r="RJ97" s="31">
        <v>2</v>
      </c>
      <c r="RK97" s="31">
        <v>2</v>
      </c>
      <c r="RL97" s="31">
        <v>2</v>
      </c>
      <c r="RM97" s="31">
        <v>2</v>
      </c>
      <c r="RN97" s="31">
        <v>2</v>
      </c>
      <c r="RO97" s="31">
        <v>2</v>
      </c>
      <c r="RP97" s="31">
        <v>2</v>
      </c>
      <c r="RQ97" s="31">
        <v>2</v>
      </c>
      <c r="RR97" s="31">
        <v>2</v>
      </c>
      <c r="RS97" s="31">
        <v>2</v>
      </c>
      <c r="RT97" s="31" t="s">
        <v>2231</v>
      </c>
      <c r="RU97" s="31" t="s">
        <v>2472</v>
      </c>
      <c r="RV97" s="31" t="s">
        <v>355</v>
      </c>
      <c r="RW97" s="31" t="s">
        <v>355</v>
      </c>
      <c r="RX97" s="31">
        <v>5</v>
      </c>
      <c r="RY97" s="31">
        <v>2</v>
      </c>
      <c r="RZ97" s="31">
        <v>2</v>
      </c>
      <c r="SA97" s="31">
        <v>2</v>
      </c>
      <c r="SB97" s="31">
        <v>2</v>
      </c>
      <c r="SC97" s="31">
        <v>2</v>
      </c>
      <c r="SD97" s="31">
        <v>5</v>
      </c>
      <c r="SE97" s="31">
        <v>2</v>
      </c>
      <c r="SF97" s="31">
        <v>2</v>
      </c>
      <c r="SG97" s="31">
        <v>2</v>
      </c>
      <c r="SH97" s="31">
        <v>2</v>
      </c>
      <c r="SI97" s="31">
        <v>2</v>
      </c>
      <c r="SJ97" s="31">
        <v>2</v>
      </c>
      <c r="SK97" s="31">
        <v>2</v>
      </c>
      <c r="SL97" s="31">
        <v>2</v>
      </c>
      <c r="SM97" s="31" t="s">
        <v>2153</v>
      </c>
      <c r="SO97" s="31">
        <v>2</v>
      </c>
      <c r="SP97" s="31">
        <v>2</v>
      </c>
      <c r="SQ97" s="31">
        <v>2</v>
      </c>
      <c r="SR97" s="31">
        <v>2</v>
      </c>
      <c r="SS97" s="31">
        <v>2</v>
      </c>
      <c r="ST97" s="31">
        <v>2</v>
      </c>
      <c r="SU97" s="31">
        <v>2</v>
      </c>
      <c r="SV97" s="31">
        <v>2</v>
      </c>
      <c r="SW97" s="31" t="s">
        <v>1430</v>
      </c>
      <c r="SX97" s="31">
        <v>0.25</v>
      </c>
      <c r="TH97" s="31" t="s">
        <v>1437</v>
      </c>
      <c r="TJ97" s="31" t="s">
        <v>2154</v>
      </c>
      <c r="TK97" s="31" t="s">
        <v>2155</v>
      </c>
      <c r="TL97" s="31" t="s">
        <v>2156</v>
      </c>
      <c r="TQ97" s="31">
        <v>1.25</v>
      </c>
      <c r="TS97" s="31">
        <v>2</v>
      </c>
      <c r="TT97" s="31">
        <v>2</v>
      </c>
      <c r="TU97" s="31">
        <v>2</v>
      </c>
      <c r="TV97" s="31">
        <v>1</v>
      </c>
      <c r="TW97" s="31">
        <v>1</v>
      </c>
      <c r="TX97" s="31">
        <v>1</v>
      </c>
      <c r="TY97" s="31">
        <v>2</v>
      </c>
      <c r="TZ97" s="31">
        <v>1</v>
      </c>
      <c r="UA97" s="31">
        <v>1</v>
      </c>
    </row>
    <row r="98" spans="1:547" s="31" customFormat="1" ht="13.5" customHeight="1">
      <c r="A98" s="31">
        <f t="shared" si="1"/>
        <v>96</v>
      </c>
      <c r="B98" s="31">
        <v>96</v>
      </c>
      <c r="C98" s="31">
        <v>66</v>
      </c>
      <c r="D98" s="31" t="s">
        <v>2121</v>
      </c>
      <c r="E98" s="31" t="s">
        <v>2473</v>
      </c>
      <c r="F98" s="31">
        <v>1</v>
      </c>
      <c r="G98" s="31" t="s">
        <v>2474</v>
      </c>
      <c r="H98" s="31">
        <v>42472</v>
      </c>
      <c r="I98" s="31">
        <v>14145</v>
      </c>
      <c r="J98" s="31">
        <v>1</v>
      </c>
      <c r="K98" s="31">
        <v>1</v>
      </c>
      <c r="L98" s="31">
        <v>5</v>
      </c>
      <c r="M98" s="31">
        <v>2</v>
      </c>
      <c r="N98" s="31">
        <v>5</v>
      </c>
      <c r="O98" s="31">
        <v>1</v>
      </c>
      <c r="P98" s="31">
        <v>1</v>
      </c>
      <c r="Q98" s="31">
        <v>1</v>
      </c>
      <c r="R98" s="31">
        <v>41791</v>
      </c>
      <c r="S98" s="31">
        <v>41974</v>
      </c>
      <c r="T98" s="31">
        <v>42472</v>
      </c>
      <c r="W98" s="31">
        <v>1</v>
      </c>
      <c r="X98" s="31">
        <v>2</v>
      </c>
      <c r="Y98" s="31">
        <v>2</v>
      </c>
      <c r="Z98" s="31">
        <v>2</v>
      </c>
      <c r="AA98" s="31">
        <v>2</v>
      </c>
      <c r="AB98" s="31">
        <v>2</v>
      </c>
      <c r="AC98" s="31">
        <v>2</v>
      </c>
      <c r="AD98" s="31">
        <v>2</v>
      </c>
      <c r="AE98" s="31">
        <v>2</v>
      </c>
      <c r="AF98" s="31">
        <v>3</v>
      </c>
      <c r="AG98" s="31">
        <v>1</v>
      </c>
      <c r="AH98" s="31">
        <v>1</v>
      </c>
      <c r="AI98" s="31">
        <v>2</v>
      </c>
      <c r="AJ98" s="31">
        <v>1</v>
      </c>
      <c r="AK98" s="31">
        <v>1</v>
      </c>
      <c r="AL98" s="31">
        <v>2</v>
      </c>
      <c r="AN98" s="31">
        <v>2</v>
      </c>
      <c r="AO98" s="31">
        <v>2</v>
      </c>
      <c r="AP98" s="31">
        <v>2</v>
      </c>
      <c r="AQ98" s="31">
        <v>1</v>
      </c>
      <c r="AR98" s="31">
        <v>1</v>
      </c>
      <c r="AS98" s="31">
        <v>2</v>
      </c>
      <c r="AT98" s="31">
        <v>2</v>
      </c>
      <c r="AU98" s="31">
        <v>2</v>
      </c>
      <c r="AW98" s="31">
        <v>1</v>
      </c>
      <c r="AX98" s="31">
        <v>2</v>
      </c>
      <c r="AY98" s="31">
        <v>2</v>
      </c>
      <c r="AZ98" s="31">
        <v>1</v>
      </c>
      <c r="BA98" s="31">
        <v>1</v>
      </c>
      <c r="BB98" s="31">
        <v>2</v>
      </c>
      <c r="BD98" s="31">
        <v>1</v>
      </c>
      <c r="BE98" s="31">
        <v>2</v>
      </c>
      <c r="BF98" s="31">
        <v>2</v>
      </c>
      <c r="BG98" s="31">
        <v>1</v>
      </c>
      <c r="BH98" s="31">
        <v>1</v>
      </c>
      <c r="BI98" s="31">
        <v>2</v>
      </c>
      <c r="BK98" s="31">
        <v>1</v>
      </c>
      <c r="BL98" s="31">
        <v>1</v>
      </c>
      <c r="BM98" s="31">
        <v>2</v>
      </c>
      <c r="BN98" s="31">
        <v>2</v>
      </c>
      <c r="BO98" s="31">
        <v>2</v>
      </c>
      <c r="BP98" s="31">
        <v>2</v>
      </c>
      <c r="BQ98" s="31">
        <v>2</v>
      </c>
      <c r="BS98" s="31" t="s">
        <v>355</v>
      </c>
      <c r="BT98" s="31">
        <v>2</v>
      </c>
      <c r="BU98" s="31">
        <v>2</v>
      </c>
      <c r="BV98" s="31">
        <v>2</v>
      </c>
      <c r="BW98" s="31">
        <v>2</v>
      </c>
      <c r="BX98" s="31">
        <v>2</v>
      </c>
      <c r="BY98" s="31">
        <v>1</v>
      </c>
      <c r="BZ98" s="31">
        <v>2</v>
      </c>
      <c r="CA98" s="31">
        <v>2</v>
      </c>
      <c r="CB98" s="31">
        <v>2</v>
      </c>
      <c r="CC98" s="31">
        <v>2</v>
      </c>
      <c r="CD98" s="31">
        <v>2</v>
      </c>
      <c r="CH98" s="31">
        <v>1</v>
      </c>
      <c r="CM98" s="31">
        <v>6</v>
      </c>
      <c r="CN98" s="31">
        <v>11</v>
      </c>
      <c r="CO98" s="31">
        <v>21</v>
      </c>
      <c r="CP98" s="31">
        <v>1</v>
      </c>
      <c r="DA98" s="31">
        <v>2</v>
      </c>
      <c r="DB98" s="31">
        <v>4</v>
      </c>
      <c r="DC98" s="31">
        <v>6</v>
      </c>
      <c r="DD98" s="31">
        <v>1</v>
      </c>
      <c r="DE98" s="31">
        <v>7.5</v>
      </c>
      <c r="DF98" s="31">
        <v>3</v>
      </c>
      <c r="DG98" s="31">
        <v>2</v>
      </c>
      <c r="DH98" s="31">
        <v>3</v>
      </c>
      <c r="DI98" s="31">
        <v>3</v>
      </c>
      <c r="DJ98" s="31">
        <v>2</v>
      </c>
      <c r="DK98" s="31">
        <v>3</v>
      </c>
      <c r="DL98" s="31">
        <v>3</v>
      </c>
      <c r="DM98" s="31">
        <v>2</v>
      </c>
      <c r="DN98" s="31">
        <v>1</v>
      </c>
      <c r="DO98" s="31">
        <v>4</v>
      </c>
      <c r="DP98" s="31">
        <v>4</v>
      </c>
      <c r="DQ98" s="31">
        <v>4</v>
      </c>
      <c r="DR98" s="31">
        <v>34</v>
      </c>
      <c r="DT98" s="31">
        <v>95</v>
      </c>
      <c r="DU98" s="31">
        <v>0</v>
      </c>
      <c r="DV98" s="31">
        <v>145</v>
      </c>
      <c r="DW98" s="31" t="s">
        <v>2136</v>
      </c>
      <c r="DX98" s="31">
        <v>62.2</v>
      </c>
      <c r="DY98" s="31">
        <v>52.4</v>
      </c>
      <c r="DZ98" s="31">
        <v>65.2</v>
      </c>
      <c r="EA98" s="31" t="s">
        <v>2137</v>
      </c>
      <c r="EB98" s="31">
        <v>50</v>
      </c>
      <c r="EC98" s="31">
        <v>45</v>
      </c>
      <c r="ED98" s="31">
        <v>84</v>
      </c>
      <c r="EE98" s="31" t="s">
        <v>2138</v>
      </c>
      <c r="EW98" s="31">
        <v>2</v>
      </c>
      <c r="EX98" s="31">
        <v>2</v>
      </c>
      <c r="EY98" s="31">
        <v>2</v>
      </c>
      <c r="EZ98" s="31">
        <v>1</v>
      </c>
      <c r="FA98" s="31">
        <v>1</v>
      </c>
      <c r="FK98" s="31">
        <v>1</v>
      </c>
      <c r="FL98" s="31">
        <v>2</v>
      </c>
      <c r="FM98" s="31">
        <v>2</v>
      </c>
      <c r="FN98" s="31">
        <v>2</v>
      </c>
      <c r="FO98" s="31">
        <v>2</v>
      </c>
      <c r="FP98" s="31">
        <v>2</v>
      </c>
      <c r="FQ98" s="31">
        <v>2</v>
      </c>
      <c r="FR98" s="31">
        <v>1</v>
      </c>
      <c r="FS98" s="31">
        <v>4</v>
      </c>
      <c r="FT98" s="31">
        <v>2</v>
      </c>
      <c r="FU98" s="31">
        <v>2</v>
      </c>
      <c r="FV98" s="31">
        <v>2</v>
      </c>
      <c r="FW98" s="31">
        <v>8</v>
      </c>
      <c r="FX98" s="31">
        <v>1</v>
      </c>
      <c r="FY98" s="31">
        <v>2</v>
      </c>
      <c r="GA98" s="31">
        <v>2</v>
      </c>
      <c r="GB98" s="31">
        <v>2</v>
      </c>
      <c r="GC98" s="31">
        <v>2</v>
      </c>
      <c r="GE98" s="31">
        <v>2</v>
      </c>
      <c r="GH98" s="31">
        <v>1</v>
      </c>
      <c r="GJ98" s="31">
        <v>1</v>
      </c>
      <c r="GK98" s="31" t="s">
        <v>2475</v>
      </c>
      <c r="GL98" s="31">
        <v>1</v>
      </c>
      <c r="GM98" s="31">
        <v>2016</v>
      </c>
      <c r="GN98" s="31" t="s">
        <v>355</v>
      </c>
      <c r="GO98" s="31">
        <v>2</v>
      </c>
      <c r="GQ98" s="31">
        <v>2</v>
      </c>
      <c r="GS98" s="31">
        <v>2</v>
      </c>
      <c r="GU98" s="31">
        <v>2</v>
      </c>
      <c r="GW98" s="31">
        <v>2</v>
      </c>
      <c r="GY98" s="31">
        <v>2</v>
      </c>
      <c r="HA98" s="31">
        <v>2</v>
      </c>
      <c r="HM98" s="31">
        <v>2</v>
      </c>
      <c r="HP98" s="31">
        <v>2</v>
      </c>
      <c r="HQ98" s="31">
        <v>2</v>
      </c>
      <c r="HR98" s="31">
        <v>2</v>
      </c>
      <c r="HS98" s="31">
        <v>2</v>
      </c>
      <c r="HT98" s="31">
        <v>2</v>
      </c>
      <c r="HU98" s="31">
        <v>2</v>
      </c>
      <c r="HV98" s="31">
        <v>2</v>
      </c>
      <c r="HZ98" s="31">
        <v>2</v>
      </c>
      <c r="IA98" s="31">
        <v>2</v>
      </c>
      <c r="IB98" s="31">
        <v>2</v>
      </c>
      <c r="IC98" s="31">
        <v>2</v>
      </c>
      <c r="ID98" s="31">
        <v>2</v>
      </c>
      <c r="IE98" s="31">
        <v>2</v>
      </c>
      <c r="IF98" s="31">
        <v>2</v>
      </c>
      <c r="IJ98" s="31">
        <v>2</v>
      </c>
      <c r="IK98" s="31">
        <v>2</v>
      </c>
      <c r="IL98" s="31">
        <v>2</v>
      </c>
      <c r="IM98" s="31">
        <v>2</v>
      </c>
      <c r="IN98" s="31">
        <v>2</v>
      </c>
      <c r="IO98" s="31">
        <v>2</v>
      </c>
      <c r="IP98" s="31">
        <v>2</v>
      </c>
      <c r="IT98" s="31">
        <v>2</v>
      </c>
      <c r="IU98" s="31">
        <v>2</v>
      </c>
      <c r="IV98" s="31">
        <v>2</v>
      </c>
      <c r="IW98" s="31">
        <v>2</v>
      </c>
      <c r="IX98" s="31">
        <v>2</v>
      </c>
      <c r="IY98" s="31">
        <v>2</v>
      </c>
      <c r="IZ98" s="31">
        <v>2</v>
      </c>
      <c r="JD98" s="31">
        <v>2</v>
      </c>
      <c r="JE98" s="31">
        <v>2</v>
      </c>
      <c r="JF98" s="31">
        <v>2</v>
      </c>
      <c r="JG98" s="31">
        <v>2</v>
      </c>
      <c r="JH98" s="31">
        <v>2</v>
      </c>
      <c r="JI98" s="31">
        <v>2</v>
      </c>
      <c r="JJ98" s="31">
        <v>2</v>
      </c>
      <c r="JN98" s="31" t="s">
        <v>2476</v>
      </c>
      <c r="JZ98" s="31">
        <v>2</v>
      </c>
      <c r="KA98" s="31" t="s">
        <v>2444</v>
      </c>
      <c r="KB98" s="31">
        <v>86</v>
      </c>
      <c r="KC98" s="31">
        <v>2</v>
      </c>
      <c r="KD98" s="31" t="s">
        <v>2281</v>
      </c>
      <c r="LA98" s="31" t="s">
        <v>2477</v>
      </c>
      <c r="LB98" s="31" t="s">
        <v>2478</v>
      </c>
      <c r="LC98" s="31">
        <v>2</v>
      </c>
      <c r="LE98" s="31" t="s">
        <v>2162</v>
      </c>
      <c r="LF98" s="31">
        <v>2</v>
      </c>
      <c r="LG98" s="31">
        <v>2</v>
      </c>
      <c r="LH98" s="31">
        <v>1</v>
      </c>
      <c r="LI98" s="31">
        <v>2</v>
      </c>
      <c r="LK98" s="31">
        <v>2</v>
      </c>
      <c r="LM98" s="31">
        <v>2</v>
      </c>
      <c r="LO98" s="31">
        <v>1</v>
      </c>
      <c r="LP98" s="31">
        <v>70</v>
      </c>
      <c r="LQ98" s="31">
        <v>2</v>
      </c>
      <c r="LS98" s="31">
        <v>2</v>
      </c>
      <c r="LU98" s="31">
        <v>1</v>
      </c>
      <c r="LV98" s="31">
        <v>64</v>
      </c>
      <c r="LW98" s="31">
        <v>2</v>
      </c>
      <c r="LY98" s="31">
        <v>2</v>
      </c>
      <c r="MA98" s="31">
        <v>2</v>
      </c>
      <c r="MC98" s="31">
        <v>2</v>
      </c>
      <c r="ME98" s="31">
        <v>2</v>
      </c>
      <c r="MG98" s="31">
        <v>2</v>
      </c>
      <c r="MI98" s="31">
        <v>2</v>
      </c>
      <c r="MK98" s="31">
        <v>2</v>
      </c>
      <c r="MM98" s="31">
        <v>2</v>
      </c>
      <c r="MO98" s="31">
        <v>2</v>
      </c>
      <c r="MQ98" s="31">
        <v>1</v>
      </c>
      <c r="MR98" s="31">
        <v>62</v>
      </c>
      <c r="MS98" s="31">
        <v>2</v>
      </c>
      <c r="MU98" s="31">
        <v>2</v>
      </c>
      <c r="MW98" s="31">
        <v>2</v>
      </c>
      <c r="MY98" s="31" t="s">
        <v>355</v>
      </c>
      <c r="NC98" s="31">
        <v>2</v>
      </c>
      <c r="NE98" s="31">
        <v>2</v>
      </c>
      <c r="NG98" s="31">
        <v>2</v>
      </c>
      <c r="NI98" s="31">
        <v>2</v>
      </c>
      <c r="NK98" s="31">
        <v>2</v>
      </c>
      <c r="NM98" s="31">
        <v>2</v>
      </c>
      <c r="NO98" s="31">
        <v>2</v>
      </c>
      <c r="NQ98" s="31">
        <v>2</v>
      </c>
      <c r="NS98" s="31">
        <v>2</v>
      </c>
      <c r="NU98" s="31">
        <v>2</v>
      </c>
      <c r="NW98" s="31">
        <v>2</v>
      </c>
      <c r="NY98" s="31">
        <v>2</v>
      </c>
      <c r="OA98" s="31">
        <v>2</v>
      </c>
      <c r="OC98" s="31">
        <v>2</v>
      </c>
      <c r="OE98" s="31">
        <v>2</v>
      </c>
      <c r="OG98" s="31">
        <v>2</v>
      </c>
      <c r="OI98" s="31">
        <v>2</v>
      </c>
      <c r="OK98" s="31">
        <v>2</v>
      </c>
      <c r="OM98" s="31">
        <v>2</v>
      </c>
      <c r="OO98" s="31">
        <v>2</v>
      </c>
      <c r="OQ98" s="31" t="s">
        <v>355</v>
      </c>
      <c r="OS98" s="31">
        <v>2</v>
      </c>
      <c r="OU98" s="31">
        <v>2</v>
      </c>
      <c r="OW98" s="31">
        <v>2</v>
      </c>
      <c r="OY98" s="31">
        <v>2</v>
      </c>
      <c r="PA98" s="31">
        <v>2</v>
      </c>
      <c r="PC98" s="31">
        <v>2</v>
      </c>
      <c r="PE98" s="31">
        <v>2</v>
      </c>
      <c r="PG98" s="31">
        <v>2</v>
      </c>
      <c r="PI98" s="31">
        <v>2</v>
      </c>
      <c r="PK98" s="31">
        <v>2</v>
      </c>
      <c r="PM98" s="31">
        <v>2</v>
      </c>
      <c r="PO98" s="31">
        <v>2</v>
      </c>
      <c r="PQ98" s="31">
        <v>2</v>
      </c>
      <c r="PS98" s="31">
        <v>2</v>
      </c>
      <c r="PU98" s="31">
        <v>2</v>
      </c>
      <c r="PW98" s="31">
        <v>2</v>
      </c>
      <c r="PY98" s="31">
        <v>2</v>
      </c>
      <c r="QA98" s="31">
        <v>2</v>
      </c>
      <c r="QC98" s="31">
        <v>2</v>
      </c>
      <c r="QE98" s="31">
        <v>2</v>
      </c>
      <c r="QG98" s="31">
        <v>2</v>
      </c>
      <c r="QI98" s="31" t="s">
        <v>355</v>
      </c>
      <c r="QK98" s="31">
        <v>1</v>
      </c>
      <c r="QL98" s="31">
        <v>2</v>
      </c>
      <c r="QM98" s="31">
        <v>2</v>
      </c>
      <c r="QN98" s="31">
        <v>2</v>
      </c>
      <c r="QO98" s="31">
        <v>2</v>
      </c>
      <c r="QP98" s="31">
        <v>2</v>
      </c>
      <c r="QQ98" s="31">
        <v>1</v>
      </c>
      <c r="QR98" s="31">
        <v>2</v>
      </c>
      <c r="QS98" s="31">
        <v>2</v>
      </c>
      <c r="QT98" s="31">
        <v>2</v>
      </c>
      <c r="QU98" s="31">
        <v>2</v>
      </c>
      <c r="QV98" s="31">
        <v>2</v>
      </c>
      <c r="QW98" s="31">
        <v>2</v>
      </c>
      <c r="QX98" s="31">
        <v>2</v>
      </c>
      <c r="QY98" s="31">
        <v>2</v>
      </c>
      <c r="QZ98" s="31">
        <v>2</v>
      </c>
      <c r="RA98" s="31">
        <v>2</v>
      </c>
      <c r="RB98" s="31">
        <v>2</v>
      </c>
      <c r="RC98" s="31">
        <v>2</v>
      </c>
      <c r="RD98" s="31">
        <v>2</v>
      </c>
      <c r="RE98" s="31">
        <v>1</v>
      </c>
      <c r="RF98" s="31">
        <v>2</v>
      </c>
      <c r="RG98" s="31">
        <v>2</v>
      </c>
      <c r="RH98" s="31">
        <v>2</v>
      </c>
      <c r="RI98" s="31">
        <v>1</v>
      </c>
      <c r="RJ98" s="31">
        <v>2</v>
      </c>
      <c r="RK98" s="31">
        <v>2</v>
      </c>
      <c r="RL98" s="31">
        <v>2</v>
      </c>
      <c r="RM98" s="31">
        <v>2</v>
      </c>
      <c r="RN98" s="31">
        <v>2</v>
      </c>
      <c r="RO98" s="31">
        <v>1</v>
      </c>
      <c r="RP98" s="31">
        <v>2</v>
      </c>
      <c r="RQ98" s="31">
        <v>2</v>
      </c>
      <c r="RR98" s="31">
        <v>2</v>
      </c>
      <c r="RS98" s="31">
        <v>2</v>
      </c>
      <c r="RT98" s="31" t="s">
        <v>2231</v>
      </c>
      <c r="RU98" s="31" t="s">
        <v>2479</v>
      </c>
      <c r="RV98" s="31" t="s">
        <v>2231</v>
      </c>
      <c r="RW98" s="31" t="s">
        <v>2098</v>
      </c>
      <c r="RX98" s="31">
        <v>2</v>
      </c>
      <c r="RY98" s="31">
        <v>1</v>
      </c>
      <c r="RZ98" s="31">
        <v>2</v>
      </c>
      <c r="SA98" s="31">
        <v>2</v>
      </c>
      <c r="SB98" s="31">
        <v>1</v>
      </c>
      <c r="SC98" s="31">
        <v>2</v>
      </c>
      <c r="SD98" s="31">
        <v>2</v>
      </c>
      <c r="SE98" s="31">
        <v>1</v>
      </c>
      <c r="SF98" s="31">
        <v>2</v>
      </c>
      <c r="SG98" s="31">
        <v>2</v>
      </c>
      <c r="SH98" s="31">
        <v>1</v>
      </c>
      <c r="SI98" s="31">
        <v>2</v>
      </c>
      <c r="SJ98" s="31">
        <v>1</v>
      </c>
      <c r="SK98" s="31">
        <v>2</v>
      </c>
      <c r="SL98" s="31">
        <v>2</v>
      </c>
      <c r="SM98" s="31" t="s">
        <v>2153</v>
      </c>
      <c r="SO98" s="31">
        <v>2</v>
      </c>
      <c r="SP98" s="31">
        <v>2</v>
      </c>
      <c r="SQ98" s="31">
        <v>2</v>
      </c>
      <c r="SR98" s="31">
        <v>2</v>
      </c>
      <c r="SS98" s="31">
        <v>2</v>
      </c>
      <c r="ST98" s="31">
        <v>2</v>
      </c>
      <c r="SU98" s="31">
        <v>2</v>
      </c>
      <c r="SV98" s="31">
        <v>2</v>
      </c>
      <c r="SW98" s="31" t="s">
        <v>1430</v>
      </c>
      <c r="SX98" s="31">
        <v>1</v>
      </c>
      <c r="SZ98" s="31">
        <v>2</v>
      </c>
      <c r="TA98" s="31">
        <v>2</v>
      </c>
      <c r="TB98" s="31">
        <v>2</v>
      </c>
      <c r="TC98" s="31">
        <v>2</v>
      </c>
      <c r="TD98" s="31">
        <v>2</v>
      </c>
      <c r="TE98" s="31">
        <v>2</v>
      </c>
      <c r="TF98" s="31">
        <v>2</v>
      </c>
      <c r="TG98" s="31">
        <v>2</v>
      </c>
      <c r="TH98" s="31" t="s">
        <v>1437</v>
      </c>
      <c r="TJ98" s="31" t="s">
        <v>2340</v>
      </c>
      <c r="TK98" s="31" t="s">
        <v>2155</v>
      </c>
      <c r="TL98" s="31" t="s">
        <v>2156</v>
      </c>
      <c r="TM98" s="31" t="s">
        <v>2234</v>
      </c>
      <c r="TQ98" s="31">
        <v>16</v>
      </c>
      <c r="TS98" s="31">
        <v>2</v>
      </c>
      <c r="TT98" s="31">
        <v>2</v>
      </c>
      <c r="TU98" s="31">
        <v>2</v>
      </c>
      <c r="TV98" s="31">
        <v>1</v>
      </c>
      <c r="TW98" s="31">
        <v>1</v>
      </c>
      <c r="TX98" s="31">
        <v>2</v>
      </c>
      <c r="TY98" s="31">
        <v>2</v>
      </c>
      <c r="TZ98" s="31">
        <v>1</v>
      </c>
      <c r="UA98" s="31">
        <v>1</v>
      </c>
    </row>
    <row r="99" spans="1:547" s="31" customFormat="1" ht="13.5" customHeight="1">
      <c r="A99" s="31">
        <f t="shared" si="1"/>
        <v>97</v>
      </c>
      <c r="B99" s="31">
        <v>97</v>
      </c>
      <c r="C99" s="31">
        <v>67</v>
      </c>
      <c r="D99" s="31" t="s">
        <v>2121</v>
      </c>
      <c r="E99" s="31" t="s">
        <v>2480</v>
      </c>
      <c r="F99" s="31">
        <v>2</v>
      </c>
      <c r="G99" s="31" t="s">
        <v>2481</v>
      </c>
      <c r="H99" s="31">
        <v>42478</v>
      </c>
      <c r="I99" s="31">
        <v>17543</v>
      </c>
      <c r="J99" s="31">
        <v>2</v>
      </c>
      <c r="K99" s="31">
        <v>1</v>
      </c>
      <c r="L99" s="31">
        <v>2</v>
      </c>
      <c r="M99" s="31">
        <v>1</v>
      </c>
      <c r="N99" s="31">
        <v>1</v>
      </c>
      <c r="O99" s="31">
        <v>1</v>
      </c>
      <c r="P99" s="31">
        <v>2</v>
      </c>
      <c r="Q99" s="31">
        <v>1</v>
      </c>
      <c r="R99" s="31">
        <v>42217</v>
      </c>
      <c r="S99" s="31">
        <v>42278</v>
      </c>
      <c r="T99" s="31">
        <v>42478</v>
      </c>
      <c r="W99" s="31">
        <v>1</v>
      </c>
      <c r="X99" s="31">
        <v>2</v>
      </c>
      <c r="Y99" s="31">
        <v>2</v>
      </c>
      <c r="Z99" s="31">
        <v>2</v>
      </c>
      <c r="AA99" s="31">
        <v>2</v>
      </c>
      <c r="AB99" s="31">
        <v>2</v>
      </c>
      <c r="AC99" s="31">
        <v>2</v>
      </c>
      <c r="AD99" s="31">
        <v>1</v>
      </c>
      <c r="AE99" s="31">
        <v>2</v>
      </c>
      <c r="AF99" s="31">
        <v>1</v>
      </c>
      <c r="AG99" s="31">
        <v>1</v>
      </c>
      <c r="AH99" s="31">
        <v>1</v>
      </c>
      <c r="AI99" s="31">
        <v>6</v>
      </c>
      <c r="AJ99" s="31">
        <v>2</v>
      </c>
      <c r="AK99" s="31">
        <v>3</v>
      </c>
      <c r="AL99" s="31">
        <v>2</v>
      </c>
      <c r="AN99" s="31">
        <v>2</v>
      </c>
      <c r="AO99" s="31">
        <v>2</v>
      </c>
      <c r="AP99" s="31">
        <v>2</v>
      </c>
      <c r="AQ99" s="31">
        <v>1</v>
      </c>
      <c r="AR99" s="31">
        <v>2</v>
      </c>
      <c r="AS99" s="31">
        <v>2</v>
      </c>
      <c r="AT99" s="31">
        <v>2</v>
      </c>
      <c r="AU99" s="31">
        <v>2</v>
      </c>
      <c r="AW99" s="31">
        <v>1</v>
      </c>
      <c r="AX99" s="31">
        <v>2</v>
      </c>
      <c r="AY99" s="31">
        <v>1</v>
      </c>
      <c r="AZ99" s="31">
        <v>1</v>
      </c>
      <c r="BA99" s="31">
        <v>1</v>
      </c>
      <c r="BB99" s="31">
        <v>2</v>
      </c>
      <c r="BD99" s="31">
        <v>1</v>
      </c>
      <c r="BE99" s="31">
        <v>1</v>
      </c>
      <c r="BF99" s="31">
        <v>1</v>
      </c>
      <c r="BG99" s="31">
        <v>1</v>
      </c>
      <c r="BH99" s="31">
        <v>1</v>
      </c>
      <c r="BI99" s="31">
        <v>2</v>
      </c>
      <c r="BK99" s="31">
        <v>2</v>
      </c>
      <c r="BL99" s="31">
        <v>2</v>
      </c>
      <c r="BM99" s="31">
        <v>2</v>
      </c>
      <c r="BN99" s="31">
        <v>2</v>
      </c>
      <c r="BO99" s="31">
        <v>2</v>
      </c>
      <c r="BP99" s="31">
        <v>2</v>
      </c>
      <c r="BQ99" s="31">
        <v>1</v>
      </c>
      <c r="BS99" s="31" t="s">
        <v>355</v>
      </c>
      <c r="BT99" s="31">
        <v>2</v>
      </c>
      <c r="BU99" s="31">
        <v>2</v>
      </c>
      <c r="BV99" s="31">
        <v>2</v>
      </c>
      <c r="BW99" s="31">
        <v>2</v>
      </c>
      <c r="BX99" s="31">
        <v>2</v>
      </c>
      <c r="BY99" s="31">
        <v>1</v>
      </c>
      <c r="BZ99" s="31">
        <v>1</v>
      </c>
      <c r="CA99" s="31">
        <v>1</v>
      </c>
      <c r="CB99" s="31">
        <v>1</v>
      </c>
      <c r="CC99" s="31">
        <v>1</v>
      </c>
      <c r="CD99" s="31">
        <v>1</v>
      </c>
      <c r="CH99" s="31">
        <v>1</v>
      </c>
      <c r="CM99" s="31">
        <v>11</v>
      </c>
      <c r="CN99" s="31">
        <v>16</v>
      </c>
      <c r="CO99" s="31">
        <v>21</v>
      </c>
      <c r="CP99" s="31">
        <v>5</v>
      </c>
      <c r="DA99" s="31">
        <v>2</v>
      </c>
      <c r="DB99" s="31">
        <v>4</v>
      </c>
      <c r="DF99" s="31">
        <v>4</v>
      </c>
      <c r="DG99" s="31">
        <v>4</v>
      </c>
      <c r="DH99" s="31">
        <v>4</v>
      </c>
      <c r="DI99" s="31">
        <v>4</v>
      </c>
      <c r="DJ99" s="31">
        <v>2</v>
      </c>
      <c r="DK99" s="31">
        <v>3</v>
      </c>
      <c r="DL99" s="31">
        <v>4</v>
      </c>
      <c r="DM99" s="31">
        <v>2</v>
      </c>
      <c r="DN99" s="31">
        <v>1</v>
      </c>
      <c r="DO99" s="31">
        <v>4</v>
      </c>
      <c r="DP99" s="31">
        <v>4</v>
      </c>
      <c r="DQ99" s="31">
        <v>4</v>
      </c>
      <c r="DR99" s="31">
        <v>40</v>
      </c>
      <c r="DT99" s="31">
        <v>153</v>
      </c>
      <c r="DU99" s="31">
        <v>0</v>
      </c>
      <c r="DV99" s="31">
        <v>171</v>
      </c>
      <c r="DW99" s="31" t="s">
        <v>2136</v>
      </c>
      <c r="EB99" s="31">
        <v>63</v>
      </c>
      <c r="EC99" s="31">
        <v>59</v>
      </c>
      <c r="ED99" s="31">
        <v>104</v>
      </c>
      <c r="EE99" s="31" t="s">
        <v>2138</v>
      </c>
      <c r="EV99" s="31">
        <v>2</v>
      </c>
      <c r="EW99" s="31">
        <v>2</v>
      </c>
      <c r="EX99" s="31">
        <v>2</v>
      </c>
      <c r="EY99" s="31">
        <v>2</v>
      </c>
      <c r="EZ99" s="31">
        <v>1</v>
      </c>
      <c r="FA99" s="31">
        <v>3</v>
      </c>
      <c r="FK99" s="31">
        <v>1</v>
      </c>
      <c r="FL99" s="31">
        <v>1</v>
      </c>
      <c r="FM99" s="31">
        <v>2</v>
      </c>
      <c r="FN99" s="31">
        <v>2</v>
      </c>
      <c r="FO99" s="31">
        <v>2</v>
      </c>
      <c r="FP99" s="31">
        <v>2</v>
      </c>
      <c r="FQ99" s="31">
        <v>2</v>
      </c>
      <c r="FR99" s="31">
        <v>2</v>
      </c>
      <c r="FS99" s="31">
        <v>4</v>
      </c>
      <c r="FT99" s="31">
        <v>2</v>
      </c>
      <c r="FU99" s="31">
        <v>2</v>
      </c>
      <c r="FV99" s="31">
        <v>2</v>
      </c>
      <c r="FW99" s="31">
        <v>1</v>
      </c>
      <c r="FX99" s="31">
        <v>1</v>
      </c>
      <c r="FY99" s="31">
        <v>2</v>
      </c>
      <c r="GA99" s="31">
        <v>2</v>
      </c>
      <c r="GB99" s="31">
        <v>2</v>
      </c>
      <c r="GC99" s="31">
        <v>1</v>
      </c>
      <c r="GD99" s="31">
        <v>1968</v>
      </c>
      <c r="GE99" s="31">
        <v>2</v>
      </c>
      <c r="GH99" s="31">
        <v>2</v>
      </c>
      <c r="GJ99" s="31">
        <v>2</v>
      </c>
      <c r="GL99" s="31">
        <v>1</v>
      </c>
      <c r="GM99" s="31">
        <v>42370</v>
      </c>
      <c r="GN99" s="31" t="s">
        <v>355</v>
      </c>
      <c r="GO99" s="31">
        <v>2</v>
      </c>
      <c r="GQ99" s="31">
        <v>2</v>
      </c>
      <c r="GS99" s="31">
        <v>1</v>
      </c>
      <c r="GT99" s="31" t="s">
        <v>2395</v>
      </c>
      <c r="GU99" s="31">
        <v>2</v>
      </c>
      <c r="GW99" s="31">
        <v>2</v>
      </c>
      <c r="GY99" s="31">
        <v>2</v>
      </c>
      <c r="HA99" s="31">
        <v>2</v>
      </c>
      <c r="HM99" s="31">
        <v>2</v>
      </c>
      <c r="HP99" s="31">
        <v>2</v>
      </c>
      <c r="HQ99" s="31">
        <v>2</v>
      </c>
      <c r="HR99" s="31">
        <v>2</v>
      </c>
      <c r="HS99" s="31">
        <v>2</v>
      </c>
      <c r="HT99" s="31">
        <v>2</v>
      </c>
      <c r="HU99" s="31">
        <v>2</v>
      </c>
      <c r="HV99" s="31">
        <v>2</v>
      </c>
      <c r="HZ99" s="31">
        <v>2</v>
      </c>
      <c r="IA99" s="31">
        <v>2</v>
      </c>
      <c r="IB99" s="31">
        <v>2</v>
      </c>
      <c r="IC99" s="31">
        <v>2</v>
      </c>
      <c r="ID99" s="31">
        <v>2</v>
      </c>
      <c r="IE99" s="31">
        <v>2</v>
      </c>
      <c r="IF99" s="31">
        <v>2</v>
      </c>
      <c r="IJ99" s="31">
        <v>2</v>
      </c>
      <c r="IK99" s="31">
        <v>2</v>
      </c>
      <c r="IL99" s="31">
        <v>2</v>
      </c>
      <c r="IM99" s="31">
        <v>2</v>
      </c>
      <c r="IN99" s="31">
        <v>2</v>
      </c>
      <c r="IO99" s="31">
        <v>2</v>
      </c>
      <c r="IP99" s="31">
        <v>2</v>
      </c>
      <c r="IT99" s="31">
        <v>2</v>
      </c>
      <c r="IU99" s="31">
        <v>2</v>
      </c>
      <c r="IV99" s="31">
        <v>2</v>
      </c>
      <c r="IW99" s="31">
        <v>2</v>
      </c>
      <c r="IX99" s="31">
        <v>2</v>
      </c>
      <c r="IY99" s="31">
        <v>2</v>
      </c>
      <c r="IZ99" s="31">
        <v>2</v>
      </c>
      <c r="JD99" s="31">
        <v>2</v>
      </c>
      <c r="JE99" s="31">
        <v>2</v>
      </c>
      <c r="JF99" s="31">
        <v>2</v>
      </c>
      <c r="JG99" s="31">
        <v>2</v>
      </c>
      <c r="JH99" s="31">
        <v>2</v>
      </c>
      <c r="JI99" s="31">
        <v>2</v>
      </c>
      <c r="JJ99" s="31">
        <v>2</v>
      </c>
      <c r="JN99" s="31" t="s">
        <v>2482</v>
      </c>
      <c r="JQ99" s="31" t="s">
        <v>2483</v>
      </c>
      <c r="JR99" s="31" t="s">
        <v>2484</v>
      </c>
      <c r="JZ99" s="31">
        <v>2</v>
      </c>
      <c r="KA99" s="31" t="s">
        <v>2147</v>
      </c>
      <c r="KB99" s="31">
        <v>102</v>
      </c>
      <c r="KC99" s="31">
        <v>2</v>
      </c>
      <c r="KD99" s="31" t="s">
        <v>2484</v>
      </c>
      <c r="KE99" s="31">
        <v>67</v>
      </c>
      <c r="LA99" s="31" t="s">
        <v>2223</v>
      </c>
      <c r="LB99" s="31" t="s">
        <v>2150</v>
      </c>
      <c r="LC99" s="31">
        <v>2</v>
      </c>
      <c r="LD99" s="31">
        <v>1</v>
      </c>
      <c r="LE99" s="31" t="s">
        <v>2260</v>
      </c>
      <c r="LF99" s="31">
        <v>2</v>
      </c>
      <c r="LG99" s="31">
        <v>2</v>
      </c>
      <c r="LH99" s="31">
        <v>1</v>
      </c>
      <c r="LI99" s="31">
        <v>2</v>
      </c>
      <c r="LK99" s="31">
        <v>2</v>
      </c>
      <c r="LM99" s="31">
        <v>2</v>
      </c>
      <c r="LO99" s="31">
        <v>2</v>
      </c>
      <c r="LQ99" s="31">
        <v>2</v>
      </c>
      <c r="LS99" s="31">
        <v>2</v>
      </c>
      <c r="LU99" s="31">
        <v>2</v>
      </c>
      <c r="LW99" s="31">
        <v>2</v>
      </c>
      <c r="LY99" s="31">
        <v>2</v>
      </c>
      <c r="MA99" s="31">
        <v>2</v>
      </c>
      <c r="MC99" s="31">
        <v>2</v>
      </c>
      <c r="ME99" s="31">
        <v>1</v>
      </c>
      <c r="MF99" s="31">
        <v>10</v>
      </c>
      <c r="MG99" s="31">
        <v>2</v>
      </c>
      <c r="MI99" s="31">
        <v>2</v>
      </c>
      <c r="MK99" s="31">
        <v>2</v>
      </c>
      <c r="MM99" s="31">
        <v>2</v>
      </c>
      <c r="MO99" s="31">
        <v>2</v>
      </c>
      <c r="MQ99" s="31">
        <v>2</v>
      </c>
      <c r="MS99" s="31">
        <v>2</v>
      </c>
      <c r="MU99" s="31">
        <v>1</v>
      </c>
      <c r="MV99" s="31">
        <v>10</v>
      </c>
      <c r="MW99" s="31">
        <v>2</v>
      </c>
      <c r="MY99" s="31" t="s">
        <v>355</v>
      </c>
      <c r="NC99" s="31">
        <v>2</v>
      </c>
      <c r="NE99" s="31">
        <v>2</v>
      </c>
      <c r="NG99" s="31">
        <v>2</v>
      </c>
      <c r="NI99" s="31">
        <v>2</v>
      </c>
      <c r="NK99" s="31">
        <v>2</v>
      </c>
      <c r="NM99" s="31">
        <v>2</v>
      </c>
      <c r="NO99" s="31">
        <v>2</v>
      </c>
      <c r="NQ99" s="31">
        <v>2</v>
      </c>
      <c r="NS99" s="31">
        <v>2</v>
      </c>
      <c r="NU99" s="31">
        <v>2</v>
      </c>
      <c r="NW99" s="31">
        <v>2</v>
      </c>
      <c r="NY99" s="31">
        <v>2</v>
      </c>
      <c r="OA99" s="31">
        <v>2</v>
      </c>
      <c r="OC99" s="31">
        <v>2</v>
      </c>
      <c r="OE99" s="31">
        <v>2</v>
      </c>
      <c r="OG99" s="31">
        <v>2</v>
      </c>
      <c r="OI99" s="31">
        <v>2</v>
      </c>
      <c r="OK99" s="31">
        <v>2</v>
      </c>
      <c r="OM99" s="31">
        <v>2</v>
      </c>
      <c r="OO99" s="31">
        <v>2</v>
      </c>
      <c r="OQ99" s="31" t="s">
        <v>355</v>
      </c>
      <c r="OS99" s="31">
        <v>2</v>
      </c>
      <c r="OU99" s="31">
        <v>2</v>
      </c>
      <c r="OW99" s="31">
        <v>2</v>
      </c>
      <c r="OY99" s="31">
        <v>2</v>
      </c>
      <c r="PA99" s="31">
        <v>2</v>
      </c>
      <c r="PC99" s="31">
        <v>2</v>
      </c>
      <c r="PE99" s="31">
        <v>2</v>
      </c>
      <c r="PG99" s="31">
        <v>2</v>
      </c>
      <c r="PI99" s="31">
        <v>2</v>
      </c>
      <c r="PK99" s="31">
        <v>2</v>
      </c>
      <c r="PM99" s="31">
        <v>2</v>
      </c>
      <c r="PO99" s="31">
        <v>2</v>
      </c>
      <c r="PQ99" s="31">
        <v>2</v>
      </c>
      <c r="PS99" s="31">
        <v>2</v>
      </c>
      <c r="PU99" s="31">
        <v>2</v>
      </c>
      <c r="PW99" s="31">
        <v>2</v>
      </c>
      <c r="PY99" s="31">
        <v>2</v>
      </c>
      <c r="QA99" s="31">
        <v>2</v>
      </c>
      <c r="QC99" s="31">
        <v>2</v>
      </c>
      <c r="QE99" s="31">
        <v>2</v>
      </c>
      <c r="QG99" s="31">
        <v>2</v>
      </c>
      <c r="QI99" s="31" t="s">
        <v>355</v>
      </c>
      <c r="QK99" s="31">
        <v>1</v>
      </c>
      <c r="QL99" s="31">
        <v>2</v>
      </c>
      <c r="QM99" s="31">
        <v>2</v>
      </c>
      <c r="QN99" s="31">
        <v>2</v>
      </c>
      <c r="QO99" s="31">
        <v>2</v>
      </c>
      <c r="QP99" s="31">
        <v>2</v>
      </c>
      <c r="QQ99" s="31">
        <v>2</v>
      </c>
      <c r="QR99" s="31">
        <v>2</v>
      </c>
      <c r="QS99" s="31">
        <v>2</v>
      </c>
      <c r="QT99" s="31">
        <v>2</v>
      </c>
      <c r="QU99" s="31">
        <v>2</v>
      </c>
      <c r="QV99" s="31">
        <v>2</v>
      </c>
      <c r="QW99" s="31">
        <v>2</v>
      </c>
      <c r="QX99" s="31">
        <v>2</v>
      </c>
      <c r="QY99" s="31">
        <v>2</v>
      </c>
      <c r="QZ99" s="31">
        <v>2</v>
      </c>
      <c r="RA99" s="31">
        <v>2</v>
      </c>
      <c r="RB99" s="31">
        <v>2</v>
      </c>
      <c r="RC99" s="31">
        <v>2</v>
      </c>
      <c r="RD99" s="31">
        <v>2</v>
      </c>
      <c r="RE99" s="31">
        <v>1</v>
      </c>
      <c r="RF99" s="31">
        <v>2</v>
      </c>
      <c r="RG99" s="31">
        <v>2</v>
      </c>
      <c r="RH99" s="31">
        <v>2</v>
      </c>
      <c r="RI99" s="31">
        <v>2</v>
      </c>
      <c r="RJ99" s="31">
        <v>2</v>
      </c>
      <c r="RK99" s="31">
        <v>2</v>
      </c>
      <c r="RL99" s="31">
        <v>2</v>
      </c>
      <c r="RM99" s="31">
        <v>2</v>
      </c>
      <c r="RN99" s="31">
        <v>2</v>
      </c>
      <c r="RO99" s="31">
        <v>2</v>
      </c>
      <c r="RP99" s="31">
        <v>2</v>
      </c>
      <c r="RQ99" s="31">
        <v>2</v>
      </c>
      <c r="RR99" s="31">
        <v>2</v>
      </c>
      <c r="RS99" s="31">
        <v>2</v>
      </c>
      <c r="RT99" s="31" t="s">
        <v>2231</v>
      </c>
      <c r="RU99" s="31" t="s">
        <v>2485</v>
      </c>
      <c r="RV99" s="31" t="s">
        <v>355</v>
      </c>
      <c r="RW99" s="31" t="s">
        <v>2486</v>
      </c>
      <c r="RX99" s="31">
        <v>2</v>
      </c>
      <c r="RY99" s="31">
        <v>1</v>
      </c>
      <c r="RZ99" s="31">
        <v>2</v>
      </c>
      <c r="SA99" s="31">
        <v>2</v>
      </c>
      <c r="SB99" s="31">
        <v>2</v>
      </c>
      <c r="SC99" s="31">
        <v>1</v>
      </c>
      <c r="SD99" s="31">
        <v>2</v>
      </c>
      <c r="SE99" s="31">
        <v>1</v>
      </c>
      <c r="SF99" s="31">
        <v>2</v>
      </c>
      <c r="SG99" s="31">
        <v>2</v>
      </c>
      <c r="SH99" s="31">
        <v>2</v>
      </c>
      <c r="SI99" s="31">
        <v>1</v>
      </c>
      <c r="SJ99" s="31">
        <v>1</v>
      </c>
      <c r="SK99" s="31">
        <v>2</v>
      </c>
      <c r="SL99" s="31">
        <v>2</v>
      </c>
      <c r="SM99" s="31" t="s">
        <v>2153</v>
      </c>
      <c r="SO99" s="31">
        <v>2</v>
      </c>
      <c r="SP99" s="31">
        <v>2</v>
      </c>
      <c r="SQ99" s="31">
        <v>2</v>
      </c>
      <c r="SR99" s="31">
        <v>2</v>
      </c>
      <c r="SS99" s="31">
        <v>2</v>
      </c>
      <c r="ST99" s="31">
        <v>2</v>
      </c>
      <c r="SU99" s="31">
        <v>2</v>
      </c>
      <c r="SV99" s="31">
        <v>2</v>
      </c>
      <c r="SW99" s="31" t="s">
        <v>1430</v>
      </c>
      <c r="SX99" s="31">
        <v>1.5</v>
      </c>
      <c r="SZ99" s="31">
        <v>2</v>
      </c>
      <c r="TA99" s="31">
        <v>2</v>
      </c>
      <c r="TB99" s="31">
        <v>2</v>
      </c>
      <c r="TC99" s="31">
        <v>2</v>
      </c>
      <c r="TD99" s="31">
        <v>2</v>
      </c>
      <c r="TE99" s="31">
        <v>2</v>
      </c>
      <c r="TF99" s="31">
        <v>2</v>
      </c>
      <c r="TG99" s="31">
        <v>1</v>
      </c>
      <c r="TH99" s="31" t="s">
        <v>1437</v>
      </c>
      <c r="TJ99" s="31" t="s">
        <v>2154</v>
      </c>
      <c r="TK99" s="31" t="s">
        <v>2155</v>
      </c>
      <c r="TL99" s="31" t="s">
        <v>1437</v>
      </c>
      <c r="TM99" s="31" t="s">
        <v>2487</v>
      </c>
      <c r="TS99" s="31">
        <v>2</v>
      </c>
      <c r="TT99" s="31">
        <v>2</v>
      </c>
      <c r="TU99" s="31">
        <v>2</v>
      </c>
      <c r="TV99" s="31">
        <v>1</v>
      </c>
      <c r="TW99" s="31">
        <v>1</v>
      </c>
      <c r="TX99" s="31">
        <v>2</v>
      </c>
      <c r="TY99" s="31">
        <v>2</v>
      </c>
      <c r="TZ99" s="31">
        <v>1</v>
      </c>
      <c r="UA99" s="31">
        <v>1</v>
      </c>
    </row>
    <row r="100" spans="1:547" s="31" customFormat="1" ht="13.5" customHeight="1">
      <c r="A100" s="31">
        <f t="shared" si="1"/>
        <v>98</v>
      </c>
      <c r="B100" s="31">
        <v>98</v>
      </c>
      <c r="C100" s="31">
        <v>68</v>
      </c>
      <c r="D100" s="31" t="s">
        <v>2121</v>
      </c>
      <c r="E100" s="31" t="s">
        <v>2488</v>
      </c>
      <c r="F100" s="31">
        <v>2</v>
      </c>
      <c r="G100" s="31" t="s">
        <v>2489</v>
      </c>
      <c r="H100" s="31">
        <v>42480</v>
      </c>
      <c r="I100" s="31">
        <v>22876</v>
      </c>
      <c r="J100" s="31">
        <v>2</v>
      </c>
      <c r="K100" s="31">
        <v>1</v>
      </c>
      <c r="L100" s="31">
        <v>5</v>
      </c>
      <c r="M100" s="31">
        <v>2</v>
      </c>
      <c r="N100" s="31">
        <v>5</v>
      </c>
      <c r="O100" s="31">
        <v>2</v>
      </c>
      <c r="P100" s="31">
        <v>5</v>
      </c>
      <c r="Q100" s="31">
        <v>2</v>
      </c>
      <c r="R100" s="31">
        <v>42217</v>
      </c>
      <c r="S100" s="31">
        <v>42248</v>
      </c>
      <c r="T100" s="31">
        <v>42387</v>
      </c>
      <c r="W100" s="31">
        <v>2</v>
      </c>
      <c r="X100" s="31">
        <v>1</v>
      </c>
      <c r="Y100" s="31">
        <v>2</v>
      </c>
      <c r="Z100" s="31">
        <v>2</v>
      </c>
      <c r="AA100" s="31">
        <v>2</v>
      </c>
      <c r="AB100" s="31">
        <v>2</v>
      </c>
      <c r="AC100" s="31">
        <v>2</v>
      </c>
      <c r="AD100" s="31">
        <v>1</v>
      </c>
      <c r="AE100" s="31">
        <v>1</v>
      </c>
      <c r="AH100" s="31">
        <v>2</v>
      </c>
      <c r="AI100" s="31">
        <v>6</v>
      </c>
      <c r="AJ100" s="31">
        <v>1</v>
      </c>
      <c r="AK100" s="31">
        <v>4</v>
      </c>
      <c r="AL100" s="31">
        <v>2</v>
      </c>
      <c r="AN100" s="31">
        <v>2</v>
      </c>
      <c r="AO100" s="31">
        <v>1</v>
      </c>
      <c r="AP100" s="31">
        <v>1</v>
      </c>
      <c r="AQ100" s="31">
        <v>1</v>
      </c>
      <c r="AR100" s="31">
        <v>1</v>
      </c>
      <c r="AS100" s="31">
        <v>2</v>
      </c>
      <c r="AT100" s="31">
        <v>2</v>
      </c>
      <c r="AU100" s="31">
        <v>2</v>
      </c>
      <c r="AW100" s="31">
        <v>1</v>
      </c>
      <c r="AX100" s="31">
        <v>2</v>
      </c>
      <c r="AY100" s="31">
        <v>2</v>
      </c>
      <c r="AZ100" s="31">
        <v>2</v>
      </c>
      <c r="BA100" s="31">
        <v>2</v>
      </c>
      <c r="BB100" s="31">
        <v>2</v>
      </c>
      <c r="BD100" s="31">
        <v>1</v>
      </c>
      <c r="BE100" s="31">
        <v>2</v>
      </c>
      <c r="BF100" s="31">
        <v>2</v>
      </c>
      <c r="BG100" s="31">
        <v>2</v>
      </c>
      <c r="BH100" s="31">
        <v>2</v>
      </c>
      <c r="BI100" s="31">
        <v>2</v>
      </c>
      <c r="BK100" s="31">
        <v>2</v>
      </c>
      <c r="BL100" s="31">
        <v>2</v>
      </c>
      <c r="BM100" s="31">
        <v>2</v>
      </c>
      <c r="BN100" s="31">
        <v>2</v>
      </c>
      <c r="BO100" s="31">
        <v>2</v>
      </c>
      <c r="BP100" s="31">
        <v>1</v>
      </c>
      <c r="BQ100" s="31">
        <v>2</v>
      </c>
      <c r="BR100" s="31">
        <v>4</v>
      </c>
      <c r="BS100" s="31" t="s">
        <v>355</v>
      </c>
      <c r="BT100" s="31">
        <v>1</v>
      </c>
      <c r="BU100" s="31">
        <v>2</v>
      </c>
      <c r="BV100" s="31">
        <v>2</v>
      </c>
      <c r="BW100" s="31">
        <v>2</v>
      </c>
      <c r="BX100" s="31">
        <v>2</v>
      </c>
      <c r="BY100" s="31">
        <v>1</v>
      </c>
      <c r="BZ100" s="31">
        <v>2</v>
      </c>
      <c r="CA100" s="31">
        <v>2</v>
      </c>
      <c r="CB100" s="31">
        <v>2</v>
      </c>
      <c r="CC100" s="31">
        <v>2</v>
      </c>
      <c r="CM100" s="31">
        <v>1</v>
      </c>
      <c r="CN100" s="31">
        <v>5</v>
      </c>
      <c r="DA100" s="31">
        <v>1</v>
      </c>
      <c r="DB100" s="31">
        <v>2</v>
      </c>
      <c r="DF100" s="31">
        <v>2</v>
      </c>
      <c r="DG100" s="31">
        <v>3</v>
      </c>
      <c r="DH100" s="31">
        <v>3</v>
      </c>
      <c r="DI100" s="31">
        <v>4</v>
      </c>
      <c r="DJ100" s="31">
        <v>4</v>
      </c>
      <c r="DK100" s="31">
        <v>4</v>
      </c>
      <c r="DL100" s="31">
        <v>4</v>
      </c>
      <c r="DM100" s="31">
        <v>4</v>
      </c>
      <c r="DN100" s="31">
        <v>4</v>
      </c>
      <c r="DO100" s="31">
        <v>4</v>
      </c>
      <c r="DP100" s="31">
        <v>4</v>
      </c>
      <c r="DQ100" s="31">
        <v>4</v>
      </c>
      <c r="DR100" s="31">
        <v>44</v>
      </c>
      <c r="DT100" s="31">
        <v>257</v>
      </c>
      <c r="DU100" s="31">
        <v>0</v>
      </c>
      <c r="DV100" s="31">
        <v>171</v>
      </c>
      <c r="DW100" s="31" t="s">
        <v>2136</v>
      </c>
      <c r="DX100" s="31">
        <v>54.7</v>
      </c>
      <c r="DY100" s="31">
        <v>56.4</v>
      </c>
      <c r="DZ100" s="31">
        <v>66.8</v>
      </c>
      <c r="EA100" s="31" t="s">
        <v>2137</v>
      </c>
      <c r="EB100" s="31">
        <v>80</v>
      </c>
      <c r="EC100" s="31">
        <v>59</v>
      </c>
      <c r="ED100" s="31">
        <v>104</v>
      </c>
      <c r="EE100" s="31" t="s">
        <v>2138</v>
      </c>
      <c r="EV100" s="31">
        <v>2</v>
      </c>
      <c r="EW100" s="31">
        <v>2</v>
      </c>
      <c r="EX100" s="31">
        <v>2</v>
      </c>
      <c r="EY100" s="31">
        <v>2</v>
      </c>
      <c r="EZ100" s="31">
        <v>1</v>
      </c>
      <c r="FK100" s="31">
        <v>2</v>
      </c>
      <c r="FL100" s="31">
        <v>2</v>
      </c>
      <c r="FM100" s="31">
        <v>2</v>
      </c>
      <c r="FN100" s="31">
        <v>2</v>
      </c>
      <c r="FO100" s="31">
        <v>2</v>
      </c>
      <c r="FP100" s="31">
        <v>2</v>
      </c>
      <c r="FQ100" s="31">
        <v>2</v>
      </c>
      <c r="FR100" s="31">
        <v>1</v>
      </c>
      <c r="FS100" s="31">
        <v>4</v>
      </c>
      <c r="FT100" s="31">
        <v>2</v>
      </c>
      <c r="FU100" s="31">
        <v>2</v>
      </c>
      <c r="FV100" s="31">
        <v>2</v>
      </c>
      <c r="FW100" s="31">
        <v>1</v>
      </c>
      <c r="FX100" s="31">
        <v>1</v>
      </c>
      <c r="FY100" s="31">
        <v>2</v>
      </c>
      <c r="GA100" s="31">
        <v>2</v>
      </c>
      <c r="GB100" s="31">
        <v>2</v>
      </c>
      <c r="GC100" s="31">
        <v>1</v>
      </c>
      <c r="GD100" s="31">
        <v>1982</v>
      </c>
      <c r="GE100" s="31">
        <v>2</v>
      </c>
      <c r="GG100" s="31">
        <v>0.2</v>
      </c>
      <c r="GH100" s="31">
        <v>2</v>
      </c>
      <c r="GJ100" s="31">
        <v>2</v>
      </c>
      <c r="GL100" s="31">
        <v>1</v>
      </c>
      <c r="GM100" s="31">
        <v>42401</v>
      </c>
      <c r="GN100" s="31" t="s">
        <v>2490</v>
      </c>
      <c r="GO100" s="31">
        <v>2</v>
      </c>
      <c r="GQ100" s="31">
        <v>2</v>
      </c>
      <c r="GS100" s="31">
        <v>2</v>
      </c>
      <c r="GU100" s="31">
        <v>2</v>
      </c>
      <c r="GW100" s="31">
        <v>2</v>
      </c>
      <c r="GY100" s="31">
        <v>2</v>
      </c>
      <c r="HA100" s="31">
        <v>2</v>
      </c>
      <c r="HM100" s="31">
        <v>2</v>
      </c>
      <c r="HP100" s="31">
        <v>2</v>
      </c>
      <c r="HQ100" s="31">
        <v>2</v>
      </c>
      <c r="HR100" s="31">
        <v>2</v>
      </c>
      <c r="HS100" s="31">
        <v>2</v>
      </c>
      <c r="HT100" s="31">
        <v>2</v>
      </c>
      <c r="HU100" s="31">
        <v>2</v>
      </c>
      <c r="HV100" s="31">
        <v>2</v>
      </c>
      <c r="HZ100" s="31">
        <v>2</v>
      </c>
      <c r="IA100" s="31">
        <v>2</v>
      </c>
      <c r="IB100" s="31">
        <v>2</v>
      </c>
      <c r="IC100" s="31">
        <v>2</v>
      </c>
      <c r="ID100" s="31">
        <v>2</v>
      </c>
      <c r="IE100" s="31">
        <v>2</v>
      </c>
      <c r="IF100" s="31">
        <v>2</v>
      </c>
      <c r="IJ100" s="31">
        <v>2</v>
      </c>
      <c r="IK100" s="31">
        <v>2</v>
      </c>
      <c r="IL100" s="31">
        <v>2</v>
      </c>
      <c r="IM100" s="31">
        <v>2</v>
      </c>
      <c r="IN100" s="31">
        <v>2</v>
      </c>
      <c r="IO100" s="31">
        <v>2</v>
      </c>
      <c r="IP100" s="31">
        <v>2</v>
      </c>
      <c r="IT100" s="31">
        <v>2</v>
      </c>
      <c r="IU100" s="31">
        <v>2</v>
      </c>
      <c r="IV100" s="31">
        <v>2</v>
      </c>
      <c r="IW100" s="31">
        <v>2</v>
      </c>
      <c r="IX100" s="31">
        <v>2</v>
      </c>
      <c r="IY100" s="31">
        <v>2</v>
      </c>
      <c r="IZ100" s="31">
        <v>2</v>
      </c>
      <c r="JD100" s="31">
        <v>2</v>
      </c>
      <c r="JE100" s="31">
        <v>2</v>
      </c>
      <c r="JF100" s="31">
        <v>2</v>
      </c>
      <c r="JG100" s="31">
        <v>2</v>
      </c>
      <c r="JH100" s="31">
        <v>2</v>
      </c>
      <c r="JI100" s="31">
        <v>2</v>
      </c>
      <c r="JJ100" s="31">
        <v>2</v>
      </c>
      <c r="JQ100" s="31" t="s">
        <v>2491</v>
      </c>
      <c r="KC100" s="31">
        <v>2</v>
      </c>
      <c r="KD100" s="31" t="s">
        <v>2491</v>
      </c>
      <c r="KE100" s="31">
        <v>34</v>
      </c>
      <c r="KF100" s="31" t="s">
        <v>2492</v>
      </c>
      <c r="KG100" s="31" t="s">
        <v>2197</v>
      </c>
      <c r="KH100" s="31">
        <v>35</v>
      </c>
      <c r="LA100" s="31" t="s">
        <v>2379</v>
      </c>
      <c r="LB100" s="31" t="s">
        <v>2289</v>
      </c>
      <c r="LC100" s="31">
        <v>2</v>
      </c>
      <c r="LD100" s="31">
        <v>2</v>
      </c>
      <c r="LE100" s="31" t="s">
        <v>2161</v>
      </c>
      <c r="LF100" s="31">
        <v>2</v>
      </c>
      <c r="LG100" s="31">
        <v>2</v>
      </c>
      <c r="LH100" s="31">
        <v>1</v>
      </c>
      <c r="LI100" s="31">
        <v>2</v>
      </c>
      <c r="LK100" s="31">
        <v>2</v>
      </c>
      <c r="LM100" s="31">
        <v>2</v>
      </c>
      <c r="LO100" s="31">
        <v>2</v>
      </c>
      <c r="LQ100" s="31">
        <v>2</v>
      </c>
      <c r="LS100" s="31">
        <v>2</v>
      </c>
      <c r="LU100" s="31">
        <v>2</v>
      </c>
      <c r="LW100" s="31">
        <v>2</v>
      </c>
      <c r="LY100" s="31">
        <v>2</v>
      </c>
      <c r="MA100" s="31">
        <v>1</v>
      </c>
      <c r="MB100" s="31">
        <v>32</v>
      </c>
      <c r="MC100" s="31">
        <v>2</v>
      </c>
      <c r="ME100" s="31">
        <v>2</v>
      </c>
      <c r="MG100" s="31">
        <v>2</v>
      </c>
      <c r="MI100" s="31">
        <v>2</v>
      </c>
      <c r="MK100" s="31">
        <v>2</v>
      </c>
      <c r="MM100" s="31">
        <v>2</v>
      </c>
      <c r="MO100" s="31">
        <v>2</v>
      </c>
      <c r="MQ100" s="31">
        <v>2</v>
      </c>
      <c r="MS100" s="31">
        <v>1</v>
      </c>
      <c r="MT100" s="31">
        <v>10</v>
      </c>
      <c r="MU100" s="31">
        <v>2</v>
      </c>
      <c r="MW100" s="31">
        <v>2</v>
      </c>
      <c r="MY100" s="31" t="s">
        <v>356</v>
      </c>
      <c r="MZ100" s="31">
        <v>11</v>
      </c>
      <c r="NC100" s="31">
        <v>2</v>
      </c>
      <c r="NE100" s="31">
        <v>2</v>
      </c>
      <c r="NG100" s="31">
        <v>2</v>
      </c>
      <c r="NI100" s="31">
        <v>2</v>
      </c>
      <c r="NK100" s="31">
        <v>2</v>
      </c>
      <c r="NM100" s="31">
        <v>2</v>
      </c>
      <c r="NO100" s="31">
        <v>2</v>
      </c>
      <c r="NQ100" s="31">
        <v>2</v>
      </c>
      <c r="NS100" s="31">
        <v>2</v>
      </c>
      <c r="NU100" s="31">
        <v>2</v>
      </c>
      <c r="NW100" s="31">
        <v>2</v>
      </c>
      <c r="NY100" s="31">
        <v>2</v>
      </c>
      <c r="OA100" s="31">
        <v>2</v>
      </c>
      <c r="OC100" s="31">
        <v>2</v>
      </c>
      <c r="OE100" s="31">
        <v>2</v>
      </c>
      <c r="OG100" s="31">
        <v>2</v>
      </c>
      <c r="OI100" s="31">
        <v>2</v>
      </c>
      <c r="OK100" s="31">
        <v>2</v>
      </c>
      <c r="OM100" s="31">
        <v>2</v>
      </c>
      <c r="OO100" s="31">
        <v>2</v>
      </c>
      <c r="OQ100" s="31" t="s">
        <v>355</v>
      </c>
      <c r="OS100" s="31">
        <v>2</v>
      </c>
      <c r="OU100" s="31">
        <v>2</v>
      </c>
      <c r="OW100" s="31">
        <v>2</v>
      </c>
      <c r="OY100" s="31">
        <v>2</v>
      </c>
      <c r="PA100" s="31">
        <v>2</v>
      </c>
      <c r="PC100" s="31">
        <v>2</v>
      </c>
      <c r="PE100" s="31">
        <v>2</v>
      </c>
      <c r="PG100" s="31">
        <v>2</v>
      </c>
      <c r="PI100" s="31">
        <v>2</v>
      </c>
      <c r="PK100" s="31">
        <v>2</v>
      </c>
      <c r="PM100" s="31">
        <v>2</v>
      </c>
      <c r="PO100" s="31">
        <v>2</v>
      </c>
      <c r="PQ100" s="31">
        <v>2</v>
      </c>
      <c r="PS100" s="31">
        <v>2</v>
      </c>
      <c r="PU100" s="31">
        <v>2</v>
      </c>
      <c r="PW100" s="31">
        <v>2</v>
      </c>
      <c r="PY100" s="31">
        <v>2</v>
      </c>
      <c r="QA100" s="31">
        <v>2</v>
      </c>
      <c r="QC100" s="31">
        <v>2</v>
      </c>
      <c r="QE100" s="31">
        <v>2</v>
      </c>
      <c r="QG100" s="31">
        <v>2</v>
      </c>
      <c r="QI100" s="31" t="s">
        <v>355</v>
      </c>
      <c r="QK100" s="31">
        <v>1</v>
      </c>
      <c r="QL100" s="31">
        <v>2</v>
      </c>
      <c r="QM100" s="31">
        <v>1</v>
      </c>
      <c r="QN100" s="31">
        <v>2</v>
      </c>
      <c r="QO100" s="31">
        <v>2</v>
      </c>
      <c r="QP100" s="31">
        <v>2</v>
      </c>
      <c r="QQ100" s="31">
        <v>2</v>
      </c>
      <c r="QR100" s="31">
        <v>2</v>
      </c>
      <c r="QS100" s="31">
        <v>2</v>
      </c>
      <c r="QT100" s="31">
        <v>2</v>
      </c>
      <c r="QU100" s="31">
        <v>2</v>
      </c>
      <c r="QV100" s="31">
        <v>2</v>
      </c>
      <c r="QW100" s="31">
        <v>2</v>
      </c>
      <c r="QX100" s="31">
        <v>2</v>
      </c>
      <c r="QY100" s="31">
        <v>2</v>
      </c>
      <c r="QZ100" s="31">
        <v>2</v>
      </c>
      <c r="RA100" s="31">
        <v>2</v>
      </c>
      <c r="RB100" s="31">
        <v>2</v>
      </c>
      <c r="RC100" s="31">
        <v>1</v>
      </c>
      <c r="RD100" s="31">
        <v>2</v>
      </c>
      <c r="RE100" s="31">
        <v>2</v>
      </c>
      <c r="RF100" s="31">
        <v>2</v>
      </c>
      <c r="RG100" s="31">
        <v>2</v>
      </c>
      <c r="RH100" s="31">
        <v>2</v>
      </c>
      <c r="RI100" s="31">
        <v>2</v>
      </c>
      <c r="RJ100" s="31">
        <v>1</v>
      </c>
      <c r="RK100" s="31">
        <v>2</v>
      </c>
      <c r="RL100" s="31">
        <v>2</v>
      </c>
      <c r="RM100" s="31">
        <v>2</v>
      </c>
      <c r="RN100" s="31">
        <v>2</v>
      </c>
      <c r="RO100" s="31">
        <v>1</v>
      </c>
      <c r="RP100" s="31">
        <v>2</v>
      </c>
      <c r="RQ100" s="31">
        <v>2</v>
      </c>
      <c r="RR100" s="31">
        <v>1</v>
      </c>
      <c r="RS100" s="31">
        <v>2</v>
      </c>
      <c r="RT100" s="31" t="s">
        <v>2211</v>
      </c>
      <c r="RU100" s="31" t="s">
        <v>2211</v>
      </c>
      <c r="RV100" s="31" t="s">
        <v>355</v>
      </c>
      <c r="RW100" s="31" t="s">
        <v>355</v>
      </c>
      <c r="RX100" s="31">
        <v>5</v>
      </c>
      <c r="RY100" s="31">
        <v>1</v>
      </c>
      <c r="RZ100" s="31">
        <v>2</v>
      </c>
      <c r="SA100" s="31">
        <v>2</v>
      </c>
      <c r="SB100" s="31">
        <v>2</v>
      </c>
      <c r="SC100" s="31">
        <v>2</v>
      </c>
      <c r="SD100" s="31">
        <v>5</v>
      </c>
      <c r="SE100" s="31">
        <v>1</v>
      </c>
      <c r="SF100" s="31">
        <v>2</v>
      </c>
      <c r="SG100" s="31">
        <v>2</v>
      </c>
      <c r="SH100" s="31">
        <v>2</v>
      </c>
      <c r="SI100" s="31">
        <v>2</v>
      </c>
      <c r="SJ100" s="31">
        <v>2</v>
      </c>
      <c r="SK100" s="31">
        <v>2</v>
      </c>
      <c r="SL100" s="31">
        <v>2</v>
      </c>
      <c r="SM100" s="31" t="s">
        <v>2153</v>
      </c>
      <c r="SO100" s="31">
        <v>2</v>
      </c>
      <c r="SP100" s="31">
        <v>2</v>
      </c>
      <c r="SQ100" s="31">
        <v>2</v>
      </c>
      <c r="SR100" s="31">
        <v>2</v>
      </c>
      <c r="SS100" s="31">
        <v>2</v>
      </c>
      <c r="ST100" s="31">
        <v>2</v>
      </c>
      <c r="SU100" s="31">
        <v>2</v>
      </c>
      <c r="SV100" s="31">
        <v>2</v>
      </c>
      <c r="SW100" s="31" t="s">
        <v>1430</v>
      </c>
      <c r="SZ100" s="31">
        <v>2</v>
      </c>
      <c r="TA100" s="31">
        <v>2</v>
      </c>
      <c r="TB100" s="31">
        <v>2</v>
      </c>
      <c r="TC100" s="31">
        <v>1</v>
      </c>
      <c r="TD100" s="31">
        <v>2</v>
      </c>
      <c r="TE100" s="31">
        <v>2</v>
      </c>
      <c r="TF100" s="31">
        <v>2</v>
      </c>
      <c r="TG100" s="31">
        <v>1</v>
      </c>
      <c r="TH100" s="31" t="s">
        <v>1437</v>
      </c>
      <c r="TJ100" s="31" t="s">
        <v>2154</v>
      </c>
      <c r="TK100" s="31" t="s">
        <v>2155</v>
      </c>
      <c r="TL100" s="31" t="s">
        <v>2156</v>
      </c>
      <c r="TM100" s="31" t="s">
        <v>2234</v>
      </c>
      <c r="TS100" s="31">
        <v>2</v>
      </c>
      <c r="TT100" s="31">
        <v>2</v>
      </c>
      <c r="TU100" s="31">
        <v>2</v>
      </c>
      <c r="TV100" s="31">
        <v>1</v>
      </c>
      <c r="TW100" s="31">
        <v>2</v>
      </c>
      <c r="TX100" s="31">
        <v>2</v>
      </c>
      <c r="TY100" s="31">
        <v>2</v>
      </c>
      <c r="TZ100" s="31">
        <v>1</v>
      </c>
      <c r="UA100" s="31">
        <v>1</v>
      </c>
    </row>
    <row r="101" spans="1:547" s="31" customFormat="1" ht="13.5" customHeight="1">
      <c r="A101" s="31">
        <f t="shared" si="1"/>
        <v>99</v>
      </c>
      <c r="B101" s="31">
        <v>99</v>
      </c>
      <c r="C101" s="31">
        <v>69</v>
      </c>
      <c r="D101" s="31" t="s">
        <v>2121</v>
      </c>
      <c r="E101" s="31" t="s">
        <v>2493</v>
      </c>
      <c r="F101" s="31">
        <v>2</v>
      </c>
      <c r="G101" s="31" t="s">
        <v>2494</v>
      </c>
      <c r="H101" s="31">
        <v>42480</v>
      </c>
      <c r="I101" s="31">
        <v>18713</v>
      </c>
      <c r="J101" s="31">
        <v>1</v>
      </c>
      <c r="K101" s="31">
        <v>1</v>
      </c>
      <c r="L101" s="31">
        <v>4</v>
      </c>
      <c r="M101" s="31">
        <v>2</v>
      </c>
      <c r="N101" s="31">
        <v>4</v>
      </c>
      <c r="O101" s="31">
        <v>2</v>
      </c>
      <c r="P101" s="31">
        <v>4</v>
      </c>
      <c r="Q101" s="31">
        <v>2</v>
      </c>
      <c r="R101" s="31">
        <v>41487</v>
      </c>
      <c r="S101" s="31">
        <v>41635</v>
      </c>
      <c r="T101" s="31">
        <v>42309</v>
      </c>
      <c r="W101" s="31">
        <v>1</v>
      </c>
      <c r="X101" s="31">
        <v>2</v>
      </c>
      <c r="Y101" s="31">
        <v>2</v>
      </c>
      <c r="Z101" s="31">
        <v>2</v>
      </c>
      <c r="AA101" s="31">
        <v>2</v>
      </c>
      <c r="AB101" s="31">
        <v>2</v>
      </c>
      <c r="AC101" s="31">
        <v>2</v>
      </c>
      <c r="AD101" s="31">
        <v>2</v>
      </c>
      <c r="AE101" s="31">
        <v>3</v>
      </c>
      <c r="AF101" s="31">
        <v>2</v>
      </c>
      <c r="AG101" s="31">
        <v>1</v>
      </c>
      <c r="AI101" s="31">
        <v>6</v>
      </c>
      <c r="AJ101" s="31">
        <v>2</v>
      </c>
      <c r="AK101" s="31">
        <v>4</v>
      </c>
      <c r="AL101" s="31">
        <v>2</v>
      </c>
      <c r="AN101" s="31">
        <v>2</v>
      </c>
      <c r="AO101" s="31">
        <v>2</v>
      </c>
      <c r="AP101" s="31">
        <v>2</v>
      </c>
      <c r="AQ101" s="31">
        <v>2</v>
      </c>
      <c r="AR101" s="31">
        <v>2</v>
      </c>
      <c r="AS101" s="31">
        <v>2</v>
      </c>
      <c r="AT101" s="31">
        <v>2</v>
      </c>
      <c r="AU101" s="31">
        <v>2</v>
      </c>
      <c r="AW101" s="31">
        <v>1</v>
      </c>
      <c r="AX101" s="31">
        <v>2</v>
      </c>
      <c r="AY101" s="31">
        <v>2</v>
      </c>
      <c r="AZ101" s="31">
        <v>1</v>
      </c>
      <c r="BA101" s="31">
        <v>2</v>
      </c>
      <c r="BB101" s="31">
        <v>2</v>
      </c>
      <c r="BD101" s="31">
        <v>1</v>
      </c>
      <c r="BE101" s="31">
        <v>1</v>
      </c>
      <c r="BF101" s="31">
        <v>2</v>
      </c>
      <c r="BG101" s="31">
        <v>1</v>
      </c>
      <c r="BH101" s="31">
        <v>1</v>
      </c>
      <c r="BI101" s="31">
        <v>2</v>
      </c>
      <c r="BK101" s="31">
        <v>2</v>
      </c>
      <c r="BL101" s="31">
        <v>2</v>
      </c>
      <c r="BM101" s="31">
        <v>2</v>
      </c>
      <c r="BN101" s="31">
        <v>2</v>
      </c>
      <c r="BO101" s="31">
        <v>2</v>
      </c>
      <c r="BP101" s="31">
        <v>2</v>
      </c>
      <c r="BQ101" s="31">
        <v>2</v>
      </c>
      <c r="BS101" s="31" t="s">
        <v>355</v>
      </c>
      <c r="BT101" s="31">
        <v>1</v>
      </c>
      <c r="BU101" s="31">
        <v>2</v>
      </c>
      <c r="BV101" s="31">
        <v>2</v>
      </c>
      <c r="BW101" s="31">
        <v>2</v>
      </c>
      <c r="BX101" s="31">
        <v>2</v>
      </c>
      <c r="BY101" s="31">
        <v>1</v>
      </c>
      <c r="BZ101" s="31">
        <v>2</v>
      </c>
      <c r="CA101" s="31">
        <v>2</v>
      </c>
      <c r="CB101" s="31">
        <v>1</v>
      </c>
      <c r="CC101" s="31">
        <v>2</v>
      </c>
      <c r="CD101" s="31">
        <v>1</v>
      </c>
      <c r="CH101" s="31">
        <v>1</v>
      </c>
      <c r="CM101" s="31">
        <v>17</v>
      </c>
      <c r="CN101" s="31">
        <v>19</v>
      </c>
      <c r="CO101" s="31">
        <v>21</v>
      </c>
      <c r="DA101" s="31">
        <v>4</v>
      </c>
      <c r="DB101" s="31">
        <v>4</v>
      </c>
      <c r="DC101" s="31">
        <v>6</v>
      </c>
      <c r="DF101" s="31">
        <v>4</v>
      </c>
      <c r="DG101" s="31">
        <v>4</v>
      </c>
      <c r="DH101" s="31">
        <v>4</v>
      </c>
      <c r="DI101" s="31">
        <v>4</v>
      </c>
      <c r="DJ101" s="31">
        <v>4</v>
      </c>
      <c r="DK101" s="31">
        <v>2</v>
      </c>
      <c r="DL101" s="31">
        <v>3</v>
      </c>
      <c r="DM101" s="31">
        <v>2</v>
      </c>
      <c r="DN101" s="31">
        <v>1</v>
      </c>
      <c r="DO101" s="31">
        <v>4</v>
      </c>
      <c r="DP101" s="31">
        <v>4</v>
      </c>
      <c r="DQ101" s="31">
        <v>4</v>
      </c>
      <c r="DR101" s="31">
        <v>40</v>
      </c>
      <c r="EV101" s="31">
        <v>1</v>
      </c>
      <c r="EW101" s="31">
        <v>2</v>
      </c>
      <c r="EX101" s="31">
        <v>2</v>
      </c>
      <c r="EY101" s="31">
        <v>2</v>
      </c>
      <c r="FK101" s="31">
        <v>2</v>
      </c>
      <c r="FL101" s="31">
        <v>2</v>
      </c>
      <c r="FM101" s="31">
        <v>2</v>
      </c>
      <c r="FN101" s="31">
        <v>2</v>
      </c>
      <c r="FO101" s="31">
        <v>2</v>
      </c>
      <c r="FP101" s="31">
        <v>2</v>
      </c>
      <c r="FQ101" s="31">
        <v>2</v>
      </c>
      <c r="FR101" s="31">
        <v>2</v>
      </c>
      <c r="FS101" s="31">
        <v>4</v>
      </c>
      <c r="FT101" s="31">
        <v>2</v>
      </c>
      <c r="FU101" s="31">
        <v>2</v>
      </c>
      <c r="FV101" s="31">
        <v>2</v>
      </c>
      <c r="FW101" s="31">
        <v>1</v>
      </c>
      <c r="FX101" s="31">
        <v>1</v>
      </c>
      <c r="FY101" s="31">
        <v>2</v>
      </c>
      <c r="GA101" s="31">
        <v>2</v>
      </c>
      <c r="GB101" s="31">
        <v>2</v>
      </c>
      <c r="GC101" s="31">
        <v>1</v>
      </c>
      <c r="GD101" s="31">
        <v>1971</v>
      </c>
      <c r="GE101" s="31">
        <v>1</v>
      </c>
      <c r="GF101" s="31">
        <v>1981</v>
      </c>
      <c r="GG101" s="31">
        <v>0.05</v>
      </c>
      <c r="GH101" s="31">
        <v>2</v>
      </c>
      <c r="GJ101" s="31">
        <v>1</v>
      </c>
      <c r="GK101" s="31" t="s">
        <v>2091</v>
      </c>
      <c r="GL101" s="31">
        <v>1</v>
      </c>
      <c r="GM101" s="31">
        <v>42309</v>
      </c>
      <c r="GN101" s="31" t="s">
        <v>2495</v>
      </c>
      <c r="GO101" s="31">
        <v>2</v>
      </c>
      <c r="GQ101" s="31">
        <v>2</v>
      </c>
      <c r="GS101" s="31">
        <v>2</v>
      </c>
      <c r="GU101" s="31">
        <v>2</v>
      </c>
      <c r="GW101" s="31">
        <v>2</v>
      </c>
      <c r="GY101" s="31">
        <v>2</v>
      </c>
      <c r="HA101" s="31">
        <v>2</v>
      </c>
      <c r="HM101" s="31">
        <v>2</v>
      </c>
      <c r="HP101" s="31">
        <v>1</v>
      </c>
      <c r="HQ101" s="31">
        <v>2</v>
      </c>
      <c r="HR101" s="31">
        <v>2</v>
      </c>
      <c r="HS101" s="31">
        <v>2</v>
      </c>
      <c r="HT101" s="31">
        <v>2</v>
      </c>
      <c r="HU101" s="31">
        <v>2</v>
      </c>
      <c r="HV101" s="31">
        <v>2</v>
      </c>
      <c r="HW101" s="31" t="s">
        <v>2496</v>
      </c>
      <c r="HZ101" s="31">
        <v>2</v>
      </c>
      <c r="IA101" s="31">
        <v>2</v>
      </c>
      <c r="IB101" s="31">
        <v>2</v>
      </c>
      <c r="IC101" s="31">
        <v>2</v>
      </c>
      <c r="ID101" s="31">
        <v>2</v>
      </c>
      <c r="IE101" s="31">
        <v>2</v>
      </c>
      <c r="IF101" s="31">
        <v>2</v>
      </c>
      <c r="IJ101" s="31">
        <v>2</v>
      </c>
      <c r="IK101" s="31">
        <v>2</v>
      </c>
      <c r="IL101" s="31">
        <v>2</v>
      </c>
      <c r="IM101" s="31">
        <v>2</v>
      </c>
      <c r="IN101" s="31">
        <v>2</v>
      </c>
      <c r="IO101" s="31">
        <v>2</v>
      </c>
      <c r="IP101" s="31">
        <v>2</v>
      </c>
      <c r="IT101" s="31">
        <v>2</v>
      </c>
      <c r="IU101" s="31">
        <v>2</v>
      </c>
      <c r="IV101" s="31">
        <v>2</v>
      </c>
      <c r="IW101" s="31">
        <v>2</v>
      </c>
      <c r="IX101" s="31">
        <v>2</v>
      </c>
      <c r="IY101" s="31">
        <v>2</v>
      </c>
      <c r="IZ101" s="31">
        <v>2</v>
      </c>
      <c r="JD101" s="31">
        <v>2</v>
      </c>
      <c r="JE101" s="31">
        <v>2</v>
      </c>
      <c r="JF101" s="31">
        <v>2</v>
      </c>
      <c r="JG101" s="31">
        <v>2</v>
      </c>
      <c r="JH101" s="31">
        <v>2</v>
      </c>
      <c r="JI101" s="31">
        <v>2</v>
      </c>
      <c r="JJ101" s="31">
        <v>2</v>
      </c>
      <c r="JN101" s="31" t="s">
        <v>2497</v>
      </c>
      <c r="JQ101" s="31" t="s">
        <v>2498</v>
      </c>
      <c r="JZ101" s="31">
        <v>2</v>
      </c>
      <c r="KA101" s="31" t="s">
        <v>371</v>
      </c>
      <c r="KB101" s="31">
        <v>72</v>
      </c>
      <c r="KC101" s="31">
        <v>2</v>
      </c>
      <c r="KD101" s="31" t="s">
        <v>2444</v>
      </c>
      <c r="KE101" s="31">
        <v>86</v>
      </c>
      <c r="LA101" s="31" t="s">
        <v>2125</v>
      </c>
      <c r="LB101" s="31" t="s">
        <v>2181</v>
      </c>
      <c r="LC101" s="31">
        <v>2</v>
      </c>
      <c r="LD101" s="31">
        <v>2</v>
      </c>
      <c r="LE101" s="31" t="s">
        <v>2161</v>
      </c>
      <c r="LF101" s="31">
        <v>2</v>
      </c>
      <c r="LG101" s="31">
        <v>2</v>
      </c>
      <c r="LH101" s="31">
        <v>1</v>
      </c>
      <c r="LI101" s="31">
        <v>2</v>
      </c>
      <c r="LK101" s="31">
        <v>2</v>
      </c>
      <c r="LM101" s="31">
        <v>2</v>
      </c>
      <c r="LO101" s="31">
        <v>2</v>
      </c>
      <c r="LQ101" s="31">
        <v>2</v>
      </c>
      <c r="LS101" s="31">
        <v>2</v>
      </c>
      <c r="LU101" s="31">
        <v>2</v>
      </c>
      <c r="LW101" s="31">
        <v>2</v>
      </c>
      <c r="LY101" s="31">
        <v>2</v>
      </c>
      <c r="MA101" s="31">
        <v>2</v>
      </c>
      <c r="MC101" s="31">
        <v>2</v>
      </c>
      <c r="ME101" s="31">
        <v>2</v>
      </c>
      <c r="MG101" s="31">
        <v>2</v>
      </c>
      <c r="MI101" s="31">
        <v>2</v>
      </c>
      <c r="MK101" s="31">
        <v>2</v>
      </c>
      <c r="MM101" s="31">
        <v>2</v>
      </c>
      <c r="MO101" s="31">
        <v>2</v>
      </c>
      <c r="MQ101" s="31">
        <v>2</v>
      </c>
      <c r="MS101" s="31">
        <v>2</v>
      </c>
      <c r="MU101" s="31">
        <v>2</v>
      </c>
      <c r="MW101" s="31">
        <v>2</v>
      </c>
      <c r="MY101" s="31" t="s">
        <v>355</v>
      </c>
      <c r="NC101" s="31">
        <v>2</v>
      </c>
      <c r="NE101" s="31">
        <v>2</v>
      </c>
      <c r="NG101" s="31">
        <v>2</v>
      </c>
      <c r="NI101" s="31">
        <v>2</v>
      </c>
      <c r="NK101" s="31">
        <v>2</v>
      </c>
      <c r="NM101" s="31">
        <v>2</v>
      </c>
      <c r="NO101" s="31">
        <v>2</v>
      </c>
      <c r="NQ101" s="31">
        <v>2</v>
      </c>
      <c r="NS101" s="31">
        <v>2</v>
      </c>
      <c r="NU101" s="31">
        <v>2</v>
      </c>
      <c r="NW101" s="31">
        <v>2</v>
      </c>
      <c r="NY101" s="31">
        <v>2</v>
      </c>
      <c r="OA101" s="31">
        <v>2</v>
      </c>
      <c r="OC101" s="31">
        <v>2</v>
      </c>
      <c r="OE101" s="31">
        <v>2</v>
      </c>
      <c r="OG101" s="31">
        <v>2</v>
      </c>
      <c r="OI101" s="31">
        <v>1</v>
      </c>
      <c r="OJ101" s="31">
        <v>58</v>
      </c>
      <c r="OK101" s="31">
        <v>2</v>
      </c>
      <c r="OM101" s="31">
        <v>2</v>
      </c>
      <c r="OO101" s="31">
        <v>2</v>
      </c>
      <c r="OQ101" s="31" t="s">
        <v>356</v>
      </c>
      <c r="OR101" s="31">
        <v>12</v>
      </c>
      <c r="OS101" s="31">
        <v>2</v>
      </c>
      <c r="OU101" s="31">
        <v>2</v>
      </c>
      <c r="OW101" s="31">
        <v>2</v>
      </c>
      <c r="OY101" s="31">
        <v>2</v>
      </c>
      <c r="PA101" s="31">
        <v>2</v>
      </c>
      <c r="PC101" s="31">
        <v>2</v>
      </c>
      <c r="PE101" s="31">
        <v>2</v>
      </c>
      <c r="PG101" s="31">
        <v>2</v>
      </c>
      <c r="PI101" s="31">
        <v>2</v>
      </c>
      <c r="PK101" s="31">
        <v>2</v>
      </c>
      <c r="PM101" s="31">
        <v>2</v>
      </c>
      <c r="PO101" s="31">
        <v>2</v>
      </c>
      <c r="PQ101" s="31">
        <v>2</v>
      </c>
      <c r="PS101" s="31">
        <v>2</v>
      </c>
      <c r="PU101" s="31">
        <v>2</v>
      </c>
      <c r="PW101" s="31">
        <v>2</v>
      </c>
      <c r="PY101" s="31">
        <v>2</v>
      </c>
      <c r="QA101" s="31">
        <v>2</v>
      </c>
      <c r="QC101" s="31">
        <v>2</v>
      </c>
      <c r="QE101" s="31">
        <v>2</v>
      </c>
      <c r="QG101" s="31">
        <v>2</v>
      </c>
      <c r="QI101" s="31" t="s">
        <v>355</v>
      </c>
      <c r="QK101" s="31">
        <v>1</v>
      </c>
      <c r="QL101" s="31">
        <v>2</v>
      </c>
      <c r="QM101" s="31">
        <v>2</v>
      </c>
      <c r="QN101" s="31">
        <v>2</v>
      </c>
      <c r="QO101" s="31">
        <v>2</v>
      </c>
      <c r="QP101" s="31">
        <v>2</v>
      </c>
      <c r="QQ101" s="31">
        <v>2</v>
      </c>
      <c r="QR101" s="31">
        <v>2</v>
      </c>
      <c r="QS101" s="31">
        <v>2</v>
      </c>
      <c r="QT101" s="31">
        <v>2</v>
      </c>
      <c r="QU101" s="31">
        <v>2</v>
      </c>
      <c r="QV101" s="31">
        <v>2</v>
      </c>
      <c r="QW101" s="31">
        <v>2</v>
      </c>
      <c r="QX101" s="31">
        <v>2</v>
      </c>
      <c r="QY101" s="31">
        <v>2</v>
      </c>
      <c r="QZ101" s="31">
        <v>2</v>
      </c>
      <c r="RA101" s="31">
        <v>2</v>
      </c>
      <c r="RB101" s="31">
        <v>2</v>
      </c>
      <c r="RC101" s="31">
        <v>1</v>
      </c>
      <c r="RD101" s="31">
        <v>2</v>
      </c>
      <c r="RE101" s="31">
        <v>2</v>
      </c>
      <c r="RF101" s="31">
        <v>2</v>
      </c>
      <c r="RG101" s="31">
        <v>2</v>
      </c>
      <c r="RH101" s="31">
        <v>2</v>
      </c>
      <c r="RI101" s="31">
        <v>1</v>
      </c>
      <c r="RJ101" s="31">
        <v>2</v>
      </c>
      <c r="RK101" s="31">
        <v>2</v>
      </c>
      <c r="RL101" s="31">
        <v>2</v>
      </c>
      <c r="RM101" s="31">
        <v>2</v>
      </c>
      <c r="RN101" s="31">
        <v>1</v>
      </c>
      <c r="RO101" s="31">
        <v>1</v>
      </c>
      <c r="RP101" s="31">
        <v>2</v>
      </c>
      <c r="RQ101" s="31">
        <v>2</v>
      </c>
      <c r="RR101" s="31">
        <v>2</v>
      </c>
      <c r="RS101" s="31">
        <v>2</v>
      </c>
      <c r="RT101" s="31" t="s">
        <v>2231</v>
      </c>
      <c r="RU101" s="31" t="s">
        <v>2499</v>
      </c>
      <c r="RV101" s="31" t="s">
        <v>355</v>
      </c>
      <c r="RW101" s="31" t="s">
        <v>2500</v>
      </c>
      <c r="RX101" s="31">
        <v>4</v>
      </c>
      <c r="RY101" s="31">
        <v>2</v>
      </c>
      <c r="RZ101" s="31">
        <v>2</v>
      </c>
      <c r="SA101" s="31">
        <v>2</v>
      </c>
      <c r="SB101" s="31">
        <v>2</v>
      </c>
      <c r="SC101" s="31">
        <v>1</v>
      </c>
      <c r="SD101" s="31">
        <v>4</v>
      </c>
      <c r="SE101" s="31">
        <v>2</v>
      </c>
      <c r="SF101" s="31">
        <v>2</v>
      </c>
      <c r="SG101" s="31">
        <v>2</v>
      </c>
      <c r="SH101" s="31">
        <v>2</v>
      </c>
      <c r="SI101" s="31">
        <v>1</v>
      </c>
      <c r="SJ101" s="31">
        <v>2</v>
      </c>
      <c r="SK101" s="31">
        <v>2</v>
      </c>
      <c r="SL101" s="31">
        <v>2</v>
      </c>
      <c r="SM101" s="31" t="s">
        <v>2457</v>
      </c>
      <c r="SO101" s="31">
        <v>2</v>
      </c>
      <c r="SP101" s="31">
        <v>2</v>
      </c>
      <c r="SQ101" s="31">
        <v>1</v>
      </c>
      <c r="SR101" s="31">
        <v>1</v>
      </c>
      <c r="SS101" s="31">
        <v>1</v>
      </c>
      <c r="ST101" s="31">
        <v>1</v>
      </c>
      <c r="SU101" s="31">
        <v>1</v>
      </c>
      <c r="SV101" s="31">
        <v>2</v>
      </c>
      <c r="SW101" s="31" t="s">
        <v>1430</v>
      </c>
      <c r="SZ101" s="31">
        <v>2</v>
      </c>
      <c r="TA101" s="31">
        <v>2</v>
      </c>
      <c r="TB101" s="31">
        <v>2</v>
      </c>
      <c r="TC101" s="31">
        <v>2</v>
      </c>
      <c r="TD101" s="31">
        <v>2</v>
      </c>
      <c r="TE101" s="31">
        <v>2</v>
      </c>
      <c r="TF101" s="31">
        <v>2</v>
      </c>
      <c r="TG101" s="31">
        <v>2</v>
      </c>
      <c r="TH101" s="31" t="s">
        <v>1437</v>
      </c>
      <c r="TJ101" s="31" t="s">
        <v>2154</v>
      </c>
      <c r="TK101" s="31" t="s">
        <v>2155</v>
      </c>
      <c r="TL101" s="31" t="s">
        <v>2156</v>
      </c>
      <c r="TS101" s="31">
        <v>2</v>
      </c>
      <c r="TT101" s="31">
        <v>2</v>
      </c>
      <c r="TU101" s="31">
        <v>2</v>
      </c>
      <c r="TV101" s="31">
        <v>2</v>
      </c>
      <c r="TW101" s="31">
        <v>1</v>
      </c>
      <c r="TX101" s="31">
        <v>1</v>
      </c>
      <c r="TY101" s="31">
        <v>1</v>
      </c>
      <c r="TZ101" s="31">
        <v>1</v>
      </c>
      <c r="UA101" s="31">
        <v>1</v>
      </c>
    </row>
    <row r="102" spans="1:547" s="31" customFormat="1" ht="13.5" customHeight="1">
      <c r="A102" s="31">
        <f t="shared" si="1"/>
        <v>100</v>
      </c>
      <c r="B102" s="31">
        <v>100</v>
      </c>
      <c r="C102" s="31">
        <v>70</v>
      </c>
      <c r="D102" s="31" t="s">
        <v>2121</v>
      </c>
      <c r="E102" s="31" t="s">
        <v>2501</v>
      </c>
      <c r="H102" s="31">
        <v>42501</v>
      </c>
      <c r="I102" s="31">
        <v>24091</v>
      </c>
      <c r="J102" s="31">
        <v>2</v>
      </c>
      <c r="K102" s="31">
        <v>1</v>
      </c>
      <c r="L102" s="31">
        <v>4</v>
      </c>
      <c r="M102" s="31">
        <v>1</v>
      </c>
      <c r="N102" s="31">
        <v>5</v>
      </c>
      <c r="O102" s="31">
        <v>1</v>
      </c>
      <c r="P102" s="31">
        <v>4</v>
      </c>
      <c r="Q102" s="31">
        <v>1</v>
      </c>
      <c r="R102" s="31">
        <v>41699</v>
      </c>
      <c r="S102" s="31">
        <v>41883</v>
      </c>
      <c r="T102" s="31">
        <v>41913</v>
      </c>
      <c r="W102" s="31">
        <v>1</v>
      </c>
      <c r="X102" s="31">
        <v>2</v>
      </c>
      <c r="Y102" s="31">
        <v>2</v>
      </c>
      <c r="Z102" s="31">
        <v>2</v>
      </c>
      <c r="AA102" s="31">
        <v>2</v>
      </c>
      <c r="AB102" s="31">
        <v>2</v>
      </c>
      <c r="AC102" s="31">
        <v>2</v>
      </c>
      <c r="AD102" s="31">
        <v>2</v>
      </c>
      <c r="AE102" s="31">
        <v>2</v>
      </c>
      <c r="AF102" s="31">
        <v>2</v>
      </c>
      <c r="AG102" s="31">
        <v>2</v>
      </c>
      <c r="AH102" s="31">
        <v>1</v>
      </c>
      <c r="AI102" s="31">
        <v>6</v>
      </c>
      <c r="AJ102" s="31">
        <v>2</v>
      </c>
      <c r="AK102" s="31">
        <v>4</v>
      </c>
      <c r="AL102" s="31">
        <v>2</v>
      </c>
      <c r="AN102" s="31">
        <v>2</v>
      </c>
      <c r="AO102" s="31">
        <v>2</v>
      </c>
      <c r="AP102" s="31">
        <v>2</v>
      </c>
      <c r="AQ102" s="31">
        <v>2</v>
      </c>
      <c r="AR102" s="31">
        <v>2</v>
      </c>
      <c r="AS102" s="31">
        <v>2</v>
      </c>
      <c r="AT102" s="31">
        <v>2</v>
      </c>
      <c r="AU102" s="31">
        <v>2</v>
      </c>
      <c r="AW102" s="31">
        <v>2</v>
      </c>
      <c r="AX102" s="31">
        <v>1</v>
      </c>
      <c r="AY102" s="31">
        <v>2</v>
      </c>
      <c r="AZ102" s="31">
        <v>1</v>
      </c>
      <c r="BA102" s="31">
        <v>1</v>
      </c>
      <c r="BB102" s="31">
        <v>1</v>
      </c>
      <c r="BD102" s="31">
        <v>1</v>
      </c>
      <c r="BE102" s="31">
        <v>2</v>
      </c>
      <c r="BF102" s="31">
        <v>2</v>
      </c>
      <c r="BG102" s="31">
        <v>2</v>
      </c>
      <c r="BH102" s="31">
        <v>1</v>
      </c>
      <c r="BI102" s="31">
        <v>2</v>
      </c>
      <c r="BK102" s="31">
        <v>2</v>
      </c>
      <c r="BL102" s="31">
        <v>1</v>
      </c>
      <c r="BM102" s="31">
        <v>2</v>
      </c>
      <c r="BN102" s="31">
        <v>2</v>
      </c>
      <c r="BO102" s="31">
        <v>2</v>
      </c>
      <c r="BP102" s="31">
        <v>2</v>
      </c>
      <c r="BQ102" s="31">
        <v>2</v>
      </c>
      <c r="BS102" s="31" t="s">
        <v>355</v>
      </c>
      <c r="BT102" s="31">
        <v>2</v>
      </c>
      <c r="BU102" s="31">
        <v>2</v>
      </c>
      <c r="BV102" s="31">
        <v>2</v>
      </c>
      <c r="BW102" s="31">
        <v>2</v>
      </c>
      <c r="BX102" s="31">
        <v>2</v>
      </c>
      <c r="BY102" s="31">
        <v>1</v>
      </c>
      <c r="BZ102" s="31">
        <v>2</v>
      </c>
      <c r="CA102" s="31">
        <v>2</v>
      </c>
      <c r="CD102" s="31">
        <v>1</v>
      </c>
      <c r="CH102" s="31">
        <v>1</v>
      </c>
      <c r="CM102" s="31">
        <v>7</v>
      </c>
      <c r="CN102" s="31">
        <v>13</v>
      </c>
      <c r="CO102" s="31">
        <v>16</v>
      </c>
      <c r="CP102" s="31">
        <v>22</v>
      </c>
      <c r="DA102" s="31">
        <v>2</v>
      </c>
      <c r="DB102" s="31">
        <v>4</v>
      </c>
      <c r="DC102" s="31">
        <v>12</v>
      </c>
      <c r="DF102" s="31">
        <v>4</v>
      </c>
      <c r="DG102" s="31">
        <v>4</v>
      </c>
      <c r="DH102" s="31">
        <v>4</v>
      </c>
      <c r="DI102" s="31">
        <v>3</v>
      </c>
      <c r="DJ102" s="31">
        <v>3</v>
      </c>
      <c r="DK102" s="31">
        <v>4</v>
      </c>
      <c r="DL102" s="31">
        <v>4</v>
      </c>
      <c r="DM102" s="31">
        <v>4</v>
      </c>
      <c r="DN102" s="31">
        <v>3</v>
      </c>
      <c r="DO102" s="31">
        <v>4</v>
      </c>
      <c r="DP102" s="31">
        <v>4</v>
      </c>
      <c r="DQ102" s="31">
        <v>4</v>
      </c>
      <c r="DR102" s="31">
        <v>45</v>
      </c>
      <c r="DT102" s="31">
        <v>155</v>
      </c>
      <c r="DU102" s="31">
        <v>0</v>
      </c>
      <c r="DV102" s="31">
        <v>171</v>
      </c>
      <c r="DW102" s="31" t="s">
        <v>2136</v>
      </c>
      <c r="EB102" s="31">
        <v>66</v>
      </c>
      <c r="EC102" s="31">
        <v>59</v>
      </c>
      <c r="ED102" s="31">
        <v>104</v>
      </c>
      <c r="EE102" s="31" t="s">
        <v>2138</v>
      </c>
      <c r="EF102" s="31">
        <v>201</v>
      </c>
      <c r="EG102" s="31">
        <v>159</v>
      </c>
      <c r="EH102" s="31">
        <v>290</v>
      </c>
      <c r="EI102" s="31" t="s">
        <v>2123</v>
      </c>
      <c r="EJ102" s="31">
        <v>83</v>
      </c>
      <c r="EK102" s="31">
        <v>27</v>
      </c>
      <c r="EL102" s="31">
        <v>62</v>
      </c>
      <c r="EM102" s="31" t="s">
        <v>2123</v>
      </c>
      <c r="EN102" s="31">
        <v>127</v>
      </c>
      <c r="EO102" s="31">
        <v>89</v>
      </c>
      <c r="EP102" s="31">
        <v>205</v>
      </c>
      <c r="EQ102" s="31" t="s">
        <v>2123</v>
      </c>
      <c r="ER102" s="31">
        <v>47</v>
      </c>
      <c r="ES102" s="31">
        <v>56</v>
      </c>
      <c r="ET102" s="31">
        <v>352</v>
      </c>
      <c r="EU102" s="31" t="s">
        <v>2123</v>
      </c>
      <c r="EV102" s="31">
        <v>1</v>
      </c>
      <c r="EW102" s="31">
        <v>2</v>
      </c>
      <c r="EX102" s="31">
        <v>2</v>
      </c>
      <c r="EY102" s="31">
        <v>2</v>
      </c>
      <c r="EZ102" s="31">
        <v>1</v>
      </c>
      <c r="FA102" s="31">
        <v>1</v>
      </c>
      <c r="FK102" s="31">
        <v>1</v>
      </c>
      <c r="FL102" s="31">
        <v>2</v>
      </c>
      <c r="FM102" s="31">
        <v>2</v>
      </c>
      <c r="FN102" s="31">
        <v>2</v>
      </c>
      <c r="FO102" s="31">
        <v>2</v>
      </c>
      <c r="FP102" s="31">
        <v>2</v>
      </c>
      <c r="FQ102" s="31">
        <v>2</v>
      </c>
      <c r="FR102" s="31">
        <v>2</v>
      </c>
      <c r="FS102" s="31">
        <v>4</v>
      </c>
      <c r="FT102" s="31">
        <v>2</v>
      </c>
      <c r="FU102" s="31">
        <v>2</v>
      </c>
      <c r="FV102" s="31">
        <v>2</v>
      </c>
      <c r="FW102" s="31">
        <v>1</v>
      </c>
      <c r="FX102" s="31">
        <v>1</v>
      </c>
      <c r="FY102" s="31">
        <v>2</v>
      </c>
      <c r="GA102" s="31">
        <v>2</v>
      </c>
      <c r="GB102" s="31">
        <v>2</v>
      </c>
      <c r="GC102" s="31">
        <v>1</v>
      </c>
      <c r="GD102" s="31">
        <v>1979</v>
      </c>
      <c r="GE102" s="31">
        <v>2</v>
      </c>
      <c r="GG102" s="31">
        <v>1</v>
      </c>
      <c r="GH102" s="31">
        <v>2</v>
      </c>
      <c r="GJ102" s="31">
        <v>2</v>
      </c>
      <c r="GL102" s="31">
        <v>1</v>
      </c>
      <c r="GM102" s="31">
        <v>41883</v>
      </c>
      <c r="GN102" s="31" t="s">
        <v>355</v>
      </c>
      <c r="GO102" s="31">
        <v>2</v>
      </c>
      <c r="GQ102" s="31">
        <v>2</v>
      </c>
      <c r="GS102" s="31">
        <v>2</v>
      </c>
      <c r="GU102" s="31">
        <v>2</v>
      </c>
      <c r="GW102" s="31">
        <v>2</v>
      </c>
      <c r="GY102" s="31">
        <v>2</v>
      </c>
      <c r="HA102" s="31">
        <v>2</v>
      </c>
      <c r="HM102" s="31">
        <v>2</v>
      </c>
      <c r="HP102" s="31">
        <v>2</v>
      </c>
      <c r="HQ102" s="31">
        <v>2</v>
      </c>
      <c r="HR102" s="31">
        <v>2</v>
      </c>
      <c r="HS102" s="31">
        <v>2</v>
      </c>
      <c r="HT102" s="31">
        <v>2</v>
      </c>
      <c r="HU102" s="31">
        <v>2</v>
      </c>
      <c r="HV102" s="31">
        <v>2</v>
      </c>
      <c r="HZ102" s="31">
        <v>2</v>
      </c>
      <c r="IA102" s="31">
        <v>2</v>
      </c>
      <c r="IB102" s="31">
        <v>2</v>
      </c>
      <c r="IC102" s="31">
        <v>2</v>
      </c>
      <c r="ID102" s="31">
        <v>2</v>
      </c>
      <c r="IE102" s="31">
        <v>2</v>
      </c>
      <c r="IF102" s="31">
        <v>2</v>
      </c>
      <c r="IJ102" s="31">
        <v>2</v>
      </c>
      <c r="IK102" s="31">
        <v>2</v>
      </c>
      <c r="IL102" s="31">
        <v>2</v>
      </c>
      <c r="IM102" s="31">
        <v>2</v>
      </c>
      <c r="IN102" s="31">
        <v>2</v>
      </c>
      <c r="IO102" s="31">
        <v>2</v>
      </c>
      <c r="IP102" s="31">
        <v>2</v>
      </c>
      <c r="IQ102" s="31" t="s">
        <v>2502</v>
      </c>
      <c r="IT102" s="31">
        <v>2</v>
      </c>
      <c r="IU102" s="31">
        <v>2</v>
      </c>
      <c r="IV102" s="31">
        <v>2</v>
      </c>
      <c r="IW102" s="31">
        <v>2</v>
      </c>
      <c r="IX102" s="31">
        <v>2</v>
      </c>
      <c r="IY102" s="31">
        <v>2</v>
      </c>
      <c r="IZ102" s="31">
        <v>2</v>
      </c>
      <c r="JD102" s="31">
        <v>2</v>
      </c>
      <c r="JE102" s="31">
        <v>2</v>
      </c>
      <c r="JF102" s="31">
        <v>2</v>
      </c>
      <c r="JG102" s="31">
        <v>2</v>
      </c>
      <c r="JH102" s="31">
        <v>2</v>
      </c>
      <c r="JI102" s="31">
        <v>2</v>
      </c>
      <c r="JJ102" s="31">
        <v>2</v>
      </c>
      <c r="JN102" s="31" t="s">
        <v>2503</v>
      </c>
      <c r="JO102" s="31" t="s">
        <v>2504</v>
      </c>
      <c r="JQ102" s="31" t="s">
        <v>2505</v>
      </c>
      <c r="JR102" s="31" t="s">
        <v>1619</v>
      </c>
      <c r="JT102" s="31" t="s">
        <v>2506</v>
      </c>
      <c r="JU102" s="31" t="s">
        <v>1446</v>
      </c>
      <c r="JZ102" s="31">
        <v>2</v>
      </c>
      <c r="KA102" s="31" t="s">
        <v>1436</v>
      </c>
      <c r="KB102" s="31">
        <v>72</v>
      </c>
      <c r="KC102" s="31">
        <v>2</v>
      </c>
      <c r="KE102" s="31">
        <v>63</v>
      </c>
      <c r="KF102" s="31" t="s">
        <v>1945</v>
      </c>
      <c r="KG102" s="31" t="s">
        <v>2507</v>
      </c>
      <c r="KI102" s="31" t="s">
        <v>2508</v>
      </c>
      <c r="KJ102" s="31" t="s">
        <v>1436</v>
      </c>
      <c r="KL102" s="31" t="s">
        <v>2142</v>
      </c>
      <c r="KM102" s="31" t="s">
        <v>1446</v>
      </c>
      <c r="LA102" s="31" t="s">
        <v>2334</v>
      </c>
      <c r="LB102" s="31" t="s">
        <v>2509</v>
      </c>
      <c r="LC102" s="31">
        <v>2</v>
      </c>
      <c r="LD102" s="31">
        <v>0</v>
      </c>
      <c r="LE102" s="31" t="s">
        <v>2125</v>
      </c>
      <c r="LF102" s="31">
        <v>2</v>
      </c>
      <c r="LG102" s="31">
        <v>2</v>
      </c>
      <c r="LH102" s="31">
        <v>1</v>
      </c>
      <c r="LI102" s="31">
        <v>2</v>
      </c>
      <c r="LK102" s="31">
        <v>2</v>
      </c>
      <c r="LM102" s="31">
        <v>2</v>
      </c>
      <c r="LO102" s="31">
        <v>2</v>
      </c>
      <c r="LQ102" s="31">
        <v>2</v>
      </c>
      <c r="LS102" s="31">
        <v>2</v>
      </c>
      <c r="LU102" s="31">
        <v>2</v>
      </c>
      <c r="LW102" s="31">
        <v>2</v>
      </c>
      <c r="LY102" s="31">
        <v>2</v>
      </c>
      <c r="MA102" s="31">
        <v>1</v>
      </c>
      <c r="MB102" s="31">
        <v>40</v>
      </c>
      <c r="MC102" s="31">
        <v>2</v>
      </c>
      <c r="ME102" s="31">
        <v>2</v>
      </c>
      <c r="MG102" s="31">
        <v>2</v>
      </c>
      <c r="MI102" s="31">
        <v>2</v>
      </c>
      <c r="MK102" s="31">
        <v>2</v>
      </c>
      <c r="MM102" s="31">
        <v>2</v>
      </c>
      <c r="MO102" s="31">
        <v>2</v>
      </c>
      <c r="MQ102" s="31">
        <v>2</v>
      </c>
      <c r="MS102" s="31">
        <v>2</v>
      </c>
      <c r="MU102" s="31">
        <v>2</v>
      </c>
      <c r="MW102" s="31">
        <v>2</v>
      </c>
      <c r="MY102" s="31" t="s">
        <v>355</v>
      </c>
      <c r="NC102" s="31">
        <v>2</v>
      </c>
      <c r="NE102" s="31">
        <v>2</v>
      </c>
      <c r="NG102" s="31">
        <v>2</v>
      </c>
      <c r="NI102" s="31">
        <v>2</v>
      </c>
      <c r="NK102" s="31">
        <v>2</v>
      </c>
      <c r="NM102" s="31">
        <v>2</v>
      </c>
      <c r="NO102" s="31">
        <v>2</v>
      </c>
      <c r="NQ102" s="31">
        <v>2</v>
      </c>
      <c r="NS102" s="31">
        <v>2</v>
      </c>
      <c r="NU102" s="31">
        <v>2</v>
      </c>
      <c r="NW102" s="31">
        <v>2</v>
      </c>
      <c r="NY102" s="31">
        <v>2</v>
      </c>
      <c r="OA102" s="31">
        <v>2</v>
      </c>
      <c r="OC102" s="31">
        <v>2</v>
      </c>
      <c r="OE102" s="31">
        <v>2</v>
      </c>
      <c r="OG102" s="31">
        <v>2</v>
      </c>
      <c r="OI102" s="31">
        <v>2</v>
      </c>
      <c r="OK102" s="31">
        <v>2</v>
      </c>
      <c r="OM102" s="31">
        <v>2</v>
      </c>
      <c r="OO102" s="31">
        <v>2</v>
      </c>
      <c r="OQ102" s="31" t="s">
        <v>356</v>
      </c>
      <c r="OR102" s="31">
        <v>1</v>
      </c>
      <c r="OS102" s="31">
        <v>2</v>
      </c>
      <c r="OU102" s="31">
        <v>2</v>
      </c>
      <c r="OW102" s="31">
        <v>2</v>
      </c>
      <c r="OY102" s="31">
        <v>2</v>
      </c>
      <c r="PA102" s="31">
        <v>2</v>
      </c>
      <c r="PC102" s="31">
        <v>2</v>
      </c>
      <c r="PE102" s="31">
        <v>2</v>
      </c>
      <c r="PG102" s="31">
        <v>2</v>
      </c>
      <c r="PI102" s="31">
        <v>2</v>
      </c>
      <c r="PK102" s="31">
        <v>2</v>
      </c>
      <c r="PM102" s="31">
        <v>2</v>
      </c>
      <c r="PO102" s="31">
        <v>2</v>
      </c>
      <c r="PQ102" s="31">
        <v>2</v>
      </c>
      <c r="PS102" s="31">
        <v>2</v>
      </c>
      <c r="PU102" s="31">
        <v>2</v>
      </c>
      <c r="PW102" s="31">
        <v>2</v>
      </c>
      <c r="PY102" s="31">
        <v>2</v>
      </c>
      <c r="QA102" s="31">
        <v>2</v>
      </c>
      <c r="QC102" s="31">
        <v>2</v>
      </c>
      <c r="QE102" s="31">
        <v>2</v>
      </c>
      <c r="QG102" s="31">
        <v>2</v>
      </c>
      <c r="QI102" s="31" t="s">
        <v>355</v>
      </c>
      <c r="QK102" s="31">
        <v>1</v>
      </c>
      <c r="QL102" s="31">
        <v>2</v>
      </c>
      <c r="QM102" s="31">
        <v>2</v>
      </c>
      <c r="QN102" s="31">
        <v>2</v>
      </c>
      <c r="QO102" s="31">
        <v>2</v>
      </c>
      <c r="QP102" s="31">
        <v>2</v>
      </c>
      <c r="QQ102" s="31">
        <v>2</v>
      </c>
      <c r="QR102" s="31">
        <v>2</v>
      </c>
      <c r="QS102" s="31">
        <v>2</v>
      </c>
      <c r="QT102" s="31">
        <v>2</v>
      </c>
      <c r="QU102" s="31">
        <v>2</v>
      </c>
      <c r="QV102" s="31">
        <v>2</v>
      </c>
      <c r="QW102" s="31">
        <v>2</v>
      </c>
      <c r="QX102" s="31">
        <v>2</v>
      </c>
      <c r="QY102" s="31">
        <v>2</v>
      </c>
      <c r="QZ102" s="31">
        <v>2</v>
      </c>
      <c r="RA102" s="31">
        <v>2</v>
      </c>
      <c r="RB102" s="31">
        <v>2</v>
      </c>
      <c r="RC102" s="31">
        <v>2</v>
      </c>
      <c r="RD102" s="31">
        <v>2</v>
      </c>
      <c r="RE102" s="31">
        <v>2</v>
      </c>
      <c r="RF102" s="31">
        <v>2</v>
      </c>
      <c r="RG102" s="31">
        <v>2</v>
      </c>
      <c r="RH102" s="31">
        <v>2</v>
      </c>
      <c r="RI102" s="31">
        <v>2</v>
      </c>
      <c r="RJ102" s="31">
        <v>2</v>
      </c>
      <c r="RK102" s="31">
        <v>1</v>
      </c>
      <c r="RL102" s="31">
        <v>2</v>
      </c>
      <c r="RM102" s="31">
        <v>2</v>
      </c>
      <c r="RN102" s="31">
        <v>2</v>
      </c>
      <c r="RO102" s="31">
        <v>2</v>
      </c>
      <c r="RP102" s="31">
        <v>2</v>
      </c>
      <c r="RQ102" s="31">
        <v>2</v>
      </c>
      <c r="RR102" s="31">
        <v>2</v>
      </c>
      <c r="RS102" s="31">
        <v>2</v>
      </c>
      <c r="RT102" s="31" t="s">
        <v>2510</v>
      </c>
      <c r="RU102" s="31" t="s">
        <v>2510</v>
      </c>
      <c r="RV102" s="31" t="s">
        <v>355</v>
      </c>
      <c r="RW102" s="31" t="s">
        <v>355</v>
      </c>
      <c r="RX102" s="31">
        <v>4</v>
      </c>
      <c r="RY102" s="31">
        <v>2</v>
      </c>
      <c r="RZ102" s="31">
        <v>2</v>
      </c>
      <c r="SA102" s="31">
        <v>2</v>
      </c>
      <c r="SB102" s="31">
        <v>2</v>
      </c>
      <c r="SC102" s="31">
        <v>2</v>
      </c>
      <c r="SD102" s="31">
        <v>4</v>
      </c>
      <c r="SE102" s="31">
        <v>1</v>
      </c>
      <c r="SF102" s="31">
        <v>2</v>
      </c>
      <c r="SG102" s="31">
        <v>2</v>
      </c>
      <c r="SH102" s="31">
        <v>2</v>
      </c>
      <c r="SI102" s="31">
        <v>2</v>
      </c>
      <c r="SJ102" s="31">
        <v>2</v>
      </c>
      <c r="SK102" s="31">
        <v>2</v>
      </c>
      <c r="SL102" s="31">
        <v>2</v>
      </c>
      <c r="SM102" s="31" t="s">
        <v>2511</v>
      </c>
      <c r="SO102" s="31">
        <v>2</v>
      </c>
      <c r="SP102" s="31">
        <v>2</v>
      </c>
      <c r="SQ102" s="31">
        <v>2</v>
      </c>
      <c r="SR102" s="31">
        <v>2</v>
      </c>
      <c r="SS102" s="31">
        <v>2</v>
      </c>
      <c r="ST102" s="31">
        <v>2</v>
      </c>
      <c r="SU102" s="31">
        <v>2</v>
      </c>
      <c r="SV102" s="31">
        <v>2</v>
      </c>
      <c r="SW102" s="31" t="s">
        <v>1430</v>
      </c>
      <c r="SX102" s="31">
        <v>0.03</v>
      </c>
      <c r="SZ102" s="31">
        <v>2</v>
      </c>
      <c r="TA102" s="31">
        <v>2</v>
      </c>
      <c r="TB102" s="31">
        <v>2</v>
      </c>
      <c r="TC102" s="31">
        <v>2</v>
      </c>
      <c r="TD102" s="31">
        <v>2</v>
      </c>
      <c r="TE102" s="31">
        <v>2</v>
      </c>
      <c r="TF102" s="31">
        <v>2</v>
      </c>
      <c r="TG102" s="31">
        <v>1</v>
      </c>
      <c r="TH102" s="31" t="s">
        <v>1437</v>
      </c>
      <c r="TJ102" s="31" t="s">
        <v>2512</v>
      </c>
      <c r="TK102" s="31" t="s">
        <v>2134</v>
      </c>
      <c r="TL102" s="31" t="s">
        <v>2156</v>
      </c>
      <c r="TS102" s="31">
        <v>2</v>
      </c>
      <c r="TT102" s="31">
        <v>2</v>
      </c>
      <c r="TU102" s="31">
        <v>2</v>
      </c>
      <c r="TV102" s="31">
        <v>1</v>
      </c>
      <c r="TW102" s="31">
        <v>1</v>
      </c>
      <c r="TX102" s="31">
        <v>2</v>
      </c>
      <c r="TY102" s="31">
        <v>2</v>
      </c>
      <c r="TZ102" s="31">
        <v>1</v>
      </c>
      <c r="UA102" s="31">
        <v>1</v>
      </c>
    </row>
    <row r="103" spans="1:547" s="31" customFormat="1" ht="13.5" customHeight="1">
      <c r="A103" s="31">
        <f t="shared" si="1"/>
        <v>101</v>
      </c>
      <c r="B103" s="31">
        <v>101</v>
      </c>
      <c r="C103" s="31">
        <v>71</v>
      </c>
      <c r="D103" s="31" t="s">
        <v>2121</v>
      </c>
      <c r="E103" s="31" t="s">
        <v>2513</v>
      </c>
      <c r="H103" s="31">
        <v>42502</v>
      </c>
      <c r="I103" s="31">
        <v>15756</v>
      </c>
      <c r="J103" s="31">
        <v>2</v>
      </c>
      <c r="K103" s="31">
        <v>1</v>
      </c>
      <c r="L103" s="31">
        <v>1</v>
      </c>
      <c r="M103" s="31">
        <v>1</v>
      </c>
      <c r="N103" s="31">
        <v>1</v>
      </c>
      <c r="O103" s="31">
        <v>1</v>
      </c>
      <c r="P103" s="31">
        <v>1</v>
      </c>
      <c r="Q103" s="31">
        <v>1</v>
      </c>
      <c r="R103" s="31">
        <v>37773</v>
      </c>
      <c r="S103" s="31">
        <v>40330</v>
      </c>
      <c r="T103" s="31">
        <v>42501</v>
      </c>
      <c r="W103" s="31">
        <v>1</v>
      </c>
      <c r="X103" s="31">
        <v>2</v>
      </c>
      <c r="Y103" s="31">
        <v>2</v>
      </c>
      <c r="Z103" s="31">
        <v>2</v>
      </c>
      <c r="AA103" s="31">
        <v>2</v>
      </c>
      <c r="AB103" s="31">
        <v>2</v>
      </c>
      <c r="AC103" s="31">
        <v>2</v>
      </c>
      <c r="AD103" s="31">
        <v>2</v>
      </c>
      <c r="AE103" s="31">
        <v>2</v>
      </c>
      <c r="AF103" s="31">
        <v>2</v>
      </c>
      <c r="AH103" s="31">
        <v>2</v>
      </c>
      <c r="AI103" s="31">
        <v>6</v>
      </c>
      <c r="AJ103" s="31">
        <v>2</v>
      </c>
      <c r="AK103" s="31">
        <v>4</v>
      </c>
      <c r="AL103" s="31">
        <v>2</v>
      </c>
      <c r="AN103" s="31">
        <v>2</v>
      </c>
      <c r="AO103" s="31">
        <v>2</v>
      </c>
      <c r="AP103" s="31">
        <v>2</v>
      </c>
      <c r="AQ103" s="31">
        <v>2</v>
      </c>
      <c r="AR103" s="31">
        <v>2</v>
      </c>
      <c r="AS103" s="31">
        <v>2</v>
      </c>
      <c r="AT103" s="31">
        <v>2</v>
      </c>
      <c r="AU103" s="31">
        <v>2</v>
      </c>
      <c r="AW103" s="31">
        <v>2</v>
      </c>
      <c r="AX103" s="31">
        <v>2</v>
      </c>
      <c r="AY103" s="31">
        <v>2</v>
      </c>
      <c r="AZ103" s="31">
        <v>1</v>
      </c>
      <c r="BA103" s="31">
        <v>1</v>
      </c>
      <c r="BB103" s="31">
        <v>1</v>
      </c>
      <c r="BD103" s="31">
        <v>2</v>
      </c>
      <c r="BE103" s="31">
        <v>1</v>
      </c>
      <c r="BF103" s="31">
        <v>2</v>
      </c>
      <c r="BG103" s="31">
        <v>2</v>
      </c>
      <c r="BH103" s="31">
        <v>2</v>
      </c>
      <c r="BI103" s="31">
        <v>1</v>
      </c>
      <c r="BK103" s="31">
        <v>1</v>
      </c>
      <c r="BL103" s="31">
        <v>2</v>
      </c>
      <c r="BM103" s="31">
        <v>2</v>
      </c>
      <c r="BN103" s="31">
        <v>2</v>
      </c>
      <c r="BO103" s="31">
        <v>2</v>
      </c>
      <c r="BP103" s="31">
        <v>2</v>
      </c>
      <c r="BQ103" s="31">
        <v>3</v>
      </c>
      <c r="BS103" s="31" t="s">
        <v>355</v>
      </c>
      <c r="BT103" s="31">
        <v>2</v>
      </c>
      <c r="BU103" s="31">
        <v>2</v>
      </c>
      <c r="BV103" s="31">
        <v>2</v>
      </c>
      <c r="BW103" s="31">
        <v>2</v>
      </c>
      <c r="BX103" s="31">
        <v>2</v>
      </c>
      <c r="BY103" s="31">
        <v>1</v>
      </c>
      <c r="BZ103" s="31">
        <v>2</v>
      </c>
      <c r="CA103" s="31">
        <v>2</v>
      </c>
      <c r="CB103" s="31">
        <v>2</v>
      </c>
      <c r="CC103" s="31">
        <v>2</v>
      </c>
      <c r="CD103" s="31">
        <v>2</v>
      </c>
      <c r="CH103" s="31">
        <v>1</v>
      </c>
      <c r="CM103" s="31">
        <v>4</v>
      </c>
      <c r="CN103" s="31">
        <v>10</v>
      </c>
      <c r="DA103" s="31">
        <v>2</v>
      </c>
      <c r="DC103" s="31">
        <v>6</v>
      </c>
      <c r="DF103" s="31">
        <v>4</v>
      </c>
      <c r="DG103" s="31">
        <v>4</v>
      </c>
      <c r="DH103" s="31">
        <v>4</v>
      </c>
      <c r="DI103" s="31">
        <v>2</v>
      </c>
      <c r="DJ103" s="31">
        <v>2</v>
      </c>
      <c r="DK103" s="31">
        <v>2</v>
      </c>
      <c r="DL103" s="31">
        <v>4</v>
      </c>
      <c r="DM103" s="31">
        <v>4</v>
      </c>
      <c r="DN103" s="31">
        <v>4</v>
      </c>
      <c r="DO103" s="31">
        <v>4</v>
      </c>
      <c r="DP103" s="31">
        <v>4</v>
      </c>
      <c r="DQ103" s="31">
        <v>4</v>
      </c>
      <c r="DR103" s="31">
        <v>42</v>
      </c>
      <c r="DT103" s="31">
        <v>181</v>
      </c>
      <c r="DU103" s="31">
        <v>0</v>
      </c>
      <c r="DV103" s="31">
        <v>171</v>
      </c>
      <c r="DW103" s="31" t="s">
        <v>2136</v>
      </c>
      <c r="DX103" s="31">
        <v>37.9</v>
      </c>
      <c r="DY103" s="31">
        <v>35</v>
      </c>
      <c r="DZ103" s="31">
        <v>55</v>
      </c>
      <c r="EA103" s="31" t="s">
        <v>2179</v>
      </c>
      <c r="EB103" s="31">
        <v>68</v>
      </c>
      <c r="EC103" s="31">
        <v>59</v>
      </c>
      <c r="ED103" s="31">
        <v>104</v>
      </c>
      <c r="EE103" s="31" t="s">
        <v>2138</v>
      </c>
      <c r="EV103" s="31">
        <v>1</v>
      </c>
      <c r="EW103" s="31">
        <v>2</v>
      </c>
      <c r="EX103" s="31">
        <v>1</v>
      </c>
      <c r="EY103" s="31">
        <v>2</v>
      </c>
      <c r="FA103" s="31">
        <v>3</v>
      </c>
      <c r="FE103" s="31">
        <v>1.2</v>
      </c>
      <c r="FK103" s="31">
        <v>2</v>
      </c>
      <c r="FL103" s="31">
        <v>1</v>
      </c>
      <c r="FM103" s="31">
        <v>1</v>
      </c>
      <c r="FN103" s="31">
        <v>2</v>
      </c>
      <c r="FO103" s="31">
        <v>2</v>
      </c>
      <c r="FP103" s="31">
        <v>2</v>
      </c>
      <c r="FQ103" s="31">
        <v>2</v>
      </c>
      <c r="FR103" s="31">
        <v>2</v>
      </c>
      <c r="FS103" s="31">
        <v>4</v>
      </c>
      <c r="FT103" s="31">
        <v>1</v>
      </c>
      <c r="FU103" s="31">
        <v>2</v>
      </c>
      <c r="FV103" s="31">
        <v>2</v>
      </c>
      <c r="FW103" s="31">
        <v>1</v>
      </c>
      <c r="FX103" s="31">
        <v>1</v>
      </c>
      <c r="FY103" s="31">
        <v>2</v>
      </c>
      <c r="GA103" s="31">
        <v>2</v>
      </c>
      <c r="GB103" s="31">
        <v>2</v>
      </c>
      <c r="GC103" s="31">
        <v>1</v>
      </c>
      <c r="GD103" s="31">
        <v>1959</v>
      </c>
      <c r="GE103" s="31">
        <v>1</v>
      </c>
      <c r="GF103" s="31">
        <v>1980</v>
      </c>
      <c r="GG103" s="31">
        <v>2</v>
      </c>
      <c r="GH103" s="31">
        <v>2</v>
      </c>
      <c r="GJ103" s="31">
        <v>2</v>
      </c>
      <c r="GL103" s="31">
        <v>1</v>
      </c>
      <c r="GO103" s="31">
        <v>2</v>
      </c>
      <c r="GQ103" s="31">
        <v>1</v>
      </c>
      <c r="GR103" s="31" t="s">
        <v>1453</v>
      </c>
      <c r="GS103" s="31">
        <v>1</v>
      </c>
      <c r="GT103" s="31" t="s">
        <v>2188</v>
      </c>
      <c r="GU103" s="31">
        <v>2</v>
      </c>
      <c r="GW103" s="31">
        <v>2</v>
      </c>
      <c r="GY103" s="31">
        <v>2</v>
      </c>
      <c r="HA103" s="31">
        <v>2</v>
      </c>
      <c r="HM103" s="31">
        <v>2</v>
      </c>
      <c r="HP103" s="31">
        <v>2</v>
      </c>
      <c r="HQ103" s="31">
        <v>2</v>
      </c>
      <c r="HR103" s="31">
        <v>2</v>
      </c>
      <c r="HS103" s="31">
        <v>2</v>
      </c>
      <c r="HT103" s="31">
        <v>2</v>
      </c>
      <c r="HU103" s="31">
        <v>2</v>
      </c>
      <c r="HV103" s="31">
        <v>2</v>
      </c>
      <c r="HZ103" s="31">
        <v>2</v>
      </c>
      <c r="IA103" s="31">
        <v>2</v>
      </c>
      <c r="IB103" s="31">
        <v>2</v>
      </c>
      <c r="IC103" s="31">
        <v>2</v>
      </c>
      <c r="ID103" s="31">
        <v>2</v>
      </c>
      <c r="IE103" s="31">
        <v>2</v>
      </c>
      <c r="IF103" s="31">
        <v>2</v>
      </c>
      <c r="IJ103" s="31">
        <v>2</v>
      </c>
      <c r="IK103" s="31">
        <v>2</v>
      </c>
      <c r="IL103" s="31">
        <v>2</v>
      </c>
      <c r="IM103" s="31">
        <v>2</v>
      </c>
      <c r="IN103" s="31">
        <v>2</v>
      </c>
      <c r="IO103" s="31">
        <v>2</v>
      </c>
      <c r="IP103" s="31">
        <v>2</v>
      </c>
      <c r="IT103" s="31">
        <v>2</v>
      </c>
      <c r="IU103" s="31">
        <v>2</v>
      </c>
      <c r="IV103" s="31">
        <v>2</v>
      </c>
      <c r="IW103" s="31">
        <v>2</v>
      </c>
      <c r="IX103" s="31">
        <v>2</v>
      </c>
      <c r="IY103" s="31">
        <v>2</v>
      </c>
      <c r="IZ103" s="31">
        <v>2</v>
      </c>
      <c r="JD103" s="31">
        <v>2</v>
      </c>
      <c r="JE103" s="31">
        <v>2</v>
      </c>
      <c r="JF103" s="31">
        <v>2</v>
      </c>
      <c r="JG103" s="31">
        <v>2</v>
      </c>
      <c r="JH103" s="31">
        <v>2</v>
      </c>
      <c r="JI103" s="31">
        <v>2</v>
      </c>
      <c r="JJ103" s="31">
        <v>2</v>
      </c>
      <c r="JN103" s="31" t="s">
        <v>2514</v>
      </c>
      <c r="JO103" s="31" t="s">
        <v>2515</v>
      </c>
      <c r="JP103" s="31" t="s">
        <v>2516</v>
      </c>
      <c r="JQ103" s="31" t="s">
        <v>2517</v>
      </c>
      <c r="JZ103" s="31">
        <v>2</v>
      </c>
      <c r="KA103" s="31" t="s">
        <v>2444</v>
      </c>
      <c r="KB103" s="31">
        <v>91</v>
      </c>
      <c r="KC103" s="31">
        <v>2</v>
      </c>
      <c r="KD103" s="31" t="s">
        <v>368</v>
      </c>
      <c r="KE103" s="31">
        <v>72</v>
      </c>
      <c r="LA103" s="31" t="s">
        <v>2518</v>
      </c>
      <c r="LB103" s="31" t="s">
        <v>2199</v>
      </c>
      <c r="LC103" s="31">
        <v>2</v>
      </c>
      <c r="LD103" s="31">
        <v>2</v>
      </c>
      <c r="LE103" s="31" t="s">
        <v>2161</v>
      </c>
      <c r="LF103" s="31">
        <v>2</v>
      </c>
      <c r="LG103" s="31">
        <v>2</v>
      </c>
      <c r="LH103" s="31">
        <v>1</v>
      </c>
      <c r="LI103" s="31">
        <v>2</v>
      </c>
      <c r="LK103" s="31">
        <v>2</v>
      </c>
      <c r="LM103" s="31">
        <v>2</v>
      </c>
      <c r="LO103" s="31">
        <v>1</v>
      </c>
      <c r="LP103" s="31">
        <v>58</v>
      </c>
      <c r="LQ103" s="31">
        <v>2</v>
      </c>
      <c r="LS103" s="31">
        <v>2</v>
      </c>
      <c r="LU103" s="31">
        <v>1</v>
      </c>
      <c r="LV103" s="31">
        <v>10</v>
      </c>
      <c r="LW103" s="31">
        <v>2</v>
      </c>
      <c r="LY103" s="31">
        <v>2</v>
      </c>
      <c r="MA103" s="31">
        <v>2</v>
      </c>
      <c r="MC103" s="31">
        <v>2</v>
      </c>
      <c r="ME103" s="31">
        <v>2</v>
      </c>
      <c r="MG103" s="31">
        <v>2</v>
      </c>
      <c r="MI103" s="31">
        <v>2</v>
      </c>
      <c r="MK103" s="31">
        <v>2</v>
      </c>
      <c r="MM103" s="31">
        <v>2</v>
      </c>
      <c r="MO103" s="31">
        <v>2</v>
      </c>
      <c r="MQ103" s="31">
        <v>1</v>
      </c>
      <c r="MR103" s="31">
        <v>31</v>
      </c>
      <c r="MS103" s="31">
        <v>2</v>
      </c>
      <c r="MU103" s="31">
        <v>2</v>
      </c>
      <c r="MW103" s="31">
        <v>2</v>
      </c>
      <c r="MY103" s="31" t="s">
        <v>355</v>
      </c>
      <c r="NC103" s="31">
        <v>2</v>
      </c>
      <c r="NE103" s="31">
        <v>2</v>
      </c>
      <c r="NG103" s="31">
        <v>2</v>
      </c>
      <c r="NI103" s="31">
        <v>2</v>
      </c>
      <c r="NK103" s="31">
        <v>2</v>
      </c>
      <c r="NM103" s="31">
        <v>2</v>
      </c>
      <c r="NO103" s="31">
        <v>2</v>
      </c>
      <c r="NQ103" s="31">
        <v>2</v>
      </c>
      <c r="NS103" s="31">
        <v>2</v>
      </c>
      <c r="NU103" s="31">
        <v>2</v>
      </c>
      <c r="NW103" s="31">
        <v>2</v>
      </c>
      <c r="NY103" s="31">
        <v>2</v>
      </c>
      <c r="OA103" s="31">
        <v>2</v>
      </c>
      <c r="OC103" s="31">
        <v>2</v>
      </c>
      <c r="OE103" s="31">
        <v>2</v>
      </c>
      <c r="OG103" s="31">
        <v>2</v>
      </c>
      <c r="OI103" s="31">
        <v>2</v>
      </c>
      <c r="OK103" s="31">
        <v>2</v>
      </c>
      <c r="OM103" s="31">
        <v>2</v>
      </c>
      <c r="OO103" s="31">
        <v>2</v>
      </c>
      <c r="OQ103" s="31" t="s">
        <v>355</v>
      </c>
      <c r="OS103" s="31">
        <v>2</v>
      </c>
      <c r="OU103" s="31">
        <v>2</v>
      </c>
      <c r="OW103" s="31">
        <v>2</v>
      </c>
      <c r="OY103" s="31">
        <v>2</v>
      </c>
      <c r="PA103" s="31">
        <v>2</v>
      </c>
      <c r="PC103" s="31">
        <v>2</v>
      </c>
      <c r="PE103" s="31">
        <v>2</v>
      </c>
      <c r="PG103" s="31">
        <v>2</v>
      </c>
      <c r="PI103" s="31">
        <v>2</v>
      </c>
      <c r="PK103" s="31">
        <v>2</v>
      </c>
      <c r="PM103" s="31">
        <v>2</v>
      </c>
      <c r="PO103" s="31">
        <v>2</v>
      </c>
      <c r="PQ103" s="31">
        <v>2</v>
      </c>
      <c r="PS103" s="31">
        <v>2</v>
      </c>
      <c r="PU103" s="31">
        <v>2</v>
      </c>
      <c r="PW103" s="31">
        <v>2</v>
      </c>
      <c r="PY103" s="31">
        <v>2</v>
      </c>
      <c r="QA103" s="31">
        <v>2</v>
      </c>
      <c r="QC103" s="31">
        <v>2</v>
      </c>
      <c r="QE103" s="31">
        <v>2</v>
      </c>
      <c r="QG103" s="31">
        <v>2</v>
      </c>
      <c r="QI103" s="31" t="s">
        <v>355</v>
      </c>
      <c r="QK103" s="31">
        <v>1</v>
      </c>
      <c r="QL103" s="31">
        <v>2</v>
      </c>
      <c r="QM103" s="31">
        <v>2</v>
      </c>
      <c r="QN103" s="31">
        <v>2</v>
      </c>
      <c r="QO103" s="31">
        <v>2</v>
      </c>
      <c r="QP103" s="31">
        <v>2</v>
      </c>
      <c r="QQ103" s="31">
        <v>2</v>
      </c>
      <c r="QR103" s="31">
        <v>2</v>
      </c>
      <c r="QS103" s="31">
        <v>2</v>
      </c>
      <c r="QT103" s="31">
        <v>2</v>
      </c>
      <c r="QU103" s="31">
        <v>2</v>
      </c>
      <c r="QV103" s="31">
        <v>2</v>
      </c>
      <c r="QW103" s="31">
        <v>2</v>
      </c>
      <c r="QX103" s="31">
        <v>2</v>
      </c>
      <c r="QY103" s="31">
        <v>2</v>
      </c>
      <c r="QZ103" s="31">
        <v>2</v>
      </c>
      <c r="RA103" s="31">
        <v>2</v>
      </c>
      <c r="RB103" s="31">
        <v>1</v>
      </c>
      <c r="RC103" s="31">
        <v>1</v>
      </c>
      <c r="RD103" s="31">
        <v>2</v>
      </c>
      <c r="RE103" s="31">
        <v>1</v>
      </c>
      <c r="RF103" s="31">
        <v>2</v>
      </c>
      <c r="RG103" s="31">
        <v>1</v>
      </c>
      <c r="RH103" s="31">
        <v>2</v>
      </c>
      <c r="RI103" s="31">
        <v>1</v>
      </c>
      <c r="RJ103" s="31">
        <v>2</v>
      </c>
      <c r="RK103" s="31">
        <v>1</v>
      </c>
      <c r="RL103" s="31">
        <v>2</v>
      </c>
      <c r="RM103" s="31">
        <v>2</v>
      </c>
      <c r="RN103" s="31">
        <v>2</v>
      </c>
      <c r="RO103" s="31">
        <v>1</v>
      </c>
      <c r="RP103" s="31">
        <v>2</v>
      </c>
      <c r="RQ103" s="31">
        <v>2</v>
      </c>
      <c r="RR103" s="31">
        <v>1</v>
      </c>
      <c r="RS103" s="31">
        <v>1</v>
      </c>
      <c r="RT103" s="31" t="s">
        <v>2231</v>
      </c>
      <c r="RU103" s="31" t="s">
        <v>2519</v>
      </c>
      <c r="RV103" s="31" t="s">
        <v>355</v>
      </c>
      <c r="RW103" s="31" t="s">
        <v>355</v>
      </c>
      <c r="RX103" s="31">
        <v>4</v>
      </c>
      <c r="RY103" s="31">
        <v>1</v>
      </c>
      <c r="RZ103" s="31">
        <v>2</v>
      </c>
      <c r="SA103" s="31">
        <v>2</v>
      </c>
      <c r="SB103" s="31">
        <v>2</v>
      </c>
      <c r="SC103" s="31">
        <v>2</v>
      </c>
      <c r="SD103" s="31">
        <v>4</v>
      </c>
      <c r="SE103" s="31">
        <v>1</v>
      </c>
      <c r="SF103" s="31">
        <v>2</v>
      </c>
      <c r="SG103" s="31">
        <v>2</v>
      </c>
      <c r="SH103" s="31">
        <v>2</v>
      </c>
      <c r="SI103" s="31">
        <v>2</v>
      </c>
      <c r="SJ103" s="31">
        <v>2</v>
      </c>
      <c r="SK103" s="31">
        <v>2</v>
      </c>
      <c r="SL103" s="31">
        <v>2</v>
      </c>
      <c r="SM103" s="31" t="s">
        <v>2153</v>
      </c>
      <c r="SO103" s="31">
        <v>2</v>
      </c>
      <c r="SP103" s="31">
        <v>2</v>
      </c>
      <c r="SQ103" s="31">
        <v>2</v>
      </c>
      <c r="SR103" s="31">
        <v>2</v>
      </c>
      <c r="SS103" s="31">
        <v>2</v>
      </c>
      <c r="ST103" s="31">
        <v>2</v>
      </c>
      <c r="SU103" s="31">
        <v>2</v>
      </c>
      <c r="SV103" s="31">
        <v>2</v>
      </c>
      <c r="SW103" s="31" t="s">
        <v>1437</v>
      </c>
      <c r="SZ103" s="31">
        <v>2</v>
      </c>
      <c r="TA103" s="31">
        <v>2</v>
      </c>
      <c r="TB103" s="31">
        <v>2</v>
      </c>
      <c r="TC103" s="31">
        <v>2</v>
      </c>
      <c r="TD103" s="31">
        <v>1</v>
      </c>
      <c r="TE103" s="31">
        <v>2</v>
      </c>
      <c r="TF103" s="31">
        <v>2</v>
      </c>
      <c r="TG103" s="31">
        <v>1</v>
      </c>
      <c r="TH103" s="31" t="s">
        <v>1437</v>
      </c>
      <c r="TJ103" s="31" t="s">
        <v>2340</v>
      </c>
      <c r="TK103" s="31" t="s">
        <v>2155</v>
      </c>
      <c r="TL103" s="31" t="s">
        <v>1437</v>
      </c>
      <c r="TM103" s="31" t="s">
        <v>2234</v>
      </c>
      <c r="TS103" s="31">
        <v>2</v>
      </c>
      <c r="TT103" s="31">
        <v>1</v>
      </c>
      <c r="TU103" s="31">
        <v>2</v>
      </c>
      <c r="TV103" s="31">
        <v>2</v>
      </c>
      <c r="TW103" s="31">
        <v>1</v>
      </c>
      <c r="TX103" s="31">
        <v>2</v>
      </c>
      <c r="TY103" s="31">
        <v>2</v>
      </c>
      <c r="TZ103" s="31">
        <v>1</v>
      </c>
      <c r="UA103" s="31">
        <v>1</v>
      </c>
    </row>
    <row r="104" spans="1:547" s="31" customFormat="1" ht="13.5" customHeight="1">
      <c r="A104" s="31">
        <f t="shared" si="1"/>
        <v>102</v>
      </c>
      <c r="B104" s="31">
        <v>102</v>
      </c>
      <c r="C104" s="31">
        <v>72</v>
      </c>
      <c r="D104" s="31" t="s">
        <v>2121</v>
      </c>
      <c r="E104" s="31" t="s">
        <v>2520</v>
      </c>
      <c r="H104" s="31">
        <v>42508</v>
      </c>
      <c r="I104" s="31">
        <v>21596</v>
      </c>
      <c r="J104" s="31">
        <v>2</v>
      </c>
      <c r="K104" s="31">
        <v>1</v>
      </c>
      <c r="L104" s="31">
        <v>3</v>
      </c>
      <c r="M104" s="31">
        <v>2</v>
      </c>
      <c r="N104" s="31">
        <v>3</v>
      </c>
      <c r="O104" s="31">
        <v>1</v>
      </c>
      <c r="P104" s="31">
        <v>1</v>
      </c>
      <c r="Q104" s="31">
        <v>1</v>
      </c>
      <c r="R104" s="31">
        <v>41974</v>
      </c>
      <c r="S104" s="31">
        <v>42064</v>
      </c>
      <c r="T104" s="31">
        <v>42124</v>
      </c>
      <c r="U104" s="31">
        <v>42141</v>
      </c>
      <c r="W104" s="31">
        <v>1</v>
      </c>
      <c r="X104" s="31">
        <v>2</v>
      </c>
      <c r="Y104" s="31">
        <v>2</v>
      </c>
      <c r="Z104" s="31">
        <v>2</v>
      </c>
      <c r="AA104" s="31">
        <v>2</v>
      </c>
      <c r="AB104" s="31">
        <v>2</v>
      </c>
      <c r="AC104" s="31">
        <v>2</v>
      </c>
      <c r="AD104" s="31">
        <v>1</v>
      </c>
      <c r="AE104" s="31">
        <v>2</v>
      </c>
      <c r="AF104" s="31">
        <v>2</v>
      </c>
      <c r="AG104" s="31">
        <v>1</v>
      </c>
      <c r="AH104" s="31">
        <v>1</v>
      </c>
      <c r="AI104" s="31">
        <v>2</v>
      </c>
      <c r="AJ104" s="31">
        <v>2</v>
      </c>
      <c r="AK104" s="31">
        <v>1</v>
      </c>
      <c r="AL104" s="31">
        <v>2</v>
      </c>
      <c r="AN104" s="31">
        <v>1</v>
      </c>
      <c r="AO104" s="31">
        <v>2</v>
      </c>
      <c r="AP104" s="31">
        <v>2</v>
      </c>
      <c r="AQ104" s="31">
        <v>2</v>
      </c>
      <c r="AR104" s="31">
        <v>1</v>
      </c>
      <c r="AS104" s="31">
        <v>2</v>
      </c>
      <c r="AT104" s="31">
        <v>2</v>
      </c>
      <c r="AU104" s="31">
        <v>2</v>
      </c>
      <c r="AW104" s="31">
        <v>1</v>
      </c>
      <c r="AX104" s="31">
        <v>2</v>
      </c>
      <c r="AY104" s="31">
        <v>2</v>
      </c>
      <c r="AZ104" s="31">
        <v>1</v>
      </c>
      <c r="BA104" s="31">
        <v>2</v>
      </c>
      <c r="BB104" s="31">
        <v>2</v>
      </c>
      <c r="BD104" s="31">
        <v>2</v>
      </c>
      <c r="BE104" s="31">
        <v>2</v>
      </c>
      <c r="BF104" s="31">
        <v>2</v>
      </c>
      <c r="BG104" s="31">
        <v>1</v>
      </c>
      <c r="BH104" s="31">
        <v>2</v>
      </c>
      <c r="BI104" s="31">
        <v>1</v>
      </c>
      <c r="BK104" s="31">
        <v>1</v>
      </c>
      <c r="BL104" s="31">
        <v>2</v>
      </c>
      <c r="BM104" s="31">
        <v>1</v>
      </c>
      <c r="BN104" s="31">
        <v>1</v>
      </c>
      <c r="BO104" s="31">
        <v>1</v>
      </c>
      <c r="BP104" s="31">
        <v>1</v>
      </c>
      <c r="BQ104" s="31">
        <v>1</v>
      </c>
      <c r="BS104" s="31" t="s">
        <v>355</v>
      </c>
      <c r="BT104" s="31">
        <v>2</v>
      </c>
      <c r="BU104" s="31">
        <v>2</v>
      </c>
      <c r="BV104" s="31">
        <v>2</v>
      </c>
      <c r="BW104" s="31">
        <v>2</v>
      </c>
      <c r="BX104" s="31">
        <v>2</v>
      </c>
      <c r="BY104" s="31">
        <v>1</v>
      </c>
      <c r="BZ104" s="31">
        <v>2</v>
      </c>
      <c r="CA104" s="31">
        <v>2</v>
      </c>
      <c r="CB104" s="31">
        <v>2</v>
      </c>
      <c r="CC104" s="31">
        <v>2</v>
      </c>
      <c r="CD104" s="31">
        <v>1</v>
      </c>
      <c r="CH104" s="31">
        <v>1</v>
      </c>
      <c r="CM104" s="31">
        <v>5</v>
      </c>
      <c r="CN104" s="31">
        <v>7</v>
      </c>
      <c r="CO104" s="31">
        <v>11</v>
      </c>
      <c r="CP104" s="31">
        <v>13</v>
      </c>
      <c r="CQ104" s="31">
        <v>27</v>
      </c>
      <c r="CR104" s="31">
        <v>16</v>
      </c>
      <c r="CS104" s="31">
        <v>21</v>
      </c>
      <c r="CT104" s="31">
        <v>29</v>
      </c>
      <c r="DA104" s="31">
        <v>2</v>
      </c>
      <c r="DB104" s="31">
        <v>3</v>
      </c>
      <c r="DC104" s="31">
        <v>1</v>
      </c>
      <c r="DD104" s="31">
        <v>4</v>
      </c>
      <c r="DE104" s="31">
        <v>2</v>
      </c>
      <c r="DF104" s="31">
        <v>4</v>
      </c>
      <c r="DG104" s="31">
        <v>4</v>
      </c>
      <c r="DH104" s="31">
        <v>4</v>
      </c>
      <c r="DI104" s="31">
        <v>0</v>
      </c>
      <c r="DJ104" s="31">
        <v>0</v>
      </c>
      <c r="DK104" s="31">
        <v>0</v>
      </c>
      <c r="DL104" s="31">
        <v>0</v>
      </c>
      <c r="DM104" s="31">
        <v>0</v>
      </c>
      <c r="DN104" s="31">
        <v>0</v>
      </c>
      <c r="DO104" s="31">
        <v>0</v>
      </c>
      <c r="DP104" s="31">
        <v>0</v>
      </c>
      <c r="DQ104" s="31">
        <v>0</v>
      </c>
      <c r="DR104" s="31">
        <v>12</v>
      </c>
      <c r="DS104" s="31">
        <v>2.0519662921348298</v>
      </c>
      <c r="DX104" s="31">
        <v>61.3</v>
      </c>
      <c r="DY104" s="31">
        <v>56.4</v>
      </c>
      <c r="DZ104" s="31">
        <v>66.8</v>
      </c>
      <c r="EA104" s="31" t="s">
        <v>2137</v>
      </c>
      <c r="EB104" s="31">
        <v>48</v>
      </c>
      <c r="EC104" s="31">
        <v>59</v>
      </c>
      <c r="ED104" s="31">
        <v>104</v>
      </c>
      <c r="EE104" s="31" t="s">
        <v>2138</v>
      </c>
      <c r="EV104" s="31">
        <v>1</v>
      </c>
      <c r="EW104" s="31">
        <v>2</v>
      </c>
      <c r="EX104" s="31">
        <v>2</v>
      </c>
      <c r="EY104" s="31">
        <v>2</v>
      </c>
      <c r="EZ104" s="31">
        <v>1</v>
      </c>
      <c r="FA104" s="31">
        <v>1</v>
      </c>
      <c r="FK104" s="31">
        <v>1</v>
      </c>
      <c r="FL104" s="31">
        <v>2</v>
      </c>
      <c r="FM104" s="31">
        <v>2</v>
      </c>
      <c r="FN104" s="31">
        <v>2</v>
      </c>
      <c r="FO104" s="31">
        <v>2</v>
      </c>
      <c r="FP104" s="31">
        <v>2</v>
      </c>
      <c r="FQ104" s="31">
        <v>2</v>
      </c>
      <c r="FR104" s="31">
        <v>2</v>
      </c>
      <c r="FS104" s="31">
        <v>4</v>
      </c>
      <c r="FT104" s="31">
        <v>2</v>
      </c>
      <c r="FU104" s="31">
        <v>2</v>
      </c>
      <c r="FV104" s="31">
        <v>2</v>
      </c>
      <c r="FW104" s="31">
        <v>1</v>
      </c>
      <c r="FX104" s="31">
        <v>1</v>
      </c>
      <c r="FY104" s="31">
        <v>2</v>
      </c>
      <c r="GA104" s="31">
        <v>2</v>
      </c>
      <c r="GB104" s="31">
        <v>2</v>
      </c>
      <c r="GC104" s="31">
        <v>1</v>
      </c>
      <c r="GD104" s="31">
        <v>1970</v>
      </c>
      <c r="GE104" s="31">
        <v>1</v>
      </c>
      <c r="GF104" s="31">
        <v>2005</v>
      </c>
      <c r="GG104" s="31">
        <v>0.25</v>
      </c>
      <c r="GH104" s="31">
        <v>2</v>
      </c>
      <c r="GJ104" s="31">
        <v>2</v>
      </c>
      <c r="GL104" s="31">
        <v>1</v>
      </c>
      <c r="GO104" s="31">
        <v>2</v>
      </c>
      <c r="GQ104" s="31">
        <v>2</v>
      </c>
      <c r="GS104" s="31">
        <v>2</v>
      </c>
      <c r="GU104" s="31">
        <v>2</v>
      </c>
      <c r="GW104" s="31">
        <v>2</v>
      </c>
      <c r="GY104" s="31">
        <v>2</v>
      </c>
      <c r="HA104" s="31">
        <v>2</v>
      </c>
      <c r="HM104" s="31">
        <v>2</v>
      </c>
      <c r="HP104" s="31">
        <v>2</v>
      </c>
      <c r="HQ104" s="31">
        <v>2</v>
      </c>
      <c r="HR104" s="31">
        <v>2</v>
      </c>
      <c r="HS104" s="31">
        <v>2</v>
      </c>
      <c r="HT104" s="31">
        <v>2</v>
      </c>
      <c r="HU104" s="31">
        <v>2</v>
      </c>
      <c r="HV104" s="31">
        <v>2</v>
      </c>
      <c r="HZ104" s="31">
        <v>2</v>
      </c>
      <c r="IA104" s="31">
        <v>2</v>
      </c>
      <c r="IB104" s="31">
        <v>2</v>
      </c>
      <c r="IC104" s="31">
        <v>2</v>
      </c>
      <c r="ID104" s="31">
        <v>2</v>
      </c>
      <c r="IE104" s="31">
        <v>2</v>
      </c>
      <c r="IF104" s="31">
        <v>2</v>
      </c>
      <c r="IJ104" s="31">
        <v>2</v>
      </c>
      <c r="IK104" s="31">
        <v>2</v>
      </c>
      <c r="IL104" s="31">
        <v>2</v>
      </c>
      <c r="IM104" s="31">
        <v>2</v>
      </c>
      <c r="IN104" s="31">
        <v>2</v>
      </c>
      <c r="IO104" s="31">
        <v>2</v>
      </c>
      <c r="IP104" s="31">
        <v>2</v>
      </c>
      <c r="IT104" s="31">
        <v>2</v>
      </c>
      <c r="IU104" s="31">
        <v>2</v>
      </c>
      <c r="IV104" s="31">
        <v>2</v>
      </c>
      <c r="IW104" s="31">
        <v>2</v>
      </c>
      <c r="IX104" s="31">
        <v>2</v>
      </c>
      <c r="IY104" s="31">
        <v>2</v>
      </c>
      <c r="IZ104" s="31">
        <v>2</v>
      </c>
      <c r="JD104" s="31">
        <v>2</v>
      </c>
      <c r="JE104" s="31">
        <v>2</v>
      </c>
      <c r="JF104" s="31">
        <v>2</v>
      </c>
      <c r="JG104" s="31">
        <v>2</v>
      </c>
      <c r="JH104" s="31">
        <v>2</v>
      </c>
      <c r="JI104" s="31">
        <v>2</v>
      </c>
      <c r="JJ104" s="31">
        <v>2</v>
      </c>
      <c r="JQ104" s="31" t="s">
        <v>2521</v>
      </c>
      <c r="JZ104" s="31">
        <v>1</v>
      </c>
      <c r="KC104" s="31">
        <v>2</v>
      </c>
      <c r="KD104" s="31" t="s">
        <v>1600</v>
      </c>
      <c r="KE104" s="31">
        <v>55</v>
      </c>
      <c r="LA104" s="31" t="s">
        <v>2181</v>
      </c>
      <c r="LB104" s="31" t="s">
        <v>2162</v>
      </c>
      <c r="LC104" s="31">
        <v>2</v>
      </c>
      <c r="LE104" s="31" t="s">
        <v>2217</v>
      </c>
      <c r="LF104" s="31">
        <v>2</v>
      </c>
      <c r="LG104" s="31">
        <v>2</v>
      </c>
      <c r="LH104" s="31">
        <v>1</v>
      </c>
      <c r="LI104" s="31">
        <v>2</v>
      </c>
      <c r="LK104" s="31">
        <v>2</v>
      </c>
      <c r="LM104" s="31">
        <v>2</v>
      </c>
      <c r="LO104" s="31">
        <v>2</v>
      </c>
      <c r="LQ104" s="31">
        <v>2</v>
      </c>
      <c r="LS104" s="31">
        <v>2</v>
      </c>
      <c r="LU104" s="31">
        <v>2</v>
      </c>
      <c r="LW104" s="31">
        <v>2</v>
      </c>
      <c r="LY104" s="31">
        <v>2</v>
      </c>
      <c r="MA104" s="31">
        <v>2</v>
      </c>
      <c r="MC104" s="31">
        <v>2</v>
      </c>
      <c r="ME104" s="31">
        <v>2</v>
      </c>
      <c r="MG104" s="31">
        <v>2</v>
      </c>
      <c r="MI104" s="31">
        <v>2</v>
      </c>
      <c r="MK104" s="31">
        <v>2</v>
      </c>
      <c r="MM104" s="31">
        <v>1</v>
      </c>
      <c r="MN104" s="31">
        <v>30</v>
      </c>
      <c r="MO104" s="31">
        <v>2</v>
      </c>
      <c r="MQ104" s="31">
        <v>2</v>
      </c>
      <c r="MS104" s="31">
        <v>2</v>
      </c>
      <c r="MU104" s="31">
        <v>2</v>
      </c>
      <c r="MW104" s="31">
        <v>2</v>
      </c>
      <c r="MY104" s="31" t="s">
        <v>355</v>
      </c>
      <c r="NC104" s="31">
        <v>2</v>
      </c>
      <c r="NE104" s="31">
        <v>2</v>
      </c>
      <c r="NG104" s="31">
        <v>2</v>
      </c>
      <c r="NI104" s="31">
        <v>2</v>
      </c>
      <c r="NK104" s="31">
        <v>2</v>
      </c>
      <c r="NM104" s="31">
        <v>2</v>
      </c>
      <c r="NO104" s="31">
        <v>2</v>
      </c>
      <c r="NQ104" s="31">
        <v>2</v>
      </c>
      <c r="NS104" s="31">
        <v>1</v>
      </c>
      <c r="NT104" s="31">
        <v>30</v>
      </c>
      <c r="NU104" s="31">
        <v>2</v>
      </c>
      <c r="NW104" s="31">
        <v>2</v>
      </c>
      <c r="NY104" s="31">
        <v>2</v>
      </c>
      <c r="OA104" s="31">
        <v>2</v>
      </c>
      <c r="OC104" s="31">
        <v>2</v>
      </c>
      <c r="OE104" s="31">
        <v>2</v>
      </c>
      <c r="OG104" s="31">
        <v>2</v>
      </c>
      <c r="OI104" s="31">
        <v>2</v>
      </c>
      <c r="OK104" s="31">
        <v>2</v>
      </c>
      <c r="OM104" s="31">
        <v>2</v>
      </c>
      <c r="OO104" s="31">
        <v>2</v>
      </c>
      <c r="OQ104" s="31" t="s">
        <v>355</v>
      </c>
      <c r="OS104" s="31">
        <v>2</v>
      </c>
      <c r="OU104" s="31">
        <v>2</v>
      </c>
      <c r="OW104" s="31">
        <v>2</v>
      </c>
      <c r="OY104" s="31">
        <v>2</v>
      </c>
      <c r="PA104" s="31">
        <v>2</v>
      </c>
      <c r="PC104" s="31">
        <v>2</v>
      </c>
      <c r="PE104" s="31">
        <v>2</v>
      </c>
      <c r="PG104" s="31">
        <v>2</v>
      </c>
      <c r="PI104" s="31">
        <v>1</v>
      </c>
      <c r="PJ104" s="31">
        <v>10</v>
      </c>
      <c r="PK104" s="31">
        <v>2</v>
      </c>
      <c r="PM104" s="31">
        <v>2</v>
      </c>
      <c r="PO104" s="31">
        <v>2</v>
      </c>
      <c r="PQ104" s="31">
        <v>2</v>
      </c>
      <c r="PS104" s="31">
        <v>2</v>
      </c>
      <c r="PU104" s="31">
        <v>2</v>
      </c>
      <c r="PW104" s="31">
        <v>2</v>
      </c>
      <c r="PY104" s="31">
        <v>2</v>
      </c>
      <c r="QA104" s="31">
        <v>2</v>
      </c>
      <c r="QC104" s="31">
        <v>2</v>
      </c>
      <c r="QE104" s="31">
        <v>2</v>
      </c>
      <c r="QG104" s="31">
        <v>2</v>
      </c>
      <c r="QI104" s="31" t="s">
        <v>355</v>
      </c>
      <c r="QK104" s="31">
        <v>7</v>
      </c>
      <c r="QL104" s="31">
        <v>2</v>
      </c>
      <c r="QM104" s="31">
        <v>2</v>
      </c>
      <c r="QN104" s="31">
        <v>2</v>
      </c>
      <c r="QO104" s="31">
        <v>2</v>
      </c>
      <c r="QP104" s="31">
        <v>2</v>
      </c>
      <c r="QQ104" s="31">
        <v>2</v>
      </c>
      <c r="QR104" s="31">
        <v>2</v>
      </c>
      <c r="QS104" s="31">
        <v>2</v>
      </c>
      <c r="QT104" s="31">
        <v>2</v>
      </c>
      <c r="QU104" s="31">
        <v>2</v>
      </c>
      <c r="QV104" s="31">
        <v>2</v>
      </c>
      <c r="QW104" s="31">
        <v>2</v>
      </c>
      <c r="QX104" s="31">
        <v>2</v>
      </c>
      <c r="QY104" s="31">
        <v>2</v>
      </c>
      <c r="QZ104" s="31">
        <v>2</v>
      </c>
      <c r="RA104" s="31">
        <v>2</v>
      </c>
      <c r="RB104" s="31">
        <v>2</v>
      </c>
      <c r="RC104" s="31">
        <v>2</v>
      </c>
      <c r="RD104" s="31">
        <v>2</v>
      </c>
      <c r="RE104" s="31">
        <v>1</v>
      </c>
      <c r="RF104" s="31">
        <v>2</v>
      </c>
      <c r="RG104" s="31">
        <v>2</v>
      </c>
      <c r="RH104" s="31">
        <v>2</v>
      </c>
      <c r="RI104" s="31">
        <v>2</v>
      </c>
      <c r="RJ104" s="31">
        <v>2</v>
      </c>
      <c r="RK104" s="31">
        <v>2</v>
      </c>
      <c r="RL104" s="31">
        <v>2</v>
      </c>
      <c r="RM104" s="31">
        <v>2</v>
      </c>
      <c r="RN104" s="31">
        <v>2</v>
      </c>
      <c r="RO104" s="31">
        <v>2</v>
      </c>
      <c r="RP104" s="31">
        <v>2</v>
      </c>
      <c r="RQ104" s="31">
        <v>2</v>
      </c>
      <c r="RR104" s="31">
        <v>2</v>
      </c>
      <c r="RS104" s="31">
        <v>2</v>
      </c>
      <c r="RT104" s="31" t="s">
        <v>2522</v>
      </c>
      <c r="RU104" s="31" t="s">
        <v>2522</v>
      </c>
      <c r="RV104" s="31" t="s">
        <v>355</v>
      </c>
      <c r="RW104" s="31" t="s">
        <v>355</v>
      </c>
      <c r="RX104" s="31">
        <v>3</v>
      </c>
      <c r="RY104" s="31">
        <v>2</v>
      </c>
      <c r="RZ104" s="31">
        <v>2</v>
      </c>
      <c r="SA104" s="31">
        <v>2</v>
      </c>
      <c r="SB104" s="31">
        <v>2</v>
      </c>
      <c r="SC104" s="31">
        <v>2</v>
      </c>
      <c r="SD104" s="31">
        <v>3</v>
      </c>
      <c r="SE104" s="31">
        <v>2</v>
      </c>
      <c r="SF104" s="31">
        <v>2</v>
      </c>
      <c r="SG104" s="31">
        <v>2</v>
      </c>
      <c r="SH104" s="31">
        <v>2</v>
      </c>
      <c r="SI104" s="31">
        <v>2</v>
      </c>
      <c r="SJ104" s="31">
        <v>2</v>
      </c>
      <c r="SK104" s="31">
        <v>2</v>
      </c>
      <c r="SL104" s="31">
        <v>2</v>
      </c>
      <c r="SM104" s="31" t="s">
        <v>2128</v>
      </c>
      <c r="SO104" s="31">
        <v>2</v>
      </c>
      <c r="SP104" s="31">
        <v>2</v>
      </c>
      <c r="SQ104" s="31">
        <v>2</v>
      </c>
      <c r="SR104" s="31">
        <v>2</v>
      </c>
      <c r="SS104" s="31">
        <v>1</v>
      </c>
      <c r="ST104" s="31">
        <v>2</v>
      </c>
      <c r="SU104" s="31">
        <v>2</v>
      </c>
      <c r="SV104" s="31">
        <v>2</v>
      </c>
      <c r="SW104" s="31" t="s">
        <v>1430</v>
      </c>
      <c r="SX104" s="31">
        <v>0.5</v>
      </c>
      <c r="SZ104" s="31">
        <v>2</v>
      </c>
      <c r="TA104" s="31">
        <v>2</v>
      </c>
      <c r="TB104" s="31">
        <v>2</v>
      </c>
      <c r="TC104" s="31">
        <v>1</v>
      </c>
      <c r="TD104" s="31">
        <v>2</v>
      </c>
      <c r="TE104" s="31">
        <v>2</v>
      </c>
      <c r="TF104" s="31">
        <v>2</v>
      </c>
      <c r="TG104" s="31">
        <v>1</v>
      </c>
      <c r="TH104" s="31" t="s">
        <v>1430</v>
      </c>
      <c r="TJ104" s="31" t="s">
        <v>2129</v>
      </c>
      <c r="TK104" s="31" t="s">
        <v>2270</v>
      </c>
      <c r="TQ104" s="31">
        <v>1</v>
      </c>
      <c r="TS104" s="31">
        <v>2</v>
      </c>
      <c r="TT104" s="31">
        <v>2</v>
      </c>
      <c r="TU104" s="31">
        <v>2</v>
      </c>
      <c r="TV104" s="31">
        <v>1</v>
      </c>
      <c r="TW104" s="31">
        <v>1</v>
      </c>
      <c r="TX104" s="31">
        <v>2</v>
      </c>
      <c r="TY104" s="31">
        <v>2</v>
      </c>
      <c r="TZ104" s="31">
        <v>1</v>
      </c>
      <c r="UA104" s="31">
        <v>1</v>
      </c>
    </row>
    <row r="105" spans="1:547" s="31" customFormat="1" ht="13.5" customHeight="1">
      <c r="A105" s="31">
        <f t="shared" si="1"/>
        <v>103</v>
      </c>
      <c r="B105" s="31">
        <v>103</v>
      </c>
      <c r="C105" s="31">
        <v>73</v>
      </c>
      <c r="D105" s="31" t="s">
        <v>2121</v>
      </c>
      <c r="E105" s="31" t="s">
        <v>2523</v>
      </c>
      <c r="H105" s="31">
        <v>42516</v>
      </c>
      <c r="I105" s="31">
        <v>15178</v>
      </c>
      <c r="J105" s="31">
        <v>2</v>
      </c>
      <c r="K105" s="31">
        <v>1</v>
      </c>
      <c r="L105" s="31">
        <v>5</v>
      </c>
      <c r="M105" s="31">
        <v>2</v>
      </c>
      <c r="N105" s="31">
        <v>1</v>
      </c>
      <c r="O105" s="31">
        <v>1</v>
      </c>
      <c r="P105" s="31">
        <v>1</v>
      </c>
      <c r="Q105" s="31">
        <v>1</v>
      </c>
      <c r="R105" s="31">
        <v>41160</v>
      </c>
      <c r="S105" s="31">
        <v>41395</v>
      </c>
      <c r="T105" s="31">
        <v>42370</v>
      </c>
      <c r="W105" s="31">
        <v>1</v>
      </c>
      <c r="X105" s="31">
        <v>2</v>
      </c>
      <c r="Y105" s="31">
        <v>2</v>
      </c>
      <c r="Z105" s="31">
        <v>2</v>
      </c>
      <c r="AA105" s="31">
        <v>2</v>
      </c>
      <c r="AB105" s="31">
        <v>2</v>
      </c>
      <c r="AC105" s="31">
        <v>2</v>
      </c>
      <c r="AD105" s="31">
        <v>3</v>
      </c>
      <c r="AE105" s="31">
        <v>3</v>
      </c>
      <c r="AF105" s="31">
        <v>3</v>
      </c>
      <c r="AG105" s="31">
        <v>3</v>
      </c>
      <c r="AH105" s="31">
        <v>2</v>
      </c>
      <c r="AI105" s="31">
        <v>6</v>
      </c>
      <c r="AJ105" s="31">
        <v>2</v>
      </c>
      <c r="AK105" s="31">
        <v>4</v>
      </c>
      <c r="AL105" s="31">
        <v>2</v>
      </c>
      <c r="AN105" s="31">
        <v>2</v>
      </c>
      <c r="AO105" s="31">
        <v>2</v>
      </c>
      <c r="AP105" s="31">
        <v>2</v>
      </c>
      <c r="AQ105" s="31">
        <v>2</v>
      </c>
      <c r="AR105" s="31">
        <v>2</v>
      </c>
      <c r="AS105" s="31">
        <v>2</v>
      </c>
      <c r="AT105" s="31">
        <v>2</v>
      </c>
      <c r="AU105" s="31">
        <v>2</v>
      </c>
      <c r="AW105" s="31">
        <v>1</v>
      </c>
      <c r="AX105" s="31">
        <v>2</v>
      </c>
      <c r="AY105" s="31">
        <v>2</v>
      </c>
      <c r="AZ105" s="31">
        <v>1</v>
      </c>
      <c r="BA105" s="31">
        <v>1</v>
      </c>
      <c r="BB105" s="31">
        <v>2</v>
      </c>
      <c r="BD105" s="31">
        <v>1</v>
      </c>
      <c r="BE105" s="31">
        <v>2</v>
      </c>
      <c r="BF105" s="31">
        <v>2</v>
      </c>
      <c r="BG105" s="31">
        <v>1</v>
      </c>
      <c r="BH105" s="31">
        <v>1</v>
      </c>
      <c r="BI105" s="31">
        <v>2</v>
      </c>
      <c r="BK105" s="31">
        <v>2</v>
      </c>
      <c r="BL105" s="31">
        <v>2</v>
      </c>
      <c r="BM105" s="31">
        <v>2</v>
      </c>
      <c r="BN105" s="31">
        <v>2</v>
      </c>
      <c r="BO105" s="31">
        <v>2</v>
      </c>
      <c r="BP105" s="31">
        <v>2</v>
      </c>
      <c r="BQ105" s="31">
        <v>2</v>
      </c>
      <c r="BS105" s="31" t="s">
        <v>355</v>
      </c>
      <c r="BT105" s="31">
        <v>2</v>
      </c>
      <c r="BU105" s="31">
        <v>2</v>
      </c>
      <c r="BV105" s="31">
        <v>2</v>
      </c>
      <c r="BW105" s="31">
        <v>2</v>
      </c>
      <c r="BX105" s="31">
        <v>2</v>
      </c>
      <c r="BY105" s="31">
        <v>1</v>
      </c>
      <c r="BZ105" s="31">
        <v>2</v>
      </c>
      <c r="CA105" s="31">
        <v>2</v>
      </c>
      <c r="CC105" s="31">
        <v>2</v>
      </c>
      <c r="CD105" s="31">
        <v>1</v>
      </c>
      <c r="CH105" s="31">
        <v>1</v>
      </c>
      <c r="CM105" s="31">
        <v>21</v>
      </c>
      <c r="CN105" s="31">
        <v>15</v>
      </c>
      <c r="DA105" s="31">
        <v>4</v>
      </c>
      <c r="DF105" s="31">
        <v>4</v>
      </c>
      <c r="DG105" s="31">
        <v>2</v>
      </c>
      <c r="DH105" s="31">
        <v>4</v>
      </c>
      <c r="DI105" s="31">
        <v>4</v>
      </c>
      <c r="DJ105" s="31">
        <v>4</v>
      </c>
      <c r="DK105" s="31">
        <v>4</v>
      </c>
      <c r="DL105" s="31">
        <v>4</v>
      </c>
      <c r="DM105" s="31">
        <v>2</v>
      </c>
      <c r="DN105" s="31">
        <v>2</v>
      </c>
      <c r="DO105" s="31">
        <v>4</v>
      </c>
      <c r="DP105" s="31">
        <v>4</v>
      </c>
      <c r="DQ105" s="31">
        <v>4</v>
      </c>
      <c r="DR105" s="31">
        <v>42</v>
      </c>
      <c r="DS105" s="31">
        <v>0.13467920353982299</v>
      </c>
      <c r="DT105" s="31">
        <v>370</v>
      </c>
      <c r="DU105" s="31">
        <v>0</v>
      </c>
      <c r="DV105" s="31">
        <v>190</v>
      </c>
      <c r="DW105" s="31" t="s">
        <v>2136</v>
      </c>
      <c r="EV105" s="31">
        <v>1</v>
      </c>
      <c r="EW105" s="31">
        <v>2</v>
      </c>
      <c r="EX105" s="31">
        <v>2</v>
      </c>
      <c r="EY105" s="31">
        <v>2</v>
      </c>
      <c r="EZ105" s="31">
        <v>1</v>
      </c>
      <c r="FA105" s="31">
        <v>3</v>
      </c>
      <c r="FB105" s="31">
        <v>1</v>
      </c>
      <c r="FC105" s="31">
        <v>7</v>
      </c>
      <c r="FK105" s="31">
        <v>1</v>
      </c>
      <c r="FL105" s="31">
        <v>2</v>
      </c>
      <c r="FM105" s="31">
        <v>2</v>
      </c>
      <c r="FN105" s="31">
        <v>2</v>
      </c>
      <c r="FO105" s="31">
        <v>2</v>
      </c>
      <c r="FP105" s="31">
        <v>2</v>
      </c>
      <c r="FQ105" s="31">
        <v>2</v>
      </c>
      <c r="FR105" s="31">
        <v>2</v>
      </c>
      <c r="FS105" s="31">
        <v>4</v>
      </c>
      <c r="FT105" s="31">
        <v>2</v>
      </c>
      <c r="FU105" s="31">
        <v>2</v>
      </c>
      <c r="FV105" s="31">
        <v>2</v>
      </c>
      <c r="FW105" s="31">
        <v>11</v>
      </c>
      <c r="FX105" s="31">
        <v>1</v>
      </c>
      <c r="FY105" s="31">
        <v>2</v>
      </c>
      <c r="GA105" s="31">
        <v>1</v>
      </c>
      <c r="GB105" s="31">
        <v>2</v>
      </c>
      <c r="GC105" s="31">
        <v>2</v>
      </c>
      <c r="GE105" s="31">
        <v>2</v>
      </c>
      <c r="GH105" s="31">
        <v>2</v>
      </c>
      <c r="GJ105" s="31">
        <v>1</v>
      </c>
      <c r="GK105" s="31" t="s">
        <v>2524</v>
      </c>
      <c r="GL105" s="31">
        <v>1</v>
      </c>
      <c r="GM105" s="31">
        <v>42370</v>
      </c>
      <c r="GO105" s="31">
        <v>2</v>
      </c>
      <c r="GQ105" s="31">
        <v>2</v>
      </c>
      <c r="GS105" s="31">
        <v>2</v>
      </c>
      <c r="GU105" s="31">
        <v>2</v>
      </c>
      <c r="GW105" s="31">
        <v>2</v>
      </c>
      <c r="GY105" s="31">
        <v>2</v>
      </c>
      <c r="HA105" s="31">
        <v>2</v>
      </c>
      <c r="HM105" s="31">
        <v>2</v>
      </c>
      <c r="HP105" s="31">
        <v>2</v>
      </c>
      <c r="HQ105" s="31">
        <v>2</v>
      </c>
      <c r="HR105" s="31">
        <v>2</v>
      </c>
      <c r="HS105" s="31">
        <v>2</v>
      </c>
      <c r="HT105" s="31">
        <v>2</v>
      </c>
      <c r="HU105" s="31">
        <v>2</v>
      </c>
      <c r="HV105" s="31">
        <v>2</v>
      </c>
      <c r="HZ105" s="31">
        <v>2</v>
      </c>
      <c r="IA105" s="31">
        <v>2</v>
      </c>
      <c r="IB105" s="31">
        <v>2</v>
      </c>
      <c r="IC105" s="31">
        <v>2</v>
      </c>
      <c r="ID105" s="31">
        <v>2</v>
      </c>
      <c r="IE105" s="31">
        <v>2</v>
      </c>
      <c r="IF105" s="31">
        <v>2</v>
      </c>
      <c r="IJ105" s="31">
        <v>2</v>
      </c>
      <c r="IK105" s="31">
        <v>2</v>
      </c>
      <c r="IL105" s="31">
        <v>2</v>
      </c>
      <c r="IM105" s="31">
        <v>2</v>
      </c>
      <c r="IN105" s="31">
        <v>2</v>
      </c>
      <c r="IO105" s="31">
        <v>2</v>
      </c>
      <c r="IP105" s="31">
        <v>2</v>
      </c>
      <c r="IT105" s="31">
        <v>2</v>
      </c>
      <c r="IU105" s="31">
        <v>2</v>
      </c>
      <c r="IV105" s="31">
        <v>2</v>
      </c>
      <c r="IW105" s="31">
        <v>2</v>
      </c>
      <c r="IX105" s="31">
        <v>2</v>
      </c>
      <c r="IY105" s="31">
        <v>2</v>
      </c>
      <c r="IZ105" s="31">
        <v>2</v>
      </c>
      <c r="JD105" s="31">
        <v>2</v>
      </c>
      <c r="JE105" s="31">
        <v>2</v>
      </c>
      <c r="JF105" s="31">
        <v>2</v>
      </c>
      <c r="JG105" s="31">
        <v>2</v>
      </c>
      <c r="JH105" s="31">
        <v>2</v>
      </c>
      <c r="JI105" s="31">
        <v>2</v>
      </c>
      <c r="JJ105" s="31">
        <v>2</v>
      </c>
      <c r="JT105" s="31" t="s">
        <v>2525</v>
      </c>
      <c r="JZ105" s="31">
        <v>2</v>
      </c>
      <c r="KA105" s="31" t="s">
        <v>2444</v>
      </c>
      <c r="KB105" s="31">
        <v>93</v>
      </c>
      <c r="KC105" s="31">
        <v>2</v>
      </c>
      <c r="KD105" s="31" t="s">
        <v>2526</v>
      </c>
      <c r="KE105" s="31">
        <v>43</v>
      </c>
      <c r="LA105" s="31" t="s">
        <v>2527</v>
      </c>
      <c r="LB105" s="31" t="s">
        <v>2125</v>
      </c>
      <c r="LC105" s="31">
        <v>1</v>
      </c>
      <c r="LD105" s="31">
        <v>2</v>
      </c>
      <c r="LE105" s="31" t="s">
        <v>2260</v>
      </c>
      <c r="LF105" s="31">
        <v>2</v>
      </c>
      <c r="LG105" s="31">
        <v>2</v>
      </c>
      <c r="LH105" s="31">
        <v>1</v>
      </c>
      <c r="LI105" s="31">
        <v>2</v>
      </c>
      <c r="LK105" s="31">
        <v>2</v>
      </c>
      <c r="LM105" s="31">
        <v>2</v>
      </c>
      <c r="LO105" s="31">
        <v>2</v>
      </c>
      <c r="LQ105" s="31">
        <v>2</v>
      </c>
      <c r="LS105" s="31">
        <v>2</v>
      </c>
      <c r="LU105" s="31">
        <v>2</v>
      </c>
      <c r="LW105" s="31">
        <v>2</v>
      </c>
      <c r="LY105" s="31">
        <v>2</v>
      </c>
      <c r="MA105" s="31">
        <v>2</v>
      </c>
      <c r="MC105" s="31">
        <v>2</v>
      </c>
      <c r="ME105" s="31">
        <v>2</v>
      </c>
      <c r="MG105" s="31">
        <v>2</v>
      </c>
      <c r="MI105" s="31">
        <v>2</v>
      </c>
      <c r="MK105" s="31">
        <v>2</v>
      </c>
      <c r="MM105" s="31">
        <v>2</v>
      </c>
      <c r="MO105" s="31">
        <v>2</v>
      </c>
      <c r="MQ105" s="31">
        <v>2</v>
      </c>
      <c r="MS105" s="31">
        <v>2</v>
      </c>
      <c r="MU105" s="31">
        <v>2</v>
      </c>
      <c r="MW105" s="31">
        <v>2</v>
      </c>
      <c r="MY105" s="31" t="s">
        <v>356</v>
      </c>
      <c r="MZ105" s="31">
        <v>10</v>
      </c>
      <c r="NC105" s="31">
        <v>2</v>
      </c>
      <c r="NE105" s="31">
        <v>2</v>
      </c>
      <c r="NG105" s="31">
        <v>2</v>
      </c>
      <c r="NI105" s="31">
        <v>2</v>
      </c>
      <c r="NK105" s="31">
        <v>2</v>
      </c>
      <c r="NM105" s="31">
        <v>2</v>
      </c>
      <c r="NO105" s="31">
        <v>2</v>
      </c>
      <c r="NQ105" s="31">
        <v>2</v>
      </c>
      <c r="NS105" s="31">
        <v>2</v>
      </c>
      <c r="NU105" s="31">
        <v>2</v>
      </c>
      <c r="NW105" s="31">
        <v>1</v>
      </c>
      <c r="NX105" s="31">
        <v>25</v>
      </c>
      <c r="NY105" s="31">
        <v>2</v>
      </c>
      <c r="OA105" s="31">
        <v>2</v>
      </c>
      <c r="OC105" s="31">
        <v>2</v>
      </c>
      <c r="OE105" s="31">
        <v>1</v>
      </c>
      <c r="OF105" s="31">
        <v>30</v>
      </c>
      <c r="OG105" s="31">
        <v>2</v>
      </c>
      <c r="OI105" s="31">
        <v>2</v>
      </c>
      <c r="OK105" s="31">
        <v>2</v>
      </c>
      <c r="OM105" s="31">
        <v>2</v>
      </c>
      <c r="OO105" s="31">
        <v>2</v>
      </c>
      <c r="OQ105" s="31" t="s">
        <v>356</v>
      </c>
      <c r="OR105" s="31">
        <v>30</v>
      </c>
      <c r="OS105" s="31">
        <v>2</v>
      </c>
      <c r="OU105" s="31">
        <v>2</v>
      </c>
      <c r="OW105" s="31">
        <v>2</v>
      </c>
      <c r="OY105" s="31">
        <v>2</v>
      </c>
      <c r="PA105" s="31">
        <v>2</v>
      </c>
      <c r="PC105" s="31">
        <v>2</v>
      </c>
      <c r="PE105" s="31">
        <v>2</v>
      </c>
      <c r="PG105" s="31">
        <v>2</v>
      </c>
      <c r="PI105" s="31">
        <v>2</v>
      </c>
      <c r="PK105" s="31">
        <v>2</v>
      </c>
      <c r="PM105" s="31">
        <v>2</v>
      </c>
      <c r="PO105" s="31">
        <v>2</v>
      </c>
      <c r="PQ105" s="31">
        <v>2</v>
      </c>
      <c r="PS105" s="31">
        <v>2</v>
      </c>
      <c r="PU105" s="31">
        <v>2</v>
      </c>
      <c r="PW105" s="31">
        <v>2</v>
      </c>
      <c r="PY105" s="31">
        <v>2</v>
      </c>
      <c r="QA105" s="31">
        <v>2</v>
      </c>
      <c r="QC105" s="31">
        <v>2</v>
      </c>
      <c r="QE105" s="31">
        <v>2</v>
      </c>
      <c r="QG105" s="31">
        <v>2</v>
      </c>
      <c r="QI105" s="31" t="s">
        <v>355</v>
      </c>
      <c r="QK105" s="31">
        <v>1</v>
      </c>
      <c r="QL105" s="31">
        <v>2</v>
      </c>
      <c r="QM105" s="31">
        <v>2</v>
      </c>
      <c r="QN105" s="31">
        <v>2</v>
      </c>
      <c r="QO105" s="31">
        <v>2</v>
      </c>
      <c r="QP105" s="31">
        <v>2</v>
      </c>
      <c r="QQ105" s="31">
        <v>2</v>
      </c>
      <c r="QR105" s="31">
        <v>2</v>
      </c>
      <c r="QS105" s="31">
        <v>2</v>
      </c>
      <c r="QT105" s="31">
        <v>2</v>
      </c>
      <c r="QU105" s="31">
        <v>2</v>
      </c>
      <c r="QV105" s="31">
        <v>2</v>
      </c>
      <c r="QW105" s="31">
        <v>2</v>
      </c>
      <c r="QX105" s="31">
        <v>2</v>
      </c>
      <c r="QY105" s="31">
        <v>2</v>
      </c>
      <c r="QZ105" s="31">
        <v>2</v>
      </c>
      <c r="RA105" s="31">
        <v>2</v>
      </c>
      <c r="RB105" s="31">
        <v>2</v>
      </c>
      <c r="RC105" s="31">
        <v>1</v>
      </c>
      <c r="RD105" s="31">
        <v>2</v>
      </c>
      <c r="RE105" s="31">
        <v>2</v>
      </c>
      <c r="RF105" s="31">
        <v>2</v>
      </c>
      <c r="RG105" s="31">
        <v>2</v>
      </c>
      <c r="RH105" s="31">
        <v>2</v>
      </c>
      <c r="RI105" s="31">
        <v>1</v>
      </c>
      <c r="RJ105" s="31">
        <v>2</v>
      </c>
      <c r="RK105" s="31">
        <v>1</v>
      </c>
      <c r="RL105" s="31">
        <v>2</v>
      </c>
      <c r="RM105" s="31">
        <v>2</v>
      </c>
      <c r="RN105" s="31">
        <v>2</v>
      </c>
      <c r="RO105" s="31">
        <v>1</v>
      </c>
      <c r="RP105" s="31">
        <v>2</v>
      </c>
      <c r="RQ105" s="31">
        <v>2</v>
      </c>
      <c r="RR105" s="31">
        <v>2</v>
      </c>
      <c r="RS105" s="31">
        <v>2</v>
      </c>
      <c r="RT105" s="31" t="s">
        <v>2231</v>
      </c>
      <c r="RU105" s="31" t="s">
        <v>1702</v>
      </c>
      <c r="RV105" s="31" t="s">
        <v>355</v>
      </c>
      <c r="RW105" s="31" t="s">
        <v>355</v>
      </c>
      <c r="RX105" s="31">
        <v>1</v>
      </c>
      <c r="RY105" s="31">
        <v>1</v>
      </c>
      <c r="RZ105" s="31">
        <v>2</v>
      </c>
      <c r="SA105" s="31">
        <v>2</v>
      </c>
      <c r="SB105" s="31">
        <v>2</v>
      </c>
      <c r="SC105" s="31">
        <v>1</v>
      </c>
      <c r="SD105" s="31">
        <v>1</v>
      </c>
      <c r="SE105" s="31">
        <v>1</v>
      </c>
      <c r="SF105" s="31">
        <v>2</v>
      </c>
      <c r="SG105" s="31">
        <v>2</v>
      </c>
      <c r="SH105" s="31">
        <v>2</v>
      </c>
      <c r="SI105" s="31">
        <v>1</v>
      </c>
      <c r="SJ105" s="31">
        <v>2</v>
      </c>
      <c r="SK105" s="31">
        <v>2</v>
      </c>
      <c r="SL105" s="31">
        <v>2</v>
      </c>
      <c r="SM105" s="31" t="s">
        <v>2457</v>
      </c>
      <c r="SO105" s="31">
        <v>2</v>
      </c>
      <c r="SP105" s="31">
        <v>2</v>
      </c>
      <c r="SQ105" s="31">
        <v>2</v>
      </c>
      <c r="SR105" s="31">
        <v>2</v>
      </c>
      <c r="SS105" s="31">
        <v>2</v>
      </c>
      <c r="ST105" s="31">
        <v>2</v>
      </c>
      <c r="SU105" s="31">
        <v>2</v>
      </c>
      <c r="SV105" s="31">
        <v>2</v>
      </c>
      <c r="SW105" s="31" t="s">
        <v>2354</v>
      </c>
      <c r="SX105" s="31">
        <v>0.5</v>
      </c>
      <c r="SZ105" s="31">
        <v>2</v>
      </c>
      <c r="TA105" s="31">
        <v>2</v>
      </c>
      <c r="TB105" s="31">
        <v>2</v>
      </c>
      <c r="TC105" s="31">
        <v>1</v>
      </c>
      <c r="TD105" s="31">
        <v>2</v>
      </c>
      <c r="TE105" s="31">
        <v>2</v>
      </c>
      <c r="TF105" s="31">
        <v>1</v>
      </c>
      <c r="TG105" s="31">
        <v>2</v>
      </c>
      <c r="TH105" s="31" t="s">
        <v>1437</v>
      </c>
      <c r="TJ105" s="31" t="s">
        <v>2340</v>
      </c>
      <c r="TK105" s="31" t="s">
        <v>2355</v>
      </c>
      <c r="TL105" s="31" t="s">
        <v>2400</v>
      </c>
      <c r="TM105" s="31" t="s">
        <v>2528</v>
      </c>
      <c r="TN105" s="31" t="s">
        <v>2529</v>
      </c>
      <c r="TQ105" s="31">
        <v>36</v>
      </c>
      <c r="TS105" s="31">
        <v>2</v>
      </c>
      <c r="TT105" s="31">
        <v>2</v>
      </c>
      <c r="TU105" s="31">
        <v>2</v>
      </c>
      <c r="TV105" s="31">
        <v>2</v>
      </c>
      <c r="TW105" s="31">
        <v>1</v>
      </c>
      <c r="TX105" s="31">
        <v>1</v>
      </c>
      <c r="TY105" s="31">
        <v>2</v>
      </c>
      <c r="TZ105" s="31">
        <v>1</v>
      </c>
      <c r="UA105" s="31">
        <v>1</v>
      </c>
    </row>
    <row r="106" spans="1:547" s="31" customFormat="1" ht="13.5" customHeight="1">
      <c r="A106" s="31">
        <f t="shared" si="1"/>
        <v>104</v>
      </c>
      <c r="B106" s="31">
        <v>104</v>
      </c>
      <c r="C106" s="31">
        <v>74</v>
      </c>
      <c r="D106" s="31" t="s">
        <v>2121</v>
      </c>
      <c r="E106" s="31" t="s">
        <v>2530</v>
      </c>
      <c r="H106" s="31">
        <v>42520</v>
      </c>
      <c r="I106" s="31">
        <v>22709</v>
      </c>
      <c r="J106" s="31">
        <v>2</v>
      </c>
      <c r="K106" s="31">
        <v>1</v>
      </c>
      <c r="L106" s="31">
        <v>5</v>
      </c>
      <c r="M106" s="31">
        <v>2</v>
      </c>
      <c r="N106" s="31">
        <v>5</v>
      </c>
      <c r="O106" s="31">
        <v>1</v>
      </c>
      <c r="P106" s="31">
        <v>1</v>
      </c>
      <c r="Q106" s="31">
        <v>1</v>
      </c>
      <c r="R106" s="31">
        <v>41334</v>
      </c>
      <c r="S106" s="31">
        <v>41395</v>
      </c>
      <c r="T106" s="31">
        <v>42430</v>
      </c>
      <c r="W106" s="31">
        <v>1</v>
      </c>
      <c r="X106" s="31">
        <v>2</v>
      </c>
      <c r="Y106" s="31">
        <v>2</v>
      </c>
      <c r="Z106" s="31">
        <v>2</v>
      </c>
      <c r="AA106" s="31">
        <v>2</v>
      </c>
      <c r="AB106" s="31">
        <v>2</v>
      </c>
      <c r="AC106" s="31">
        <v>2</v>
      </c>
      <c r="AD106" s="31">
        <v>2</v>
      </c>
      <c r="AE106" s="31">
        <v>2</v>
      </c>
      <c r="AF106" s="31">
        <v>1</v>
      </c>
      <c r="AG106" s="31">
        <v>2</v>
      </c>
      <c r="AH106" s="31">
        <v>1</v>
      </c>
      <c r="AI106" s="31">
        <v>2</v>
      </c>
      <c r="AJ106" s="31">
        <v>2</v>
      </c>
      <c r="AK106" s="31">
        <v>4</v>
      </c>
      <c r="AL106" s="31">
        <v>2</v>
      </c>
      <c r="AN106" s="31">
        <v>2</v>
      </c>
      <c r="AO106" s="31">
        <v>2</v>
      </c>
      <c r="AP106" s="31">
        <v>2</v>
      </c>
      <c r="AQ106" s="31">
        <v>2</v>
      </c>
      <c r="AR106" s="31">
        <v>2</v>
      </c>
      <c r="AS106" s="31">
        <v>2</v>
      </c>
      <c r="AT106" s="31">
        <v>2</v>
      </c>
      <c r="AU106" s="31">
        <v>2</v>
      </c>
      <c r="AW106" s="31">
        <v>2</v>
      </c>
      <c r="AX106" s="31">
        <v>2</v>
      </c>
      <c r="AY106" s="31">
        <v>2</v>
      </c>
      <c r="AZ106" s="31">
        <v>1</v>
      </c>
      <c r="BA106" s="31">
        <v>1</v>
      </c>
      <c r="BB106" s="31">
        <v>1</v>
      </c>
      <c r="BD106" s="31">
        <v>2</v>
      </c>
      <c r="BE106" s="31">
        <v>2</v>
      </c>
      <c r="BF106" s="31">
        <v>2</v>
      </c>
      <c r="BG106" s="31">
        <v>2</v>
      </c>
      <c r="BH106" s="31">
        <v>1</v>
      </c>
      <c r="BI106" s="31">
        <v>1</v>
      </c>
      <c r="BK106" s="31">
        <v>1</v>
      </c>
      <c r="BL106" s="31">
        <v>1</v>
      </c>
      <c r="BM106" s="31">
        <v>2</v>
      </c>
      <c r="BN106" s="31">
        <v>2</v>
      </c>
      <c r="BO106" s="31">
        <v>2</v>
      </c>
      <c r="BP106" s="31">
        <v>2</v>
      </c>
      <c r="BQ106" s="31">
        <v>3</v>
      </c>
      <c r="BT106" s="31">
        <v>2</v>
      </c>
      <c r="BU106" s="31">
        <v>2</v>
      </c>
      <c r="BV106" s="31">
        <v>2</v>
      </c>
      <c r="BW106" s="31">
        <v>2</v>
      </c>
      <c r="BX106" s="31">
        <v>2</v>
      </c>
      <c r="BY106" s="31">
        <v>1</v>
      </c>
      <c r="BZ106" s="31">
        <v>2</v>
      </c>
      <c r="CA106" s="31">
        <v>2</v>
      </c>
      <c r="CB106" s="31">
        <v>2</v>
      </c>
      <c r="CC106" s="31">
        <v>2</v>
      </c>
      <c r="CD106" s="31">
        <v>2</v>
      </c>
      <c r="CH106" s="31">
        <v>2</v>
      </c>
      <c r="CM106" s="31">
        <v>8</v>
      </c>
      <c r="CN106" s="31">
        <v>13</v>
      </c>
      <c r="CO106" s="31">
        <v>6</v>
      </c>
      <c r="CP106" s="31">
        <v>11</v>
      </c>
      <c r="CQ106" s="31">
        <v>31</v>
      </c>
      <c r="DA106" s="31">
        <v>2</v>
      </c>
      <c r="DB106" s="31">
        <v>3</v>
      </c>
      <c r="DC106" s="31">
        <v>6</v>
      </c>
      <c r="DF106" s="31">
        <v>4</v>
      </c>
      <c r="DG106" s="31">
        <v>4</v>
      </c>
      <c r="DH106" s="31">
        <v>4</v>
      </c>
      <c r="DI106" s="31">
        <v>3</v>
      </c>
      <c r="DJ106" s="31">
        <v>3</v>
      </c>
      <c r="DK106" s="31">
        <v>2</v>
      </c>
      <c r="DL106" s="31">
        <v>4</v>
      </c>
      <c r="DM106" s="31">
        <v>4</v>
      </c>
      <c r="DN106" s="31">
        <v>4</v>
      </c>
      <c r="DO106" s="31">
        <v>4</v>
      </c>
      <c r="DP106" s="31">
        <v>4</v>
      </c>
      <c r="DQ106" s="31">
        <v>4</v>
      </c>
      <c r="DR106" s="31">
        <v>44</v>
      </c>
      <c r="DS106" s="31">
        <v>0.102655986509274</v>
      </c>
      <c r="DT106" s="31">
        <v>290</v>
      </c>
      <c r="DU106" s="31">
        <v>0</v>
      </c>
      <c r="DV106" s="31">
        <v>190</v>
      </c>
      <c r="DW106" s="31" t="s">
        <v>2136</v>
      </c>
      <c r="EF106" s="31">
        <v>235</v>
      </c>
      <c r="EG106" s="31">
        <v>0</v>
      </c>
      <c r="EH106" s="31">
        <v>200</v>
      </c>
      <c r="EI106" s="31" t="s">
        <v>2123</v>
      </c>
      <c r="EW106" s="31">
        <v>2</v>
      </c>
      <c r="EX106" s="31">
        <v>2</v>
      </c>
      <c r="EY106" s="31">
        <v>2</v>
      </c>
      <c r="EZ106" s="31">
        <v>1</v>
      </c>
      <c r="FA106" s="31">
        <v>1</v>
      </c>
      <c r="FK106" s="31">
        <v>2</v>
      </c>
      <c r="FL106" s="31">
        <v>2</v>
      </c>
      <c r="FM106" s="31">
        <v>2</v>
      </c>
      <c r="FN106" s="31">
        <v>2</v>
      </c>
      <c r="FO106" s="31">
        <v>2</v>
      </c>
      <c r="FP106" s="31">
        <v>2</v>
      </c>
      <c r="FQ106" s="31">
        <v>2</v>
      </c>
      <c r="FR106" s="31">
        <v>2</v>
      </c>
      <c r="FS106" s="31">
        <v>4</v>
      </c>
      <c r="FT106" s="31">
        <v>2</v>
      </c>
      <c r="FU106" s="31">
        <v>2</v>
      </c>
      <c r="FV106" s="31">
        <v>2</v>
      </c>
      <c r="FW106" s="31">
        <v>10</v>
      </c>
      <c r="FX106" s="31">
        <v>1</v>
      </c>
      <c r="FY106" s="31">
        <v>2</v>
      </c>
      <c r="GA106" s="31">
        <v>2</v>
      </c>
      <c r="GB106" s="31">
        <v>2</v>
      </c>
      <c r="GC106" s="31">
        <v>1</v>
      </c>
      <c r="GD106" s="31">
        <v>1980</v>
      </c>
      <c r="GE106" s="31">
        <v>1</v>
      </c>
      <c r="GF106" s="31">
        <v>2012</v>
      </c>
      <c r="GG106" s="31">
        <v>0.5</v>
      </c>
      <c r="GH106" s="31">
        <v>1</v>
      </c>
      <c r="GJ106" s="31">
        <v>2</v>
      </c>
      <c r="GL106" s="31">
        <v>2</v>
      </c>
      <c r="GO106" s="31">
        <v>2</v>
      </c>
      <c r="GQ106" s="31">
        <v>2</v>
      </c>
      <c r="GS106" s="31">
        <v>2</v>
      </c>
      <c r="GU106" s="31">
        <v>2</v>
      </c>
      <c r="GW106" s="31">
        <v>2</v>
      </c>
      <c r="GY106" s="31">
        <v>2</v>
      </c>
      <c r="HA106" s="31">
        <v>2</v>
      </c>
      <c r="HM106" s="31">
        <v>2</v>
      </c>
      <c r="HP106" s="31">
        <v>2</v>
      </c>
      <c r="HQ106" s="31">
        <v>2</v>
      </c>
      <c r="HR106" s="31">
        <v>2</v>
      </c>
      <c r="HS106" s="31">
        <v>2</v>
      </c>
      <c r="HT106" s="31">
        <v>2</v>
      </c>
      <c r="HU106" s="31">
        <v>2</v>
      </c>
      <c r="HV106" s="31">
        <v>2</v>
      </c>
      <c r="HZ106" s="31">
        <v>2</v>
      </c>
      <c r="IA106" s="31">
        <v>2</v>
      </c>
      <c r="IB106" s="31">
        <v>2</v>
      </c>
      <c r="IC106" s="31">
        <v>2</v>
      </c>
      <c r="ID106" s="31">
        <v>2</v>
      </c>
      <c r="IE106" s="31">
        <v>2</v>
      </c>
      <c r="IF106" s="31">
        <v>2</v>
      </c>
      <c r="IJ106" s="31">
        <v>2</v>
      </c>
      <c r="IK106" s="31">
        <v>2</v>
      </c>
      <c r="IL106" s="31">
        <v>2</v>
      </c>
      <c r="IM106" s="31">
        <v>2</v>
      </c>
      <c r="IN106" s="31">
        <v>2</v>
      </c>
      <c r="IO106" s="31">
        <v>2</v>
      </c>
      <c r="IP106" s="31">
        <v>2</v>
      </c>
      <c r="IT106" s="31">
        <v>2</v>
      </c>
      <c r="IU106" s="31">
        <v>2</v>
      </c>
      <c r="IV106" s="31">
        <v>2</v>
      </c>
      <c r="IW106" s="31">
        <v>2</v>
      </c>
      <c r="IX106" s="31">
        <v>2</v>
      </c>
      <c r="IY106" s="31">
        <v>2</v>
      </c>
      <c r="IZ106" s="31">
        <v>2</v>
      </c>
      <c r="JD106" s="31">
        <v>2</v>
      </c>
      <c r="JE106" s="31">
        <v>2</v>
      </c>
      <c r="JF106" s="31">
        <v>2</v>
      </c>
      <c r="JG106" s="31">
        <v>2</v>
      </c>
      <c r="JH106" s="31">
        <v>2</v>
      </c>
      <c r="JI106" s="31">
        <v>2</v>
      </c>
      <c r="JJ106" s="31">
        <v>2</v>
      </c>
      <c r="JQ106" s="31" t="s">
        <v>2144</v>
      </c>
      <c r="JR106" s="31" t="s">
        <v>1659</v>
      </c>
      <c r="JU106" s="31" t="s">
        <v>2531</v>
      </c>
      <c r="JZ106" s="31">
        <v>1</v>
      </c>
      <c r="KC106" s="31">
        <v>1</v>
      </c>
      <c r="LA106" s="31" t="s">
        <v>2532</v>
      </c>
      <c r="LB106" s="31" t="s">
        <v>2335</v>
      </c>
      <c r="LC106" s="31">
        <v>2</v>
      </c>
      <c r="LD106" s="31">
        <v>3</v>
      </c>
      <c r="LE106" s="31" t="s">
        <v>2125</v>
      </c>
      <c r="LF106" s="31">
        <v>2</v>
      </c>
      <c r="LG106" s="31">
        <v>2</v>
      </c>
      <c r="LH106" s="31">
        <v>1</v>
      </c>
      <c r="LI106" s="31">
        <v>2</v>
      </c>
      <c r="LK106" s="31">
        <v>2</v>
      </c>
      <c r="LM106" s="31">
        <v>2</v>
      </c>
      <c r="LO106" s="31">
        <v>2</v>
      </c>
      <c r="LQ106" s="31">
        <v>2</v>
      </c>
      <c r="LS106" s="31">
        <v>2</v>
      </c>
      <c r="LU106" s="31">
        <v>2</v>
      </c>
      <c r="LW106" s="31">
        <v>2</v>
      </c>
      <c r="LY106" s="31">
        <v>2</v>
      </c>
      <c r="MA106" s="31">
        <v>2</v>
      </c>
      <c r="MC106" s="31">
        <v>2</v>
      </c>
      <c r="ME106" s="31">
        <v>2</v>
      </c>
      <c r="MG106" s="31">
        <v>2</v>
      </c>
      <c r="MI106" s="31">
        <v>2</v>
      </c>
      <c r="MK106" s="31">
        <v>2</v>
      </c>
      <c r="MM106" s="31">
        <v>1</v>
      </c>
      <c r="MN106" s="31">
        <v>20</v>
      </c>
      <c r="MO106" s="31">
        <v>2</v>
      </c>
      <c r="MQ106" s="31">
        <v>1</v>
      </c>
      <c r="MR106" s="31">
        <v>47</v>
      </c>
      <c r="MS106" s="31">
        <v>2</v>
      </c>
      <c r="MU106" s="31">
        <v>2</v>
      </c>
      <c r="MW106" s="31">
        <v>2</v>
      </c>
      <c r="MY106" s="31" t="s">
        <v>356</v>
      </c>
      <c r="MZ106" s="31">
        <v>10</v>
      </c>
      <c r="NC106" s="31">
        <v>2</v>
      </c>
      <c r="NE106" s="31">
        <v>2</v>
      </c>
      <c r="NG106" s="31">
        <v>2</v>
      </c>
      <c r="NI106" s="31">
        <v>2</v>
      </c>
      <c r="NK106" s="31">
        <v>2</v>
      </c>
      <c r="NM106" s="31">
        <v>2</v>
      </c>
      <c r="NO106" s="31">
        <v>2</v>
      </c>
      <c r="NQ106" s="31">
        <v>2</v>
      </c>
      <c r="NS106" s="31">
        <v>2</v>
      </c>
      <c r="NU106" s="31">
        <v>2</v>
      </c>
      <c r="NW106" s="31">
        <v>2</v>
      </c>
      <c r="NY106" s="31">
        <v>2</v>
      </c>
      <c r="OA106" s="31">
        <v>2</v>
      </c>
      <c r="OC106" s="31">
        <v>2</v>
      </c>
      <c r="OE106" s="31">
        <v>2</v>
      </c>
      <c r="OG106" s="31">
        <v>2</v>
      </c>
      <c r="OI106" s="31">
        <v>2</v>
      </c>
      <c r="OK106" s="31">
        <v>2</v>
      </c>
      <c r="OM106" s="31">
        <v>2</v>
      </c>
      <c r="OO106" s="31">
        <v>2</v>
      </c>
      <c r="OQ106" s="31" t="s">
        <v>355</v>
      </c>
      <c r="OS106" s="31">
        <v>2</v>
      </c>
      <c r="OU106" s="31">
        <v>2</v>
      </c>
      <c r="OW106" s="31">
        <v>2</v>
      </c>
      <c r="OY106" s="31">
        <v>2</v>
      </c>
      <c r="PA106" s="31">
        <v>2</v>
      </c>
      <c r="PC106" s="31">
        <v>2</v>
      </c>
      <c r="PE106" s="31">
        <v>2</v>
      </c>
      <c r="PG106" s="31">
        <v>2</v>
      </c>
      <c r="PI106" s="31">
        <v>2</v>
      </c>
      <c r="PK106" s="31">
        <v>2</v>
      </c>
      <c r="PM106" s="31">
        <v>2</v>
      </c>
      <c r="PO106" s="31">
        <v>2</v>
      </c>
      <c r="PQ106" s="31">
        <v>2</v>
      </c>
      <c r="PS106" s="31">
        <v>2</v>
      </c>
      <c r="PU106" s="31">
        <v>2</v>
      </c>
      <c r="PW106" s="31">
        <v>2</v>
      </c>
      <c r="PY106" s="31">
        <v>2</v>
      </c>
      <c r="QA106" s="31">
        <v>2</v>
      </c>
      <c r="QC106" s="31">
        <v>2</v>
      </c>
      <c r="QE106" s="31">
        <v>2</v>
      </c>
      <c r="QG106" s="31">
        <v>2</v>
      </c>
      <c r="QI106" s="31" t="s">
        <v>355</v>
      </c>
      <c r="QK106" s="31">
        <v>3</v>
      </c>
      <c r="QL106" s="31">
        <v>2</v>
      </c>
      <c r="QM106" s="31">
        <v>2</v>
      </c>
      <c r="QN106" s="31">
        <v>2</v>
      </c>
      <c r="QO106" s="31">
        <v>2</v>
      </c>
      <c r="QP106" s="31">
        <v>2</v>
      </c>
      <c r="QQ106" s="31">
        <v>2</v>
      </c>
      <c r="QR106" s="31">
        <v>2</v>
      </c>
      <c r="QS106" s="31">
        <v>2</v>
      </c>
      <c r="QT106" s="31">
        <v>2</v>
      </c>
      <c r="QU106" s="31">
        <v>2</v>
      </c>
      <c r="QV106" s="31">
        <v>2</v>
      </c>
      <c r="QW106" s="31">
        <v>2</v>
      </c>
      <c r="QX106" s="31">
        <v>2</v>
      </c>
      <c r="QY106" s="31">
        <v>2</v>
      </c>
      <c r="QZ106" s="31">
        <v>2</v>
      </c>
      <c r="RA106" s="31">
        <v>2</v>
      </c>
      <c r="RB106" s="31">
        <v>2</v>
      </c>
      <c r="RC106" s="31">
        <v>1</v>
      </c>
      <c r="RD106" s="31">
        <v>2</v>
      </c>
      <c r="RE106" s="31">
        <v>2</v>
      </c>
      <c r="RF106" s="31">
        <v>2</v>
      </c>
      <c r="RG106" s="31">
        <v>2</v>
      </c>
      <c r="RH106" s="31">
        <v>2</v>
      </c>
      <c r="RI106" s="31">
        <v>2</v>
      </c>
      <c r="RJ106" s="31">
        <v>2</v>
      </c>
      <c r="RK106" s="31">
        <v>2</v>
      </c>
      <c r="RL106" s="31">
        <v>2</v>
      </c>
      <c r="RM106" s="31">
        <v>2</v>
      </c>
      <c r="RN106" s="31">
        <v>2</v>
      </c>
      <c r="RO106" s="31">
        <v>2</v>
      </c>
      <c r="RP106" s="31">
        <v>2</v>
      </c>
      <c r="RQ106" s="31">
        <v>2</v>
      </c>
      <c r="RR106" s="31">
        <v>1</v>
      </c>
      <c r="RS106" s="31">
        <v>1</v>
      </c>
      <c r="RT106" s="31" t="s">
        <v>1863</v>
      </c>
      <c r="RU106" s="31" t="s">
        <v>1863</v>
      </c>
      <c r="RV106" s="31" t="s">
        <v>355</v>
      </c>
      <c r="RW106" s="31" t="s">
        <v>2533</v>
      </c>
      <c r="RX106" s="31">
        <v>5</v>
      </c>
      <c r="RY106" s="31">
        <v>2</v>
      </c>
      <c r="RZ106" s="31">
        <v>2</v>
      </c>
      <c r="SA106" s="31">
        <v>2</v>
      </c>
      <c r="SB106" s="31">
        <v>2</v>
      </c>
      <c r="SC106" s="31">
        <v>2</v>
      </c>
      <c r="SD106" s="31">
        <v>5</v>
      </c>
      <c r="SE106" s="31">
        <v>2</v>
      </c>
      <c r="SF106" s="31">
        <v>2</v>
      </c>
      <c r="SG106" s="31">
        <v>2</v>
      </c>
      <c r="SH106" s="31">
        <v>2</v>
      </c>
      <c r="SI106" s="31">
        <v>2</v>
      </c>
      <c r="SJ106" s="31">
        <v>2</v>
      </c>
      <c r="SK106" s="31">
        <v>2</v>
      </c>
      <c r="SL106" s="31">
        <v>2</v>
      </c>
      <c r="SM106" s="31" t="s">
        <v>1430</v>
      </c>
      <c r="SO106" s="31">
        <v>2</v>
      </c>
      <c r="SP106" s="31">
        <v>2</v>
      </c>
      <c r="SQ106" s="31">
        <v>2</v>
      </c>
      <c r="SR106" s="31">
        <v>2</v>
      </c>
      <c r="SS106" s="31">
        <v>2</v>
      </c>
      <c r="ST106" s="31">
        <v>2</v>
      </c>
      <c r="SU106" s="31">
        <v>2</v>
      </c>
      <c r="SV106" s="31">
        <v>2</v>
      </c>
      <c r="SW106" s="31" t="s">
        <v>1437</v>
      </c>
      <c r="SZ106" s="31">
        <v>1</v>
      </c>
      <c r="TA106" s="31">
        <v>1</v>
      </c>
      <c r="TB106" s="31">
        <v>1</v>
      </c>
      <c r="TC106" s="31">
        <v>1</v>
      </c>
      <c r="TD106" s="31">
        <v>1</v>
      </c>
      <c r="TE106" s="31">
        <v>1</v>
      </c>
      <c r="TF106" s="31">
        <v>1</v>
      </c>
      <c r="TG106" s="31">
        <v>2</v>
      </c>
      <c r="TH106" s="31" t="s">
        <v>1437</v>
      </c>
      <c r="TJ106" s="31" t="s">
        <v>2134</v>
      </c>
      <c r="TK106" s="31" t="s">
        <v>2337</v>
      </c>
      <c r="TL106" s="31" t="s">
        <v>2156</v>
      </c>
      <c r="TM106" s="31" t="s">
        <v>2234</v>
      </c>
      <c r="TQ106" s="31">
        <v>36</v>
      </c>
      <c r="TS106" s="31">
        <v>2</v>
      </c>
      <c r="TT106" s="31">
        <v>2</v>
      </c>
      <c r="TU106" s="31">
        <v>2</v>
      </c>
      <c r="TV106" s="31">
        <v>1</v>
      </c>
      <c r="TW106" s="31">
        <v>1</v>
      </c>
      <c r="TX106" s="31">
        <v>2</v>
      </c>
      <c r="TY106" s="31">
        <v>2</v>
      </c>
      <c r="TZ106" s="31">
        <v>1</v>
      </c>
      <c r="UA106" s="31">
        <v>1</v>
      </c>
    </row>
    <row r="107" spans="1:547" s="31" customFormat="1" ht="13.5" customHeight="1">
      <c r="A107" s="31">
        <f t="shared" si="1"/>
        <v>105</v>
      </c>
      <c r="B107" s="31">
        <v>105</v>
      </c>
      <c r="C107" s="31">
        <v>75</v>
      </c>
      <c r="D107" s="31" t="s">
        <v>2121</v>
      </c>
      <c r="E107" s="31" t="s">
        <v>2534</v>
      </c>
      <c r="F107" s="31">
        <v>3</v>
      </c>
      <c r="G107" s="31" t="s">
        <v>2535</v>
      </c>
      <c r="H107" s="31">
        <v>42521</v>
      </c>
      <c r="I107" s="31">
        <v>16263</v>
      </c>
      <c r="J107" s="31">
        <v>2</v>
      </c>
      <c r="K107" s="31">
        <v>1</v>
      </c>
      <c r="L107" s="31">
        <v>5</v>
      </c>
      <c r="M107" s="31">
        <v>1</v>
      </c>
      <c r="N107" s="31">
        <v>2</v>
      </c>
      <c r="O107" s="31">
        <v>1</v>
      </c>
      <c r="P107" s="31">
        <v>2</v>
      </c>
      <c r="Q107" s="31">
        <v>1</v>
      </c>
      <c r="R107" s="31">
        <v>41974</v>
      </c>
      <c r="S107" s="31">
        <v>41974</v>
      </c>
      <c r="T107" s="31">
        <v>42095</v>
      </c>
      <c r="W107" s="31">
        <v>1</v>
      </c>
      <c r="X107" s="31">
        <v>2</v>
      </c>
      <c r="Y107" s="31">
        <v>2</v>
      </c>
      <c r="Z107" s="31">
        <v>2</v>
      </c>
      <c r="AA107" s="31">
        <v>2</v>
      </c>
      <c r="AB107" s="31">
        <v>2</v>
      </c>
      <c r="AC107" s="31">
        <v>2</v>
      </c>
      <c r="AD107" s="31">
        <v>2</v>
      </c>
      <c r="AE107" s="31">
        <v>2</v>
      </c>
      <c r="AF107" s="31">
        <v>2</v>
      </c>
      <c r="AG107" s="31">
        <v>1</v>
      </c>
      <c r="AH107" s="31">
        <v>2</v>
      </c>
      <c r="AI107" s="31">
        <v>2</v>
      </c>
      <c r="AJ107" s="31">
        <v>2</v>
      </c>
      <c r="AK107" s="31">
        <v>4</v>
      </c>
      <c r="AL107" s="31">
        <v>2</v>
      </c>
      <c r="AN107" s="31">
        <v>2</v>
      </c>
      <c r="AO107" s="31">
        <v>2</v>
      </c>
      <c r="AP107" s="31">
        <v>2</v>
      </c>
      <c r="AQ107" s="31">
        <v>1</v>
      </c>
      <c r="AR107" s="31">
        <v>1</v>
      </c>
      <c r="AS107" s="31">
        <v>2</v>
      </c>
      <c r="AT107" s="31">
        <v>2</v>
      </c>
      <c r="AU107" s="31">
        <v>2</v>
      </c>
      <c r="AW107" s="31">
        <v>2</v>
      </c>
      <c r="AX107" s="31">
        <v>2</v>
      </c>
      <c r="AY107" s="31">
        <v>2</v>
      </c>
      <c r="AZ107" s="31">
        <v>1</v>
      </c>
      <c r="BA107" s="31">
        <v>2</v>
      </c>
      <c r="BB107" s="31">
        <v>1</v>
      </c>
      <c r="BD107" s="31">
        <v>1</v>
      </c>
      <c r="BE107" s="31">
        <v>2</v>
      </c>
      <c r="BF107" s="31">
        <v>2</v>
      </c>
      <c r="BG107" s="31">
        <v>1</v>
      </c>
      <c r="BH107" s="31">
        <v>2</v>
      </c>
      <c r="BI107" s="31">
        <v>2</v>
      </c>
      <c r="BK107" s="31">
        <v>1</v>
      </c>
      <c r="BL107" s="31">
        <v>2</v>
      </c>
      <c r="BM107" s="31">
        <v>2</v>
      </c>
      <c r="BN107" s="31">
        <v>2</v>
      </c>
      <c r="BO107" s="31">
        <v>2</v>
      </c>
      <c r="BP107" s="31">
        <v>2</v>
      </c>
      <c r="BQ107" s="31">
        <v>4</v>
      </c>
      <c r="BR107" s="31">
        <v>1</v>
      </c>
      <c r="BT107" s="31">
        <v>1</v>
      </c>
      <c r="BU107" s="31">
        <v>2</v>
      </c>
      <c r="BV107" s="31">
        <v>2</v>
      </c>
      <c r="BW107" s="31">
        <v>2</v>
      </c>
      <c r="BX107" s="31">
        <v>2</v>
      </c>
      <c r="BY107" s="31">
        <v>1</v>
      </c>
      <c r="BZ107" s="31">
        <v>2</v>
      </c>
      <c r="CA107" s="31">
        <v>2</v>
      </c>
      <c r="CC107" s="31">
        <v>2</v>
      </c>
      <c r="CD107" s="31">
        <v>1</v>
      </c>
      <c r="CH107" s="31">
        <v>1</v>
      </c>
      <c r="CM107" s="31">
        <v>5</v>
      </c>
      <c r="CN107" s="31">
        <v>7</v>
      </c>
      <c r="CO107" s="31">
        <v>9</v>
      </c>
      <c r="CP107" s="31">
        <v>29</v>
      </c>
      <c r="DA107" s="31">
        <v>2</v>
      </c>
      <c r="DC107" s="31">
        <v>6</v>
      </c>
      <c r="DF107" s="31">
        <v>3</v>
      </c>
      <c r="DG107" s="31">
        <v>3</v>
      </c>
      <c r="DH107" s="31">
        <v>4</v>
      </c>
      <c r="DI107" s="31">
        <v>1</v>
      </c>
      <c r="DJ107" s="31">
        <v>0</v>
      </c>
      <c r="DK107" s="31">
        <v>1</v>
      </c>
      <c r="DL107" s="31">
        <v>2</v>
      </c>
      <c r="DM107" s="31">
        <v>3</v>
      </c>
      <c r="DN107" s="31">
        <v>3</v>
      </c>
      <c r="DO107" s="31">
        <v>4</v>
      </c>
      <c r="DP107" s="31">
        <v>4</v>
      </c>
      <c r="DQ107" s="31">
        <v>4</v>
      </c>
      <c r="DR107" s="31">
        <v>32</v>
      </c>
      <c r="DS107" s="31">
        <v>0.89031078610603298</v>
      </c>
      <c r="EV107" s="31">
        <v>2</v>
      </c>
      <c r="EW107" s="31">
        <v>2</v>
      </c>
      <c r="EX107" s="31">
        <v>2</v>
      </c>
      <c r="EY107" s="31">
        <v>1</v>
      </c>
      <c r="EZ107" s="31">
        <v>1</v>
      </c>
      <c r="FA107" s="31">
        <v>1</v>
      </c>
      <c r="FK107" s="31">
        <v>2</v>
      </c>
      <c r="FL107" s="31">
        <v>2</v>
      </c>
      <c r="FM107" s="31">
        <v>2</v>
      </c>
      <c r="FN107" s="31">
        <v>2</v>
      </c>
      <c r="FO107" s="31">
        <v>2</v>
      </c>
      <c r="FP107" s="31">
        <v>2</v>
      </c>
      <c r="FQ107" s="31">
        <v>2</v>
      </c>
      <c r="FR107" s="31">
        <v>2</v>
      </c>
      <c r="FS107" s="31">
        <v>4</v>
      </c>
      <c r="FT107" s="31">
        <v>2</v>
      </c>
      <c r="FU107" s="31">
        <v>2</v>
      </c>
      <c r="FV107" s="31">
        <v>2</v>
      </c>
      <c r="FW107" s="31">
        <v>1</v>
      </c>
      <c r="FX107" s="31">
        <v>1</v>
      </c>
      <c r="FY107" s="31">
        <v>2</v>
      </c>
      <c r="GA107" s="31">
        <v>2</v>
      </c>
      <c r="GB107" s="31">
        <v>2</v>
      </c>
      <c r="GC107" s="31">
        <v>2</v>
      </c>
      <c r="GE107" s="31">
        <v>2</v>
      </c>
      <c r="GH107" s="31">
        <v>2</v>
      </c>
      <c r="GJ107" s="31">
        <v>2</v>
      </c>
      <c r="GL107" s="31">
        <v>1</v>
      </c>
      <c r="GM107" s="31">
        <v>42095</v>
      </c>
      <c r="GO107" s="31">
        <v>2</v>
      </c>
      <c r="GQ107" s="31">
        <v>2</v>
      </c>
      <c r="GS107" s="31">
        <v>1</v>
      </c>
      <c r="GT107" s="31" t="s">
        <v>2536</v>
      </c>
      <c r="GU107" s="31">
        <v>2</v>
      </c>
      <c r="GW107" s="31">
        <v>2</v>
      </c>
      <c r="GY107" s="31">
        <v>2</v>
      </c>
      <c r="HA107" s="31">
        <v>2</v>
      </c>
      <c r="HM107" s="31">
        <v>2</v>
      </c>
      <c r="HP107" s="31">
        <v>2</v>
      </c>
      <c r="HQ107" s="31">
        <v>2</v>
      </c>
      <c r="HR107" s="31">
        <v>2</v>
      </c>
      <c r="HS107" s="31">
        <v>2</v>
      </c>
      <c r="HT107" s="31">
        <v>2</v>
      </c>
      <c r="HU107" s="31">
        <v>2</v>
      </c>
      <c r="HV107" s="31">
        <v>2</v>
      </c>
      <c r="HZ107" s="31">
        <v>2</v>
      </c>
      <c r="IA107" s="31">
        <v>2</v>
      </c>
      <c r="IB107" s="31">
        <v>2</v>
      </c>
      <c r="IC107" s="31">
        <v>2</v>
      </c>
      <c r="ID107" s="31">
        <v>2</v>
      </c>
      <c r="IE107" s="31">
        <v>2</v>
      </c>
      <c r="IF107" s="31">
        <v>2</v>
      </c>
      <c r="IJ107" s="31">
        <v>2</v>
      </c>
      <c r="IK107" s="31">
        <v>2</v>
      </c>
      <c r="IL107" s="31">
        <v>2</v>
      </c>
      <c r="IM107" s="31">
        <v>2</v>
      </c>
      <c r="IN107" s="31">
        <v>2</v>
      </c>
      <c r="IO107" s="31">
        <v>2</v>
      </c>
      <c r="IP107" s="31">
        <v>2</v>
      </c>
      <c r="IQ107" s="31" t="s">
        <v>2537</v>
      </c>
      <c r="IT107" s="31">
        <v>2</v>
      </c>
      <c r="IU107" s="31">
        <v>2</v>
      </c>
      <c r="IV107" s="31">
        <v>2</v>
      </c>
      <c r="IW107" s="31">
        <v>2</v>
      </c>
      <c r="IX107" s="31">
        <v>2</v>
      </c>
      <c r="IY107" s="31">
        <v>2</v>
      </c>
      <c r="IZ107" s="31">
        <v>2</v>
      </c>
      <c r="JD107" s="31">
        <v>2</v>
      </c>
      <c r="JE107" s="31">
        <v>2</v>
      </c>
      <c r="JF107" s="31">
        <v>2</v>
      </c>
      <c r="JG107" s="31">
        <v>2</v>
      </c>
      <c r="JH107" s="31">
        <v>2</v>
      </c>
      <c r="JI107" s="31">
        <v>2</v>
      </c>
      <c r="JJ107" s="31">
        <v>2</v>
      </c>
      <c r="JN107" s="31" t="s">
        <v>2538</v>
      </c>
      <c r="JO107" s="31" t="s">
        <v>2539</v>
      </c>
      <c r="JQ107" s="31" t="s">
        <v>371</v>
      </c>
      <c r="JT107" s="31" t="s">
        <v>2274</v>
      </c>
      <c r="JU107" s="31" t="s">
        <v>2540</v>
      </c>
      <c r="JZ107" s="31">
        <v>2</v>
      </c>
      <c r="KB107" s="31">
        <v>92</v>
      </c>
      <c r="KC107" s="31">
        <v>2</v>
      </c>
      <c r="KD107" s="31" t="s">
        <v>371</v>
      </c>
      <c r="KE107" s="31">
        <v>79</v>
      </c>
      <c r="LA107" s="31" t="s">
        <v>2205</v>
      </c>
      <c r="LB107" s="31" t="s">
        <v>2541</v>
      </c>
      <c r="LC107" s="31">
        <v>2</v>
      </c>
      <c r="LD107" s="31">
        <v>2</v>
      </c>
      <c r="LE107" s="31" t="s">
        <v>2542</v>
      </c>
      <c r="LF107" s="31">
        <v>2</v>
      </c>
      <c r="LG107" s="31">
        <v>2</v>
      </c>
      <c r="LH107" s="31">
        <v>1</v>
      </c>
      <c r="LI107" s="31">
        <v>2</v>
      </c>
      <c r="LK107" s="31">
        <v>2</v>
      </c>
      <c r="LM107" s="31">
        <v>2</v>
      </c>
      <c r="LO107" s="31">
        <v>1</v>
      </c>
      <c r="LP107" s="31">
        <v>35</v>
      </c>
      <c r="LQ107" s="31">
        <v>2</v>
      </c>
      <c r="LS107" s="31">
        <v>2</v>
      </c>
      <c r="LU107" s="31">
        <v>2</v>
      </c>
      <c r="LW107" s="31">
        <v>2</v>
      </c>
      <c r="LY107" s="31">
        <v>2</v>
      </c>
      <c r="MA107" s="31">
        <v>2</v>
      </c>
      <c r="MC107" s="31">
        <v>2</v>
      </c>
      <c r="ME107" s="31">
        <v>2</v>
      </c>
      <c r="MG107" s="31">
        <v>2</v>
      </c>
      <c r="MI107" s="31">
        <v>2</v>
      </c>
      <c r="MK107" s="31">
        <v>2</v>
      </c>
      <c r="MM107" s="31">
        <v>2</v>
      </c>
      <c r="MO107" s="31">
        <v>1</v>
      </c>
      <c r="MQ107" s="31">
        <v>2</v>
      </c>
      <c r="MS107" s="31">
        <v>1</v>
      </c>
      <c r="MT107" s="31">
        <v>35</v>
      </c>
      <c r="MU107" s="31">
        <v>2</v>
      </c>
      <c r="MW107" s="31">
        <v>2</v>
      </c>
      <c r="MY107" s="31" t="s">
        <v>355</v>
      </c>
      <c r="NC107" s="31">
        <v>2</v>
      </c>
      <c r="NE107" s="31">
        <v>2</v>
      </c>
      <c r="NG107" s="31">
        <v>2</v>
      </c>
      <c r="NI107" s="31">
        <v>2</v>
      </c>
      <c r="NK107" s="31">
        <v>2</v>
      </c>
      <c r="NM107" s="31">
        <v>2</v>
      </c>
      <c r="NO107" s="31">
        <v>2</v>
      </c>
      <c r="NQ107" s="31">
        <v>2</v>
      </c>
      <c r="NS107" s="31">
        <v>2</v>
      </c>
      <c r="NU107" s="31">
        <v>2</v>
      </c>
      <c r="NW107" s="31">
        <v>2</v>
      </c>
      <c r="NY107" s="31">
        <v>2</v>
      </c>
      <c r="OA107" s="31">
        <v>2</v>
      </c>
      <c r="OC107" s="31">
        <v>2</v>
      </c>
      <c r="OE107" s="31">
        <v>2</v>
      </c>
      <c r="OG107" s="31">
        <v>2</v>
      </c>
      <c r="OI107" s="31">
        <v>2</v>
      </c>
      <c r="OK107" s="31">
        <v>2</v>
      </c>
      <c r="OM107" s="31">
        <v>2</v>
      </c>
      <c r="OO107" s="31">
        <v>2</v>
      </c>
      <c r="OQ107" s="31" t="s">
        <v>355</v>
      </c>
      <c r="OS107" s="31">
        <v>2</v>
      </c>
      <c r="OU107" s="31">
        <v>2</v>
      </c>
      <c r="OW107" s="31">
        <v>2</v>
      </c>
      <c r="OY107" s="31">
        <v>2</v>
      </c>
      <c r="PA107" s="31">
        <v>2</v>
      </c>
      <c r="PC107" s="31">
        <v>2</v>
      </c>
      <c r="PE107" s="31">
        <v>2</v>
      </c>
      <c r="PG107" s="31">
        <v>2</v>
      </c>
      <c r="PI107" s="31">
        <v>2</v>
      </c>
      <c r="PK107" s="31">
        <v>2</v>
      </c>
      <c r="PM107" s="31">
        <v>2</v>
      </c>
      <c r="PO107" s="31">
        <v>2</v>
      </c>
      <c r="PQ107" s="31">
        <v>2</v>
      </c>
      <c r="PS107" s="31">
        <v>2</v>
      </c>
      <c r="PU107" s="31">
        <v>2</v>
      </c>
      <c r="PW107" s="31">
        <v>2</v>
      </c>
      <c r="PY107" s="31">
        <v>2</v>
      </c>
      <c r="QA107" s="31">
        <v>2</v>
      </c>
      <c r="QC107" s="31">
        <v>2</v>
      </c>
      <c r="QE107" s="31">
        <v>2</v>
      </c>
      <c r="QG107" s="31">
        <v>2</v>
      </c>
      <c r="QI107" s="31" t="s">
        <v>355</v>
      </c>
      <c r="QK107" s="31">
        <v>1</v>
      </c>
      <c r="QL107" s="31">
        <v>1</v>
      </c>
      <c r="QM107" s="31">
        <v>2</v>
      </c>
      <c r="QN107" s="31">
        <v>2</v>
      </c>
      <c r="QO107" s="31">
        <v>2</v>
      </c>
      <c r="QP107" s="31">
        <v>2</v>
      </c>
      <c r="QQ107" s="31">
        <v>2</v>
      </c>
      <c r="QR107" s="31">
        <v>2</v>
      </c>
      <c r="QS107" s="31">
        <v>2</v>
      </c>
      <c r="QT107" s="31">
        <v>2</v>
      </c>
      <c r="QU107" s="31">
        <v>2</v>
      </c>
      <c r="QV107" s="31">
        <v>2</v>
      </c>
      <c r="QW107" s="31">
        <v>2</v>
      </c>
      <c r="QX107" s="31">
        <v>2</v>
      </c>
      <c r="QY107" s="31">
        <v>2</v>
      </c>
      <c r="QZ107" s="31">
        <v>2</v>
      </c>
      <c r="RA107" s="31">
        <v>2</v>
      </c>
      <c r="RB107" s="31">
        <v>2</v>
      </c>
      <c r="RC107" s="31">
        <v>2</v>
      </c>
      <c r="RD107" s="31">
        <v>2</v>
      </c>
      <c r="RE107" s="31">
        <v>1</v>
      </c>
      <c r="RF107" s="31">
        <v>2</v>
      </c>
      <c r="RG107" s="31">
        <v>2</v>
      </c>
      <c r="RH107" s="31">
        <v>2</v>
      </c>
      <c r="RI107" s="31">
        <v>2</v>
      </c>
      <c r="RJ107" s="31">
        <v>2</v>
      </c>
      <c r="RK107" s="31">
        <v>2</v>
      </c>
      <c r="RL107" s="31">
        <v>2</v>
      </c>
      <c r="RM107" s="31">
        <v>2</v>
      </c>
      <c r="RN107" s="31">
        <v>2</v>
      </c>
      <c r="RO107" s="31">
        <v>1</v>
      </c>
      <c r="RP107" s="31">
        <v>2</v>
      </c>
      <c r="RQ107" s="31">
        <v>2</v>
      </c>
      <c r="RR107" s="31">
        <v>2</v>
      </c>
      <c r="RS107" s="31">
        <v>2</v>
      </c>
      <c r="RT107" s="31" t="s">
        <v>2231</v>
      </c>
      <c r="RU107" s="31" t="s">
        <v>2543</v>
      </c>
      <c r="RV107" s="31" t="s">
        <v>355</v>
      </c>
      <c r="RW107" s="31" t="s">
        <v>1639</v>
      </c>
      <c r="RX107" s="31">
        <v>5</v>
      </c>
      <c r="RY107" s="31">
        <v>2</v>
      </c>
      <c r="RZ107" s="31">
        <v>2</v>
      </c>
      <c r="SA107" s="31">
        <v>2</v>
      </c>
      <c r="SB107" s="31">
        <v>2</v>
      </c>
      <c r="SC107" s="31">
        <v>2</v>
      </c>
      <c r="SD107" s="31">
        <v>5</v>
      </c>
      <c r="SE107" s="31">
        <v>2</v>
      </c>
      <c r="SF107" s="31">
        <v>2</v>
      </c>
      <c r="SG107" s="31">
        <v>2</v>
      </c>
      <c r="SH107" s="31">
        <v>2</v>
      </c>
      <c r="SI107" s="31">
        <v>2</v>
      </c>
      <c r="SJ107" s="31">
        <v>2</v>
      </c>
      <c r="SK107" s="31">
        <v>2</v>
      </c>
      <c r="SL107" s="31">
        <v>2</v>
      </c>
      <c r="SM107" s="31" t="s">
        <v>1430</v>
      </c>
      <c r="SO107" s="31">
        <v>2</v>
      </c>
      <c r="SP107" s="31">
        <v>2</v>
      </c>
      <c r="SQ107" s="31">
        <v>2</v>
      </c>
      <c r="SR107" s="31">
        <v>2</v>
      </c>
      <c r="SS107" s="31">
        <v>2</v>
      </c>
      <c r="ST107" s="31">
        <v>2</v>
      </c>
      <c r="SU107" s="31">
        <v>2</v>
      </c>
      <c r="SV107" s="31">
        <v>1</v>
      </c>
      <c r="SW107" s="31" t="s">
        <v>1437</v>
      </c>
      <c r="SX107" s="31">
        <v>4</v>
      </c>
      <c r="SZ107" s="31">
        <v>2</v>
      </c>
      <c r="TA107" s="31">
        <v>2</v>
      </c>
      <c r="TB107" s="31">
        <v>2</v>
      </c>
      <c r="TC107" s="31">
        <v>1</v>
      </c>
      <c r="TD107" s="31">
        <v>1</v>
      </c>
      <c r="TE107" s="31">
        <v>2</v>
      </c>
      <c r="TF107" s="31">
        <v>2</v>
      </c>
      <c r="TG107" s="31">
        <v>1</v>
      </c>
      <c r="TH107" s="31" t="s">
        <v>1437</v>
      </c>
      <c r="TJ107" s="31" t="s">
        <v>2155</v>
      </c>
      <c r="TK107" s="31" t="s">
        <v>2156</v>
      </c>
      <c r="TL107" s="31" t="s">
        <v>2234</v>
      </c>
      <c r="TQ107" s="31">
        <v>4</v>
      </c>
      <c r="TS107" s="31">
        <v>2</v>
      </c>
      <c r="TT107" s="31">
        <v>2</v>
      </c>
      <c r="TU107" s="31">
        <v>2</v>
      </c>
      <c r="TV107" s="31">
        <v>1</v>
      </c>
      <c r="TW107" s="31">
        <v>1</v>
      </c>
      <c r="TX107" s="31">
        <v>2</v>
      </c>
      <c r="TY107" s="31">
        <v>2</v>
      </c>
      <c r="TZ107" s="31">
        <v>1</v>
      </c>
      <c r="UA107" s="31">
        <v>1</v>
      </c>
    </row>
    <row r="108" spans="1:547" s="31" customFormat="1" ht="13.5" customHeight="1">
      <c r="A108" s="31">
        <f t="shared" si="1"/>
        <v>106</v>
      </c>
      <c r="B108" s="31">
        <v>106</v>
      </c>
      <c r="C108" s="31">
        <v>76</v>
      </c>
      <c r="D108" s="31" t="s">
        <v>2121</v>
      </c>
      <c r="E108" s="31" t="s">
        <v>2544</v>
      </c>
      <c r="F108" s="31">
        <v>2</v>
      </c>
      <c r="G108" s="31" t="s">
        <v>2535</v>
      </c>
      <c r="H108" s="31">
        <v>42522</v>
      </c>
      <c r="I108" s="31">
        <v>23364</v>
      </c>
      <c r="J108" s="31">
        <v>1</v>
      </c>
      <c r="K108" s="31">
        <v>1</v>
      </c>
      <c r="L108" s="31">
        <v>5</v>
      </c>
      <c r="M108" s="31">
        <v>2</v>
      </c>
      <c r="N108" s="31">
        <v>5</v>
      </c>
      <c r="O108" s="31">
        <v>2</v>
      </c>
      <c r="P108" s="31">
        <v>5</v>
      </c>
      <c r="Q108" s="31">
        <v>2</v>
      </c>
      <c r="R108" s="31">
        <v>42125</v>
      </c>
      <c r="S108" s="31">
        <v>42125</v>
      </c>
      <c r="T108" s="31">
        <v>42339</v>
      </c>
      <c r="W108" s="31">
        <v>1</v>
      </c>
      <c r="X108" s="31">
        <v>2</v>
      </c>
      <c r="Y108" s="31">
        <v>2</v>
      </c>
      <c r="Z108" s="31">
        <v>2</v>
      </c>
      <c r="AA108" s="31">
        <v>2</v>
      </c>
      <c r="AB108" s="31">
        <v>2</v>
      </c>
      <c r="AC108" s="31">
        <v>2</v>
      </c>
      <c r="AD108" s="31">
        <v>3</v>
      </c>
      <c r="AE108" s="31">
        <v>2</v>
      </c>
      <c r="AF108" s="31">
        <v>1</v>
      </c>
      <c r="AG108" s="31">
        <v>1</v>
      </c>
      <c r="AH108" s="31">
        <v>2</v>
      </c>
      <c r="AI108" s="31">
        <v>6</v>
      </c>
      <c r="AJ108" s="31">
        <v>2</v>
      </c>
      <c r="AK108" s="31">
        <v>4</v>
      </c>
      <c r="AL108" s="31">
        <v>2</v>
      </c>
      <c r="AN108" s="31">
        <v>2</v>
      </c>
      <c r="AO108" s="31">
        <v>2</v>
      </c>
      <c r="AP108" s="31">
        <v>2</v>
      </c>
      <c r="AQ108" s="31">
        <v>2</v>
      </c>
      <c r="AR108" s="31">
        <v>2</v>
      </c>
      <c r="AS108" s="31">
        <v>2</v>
      </c>
      <c r="AT108" s="31">
        <v>2</v>
      </c>
      <c r="AU108" s="31">
        <v>2</v>
      </c>
      <c r="AW108" s="31">
        <v>1</v>
      </c>
      <c r="AX108" s="31">
        <v>2</v>
      </c>
      <c r="AY108" s="31">
        <v>2</v>
      </c>
      <c r="AZ108" s="31">
        <v>1</v>
      </c>
      <c r="BA108" s="31">
        <v>2</v>
      </c>
      <c r="BB108" s="31">
        <v>2</v>
      </c>
      <c r="BD108" s="31">
        <v>1</v>
      </c>
      <c r="BE108" s="31">
        <v>2</v>
      </c>
      <c r="BF108" s="31">
        <v>2</v>
      </c>
      <c r="BG108" s="31">
        <v>1</v>
      </c>
      <c r="BH108" s="31">
        <v>2</v>
      </c>
      <c r="BI108" s="31">
        <v>1</v>
      </c>
      <c r="BK108" s="31">
        <v>1</v>
      </c>
      <c r="BL108" s="31">
        <v>2</v>
      </c>
      <c r="BM108" s="31">
        <v>2</v>
      </c>
      <c r="BN108" s="31">
        <v>2</v>
      </c>
      <c r="BO108" s="31">
        <v>2</v>
      </c>
      <c r="BP108" s="31">
        <v>2</v>
      </c>
      <c r="BQ108" s="31">
        <v>2</v>
      </c>
      <c r="BT108" s="31">
        <v>2</v>
      </c>
      <c r="BU108" s="31">
        <v>2</v>
      </c>
      <c r="BV108" s="31">
        <v>2</v>
      </c>
      <c r="BW108" s="31">
        <v>2</v>
      </c>
      <c r="BX108" s="31">
        <v>2</v>
      </c>
      <c r="BY108" s="31">
        <v>1</v>
      </c>
      <c r="BZ108" s="31">
        <v>2</v>
      </c>
      <c r="CA108" s="31">
        <v>2</v>
      </c>
      <c r="CB108" s="31">
        <v>2</v>
      </c>
      <c r="CC108" s="31">
        <v>2</v>
      </c>
      <c r="CD108" s="31">
        <v>1</v>
      </c>
      <c r="CH108" s="31">
        <v>1</v>
      </c>
      <c r="CM108" s="31">
        <v>5</v>
      </c>
      <c r="CN108" s="31">
        <v>17</v>
      </c>
      <c r="DA108" s="31">
        <v>2</v>
      </c>
      <c r="DB108" s="31">
        <v>4</v>
      </c>
      <c r="DC108" s="31">
        <v>5</v>
      </c>
      <c r="DF108" s="31">
        <v>4</v>
      </c>
      <c r="DG108" s="31">
        <v>3</v>
      </c>
      <c r="DH108" s="31">
        <v>4</v>
      </c>
      <c r="DI108" s="31">
        <v>3</v>
      </c>
      <c r="DJ108" s="31">
        <v>4</v>
      </c>
      <c r="DK108" s="31">
        <v>4</v>
      </c>
      <c r="DL108" s="31">
        <v>4</v>
      </c>
      <c r="DM108" s="31">
        <v>3</v>
      </c>
      <c r="DN108" s="31">
        <v>4</v>
      </c>
      <c r="DO108" s="31">
        <v>4</v>
      </c>
      <c r="DP108" s="31">
        <v>4</v>
      </c>
      <c r="DQ108" s="31">
        <v>4</v>
      </c>
      <c r="DR108" s="31">
        <v>45</v>
      </c>
      <c r="DS108" s="31">
        <v>0.230006297229219</v>
      </c>
      <c r="EV108" s="31">
        <v>1</v>
      </c>
      <c r="EW108" s="31">
        <v>2</v>
      </c>
      <c r="EX108" s="31">
        <v>2</v>
      </c>
      <c r="EY108" s="31">
        <v>2</v>
      </c>
      <c r="EZ108" s="31">
        <v>1</v>
      </c>
      <c r="FA108" s="31">
        <v>1</v>
      </c>
      <c r="FK108" s="31">
        <v>2</v>
      </c>
      <c r="FL108" s="31">
        <v>2</v>
      </c>
      <c r="FM108" s="31">
        <v>2</v>
      </c>
      <c r="FN108" s="31">
        <v>2</v>
      </c>
      <c r="FO108" s="31">
        <v>2</v>
      </c>
      <c r="FP108" s="31">
        <v>1</v>
      </c>
      <c r="FQ108" s="31">
        <v>1</v>
      </c>
      <c r="FR108" s="31">
        <v>2</v>
      </c>
      <c r="FS108" s="31">
        <v>4</v>
      </c>
      <c r="FT108" s="31">
        <v>2</v>
      </c>
      <c r="FU108" s="31">
        <v>2</v>
      </c>
      <c r="FV108" s="31">
        <v>2</v>
      </c>
      <c r="FW108" s="31">
        <v>1</v>
      </c>
      <c r="FX108" s="31">
        <v>1</v>
      </c>
      <c r="FY108" s="31">
        <v>2</v>
      </c>
      <c r="GA108" s="31">
        <v>2</v>
      </c>
      <c r="GB108" s="31">
        <v>2</v>
      </c>
      <c r="GC108" s="31">
        <v>1</v>
      </c>
      <c r="GD108" s="31">
        <v>1975</v>
      </c>
      <c r="GE108" s="31">
        <v>1</v>
      </c>
      <c r="GF108" s="31">
        <v>1985</v>
      </c>
      <c r="GG108" s="31">
        <v>1</v>
      </c>
      <c r="GH108" s="31">
        <v>2</v>
      </c>
      <c r="GJ108" s="31">
        <v>1</v>
      </c>
      <c r="GK108" s="31" t="s">
        <v>2277</v>
      </c>
      <c r="GL108" s="31">
        <v>1</v>
      </c>
      <c r="GM108" s="31">
        <v>42339</v>
      </c>
      <c r="GN108" s="31" t="s">
        <v>355</v>
      </c>
      <c r="GO108" s="31">
        <v>2</v>
      </c>
      <c r="GQ108" s="31">
        <v>2</v>
      </c>
      <c r="GS108" s="31">
        <v>2</v>
      </c>
      <c r="GU108" s="31">
        <v>2</v>
      </c>
      <c r="GW108" s="31">
        <v>2</v>
      </c>
      <c r="GY108" s="31">
        <v>2</v>
      </c>
      <c r="HA108" s="31">
        <v>2</v>
      </c>
      <c r="HM108" s="31">
        <v>2</v>
      </c>
      <c r="HP108" s="31">
        <v>2</v>
      </c>
      <c r="HQ108" s="31">
        <v>2</v>
      </c>
      <c r="HR108" s="31">
        <v>2</v>
      </c>
      <c r="HS108" s="31">
        <v>2</v>
      </c>
      <c r="HT108" s="31">
        <v>2</v>
      </c>
      <c r="HU108" s="31">
        <v>2</v>
      </c>
      <c r="HV108" s="31">
        <v>2</v>
      </c>
      <c r="HZ108" s="31">
        <v>2</v>
      </c>
      <c r="IA108" s="31">
        <v>2</v>
      </c>
      <c r="IB108" s="31">
        <v>2</v>
      </c>
      <c r="IC108" s="31">
        <v>2</v>
      </c>
      <c r="ID108" s="31">
        <v>2</v>
      </c>
      <c r="IE108" s="31">
        <v>2</v>
      </c>
      <c r="IF108" s="31">
        <v>2</v>
      </c>
      <c r="IJ108" s="31">
        <v>1</v>
      </c>
      <c r="IK108" s="31">
        <v>2</v>
      </c>
      <c r="IL108" s="31">
        <v>2</v>
      </c>
      <c r="IM108" s="31">
        <v>2</v>
      </c>
      <c r="IN108" s="31">
        <v>2</v>
      </c>
      <c r="IO108" s="31">
        <v>2</v>
      </c>
      <c r="IP108" s="31">
        <v>2</v>
      </c>
      <c r="IQ108" s="31" t="s">
        <v>2545</v>
      </c>
      <c r="IT108" s="31">
        <v>2</v>
      </c>
      <c r="IU108" s="31">
        <v>2</v>
      </c>
      <c r="IV108" s="31">
        <v>2</v>
      </c>
      <c r="IW108" s="31">
        <v>2</v>
      </c>
      <c r="IX108" s="31">
        <v>2</v>
      </c>
      <c r="IY108" s="31">
        <v>2</v>
      </c>
      <c r="IZ108" s="31">
        <v>2</v>
      </c>
      <c r="JD108" s="31">
        <v>2</v>
      </c>
      <c r="JE108" s="31">
        <v>2</v>
      </c>
      <c r="JF108" s="31">
        <v>2</v>
      </c>
      <c r="JG108" s="31">
        <v>2</v>
      </c>
      <c r="JH108" s="31">
        <v>2</v>
      </c>
      <c r="JI108" s="31">
        <v>2</v>
      </c>
      <c r="JJ108" s="31">
        <v>2</v>
      </c>
      <c r="JN108" s="31" t="s">
        <v>2546</v>
      </c>
      <c r="JQ108" s="31" t="s">
        <v>2547</v>
      </c>
      <c r="JR108" s="31" t="s">
        <v>2548</v>
      </c>
      <c r="JS108" s="31" t="s">
        <v>2144</v>
      </c>
      <c r="JT108" s="31" t="s">
        <v>2549</v>
      </c>
      <c r="JU108" s="31" t="s">
        <v>2550</v>
      </c>
      <c r="JZ108" s="31">
        <v>1</v>
      </c>
      <c r="KC108" s="31">
        <v>2</v>
      </c>
      <c r="KD108" s="31" t="s">
        <v>1836</v>
      </c>
      <c r="KE108" s="31">
        <v>58</v>
      </c>
      <c r="KI108" s="31" t="s">
        <v>2551</v>
      </c>
      <c r="KJ108" s="31" t="s">
        <v>2197</v>
      </c>
      <c r="KK108" s="31">
        <v>74</v>
      </c>
      <c r="LA108" s="31" t="s">
        <v>2242</v>
      </c>
      <c r="LB108" s="31" t="s">
        <v>2161</v>
      </c>
      <c r="LC108" s="31">
        <v>2</v>
      </c>
      <c r="LD108" s="31">
        <v>0</v>
      </c>
      <c r="LE108" s="31" t="s">
        <v>2552</v>
      </c>
      <c r="LF108" s="31">
        <v>2</v>
      </c>
      <c r="LG108" s="31">
        <v>2</v>
      </c>
      <c r="LH108" s="31">
        <v>1</v>
      </c>
      <c r="LI108" s="31">
        <v>2</v>
      </c>
      <c r="LK108" s="31">
        <v>2</v>
      </c>
      <c r="LM108" s="31">
        <v>2</v>
      </c>
      <c r="LO108" s="31">
        <v>2</v>
      </c>
      <c r="LQ108" s="31">
        <v>2</v>
      </c>
      <c r="LS108" s="31">
        <v>2</v>
      </c>
      <c r="LU108" s="31">
        <v>2</v>
      </c>
      <c r="LW108" s="31">
        <v>2</v>
      </c>
      <c r="LY108" s="31">
        <v>2</v>
      </c>
      <c r="MA108" s="31">
        <v>2</v>
      </c>
      <c r="MC108" s="31">
        <v>2</v>
      </c>
      <c r="ME108" s="31">
        <v>2</v>
      </c>
      <c r="MG108" s="31">
        <v>2</v>
      </c>
      <c r="MI108" s="31">
        <v>2</v>
      </c>
      <c r="MK108" s="31">
        <v>2</v>
      </c>
      <c r="MM108" s="31">
        <v>1</v>
      </c>
      <c r="MN108" s="31">
        <v>3</v>
      </c>
      <c r="MO108" s="31">
        <v>2</v>
      </c>
      <c r="MQ108" s="31">
        <v>2</v>
      </c>
      <c r="MS108" s="31">
        <v>1</v>
      </c>
      <c r="MT108" s="31">
        <v>21</v>
      </c>
      <c r="MU108" s="31">
        <v>2</v>
      </c>
      <c r="MW108" s="31">
        <v>2</v>
      </c>
      <c r="MY108" s="31" t="s">
        <v>355</v>
      </c>
      <c r="MZ108" s="31">
        <v>3</v>
      </c>
      <c r="NC108" s="31">
        <v>2</v>
      </c>
      <c r="NE108" s="31">
        <v>2</v>
      </c>
      <c r="NG108" s="31">
        <v>2</v>
      </c>
      <c r="NI108" s="31">
        <v>2</v>
      </c>
      <c r="NK108" s="31">
        <v>2</v>
      </c>
      <c r="NM108" s="31">
        <v>2</v>
      </c>
      <c r="NO108" s="31">
        <v>2</v>
      </c>
      <c r="NQ108" s="31">
        <v>2</v>
      </c>
      <c r="NS108" s="31">
        <v>2</v>
      </c>
      <c r="NU108" s="31">
        <v>2</v>
      </c>
      <c r="NW108" s="31">
        <v>2</v>
      </c>
      <c r="NY108" s="31">
        <v>2</v>
      </c>
      <c r="OA108" s="31">
        <v>2</v>
      </c>
      <c r="OC108" s="31">
        <v>2</v>
      </c>
      <c r="OE108" s="31">
        <v>2</v>
      </c>
      <c r="OG108" s="31">
        <v>2</v>
      </c>
      <c r="OI108" s="31">
        <v>1</v>
      </c>
      <c r="OJ108" s="31">
        <v>36</v>
      </c>
      <c r="OK108" s="31">
        <v>2</v>
      </c>
      <c r="OM108" s="31">
        <v>2</v>
      </c>
      <c r="OO108" s="31">
        <v>2</v>
      </c>
      <c r="OQ108" s="31" t="s">
        <v>355</v>
      </c>
      <c r="OS108" s="31">
        <v>2</v>
      </c>
      <c r="OU108" s="31">
        <v>2</v>
      </c>
      <c r="OW108" s="31">
        <v>2</v>
      </c>
      <c r="OY108" s="31">
        <v>2</v>
      </c>
      <c r="PA108" s="31">
        <v>2</v>
      </c>
      <c r="PC108" s="31">
        <v>2</v>
      </c>
      <c r="PE108" s="31">
        <v>2</v>
      </c>
      <c r="PG108" s="31">
        <v>2</v>
      </c>
      <c r="PI108" s="31">
        <v>2</v>
      </c>
      <c r="PK108" s="31">
        <v>2</v>
      </c>
      <c r="PM108" s="31">
        <v>2</v>
      </c>
      <c r="PO108" s="31">
        <v>2</v>
      </c>
      <c r="PQ108" s="31">
        <v>2</v>
      </c>
      <c r="PS108" s="31">
        <v>2</v>
      </c>
      <c r="PU108" s="31">
        <v>2</v>
      </c>
      <c r="PW108" s="31">
        <v>2</v>
      </c>
      <c r="PY108" s="31">
        <v>2</v>
      </c>
      <c r="QA108" s="31">
        <v>2</v>
      </c>
      <c r="QC108" s="31">
        <v>2</v>
      </c>
      <c r="QE108" s="31">
        <v>2</v>
      </c>
      <c r="QG108" s="31">
        <v>2</v>
      </c>
      <c r="QI108" s="31" t="s">
        <v>355</v>
      </c>
      <c r="QK108" s="31">
        <v>7</v>
      </c>
      <c r="QL108" s="31">
        <v>2</v>
      </c>
      <c r="QM108" s="31">
        <v>1</v>
      </c>
      <c r="QN108" s="31">
        <v>2</v>
      </c>
      <c r="QO108" s="31">
        <v>2</v>
      </c>
      <c r="QP108" s="31">
        <v>2</v>
      </c>
      <c r="QQ108" s="31">
        <v>2</v>
      </c>
      <c r="QR108" s="31">
        <v>2</v>
      </c>
      <c r="QS108" s="31">
        <v>1</v>
      </c>
      <c r="QT108" s="31">
        <v>2</v>
      </c>
      <c r="QU108" s="31">
        <v>2</v>
      </c>
      <c r="QV108" s="31">
        <v>2</v>
      </c>
      <c r="QW108" s="31">
        <v>2</v>
      </c>
      <c r="QX108" s="31">
        <v>2</v>
      </c>
      <c r="QY108" s="31">
        <v>2</v>
      </c>
      <c r="QZ108" s="31">
        <v>2</v>
      </c>
      <c r="RA108" s="31">
        <v>2</v>
      </c>
      <c r="RB108" s="31">
        <v>2</v>
      </c>
      <c r="RC108" s="31">
        <v>2</v>
      </c>
      <c r="RD108" s="31">
        <v>2</v>
      </c>
      <c r="RE108" s="31">
        <v>2</v>
      </c>
      <c r="RF108" s="31">
        <v>2</v>
      </c>
      <c r="RG108" s="31">
        <v>2</v>
      </c>
      <c r="RH108" s="31">
        <v>2</v>
      </c>
      <c r="RI108" s="31">
        <v>2</v>
      </c>
      <c r="RJ108" s="31">
        <v>2</v>
      </c>
      <c r="RK108" s="31">
        <v>2</v>
      </c>
      <c r="RL108" s="31">
        <v>2</v>
      </c>
      <c r="RM108" s="31">
        <v>2</v>
      </c>
      <c r="RN108" s="31">
        <v>2</v>
      </c>
      <c r="RO108" s="31">
        <v>2</v>
      </c>
      <c r="RP108" s="31">
        <v>2</v>
      </c>
      <c r="RQ108" s="31">
        <v>2</v>
      </c>
      <c r="RR108" s="31">
        <v>2</v>
      </c>
      <c r="RS108" s="31">
        <v>1</v>
      </c>
      <c r="RT108" s="31" t="s">
        <v>1789</v>
      </c>
      <c r="RU108" s="31" t="s">
        <v>2553</v>
      </c>
      <c r="RV108" s="31" t="s">
        <v>355</v>
      </c>
      <c r="RW108" s="31" t="s">
        <v>2554</v>
      </c>
      <c r="RX108" s="31">
        <v>1</v>
      </c>
      <c r="RY108" s="31">
        <v>1</v>
      </c>
      <c r="RZ108" s="31">
        <v>2</v>
      </c>
      <c r="SA108" s="31">
        <v>2</v>
      </c>
      <c r="SB108" s="31">
        <v>2</v>
      </c>
      <c r="SC108" s="31">
        <v>2</v>
      </c>
      <c r="SD108" s="31">
        <v>5</v>
      </c>
      <c r="SE108" s="31">
        <v>2</v>
      </c>
      <c r="SF108" s="31">
        <v>2</v>
      </c>
      <c r="SG108" s="31">
        <v>2</v>
      </c>
      <c r="SH108" s="31">
        <v>2</v>
      </c>
      <c r="SI108" s="31">
        <v>2</v>
      </c>
      <c r="SJ108" s="31">
        <v>2</v>
      </c>
      <c r="SK108" s="31">
        <v>2</v>
      </c>
      <c r="SL108" s="31">
        <v>2</v>
      </c>
      <c r="SM108" s="31" t="s">
        <v>2153</v>
      </c>
      <c r="SO108" s="31">
        <v>2</v>
      </c>
      <c r="SP108" s="31">
        <v>2</v>
      </c>
      <c r="SQ108" s="31">
        <v>2</v>
      </c>
      <c r="SR108" s="31">
        <v>2</v>
      </c>
      <c r="SS108" s="31">
        <v>2</v>
      </c>
      <c r="ST108" s="31">
        <v>2</v>
      </c>
      <c r="SU108" s="31">
        <v>2</v>
      </c>
      <c r="SV108" s="31">
        <v>2</v>
      </c>
      <c r="SW108" s="31" t="s">
        <v>2354</v>
      </c>
      <c r="SX108" s="31">
        <v>1</v>
      </c>
      <c r="SZ108" s="31">
        <v>2</v>
      </c>
      <c r="TA108" s="31">
        <v>2</v>
      </c>
      <c r="TB108" s="31">
        <v>2</v>
      </c>
      <c r="TC108" s="31">
        <v>1</v>
      </c>
      <c r="TD108" s="31">
        <v>1</v>
      </c>
      <c r="TE108" s="31">
        <v>2</v>
      </c>
      <c r="TF108" s="31">
        <v>2</v>
      </c>
      <c r="TG108" s="31">
        <v>2</v>
      </c>
      <c r="TH108" s="31" t="s">
        <v>1437</v>
      </c>
      <c r="TJ108" s="31" t="s">
        <v>2154</v>
      </c>
      <c r="TK108" s="31" t="s">
        <v>2426</v>
      </c>
      <c r="TL108" s="31" t="s">
        <v>2156</v>
      </c>
      <c r="TM108" s="31" t="s">
        <v>2234</v>
      </c>
      <c r="TQ108" s="31">
        <v>7</v>
      </c>
      <c r="TS108" s="31">
        <v>2</v>
      </c>
      <c r="TT108" s="31">
        <v>2</v>
      </c>
      <c r="TU108" s="31">
        <v>2</v>
      </c>
      <c r="TV108" s="31">
        <v>2</v>
      </c>
      <c r="TW108" s="31">
        <v>2</v>
      </c>
      <c r="TX108" s="31">
        <v>2</v>
      </c>
      <c r="TY108" s="31">
        <v>2</v>
      </c>
      <c r="TZ108" s="31">
        <v>1</v>
      </c>
      <c r="UA108" s="31">
        <v>1</v>
      </c>
    </row>
    <row r="109" spans="1:547" s="31" customFormat="1" ht="13.5" customHeight="1">
      <c r="A109" s="31">
        <f t="shared" si="1"/>
        <v>107</v>
      </c>
      <c r="B109" s="31">
        <v>107</v>
      </c>
      <c r="C109" s="31">
        <v>77</v>
      </c>
      <c r="D109" s="31" t="s">
        <v>2121</v>
      </c>
      <c r="E109" s="31" t="s">
        <v>2555</v>
      </c>
      <c r="H109" s="31">
        <v>42524</v>
      </c>
      <c r="I109" s="31">
        <v>23112</v>
      </c>
      <c r="J109" s="31">
        <v>2</v>
      </c>
      <c r="K109" s="31">
        <v>1</v>
      </c>
      <c r="L109" s="31">
        <v>5</v>
      </c>
      <c r="M109" s="31">
        <v>2</v>
      </c>
      <c r="N109" s="31">
        <v>5</v>
      </c>
      <c r="O109" s="31">
        <v>2</v>
      </c>
      <c r="P109" s="31">
        <v>1</v>
      </c>
      <c r="Q109" s="31">
        <v>1</v>
      </c>
      <c r="R109" s="31">
        <v>42278</v>
      </c>
      <c r="S109" s="31">
        <v>42278</v>
      </c>
      <c r="T109" s="31">
        <v>42491</v>
      </c>
      <c r="W109" s="31">
        <v>1</v>
      </c>
      <c r="X109" s="31">
        <v>2</v>
      </c>
      <c r="Y109" s="31">
        <v>2</v>
      </c>
      <c r="Z109" s="31">
        <v>2</v>
      </c>
      <c r="AA109" s="31">
        <v>2</v>
      </c>
      <c r="AB109" s="31">
        <v>2</v>
      </c>
      <c r="AC109" s="31">
        <v>2</v>
      </c>
      <c r="AD109" s="31">
        <v>2</v>
      </c>
      <c r="AE109" s="31">
        <v>2</v>
      </c>
      <c r="AF109" s="31">
        <v>2</v>
      </c>
      <c r="AG109" s="31">
        <v>1</v>
      </c>
      <c r="AH109" s="31">
        <v>1</v>
      </c>
      <c r="AI109" s="31">
        <v>2</v>
      </c>
      <c r="AJ109" s="31">
        <v>2</v>
      </c>
      <c r="AK109" s="31">
        <v>4</v>
      </c>
      <c r="AL109" s="31">
        <v>2</v>
      </c>
      <c r="AN109" s="31">
        <v>2</v>
      </c>
      <c r="AO109" s="31">
        <v>2</v>
      </c>
      <c r="AP109" s="31">
        <v>2</v>
      </c>
      <c r="AQ109" s="31">
        <v>2</v>
      </c>
      <c r="AR109" s="31">
        <v>2</v>
      </c>
      <c r="AS109" s="31">
        <v>2</v>
      </c>
      <c r="AT109" s="31">
        <v>2</v>
      </c>
      <c r="AU109" s="31">
        <v>2</v>
      </c>
      <c r="AW109" s="31">
        <v>1</v>
      </c>
      <c r="AX109" s="31">
        <v>2</v>
      </c>
      <c r="AY109" s="31">
        <v>2</v>
      </c>
      <c r="AZ109" s="31">
        <v>1</v>
      </c>
      <c r="BA109" s="31">
        <v>1</v>
      </c>
      <c r="BB109" s="31">
        <v>2</v>
      </c>
      <c r="BD109" s="31">
        <v>1</v>
      </c>
      <c r="BE109" s="31">
        <v>2</v>
      </c>
      <c r="BF109" s="31">
        <v>2</v>
      </c>
      <c r="BG109" s="31">
        <v>1</v>
      </c>
      <c r="BH109" s="31">
        <v>2</v>
      </c>
      <c r="BI109" s="31">
        <v>2</v>
      </c>
      <c r="BK109" s="31">
        <v>2</v>
      </c>
      <c r="BL109" s="31">
        <v>2</v>
      </c>
      <c r="BM109" s="31">
        <v>2</v>
      </c>
      <c r="BN109" s="31">
        <v>2</v>
      </c>
      <c r="BO109" s="31">
        <v>2</v>
      </c>
      <c r="BP109" s="31">
        <v>2</v>
      </c>
      <c r="BQ109" s="31">
        <v>2</v>
      </c>
      <c r="BT109" s="31">
        <v>2</v>
      </c>
      <c r="BU109" s="31">
        <v>2</v>
      </c>
      <c r="BV109" s="31">
        <v>2</v>
      </c>
      <c r="BW109" s="31">
        <v>2</v>
      </c>
      <c r="BX109" s="31">
        <v>2</v>
      </c>
      <c r="BY109" s="31">
        <v>1</v>
      </c>
      <c r="BZ109" s="31">
        <v>2</v>
      </c>
      <c r="CA109" s="31">
        <v>2</v>
      </c>
      <c r="CB109" s="31">
        <v>2</v>
      </c>
      <c r="CC109" s="31">
        <v>2</v>
      </c>
      <c r="CD109" s="31">
        <v>1</v>
      </c>
      <c r="CH109" s="31">
        <v>1</v>
      </c>
      <c r="CM109" s="31">
        <v>5</v>
      </c>
      <c r="CN109" s="31">
        <v>15</v>
      </c>
      <c r="CO109" s="31">
        <v>21</v>
      </c>
      <c r="DA109" s="31">
        <v>2</v>
      </c>
      <c r="DB109" s="31">
        <v>4</v>
      </c>
      <c r="DC109" s="31">
        <v>1</v>
      </c>
      <c r="DF109" s="31">
        <v>4</v>
      </c>
      <c r="DG109" s="31">
        <v>4</v>
      </c>
      <c r="DH109" s="31">
        <v>4</v>
      </c>
      <c r="DI109" s="31">
        <v>3</v>
      </c>
      <c r="DJ109" s="31">
        <v>2</v>
      </c>
      <c r="DK109" s="31">
        <v>4</v>
      </c>
      <c r="DL109" s="31">
        <v>2</v>
      </c>
      <c r="DM109" s="31">
        <v>2</v>
      </c>
      <c r="DN109" s="31">
        <v>1</v>
      </c>
      <c r="DO109" s="31">
        <v>4</v>
      </c>
      <c r="DP109" s="31">
        <v>4</v>
      </c>
      <c r="DQ109" s="31">
        <v>4</v>
      </c>
      <c r="DR109" s="31">
        <v>38</v>
      </c>
      <c r="DS109" s="31">
        <v>1.2372967479674699</v>
      </c>
      <c r="DT109" s="31">
        <v>336</v>
      </c>
      <c r="DU109" s="31">
        <v>0</v>
      </c>
      <c r="DV109" s="31">
        <v>171</v>
      </c>
      <c r="DW109" s="31" t="s">
        <v>2136</v>
      </c>
      <c r="DX109" s="31">
        <v>61.9</v>
      </c>
      <c r="DY109" s="31">
        <v>56.4</v>
      </c>
      <c r="DZ109" s="31">
        <v>66.8</v>
      </c>
      <c r="EA109" s="31" t="s">
        <v>2137</v>
      </c>
      <c r="EB109" s="31">
        <v>61</v>
      </c>
      <c r="EC109" s="31">
        <v>59</v>
      </c>
      <c r="ED109" s="31">
        <v>104</v>
      </c>
      <c r="EE109" s="31" t="s">
        <v>2138</v>
      </c>
      <c r="EV109" s="31">
        <v>1</v>
      </c>
      <c r="EW109" s="31">
        <v>2</v>
      </c>
      <c r="EX109" s="31">
        <v>2</v>
      </c>
      <c r="EY109" s="31">
        <v>2</v>
      </c>
      <c r="EZ109" s="31">
        <v>1</v>
      </c>
      <c r="FA109" s="31">
        <v>7</v>
      </c>
      <c r="FK109" s="31">
        <v>2</v>
      </c>
      <c r="FL109" s="31">
        <v>2</v>
      </c>
      <c r="FM109" s="31">
        <v>2</v>
      </c>
      <c r="FN109" s="31">
        <v>2</v>
      </c>
      <c r="FO109" s="31">
        <v>2</v>
      </c>
      <c r="FP109" s="31">
        <v>2</v>
      </c>
      <c r="FQ109" s="31">
        <v>1</v>
      </c>
      <c r="FR109" s="31">
        <v>2</v>
      </c>
      <c r="FS109" s="31">
        <v>4</v>
      </c>
      <c r="FT109" s="31">
        <v>2</v>
      </c>
      <c r="FU109" s="31">
        <v>2</v>
      </c>
      <c r="FV109" s="31">
        <v>2</v>
      </c>
      <c r="FW109" s="31">
        <v>1</v>
      </c>
      <c r="FX109" s="31">
        <v>1</v>
      </c>
      <c r="FY109" s="31">
        <v>2</v>
      </c>
      <c r="GA109" s="31">
        <v>2</v>
      </c>
      <c r="GB109" s="31">
        <v>2</v>
      </c>
      <c r="GC109" s="31">
        <v>1</v>
      </c>
      <c r="GD109" s="31">
        <v>1973</v>
      </c>
      <c r="GE109" s="31">
        <v>2</v>
      </c>
      <c r="GG109" s="31">
        <v>0.5</v>
      </c>
      <c r="GH109" s="31">
        <v>2</v>
      </c>
      <c r="GJ109" s="31">
        <v>2</v>
      </c>
      <c r="GL109" s="31">
        <v>2</v>
      </c>
      <c r="GO109" s="31">
        <v>2</v>
      </c>
      <c r="GQ109" s="31">
        <v>2</v>
      </c>
      <c r="GS109" s="31">
        <v>2</v>
      </c>
      <c r="GU109" s="31">
        <v>2</v>
      </c>
      <c r="GW109" s="31">
        <v>1</v>
      </c>
      <c r="GX109" s="31" t="s">
        <v>2556</v>
      </c>
      <c r="GY109" s="31">
        <v>2</v>
      </c>
      <c r="HA109" s="31">
        <v>2</v>
      </c>
      <c r="HM109" s="31">
        <v>2</v>
      </c>
      <c r="HP109" s="31">
        <v>2</v>
      </c>
      <c r="HQ109" s="31">
        <v>2</v>
      </c>
      <c r="HR109" s="31">
        <v>2</v>
      </c>
      <c r="HS109" s="31">
        <v>2</v>
      </c>
      <c r="HT109" s="31">
        <v>2</v>
      </c>
      <c r="HU109" s="31">
        <v>2</v>
      </c>
      <c r="HV109" s="31">
        <v>2</v>
      </c>
      <c r="HZ109" s="31">
        <v>2</v>
      </c>
      <c r="IA109" s="31">
        <v>2</v>
      </c>
      <c r="IB109" s="31">
        <v>2</v>
      </c>
      <c r="IC109" s="31">
        <v>2</v>
      </c>
      <c r="ID109" s="31">
        <v>2</v>
      </c>
      <c r="IE109" s="31">
        <v>2</v>
      </c>
      <c r="IF109" s="31">
        <v>2</v>
      </c>
      <c r="IJ109" s="31">
        <v>1</v>
      </c>
      <c r="IK109" s="31">
        <v>2</v>
      </c>
      <c r="IL109" s="31">
        <v>1</v>
      </c>
      <c r="IM109" s="31">
        <v>2</v>
      </c>
      <c r="IN109" s="31">
        <v>2</v>
      </c>
      <c r="IO109" s="31">
        <v>2</v>
      </c>
      <c r="IP109" s="31">
        <v>2</v>
      </c>
      <c r="IQ109" s="31" t="s">
        <v>1452</v>
      </c>
      <c r="IT109" s="31">
        <v>2</v>
      </c>
      <c r="IU109" s="31">
        <v>2</v>
      </c>
      <c r="IV109" s="31">
        <v>2</v>
      </c>
      <c r="IW109" s="31">
        <v>2</v>
      </c>
      <c r="IX109" s="31">
        <v>2</v>
      </c>
      <c r="IY109" s="31">
        <v>2</v>
      </c>
      <c r="IZ109" s="31">
        <v>2</v>
      </c>
      <c r="JD109" s="31">
        <v>2</v>
      </c>
      <c r="JE109" s="31">
        <v>2</v>
      </c>
      <c r="JF109" s="31">
        <v>2</v>
      </c>
      <c r="JG109" s="31">
        <v>2</v>
      </c>
      <c r="JH109" s="31">
        <v>2</v>
      </c>
      <c r="JI109" s="31">
        <v>2</v>
      </c>
      <c r="JJ109" s="31">
        <v>2</v>
      </c>
      <c r="JN109" s="31" t="s">
        <v>2476</v>
      </c>
      <c r="JZ109" s="31">
        <v>2</v>
      </c>
      <c r="KA109" s="31" t="s">
        <v>2471</v>
      </c>
      <c r="KB109" s="31">
        <v>78</v>
      </c>
      <c r="KC109" s="31">
        <v>1</v>
      </c>
      <c r="KF109" s="31" t="s">
        <v>1452</v>
      </c>
      <c r="KG109" s="31" t="s">
        <v>2557</v>
      </c>
      <c r="KH109" s="31">
        <v>65</v>
      </c>
      <c r="KI109" s="31" t="s">
        <v>1452</v>
      </c>
      <c r="KJ109" s="31" t="s">
        <v>1964</v>
      </c>
      <c r="KK109" s="31">
        <v>65</v>
      </c>
      <c r="KL109" s="31" t="s">
        <v>1452</v>
      </c>
      <c r="KM109" s="31" t="s">
        <v>2558</v>
      </c>
      <c r="LA109" s="31" t="s">
        <v>2150</v>
      </c>
      <c r="LB109" s="31" t="s">
        <v>2247</v>
      </c>
      <c r="LC109" s="31">
        <v>2</v>
      </c>
      <c r="LD109" s="31">
        <v>2</v>
      </c>
      <c r="LE109" s="31" t="s">
        <v>2260</v>
      </c>
      <c r="LF109" s="31">
        <v>2</v>
      </c>
      <c r="LG109" s="31">
        <v>2</v>
      </c>
      <c r="LH109" s="31">
        <v>1</v>
      </c>
      <c r="LI109" s="31">
        <v>2</v>
      </c>
      <c r="LK109" s="31">
        <v>2</v>
      </c>
      <c r="LM109" s="31">
        <v>2</v>
      </c>
      <c r="LO109" s="31">
        <v>2</v>
      </c>
      <c r="LQ109" s="31">
        <v>2</v>
      </c>
      <c r="LS109" s="31">
        <v>2</v>
      </c>
      <c r="LU109" s="31">
        <v>2</v>
      </c>
      <c r="LW109" s="31">
        <v>2</v>
      </c>
      <c r="LY109" s="31">
        <v>2</v>
      </c>
      <c r="MA109" s="31">
        <v>1</v>
      </c>
      <c r="MB109" s="31">
        <v>13</v>
      </c>
      <c r="MC109" s="31">
        <v>2</v>
      </c>
      <c r="ME109" s="31">
        <v>2</v>
      </c>
      <c r="MG109" s="31">
        <v>2</v>
      </c>
      <c r="MI109" s="31">
        <v>2</v>
      </c>
      <c r="MK109" s="31">
        <v>2</v>
      </c>
      <c r="MM109" s="31">
        <v>2</v>
      </c>
      <c r="MO109" s="31">
        <v>2</v>
      </c>
      <c r="MQ109" s="31">
        <v>2</v>
      </c>
      <c r="MS109" s="31">
        <v>2</v>
      </c>
      <c r="MU109" s="31">
        <v>2</v>
      </c>
      <c r="MW109" s="31">
        <v>2</v>
      </c>
      <c r="MY109" s="31" t="s">
        <v>355</v>
      </c>
      <c r="NC109" s="31">
        <v>2</v>
      </c>
      <c r="NE109" s="31">
        <v>2</v>
      </c>
      <c r="NG109" s="31">
        <v>2</v>
      </c>
      <c r="NI109" s="31">
        <v>2</v>
      </c>
      <c r="NK109" s="31">
        <v>2</v>
      </c>
      <c r="NM109" s="31">
        <v>2</v>
      </c>
      <c r="NO109" s="31">
        <v>2</v>
      </c>
      <c r="NQ109" s="31">
        <v>2</v>
      </c>
      <c r="NS109" s="31">
        <v>2</v>
      </c>
      <c r="NU109" s="31">
        <v>2</v>
      </c>
      <c r="NW109" s="31">
        <v>2</v>
      </c>
      <c r="NY109" s="31">
        <v>2</v>
      </c>
      <c r="OA109" s="31">
        <v>2</v>
      </c>
      <c r="OC109" s="31">
        <v>2</v>
      </c>
      <c r="OE109" s="31">
        <v>2</v>
      </c>
      <c r="OG109" s="31">
        <v>2</v>
      </c>
      <c r="OI109" s="31">
        <v>2</v>
      </c>
      <c r="OK109" s="31">
        <v>2</v>
      </c>
      <c r="OM109" s="31">
        <v>2</v>
      </c>
      <c r="OO109" s="31">
        <v>2</v>
      </c>
      <c r="OQ109" s="31" t="s">
        <v>355</v>
      </c>
      <c r="OS109" s="31">
        <v>2</v>
      </c>
      <c r="OU109" s="31">
        <v>2</v>
      </c>
      <c r="OW109" s="31">
        <v>2</v>
      </c>
      <c r="OY109" s="31">
        <v>2</v>
      </c>
      <c r="PA109" s="31">
        <v>2</v>
      </c>
      <c r="PC109" s="31">
        <v>2</v>
      </c>
      <c r="PE109" s="31">
        <v>2</v>
      </c>
      <c r="PG109" s="31">
        <v>2</v>
      </c>
      <c r="PI109" s="31">
        <v>2</v>
      </c>
      <c r="PK109" s="31">
        <v>2</v>
      </c>
      <c r="PM109" s="31">
        <v>2</v>
      </c>
      <c r="PO109" s="31">
        <v>2</v>
      </c>
      <c r="PQ109" s="31">
        <v>2</v>
      </c>
      <c r="PS109" s="31">
        <v>2</v>
      </c>
      <c r="PU109" s="31">
        <v>2</v>
      </c>
      <c r="PW109" s="31">
        <v>2</v>
      </c>
      <c r="PY109" s="31">
        <v>2</v>
      </c>
      <c r="QA109" s="31">
        <v>2</v>
      </c>
      <c r="QC109" s="31">
        <v>2</v>
      </c>
      <c r="QE109" s="31">
        <v>2</v>
      </c>
      <c r="QG109" s="31">
        <v>2</v>
      </c>
      <c r="QI109" s="31" t="s">
        <v>355</v>
      </c>
      <c r="QK109" s="31">
        <v>1</v>
      </c>
      <c r="QL109" s="31">
        <v>2</v>
      </c>
      <c r="QM109" s="31">
        <v>2</v>
      </c>
      <c r="QN109" s="31">
        <v>2</v>
      </c>
      <c r="QO109" s="31">
        <v>2</v>
      </c>
      <c r="QP109" s="31">
        <v>2</v>
      </c>
      <c r="QQ109" s="31">
        <v>2</v>
      </c>
      <c r="QR109" s="31">
        <v>2</v>
      </c>
      <c r="QS109" s="31">
        <v>2</v>
      </c>
      <c r="QT109" s="31">
        <v>2</v>
      </c>
      <c r="QU109" s="31">
        <v>2</v>
      </c>
      <c r="QV109" s="31">
        <v>2</v>
      </c>
      <c r="QW109" s="31">
        <v>2</v>
      </c>
      <c r="QX109" s="31">
        <v>2</v>
      </c>
      <c r="QY109" s="31">
        <v>2</v>
      </c>
      <c r="QZ109" s="31">
        <v>1</v>
      </c>
      <c r="RA109" s="31">
        <v>2</v>
      </c>
      <c r="RB109" s="31">
        <v>2</v>
      </c>
      <c r="RC109" s="31">
        <v>1</v>
      </c>
      <c r="RD109" s="31">
        <v>2</v>
      </c>
      <c r="RE109" s="31">
        <v>1</v>
      </c>
      <c r="RF109" s="31">
        <v>2</v>
      </c>
      <c r="RG109" s="31">
        <v>2</v>
      </c>
      <c r="RH109" s="31">
        <v>2</v>
      </c>
      <c r="RI109" s="31">
        <v>2</v>
      </c>
      <c r="RJ109" s="31">
        <v>2</v>
      </c>
      <c r="RK109" s="31">
        <v>2</v>
      </c>
      <c r="RL109" s="31">
        <v>2</v>
      </c>
      <c r="RM109" s="31">
        <v>2</v>
      </c>
      <c r="RN109" s="31">
        <v>2</v>
      </c>
      <c r="RO109" s="31">
        <v>1</v>
      </c>
      <c r="RP109" s="31">
        <v>2</v>
      </c>
      <c r="RQ109" s="31">
        <v>2</v>
      </c>
      <c r="RR109" s="31">
        <v>2</v>
      </c>
      <c r="RS109" s="31">
        <v>1</v>
      </c>
      <c r="RT109" s="31" t="s">
        <v>2559</v>
      </c>
      <c r="RU109" s="31" t="s">
        <v>2560</v>
      </c>
      <c r="RV109" s="31" t="s">
        <v>355</v>
      </c>
      <c r="RW109" s="31" t="s">
        <v>355</v>
      </c>
      <c r="RX109" s="31">
        <v>4</v>
      </c>
      <c r="RY109" s="31">
        <v>1</v>
      </c>
      <c r="RZ109" s="31">
        <v>2</v>
      </c>
      <c r="SA109" s="31">
        <v>2</v>
      </c>
      <c r="SB109" s="31">
        <v>2</v>
      </c>
      <c r="SC109" s="31">
        <v>1</v>
      </c>
      <c r="SD109" s="31">
        <v>4</v>
      </c>
      <c r="SE109" s="31">
        <v>2</v>
      </c>
      <c r="SF109" s="31">
        <v>2</v>
      </c>
      <c r="SG109" s="31">
        <v>2</v>
      </c>
      <c r="SH109" s="31">
        <v>2</v>
      </c>
      <c r="SI109" s="31">
        <v>2</v>
      </c>
      <c r="SJ109" s="31">
        <v>2</v>
      </c>
      <c r="SK109" s="31">
        <v>2</v>
      </c>
      <c r="SL109" s="31">
        <v>2</v>
      </c>
      <c r="SM109" s="31" t="s">
        <v>1640</v>
      </c>
      <c r="SO109" s="31">
        <v>2</v>
      </c>
      <c r="SP109" s="31">
        <v>2</v>
      </c>
      <c r="SQ109" s="31">
        <v>2</v>
      </c>
      <c r="SR109" s="31">
        <v>2</v>
      </c>
      <c r="SS109" s="31">
        <v>2</v>
      </c>
      <c r="ST109" s="31">
        <v>2</v>
      </c>
      <c r="SU109" s="31">
        <v>2</v>
      </c>
      <c r="SV109" s="31">
        <v>2</v>
      </c>
      <c r="SW109" s="31" t="s">
        <v>1437</v>
      </c>
      <c r="SX109" s="31">
        <v>1</v>
      </c>
      <c r="SZ109" s="31">
        <v>2</v>
      </c>
      <c r="TA109" s="31">
        <v>2</v>
      </c>
      <c r="TB109" s="31">
        <v>2</v>
      </c>
      <c r="TC109" s="31">
        <v>2</v>
      </c>
      <c r="TD109" s="31">
        <v>1</v>
      </c>
      <c r="TE109" s="31">
        <v>2</v>
      </c>
      <c r="TF109" s="31">
        <v>2</v>
      </c>
      <c r="TG109" s="31">
        <v>1</v>
      </c>
      <c r="TH109" s="31" t="s">
        <v>1437</v>
      </c>
      <c r="TJ109" s="31" t="s">
        <v>2561</v>
      </c>
      <c r="TK109" s="31" t="s">
        <v>2156</v>
      </c>
      <c r="TL109" s="31" t="s">
        <v>2234</v>
      </c>
      <c r="TM109" s="31" t="s">
        <v>2562</v>
      </c>
      <c r="TQ109" s="31">
        <v>7</v>
      </c>
      <c r="TS109" s="31">
        <v>2</v>
      </c>
      <c r="TT109" s="31">
        <v>2</v>
      </c>
      <c r="TU109" s="31">
        <v>2</v>
      </c>
      <c r="TV109" s="31">
        <v>1</v>
      </c>
      <c r="TW109" s="31">
        <v>1</v>
      </c>
      <c r="TX109" s="31">
        <v>2</v>
      </c>
      <c r="TY109" s="31">
        <v>2</v>
      </c>
      <c r="TZ109" s="31">
        <v>1</v>
      </c>
      <c r="UA109" s="31">
        <v>1</v>
      </c>
    </row>
    <row r="110" spans="1:547" s="31" customFormat="1" ht="13.5" customHeight="1">
      <c r="A110" s="31">
        <f t="shared" si="1"/>
        <v>108</v>
      </c>
      <c r="B110" s="31">
        <v>108</v>
      </c>
      <c r="C110" s="31">
        <v>78</v>
      </c>
      <c r="D110" s="31" t="s">
        <v>2121</v>
      </c>
      <c r="E110" s="31" t="s">
        <v>2563</v>
      </c>
      <c r="H110" s="31">
        <v>42527</v>
      </c>
      <c r="I110" s="31">
        <v>23200</v>
      </c>
      <c r="J110" s="31">
        <v>2</v>
      </c>
      <c r="K110" s="31">
        <v>1</v>
      </c>
      <c r="L110" s="31">
        <v>1</v>
      </c>
      <c r="M110" s="31">
        <v>1</v>
      </c>
      <c r="N110" s="31">
        <v>1</v>
      </c>
      <c r="O110" s="31">
        <v>1</v>
      </c>
      <c r="P110" s="31">
        <v>1</v>
      </c>
      <c r="Q110" s="31">
        <v>1</v>
      </c>
      <c r="R110" s="31">
        <v>42461</v>
      </c>
      <c r="S110" s="31">
        <v>42491</v>
      </c>
      <c r="T110" s="31">
        <v>42527</v>
      </c>
      <c r="W110" s="31">
        <v>1</v>
      </c>
      <c r="X110" s="31">
        <v>2</v>
      </c>
      <c r="Y110" s="31">
        <v>2</v>
      </c>
      <c r="Z110" s="31">
        <v>2</v>
      </c>
      <c r="AA110" s="31">
        <v>2</v>
      </c>
      <c r="AB110" s="31">
        <v>2</v>
      </c>
      <c r="AC110" s="31">
        <v>2</v>
      </c>
      <c r="AD110" s="31">
        <v>3</v>
      </c>
      <c r="AE110" s="31">
        <v>2</v>
      </c>
      <c r="AF110" s="31">
        <v>2</v>
      </c>
      <c r="AG110" s="31">
        <v>1</v>
      </c>
      <c r="AH110" s="31">
        <v>1</v>
      </c>
      <c r="AI110" s="31">
        <v>1</v>
      </c>
      <c r="AJ110" s="31">
        <v>2</v>
      </c>
      <c r="AK110" s="31">
        <v>4</v>
      </c>
      <c r="AL110" s="31">
        <v>2</v>
      </c>
      <c r="AN110" s="31">
        <v>2</v>
      </c>
      <c r="AO110" s="31">
        <v>2</v>
      </c>
      <c r="AP110" s="31">
        <v>2</v>
      </c>
      <c r="AQ110" s="31">
        <v>1</v>
      </c>
      <c r="AR110" s="31">
        <v>2</v>
      </c>
      <c r="AS110" s="31">
        <v>2</v>
      </c>
      <c r="AT110" s="31">
        <v>2</v>
      </c>
      <c r="AU110" s="31">
        <v>2</v>
      </c>
      <c r="AW110" s="31">
        <v>1</v>
      </c>
      <c r="AX110" s="31">
        <v>2</v>
      </c>
      <c r="AY110" s="31">
        <v>2</v>
      </c>
      <c r="AZ110" s="31">
        <v>1</v>
      </c>
      <c r="BA110" s="31">
        <v>1</v>
      </c>
      <c r="BB110" s="31">
        <v>2</v>
      </c>
      <c r="BD110" s="31">
        <v>1</v>
      </c>
      <c r="BE110" s="31">
        <v>2</v>
      </c>
      <c r="BF110" s="31">
        <v>2</v>
      </c>
      <c r="BG110" s="31">
        <v>1</v>
      </c>
      <c r="BH110" s="31">
        <v>1</v>
      </c>
      <c r="BI110" s="31">
        <v>2</v>
      </c>
      <c r="BK110" s="31">
        <v>2</v>
      </c>
      <c r="BL110" s="31">
        <v>1</v>
      </c>
      <c r="BM110" s="31">
        <v>2</v>
      </c>
      <c r="BN110" s="31">
        <v>2</v>
      </c>
      <c r="BO110" s="31">
        <v>2</v>
      </c>
      <c r="BP110" s="31">
        <v>1</v>
      </c>
      <c r="BQ110" s="31">
        <v>1</v>
      </c>
      <c r="BT110" s="31">
        <v>2</v>
      </c>
      <c r="BU110" s="31">
        <v>2</v>
      </c>
      <c r="BV110" s="31">
        <v>2</v>
      </c>
      <c r="BW110" s="31">
        <v>2</v>
      </c>
      <c r="BX110" s="31">
        <v>2</v>
      </c>
      <c r="BY110" s="31">
        <v>1</v>
      </c>
      <c r="BZ110" s="31">
        <v>2</v>
      </c>
      <c r="CA110" s="31">
        <v>2</v>
      </c>
      <c r="CB110" s="31">
        <v>2</v>
      </c>
      <c r="CC110" s="31">
        <v>2</v>
      </c>
      <c r="CD110" s="31">
        <v>1</v>
      </c>
      <c r="CH110" s="31">
        <v>1</v>
      </c>
      <c r="CM110" s="31">
        <v>5</v>
      </c>
      <c r="CN110" s="31">
        <v>7</v>
      </c>
      <c r="CO110" s="31">
        <v>1</v>
      </c>
      <c r="CP110" s="31">
        <v>31</v>
      </c>
      <c r="CQ110" s="31">
        <v>11</v>
      </c>
      <c r="DA110" s="31">
        <v>2</v>
      </c>
      <c r="DB110" s="31">
        <v>1</v>
      </c>
      <c r="DC110" s="31">
        <v>1</v>
      </c>
      <c r="DD110" s="31">
        <v>3</v>
      </c>
      <c r="DE110" s="31">
        <v>0</v>
      </c>
      <c r="DF110" s="31">
        <v>3</v>
      </c>
      <c r="DG110" s="31">
        <v>3</v>
      </c>
      <c r="DH110" s="31">
        <v>3</v>
      </c>
      <c r="DI110" s="31">
        <v>3</v>
      </c>
      <c r="DJ110" s="31">
        <v>3</v>
      </c>
      <c r="DK110" s="31">
        <v>3</v>
      </c>
      <c r="DL110" s="31">
        <v>3</v>
      </c>
      <c r="DM110" s="31">
        <v>4</v>
      </c>
      <c r="DN110" s="31">
        <v>4</v>
      </c>
      <c r="DO110" s="31">
        <v>4</v>
      </c>
      <c r="DP110" s="31">
        <v>4</v>
      </c>
      <c r="DQ110" s="31">
        <v>4</v>
      </c>
      <c r="DR110" s="31">
        <v>41</v>
      </c>
      <c r="DS110" s="31">
        <v>3.2282196969696901</v>
      </c>
      <c r="DT110" s="31">
        <v>396</v>
      </c>
      <c r="DU110" s="31">
        <v>0</v>
      </c>
      <c r="DV110" s="31">
        <v>171</v>
      </c>
      <c r="DW110" s="31" t="s">
        <v>2136</v>
      </c>
      <c r="DX110" s="31">
        <v>65</v>
      </c>
      <c r="DY110" s="31">
        <v>56.4</v>
      </c>
      <c r="DZ110" s="31">
        <v>66.8</v>
      </c>
      <c r="EA110" s="31" t="s">
        <v>2137</v>
      </c>
      <c r="EB110" s="31">
        <v>69</v>
      </c>
      <c r="EC110" s="31">
        <v>59</v>
      </c>
      <c r="ED110" s="31">
        <v>104</v>
      </c>
      <c r="EE110" s="31" t="s">
        <v>2138</v>
      </c>
      <c r="EW110" s="31">
        <v>2</v>
      </c>
      <c r="EX110" s="31">
        <v>2</v>
      </c>
      <c r="EY110" s="31">
        <v>2</v>
      </c>
      <c r="EZ110" s="31">
        <v>1</v>
      </c>
      <c r="FA110" s="31">
        <v>3</v>
      </c>
      <c r="FK110" s="31">
        <v>2</v>
      </c>
      <c r="FL110" s="31">
        <v>2</v>
      </c>
      <c r="FM110" s="31">
        <v>2</v>
      </c>
      <c r="FN110" s="31">
        <v>2</v>
      </c>
      <c r="FO110" s="31">
        <v>2</v>
      </c>
      <c r="FP110" s="31">
        <v>2</v>
      </c>
      <c r="FQ110" s="31">
        <v>2</v>
      </c>
      <c r="FR110" s="31">
        <v>2</v>
      </c>
      <c r="FS110" s="31">
        <v>4</v>
      </c>
      <c r="FT110" s="31">
        <v>2</v>
      </c>
      <c r="FU110" s="31">
        <v>2</v>
      </c>
      <c r="FV110" s="31">
        <v>2</v>
      </c>
      <c r="FW110" s="31">
        <v>1</v>
      </c>
      <c r="FX110" s="31">
        <v>1</v>
      </c>
      <c r="FY110" s="31">
        <v>2</v>
      </c>
      <c r="GA110" s="31">
        <v>2</v>
      </c>
      <c r="GB110" s="31">
        <v>2</v>
      </c>
      <c r="GC110" s="31">
        <v>1</v>
      </c>
      <c r="GD110" s="31">
        <v>1977</v>
      </c>
      <c r="GE110" s="31">
        <v>1</v>
      </c>
      <c r="GF110" s="31">
        <v>2002</v>
      </c>
      <c r="GG110" s="31">
        <v>2</v>
      </c>
      <c r="GH110" s="31">
        <v>2</v>
      </c>
      <c r="GJ110" s="31">
        <v>2</v>
      </c>
      <c r="GL110" s="31">
        <v>2</v>
      </c>
      <c r="GM110" s="31">
        <v>42522</v>
      </c>
      <c r="GO110" s="31">
        <v>2</v>
      </c>
      <c r="GQ110" s="31">
        <v>2</v>
      </c>
      <c r="GS110" s="31">
        <v>2</v>
      </c>
      <c r="GU110" s="31">
        <v>2</v>
      </c>
      <c r="GW110" s="31">
        <v>2</v>
      </c>
      <c r="GY110" s="31">
        <v>2</v>
      </c>
      <c r="HA110" s="31">
        <v>1</v>
      </c>
      <c r="HM110" s="31">
        <v>2</v>
      </c>
      <c r="HP110" s="31">
        <v>1</v>
      </c>
      <c r="HQ110" s="31">
        <v>2</v>
      </c>
      <c r="HR110" s="31">
        <v>1</v>
      </c>
      <c r="HS110" s="31">
        <v>2</v>
      </c>
      <c r="HT110" s="31">
        <v>2</v>
      </c>
      <c r="HU110" s="31">
        <v>2</v>
      </c>
      <c r="HV110" s="31">
        <v>2</v>
      </c>
      <c r="HZ110" s="31">
        <v>2</v>
      </c>
      <c r="IA110" s="31">
        <v>2</v>
      </c>
      <c r="IB110" s="31">
        <v>2</v>
      </c>
      <c r="IC110" s="31">
        <v>2</v>
      </c>
      <c r="ID110" s="31">
        <v>2</v>
      </c>
      <c r="IE110" s="31">
        <v>2</v>
      </c>
      <c r="IF110" s="31">
        <v>2</v>
      </c>
      <c r="IJ110" s="31">
        <v>2</v>
      </c>
      <c r="IK110" s="31">
        <v>2</v>
      </c>
      <c r="IL110" s="31">
        <v>2</v>
      </c>
      <c r="IM110" s="31">
        <v>2</v>
      </c>
      <c r="IN110" s="31">
        <v>2</v>
      </c>
      <c r="IO110" s="31">
        <v>2</v>
      </c>
      <c r="IP110" s="31">
        <v>2</v>
      </c>
      <c r="IT110" s="31">
        <v>2</v>
      </c>
      <c r="IU110" s="31">
        <v>2</v>
      </c>
      <c r="IV110" s="31">
        <v>2</v>
      </c>
      <c r="IW110" s="31">
        <v>2</v>
      </c>
      <c r="IX110" s="31">
        <v>2</v>
      </c>
      <c r="IY110" s="31">
        <v>2</v>
      </c>
      <c r="IZ110" s="31">
        <v>2</v>
      </c>
      <c r="JD110" s="31">
        <v>2</v>
      </c>
      <c r="JE110" s="31">
        <v>2</v>
      </c>
      <c r="JF110" s="31">
        <v>2</v>
      </c>
      <c r="JG110" s="31">
        <v>2</v>
      </c>
      <c r="JH110" s="31">
        <v>2</v>
      </c>
      <c r="JI110" s="31">
        <v>2</v>
      </c>
      <c r="JJ110" s="31">
        <v>2</v>
      </c>
      <c r="JN110" s="31" t="s">
        <v>2564</v>
      </c>
      <c r="JZ110" s="31">
        <v>1</v>
      </c>
      <c r="KC110" s="31">
        <v>2</v>
      </c>
      <c r="KD110" s="31" t="s">
        <v>2055</v>
      </c>
      <c r="KE110" s="31">
        <v>58</v>
      </c>
      <c r="LA110" s="31" t="s">
        <v>2161</v>
      </c>
      <c r="LB110" s="31" t="s">
        <v>2242</v>
      </c>
      <c r="LC110" s="31">
        <v>2</v>
      </c>
      <c r="LE110" s="31" t="s">
        <v>2125</v>
      </c>
      <c r="LF110" s="31">
        <v>2</v>
      </c>
      <c r="LG110" s="31">
        <v>2</v>
      </c>
      <c r="LH110" s="31">
        <v>1</v>
      </c>
      <c r="LI110" s="31">
        <v>2</v>
      </c>
      <c r="LK110" s="31">
        <v>2</v>
      </c>
      <c r="LM110" s="31">
        <v>2</v>
      </c>
      <c r="LO110" s="31">
        <v>2</v>
      </c>
      <c r="LQ110" s="31">
        <v>2</v>
      </c>
      <c r="LS110" s="31">
        <v>2</v>
      </c>
      <c r="LU110" s="31">
        <v>2</v>
      </c>
      <c r="LW110" s="31">
        <v>2</v>
      </c>
      <c r="LY110" s="31">
        <v>2</v>
      </c>
      <c r="MA110" s="31">
        <v>1</v>
      </c>
      <c r="MB110" s="31">
        <v>3</v>
      </c>
      <c r="MC110" s="31">
        <v>2</v>
      </c>
      <c r="ME110" s="31">
        <v>2</v>
      </c>
      <c r="MG110" s="31">
        <v>2</v>
      </c>
      <c r="MI110" s="31">
        <v>2</v>
      </c>
      <c r="MK110" s="31">
        <v>2</v>
      </c>
      <c r="MM110" s="31">
        <v>2</v>
      </c>
      <c r="MO110" s="31">
        <v>2</v>
      </c>
      <c r="MQ110" s="31">
        <v>2</v>
      </c>
      <c r="MS110" s="31">
        <v>2</v>
      </c>
      <c r="MU110" s="31">
        <v>2</v>
      </c>
      <c r="MW110" s="31">
        <v>2</v>
      </c>
      <c r="MY110" s="31" t="s">
        <v>356</v>
      </c>
      <c r="MZ110" s="31">
        <v>24</v>
      </c>
      <c r="NC110" s="31">
        <v>2</v>
      </c>
      <c r="NE110" s="31">
        <v>2</v>
      </c>
      <c r="NG110" s="31">
        <v>2</v>
      </c>
      <c r="NI110" s="31">
        <v>2</v>
      </c>
      <c r="NK110" s="31">
        <v>2</v>
      </c>
      <c r="NM110" s="31">
        <v>2</v>
      </c>
      <c r="NO110" s="31">
        <v>2</v>
      </c>
      <c r="NQ110" s="31">
        <v>2</v>
      </c>
      <c r="NS110" s="31">
        <v>2</v>
      </c>
      <c r="NU110" s="31">
        <v>2</v>
      </c>
      <c r="NW110" s="31">
        <v>2</v>
      </c>
      <c r="NY110" s="31">
        <v>2</v>
      </c>
      <c r="OA110" s="31">
        <v>2</v>
      </c>
      <c r="OC110" s="31">
        <v>2</v>
      </c>
      <c r="OE110" s="31">
        <v>2</v>
      </c>
      <c r="OG110" s="31">
        <v>2</v>
      </c>
      <c r="OI110" s="31">
        <v>2</v>
      </c>
      <c r="OK110" s="31">
        <v>2</v>
      </c>
      <c r="OM110" s="31">
        <v>2</v>
      </c>
      <c r="OO110" s="31">
        <v>2</v>
      </c>
      <c r="OQ110" s="31" t="s">
        <v>355</v>
      </c>
      <c r="OS110" s="31">
        <v>2</v>
      </c>
      <c r="OU110" s="31">
        <v>2</v>
      </c>
      <c r="OW110" s="31">
        <v>2</v>
      </c>
      <c r="OY110" s="31">
        <v>2</v>
      </c>
      <c r="PA110" s="31">
        <v>2</v>
      </c>
      <c r="PC110" s="31">
        <v>2</v>
      </c>
      <c r="PE110" s="31">
        <v>2</v>
      </c>
      <c r="PG110" s="31">
        <v>2</v>
      </c>
      <c r="PI110" s="31">
        <v>2</v>
      </c>
      <c r="PK110" s="31">
        <v>2</v>
      </c>
      <c r="PM110" s="31">
        <v>2</v>
      </c>
      <c r="PO110" s="31">
        <v>2</v>
      </c>
      <c r="PQ110" s="31">
        <v>2</v>
      </c>
      <c r="PS110" s="31">
        <v>2</v>
      </c>
      <c r="PU110" s="31">
        <v>2</v>
      </c>
      <c r="PW110" s="31">
        <v>2</v>
      </c>
      <c r="PY110" s="31">
        <v>2</v>
      </c>
      <c r="QA110" s="31">
        <v>2</v>
      </c>
      <c r="QC110" s="31">
        <v>2</v>
      </c>
      <c r="QE110" s="31">
        <v>2</v>
      </c>
      <c r="QG110" s="31">
        <v>2</v>
      </c>
      <c r="QI110" s="31" t="s">
        <v>355</v>
      </c>
      <c r="QK110" s="31">
        <v>1</v>
      </c>
      <c r="QL110" s="31">
        <v>2</v>
      </c>
      <c r="QM110" s="31">
        <v>2</v>
      </c>
      <c r="QN110" s="31">
        <v>2</v>
      </c>
      <c r="QO110" s="31">
        <v>2</v>
      </c>
      <c r="QP110" s="31">
        <v>2</v>
      </c>
      <c r="QQ110" s="31">
        <v>2</v>
      </c>
      <c r="QR110" s="31">
        <v>2</v>
      </c>
      <c r="QS110" s="31">
        <v>1</v>
      </c>
      <c r="QT110" s="31">
        <v>2</v>
      </c>
      <c r="QU110" s="31">
        <v>2</v>
      </c>
      <c r="QV110" s="31">
        <v>2</v>
      </c>
      <c r="QW110" s="31">
        <v>2</v>
      </c>
      <c r="QX110" s="31">
        <v>2</v>
      </c>
      <c r="QY110" s="31">
        <v>2</v>
      </c>
      <c r="QZ110" s="31">
        <v>2</v>
      </c>
      <c r="RA110" s="31">
        <v>2</v>
      </c>
      <c r="RB110" s="31">
        <v>1</v>
      </c>
      <c r="RC110" s="31">
        <v>1</v>
      </c>
      <c r="RD110" s="31">
        <v>2</v>
      </c>
      <c r="RE110" s="31">
        <v>2</v>
      </c>
      <c r="RF110" s="31">
        <v>2</v>
      </c>
      <c r="RG110" s="31">
        <v>2</v>
      </c>
      <c r="RH110" s="31">
        <v>2</v>
      </c>
      <c r="RI110" s="31">
        <v>2</v>
      </c>
      <c r="RJ110" s="31">
        <v>2</v>
      </c>
      <c r="RK110" s="31">
        <v>2</v>
      </c>
      <c r="RL110" s="31">
        <v>2</v>
      </c>
      <c r="RM110" s="31">
        <v>2</v>
      </c>
      <c r="RN110" s="31">
        <v>2</v>
      </c>
      <c r="RO110" s="31">
        <v>2</v>
      </c>
      <c r="RP110" s="31">
        <v>2</v>
      </c>
      <c r="RQ110" s="31">
        <v>2</v>
      </c>
      <c r="RR110" s="31">
        <v>2</v>
      </c>
      <c r="RS110" s="31">
        <v>1</v>
      </c>
      <c r="RT110" s="31" t="s">
        <v>2565</v>
      </c>
      <c r="RU110" s="31" t="s">
        <v>2566</v>
      </c>
      <c r="RV110" s="31" t="s">
        <v>355</v>
      </c>
      <c r="RW110" s="31" t="s">
        <v>2567</v>
      </c>
      <c r="RX110" s="31">
        <v>2</v>
      </c>
      <c r="RY110" s="31">
        <v>1</v>
      </c>
      <c r="RZ110" s="31">
        <v>2</v>
      </c>
      <c r="SA110" s="31">
        <v>2</v>
      </c>
      <c r="SB110" s="31">
        <v>2</v>
      </c>
      <c r="SC110" s="31">
        <v>2</v>
      </c>
      <c r="SD110" s="31">
        <v>2</v>
      </c>
      <c r="SE110" s="31">
        <v>1</v>
      </c>
      <c r="SF110" s="31">
        <v>2</v>
      </c>
      <c r="SG110" s="31">
        <v>2</v>
      </c>
      <c r="SH110" s="31">
        <v>2</v>
      </c>
      <c r="SI110" s="31">
        <v>2</v>
      </c>
      <c r="SJ110" s="31">
        <v>2</v>
      </c>
      <c r="SK110" s="31">
        <v>2</v>
      </c>
      <c r="SL110" s="31">
        <v>2</v>
      </c>
      <c r="SM110" s="31" t="s">
        <v>2153</v>
      </c>
      <c r="SO110" s="31">
        <v>2</v>
      </c>
      <c r="SP110" s="31">
        <v>2</v>
      </c>
      <c r="SQ110" s="31">
        <v>2</v>
      </c>
      <c r="SR110" s="31">
        <v>2</v>
      </c>
      <c r="SS110" s="31">
        <v>2</v>
      </c>
      <c r="ST110" s="31">
        <v>2</v>
      </c>
      <c r="SU110" s="31">
        <v>2</v>
      </c>
      <c r="SV110" s="31">
        <v>2</v>
      </c>
      <c r="SW110" s="31" t="s">
        <v>1430</v>
      </c>
      <c r="SZ110" s="31">
        <v>2</v>
      </c>
      <c r="TA110" s="31">
        <v>2</v>
      </c>
      <c r="TB110" s="31">
        <v>2</v>
      </c>
      <c r="TC110" s="31">
        <v>2</v>
      </c>
      <c r="TD110" s="31">
        <v>1</v>
      </c>
      <c r="TE110" s="31">
        <v>2</v>
      </c>
      <c r="TF110" s="31">
        <v>2</v>
      </c>
      <c r="TG110" s="31">
        <v>1</v>
      </c>
      <c r="TH110" s="31" t="s">
        <v>1437</v>
      </c>
      <c r="TJ110" s="31" t="s">
        <v>2154</v>
      </c>
      <c r="TK110" s="31" t="s">
        <v>2155</v>
      </c>
      <c r="TL110" s="31" t="s">
        <v>2156</v>
      </c>
      <c r="TQ110" s="31">
        <v>1</v>
      </c>
      <c r="TS110" s="31">
        <v>2</v>
      </c>
      <c r="TT110" s="31">
        <v>2</v>
      </c>
      <c r="TU110" s="31">
        <v>2</v>
      </c>
      <c r="TV110" s="31">
        <v>1</v>
      </c>
      <c r="TW110" s="31">
        <v>1</v>
      </c>
      <c r="TX110" s="31">
        <v>1</v>
      </c>
      <c r="TY110" s="31">
        <v>2</v>
      </c>
      <c r="TZ110" s="31">
        <v>1</v>
      </c>
      <c r="UA110" s="31">
        <v>1</v>
      </c>
    </row>
    <row r="111" spans="1:547" s="31" customFormat="1" ht="13.5" customHeight="1">
      <c r="A111" s="31">
        <f t="shared" si="1"/>
        <v>109</v>
      </c>
      <c r="B111" s="31">
        <v>109</v>
      </c>
      <c r="C111" s="31">
        <v>79</v>
      </c>
      <c r="D111" s="31" t="s">
        <v>2121</v>
      </c>
      <c r="E111" s="31" t="s">
        <v>2568</v>
      </c>
      <c r="H111" s="31">
        <v>42530</v>
      </c>
      <c r="I111" s="31">
        <v>18801</v>
      </c>
      <c r="J111" s="31">
        <v>2</v>
      </c>
      <c r="K111" s="31">
        <v>1</v>
      </c>
      <c r="L111" s="31">
        <v>3</v>
      </c>
      <c r="M111" s="31">
        <v>2</v>
      </c>
      <c r="N111" s="31">
        <v>2</v>
      </c>
      <c r="O111" s="31">
        <v>1</v>
      </c>
      <c r="P111" s="31">
        <v>1</v>
      </c>
      <c r="Q111" s="31">
        <v>1</v>
      </c>
      <c r="R111" s="31">
        <v>42339</v>
      </c>
      <c r="S111" s="31">
        <v>42461</v>
      </c>
      <c r="T111" s="31">
        <v>42531</v>
      </c>
      <c r="W111" s="31">
        <v>1</v>
      </c>
      <c r="X111" s="31">
        <v>2</v>
      </c>
      <c r="Y111" s="31">
        <v>2</v>
      </c>
      <c r="Z111" s="31">
        <v>2</v>
      </c>
      <c r="AA111" s="31">
        <v>2</v>
      </c>
      <c r="AB111" s="31">
        <v>2</v>
      </c>
      <c r="AC111" s="31">
        <v>2</v>
      </c>
      <c r="AD111" s="31">
        <v>2</v>
      </c>
      <c r="AE111" s="31">
        <v>2</v>
      </c>
      <c r="AF111" s="31">
        <v>3</v>
      </c>
      <c r="AG111" s="31">
        <v>3</v>
      </c>
      <c r="AH111" s="31">
        <v>1</v>
      </c>
      <c r="AI111" s="31">
        <v>6</v>
      </c>
      <c r="AJ111" s="31">
        <v>2</v>
      </c>
      <c r="AK111" s="31">
        <v>4</v>
      </c>
      <c r="AL111" s="31">
        <v>2</v>
      </c>
      <c r="AN111" s="31">
        <v>2</v>
      </c>
      <c r="AO111" s="31">
        <v>2</v>
      </c>
      <c r="AP111" s="31">
        <v>2</v>
      </c>
      <c r="AQ111" s="31">
        <v>2</v>
      </c>
      <c r="AR111" s="31">
        <v>1</v>
      </c>
      <c r="AS111" s="31">
        <v>2</v>
      </c>
      <c r="AT111" s="31">
        <v>2</v>
      </c>
      <c r="AU111" s="31">
        <v>2</v>
      </c>
      <c r="AW111" s="31">
        <v>2</v>
      </c>
      <c r="AX111" s="31">
        <v>2</v>
      </c>
      <c r="AY111" s="31">
        <v>2</v>
      </c>
      <c r="AZ111" s="31">
        <v>1</v>
      </c>
      <c r="BA111" s="31">
        <v>1</v>
      </c>
      <c r="BB111" s="31">
        <v>2</v>
      </c>
      <c r="BD111" s="31">
        <v>2</v>
      </c>
      <c r="BE111" s="31">
        <v>2</v>
      </c>
      <c r="BF111" s="31">
        <v>2</v>
      </c>
      <c r="BG111" s="31">
        <v>2</v>
      </c>
      <c r="BH111" s="31">
        <v>1</v>
      </c>
      <c r="BI111" s="31">
        <v>2</v>
      </c>
      <c r="BK111" s="31">
        <v>2</v>
      </c>
      <c r="BL111" s="31">
        <v>1</v>
      </c>
      <c r="BM111" s="31">
        <v>2</v>
      </c>
      <c r="BN111" s="31">
        <v>2</v>
      </c>
      <c r="BO111" s="31">
        <v>2</v>
      </c>
      <c r="BP111" s="31">
        <v>2</v>
      </c>
      <c r="BR111" s="31">
        <v>1</v>
      </c>
      <c r="BT111" s="31">
        <v>2</v>
      </c>
      <c r="BU111" s="31">
        <v>2</v>
      </c>
      <c r="BV111" s="31">
        <v>2</v>
      </c>
      <c r="BW111" s="31">
        <v>2</v>
      </c>
      <c r="BX111" s="31">
        <v>2</v>
      </c>
      <c r="BY111" s="31">
        <v>1</v>
      </c>
      <c r="BZ111" s="31">
        <v>2</v>
      </c>
      <c r="CA111" s="31">
        <v>2</v>
      </c>
      <c r="CB111" s="31">
        <v>2</v>
      </c>
      <c r="CC111" s="31">
        <v>2</v>
      </c>
      <c r="CD111" s="31">
        <v>1</v>
      </c>
      <c r="CH111" s="31">
        <v>1</v>
      </c>
      <c r="CM111" s="31">
        <v>31</v>
      </c>
      <c r="CN111" s="31">
        <v>4</v>
      </c>
      <c r="CO111" s="31">
        <v>10</v>
      </c>
      <c r="DA111" s="31">
        <v>3</v>
      </c>
      <c r="DB111" s="31">
        <v>2</v>
      </c>
      <c r="DF111" s="31">
        <v>4</v>
      </c>
      <c r="DG111" s="31">
        <v>4</v>
      </c>
      <c r="DH111" s="31">
        <v>4</v>
      </c>
      <c r="DI111" s="31">
        <v>3</v>
      </c>
      <c r="DJ111" s="31">
        <v>3</v>
      </c>
      <c r="DK111" s="31">
        <v>3</v>
      </c>
      <c r="DL111" s="31">
        <v>3</v>
      </c>
      <c r="DM111" s="31">
        <v>4</v>
      </c>
      <c r="DN111" s="31">
        <v>4</v>
      </c>
      <c r="DO111" s="31">
        <v>4</v>
      </c>
      <c r="DP111" s="31">
        <v>4</v>
      </c>
      <c r="DQ111" s="31">
        <v>4</v>
      </c>
      <c r="DR111" s="31">
        <v>44</v>
      </c>
      <c r="DS111" s="31">
        <v>0.63743455497382095</v>
      </c>
      <c r="DT111" s="31">
        <v>194</v>
      </c>
      <c r="DU111" s="31">
        <v>0</v>
      </c>
      <c r="DV111" s="31">
        <v>171</v>
      </c>
      <c r="DW111" s="31" t="s">
        <v>2136</v>
      </c>
      <c r="DX111" s="31">
        <v>63.9</v>
      </c>
      <c r="DY111" s="31">
        <v>56.4</v>
      </c>
      <c r="DZ111" s="31">
        <v>66.8</v>
      </c>
      <c r="EA111" s="31" t="s">
        <v>2137</v>
      </c>
      <c r="EB111" s="31">
        <v>82</v>
      </c>
      <c r="EC111" s="31">
        <v>59</v>
      </c>
      <c r="ED111" s="31">
        <v>104</v>
      </c>
      <c r="EE111" s="31" t="s">
        <v>2138</v>
      </c>
      <c r="EV111" s="31">
        <v>1</v>
      </c>
      <c r="EW111" s="31">
        <v>2</v>
      </c>
      <c r="EX111" s="31">
        <v>2</v>
      </c>
      <c r="FA111" s="31">
        <v>1</v>
      </c>
      <c r="FB111" s="31">
        <v>1</v>
      </c>
      <c r="FK111" s="31">
        <v>2</v>
      </c>
      <c r="FL111" s="31">
        <v>2</v>
      </c>
      <c r="FM111" s="31">
        <v>2</v>
      </c>
      <c r="FN111" s="31">
        <v>2</v>
      </c>
      <c r="FO111" s="31">
        <v>2</v>
      </c>
      <c r="FP111" s="31">
        <v>2</v>
      </c>
      <c r="FQ111" s="31">
        <v>2</v>
      </c>
      <c r="FR111" s="31">
        <v>2</v>
      </c>
      <c r="FS111" s="31">
        <v>4</v>
      </c>
      <c r="FT111" s="31">
        <v>2</v>
      </c>
      <c r="FU111" s="31">
        <v>1</v>
      </c>
      <c r="FV111" s="31">
        <v>1</v>
      </c>
      <c r="FW111" s="31">
        <v>1</v>
      </c>
      <c r="FX111" s="31">
        <v>1</v>
      </c>
      <c r="FY111" s="31">
        <v>2</v>
      </c>
      <c r="GA111" s="31">
        <v>2</v>
      </c>
      <c r="GB111" s="31">
        <v>2</v>
      </c>
      <c r="GC111" s="31">
        <v>2</v>
      </c>
      <c r="GE111" s="31">
        <v>2</v>
      </c>
      <c r="GH111" s="31">
        <v>2</v>
      </c>
      <c r="GJ111" s="31">
        <v>2</v>
      </c>
      <c r="GL111" s="31">
        <v>2</v>
      </c>
      <c r="GO111" s="31">
        <v>2</v>
      </c>
      <c r="GQ111" s="31">
        <v>2</v>
      </c>
      <c r="GS111" s="31">
        <v>2</v>
      </c>
      <c r="GU111" s="31">
        <v>2</v>
      </c>
      <c r="GW111" s="31">
        <v>2</v>
      </c>
      <c r="GY111" s="31">
        <v>2</v>
      </c>
      <c r="HA111" s="31">
        <v>2</v>
      </c>
      <c r="HM111" s="31">
        <v>2</v>
      </c>
      <c r="HP111" s="31">
        <v>2</v>
      </c>
      <c r="HQ111" s="31">
        <v>2</v>
      </c>
      <c r="HR111" s="31">
        <v>2</v>
      </c>
      <c r="HS111" s="31">
        <v>2</v>
      </c>
      <c r="HT111" s="31">
        <v>2</v>
      </c>
      <c r="HU111" s="31">
        <v>2</v>
      </c>
      <c r="HV111" s="31">
        <v>2</v>
      </c>
      <c r="HZ111" s="31">
        <v>2</v>
      </c>
      <c r="IA111" s="31">
        <v>2</v>
      </c>
      <c r="IB111" s="31">
        <v>2</v>
      </c>
      <c r="IC111" s="31">
        <v>2</v>
      </c>
      <c r="ID111" s="31">
        <v>2</v>
      </c>
      <c r="IE111" s="31">
        <v>2</v>
      </c>
      <c r="IF111" s="31">
        <v>2</v>
      </c>
      <c r="IJ111" s="31">
        <v>2</v>
      </c>
      <c r="IK111" s="31">
        <v>2</v>
      </c>
      <c r="IL111" s="31">
        <v>2</v>
      </c>
      <c r="IM111" s="31">
        <v>2</v>
      </c>
      <c r="IN111" s="31">
        <v>2</v>
      </c>
      <c r="IO111" s="31">
        <v>2</v>
      </c>
      <c r="IP111" s="31">
        <v>2</v>
      </c>
      <c r="IT111" s="31">
        <v>2</v>
      </c>
      <c r="IU111" s="31">
        <v>2</v>
      </c>
      <c r="IV111" s="31">
        <v>2</v>
      </c>
      <c r="IW111" s="31">
        <v>2</v>
      </c>
      <c r="IX111" s="31">
        <v>2</v>
      </c>
      <c r="IY111" s="31">
        <v>2</v>
      </c>
      <c r="IZ111" s="31">
        <v>2</v>
      </c>
      <c r="JD111" s="31">
        <v>2</v>
      </c>
      <c r="JE111" s="31">
        <v>2</v>
      </c>
      <c r="JF111" s="31">
        <v>2</v>
      </c>
      <c r="JG111" s="31">
        <v>2</v>
      </c>
      <c r="JH111" s="31">
        <v>2</v>
      </c>
      <c r="JI111" s="31">
        <v>2</v>
      </c>
      <c r="JJ111" s="31">
        <v>2</v>
      </c>
      <c r="JT111" s="31" t="s">
        <v>2569</v>
      </c>
      <c r="JZ111" s="31">
        <v>2</v>
      </c>
      <c r="KA111" s="31" t="s">
        <v>2444</v>
      </c>
      <c r="KB111" s="31">
        <v>85</v>
      </c>
      <c r="KC111" s="31">
        <v>2</v>
      </c>
      <c r="KD111" s="31" t="s">
        <v>2444</v>
      </c>
      <c r="KE111" s="31">
        <v>84</v>
      </c>
      <c r="KF111" s="31" t="s">
        <v>2570</v>
      </c>
      <c r="KG111" s="31" t="s">
        <v>2571</v>
      </c>
      <c r="KH111" s="31">
        <v>30</v>
      </c>
      <c r="LA111" s="31" t="s">
        <v>2532</v>
      </c>
      <c r="LB111" s="31" t="s">
        <v>2161</v>
      </c>
      <c r="LC111" s="31">
        <v>2</v>
      </c>
      <c r="LD111" s="31">
        <v>2</v>
      </c>
      <c r="LE111" s="31" t="s">
        <v>2572</v>
      </c>
      <c r="LF111" s="31">
        <v>2</v>
      </c>
      <c r="LG111" s="31">
        <v>2</v>
      </c>
      <c r="LH111" s="31">
        <v>1</v>
      </c>
      <c r="LI111" s="31">
        <v>2</v>
      </c>
      <c r="LK111" s="31">
        <v>2</v>
      </c>
      <c r="LM111" s="31">
        <v>2</v>
      </c>
      <c r="LO111" s="31">
        <v>2</v>
      </c>
      <c r="LQ111" s="31">
        <v>2</v>
      </c>
      <c r="LS111" s="31">
        <v>2</v>
      </c>
      <c r="LU111" s="31">
        <v>2</v>
      </c>
      <c r="LW111" s="31">
        <v>2</v>
      </c>
      <c r="LY111" s="31">
        <v>2</v>
      </c>
      <c r="MA111" s="31">
        <v>1</v>
      </c>
      <c r="MB111" s="31">
        <v>54</v>
      </c>
      <c r="MC111" s="31">
        <v>2</v>
      </c>
      <c r="ME111" s="31">
        <v>2</v>
      </c>
      <c r="MG111" s="31">
        <v>2</v>
      </c>
      <c r="MI111" s="31">
        <v>2</v>
      </c>
      <c r="MK111" s="31">
        <v>2</v>
      </c>
      <c r="MM111" s="31">
        <v>2</v>
      </c>
      <c r="MO111" s="31">
        <v>2</v>
      </c>
      <c r="MQ111" s="31">
        <v>2</v>
      </c>
      <c r="MS111" s="31">
        <v>1</v>
      </c>
      <c r="MT111" s="31">
        <v>19</v>
      </c>
      <c r="MU111" s="31">
        <v>2</v>
      </c>
      <c r="MW111" s="31">
        <v>2</v>
      </c>
      <c r="MY111" s="31" t="s">
        <v>356</v>
      </c>
      <c r="MZ111" s="31">
        <v>54</v>
      </c>
      <c r="NC111" s="31">
        <v>2</v>
      </c>
      <c r="NE111" s="31">
        <v>2</v>
      </c>
      <c r="NG111" s="31">
        <v>2</v>
      </c>
      <c r="NI111" s="31">
        <v>2</v>
      </c>
      <c r="NK111" s="31">
        <v>2</v>
      </c>
      <c r="NM111" s="31">
        <v>2</v>
      </c>
      <c r="NO111" s="31">
        <v>2</v>
      </c>
      <c r="NQ111" s="31">
        <v>2</v>
      </c>
      <c r="NS111" s="31">
        <v>2</v>
      </c>
      <c r="NU111" s="31">
        <v>2</v>
      </c>
      <c r="NW111" s="31">
        <v>2</v>
      </c>
      <c r="NY111" s="31">
        <v>2</v>
      </c>
      <c r="OA111" s="31">
        <v>2</v>
      </c>
      <c r="OC111" s="31">
        <v>2</v>
      </c>
      <c r="OE111" s="31">
        <v>1</v>
      </c>
      <c r="OF111" s="31">
        <v>44</v>
      </c>
      <c r="OG111" s="31">
        <v>2</v>
      </c>
      <c r="OI111" s="31">
        <v>2</v>
      </c>
      <c r="OK111" s="31">
        <v>2</v>
      </c>
      <c r="OM111" s="31">
        <v>2</v>
      </c>
      <c r="OO111" s="31">
        <v>2</v>
      </c>
      <c r="OQ111" s="31" t="s">
        <v>355</v>
      </c>
      <c r="OS111" s="31">
        <v>2</v>
      </c>
      <c r="OU111" s="31">
        <v>2</v>
      </c>
      <c r="OW111" s="31">
        <v>2</v>
      </c>
      <c r="OY111" s="31">
        <v>2</v>
      </c>
      <c r="PA111" s="31">
        <v>2</v>
      </c>
      <c r="PC111" s="31">
        <v>2</v>
      </c>
      <c r="PE111" s="31">
        <v>2</v>
      </c>
      <c r="PG111" s="31">
        <v>2</v>
      </c>
      <c r="PI111" s="31">
        <v>2</v>
      </c>
      <c r="PK111" s="31">
        <v>2</v>
      </c>
      <c r="PM111" s="31">
        <v>2</v>
      </c>
      <c r="PO111" s="31">
        <v>2</v>
      </c>
      <c r="PQ111" s="31">
        <v>2</v>
      </c>
      <c r="PS111" s="31">
        <v>2</v>
      </c>
      <c r="PU111" s="31">
        <v>2</v>
      </c>
      <c r="PW111" s="31">
        <v>2</v>
      </c>
      <c r="PY111" s="31">
        <v>2</v>
      </c>
      <c r="QA111" s="31">
        <v>2</v>
      </c>
      <c r="QC111" s="31">
        <v>2</v>
      </c>
      <c r="QE111" s="31">
        <v>2</v>
      </c>
      <c r="QG111" s="31">
        <v>2</v>
      </c>
      <c r="QI111" s="31" t="s">
        <v>355</v>
      </c>
      <c r="QK111" s="31">
        <v>1</v>
      </c>
      <c r="QL111" s="31">
        <v>2</v>
      </c>
      <c r="QM111" s="31">
        <v>2</v>
      </c>
      <c r="QN111" s="31">
        <v>2</v>
      </c>
      <c r="QO111" s="31">
        <v>2</v>
      </c>
      <c r="QP111" s="31">
        <v>2</v>
      </c>
      <c r="QQ111" s="31">
        <v>2</v>
      </c>
      <c r="QR111" s="31">
        <v>2</v>
      </c>
      <c r="QS111" s="31">
        <v>2</v>
      </c>
      <c r="QT111" s="31">
        <v>2</v>
      </c>
      <c r="QU111" s="31">
        <v>2</v>
      </c>
      <c r="QV111" s="31">
        <v>2</v>
      </c>
      <c r="QW111" s="31">
        <v>2</v>
      </c>
      <c r="QX111" s="31">
        <v>2</v>
      </c>
      <c r="QY111" s="31">
        <v>2</v>
      </c>
      <c r="QZ111" s="31">
        <v>2</v>
      </c>
      <c r="RA111" s="31">
        <v>2</v>
      </c>
      <c r="RB111" s="31">
        <v>2</v>
      </c>
      <c r="RC111" s="31">
        <v>2</v>
      </c>
      <c r="RD111" s="31">
        <v>2</v>
      </c>
      <c r="RE111" s="31">
        <v>1</v>
      </c>
      <c r="RF111" s="31">
        <v>2</v>
      </c>
      <c r="RG111" s="31">
        <v>2</v>
      </c>
      <c r="RH111" s="31">
        <v>2</v>
      </c>
      <c r="RI111" s="31">
        <v>2</v>
      </c>
      <c r="RJ111" s="31">
        <v>2</v>
      </c>
      <c r="RK111" s="31">
        <v>1</v>
      </c>
      <c r="RL111" s="31">
        <v>2</v>
      </c>
      <c r="RM111" s="31">
        <v>2</v>
      </c>
      <c r="RN111" s="31">
        <v>2</v>
      </c>
      <c r="RO111" s="31">
        <v>2</v>
      </c>
      <c r="RP111" s="31">
        <v>2</v>
      </c>
      <c r="RQ111" s="31">
        <v>2</v>
      </c>
      <c r="RR111" s="31">
        <v>2</v>
      </c>
      <c r="RS111" s="31">
        <v>2</v>
      </c>
      <c r="RT111" s="31" t="s">
        <v>2573</v>
      </c>
      <c r="RU111" s="31" t="s">
        <v>2574</v>
      </c>
      <c r="RV111" s="31" t="s">
        <v>355</v>
      </c>
      <c r="RW111" s="31" t="s">
        <v>355</v>
      </c>
      <c r="RX111" s="31">
        <v>2</v>
      </c>
      <c r="RY111" s="31">
        <v>1</v>
      </c>
      <c r="RZ111" s="31">
        <v>2</v>
      </c>
      <c r="SA111" s="31">
        <v>2</v>
      </c>
      <c r="SB111" s="31">
        <v>2</v>
      </c>
      <c r="SC111" s="31">
        <v>2</v>
      </c>
      <c r="SD111" s="31">
        <v>2</v>
      </c>
      <c r="SE111" s="31">
        <v>1</v>
      </c>
      <c r="SF111" s="31">
        <v>2</v>
      </c>
      <c r="SG111" s="31">
        <v>2</v>
      </c>
      <c r="SH111" s="31">
        <v>2</v>
      </c>
      <c r="SI111" s="31">
        <v>2</v>
      </c>
      <c r="SJ111" s="31">
        <v>2</v>
      </c>
      <c r="SK111" s="31">
        <v>2</v>
      </c>
      <c r="SL111" s="31">
        <v>2</v>
      </c>
      <c r="SM111" s="31" t="s">
        <v>2153</v>
      </c>
      <c r="SO111" s="31">
        <v>2</v>
      </c>
      <c r="SP111" s="31">
        <v>2</v>
      </c>
      <c r="SQ111" s="31">
        <v>2</v>
      </c>
      <c r="SR111" s="31">
        <v>2</v>
      </c>
      <c r="SS111" s="31">
        <v>2</v>
      </c>
      <c r="ST111" s="31">
        <v>2</v>
      </c>
      <c r="SU111" s="31">
        <v>2</v>
      </c>
      <c r="SV111" s="31">
        <v>2</v>
      </c>
      <c r="SW111" s="31" t="s">
        <v>1430</v>
      </c>
      <c r="SX111" s="31">
        <v>1</v>
      </c>
      <c r="SZ111" s="31">
        <v>2</v>
      </c>
      <c r="TA111" s="31">
        <v>2</v>
      </c>
      <c r="TB111" s="31">
        <v>2</v>
      </c>
      <c r="TC111" s="31">
        <v>2</v>
      </c>
      <c r="TD111" s="31">
        <v>2</v>
      </c>
      <c r="TE111" s="31">
        <v>2</v>
      </c>
      <c r="TF111" s="31">
        <v>2</v>
      </c>
      <c r="TG111" s="31">
        <v>2</v>
      </c>
      <c r="TH111" s="31" t="s">
        <v>1437</v>
      </c>
      <c r="TJ111" s="31" t="s">
        <v>2340</v>
      </c>
      <c r="TK111" s="31" t="s">
        <v>2176</v>
      </c>
      <c r="TL111" s="31" t="s">
        <v>2156</v>
      </c>
      <c r="TQ111" s="31">
        <v>2</v>
      </c>
      <c r="TS111" s="31">
        <v>2</v>
      </c>
      <c r="TT111" s="31">
        <v>2</v>
      </c>
      <c r="TU111" s="31">
        <v>2</v>
      </c>
      <c r="TV111" s="31">
        <v>2</v>
      </c>
      <c r="TW111" s="31">
        <v>1</v>
      </c>
      <c r="TX111" s="31">
        <v>1</v>
      </c>
      <c r="TY111" s="31">
        <v>2</v>
      </c>
      <c r="TZ111" s="31">
        <v>1</v>
      </c>
      <c r="UA111" s="31">
        <v>1</v>
      </c>
    </row>
    <row r="112" spans="1:547" s="31" customFormat="1" ht="13.5" customHeight="1">
      <c r="A112" s="31">
        <f t="shared" si="1"/>
        <v>110</v>
      </c>
      <c r="B112" s="31">
        <v>110</v>
      </c>
      <c r="C112" s="31">
        <v>80</v>
      </c>
      <c r="D112" s="31" t="s">
        <v>2121</v>
      </c>
      <c r="E112" s="31" t="s">
        <v>2575</v>
      </c>
      <c r="H112" s="31">
        <v>42530</v>
      </c>
      <c r="I112" s="31">
        <v>22311</v>
      </c>
      <c r="J112" s="31">
        <v>1</v>
      </c>
      <c r="K112" s="31">
        <v>1</v>
      </c>
      <c r="L112" s="31">
        <v>1</v>
      </c>
      <c r="M112" s="31">
        <v>1</v>
      </c>
      <c r="N112" s="31">
        <v>1</v>
      </c>
      <c r="O112" s="31">
        <v>1</v>
      </c>
      <c r="P112" s="31">
        <v>1</v>
      </c>
      <c r="Q112" s="31">
        <v>1</v>
      </c>
      <c r="R112" s="31">
        <v>42125</v>
      </c>
      <c r="S112" s="31">
        <v>42370</v>
      </c>
      <c r="T112" s="31">
        <v>42430</v>
      </c>
      <c r="W112" s="31">
        <v>1</v>
      </c>
      <c r="X112" s="31">
        <v>2</v>
      </c>
      <c r="Y112" s="31">
        <v>2</v>
      </c>
      <c r="Z112" s="31">
        <v>2</v>
      </c>
      <c r="AA112" s="31">
        <v>2</v>
      </c>
      <c r="AB112" s="31">
        <v>2</v>
      </c>
      <c r="AC112" s="31">
        <v>2</v>
      </c>
      <c r="AD112" s="31">
        <v>2</v>
      </c>
      <c r="AE112" s="31">
        <v>2</v>
      </c>
      <c r="AF112" s="31">
        <v>2</v>
      </c>
      <c r="AG112" s="31">
        <v>1</v>
      </c>
      <c r="AH112" s="31">
        <v>1</v>
      </c>
      <c r="AI112" s="31">
        <v>2</v>
      </c>
      <c r="AJ112" s="31">
        <v>2</v>
      </c>
      <c r="AK112" s="31">
        <v>4</v>
      </c>
      <c r="AL112" s="31">
        <v>2</v>
      </c>
      <c r="AN112" s="31">
        <v>2</v>
      </c>
      <c r="AO112" s="31">
        <v>2</v>
      </c>
      <c r="AP112" s="31">
        <v>2</v>
      </c>
      <c r="AQ112" s="31">
        <v>2</v>
      </c>
      <c r="AR112" s="31">
        <v>2</v>
      </c>
      <c r="AS112" s="31">
        <v>2</v>
      </c>
      <c r="AT112" s="31">
        <v>2</v>
      </c>
      <c r="AU112" s="31">
        <v>2</v>
      </c>
      <c r="AW112" s="31">
        <v>1</v>
      </c>
      <c r="AX112" s="31">
        <v>2</v>
      </c>
      <c r="AY112" s="31">
        <v>2</v>
      </c>
      <c r="AZ112" s="31">
        <v>1</v>
      </c>
      <c r="BA112" s="31">
        <v>1</v>
      </c>
      <c r="BB112" s="31">
        <v>2</v>
      </c>
      <c r="BD112" s="31">
        <v>1</v>
      </c>
      <c r="BE112" s="31">
        <v>2</v>
      </c>
      <c r="BF112" s="31">
        <v>2</v>
      </c>
      <c r="BG112" s="31">
        <v>2</v>
      </c>
      <c r="BH112" s="31">
        <v>1</v>
      </c>
      <c r="BI112" s="31">
        <v>2</v>
      </c>
      <c r="BK112" s="31">
        <v>1</v>
      </c>
      <c r="BL112" s="31">
        <v>2</v>
      </c>
      <c r="BM112" s="31">
        <v>2</v>
      </c>
      <c r="BN112" s="31">
        <v>2</v>
      </c>
      <c r="BO112" s="31">
        <v>2</v>
      </c>
      <c r="BP112" s="31">
        <v>2</v>
      </c>
      <c r="BR112" s="31">
        <v>1</v>
      </c>
      <c r="BT112" s="31">
        <v>2</v>
      </c>
      <c r="BU112" s="31">
        <v>2</v>
      </c>
      <c r="BV112" s="31">
        <v>2</v>
      </c>
      <c r="BW112" s="31">
        <v>2</v>
      </c>
      <c r="BX112" s="31">
        <v>2</v>
      </c>
      <c r="BY112" s="31">
        <v>1</v>
      </c>
      <c r="BZ112" s="31">
        <v>2</v>
      </c>
      <c r="CA112" s="31">
        <v>2</v>
      </c>
      <c r="CB112" s="31">
        <v>2</v>
      </c>
      <c r="CC112" s="31">
        <v>2</v>
      </c>
      <c r="CD112" s="31">
        <v>1</v>
      </c>
      <c r="CH112" s="31">
        <v>1</v>
      </c>
      <c r="CM112" s="31">
        <v>5</v>
      </c>
      <c r="CN112" s="31">
        <v>11</v>
      </c>
      <c r="CO112" s="31">
        <v>8</v>
      </c>
      <c r="CP112" s="31">
        <v>14</v>
      </c>
      <c r="DA112" s="31">
        <v>2</v>
      </c>
      <c r="DF112" s="31">
        <v>4</v>
      </c>
      <c r="DG112" s="31">
        <v>4</v>
      </c>
      <c r="DH112" s="31">
        <v>4</v>
      </c>
      <c r="DI112" s="31">
        <v>3</v>
      </c>
      <c r="DJ112" s="31">
        <v>3</v>
      </c>
      <c r="DK112" s="31">
        <v>2</v>
      </c>
      <c r="DL112" s="31">
        <v>3</v>
      </c>
      <c r="DM112" s="31">
        <v>4</v>
      </c>
      <c r="DN112" s="31">
        <v>4</v>
      </c>
      <c r="DO112" s="31">
        <v>4</v>
      </c>
      <c r="DP112" s="31">
        <v>4</v>
      </c>
      <c r="DQ112" s="31">
        <v>4</v>
      </c>
      <c r="DR112" s="31">
        <v>43</v>
      </c>
      <c r="DS112" s="31">
        <v>0.375771604938271</v>
      </c>
      <c r="DT112" s="31">
        <v>189</v>
      </c>
      <c r="DU112" s="31">
        <v>0</v>
      </c>
      <c r="DV112" s="31">
        <v>145</v>
      </c>
      <c r="DW112" s="31" t="s">
        <v>2136</v>
      </c>
      <c r="DX112" s="31">
        <v>60.8</v>
      </c>
      <c r="DY112" s="31">
        <v>52.4</v>
      </c>
      <c r="DZ112" s="31">
        <v>65.2</v>
      </c>
      <c r="EA112" s="31" t="s">
        <v>2137</v>
      </c>
      <c r="EB112" s="31">
        <v>73</v>
      </c>
      <c r="EC112" s="31">
        <v>45</v>
      </c>
      <c r="ED112" s="31">
        <v>84</v>
      </c>
      <c r="EE112" s="31" t="s">
        <v>2138</v>
      </c>
      <c r="EV112" s="31">
        <v>1</v>
      </c>
      <c r="EW112" s="31">
        <v>2</v>
      </c>
      <c r="EY112" s="31">
        <v>2</v>
      </c>
      <c r="FA112" s="31">
        <v>1</v>
      </c>
      <c r="FK112" s="31">
        <v>2</v>
      </c>
      <c r="FL112" s="31">
        <v>2</v>
      </c>
      <c r="FM112" s="31">
        <v>2</v>
      </c>
      <c r="FN112" s="31">
        <v>2</v>
      </c>
      <c r="FO112" s="31">
        <v>2</v>
      </c>
      <c r="FP112" s="31">
        <v>2</v>
      </c>
      <c r="FQ112" s="31">
        <v>2</v>
      </c>
      <c r="FR112" s="31">
        <v>2</v>
      </c>
      <c r="FS112" s="31">
        <v>4</v>
      </c>
      <c r="FT112" s="31">
        <v>2</v>
      </c>
      <c r="FU112" s="31">
        <v>2</v>
      </c>
      <c r="FV112" s="31">
        <v>2</v>
      </c>
      <c r="FW112" s="31">
        <v>1</v>
      </c>
      <c r="FX112" s="31">
        <v>1</v>
      </c>
      <c r="FY112" s="31">
        <v>2</v>
      </c>
      <c r="GA112" s="31">
        <v>2</v>
      </c>
      <c r="GB112" s="31">
        <v>2</v>
      </c>
      <c r="GC112" s="31">
        <v>1</v>
      </c>
      <c r="GD112" s="31">
        <v>1977</v>
      </c>
      <c r="GE112" s="31">
        <v>1</v>
      </c>
      <c r="GF112" s="31">
        <v>1980</v>
      </c>
      <c r="GG112" s="31">
        <v>0.25</v>
      </c>
      <c r="GH112" s="31">
        <v>2</v>
      </c>
      <c r="GJ112" s="31">
        <v>2</v>
      </c>
      <c r="GL112" s="31">
        <v>1</v>
      </c>
      <c r="GM112" s="31">
        <v>42530</v>
      </c>
      <c r="GO112" s="31">
        <v>2</v>
      </c>
      <c r="GQ112" s="31">
        <v>2</v>
      </c>
      <c r="GS112" s="31">
        <v>2</v>
      </c>
      <c r="GU112" s="31">
        <v>2</v>
      </c>
      <c r="GW112" s="31">
        <v>2</v>
      </c>
      <c r="GY112" s="31">
        <v>2</v>
      </c>
      <c r="HA112" s="31">
        <v>2</v>
      </c>
      <c r="HM112" s="31">
        <v>2</v>
      </c>
      <c r="HP112" s="31">
        <v>2</v>
      </c>
      <c r="HQ112" s="31">
        <v>2</v>
      </c>
      <c r="HR112" s="31">
        <v>2</v>
      </c>
      <c r="HS112" s="31">
        <v>2</v>
      </c>
      <c r="HT112" s="31">
        <v>2</v>
      </c>
      <c r="HU112" s="31">
        <v>2</v>
      </c>
      <c r="HV112" s="31">
        <v>2</v>
      </c>
      <c r="HW112" s="31" t="s">
        <v>2576</v>
      </c>
      <c r="HZ112" s="31">
        <v>2</v>
      </c>
      <c r="IA112" s="31">
        <v>2</v>
      </c>
      <c r="IB112" s="31">
        <v>2</v>
      </c>
      <c r="IC112" s="31">
        <v>2</v>
      </c>
      <c r="ID112" s="31">
        <v>2</v>
      </c>
      <c r="IE112" s="31">
        <v>2</v>
      </c>
      <c r="IF112" s="31">
        <v>2</v>
      </c>
      <c r="IJ112" s="31">
        <v>1</v>
      </c>
      <c r="IK112" s="31">
        <v>2</v>
      </c>
      <c r="IL112" s="31">
        <v>2</v>
      </c>
      <c r="IM112" s="31">
        <v>2</v>
      </c>
      <c r="IN112" s="31">
        <v>2</v>
      </c>
      <c r="IO112" s="31">
        <v>2</v>
      </c>
      <c r="IP112" s="31">
        <v>2</v>
      </c>
      <c r="IQ112" s="31" t="s">
        <v>2545</v>
      </c>
      <c r="IT112" s="31">
        <v>2</v>
      </c>
      <c r="IU112" s="31">
        <v>2</v>
      </c>
      <c r="IV112" s="31">
        <v>2</v>
      </c>
      <c r="IW112" s="31">
        <v>2</v>
      </c>
      <c r="IX112" s="31">
        <v>2</v>
      </c>
      <c r="IY112" s="31">
        <v>2</v>
      </c>
      <c r="IZ112" s="31">
        <v>2</v>
      </c>
      <c r="JD112" s="31">
        <v>2</v>
      </c>
      <c r="JE112" s="31">
        <v>2</v>
      </c>
      <c r="JF112" s="31">
        <v>2</v>
      </c>
      <c r="JG112" s="31">
        <v>2</v>
      </c>
      <c r="JH112" s="31">
        <v>2</v>
      </c>
      <c r="JI112" s="31">
        <v>2</v>
      </c>
      <c r="JJ112" s="31">
        <v>2</v>
      </c>
      <c r="JN112" s="31" t="s">
        <v>2476</v>
      </c>
      <c r="JO112" s="31" t="s">
        <v>368</v>
      </c>
      <c r="JP112" s="31" t="s">
        <v>2577</v>
      </c>
      <c r="JQ112" s="31" t="s">
        <v>2578</v>
      </c>
      <c r="JR112" s="31" t="s">
        <v>2579</v>
      </c>
      <c r="JT112" s="31" t="s">
        <v>2580</v>
      </c>
      <c r="JU112" s="31" t="s">
        <v>2581</v>
      </c>
      <c r="JZ112" s="31">
        <v>1</v>
      </c>
      <c r="KC112" s="31">
        <v>2</v>
      </c>
      <c r="KD112" s="31" t="s">
        <v>368</v>
      </c>
      <c r="KE112" s="31">
        <v>53</v>
      </c>
      <c r="KF112" s="31" t="s">
        <v>2582</v>
      </c>
      <c r="KG112" s="31" t="s">
        <v>1652</v>
      </c>
      <c r="KH112" s="31">
        <v>43</v>
      </c>
      <c r="LA112" s="31" t="s">
        <v>2583</v>
      </c>
      <c r="LB112" s="31" t="s">
        <v>2584</v>
      </c>
      <c r="LC112" s="31">
        <v>2</v>
      </c>
      <c r="LD112" s="31">
        <v>6</v>
      </c>
      <c r="LE112" s="31" t="s">
        <v>2320</v>
      </c>
      <c r="LF112" s="31">
        <v>2</v>
      </c>
      <c r="LG112" s="31">
        <v>2</v>
      </c>
      <c r="LH112" s="31">
        <v>1</v>
      </c>
      <c r="LI112" s="31">
        <v>2</v>
      </c>
      <c r="LK112" s="31">
        <v>2</v>
      </c>
      <c r="LM112" s="31">
        <v>2</v>
      </c>
      <c r="LO112" s="31">
        <v>2</v>
      </c>
      <c r="LQ112" s="31">
        <v>2</v>
      </c>
      <c r="LS112" s="31">
        <v>2</v>
      </c>
      <c r="LU112" s="31">
        <v>2</v>
      </c>
      <c r="LW112" s="31">
        <v>2</v>
      </c>
      <c r="LY112" s="31">
        <v>2</v>
      </c>
      <c r="MA112" s="31">
        <v>2</v>
      </c>
      <c r="MC112" s="31">
        <v>2</v>
      </c>
      <c r="ME112" s="31">
        <v>2</v>
      </c>
      <c r="MG112" s="31">
        <v>2</v>
      </c>
      <c r="MI112" s="31">
        <v>2</v>
      </c>
      <c r="MK112" s="31">
        <v>2</v>
      </c>
      <c r="MM112" s="31">
        <v>2</v>
      </c>
      <c r="MO112" s="31">
        <v>2</v>
      </c>
      <c r="MQ112" s="31">
        <v>2</v>
      </c>
      <c r="MS112" s="31">
        <v>2</v>
      </c>
      <c r="MU112" s="31">
        <v>1</v>
      </c>
      <c r="MV112" s="31">
        <v>20</v>
      </c>
      <c r="MW112" s="31">
        <v>2</v>
      </c>
      <c r="MY112" s="31" t="s">
        <v>355</v>
      </c>
      <c r="NC112" s="31">
        <v>2</v>
      </c>
      <c r="NE112" s="31">
        <v>2</v>
      </c>
      <c r="NG112" s="31">
        <v>2</v>
      </c>
      <c r="NI112" s="31">
        <v>2</v>
      </c>
      <c r="NK112" s="31">
        <v>2</v>
      </c>
      <c r="NM112" s="31">
        <v>2</v>
      </c>
      <c r="NO112" s="31">
        <v>2</v>
      </c>
      <c r="NQ112" s="31">
        <v>2</v>
      </c>
      <c r="NS112" s="31">
        <v>2</v>
      </c>
      <c r="NU112" s="31">
        <v>2</v>
      </c>
      <c r="NW112" s="31">
        <v>2</v>
      </c>
      <c r="NY112" s="31">
        <v>2</v>
      </c>
      <c r="OA112" s="31">
        <v>2</v>
      </c>
      <c r="OC112" s="31">
        <v>2</v>
      </c>
      <c r="OE112" s="31">
        <v>2</v>
      </c>
      <c r="OG112" s="31">
        <v>2</v>
      </c>
      <c r="OI112" s="31">
        <v>2</v>
      </c>
      <c r="OK112" s="31">
        <v>2</v>
      </c>
      <c r="OM112" s="31">
        <v>2</v>
      </c>
      <c r="OO112" s="31">
        <v>2</v>
      </c>
      <c r="OQ112" s="31" t="s">
        <v>356</v>
      </c>
      <c r="OR112" s="31">
        <v>1</v>
      </c>
      <c r="OS112" s="31">
        <v>2</v>
      </c>
      <c r="OU112" s="31">
        <v>2</v>
      </c>
      <c r="OW112" s="31">
        <v>2</v>
      </c>
      <c r="OY112" s="31">
        <v>2</v>
      </c>
      <c r="PA112" s="31">
        <v>2</v>
      </c>
      <c r="PC112" s="31">
        <v>2</v>
      </c>
      <c r="PE112" s="31">
        <v>2</v>
      </c>
      <c r="PG112" s="31">
        <v>2</v>
      </c>
      <c r="PI112" s="31">
        <v>2</v>
      </c>
      <c r="PK112" s="31">
        <v>2</v>
      </c>
      <c r="PM112" s="31">
        <v>2</v>
      </c>
      <c r="PO112" s="31">
        <v>2</v>
      </c>
      <c r="PQ112" s="31">
        <v>2</v>
      </c>
      <c r="PS112" s="31">
        <v>2</v>
      </c>
      <c r="PU112" s="31">
        <v>2</v>
      </c>
      <c r="PW112" s="31">
        <v>2</v>
      </c>
      <c r="PY112" s="31">
        <v>2</v>
      </c>
      <c r="QA112" s="31">
        <v>2</v>
      </c>
      <c r="QC112" s="31">
        <v>2</v>
      </c>
      <c r="QE112" s="31">
        <v>2</v>
      </c>
      <c r="QG112" s="31">
        <v>2</v>
      </c>
      <c r="QI112" s="31" t="s">
        <v>355</v>
      </c>
      <c r="QK112" s="31">
        <v>1</v>
      </c>
      <c r="QL112" s="31">
        <v>2</v>
      </c>
      <c r="QM112" s="31">
        <v>2</v>
      </c>
      <c r="QN112" s="31">
        <v>2</v>
      </c>
      <c r="QO112" s="31">
        <v>2</v>
      </c>
      <c r="QP112" s="31">
        <v>2</v>
      </c>
      <c r="QQ112" s="31">
        <v>2</v>
      </c>
      <c r="QR112" s="31">
        <v>2</v>
      </c>
      <c r="QS112" s="31">
        <v>2</v>
      </c>
      <c r="QT112" s="31">
        <v>2</v>
      </c>
      <c r="QU112" s="31">
        <v>2</v>
      </c>
      <c r="QV112" s="31">
        <v>2</v>
      </c>
      <c r="QW112" s="31">
        <v>2</v>
      </c>
      <c r="QX112" s="31">
        <v>2</v>
      </c>
      <c r="QY112" s="31">
        <v>2</v>
      </c>
      <c r="QZ112" s="31">
        <v>1</v>
      </c>
      <c r="RA112" s="31">
        <v>2</v>
      </c>
      <c r="RB112" s="31">
        <v>2</v>
      </c>
      <c r="RC112" s="31">
        <v>2</v>
      </c>
      <c r="RD112" s="31">
        <v>2</v>
      </c>
      <c r="RE112" s="31">
        <v>2</v>
      </c>
      <c r="RF112" s="31">
        <v>2</v>
      </c>
      <c r="RG112" s="31">
        <v>2</v>
      </c>
      <c r="RH112" s="31">
        <v>1</v>
      </c>
      <c r="RI112" s="31">
        <v>2</v>
      </c>
      <c r="RJ112" s="31">
        <v>2</v>
      </c>
      <c r="RK112" s="31">
        <v>2</v>
      </c>
      <c r="RL112" s="31">
        <v>2</v>
      </c>
      <c r="RM112" s="31">
        <v>2</v>
      </c>
      <c r="RN112" s="31">
        <v>2</v>
      </c>
      <c r="RO112" s="31">
        <v>1</v>
      </c>
      <c r="RP112" s="31">
        <v>2</v>
      </c>
      <c r="RQ112" s="31">
        <v>2</v>
      </c>
      <c r="RR112" s="31">
        <v>2</v>
      </c>
      <c r="RS112" s="31">
        <v>2</v>
      </c>
      <c r="RT112" s="31" t="s">
        <v>1556</v>
      </c>
      <c r="RU112" s="31" t="s">
        <v>1556</v>
      </c>
      <c r="RV112" s="31" t="s">
        <v>355</v>
      </c>
      <c r="RW112" s="31" t="s">
        <v>2585</v>
      </c>
      <c r="RX112" s="31">
        <v>1</v>
      </c>
      <c r="RY112" s="31">
        <v>1</v>
      </c>
      <c r="RZ112" s="31">
        <v>2</v>
      </c>
      <c r="SA112" s="31">
        <v>1</v>
      </c>
      <c r="SB112" s="31">
        <v>2</v>
      </c>
      <c r="SC112" s="31">
        <v>2</v>
      </c>
      <c r="SD112" s="31">
        <v>1</v>
      </c>
      <c r="SE112" s="31">
        <v>1</v>
      </c>
      <c r="SF112" s="31">
        <v>2</v>
      </c>
      <c r="SG112" s="31">
        <v>1</v>
      </c>
      <c r="SH112" s="31">
        <v>2</v>
      </c>
      <c r="SI112" s="31">
        <v>2</v>
      </c>
      <c r="SJ112" s="31">
        <v>2</v>
      </c>
      <c r="SK112" s="31">
        <v>2</v>
      </c>
      <c r="SL112" s="31">
        <v>2</v>
      </c>
      <c r="SM112" s="31" t="s">
        <v>2153</v>
      </c>
      <c r="SO112" s="31">
        <v>2</v>
      </c>
      <c r="SP112" s="31">
        <v>2</v>
      </c>
      <c r="SQ112" s="31">
        <v>2</v>
      </c>
      <c r="SR112" s="31">
        <v>2</v>
      </c>
      <c r="SS112" s="31">
        <v>2</v>
      </c>
      <c r="ST112" s="31">
        <v>2</v>
      </c>
      <c r="SU112" s="31">
        <v>2</v>
      </c>
      <c r="SV112" s="31">
        <v>2</v>
      </c>
      <c r="SW112" s="31" t="s">
        <v>1430</v>
      </c>
      <c r="SX112" s="31">
        <v>3</v>
      </c>
      <c r="SZ112" s="31">
        <v>2</v>
      </c>
      <c r="TA112" s="31">
        <v>2</v>
      </c>
      <c r="TB112" s="31">
        <v>2</v>
      </c>
      <c r="TC112" s="31">
        <v>2</v>
      </c>
      <c r="TD112" s="31">
        <v>2</v>
      </c>
      <c r="TE112" s="31">
        <v>2</v>
      </c>
      <c r="TF112" s="31">
        <v>2</v>
      </c>
      <c r="TG112" s="31">
        <v>2</v>
      </c>
      <c r="TH112" s="31" t="s">
        <v>1437</v>
      </c>
      <c r="TJ112" s="31" t="s">
        <v>2154</v>
      </c>
      <c r="TK112" s="31" t="s">
        <v>2155</v>
      </c>
      <c r="TL112" s="31" t="s">
        <v>2156</v>
      </c>
      <c r="TM112" s="31" t="s">
        <v>2586</v>
      </c>
      <c r="TQ112" s="31">
        <v>1</v>
      </c>
      <c r="TS112" s="31">
        <v>2</v>
      </c>
      <c r="TT112" s="31">
        <v>2</v>
      </c>
      <c r="TU112" s="31">
        <v>2</v>
      </c>
      <c r="TV112" s="31">
        <v>2</v>
      </c>
      <c r="TW112" s="31">
        <v>1</v>
      </c>
      <c r="TX112" s="31">
        <v>2</v>
      </c>
      <c r="TY112" s="31">
        <v>2</v>
      </c>
      <c r="TZ112" s="31">
        <v>1</v>
      </c>
      <c r="UA112" s="31">
        <v>1</v>
      </c>
    </row>
    <row r="113" spans="1:547" s="31" customFormat="1" ht="13.5" customHeight="1">
      <c r="A113" s="31">
        <f t="shared" si="1"/>
        <v>111</v>
      </c>
      <c r="B113" s="31">
        <v>111</v>
      </c>
      <c r="C113" s="31">
        <v>81</v>
      </c>
      <c r="D113" s="31" t="s">
        <v>2121</v>
      </c>
      <c r="E113" s="31" t="s">
        <v>2587</v>
      </c>
      <c r="H113" s="31">
        <v>42537</v>
      </c>
      <c r="I113" s="31">
        <v>24113</v>
      </c>
      <c r="J113" s="31">
        <v>1</v>
      </c>
      <c r="K113" s="31">
        <v>1</v>
      </c>
      <c r="L113" s="31">
        <v>2</v>
      </c>
      <c r="M113" s="31">
        <v>1</v>
      </c>
      <c r="N113" s="31">
        <v>1</v>
      </c>
      <c r="O113" s="31">
        <v>1</v>
      </c>
      <c r="P113" s="31">
        <v>2</v>
      </c>
      <c r="Q113" s="31">
        <v>1</v>
      </c>
      <c r="R113" s="31">
        <v>42125</v>
      </c>
      <c r="S113" s="31">
        <v>42156</v>
      </c>
      <c r="T113" s="31">
        <v>42705</v>
      </c>
      <c r="W113" s="31">
        <v>1</v>
      </c>
      <c r="X113" s="31">
        <v>2</v>
      </c>
      <c r="Y113" s="31">
        <v>2</v>
      </c>
      <c r="Z113" s="31">
        <v>2</v>
      </c>
      <c r="AA113" s="31">
        <v>2</v>
      </c>
      <c r="AB113" s="31">
        <v>2</v>
      </c>
      <c r="AC113" s="31">
        <v>2</v>
      </c>
      <c r="AD113" s="31">
        <v>3</v>
      </c>
      <c r="AE113" s="31">
        <v>2</v>
      </c>
      <c r="AF113" s="31">
        <v>1</v>
      </c>
      <c r="AG113" s="31">
        <v>1</v>
      </c>
      <c r="AH113" s="31">
        <v>1</v>
      </c>
      <c r="AI113" s="31">
        <v>1</v>
      </c>
      <c r="AJ113" s="31">
        <v>2</v>
      </c>
      <c r="AK113" s="31">
        <v>4</v>
      </c>
      <c r="AL113" s="31">
        <v>2</v>
      </c>
      <c r="AN113" s="31">
        <v>2</v>
      </c>
      <c r="AO113" s="31">
        <v>2</v>
      </c>
      <c r="AP113" s="31">
        <v>2</v>
      </c>
      <c r="AQ113" s="31">
        <v>2</v>
      </c>
      <c r="AR113" s="31">
        <v>2</v>
      </c>
      <c r="AS113" s="31">
        <v>2</v>
      </c>
      <c r="AT113" s="31">
        <v>2</v>
      </c>
      <c r="AU113" s="31">
        <v>2</v>
      </c>
      <c r="AW113" s="31">
        <v>1</v>
      </c>
      <c r="AX113" s="31">
        <v>2</v>
      </c>
      <c r="AY113" s="31">
        <v>2</v>
      </c>
      <c r="AZ113" s="31">
        <v>1</v>
      </c>
      <c r="BA113" s="31">
        <v>1</v>
      </c>
      <c r="BB113" s="31">
        <v>2</v>
      </c>
      <c r="BD113" s="31">
        <v>1</v>
      </c>
      <c r="BE113" s="31">
        <v>2</v>
      </c>
      <c r="BF113" s="31">
        <v>2</v>
      </c>
      <c r="BG113" s="31">
        <v>2</v>
      </c>
      <c r="BH113" s="31">
        <v>1</v>
      </c>
      <c r="BI113" s="31">
        <v>2</v>
      </c>
      <c r="BK113" s="31">
        <v>1</v>
      </c>
      <c r="BL113" s="31">
        <v>1</v>
      </c>
      <c r="BM113" s="31">
        <v>2</v>
      </c>
      <c r="BN113" s="31">
        <v>2</v>
      </c>
      <c r="BO113" s="31">
        <v>2</v>
      </c>
      <c r="BP113" s="31">
        <v>2</v>
      </c>
      <c r="BQ113" s="31">
        <v>1</v>
      </c>
      <c r="BT113" s="31">
        <v>1</v>
      </c>
      <c r="BU113" s="31">
        <v>2</v>
      </c>
      <c r="BV113" s="31">
        <v>2</v>
      </c>
      <c r="BW113" s="31">
        <v>2</v>
      </c>
      <c r="BX113" s="31">
        <v>2</v>
      </c>
      <c r="BY113" s="31">
        <v>1</v>
      </c>
      <c r="BZ113" s="31">
        <v>2</v>
      </c>
      <c r="CA113" s="31">
        <v>2</v>
      </c>
      <c r="CD113" s="31">
        <v>1</v>
      </c>
      <c r="CH113" s="31">
        <v>1</v>
      </c>
      <c r="CM113" s="31">
        <v>5</v>
      </c>
      <c r="CN113" s="31">
        <v>11</v>
      </c>
      <c r="CO113" s="31">
        <v>8</v>
      </c>
      <c r="CP113" s="31">
        <v>13</v>
      </c>
      <c r="CQ113" s="31">
        <v>16</v>
      </c>
      <c r="CR113" s="31">
        <v>22</v>
      </c>
      <c r="DA113" s="31">
        <v>2</v>
      </c>
      <c r="DB113" s="31">
        <v>4</v>
      </c>
      <c r="DC113" s="31">
        <v>7</v>
      </c>
      <c r="DF113" s="31">
        <v>4</v>
      </c>
      <c r="DG113" s="31">
        <v>4</v>
      </c>
      <c r="DH113" s="31">
        <v>3</v>
      </c>
      <c r="DI113" s="31">
        <v>3</v>
      </c>
      <c r="DJ113" s="31">
        <v>3</v>
      </c>
      <c r="DK113" s="31">
        <v>2</v>
      </c>
      <c r="DL113" s="31">
        <v>3</v>
      </c>
      <c r="DM113" s="31">
        <v>3</v>
      </c>
      <c r="DN113" s="31">
        <v>2</v>
      </c>
      <c r="DO113" s="31">
        <v>4</v>
      </c>
      <c r="DP113" s="31">
        <v>4</v>
      </c>
      <c r="DQ113" s="31">
        <v>4</v>
      </c>
      <c r="DR113" s="31">
        <v>39</v>
      </c>
      <c r="DS113" s="31">
        <v>0.66489684466019405</v>
      </c>
      <c r="EW113" s="31">
        <v>2</v>
      </c>
      <c r="EZ113" s="31">
        <v>1</v>
      </c>
      <c r="FA113" s="31">
        <v>1</v>
      </c>
      <c r="FK113" s="31">
        <v>2</v>
      </c>
      <c r="FL113" s="31">
        <v>2</v>
      </c>
      <c r="FM113" s="31">
        <v>2</v>
      </c>
      <c r="FN113" s="31">
        <v>2</v>
      </c>
      <c r="FO113" s="31">
        <v>2</v>
      </c>
      <c r="FP113" s="31">
        <v>2</v>
      </c>
      <c r="FQ113" s="31">
        <v>2</v>
      </c>
      <c r="FR113" s="31">
        <v>2</v>
      </c>
      <c r="FS113" s="31">
        <v>4</v>
      </c>
      <c r="FT113" s="31">
        <v>2</v>
      </c>
      <c r="FU113" s="31">
        <v>2</v>
      </c>
      <c r="FV113" s="31">
        <v>2</v>
      </c>
      <c r="FW113" s="31">
        <v>1</v>
      </c>
      <c r="FX113" s="31">
        <v>1</v>
      </c>
      <c r="FY113" s="31">
        <v>2</v>
      </c>
      <c r="GA113" s="31">
        <v>2</v>
      </c>
      <c r="GB113" s="31">
        <v>2</v>
      </c>
      <c r="GC113" s="31">
        <v>1</v>
      </c>
      <c r="GD113" s="31">
        <v>1986</v>
      </c>
      <c r="GE113" s="31">
        <v>2</v>
      </c>
      <c r="GG113" s="31">
        <v>0.5</v>
      </c>
      <c r="GH113" s="31">
        <v>2</v>
      </c>
      <c r="GJ113" s="31">
        <v>2</v>
      </c>
      <c r="GL113" s="31">
        <v>1</v>
      </c>
      <c r="GM113" s="31">
        <v>42339</v>
      </c>
      <c r="GN113" s="31" t="s">
        <v>355</v>
      </c>
      <c r="GO113" s="31">
        <v>2</v>
      </c>
      <c r="GQ113" s="31">
        <v>2</v>
      </c>
      <c r="GS113" s="31">
        <v>2</v>
      </c>
      <c r="GU113" s="31">
        <v>2</v>
      </c>
      <c r="GW113" s="31">
        <v>2</v>
      </c>
      <c r="GY113" s="31">
        <v>1</v>
      </c>
      <c r="GZ113" s="31" t="s">
        <v>2296</v>
      </c>
      <c r="HA113" s="31">
        <v>2</v>
      </c>
      <c r="HM113" s="31">
        <v>2</v>
      </c>
      <c r="HP113" s="31">
        <v>1</v>
      </c>
      <c r="HQ113" s="31">
        <v>1</v>
      </c>
      <c r="HR113" s="31">
        <v>2</v>
      </c>
      <c r="HS113" s="31">
        <v>2</v>
      </c>
      <c r="HT113" s="31">
        <v>2</v>
      </c>
      <c r="HU113" s="31">
        <v>2</v>
      </c>
      <c r="HV113" s="31">
        <v>2</v>
      </c>
      <c r="HW113" s="31" t="s">
        <v>2588</v>
      </c>
      <c r="HZ113" s="31">
        <v>2</v>
      </c>
      <c r="IA113" s="31">
        <v>2</v>
      </c>
      <c r="IB113" s="31">
        <v>2</v>
      </c>
      <c r="IC113" s="31">
        <v>2</v>
      </c>
      <c r="ID113" s="31">
        <v>2</v>
      </c>
      <c r="IE113" s="31">
        <v>2</v>
      </c>
      <c r="IF113" s="31">
        <v>2</v>
      </c>
      <c r="IJ113" s="31">
        <v>2</v>
      </c>
      <c r="IK113" s="31">
        <v>2</v>
      </c>
      <c r="IL113" s="31">
        <v>2</v>
      </c>
      <c r="IM113" s="31">
        <v>2</v>
      </c>
      <c r="IN113" s="31">
        <v>2</v>
      </c>
      <c r="IO113" s="31">
        <v>2</v>
      </c>
      <c r="IP113" s="31">
        <v>2</v>
      </c>
      <c r="IT113" s="31">
        <v>1</v>
      </c>
      <c r="IU113" s="31">
        <v>2</v>
      </c>
      <c r="IV113" s="31">
        <v>2</v>
      </c>
      <c r="IW113" s="31">
        <v>2</v>
      </c>
      <c r="IX113" s="31">
        <v>2</v>
      </c>
      <c r="IY113" s="31">
        <v>2</v>
      </c>
      <c r="IZ113" s="31">
        <v>2</v>
      </c>
      <c r="JA113" s="31" t="s">
        <v>2589</v>
      </c>
      <c r="JD113" s="31">
        <v>2</v>
      </c>
      <c r="JE113" s="31">
        <v>2</v>
      </c>
      <c r="JF113" s="31">
        <v>2</v>
      </c>
      <c r="JG113" s="31">
        <v>2</v>
      </c>
      <c r="JH113" s="31">
        <v>2</v>
      </c>
      <c r="JI113" s="31">
        <v>2</v>
      </c>
      <c r="JJ113" s="31">
        <v>2</v>
      </c>
      <c r="JZ113" s="31">
        <v>2</v>
      </c>
      <c r="KA113" s="31" t="s">
        <v>2055</v>
      </c>
      <c r="KB113" s="31">
        <v>52</v>
      </c>
      <c r="KC113" s="31">
        <v>2</v>
      </c>
      <c r="KD113" s="31" t="s">
        <v>1836</v>
      </c>
      <c r="KE113" s="31">
        <v>50</v>
      </c>
      <c r="LA113" s="31" t="s">
        <v>2181</v>
      </c>
      <c r="LB113" s="31" t="s">
        <v>2590</v>
      </c>
      <c r="LC113" s="31">
        <v>2</v>
      </c>
      <c r="LD113" s="31">
        <v>2</v>
      </c>
      <c r="LE113" s="31" t="s">
        <v>2591</v>
      </c>
      <c r="LF113" s="31">
        <v>2</v>
      </c>
      <c r="LG113" s="31">
        <v>2</v>
      </c>
      <c r="LI113" s="31">
        <v>2</v>
      </c>
      <c r="LK113" s="31">
        <v>2</v>
      </c>
      <c r="LM113" s="31">
        <v>2</v>
      </c>
      <c r="LO113" s="31">
        <v>2</v>
      </c>
      <c r="LQ113" s="31">
        <v>2</v>
      </c>
      <c r="LS113" s="31">
        <v>2</v>
      </c>
      <c r="LU113" s="31">
        <v>2</v>
      </c>
      <c r="LW113" s="31">
        <v>2</v>
      </c>
      <c r="LY113" s="31">
        <v>1</v>
      </c>
      <c r="LZ113" s="31">
        <v>15</v>
      </c>
      <c r="MA113" s="31">
        <v>1</v>
      </c>
      <c r="MB113" s="31">
        <v>6</v>
      </c>
      <c r="MC113" s="31">
        <v>2</v>
      </c>
      <c r="ME113" s="31">
        <v>2</v>
      </c>
      <c r="MG113" s="31">
        <v>2</v>
      </c>
      <c r="MI113" s="31">
        <v>2</v>
      </c>
      <c r="MK113" s="31">
        <v>2</v>
      </c>
      <c r="MM113" s="31">
        <v>2</v>
      </c>
      <c r="MO113" s="31">
        <v>2</v>
      </c>
      <c r="MQ113" s="31">
        <v>2</v>
      </c>
      <c r="MS113" s="31">
        <v>2</v>
      </c>
      <c r="MU113" s="31">
        <v>2</v>
      </c>
      <c r="MW113" s="31">
        <v>2</v>
      </c>
      <c r="MY113" s="31" t="s">
        <v>356</v>
      </c>
      <c r="MZ113" s="31">
        <v>14</v>
      </c>
      <c r="NC113" s="31">
        <v>2</v>
      </c>
      <c r="NE113" s="31">
        <v>2</v>
      </c>
      <c r="NG113" s="31">
        <v>2</v>
      </c>
      <c r="NI113" s="31">
        <v>2</v>
      </c>
      <c r="NK113" s="31">
        <v>2</v>
      </c>
      <c r="NM113" s="31">
        <v>2</v>
      </c>
      <c r="NO113" s="31">
        <v>2</v>
      </c>
      <c r="NQ113" s="31">
        <v>2</v>
      </c>
      <c r="NS113" s="31">
        <v>2</v>
      </c>
      <c r="NU113" s="31">
        <v>2</v>
      </c>
      <c r="NW113" s="31">
        <v>2</v>
      </c>
      <c r="NY113" s="31">
        <v>2</v>
      </c>
      <c r="OA113" s="31">
        <v>2</v>
      </c>
      <c r="OC113" s="31">
        <v>2</v>
      </c>
      <c r="OE113" s="31">
        <v>2</v>
      </c>
      <c r="OG113" s="31">
        <v>2</v>
      </c>
      <c r="OI113" s="31">
        <v>2</v>
      </c>
      <c r="OK113" s="31">
        <v>2</v>
      </c>
      <c r="OM113" s="31">
        <v>2</v>
      </c>
      <c r="OO113" s="31">
        <v>2</v>
      </c>
      <c r="OQ113" s="31" t="s">
        <v>355</v>
      </c>
      <c r="OS113" s="31">
        <v>2</v>
      </c>
      <c r="OU113" s="31">
        <v>2</v>
      </c>
      <c r="OW113" s="31">
        <v>2</v>
      </c>
      <c r="OY113" s="31">
        <v>2</v>
      </c>
      <c r="PA113" s="31">
        <v>2</v>
      </c>
      <c r="PC113" s="31">
        <v>2</v>
      </c>
      <c r="PE113" s="31">
        <v>2</v>
      </c>
      <c r="PG113" s="31">
        <v>2</v>
      </c>
      <c r="PI113" s="31">
        <v>2</v>
      </c>
      <c r="PK113" s="31">
        <v>2</v>
      </c>
      <c r="PM113" s="31">
        <v>2</v>
      </c>
      <c r="PO113" s="31">
        <v>2</v>
      </c>
      <c r="PQ113" s="31">
        <v>2</v>
      </c>
      <c r="PS113" s="31">
        <v>2</v>
      </c>
      <c r="PU113" s="31">
        <v>2</v>
      </c>
      <c r="PW113" s="31">
        <v>2</v>
      </c>
      <c r="PY113" s="31">
        <v>2</v>
      </c>
      <c r="QA113" s="31">
        <v>2</v>
      </c>
      <c r="QC113" s="31">
        <v>2</v>
      </c>
      <c r="QE113" s="31">
        <v>2</v>
      </c>
      <c r="QG113" s="31">
        <v>2</v>
      </c>
      <c r="QI113" s="31" t="s">
        <v>355</v>
      </c>
      <c r="QK113" s="31">
        <v>1</v>
      </c>
      <c r="QL113" s="31">
        <v>2</v>
      </c>
      <c r="QM113" s="31">
        <v>2</v>
      </c>
      <c r="QN113" s="31">
        <v>2</v>
      </c>
      <c r="QO113" s="31">
        <v>2</v>
      </c>
      <c r="QP113" s="31">
        <v>2</v>
      </c>
      <c r="QQ113" s="31">
        <v>2</v>
      </c>
      <c r="QR113" s="31">
        <v>2</v>
      </c>
      <c r="QS113" s="31">
        <v>2</v>
      </c>
      <c r="QT113" s="31">
        <v>2</v>
      </c>
      <c r="QU113" s="31">
        <v>2</v>
      </c>
      <c r="QV113" s="31">
        <v>2</v>
      </c>
      <c r="QW113" s="31">
        <v>2</v>
      </c>
      <c r="QX113" s="31">
        <v>2</v>
      </c>
      <c r="QY113" s="31">
        <v>2</v>
      </c>
      <c r="QZ113" s="31">
        <v>2</v>
      </c>
      <c r="RA113" s="31">
        <v>2</v>
      </c>
      <c r="RB113" s="31">
        <v>2</v>
      </c>
      <c r="RC113" s="31">
        <v>1</v>
      </c>
      <c r="RD113" s="31">
        <v>2</v>
      </c>
      <c r="RE113" s="31">
        <v>2</v>
      </c>
      <c r="RF113" s="31">
        <v>2</v>
      </c>
      <c r="RG113" s="31">
        <v>2</v>
      </c>
      <c r="RH113" s="31">
        <v>2</v>
      </c>
      <c r="RI113" s="31">
        <v>2</v>
      </c>
      <c r="RJ113" s="31">
        <v>2</v>
      </c>
      <c r="RK113" s="31">
        <v>2</v>
      </c>
      <c r="RL113" s="31">
        <v>2</v>
      </c>
      <c r="RM113" s="31">
        <v>1</v>
      </c>
      <c r="RN113" s="31">
        <v>2</v>
      </c>
      <c r="RO113" s="31">
        <v>2</v>
      </c>
      <c r="RP113" s="31">
        <v>2</v>
      </c>
      <c r="RQ113" s="31">
        <v>2</v>
      </c>
      <c r="RR113" s="31">
        <v>2</v>
      </c>
      <c r="RS113" s="31">
        <v>2</v>
      </c>
      <c r="RT113" s="31" t="s">
        <v>2592</v>
      </c>
      <c r="RU113" s="31" t="s">
        <v>2592</v>
      </c>
      <c r="RX113" s="31">
        <v>5</v>
      </c>
      <c r="RY113" s="31">
        <v>2</v>
      </c>
      <c r="RZ113" s="31">
        <v>2</v>
      </c>
      <c r="SA113" s="31">
        <v>2</v>
      </c>
      <c r="SB113" s="31">
        <v>2</v>
      </c>
      <c r="SC113" s="31">
        <v>2</v>
      </c>
      <c r="SD113" s="31">
        <v>5</v>
      </c>
      <c r="SE113" s="31">
        <v>2</v>
      </c>
      <c r="SF113" s="31">
        <v>2</v>
      </c>
      <c r="SG113" s="31">
        <v>2</v>
      </c>
      <c r="SH113" s="31">
        <v>2</v>
      </c>
      <c r="SI113" s="31">
        <v>2</v>
      </c>
      <c r="SJ113" s="31">
        <v>2</v>
      </c>
      <c r="SK113" s="31">
        <v>2</v>
      </c>
      <c r="SL113" s="31">
        <v>2</v>
      </c>
      <c r="SM113" s="31" t="s">
        <v>2153</v>
      </c>
      <c r="SO113" s="31">
        <v>2</v>
      </c>
      <c r="SP113" s="31">
        <v>2</v>
      </c>
      <c r="SQ113" s="31">
        <v>2</v>
      </c>
      <c r="SR113" s="31">
        <v>2</v>
      </c>
      <c r="SS113" s="31">
        <v>1</v>
      </c>
      <c r="ST113" s="31">
        <v>2</v>
      </c>
      <c r="SU113" s="31">
        <v>2</v>
      </c>
      <c r="SV113" s="31">
        <v>2</v>
      </c>
      <c r="SW113" s="31" t="s">
        <v>1430</v>
      </c>
      <c r="SZ113" s="31">
        <v>2</v>
      </c>
      <c r="TA113" s="31">
        <v>2</v>
      </c>
      <c r="TB113" s="31">
        <v>2</v>
      </c>
      <c r="TC113" s="31">
        <v>2</v>
      </c>
      <c r="TD113" s="31">
        <v>2</v>
      </c>
      <c r="TE113" s="31">
        <v>2</v>
      </c>
      <c r="TF113" s="31">
        <v>2</v>
      </c>
      <c r="TG113" s="31">
        <v>1</v>
      </c>
      <c r="TH113" s="31" t="s">
        <v>1437</v>
      </c>
      <c r="TJ113" s="31" t="s">
        <v>2154</v>
      </c>
      <c r="TK113" s="31" t="s">
        <v>2155</v>
      </c>
      <c r="TL113" s="31" t="s">
        <v>2155</v>
      </c>
      <c r="TM113" s="31" t="s">
        <v>2156</v>
      </c>
      <c r="TQ113" s="31">
        <v>6</v>
      </c>
      <c r="TS113" s="31">
        <v>2</v>
      </c>
      <c r="TT113" s="31">
        <v>2</v>
      </c>
      <c r="TU113" s="31">
        <v>2</v>
      </c>
      <c r="TV113" s="31">
        <v>1</v>
      </c>
      <c r="TW113" s="31">
        <v>1</v>
      </c>
      <c r="TX113" s="31">
        <v>2</v>
      </c>
      <c r="TY113" s="31">
        <v>2</v>
      </c>
      <c r="TZ113" s="31">
        <v>1</v>
      </c>
      <c r="UA113" s="31">
        <v>1</v>
      </c>
    </row>
    <row r="114" spans="1:547" s="31" customFormat="1" ht="13.5" customHeight="1">
      <c r="A114" s="31">
        <f t="shared" si="1"/>
        <v>112</v>
      </c>
      <c r="B114" s="31">
        <v>112</v>
      </c>
      <c r="C114" s="31">
        <v>82</v>
      </c>
      <c r="D114" s="31" t="s">
        <v>2121</v>
      </c>
      <c r="E114" s="31" t="s">
        <v>2593</v>
      </c>
      <c r="H114" s="31">
        <v>42543</v>
      </c>
      <c r="I114" s="31">
        <v>20319</v>
      </c>
      <c r="J114" s="31">
        <v>1</v>
      </c>
      <c r="K114" s="31">
        <v>1</v>
      </c>
      <c r="L114" s="31">
        <v>3</v>
      </c>
      <c r="M114" s="31">
        <v>1</v>
      </c>
      <c r="N114" s="31">
        <v>3</v>
      </c>
      <c r="O114" s="31">
        <v>1</v>
      </c>
      <c r="P114" s="31">
        <v>3</v>
      </c>
      <c r="Q114" s="31">
        <v>1</v>
      </c>
      <c r="R114" s="31">
        <v>41426</v>
      </c>
      <c r="S114" s="31">
        <v>41974</v>
      </c>
      <c r="T114" s="31">
        <v>42705</v>
      </c>
      <c r="W114" s="31">
        <v>1</v>
      </c>
      <c r="X114" s="31">
        <v>2</v>
      </c>
      <c r="Y114" s="31">
        <v>2</v>
      </c>
      <c r="Z114" s="31">
        <v>2</v>
      </c>
      <c r="AA114" s="31">
        <v>2</v>
      </c>
      <c r="AB114" s="31">
        <v>2</v>
      </c>
      <c r="AC114" s="31">
        <v>2</v>
      </c>
      <c r="AD114" s="31">
        <v>1</v>
      </c>
      <c r="AE114" s="31">
        <v>3</v>
      </c>
      <c r="AF114" s="31">
        <v>2</v>
      </c>
      <c r="AG114" s="31">
        <v>1</v>
      </c>
      <c r="AH114" s="31">
        <v>2</v>
      </c>
      <c r="AI114" s="31">
        <v>1</v>
      </c>
      <c r="AJ114" s="31">
        <v>2</v>
      </c>
      <c r="AK114" s="31">
        <v>4</v>
      </c>
      <c r="AL114" s="31">
        <v>2</v>
      </c>
      <c r="AN114" s="31">
        <v>2</v>
      </c>
      <c r="AO114" s="31">
        <v>2</v>
      </c>
      <c r="AP114" s="31">
        <v>2</v>
      </c>
      <c r="AQ114" s="31">
        <v>2</v>
      </c>
      <c r="AR114" s="31">
        <v>2</v>
      </c>
      <c r="AS114" s="31">
        <v>2</v>
      </c>
      <c r="AT114" s="31">
        <v>2</v>
      </c>
      <c r="AU114" s="31">
        <v>2</v>
      </c>
      <c r="AW114" s="31">
        <v>1</v>
      </c>
      <c r="AX114" s="31">
        <v>1</v>
      </c>
      <c r="AY114" s="31">
        <v>2</v>
      </c>
      <c r="AZ114" s="31">
        <v>2</v>
      </c>
      <c r="BA114" s="31">
        <v>2</v>
      </c>
      <c r="BB114" s="31">
        <v>2</v>
      </c>
      <c r="BD114" s="31">
        <v>1</v>
      </c>
      <c r="BE114" s="31">
        <v>1</v>
      </c>
      <c r="BF114" s="31">
        <v>1</v>
      </c>
      <c r="BG114" s="31">
        <v>2</v>
      </c>
      <c r="BH114" s="31">
        <v>2</v>
      </c>
      <c r="BI114" s="31">
        <v>2</v>
      </c>
      <c r="BK114" s="31">
        <v>2</v>
      </c>
      <c r="BL114" s="31">
        <v>2</v>
      </c>
      <c r="BM114" s="31">
        <v>2</v>
      </c>
      <c r="BN114" s="31">
        <v>2</v>
      </c>
      <c r="BO114" s="31">
        <v>2</v>
      </c>
      <c r="BP114" s="31">
        <v>2</v>
      </c>
      <c r="BR114" s="31">
        <v>2</v>
      </c>
      <c r="BT114" s="31">
        <v>1</v>
      </c>
      <c r="BU114" s="31">
        <v>2</v>
      </c>
      <c r="BV114" s="31">
        <v>2</v>
      </c>
      <c r="BW114" s="31">
        <v>2</v>
      </c>
      <c r="BX114" s="31">
        <v>2</v>
      </c>
      <c r="BY114" s="31">
        <v>1</v>
      </c>
      <c r="BZ114" s="31">
        <v>2</v>
      </c>
      <c r="CA114" s="31">
        <v>2</v>
      </c>
      <c r="CC114" s="31">
        <v>1</v>
      </c>
      <c r="CD114" s="31">
        <v>1</v>
      </c>
      <c r="CH114" s="31">
        <v>1</v>
      </c>
      <c r="CM114" s="31">
        <v>15</v>
      </c>
      <c r="CN114" s="31">
        <v>21</v>
      </c>
      <c r="DA114" s="31">
        <v>4</v>
      </c>
      <c r="DF114" s="31">
        <v>3</v>
      </c>
      <c r="DG114" s="31">
        <v>3</v>
      </c>
      <c r="DH114" s="31">
        <v>4</v>
      </c>
      <c r="DI114" s="31">
        <v>4</v>
      </c>
      <c r="DJ114" s="31">
        <v>4</v>
      </c>
      <c r="DK114" s="31">
        <v>4</v>
      </c>
      <c r="DL114" s="31">
        <v>4</v>
      </c>
      <c r="DM114" s="31">
        <v>3</v>
      </c>
      <c r="DN114" s="31">
        <v>3</v>
      </c>
      <c r="DO114" s="31">
        <v>4</v>
      </c>
      <c r="DP114" s="31">
        <v>4</v>
      </c>
      <c r="DQ114" s="31">
        <v>4</v>
      </c>
      <c r="DR114" s="31">
        <v>44</v>
      </c>
      <c r="DS114" s="31">
        <v>0.108997314234556</v>
      </c>
      <c r="DT114" s="31">
        <v>54</v>
      </c>
      <c r="DU114" s="31">
        <v>0</v>
      </c>
      <c r="DV114" s="31">
        <v>145</v>
      </c>
      <c r="DW114" s="31" t="s">
        <v>2136</v>
      </c>
      <c r="DX114" s="31">
        <v>55.7</v>
      </c>
      <c r="DY114" s="31">
        <v>52.4</v>
      </c>
      <c r="DZ114" s="31">
        <v>65.2</v>
      </c>
      <c r="EA114" s="31" t="s">
        <v>2137</v>
      </c>
      <c r="EB114" s="31">
        <v>91</v>
      </c>
      <c r="EC114" s="31">
        <v>45</v>
      </c>
      <c r="ED114" s="31">
        <v>84</v>
      </c>
      <c r="EE114" s="31" t="s">
        <v>2138</v>
      </c>
      <c r="EV114" s="31">
        <v>1</v>
      </c>
      <c r="EW114" s="31">
        <v>1</v>
      </c>
      <c r="EX114" s="31">
        <v>1</v>
      </c>
      <c r="EY114" s="31">
        <v>2</v>
      </c>
      <c r="FA114" s="31">
        <v>7</v>
      </c>
      <c r="FB114" s="31">
        <v>7</v>
      </c>
      <c r="FK114" s="31">
        <v>1</v>
      </c>
      <c r="FL114" s="31">
        <v>2</v>
      </c>
      <c r="FM114" s="31">
        <v>2</v>
      </c>
      <c r="FN114" s="31">
        <v>2</v>
      </c>
      <c r="FO114" s="31">
        <v>2</v>
      </c>
      <c r="FP114" s="31">
        <v>2</v>
      </c>
      <c r="FQ114" s="31">
        <v>2</v>
      </c>
      <c r="FR114" s="31">
        <v>2</v>
      </c>
      <c r="FS114" s="31">
        <v>4</v>
      </c>
      <c r="FT114" s="31">
        <v>2</v>
      </c>
      <c r="FU114" s="31">
        <v>2</v>
      </c>
      <c r="FV114" s="31">
        <v>2</v>
      </c>
      <c r="FW114" s="31">
        <v>1</v>
      </c>
      <c r="FX114" s="31">
        <v>1</v>
      </c>
      <c r="FY114" s="31">
        <v>2</v>
      </c>
      <c r="GA114" s="31">
        <v>2</v>
      </c>
      <c r="GB114" s="31">
        <v>2</v>
      </c>
      <c r="GC114" s="31">
        <v>1</v>
      </c>
      <c r="GD114" s="31">
        <v>1978</v>
      </c>
      <c r="GE114" s="31">
        <v>1</v>
      </c>
      <c r="GF114" s="31">
        <v>2010</v>
      </c>
      <c r="GG114" s="31">
        <v>1</v>
      </c>
      <c r="GH114" s="31">
        <v>1</v>
      </c>
      <c r="GJ114" s="31">
        <v>2</v>
      </c>
      <c r="GL114" s="31">
        <v>2</v>
      </c>
      <c r="GO114" s="31">
        <v>2</v>
      </c>
      <c r="GQ114" s="31">
        <v>2</v>
      </c>
      <c r="GS114" s="31">
        <v>2</v>
      </c>
      <c r="GU114" s="31">
        <v>2</v>
      </c>
      <c r="GW114" s="31">
        <v>2</v>
      </c>
      <c r="GY114" s="31">
        <v>2</v>
      </c>
      <c r="HA114" s="31">
        <v>2</v>
      </c>
      <c r="HM114" s="31">
        <v>2</v>
      </c>
      <c r="HP114" s="31">
        <v>2</v>
      </c>
      <c r="HQ114" s="31">
        <v>2</v>
      </c>
      <c r="HR114" s="31">
        <v>2</v>
      </c>
      <c r="HS114" s="31">
        <v>2</v>
      </c>
      <c r="HT114" s="31">
        <v>2</v>
      </c>
      <c r="HU114" s="31">
        <v>2</v>
      </c>
      <c r="HV114" s="31">
        <v>2</v>
      </c>
      <c r="HZ114" s="31">
        <v>2</v>
      </c>
      <c r="IA114" s="31">
        <v>2</v>
      </c>
      <c r="IB114" s="31">
        <v>2</v>
      </c>
      <c r="IC114" s="31">
        <v>2</v>
      </c>
      <c r="ID114" s="31">
        <v>2</v>
      </c>
      <c r="IE114" s="31">
        <v>2</v>
      </c>
      <c r="IF114" s="31">
        <v>2</v>
      </c>
      <c r="IJ114" s="31">
        <v>1</v>
      </c>
      <c r="IK114" s="31">
        <v>1</v>
      </c>
      <c r="IL114" s="31">
        <v>2</v>
      </c>
      <c r="IM114" s="31">
        <v>2</v>
      </c>
      <c r="IN114" s="31">
        <v>2</v>
      </c>
      <c r="IO114" s="31">
        <v>2</v>
      </c>
      <c r="IP114" s="31">
        <v>2</v>
      </c>
      <c r="IT114" s="31">
        <v>2</v>
      </c>
      <c r="IU114" s="31">
        <v>2</v>
      </c>
      <c r="IV114" s="31">
        <v>2</v>
      </c>
      <c r="IW114" s="31">
        <v>2</v>
      </c>
      <c r="IX114" s="31">
        <v>2</v>
      </c>
      <c r="IY114" s="31">
        <v>2</v>
      </c>
      <c r="IZ114" s="31">
        <v>2</v>
      </c>
      <c r="JD114" s="31">
        <v>2</v>
      </c>
      <c r="JE114" s="31">
        <v>2</v>
      </c>
      <c r="JF114" s="31">
        <v>2</v>
      </c>
      <c r="JG114" s="31">
        <v>2</v>
      </c>
      <c r="JH114" s="31">
        <v>2</v>
      </c>
      <c r="JI114" s="31">
        <v>2</v>
      </c>
      <c r="JJ114" s="31">
        <v>2</v>
      </c>
      <c r="JN114" s="31" t="s">
        <v>1964</v>
      </c>
      <c r="JO114" s="31" t="s">
        <v>371</v>
      </c>
      <c r="JP114" s="31" t="s">
        <v>2515</v>
      </c>
      <c r="JZ114" s="31">
        <v>2</v>
      </c>
      <c r="KA114" s="31" t="s">
        <v>371</v>
      </c>
      <c r="KB114" s="31">
        <v>85</v>
      </c>
      <c r="KC114" s="31">
        <v>2</v>
      </c>
      <c r="KD114" s="31" t="s">
        <v>1447</v>
      </c>
      <c r="KE114" s="31">
        <v>49</v>
      </c>
      <c r="LA114" s="31" t="s">
        <v>2223</v>
      </c>
      <c r="LB114" s="31" t="s">
        <v>2161</v>
      </c>
      <c r="LC114" s="31">
        <v>2</v>
      </c>
      <c r="LD114" s="31">
        <v>1</v>
      </c>
      <c r="LE114" s="31" t="s">
        <v>2161</v>
      </c>
      <c r="LF114" s="31">
        <v>2</v>
      </c>
      <c r="LG114" s="31">
        <v>2</v>
      </c>
      <c r="LH114" s="31">
        <v>1</v>
      </c>
      <c r="LI114" s="31">
        <v>2</v>
      </c>
      <c r="LK114" s="31">
        <v>2</v>
      </c>
      <c r="LM114" s="31">
        <v>2</v>
      </c>
      <c r="LO114" s="31">
        <v>2</v>
      </c>
      <c r="LQ114" s="31">
        <v>2</v>
      </c>
      <c r="LS114" s="31">
        <v>2</v>
      </c>
      <c r="LU114" s="31">
        <v>2</v>
      </c>
      <c r="LW114" s="31">
        <v>2</v>
      </c>
      <c r="LY114" s="31">
        <v>2</v>
      </c>
      <c r="MA114" s="31">
        <v>2</v>
      </c>
      <c r="MC114" s="31">
        <v>2</v>
      </c>
      <c r="ME114" s="31">
        <v>2</v>
      </c>
      <c r="MG114" s="31">
        <v>2</v>
      </c>
      <c r="MI114" s="31">
        <v>2</v>
      </c>
      <c r="MK114" s="31">
        <v>2</v>
      </c>
      <c r="MM114" s="31">
        <v>2</v>
      </c>
      <c r="MO114" s="31">
        <v>2</v>
      </c>
      <c r="MQ114" s="31">
        <v>2</v>
      </c>
      <c r="MS114" s="31">
        <v>2</v>
      </c>
      <c r="MU114" s="31">
        <v>2</v>
      </c>
      <c r="MW114" s="31">
        <v>2</v>
      </c>
      <c r="MY114" s="31" t="s">
        <v>355</v>
      </c>
      <c r="NC114" s="31">
        <v>2</v>
      </c>
      <c r="NE114" s="31">
        <v>2</v>
      </c>
      <c r="NG114" s="31">
        <v>2</v>
      </c>
      <c r="NI114" s="31">
        <v>2</v>
      </c>
      <c r="NK114" s="31">
        <v>2</v>
      </c>
      <c r="NM114" s="31">
        <v>2</v>
      </c>
      <c r="NO114" s="31">
        <v>2</v>
      </c>
      <c r="NQ114" s="31">
        <v>2</v>
      </c>
      <c r="NS114" s="31">
        <v>2</v>
      </c>
      <c r="NU114" s="31">
        <v>2</v>
      </c>
      <c r="NW114" s="31">
        <v>2</v>
      </c>
      <c r="NY114" s="31">
        <v>2</v>
      </c>
      <c r="OA114" s="31">
        <v>2</v>
      </c>
      <c r="OC114" s="31">
        <v>2</v>
      </c>
      <c r="OE114" s="31">
        <v>2</v>
      </c>
      <c r="OG114" s="31">
        <v>2</v>
      </c>
      <c r="OI114" s="31">
        <v>2</v>
      </c>
      <c r="OK114" s="31">
        <v>2</v>
      </c>
      <c r="OM114" s="31">
        <v>2</v>
      </c>
      <c r="OO114" s="31">
        <v>2</v>
      </c>
      <c r="OQ114" s="31" t="s">
        <v>356</v>
      </c>
      <c r="OR114" s="31">
        <v>10</v>
      </c>
      <c r="OS114" s="31">
        <v>2</v>
      </c>
      <c r="OU114" s="31">
        <v>2</v>
      </c>
      <c r="OW114" s="31">
        <v>2</v>
      </c>
      <c r="OY114" s="31">
        <v>2</v>
      </c>
      <c r="PA114" s="31">
        <v>2</v>
      </c>
      <c r="PC114" s="31">
        <v>2</v>
      </c>
      <c r="PE114" s="31">
        <v>2</v>
      </c>
      <c r="PG114" s="31">
        <v>2</v>
      </c>
      <c r="PI114" s="31">
        <v>2</v>
      </c>
      <c r="PK114" s="31">
        <v>2</v>
      </c>
      <c r="PM114" s="31">
        <v>2</v>
      </c>
      <c r="PO114" s="31">
        <v>2</v>
      </c>
      <c r="PQ114" s="31">
        <v>2</v>
      </c>
      <c r="PS114" s="31">
        <v>2</v>
      </c>
      <c r="PU114" s="31">
        <v>2</v>
      </c>
      <c r="PW114" s="31">
        <v>2</v>
      </c>
      <c r="PY114" s="31">
        <v>2</v>
      </c>
      <c r="QA114" s="31">
        <v>2</v>
      </c>
      <c r="QC114" s="31">
        <v>2</v>
      </c>
      <c r="QE114" s="31">
        <v>2</v>
      </c>
      <c r="QG114" s="31">
        <v>2</v>
      </c>
      <c r="QI114" s="31" t="s">
        <v>355</v>
      </c>
      <c r="QK114" s="31">
        <v>1</v>
      </c>
      <c r="QL114" s="31">
        <v>2</v>
      </c>
      <c r="QM114" s="31">
        <v>2</v>
      </c>
      <c r="QN114" s="31">
        <v>2</v>
      </c>
      <c r="QO114" s="31">
        <v>2</v>
      </c>
      <c r="QP114" s="31">
        <v>2</v>
      </c>
      <c r="QQ114" s="31">
        <v>2</v>
      </c>
      <c r="QR114" s="31">
        <v>2</v>
      </c>
      <c r="QS114" s="31">
        <v>2</v>
      </c>
      <c r="QT114" s="31">
        <v>2</v>
      </c>
      <c r="QU114" s="31">
        <v>2</v>
      </c>
      <c r="QV114" s="31">
        <v>2</v>
      </c>
      <c r="QW114" s="31">
        <v>2</v>
      </c>
      <c r="QX114" s="31">
        <v>2</v>
      </c>
      <c r="QY114" s="31">
        <v>2</v>
      </c>
      <c r="QZ114" s="31">
        <v>2</v>
      </c>
      <c r="RA114" s="31">
        <v>2</v>
      </c>
      <c r="RB114" s="31">
        <v>2</v>
      </c>
      <c r="RC114" s="31">
        <v>2</v>
      </c>
      <c r="RD114" s="31">
        <v>2</v>
      </c>
      <c r="RE114" s="31">
        <v>2</v>
      </c>
      <c r="RF114" s="31">
        <v>2</v>
      </c>
      <c r="RG114" s="31">
        <v>2</v>
      </c>
      <c r="RH114" s="31">
        <v>2</v>
      </c>
      <c r="RI114" s="31">
        <v>2</v>
      </c>
      <c r="RJ114" s="31">
        <v>2</v>
      </c>
      <c r="RK114" s="31">
        <v>2</v>
      </c>
      <c r="RL114" s="31">
        <v>2</v>
      </c>
      <c r="RM114" s="31">
        <v>2</v>
      </c>
      <c r="RN114" s="31">
        <v>2</v>
      </c>
      <c r="RO114" s="31">
        <v>1</v>
      </c>
      <c r="RP114" s="31">
        <v>2</v>
      </c>
      <c r="RQ114" s="31">
        <v>2</v>
      </c>
      <c r="RR114" s="31">
        <v>1</v>
      </c>
      <c r="RS114" s="31">
        <v>2</v>
      </c>
      <c r="RT114" s="31" t="s">
        <v>2594</v>
      </c>
      <c r="RU114" s="31" t="s">
        <v>2594</v>
      </c>
      <c r="RX114" s="31">
        <v>3</v>
      </c>
      <c r="RY114" s="31">
        <v>1</v>
      </c>
      <c r="RZ114" s="31">
        <v>1</v>
      </c>
      <c r="SA114" s="31">
        <v>2</v>
      </c>
      <c r="SB114" s="31">
        <v>2</v>
      </c>
      <c r="SC114" s="31">
        <v>2</v>
      </c>
      <c r="SD114" s="31">
        <v>3</v>
      </c>
      <c r="SE114" s="31">
        <v>1</v>
      </c>
      <c r="SF114" s="31">
        <v>1</v>
      </c>
      <c r="SG114" s="31">
        <v>2</v>
      </c>
      <c r="SH114" s="31">
        <v>2</v>
      </c>
      <c r="SI114" s="31">
        <v>2</v>
      </c>
      <c r="SJ114" s="31">
        <v>2</v>
      </c>
      <c r="SK114" s="31">
        <v>2</v>
      </c>
      <c r="SL114" s="31">
        <v>2</v>
      </c>
      <c r="SM114" s="31" t="s">
        <v>1430</v>
      </c>
      <c r="SO114" s="31">
        <v>2</v>
      </c>
      <c r="SP114" s="31">
        <v>2</v>
      </c>
      <c r="SQ114" s="31">
        <v>2</v>
      </c>
      <c r="SR114" s="31">
        <v>1</v>
      </c>
      <c r="SS114" s="31">
        <v>1</v>
      </c>
      <c r="ST114" s="31">
        <v>1</v>
      </c>
      <c r="SU114" s="31">
        <v>2</v>
      </c>
      <c r="SV114" s="31">
        <v>2</v>
      </c>
      <c r="SW114" s="31" t="s">
        <v>1437</v>
      </c>
      <c r="SX114" s="31">
        <v>4</v>
      </c>
      <c r="SZ114" s="31">
        <v>2</v>
      </c>
      <c r="TA114" s="31">
        <v>2</v>
      </c>
      <c r="TB114" s="31">
        <v>2</v>
      </c>
      <c r="TC114" s="31">
        <v>2</v>
      </c>
      <c r="TD114" s="31">
        <v>2</v>
      </c>
      <c r="TE114" s="31">
        <v>2</v>
      </c>
      <c r="TF114" s="31">
        <v>2</v>
      </c>
      <c r="TG114" s="31">
        <v>2</v>
      </c>
      <c r="TJ114" s="31" t="s">
        <v>2155</v>
      </c>
      <c r="TK114" s="31" t="s">
        <v>2337</v>
      </c>
      <c r="TQ114" s="31">
        <v>4</v>
      </c>
      <c r="TS114" s="31">
        <v>2</v>
      </c>
      <c r="TT114" s="31">
        <v>2</v>
      </c>
      <c r="TU114" s="31">
        <v>2</v>
      </c>
      <c r="TV114" s="31">
        <v>2</v>
      </c>
      <c r="TW114" s="31">
        <v>2</v>
      </c>
      <c r="TX114" s="31">
        <v>2</v>
      </c>
      <c r="TY114" s="31">
        <v>2</v>
      </c>
      <c r="TZ114" s="31">
        <v>1</v>
      </c>
      <c r="UA114" s="31">
        <v>1</v>
      </c>
    </row>
    <row r="115" spans="1:547" s="31" customFormat="1" ht="13.5" customHeight="1">
      <c r="A115" s="31">
        <f t="shared" si="1"/>
        <v>113</v>
      </c>
      <c r="B115" s="31">
        <v>113</v>
      </c>
      <c r="C115" s="31">
        <v>83</v>
      </c>
      <c r="D115" s="31" t="s">
        <v>2121</v>
      </c>
      <c r="E115" s="31" t="s">
        <v>2595</v>
      </c>
      <c r="F115" s="31">
        <v>2</v>
      </c>
      <c r="G115" s="31" t="s">
        <v>2596</v>
      </c>
      <c r="H115" s="31">
        <v>407793</v>
      </c>
      <c r="I115" s="31">
        <v>14976</v>
      </c>
      <c r="J115" s="31">
        <v>2</v>
      </c>
      <c r="K115" s="31">
        <v>1</v>
      </c>
      <c r="L115" s="31">
        <v>1</v>
      </c>
      <c r="M115" s="31">
        <v>1</v>
      </c>
      <c r="N115" s="31">
        <v>1</v>
      </c>
      <c r="O115" s="31">
        <v>1</v>
      </c>
      <c r="P115" s="31">
        <v>1</v>
      </c>
      <c r="Q115" s="31">
        <v>1</v>
      </c>
      <c r="R115" s="31">
        <v>42036</v>
      </c>
      <c r="S115" s="31">
        <v>42156</v>
      </c>
      <c r="T115" s="31">
        <v>42551</v>
      </c>
      <c r="W115" s="31">
        <v>1</v>
      </c>
      <c r="X115" s="31">
        <v>2</v>
      </c>
      <c r="Y115" s="31">
        <v>2</v>
      </c>
      <c r="Z115" s="31">
        <v>2</v>
      </c>
      <c r="AA115" s="31">
        <v>2</v>
      </c>
      <c r="AB115" s="31">
        <v>2</v>
      </c>
      <c r="AC115" s="31">
        <v>2</v>
      </c>
      <c r="AD115" s="31">
        <v>2</v>
      </c>
      <c r="AE115" s="31">
        <v>2</v>
      </c>
      <c r="AF115" s="31">
        <v>2</v>
      </c>
      <c r="AG115" s="31">
        <v>2</v>
      </c>
      <c r="AH115" s="31">
        <v>1</v>
      </c>
      <c r="AI115" s="31">
        <v>1</v>
      </c>
      <c r="AJ115" s="31">
        <v>2</v>
      </c>
      <c r="AK115" s="31">
        <v>4</v>
      </c>
      <c r="AL115" s="31">
        <v>2</v>
      </c>
      <c r="AN115" s="31">
        <v>2</v>
      </c>
      <c r="AO115" s="31">
        <v>2</v>
      </c>
      <c r="AP115" s="31">
        <v>2</v>
      </c>
      <c r="AQ115" s="31">
        <v>1</v>
      </c>
      <c r="AR115" s="31">
        <v>1</v>
      </c>
      <c r="AS115" s="31">
        <v>2</v>
      </c>
      <c r="AT115" s="31">
        <v>2</v>
      </c>
      <c r="AU115" s="31">
        <v>2</v>
      </c>
      <c r="AW115" s="31">
        <v>2</v>
      </c>
      <c r="AX115" s="31">
        <v>2</v>
      </c>
      <c r="AY115" s="31">
        <v>2</v>
      </c>
      <c r="AZ115" s="31">
        <v>1</v>
      </c>
      <c r="BA115" s="31">
        <v>1</v>
      </c>
      <c r="BB115" s="31">
        <v>1</v>
      </c>
      <c r="BD115" s="31">
        <v>1</v>
      </c>
      <c r="BE115" s="31">
        <v>2</v>
      </c>
      <c r="BF115" s="31">
        <v>2</v>
      </c>
      <c r="BG115" s="31">
        <v>1</v>
      </c>
      <c r="BH115" s="31">
        <v>1</v>
      </c>
      <c r="BI115" s="31">
        <v>2</v>
      </c>
      <c r="BK115" s="31">
        <v>2</v>
      </c>
      <c r="BL115" s="31">
        <v>1</v>
      </c>
      <c r="BM115" s="31">
        <v>2</v>
      </c>
      <c r="BN115" s="31">
        <v>2</v>
      </c>
      <c r="BO115" s="31">
        <v>2</v>
      </c>
      <c r="BP115" s="31">
        <v>2</v>
      </c>
      <c r="BQ115" s="31">
        <v>2</v>
      </c>
      <c r="BT115" s="31">
        <v>2</v>
      </c>
      <c r="BU115" s="31">
        <v>2</v>
      </c>
      <c r="BV115" s="31">
        <v>2</v>
      </c>
      <c r="BW115" s="31">
        <v>2</v>
      </c>
      <c r="BX115" s="31">
        <v>2</v>
      </c>
      <c r="BY115" s="31">
        <v>1</v>
      </c>
      <c r="BZ115" s="31">
        <v>2</v>
      </c>
      <c r="CA115" s="31">
        <v>2</v>
      </c>
      <c r="CD115" s="31">
        <v>1</v>
      </c>
      <c r="CH115" s="31">
        <v>1</v>
      </c>
      <c r="CM115" s="31">
        <v>7</v>
      </c>
      <c r="CN115" s="31">
        <v>5</v>
      </c>
      <c r="CO115" s="31">
        <v>15</v>
      </c>
      <c r="DA115" s="31">
        <v>2</v>
      </c>
      <c r="DB115" s="31">
        <v>4</v>
      </c>
      <c r="DF115" s="31">
        <v>4</v>
      </c>
      <c r="DG115" s="31">
        <v>4</v>
      </c>
      <c r="DH115" s="31">
        <v>4</v>
      </c>
      <c r="DI115" s="31">
        <v>3</v>
      </c>
      <c r="DJ115" s="31">
        <v>2</v>
      </c>
      <c r="DK115" s="31">
        <v>2</v>
      </c>
      <c r="DL115" s="31">
        <v>4</v>
      </c>
      <c r="DM115" s="31">
        <v>3</v>
      </c>
      <c r="DN115" s="31">
        <v>3</v>
      </c>
      <c r="DO115" s="31">
        <v>4</v>
      </c>
      <c r="DP115" s="31">
        <v>4</v>
      </c>
      <c r="DQ115" s="31">
        <v>4</v>
      </c>
      <c r="DR115" s="31">
        <v>41</v>
      </c>
      <c r="DS115" s="32">
        <v>5.8252473636868105E-4</v>
      </c>
      <c r="DT115" s="31">
        <v>246</v>
      </c>
      <c r="DU115" s="31">
        <v>0</v>
      </c>
      <c r="DV115" s="31">
        <v>171</v>
      </c>
      <c r="DW115" s="31" t="s">
        <v>2136</v>
      </c>
      <c r="DX115" s="31">
        <v>61.1</v>
      </c>
      <c r="DY115" s="31">
        <v>56.4</v>
      </c>
      <c r="DZ115" s="31">
        <v>66.8</v>
      </c>
      <c r="EA115" s="31" t="s">
        <v>2137</v>
      </c>
      <c r="EB115" s="31">
        <v>64</v>
      </c>
      <c r="EC115" s="31">
        <v>59</v>
      </c>
      <c r="ED115" s="31">
        <v>104</v>
      </c>
      <c r="EE115" s="31" t="s">
        <v>2138</v>
      </c>
      <c r="EW115" s="31">
        <v>2</v>
      </c>
      <c r="EX115" s="31">
        <v>2</v>
      </c>
      <c r="EY115" s="31">
        <v>2</v>
      </c>
      <c r="EZ115" s="31">
        <v>1</v>
      </c>
      <c r="FA115" s="31">
        <v>1</v>
      </c>
      <c r="FK115" s="31">
        <v>2</v>
      </c>
      <c r="FL115" s="31">
        <v>2</v>
      </c>
      <c r="FM115" s="31">
        <v>2</v>
      </c>
      <c r="FN115" s="31">
        <v>2</v>
      </c>
      <c r="FO115" s="31">
        <v>2</v>
      </c>
      <c r="FP115" s="31">
        <v>2</v>
      </c>
      <c r="FQ115" s="31">
        <v>2</v>
      </c>
      <c r="FR115" s="31">
        <v>2</v>
      </c>
      <c r="FS115" s="31">
        <v>4</v>
      </c>
      <c r="FT115" s="31">
        <v>2</v>
      </c>
      <c r="FU115" s="31">
        <v>2</v>
      </c>
      <c r="FV115" s="31">
        <v>2</v>
      </c>
      <c r="FW115" s="31">
        <v>1</v>
      </c>
      <c r="FX115" s="31">
        <v>1</v>
      </c>
      <c r="FY115" s="31">
        <v>2</v>
      </c>
      <c r="GA115" s="31">
        <v>2</v>
      </c>
      <c r="GB115" s="31">
        <v>2</v>
      </c>
      <c r="GC115" s="31">
        <v>1</v>
      </c>
      <c r="GE115" s="31">
        <v>2</v>
      </c>
      <c r="GH115" s="31">
        <v>2</v>
      </c>
      <c r="GJ115" s="31">
        <v>2</v>
      </c>
      <c r="GL115" s="31">
        <v>2</v>
      </c>
      <c r="GO115" s="31">
        <v>2</v>
      </c>
      <c r="GQ115" s="31">
        <v>2</v>
      </c>
      <c r="GS115" s="31">
        <v>2</v>
      </c>
      <c r="GU115" s="31">
        <v>2</v>
      </c>
      <c r="GW115" s="31">
        <v>2</v>
      </c>
      <c r="GY115" s="31">
        <v>2</v>
      </c>
      <c r="HA115" s="31">
        <v>2</v>
      </c>
      <c r="HM115" s="31">
        <v>2</v>
      </c>
      <c r="HP115" s="31">
        <v>2</v>
      </c>
      <c r="HQ115" s="31">
        <v>2</v>
      </c>
      <c r="HR115" s="31">
        <v>2</v>
      </c>
      <c r="HS115" s="31">
        <v>2</v>
      </c>
      <c r="HT115" s="31">
        <v>2</v>
      </c>
      <c r="HU115" s="31">
        <v>2</v>
      </c>
      <c r="HV115" s="31">
        <v>2</v>
      </c>
      <c r="HZ115" s="31">
        <v>2</v>
      </c>
      <c r="IA115" s="31">
        <v>2</v>
      </c>
      <c r="IB115" s="31">
        <v>2</v>
      </c>
      <c r="IC115" s="31">
        <v>2</v>
      </c>
      <c r="ID115" s="31">
        <v>2</v>
      </c>
      <c r="IE115" s="31">
        <v>2</v>
      </c>
      <c r="IF115" s="31">
        <v>2</v>
      </c>
      <c r="IJ115" s="31">
        <v>2</v>
      </c>
      <c r="IK115" s="31">
        <v>2</v>
      </c>
      <c r="IL115" s="31">
        <v>2</v>
      </c>
      <c r="IM115" s="31">
        <v>2</v>
      </c>
      <c r="IN115" s="31">
        <v>2</v>
      </c>
      <c r="IO115" s="31">
        <v>2</v>
      </c>
      <c r="IP115" s="31">
        <v>2</v>
      </c>
      <c r="IT115" s="31">
        <v>2</v>
      </c>
      <c r="IU115" s="31">
        <v>2</v>
      </c>
      <c r="IV115" s="31">
        <v>2</v>
      </c>
      <c r="IW115" s="31">
        <v>2</v>
      </c>
      <c r="IX115" s="31">
        <v>2</v>
      </c>
      <c r="IY115" s="31">
        <v>2</v>
      </c>
      <c r="IZ115" s="31">
        <v>2</v>
      </c>
      <c r="JD115" s="31">
        <v>2</v>
      </c>
      <c r="JE115" s="31">
        <v>2</v>
      </c>
      <c r="JF115" s="31">
        <v>2</v>
      </c>
      <c r="JG115" s="31">
        <v>2</v>
      </c>
      <c r="JH115" s="31">
        <v>2</v>
      </c>
      <c r="JI115" s="31">
        <v>2</v>
      </c>
      <c r="JJ115" s="31">
        <v>2</v>
      </c>
      <c r="JZ115" s="31">
        <v>2</v>
      </c>
      <c r="KA115" s="31" t="s">
        <v>2147</v>
      </c>
      <c r="KB115" s="31">
        <v>94</v>
      </c>
      <c r="KC115" s="31">
        <v>2</v>
      </c>
      <c r="KD115" s="31" t="s">
        <v>2597</v>
      </c>
      <c r="KE115" s="31">
        <v>25</v>
      </c>
      <c r="LA115" s="31" t="s">
        <v>2247</v>
      </c>
      <c r="LB115" s="31" t="s">
        <v>2598</v>
      </c>
      <c r="LC115" s="31">
        <v>2</v>
      </c>
      <c r="LD115" s="31">
        <v>3</v>
      </c>
      <c r="LE115" s="31" t="s">
        <v>2223</v>
      </c>
      <c r="LF115" s="31">
        <v>2</v>
      </c>
      <c r="LG115" s="31">
        <v>2</v>
      </c>
      <c r="LH115" s="31">
        <v>1</v>
      </c>
      <c r="LI115" s="31">
        <v>2</v>
      </c>
      <c r="LK115" s="31">
        <v>2</v>
      </c>
      <c r="LM115" s="31">
        <v>2</v>
      </c>
      <c r="LO115" s="31">
        <v>2</v>
      </c>
      <c r="LQ115" s="31">
        <v>2</v>
      </c>
      <c r="LS115" s="31">
        <v>2</v>
      </c>
      <c r="LU115" s="31">
        <v>2</v>
      </c>
      <c r="LW115" s="31">
        <v>2</v>
      </c>
      <c r="LY115" s="31">
        <v>2</v>
      </c>
      <c r="MA115" s="31">
        <v>1</v>
      </c>
      <c r="MB115" s="31">
        <v>50</v>
      </c>
      <c r="MC115" s="31">
        <v>2</v>
      </c>
      <c r="ME115" s="31">
        <v>2</v>
      </c>
      <c r="MG115" s="31">
        <v>2</v>
      </c>
      <c r="MI115" s="31">
        <v>2</v>
      </c>
      <c r="MK115" s="31">
        <v>2</v>
      </c>
      <c r="MM115" s="31">
        <v>2</v>
      </c>
      <c r="MO115" s="31">
        <v>2</v>
      </c>
      <c r="MQ115" s="31">
        <v>2</v>
      </c>
      <c r="MS115" s="31">
        <v>2</v>
      </c>
      <c r="MU115" s="31">
        <v>2</v>
      </c>
      <c r="MW115" s="31">
        <v>2</v>
      </c>
      <c r="MY115" s="31" t="s">
        <v>355</v>
      </c>
      <c r="NC115" s="31">
        <v>2</v>
      </c>
      <c r="NE115" s="31">
        <v>2</v>
      </c>
      <c r="NG115" s="31">
        <v>2</v>
      </c>
      <c r="NI115" s="31">
        <v>2</v>
      </c>
      <c r="NK115" s="31">
        <v>2</v>
      </c>
      <c r="NM115" s="31">
        <v>2</v>
      </c>
      <c r="NO115" s="31">
        <v>2</v>
      </c>
      <c r="NQ115" s="31">
        <v>2</v>
      </c>
      <c r="NS115" s="31">
        <v>2</v>
      </c>
      <c r="NU115" s="31">
        <v>2</v>
      </c>
      <c r="NW115" s="31">
        <v>2</v>
      </c>
      <c r="NY115" s="31">
        <v>2</v>
      </c>
      <c r="OA115" s="31">
        <v>2</v>
      </c>
      <c r="OC115" s="31">
        <v>2</v>
      </c>
      <c r="OE115" s="31">
        <v>2</v>
      </c>
      <c r="OG115" s="31">
        <v>2</v>
      </c>
      <c r="OI115" s="31">
        <v>2</v>
      </c>
      <c r="OK115" s="31">
        <v>2</v>
      </c>
      <c r="OM115" s="31">
        <v>2</v>
      </c>
      <c r="OO115" s="31">
        <v>2</v>
      </c>
      <c r="OQ115" s="31" t="s">
        <v>355</v>
      </c>
      <c r="OS115" s="31">
        <v>2</v>
      </c>
      <c r="OU115" s="31">
        <v>2</v>
      </c>
      <c r="OW115" s="31">
        <v>2</v>
      </c>
      <c r="OY115" s="31">
        <v>2</v>
      </c>
      <c r="PA115" s="31">
        <v>2</v>
      </c>
      <c r="PC115" s="31">
        <v>2</v>
      </c>
      <c r="PE115" s="31">
        <v>2</v>
      </c>
      <c r="PG115" s="31">
        <v>2</v>
      </c>
      <c r="PI115" s="31">
        <v>2</v>
      </c>
      <c r="PK115" s="31">
        <v>2</v>
      </c>
      <c r="PM115" s="31">
        <v>2</v>
      </c>
      <c r="PO115" s="31">
        <v>2</v>
      </c>
      <c r="PQ115" s="31">
        <v>2</v>
      </c>
      <c r="PS115" s="31">
        <v>2</v>
      </c>
      <c r="PU115" s="31">
        <v>2</v>
      </c>
      <c r="PW115" s="31">
        <v>2</v>
      </c>
      <c r="PY115" s="31">
        <v>2</v>
      </c>
      <c r="QA115" s="31">
        <v>2</v>
      </c>
      <c r="QC115" s="31">
        <v>2</v>
      </c>
      <c r="QE115" s="31">
        <v>2</v>
      </c>
      <c r="QG115" s="31">
        <v>2</v>
      </c>
      <c r="QI115" s="31" t="s">
        <v>355</v>
      </c>
      <c r="QK115" s="31">
        <v>1</v>
      </c>
      <c r="QL115" s="31">
        <v>2</v>
      </c>
      <c r="QM115" s="31">
        <v>2</v>
      </c>
      <c r="QN115" s="31">
        <v>2</v>
      </c>
      <c r="QO115" s="31">
        <v>2</v>
      </c>
      <c r="QP115" s="31">
        <v>2</v>
      </c>
      <c r="QQ115" s="31">
        <v>2</v>
      </c>
      <c r="QR115" s="31">
        <v>2</v>
      </c>
      <c r="QS115" s="31">
        <v>2</v>
      </c>
      <c r="QT115" s="31">
        <v>2</v>
      </c>
      <c r="QU115" s="31">
        <v>2</v>
      </c>
      <c r="QV115" s="31">
        <v>2</v>
      </c>
      <c r="QW115" s="31">
        <v>2</v>
      </c>
      <c r="QX115" s="31">
        <v>2</v>
      </c>
      <c r="QY115" s="31">
        <v>2</v>
      </c>
      <c r="QZ115" s="31">
        <v>2</v>
      </c>
      <c r="RA115" s="31">
        <v>2</v>
      </c>
      <c r="RB115" s="31">
        <v>2</v>
      </c>
      <c r="RC115" s="31">
        <v>2</v>
      </c>
      <c r="RD115" s="31">
        <v>1</v>
      </c>
      <c r="RE115" s="31">
        <v>2</v>
      </c>
      <c r="RF115" s="31">
        <v>2</v>
      </c>
      <c r="RG115" s="31">
        <v>2</v>
      </c>
      <c r="RH115" s="31">
        <v>2</v>
      </c>
      <c r="RI115" s="31">
        <v>2</v>
      </c>
      <c r="RJ115" s="31">
        <v>1</v>
      </c>
      <c r="RK115" s="31">
        <v>2</v>
      </c>
      <c r="RL115" s="31">
        <v>2</v>
      </c>
      <c r="RM115" s="31">
        <v>2</v>
      </c>
      <c r="RN115" s="31">
        <v>2</v>
      </c>
      <c r="RO115" s="31">
        <v>1</v>
      </c>
      <c r="RP115" s="31">
        <v>2</v>
      </c>
      <c r="RQ115" s="31">
        <v>2</v>
      </c>
      <c r="RR115" s="31">
        <v>2</v>
      </c>
      <c r="RS115" s="31">
        <v>2</v>
      </c>
      <c r="RT115" s="31" t="s">
        <v>2231</v>
      </c>
      <c r="RU115" s="31" t="s">
        <v>1863</v>
      </c>
      <c r="RX115" s="31">
        <v>4</v>
      </c>
      <c r="RY115" s="31">
        <v>1</v>
      </c>
      <c r="RZ115" s="31">
        <v>2</v>
      </c>
      <c r="SA115" s="31">
        <v>2</v>
      </c>
      <c r="SB115" s="31">
        <v>2</v>
      </c>
      <c r="SC115" s="31">
        <v>2</v>
      </c>
      <c r="SD115" s="31">
        <v>4</v>
      </c>
      <c r="SE115" s="31">
        <v>1</v>
      </c>
      <c r="SF115" s="31">
        <v>2</v>
      </c>
      <c r="SG115" s="31">
        <v>2</v>
      </c>
      <c r="SH115" s="31">
        <v>2</v>
      </c>
      <c r="SI115" s="31">
        <v>2</v>
      </c>
      <c r="SJ115" s="31">
        <v>2</v>
      </c>
      <c r="SK115" s="31">
        <v>2</v>
      </c>
      <c r="SL115" s="31">
        <v>2</v>
      </c>
      <c r="SM115" s="31" t="s">
        <v>2153</v>
      </c>
      <c r="SO115" s="31">
        <v>2</v>
      </c>
      <c r="SP115" s="31">
        <v>2</v>
      </c>
      <c r="SQ115" s="31">
        <v>2</v>
      </c>
      <c r="SR115" s="31">
        <v>2</v>
      </c>
      <c r="SS115" s="31">
        <v>2</v>
      </c>
      <c r="ST115" s="31">
        <v>2</v>
      </c>
      <c r="SU115" s="31">
        <v>2</v>
      </c>
      <c r="SV115" s="31">
        <v>2</v>
      </c>
      <c r="SW115" s="31" t="s">
        <v>2599</v>
      </c>
      <c r="SZ115" s="31">
        <v>2</v>
      </c>
      <c r="TA115" s="31">
        <v>2</v>
      </c>
      <c r="TB115" s="31">
        <v>2</v>
      </c>
      <c r="TC115" s="31">
        <v>1</v>
      </c>
      <c r="TD115" s="31">
        <v>1</v>
      </c>
      <c r="TE115" s="31">
        <v>2</v>
      </c>
      <c r="TF115" s="31">
        <v>2</v>
      </c>
      <c r="TG115" s="31">
        <v>2</v>
      </c>
      <c r="TJ115" s="31" t="s">
        <v>2340</v>
      </c>
      <c r="TK115" s="31" t="s">
        <v>2600</v>
      </c>
      <c r="TL115" s="31" t="s">
        <v>2155</v>
      </c>
      <c r="TM115" s="31" t="s">
        <v>2156</v>
      </c>
      <c r="TQ115" s="31">
        <v>12</v>
      </c>
      <c r="TS115" s="31">
        <v>2</v>
      </c>
      <c r="TT115" s="31">
        <v>2</v>
      </c>
      <c r="TU115" s="31">
        <v>2</v>
      </c>
      <c r="TV115" s="31">
        <v>2</v>
      </c>
      <c r="TW115" s="31">
        <v>2</v>
      </c>
      <c r="TX115" s="31">
        <v>2</v>
      </c>
      <c r="TY115" s="31">
        <v>2</v>
      </c>
      <c r="TZ115" s="31">
        <v>1</v>
      </c>
      <c r="UA115" s="31">
        <v>1</v>
      </c>
    </row>
    <row r="116" spans="1:547" s="31" customFormat="1" ht="13.5" customHeight="1">
      <c r="A116" s="31">
        <f t="shared" si="1"/>
        <v>114</v>
      </c>
      <c r="B116" s="31">
        <v>114</v>
      </c>
      <c r="C116" s="31">
        <v>84</v>
      </c>
      <c r="D116" s="31" t="s">
        <v>2121</v>
      </c>
      <c r="E116" s="31" t="s">
        <v>2601</v>
      </c>
      <c r="H116" s="31">
        <v>42552</v>
      </c>
      <c r="I116" s="31">
        <v>24830</v>
      </c>
      <c r="J116" s="31">
        <v>2</v>
      </c>
      <c r="K116" s="31">
        <v>1</v>
      </c>
      <c r="L116" s="31">
        <v>5</v>
      </c>
      <c r="M116" s="31">
        <v>2</v>
      </c>
      <c r="N116" s="31">
        <v>1</v>
      </c>
      <c r="O116" s="31">
        <v>1</v>
      </c>
      <c r="P116" s="31">
        <v>1</v>
      </c>
      <c r="Q116" s="31">
        <v>1</v>
      </c>
      <c r="R116" s="31">
        <v>42491</v>
      </c>
      <c r="S116" s="31">
        <v>42491</v>
      </c>
      <c r="T116" s="31">
        <v>42541</v>
      </c>
      <c r="W116" s="31">
        <v>2</v>
      </c>
      <c r="X116" s="31">
        <v>1</v>
      </c>
      <c r="Y116" s="31">
        <v>2</v>
      </c>
      <c r="Z116" s="31">
        <v>2</v>
      </c>
      <c r="AA116" s="31">
        <v>2</v>
      </c>
      <c r="AB116" s="31">
        <v>2</v>
      </c>
      <c r="AC116" s="31">
        <v>2</v>
      </c>
      <c r="AD116" s="31">
        <v>2</v>
      </c>
      <c r="AH116" s="31">
        <v>1</v>
      </c>
      <c r="AI116" s="31">
        <v>1</v>
      </c>
      <c r="AJ116" s="31">
        <v>2</v>
      </c>
      <c r="AK116" s="31">
        <v>4</v>
      </c>
      <c r="AL116" s="31">
        <v>2</v>
      </c>
      <c r="AN116" s="31">
        <v>2</v>
      </c>
      <c r="AO116" s="31">
        <v>2</v>
      </c>
      <c r="AP116" s="31">
        <v>2</v>
      </c>
      <c r="AQ116" s="31">
        <v>2</v>
      </c>
      <c r="AR116" s="31">
        <v>1</v>
      </c>
      <c r="AS116" s="31">
        <v>2</v>
      </c>
      <c r="AT116" s="31">
        <v>2</v>
      </c>
      <c r="AU116" s="31">
        <v>2</v>
      </c>
      <c r="AW116" s="31">
        <v>2</v>
      </c>
      <c r="AX116" s="31">
        <v>2</v>
      </c>
      <c r="AY116" s="31">
        <v>2</v>
      </c>
      <c r="AZ116" s="31">
        <v>2</v>
      </c>
      <c r="BA116" s="31">
        <v>1</v>
      </c>
      <c r="BB116" s="31">
        <v>2</v>
      </c>
      <c r="BD116" s="31">
        <v>2</v>
      </c>
      <c r="BE116" s="31">
        <v>2</v>
      </c>
      <c r="BF116" s="31">
        <v>2</v>
      </c>
      <c r="BG116" s="31">
        <v>2</v>
      </c>
      <c r="BH116" s="31">
        <v>1</v>
      </c>
      <c r="BI116" s="31">
        <v>2</v>
      </c>
      <c r="BK116" s="31">
        <v>1</v>
      </c>
      <c r="BL116" s="31">
        <v>2</v>
      </c>
      <c r="BM116" s="31">
        <v>2</v>
      </c>
      <c r="BN116" s="31">
        <v>2</v>
      </c>
      <c r="BO116" s="31">
        <v>2</v>
      </c>
      <c r="BP116" s="31">
        <v>2</v>
      </c>
      <c r="BR116" s="31">
        <v>1</v>
      </c>
      <c r="BT116" s="31">
        <v>2</v>
      </c>
      <c r="BU116" s="31">
        <v>2</v>
      </c>
      <c r="BV116" s="31">
        <v>2</v>
      </c>
      <c r="BW116" s="31">
        <v>2</v>
      </c>
      <c r="BX116" s="31">
        <v>2</v>
      </c>
      <c r="BY116" s="31">
        <v>1</v>
      </c>
      <c r="BZ116" s="31">
        <v>2</v>
      </c>
      <c r="CA116" s="31">
        <v>2</v>
      </c>
      <c r="CB116" s="31">
        <v>2</v>
      </c>
      <c r="CC116" s="31">
        <v>2</v>
      </c>
      <c r="CD116" s="31">
        <v>1</v>
      </c>
      <c r="CH116" s="31">
        <v>1</v>
      </c>
      <c r="CM116" s="31">
        <v>1</v>
      </c>
      <c r="CN116" s="31">
        <v>31</v>
      </c>
      <c r="DA116" s="31">
        <v>1</v>
      </c>
      <c r="DB116" s="31">
        <v>3</v>
      </c>
      <c r="DC116" s="31">
        <v>1</v>
      </c>
      <c r="DF116" s="31">
        <v>3</v>
      </c>
      <c r="DG116" s="31">
        <v>2</v>
      </c>
      <c r="DH116" s="31">
        <v>3</v>
      </c>
      <c r="DI116" s="31">
        <v>4</v>
      </c>
      <c r="DJ116" s="31">
        <v>4</v>
      </c>
      <c r="DK116" s="31">
        <v>4</v>
      </c>
      <c r="DL116" s="31">
        <v>4</v>
      </c>
      <c r="DM116" s="31">
        <v>4</v>
      </c>
      <c r="DN116" s="31">
        <v>4</v>
      </c>
      <c r="DO116" s="31">
        <v>2</v>
      </c>
      <c r="DP116" s="31">
        <v>4</v>
      </c>
      <c r="DQ116" s="31">
        <v>4</v>
      </c>
      <c r="DR116" s="31">
        <v>42</v>
      </c>
      <c r="DS116" s="31">
        <v>2.9938524590163902</v>
      </c>
      <c r="EW116" s="31">
        <v>2</v>
      </c>
      <c r="EX116" s="31">
        <v>2</v>
      </c>
      <c r="EY116" s="31">
        <v>2</v>
      </c>
      <c r="EZ116" s="31">
        <v>1</v>
      </c>
      <c r="FA116" s="31">
        <v>7</v>
      </c>
      <c r="FK116" s="31">
        <v>2</v>
      </c>
      <c r="FL116" s="31">
        <v>2</v>
      </c>
      <c r="FM116" s="31">
        <v>2</v>
      </c>
      <c r="FN116" s="31">
        <v>2</v>
      </c>
      <c r="FO116" s="31">
        <v>2</v>
      </c>
      <c r="FP116" s="31">
        <v>2</v>
      </c>
      <c r="FQ116" s="31">
        <v>2</v>
      </c>
      <c r="FR116" s="31">
        <v>2</v>
      </c>
      <c r="FS116" s="31">
        <v>4</v>
      </c>
      <c r="FT116" s="31">
        <v>2</v>
      </c>
      <c r="FU116" s="31">
        <v>2</v>
      </c>
      <c r="FV116" s="31">
        <v>2</v>
      </c>
      <c r="FW116" s="31">
        <v>1</v>
      </c>
      <c r="FX116" s="31">
        <v>1</v>
      </c>
      <c r="FY116" s="31">
        <v>2</v>
      </c>
      <c r="GA116" s="31">
        <v>2</v>
      </c>
      <c r="GB116" s="31">
        <v>2</v>
      </c>
      <c r="GC116" s="31">
        <v>2</v>
      </c>
      <c r="GE116" s="31">
        <v>2</v>
      </c>
      <c r="GH116" s="31">
        <v>2</v>
      </c>
      <c r="GJ116" s="31">
        <v>2</v>
      </c>
      <c r="GL116" s="31">
        <v>2</v>
      </c>
      <c r="GO116" s="31">
        <v>2</v>
      </c>
      <c r="GQ116" s="31">
        <v>2</v>
      </c>
      <c r="GS116" s="31">
        <v>2</v>
      </c>
      <c r="GU116" s="31">
        <v>2</v>
      </c>
      <c r="GW116" s="31">
        <v>2</v>
      </c>
      <c r="GY116" s="31">
        <v>2</v>
      </c>
      <c r="HA116" s="31">
        <v>2</v>
      </c>
      <c r="HM116" s="31">
        <v>2</v>
      </c>
      <c r="HP116" s="31">
        <v>2</v>
      </c>
      <c r="HQ116" s="31">
        <v>2</v>
      </c>
      <c r="HR116" s="31">
        <v>2</v>
      </c>
      <c r="HS116" s="31">
        <v>2</v>
      </c>
      <c r="HT116" s="31">
        <v>2</v>
      </c>
      <c r="HU116" s="31">
        <v>2</v>
      </c>
      <c r="HV116" s="31">
        <v>2</v>
      </c>
      <c r="HZ116" s="31">
        <v>2</v>
      </c>
      <c r="IA116" s="31">
        <v>2</v>
      </c>
      <c r="IB116" s="31">
        <v>2</v>
      </c>
      <c r="IC116" s="31">
        <v>2</v>
      </c>
      <c r="ID116" s="31">
        <v>2</v>
      </c>
      <c r="IE116" s="31">
        <v>2</v>
      </c>
      <c r="IF116" s="31">
        <v>2</v>
      </c>
      <c r="IJ116" s="31">
        <v>1</v>
      </c>
      <c r="IK116" s="31">
        <v>2</v>
      </c>
      <c r="IL116" s="31">
        <v>2</v>
      </c>
      <c r="IM116" s="31">
        <v>2</v>
      </c>
      <c r="IN116" s="31">
        <v>2</v>
      </c>
      <c r="IO116" s="31">
        <v>2</v>
      </c>
      <c r="IP116" s="31">
        <v>2</v>
      </c>
      <c r="IQ116" s="31" t="s">
        <v>2602</v>
      </c>
      <c r="IT116" s="31">
        <v>2</v>
      </c>
      <c r="IU116" s="31">
        <v>2</v>
      </c>
      <c r="IV116" s="31">
        <v>2</v>
      </c>
      <c r="IW116" s="31">
        <v>2</v>
      </c>
      <c r="IX116" s="31">
        <v>2</v>
      </c>
      <c r="IY116" s="31">
        <v>2</v>
      </c>
      <c r="IZ116" s="31">
        <v>2</v>
      </c>
      <c r="JD116" s="31">
        <v>2</v>
      </c>
      <c r="JE116" s="31">
        <v>2</v>
      </c>
      <c r="JF116" s="31">
        <v>2</v>
      </c>
      <c r="JG116" s="31">
        <v>2</v>
      </c>
      <c r="JH116" s="31">
        <v>2</v>
      </c>
      <c r="JI116" s="31">
        <v>2</v>
      </c>
      <c r="JJ116" s="31">
        <v>2</v>
      </c>
      <c r="JQ116" s="31" t="s">
        <v>2413</v>
      </c>
      <c r="JR116" s="31" t="s">
        <v>2603</v>
      </c>
      <c r="JS116" s="31" t="s">
        <v>2438</v>
      </c>
      <c r="JT116" s="31" t="s">
        <v>371</v>
      </c>
      <c r="JU116" s="31" t="s">
        <v>368</v>
      </c>
      <c r="JV116" s="31" t="s">
        <v>1777</v>
      </c>
      <c r="JW116" s="31" t="s">
        <v>2413</v>
      </c>
      <c r="JZ116" s="31">
        <v>1</v>
      </c>
      <c r="KC116" s="31">
        <v>1</v>
      </c>
      <c r="KF116" s="31" t="s">
        <v>1716</v>
      </c>
      <c r="KG116" s="31" t="s">
        <v>368</v>
      </c>
      <c r="KH116" s="31">
        <v>55</v>
      </c>
      <c r="LA116" s="31" t="s">
        <v>2247</v>
      </c>
      <c r="LB116" s="31" t="s">
        <v>2150</v>
      </c>
      <c r="LC116" s="31">
        <v>2</v>
      </c>
      <c r="LD116" s="31">
        <v>2</v>
      </c>
      <c r="LE116" s="31" t="s">
        <v>2223</v>
      </c>
      <c r="LF116" s="31">
        <v>2</v>
      </c>
      <c r="LG116" s="31">
        <v>2</v>
      </c>
      <c r="LH116" s="31">
        <v>1</v>
      </c>
      <c r="LI116" s="31">
        <v>2</v>
      </c>
      <c r="LK116" s="31">
        <v>2</v>
      </c>
      <c r="LM116" s="31">
        <v>2</v>
      </c>
      <c r="LO116" s="31">
        <v>2</v>
      </c>
      <c r="LQ116" s="31">
        <v>2</v>
      </c>
      <c r="LS116" s="31">
        <v>2</v>
      </c>
      <c r="LU116" s="31">
        <v>2</v>
      </c>
      <c r="LW116" s="31">
        <v>2</v>
      </c>
      <c r="LY116" s="31">
        <v>2</v>
      </c>
      <c r="MA116" s="31">
        <v>2</v>
      </c>
      <c r="MC116" s="31">
        <v>2</v>
      </c>
      <c r="ME116" s="31">
        <v>2</v>
      </c>
      <c r="MG116" s="31">
        <v>2</v>
      </c>
      <c r="MI116" s="31">
        <v>2</v>
      </c>
      <c r="MK116" s="31">
        <v>2</v>
      </c>
      <c r="MM116" s="31">
        <v>2</v>
      </c>
      <c r="MO116" s="31">
        <v>2</v>
      </c>
      <c r="MQ116" s="31">
        <v>2</v>
      </c>
      <c r="MS116" s="31">
        <v>2</v>
      </c>
      <c r="MU116" s="31">
        <v>2</v>
      </c>
      <c r="MW116" s="31">
        <v>2</v>
      </c>
      <c r="MY116" s="31" t="s">
        <v>355</v>
      </c>
      <c r="NC116" s="31">
        <v>2</v>
      </c>
      <c r="NE116" s="31">
        <v>2</v>
      </c>
      <c r="NG116" s="31">
        <v>2</v>
      </c>
      <c r="NI116" s="31">
        <v>1</v>
      </c>
      <c r="NJ116" s="31">
        <v>10</v>
      </c>
      <c r="NK116" s="31">
        <v>2</v>
      </c>
      <c r="NM116" s="31">
        <v>1</v>
      </c>
      <c r="NN116" s="31">
        <v>20</v>
      </c>
      <c r="NO116" s="31">
        <v>2</v>
      </c>
      <c r="NQ116" s="31">
        <v>2</v>
      </c>
      <c r="NS116" s="31">
        <v>2</v>
      </c>
      <c r="NU116" s="31">
        <v>2</v>
      </c>
      <c r="NW116" s="31">
        <v>2</v>
      </c>
      <c r="NY116" s="31">
        <v>2</v>
      </c>
      <c r="OA116" s="31">
        <v>2</v>
      </c>
      <c r="OC116" s="31">
        <v>2</v>
      </c>
      <c r="OE116" s="31">
        <v>2</v>
      </c>
      <c r="OG116" s="31">
        <v>2</v>
      </c>
      <c r="OI116" s="31">
        <v>2</v>
      </c>
      <c r="OK116" s="31">
        <v>2</v>
      </c>
      <c r="OM116" s="31">
        <v>2</v>
      </c>
      <c r="OO116" s="31">
        <v>2</v>
      </c>
      <c r="OQ116" s="31" t="s">
        <v>356</v>
      </c>
      <c r="OR116" s="31">
        <v>10</v>
      </c>
      <c r="OS116" s="31">
        <v>2</v>
      </c>
      <c r="OU116" s="31">
        <v>2</v>
      </c>
      <c r="OW116" s="31">
        <v>2</v>
      </c>
      <c r="OY116" s="31">
        <v>2</v>
      </c>
      <c r="PA116" s="31">
        <v>2</v>
      </c>
      <c r="PC116" s="31">
        <v>2</v>
      </c>
      <c r="PE116" s="31">
        <v>2</v>
      </c>
      <c r="PG116" s="31">
        <v>2</v>
      </c>
      <c r="PI116" s="31">
        <v>2</v>
      </c>
      <c r="PK116" s="31">
        <v>2</v>
      </c>
      <c r="PM116" s="31">
        <v>2</v>
      </c>
      <c r="PO116" s="31">
        <v>2</v>
      </c>
      <c r="PQ116" s="31">
        <v>2</v>
      </c>
      <c r="PS116" s="31">
        <v>2</v>
      </c>
      <c r="PU116" s="31">
        <v>2</v>
      </c>
      <c r="PW116" s="31">
        <v>2</v>
      </c>
      <c r="PY116" s="31">
        <v>2</v>
      </c>
      <c r="QA116" s="31">
        <v>2</v>
      </c>
      <c r="QC116" s="31">
        <v>2</v>
      </c>
      <c r="QE116" s="31">
        <v>2</v>
      </c>
      <c r="QG116" s="31">
        <v>2</v>
      </c>
      <c r="QI116" s="31" t="s">
        <v>355</v>
      </c>
      <c r="QK116" s="31">
        <v>1</v>
      </c>
      <c r="QL116" s="31">
        <v>2</v>
      </c>
      <c r="QM116" s="31">
        <v>2</v>
      </c>
      <c r="QN116" s="31">
        <v>2</v>
      </c>
      <c r="QO116" s="31">
        <v>2</v>
      </c>
      <c r="QP116" s="31">
        <v>2</v>
      </c>
      <c r="QQ116" s="31">
        <v>2</v>
      </c>
      <c r="QR116" s="31">
        <v>2</v>
      </c>
      <c r="QS116" s="31">
        <v>2</v>
      </c>
      <c r="QT116" s="31">
        <v>2</v>
      </c>
      <c r="QU116" s="31">
        <v>2</v>
      </c>
      <c r="QV116" s="31">
        <v>2</v>
      </c>
      <c r="QW116" s="31">
        <v>2</v>
      </c>
      <c r="QX116" s="31">
        <v>2</v>
      </c>
      <c r="QY116" s="31">
        <v>2</v>
      </c>
      <c r="QZ116" s="31">
        <v>2</v>
      </c>
      <c r="RA116" s="31">
        <v>2</v>
      </c>
      <c r="RB116" s="31">
        <v>1</v>
      </c>
      <c r="RC116" s="31">
        <v>1</v>
      </c>
      <c r="RD116" s="31">
        <v>2</v>
      </c>
      <c r="RE116" s="31">
        <v>2</v>
      </c>
      <c r="RF116" s="31">
        <v>2</v>
      </c>
      <c r="RG116" s="31">
        <v>2</v>
      </c>
      <c r="RH116" s="31">
        <v>2</v>
      </c>
      <c r="RI116" s="31">
        <v>2</v>
      </c>
      <c r="RJ116" s="31">
        <v>2</v>
      </c>
      <c r="RK116" s="31">
        <v>2</v>
      </c>
      <c r="RL116" s="31">
        <v>2</v>
      </c>
      <c r="RM116" s="31">
        <v>2</v>
      </c>
      <c r="RN116" s="31">
        <v>1</v>
      </c>
      <c r="RO116" s="31">
        <v>1</v>
      </c>
      <c r="RP116" s="31">
        <v>2</v>
      </c>
      <c r="RQ116" s="31">
        <v>2</v>
      </c>
      <c r="RR116" s="31">
        <v>1</v>
      </c>
      <c r="RS116" s="31">
        <v>2</v>
      </c>
      <c r="RT116" s="31" t="s">
        <v>2248</v>
      </c>
      <c r="RU116" s="31" t="s">
        <v>1872</v>
      </c>
      <c r="RV116" s="31" t="s">
        <v>2604</v>
      </c>
      <c r="RW116" s="31" t="s">
        <v>2604</v>
      </c>
      <c r="RX116" s="31">
        <v>1</v>
      </c>
      <c r="RY116" s="31">
        <v>1</v>
      </c>
      <c r="RZ116" s="31">
        <v>1</v>
      </c>
      <c r="SA116" s="31">
        <v>2</v>
      </c>
      <c r="SB116" s="31">
        <v>2</v>
      </c>
      <c r="SC116" s="31">
        <v>2</v>
      </c>
      <c r="SD116" s="31">
        <v>1</v>
      </c>
      <c r="SE116" s="31">
        <v>1</v>
      </c>
      <c r="SF116" s="31">
        <v>1</v>
      </c>
      <c r="SG116" s="31">
        <v>2</v>
      </c>
      <c r="SH116" s="31">
        <v>2</v>
      </c>
      <c r="SI116" s="31">
        <v>2</v>
      </c>
      <c r="SJ116" s="31">
        <v>2</v>
      </c>
      <c r="SK116" s="31">
        <v>2</v>
      </c>
      <c r="SL116" s="31">
        <v>2</v>
      </c>
      <c r="SM116" s="31" t="s">
        <v>2153</v>
      </c>
      <c r="SO116" s="31">
        <v>2</v>
      </c>
      <c r="SP116" s="31">
        <v>2</v>
      </c>
      <c r="SQ116" s="31">
        <v>2</v>
      </c>
      <c r="SR116" s="31">
        <v>2</v>
      </c>
      <c r="SS116" s="31">
        <v>2</v>
      </c>
      <c r="ST116" s="31">
        <v>2</v>
      </c>
      <c r="SU116" s="31">
        <v>2</v>
      </c>
      <c r="SV116" s="31">
        <v>2</v>
      </c>
      <c r="SW116" s="31" t="s">
        <v>2605</v>
      </c>
      <c r="SZ116" s="31">
        <v>2</v>
      </c>
      <c r="TA116" s="31">
        <v>2</v>
      </c>
      <c r="TB116" s="31">
        <v>2</v>
      </c>
      <c r="TC116" s="31">
        <v>2</v>
      </c>
      <c r="TD116" s="31">
        <v>2</v>
      </c>
      <c r="TE116" s="31">
        <v>2</v>
      </c>
      <c r="TF116" s="31">
        <v>2</v>
      </c>
      <c r="TG116" s="31">
        <v>2</v>
      </c>
      <c r="TJ116" s="31" t="s">
        <v>2154</v>
      </c>
      <c r="TK116" s="31" t="s">
        <v>2606</v>
      </c>
      <c r="TL116" s="31" t="s">
        <v>2607</v>
      </c>
      <c r="TM116" s="31" t="s">
        <v>2337</v>
      </c>
      <c r="TN116" s="31" t="s">
        <v>2608</v>
      </c>
      <c r="TO116" s="31" t="s">
        <v>2156</v>
      </c>
      <c r="TQ116" s="31">
        <v>1</v>
      </c>
      <c r="TS116" s="31">
        <v>2</v>
      </c>
      <c r="TT116" s="31">
        <v>2</v>
      </c>
      <c r="TU116" s="31">
        <v>2</v>
      </c>
      <c r="TV116" s="31">
        <v>1</v>
      </c>
      <c r="TW116" s="31">
        <v>1</v>
      </c>
      <c r="TX116" s="31">
        <v>2</v>
      </c>
      <c r="TY116" s="31">
        <v>2</v>
      </c>
      <c r="TZ116" s="31">
        <v>1</v>
      </c>
      <c r="UA116" s="31">
        <v>1</v>
      </c>
    </row>
    <row r="117" spans="1:547" s="31" customFormat="1" ht="13.5" customHeight="1">
      <c r="A117" s="31">
        <f t="shared" si="1"/>
        <v>115</v>
      </c>
      <c r="B117" s="31">
        <v>115</v>
      </c>
      <c r="C117" s="31">
        <v>85</v>
      </c>
      <c r="D117" s="31" t="s">
        <v>2121</v>
      </c>
      <c r="E117" s="31" t="s">
        <v>2609</v>
      </c>
      <c r="H117" s="31">
        <v>42556</v>
      </c>
      <c r="I117" s="31">
        <v>20139</v>
      </c>
      <c r="J117" s="31">
        <v>2</v>
      </c>
      <c r="K117" s="31">
        <v>1</v>
      </c>
      <c r="L117" s="31">
        <v>1</v>
      </c>
      <c r="M117" s="31">
        <v>2</v>
      </c>
      <c r="N117" s="31">
        <v>1</v>
      </c>
      <c r="O117" s="31">
        <v>2</v>
      </c>
      <c r="P117" s="31">
        <v>1</v>
      </c>
      <c r="Q117" s="31">
        <v>2</v>
      </c>
      <c r="R117" s="31">
        <v>42156</v>
      </c>
      <c r="S117" s="31">
        <v>42189</v>
      </c>
      <c r="T117" s="31">
        <v>42189</v>
      </c>
      <c r="W117" s="31">
        <v>1</v>
      </c>
      <c r="X117" s="31">
        <v>2</v>
      </c>
      <c r="Y117" s="31">
        <v>2</v>
      </c>
      <c r="Z117" s="31">
        <v>2</v>
      </c>
      <c r="AA117" s="31">
        <v>2</v>
      </c>
      <c r="AB117" s="31">
        <v>2</v>
      </c>
      <c r="AC117" s="31">
        <v>2</v>
      </c>
      <c r="AD117" s="31">
        <v>1</v>
      </c>
      <c r="AE117" s="31">
        <v>2</v>
      </c>
      <c r="AF117" s="31">
        <v>1</v>
      </c>
      <c r="AG117" s="31">
        <v>1</v>
      </c>
      <c r="AH117" s="31">
        <v>1</v>
      </c>
      <c r="AI117" s="31">
        <v>6</v>
      </c>
      <c r="AJ117" s="31">
        <v>2</v>
      </c>
      <c r="AK117" s="31">
        <v>4</v>
      </c>
      <c r="AL117" s="31">
        <v>2</v>
      </c>
      <c r="AN117" s="31">
        <v>2</v>
      </c>
      <c r="AO117" s="31">
        <v>2</v>
      </c>
      <c r="AP117" s="31">
        <v>2</v>
      </c>
      <c r="AQ117" s="31">
        <v>2</v>
      </c>
      <c r="AR117" s="31">
        <v>1</v>
      </c>
      <c r="AS117" s="31">
        <v>2</v>
      </c>
      <c r="AT117" s="31">
        <v>2</v>
      </c>
      <c r="AU117" s="31">
        <v>2</v>
      </c>
      <c r="AW117" s="31">
        <v>2</v>
      </c>
      <c r="AX117" s="31">
        <v>2</v>
      </c>
      <c r="AY117" s="31">
        <v>2</v>
      </c>
      <c r="AZ117" s="31">
        <v>1</v>
      </c>
      <c r="BA117" s="31">
        <v>1</v>
      </c>
      <c r="BB117" s="31">
        <v>1</v>
      </c>
      <c r="BD117" s="31">
        <v>2</v>
      </c>
      <c r="BE117" s="31">
        <v>2</v>
      </c>
      <c r="BF117" s="31">
        <v>2</v>
      </c>
      <c r="BG117" s="31">
        <v>2</v>
      </c>
      <c r="BH117" s="31">
        <v>1</v>
      </c>
      <c r="BI117" s="31">
        <v>1</v>
      </c>
      <c r="BK117" s="31">
        <v>2</v>
      </c>
      <c r="BL117" s="31">
        <v>1</v>
      </c>
      <c r="BM117" s="31">
        <v>2</v>
      </c>
      <c r="BN117" s="31">
        <v>2</v>
      </c>
      <c r="BO117" s="31">
        <v>2</v>
      </c>
      <c r="BP117" s="31">
        <v>2</v>
      </c>
      <c r="BQ117" s="31">
        <v>3</v>
      </c>
      <c r="BS117" s="31" t="s">
        <v>355</v>
      </c>
      <c r="BT117" s="31">
        <v>2</v>
      </c>
      <c r="BU117" s="31">
        <v>2</v>
      </c>
      <c r="BV117" s="31">
        <v>2</v>
      </c>
      <c r="BW117" s="31">
        <v>2</v>
      </c>
      <c r="BX117" s="31">
        <v>2</v>
      </c>
      <c r="BY117" s="31">
        <v>1</v>
      </c>
      <c r="BZ117" s="31">
        <v>2</v>
      </c>
      <c r="CA117" s="31">
        <v>2</v>
      </c>
      <c r="CB117" s="31">
        <v>2</v>
      </c>
      <c r="CC117" s="31">
        <v>2</v>
      </c>
      <c r="CD117" s="31">
        <v>1</v>
      </c>
      <c r="CH117" s="31">
        <v>1</v>
      </c>
      <c r="CM117" s="31">
        <v>5</v>
      </c>
      <c r="CN117" s="31">
        <v>7</v>
      </c>
      <c r="CO117" s="31">
        <v>11</v>
      </c>
      <c r="CP117" s="31">
        <v>13</v>
      </c>
      <c r="DA117" s="31">
        <v>2</v>
      </c>
      <c r="DF117" s="31">
        <v>3</v>
      </c>
      <c r="DG117" s="31">
        <v>4</v>
      </c>
      <c r="DH117" s="31">
        <v>4</v>
      </c>
      <c r="DI117" s="31">
        <v>2</v>
      </c>
      <c r="DJ117" s="31">
        <v>2</v>
      </c>
      <c r="DK117" s="31">
        <v>2</v>
      </c>
      <c r="DL117" s="31">
        <v>3</v>
      </c>
      <c r="DM117" s="31">
        <v>3</v>
      </c>
      <c r="DN117" s="31">
        <v>1</v>
      </c>
      <c r="DO117" s="31">
        <v>4</v>
      </c>
      <c r="DP117" s="31">
        <v>4</v>
      </c>
      <c r="DQ117" s="31">
        <v>4</v>
      </c>
      <c r="DR117" s="31">
        <v>36</v>
      </c>
      <c r="DS117" s="31">
        <v>0.91312499999999996</v>
      </c>
      <c r="DT117" s="31">
        <v>569</v>
      </c>
      <c r="DU117" s="31">
        <v>0</v>
      </c>
      <c r="DV117" s="31">
        <v>171</v>
      </c>
      <c r="DW117" s="31" t="s">
        <v>2136</v>
      </c>
      <c r="EB117" s="31">
        <v>77</v>
      </c>
      <c r="EC117" s="31">
        <v>59</v>
      </c>
      <c r="ED117" s="31">
        <v>104</v>
      </c>
      <c r="EE117" s="31" t="s">
        <v>2138</v>
      </c>
      <c r="EV117" s="31">
        <v>2</v>
      </c>
      <c r="EW117" s="31">
        <v>2</v>
      </c>
      <c r="EX117" s="31">
        <v>2</v>
      </c>
      <c r="EY117" s="31">
        <v>2</v>
      </c>
      <c r="EZ117" s="31">
        <v>1</v>
      </c>
      <c r="FA117" s="31">
        <v>1</v>
      </c>
      <c r="FK117" s="31">
        <v>1</v>
      </c>
      <c r="FL117" s="31">
        <v>2</v>
      </c>
      <c r="FM117" s="31">
        <v>2</v>
      </c>
      <c r="FN117" s="31">
        <v>2</v>
      </c>
      <c r="FO117" s="31">
        <v>2</v>
      </c>
      <c r="FP117" s="31">
        <v>2</v>
      </c>
      <c r="FQ117" s="31">
        <v>2</v>
      </c>
      <c r="FR117" s="31">
        <v>2</v>
      </c>
      <c r="FT117" s="31">
        <v>2</v>
      </c>
      <c r="FU117" s="31">
        <v>2</v>
      </c>
      <c r="FV117" s="31">
        <v>2</v>
      </c>
      <c r="FW117" s="31">
        <v>1</v>
      </c>
      <c r="FX117" s="31">
        <v>1</v>
      </c>
      <c r="FY117" s="31">
        <v>2</v>
      </c>
      <c r="GA117" s="31">
        <v>2</v>
      </c>
      <c r="GB117" s="31">
        <v>2</v>
      </c>
      <c r="GC117" s="31">
        <v>1</v>
      </c>
      <c r="GD117" s="31">
        <v>1976</v>
      </c>
      <c r="GE117" s="31">
        <v>1</v>
      </c>
      <c r="GF117" s="31">
        <v>1978</v>
      </c>
      <c r="GG117" s="31">
        <v>0.5</v>
      </c>
      <c r="GH117" s="31">
        <v>2</v>
      </c>
      <c r="GJ117" s="31">
        <v>2</v>
      </c>
      <c r="GL117" s="31">
        <v>1</v>
      </c>
      <c r="GM117" s="31">
        <v>42555</v>
      </c>
      <c r="GN117" s="31" t="s">
        <v>355</v>
      </c>
      <c r="GO117" s="31">
        <v>2</v>
      </c>
      <c r="GQ117" s="31">
        <v>2</v>
      </c>
      <c r="GS117" s="31">
        <v>1</v>
      </c>
      <c r="GT117" s="31" t="s">
        <v>2188</v>
      </c>
      <c r="GU117" s="31">
        <v>2</v>
      </c>
      <c r="GW117" s="31">
        <v>2</v>
      </c>
      <c r="GY117" s="31">
        <v>2</v>
      </c>
      <c r="HA117" s="31">
        <v>2</v>
      </c>
      <c r="HM117" s="31">
        <v>2</v>
      </c>
      <c r="HP117" s="31">
        <v>2</v>
      </c>
      <c r="HQ117" s="31">
        <v>2</v>
      </c>
      <c r="HR117" s="31">
        <v>2</v>
      </c>
      <c r="HS117" s="31">
        <v>2</v>
      </c>
      <c r="HT117" s="31">
        <v>2</v>
      </c>
      <c r="HU117" s="31">
        <v>2</v>
      </c>
      <c r="HV117" s="31">
        <v>2</v>
      </c>
      <c r="HZ117" s="31">
        <v>2</v>
      </c>
      <c r="IA117" s="31">
        <v>2</v>
      </c>
      <c r="IB117" s="31">
        <v>2</v>
      </c>
      <c r="IC117" s="31">
        <v>2</v>
      </c>
      <c r="ID117" s="31">
        <v>2</v>
      </c>
      <c r="IE117" s="31">
        <v>2</v>
      </c>
      <c r="IF117" s="31">
        <v>2</v>
      </c>
      <c r="IJ117" s="31">
        <v>2</v>
      </c>
      <c r="IK117" s="31">
        <v>2</v>
      </c>
      <c r="IL117" s="31">
        <v>2</v>
      </c>
      <c r="IM117" s="31">
        <v>2</v>
      </c>
      <c r="IN117" s="31">
        <v>2</v>
      </c>
      <c r="IO117" s="31">
        <v>2</v>
      </c>
      <c r="IP117" s="31">
        <v>2</v>
      </c>
      <c r="IT117" s="31">
        <v>2</v>
      </c>
      <c r="IU117" s="31">
        <v>2</v>
      </c>
      <c r="IV117" s="31">
        <v>2</v>
      </c>
      <c r="IW117" s="31">
        <v>2</v>
      </c>
      <c r="IX117" s="31">
        <v>2</v>
      </c>
      <c r="IY117" s="31">
        <v>2</v>
      </c>
      <c r="IZ117" s="31">
        <v>2</v>
      </c>
      <c r="JD117" s="31">
        <v>2</v>
      </c>
      <c r="JE117" s="31">
        <v>2</v>
      </c>
      <c r="JF117" s="31">
        <v>2</v>
      </c>
      <c r="JG117" s="31">
        <v>2</v>
      </c>
      <c r="JH117" s="31">
        <v>2</v>
      </c>
      <c r="JI117" s="31">
        <v>2</v>
      </c>
      <c r="JJ117" s="31">
        <v>2</v>
      </c>
      <c r="JN117" s="31" t="s">
        <v>1436</v>
      </c>
      <c r="JZ117" s="31">
        <v>2</v>
      </c>
      <c r="KA117" s="31" t="s">
        <v>1436</v>
      </c>
      <c r="KB117" s="31">
        <v>54</v>
      </c>
      <c r="KC117" s="31">
        <v>2</v>
      </c>
      <c r="KE117" s="31">
        <v>70</v>
      </c>
      <c r="LA117" s="31" t="s">
        <v>2181</v>
      </c>
      <c r="LB117" s="31" t="s">
        <v>2161</v>
      </c>
      <c r="LC117" s="31">
        <v>2</v>
      </c>
      <c r="LE117" s="31" t="s">
        <v>2260</v>
      </c>
      <c r="LF117" s="31">
        <v>2</v>
      </c>
      <c r="LG117" s="31">
        <v>2</v>
      </c>
      <c r="LH117" s="31">
        <v>1</v>
      </c>
      <c r="LI117" s="31">
        <v>2</v>
      </c>
      <c r="LK117" s="31">
        <v>2</v>
      </c>
      <c r="LM117" s="31">
        <v>2</v>
      </c>
      <c r="LO117" s="31">
        <v>2</v>
      </c>
      <c r="LQ117" s="31">
        <v>2</v>
      </c>
      <c r="LS117" s="31">
        <v>2</v>
      </c>
      <c r="LU117" s="31">
        <v>2</v>
      </c>
      <c r="LW117" s="31">
        <v>2</v>
      </c>
      <c r="LY117" s="31">
        <v>2</v>
      </c>
      <c r="MA117" s="31">
        <v>2</v>
      </c>
      <c r="MC117" s="31">
        <v>2</v>
      </c>
      <c r="ME117" s="31">
        <v>2</v>
      </c>
      <c r="MG117" s="31">
        <v>2</v>
      </c>
      <c r="MI117" s="31">
        <v>2</v>
      </c>
      <c r="MK117" s="31">
        <v>2</v>
      </c>
      <c r="MM117" s="31">
        <v>2</v>
      </c>
      <c r="MO117" s="31">
        <v>2</v>
      </c>
      <c r="MQ117" s="31">
        <v>2</v>
      </c>
      <c r="MS117" s="31">
        <v>2</v>
      </c>
      <c r="MU117" s="31">
        <v>2</v>
      </c>
      <c r="MW117" s="31">
        <v>2</v>
      </c>
      <c r="MY117" s="31" t="s">
        <v>355</v>
      </c>
      <c r="NC117" s="31">
        <v>2</v>
      </c>
      <c r="NE117" s="31">
        <v>2</v>
      </c>
      <c r="NG117" s="31">
        <v>2</v>
      </c>
      <c r="NI117" s="31">
        <v>2</v>
      </c>
      <c r="NK117" s="31">
        <v>2</v>
      </c>
      <c r="NM117" s="31">
        <v>1</v>
      </c>
      <c r="NN117" s="31">
        <v>2</v>
      </c>
      <c r="NO117" s="31">
        <v>2</v>
      </c>
      <c r="NQ117" s="31">
        <v>2</v>
      </c>
      <c r="NS117" s="31">
        <v>2</v>
      </c>
      <c r="NU117" s="31">
        <v>2</v>
      </c>
      <c r="NW117" s="31">
        <v>2</v>
      </c>
      <c r="NY117" s="31">
        <v>2</v>
      </c>
      <c r="OA117" s="31">
        <v>2</v>
      </c>
      <c r="OC117" s="31">
        <v>2</v>
      </c>
      <c r="OE117" s="31">
        <v>2</v>
      </c>
      <c r="OG117" s="31">
        <v>2</v>
      </c>
      <c r="OI117" s="31">
        <v>2</v>
      </c>
      <c r="OK117" s="31">
        <v>2</v>
      </c>
      <c r="OM117" s="31">
        <v>2</v>
      </c>
      <c r="OO117" s="31">
        <v>2</v>
      </c>
      <c r="OQ117" s="31" t="s">
        <v>356</v>
      </c>
      <c r="OR117" s="31">
        <v>2</v>
      </c>
      <c r="OS117" s="31">
        <v>2</v>
      </c>
      <c r="OU117" s="31">
        <v>2</v>
      </c>
      <c r="OW117" s="31">
        <v>2</v>
      </c>
      <c r="OY117" s="31">
        <v>2</v>
      </c>
      <c r="PA117" s="31">
        <v>2</v>
      </c>
      <c r="PC117" s="31">
        <v>2</v>
      </c>
      <c r="PE117" s="31">
        <v>2</v>
      </c>
      <c r="PG117" s="31">
        <v>2</v>
      </c>
      <c r="PI117" s="31">
        <v>2</v>
      </c>
      <c r="PK117" s="31">
        <v>2</v>
      </c>
      <c r="PM117" s="31">
        <v>2</v>
      </c>
      <c r="PO117" s="31">
        <v>2</v>
      </c>
      <c r="PQ117" s="31">
        <v>2</v>
      </c>
      <c r="PS117" s="31">
        <v>2</v>
      </c>
      <c r="PU117" s="31">
        <v>2</v>
      </c>
      <c r="PW117" s="31">
        <v>2</v>
      </c>
      <c r="PY117" s="31">
        <v>2</v>
      </c>
      <c r="QA117" s="31">
        <v>2</v>
      </c>
      <c r="QC117" s="31">
        <v>2</v>
      </c>
      <c r="QE117" s="31">
        <v>2</v>
      </c>
      <c r="QG117" s="31">
        <v>2</v>
      </c>
      <c r="QI117" s="31" t="s">
        <v>355</v>
      </c>
      <c r="QK117" s="31">
        <v>1</v>
      </c>
      <c r="QL117" s="31">
        <v>2</v>
      </c>
      <c r="QM117" s="31">
        <v>2</v>
      </c>
      <c r="QN117" s="31">
        <v>2</v>
      </c>
      <c r="QO117" s="31">
        <v>2</v>
      </c>
      <c r="QP117" s="31">
        <v>2</v>
      </c>
      <c r="QQ117" s="31">
        <v>2</v>
      </c>
      <c r="QR117" s="31">
        <v>2</v>
      </c>
      <c r="QS117" s="31">
        <v>2</v>
      </c>
      <c r="QT117" s="31">
        <v>2</v>
      </c>
      <c r="QU117" s="31">
        <v>2</v>
      </c>
      <c r="QV117" s="31">
        <v>2</v>
      </c>
      <c r="QW117" s="31">
        <v>2</v>
      </c>
      <c r="QX117" s="31">
        <v>2</v>
      </c>
      <c r="QY117" s="31">
        <v>2</v>
      </c>
      <c r="QZ117" s="31">
        <v>2</v>
      </c>
      <c r="RA117" s="31">
        <v>2</v>
      </c>
      <c r="RB117" s="31">
        <v>2</v>
      </c>
      <c r="RC117" s="31">
        <v>1</v>
      </c>
      <c r="RD117" s="31">
        <v>2</v>
      </c>
      <c r="RE117" s="31">
        <v>1</v>
      </c>
      <c r="RF117" s="31">
        <v>2</v>
      </c>
      <c r="RG117" s="31">
        <v>1</v>
      </c>
      <c r="RH117" s="31">
        <v>2</v>
      </c>
      <c r="RI117" s="31">
        <v>2</v>
      </c>
      <c r="RJ117" s="31">
        <v>2</v>
      </c>
      <c r="RK117" s="31">
        <v>2</v>
      </c>
      <c r="RL117" s="31">
        <v>2</v>
      </c>
      <c r="RM117" s="31">
        <v>2</v>
      </c>
      <c r="RN117" s="31">
        <v>2</v>
      </c>
      <c r="RO117" s="31">
        <v>2</v>
      </c>
      <c r="RP117" s="31">
        <v>2</v>
      </c>
      <c r="RQ117" s="31">
        <v>2</v>
      </c>
      <c r="RR117" s="31">
        <v>2</v>
      </c>
      <c r="RS117" s="31">
        <v>1</v>
      </c>
      <c r="RT117" s="31" t="s">
        <v>2610</v>
      </c>
      <c r="RU117" s="31" t="s">
        <v>2610</v>
      </c>
      <c r="RV117" s="31" t="s">
        <v>355</v>
      </c>
      <c r="RW117" s="31" t="s">
        <v>355</v>
      </c>
      <c r="RX117" s="31">
        <v>1</v>
      </c>
      <c r="RY117" s="31">
        <v>2</v>
      </c>
      <c r="RZ117" s="31">
        <v>2</v>
      </c>
      <c r="SA117" s="31">
        <v>2</v>
      </c>
      <c r="SB117" s="31">
        <v>2</v>
      </c>
      <c r="SC117" s="31">
        <v>2</v>
      </c>
      <c r="SD117" s="31">
        <v>1</v>
      </c>
      <c r="SE117" s="31">
        <v>2</v>
      </c>
      <c r="SF117" s="31">
        <v>2</v>
      </c>
      <c r="SG117" s="31">
        <v>2</v>
      </c>
      <c r="SH117" s="31">
        <v>2</v>
      </c>
      <c r="SI117" s="31">
        <v>2</v>
      </c>
      <c r="SJ117" s="31">
        <v>2</v>
      </c>
      <c r="SK117" s="31">
        <v>2</v>
      </c>
      <c r="SL117" s="31">
        <v>2</v>
      </c>
      <c r="SM117" s="31" t="s">
        <v>1430</v>
      </c>
      <c r="SO117" s="31">
        <v>2</v>
      </c>
      <c r="SP117" s="31">
        <v>2</v>
      </c>
      <c r="SQ117" s="31">
        <v>2</v>
      </c>
      <c r="SR117" s="31">
        <v>2</v>
      </c>
      <c r="SS117" s="31">
        <v>2</v>
      </c>
      <c r="ST117" s="31">
        <v>2</v>
      </c>
      <c r="SU117" s="31">
        <v>2</v>
      </c>
      <c r="SV117" s="31">
        <v>1</v>
      </c>
      <c r="SW117" s="31" t="s">
        <v>1437</v>
      </c>
      <c r="SX117" s="31">
        <v>1</v>
      </c>
      <c r="SZ117" s="31">
        <v>2</v>
      </c>
      <c r="TA117" s="31">
        <v>2</v>
      </c>
      <c r="TB117" s="31">
        <v>2</v>
      </c>
      <c r="TC117" s="31">
        <v>1</v>
      </c>
      <c r="TD117" s="31">
        <v>1</v>
      </c>
      <c r="TE117" s="31">
        <v>2</v>
      </c>
      <c r="TF117" s="31">
        <v>2</v>
      </c>
      <c r="TG117" s="31">
        <v>1</v>
      </c>
      <c r="TH117" s="31" t="s">
        <v>1437</v>
      </c>
      <c r="TJ117" s="31" t="s">
        <v>2155</v>
      </c>
      <c r="TK117" s="31" t="s">
        <v>2156</v>
      </c>
      <c r="TQ117" s="31">
        <v>1</v>
      </c>
      <c r="TS117" s="31">
        <v>2</v>
      </c>
      <c r="TT117" s="31">
        <v>2</v>
      </c>
      <c r="TU117" s="31">
        <v>2</v>
      </c>
      <c r="TV117" s="31">
        <v>1</v>
      </c>
      <c r="TW117" s="31">
        <v>1</v>
      </c>
      <c r="TX117" s="31">
        <v>2</v>
      </c>
      <c r="TY117" s="31">
        <v>2</v>
      </c>
      <c r="TZ117" s="31">
        <v>1</v>
      </c>
      <c r="UA117" s="31">
        <v>1</v>
      </c>
    </row>
    <row r="118" spans="1:547" s="31" customFormat="1" ht="13.5" customHeight="1">
      <c r="A118" s="31">
        <f t="shared" si="1"/>
        <v>116</v>
      </c>
      <c r="B118" s="31">
        <v>116</v>
      </c>
      <c r="C118" s="31">
        <v>86</v>
      </c>
      <c r="D118" s="31" t="s">
        <v>2121</v>
      </c>
      <c r="E118" s="31" t="s">
        <v>2611</v>
      </c>
      <c r="F118" s="31">
        <v>2</v>
      </c>
      <c r="G118" s="31" t="s">
        <v>2612</v>
      </c>
      <c r="H118" s="31">
        <v>42559</v>
      </c>
      <c r="I118" s="31">
        <v>18437</v>
      </c>
      <c r="J118" s="31">
        <v>1</v>
      </c>
      <c r="K118" s="31">
        <v>1</v>
      </c>
      <c r="L118" s="31">
        <v>1</v>
      </c>
      <c r="M118" s="31">
        <v>1</v>
      </c>
      <c r="N118" s="31">
        <v>1</v>
      </c>
      <c r="O118" s="31">
        <v>1</v>
      </c>
      <c r="P118" s="31">
        <v>1</v>
      </c>
      <c r="Q118" s="31">
        <v>1</v>
      </c>
      <c r="R118" s="31">
        <v>42125</v>
      </c>
      <c r="S118" s="31">
        <v>42156</v>
      </c>
      <c r="T118" s="31">
        <v>42461</v>
      </c>
      <c r="W118" s="31">
        <v>1</v>
      </c>
      <c r="X118" s="31">
        <v>2</v>
      </c>
      <c r="Y118" s="31">
        <v>2</v>
      </c>
      <c r="Z118" s="31">
        <v>2</v>
      </c>
      <c r="AA118" s="31">
        <v>2</v>
      </c>
      <c r="AB118" s="31">
        <v>2</v>
      </c>
      <c r="AC118" s="31">
        <v>2</v>
      </c>
      <c r="AD118" s="31">
        <v>2</v>
      </c>
      <c r="AE118" s="31">
        <v>3</v>
      </c>
      <c r="AF118" s="31">
        <v>1</v>
      </c>
      <c r="AG118" s="31">
        <v>1</v>
      </c>
      <c r="AH118" s="31">
        <v>1</v>
      </c>
      <c r="AI118" s="31">
        <v>6</v>
      </c>
      <c r="AJ118" s="31">
        <v>2</v>
      </c>
      <c r="AK118" s="31">
        <v>4</v>
      </c>
      <c r="AL118" s="31">
        <v>2</v>
      </c>
      <c r="AN118" s="31">
        <v>2</v>
      </c>
      <c r="AO118" s="31">
        <v>2</v>
      </c>
      <c r="AP118" s="31">
        <v>2</v>
      </c>
      <c r="AQ118" s="31">
        <v>2</v>
      </c>
      <c r="AR118" s="31">
        <v>1</v>
      </c>
      <c r="AS118" s="31">
        <v>2</v>
      </c>
      <c r="AT118" s="31">
        <v>2</v>
      </c>
      <c r="AU118" s="31">
        <v>2</v>
      </c>
      <c r="AW118" s="31">
        <v>2</v>
      </c>
      <c r="AX118" s="31">
        <v>2</v>
      </c>
      <c r="AY118" s="31">
        <v>2</v>
      </c>
      <c r="AZ118" s="31">
        <v>2</v>
      </c>
      <c r="BA118" s="31">
        <v>2</v>
      </c>
      <c r="BB118" s="31">
        <v>2</v>
      </c>
      <c r="BD118" s="31">
        <v>1</v>
      </c>
      <c r="BE118" s="31">
        <v>1</v>
      </c>
      <c r="BF118" s="31">
        <v>2</v>
      </c>
      <c r="BG118" s="31">
        <v>1</v>
      </c>
      <c r="BH118" s="31">
        <v>1</v>
      </c>
      <c r="BI118" s="31">
        <v>2</v>
      </c>
      <c r="BK118" s="31">
        <v>2</v>
      </c>
      <c r="BL118" s="31">
        <v>2</v>
      </c>
      <c r="BM118" s="31">
        <v>1</v>
      </c>
      <c r="BN118" s="31">
        <v>2</v>
      </c>
      <c r="BO118" s="31">
        <v>2</v>
      </c>
      <c r="BP118" s="31">
        <v>1</v>
      </c>
      <c r="BQ118" s="31">
        <v>1</v>
      </c>
      <c r="BT118" s="31">
        <v>2</v>
      </c>
      <c r="BU118" s="31">
        <v>2</v>
      </c>
      <c r="BV118" s="31">
        <v>2</v>
      </c>
      <c r="BW118" s="31">
        <v>2</v>
      </c>
      <c r="BX118" s="31">
        <v>2</v>
      </c>
      <c r="BY118" s="31">
        <v>3</v>
      </c>
      <c r="BZ118" s="31">
        <v>2</v>
      </c>
      <c r="CA118" s="31">
        <v>2</v>
      </c>
      <c r="CB118" s="31">
        <v>2</v>
      </c>
      <c r="CC118" s="31">
        <v>2</v>
      </c>
      <c r="CD118" s="31">
        <v>1</v>
      </c>
      <c r="CH118" s="31">
        <v>1</v>
      </c>
      <c r="CM118" s="31">
        <v>11</v>
      </c>
      <c r="CN118" s="31">
        <v>13</v>
      </c>
      <c r="CO118" s="31">
        <v>1</v>
      </c>
      <c r="DA118" s="31">
        <v>2</v>
      </c>
      <c r="DB118" s="31">
        <v>1</v>
      </c>
      <c r="DC118" s="31">
        <v>12</v>
      </c>
      <c r="DF118" s="31">
        <v>2</v>
      </c>
      <c r="DG118" s="31">
        <v>2</v>
      </c>
      <c r="DH118" s="31">
        <v>2</v>
      </c>
      <c r="DI118" s="31">
        <v>3</v>
      </c>
      <c r="DJ118" s="31">
        <v>4</v>
      </c>
      <c r="DK118" s="31">
        <v>2</v>
      </c>
      <c r="DL118" s="31">
        <v>3</v>
      </c>
      <c r="DM118" s="31">
        <v>2</v>
      </c>
      <c r="DN118" s="31">
        <v>2</v>
      </c>
      <c r="DO118" s="31">
        <v>3</v>
      </c>
      <c r="DP118" s="31">
        <v>4</v>
      </c>
      <c r="DQ118" s="31">
        <v>4</v>
      </c>
      <c r="DR118" s="31">
        <v>33</v>
      </c>
      <c r="DS118" s="31">
        <v>1.0519873271889399</v>
      </c>
      <c r="EW118" s="31">
        <v>2</v>
      </c>
      <c r="EZ118" s="31">
        <v>1</v>
      </c>
      <c r="FK118" s="31">
        <v>2</v>
      </c>
      <c r="FL118" s="31">
        <v>2</v>
      </c>
      <c r="FM118" s="31">
        <v>2</v>
      </c>
      <c r="FN118" s="31">
        <v>2</v>
      </c>
      <c r="FO118" s="31">
        <v>2</v>
      </c>
      <c r="FP118" s="31">
        <v>2</v>
      </c>
      <c r="FQ118" s="31">
        <v>2</v>
      </c>
      <c r="FR118" s="31">
        <v>1</v>
      </c>
      <c r="FS118" s="31">
        <v>4</v>
      </c>
      <c r="FT118" s="31">
        <v>2</v>
      </c>
      <c r="FU118" s="31">
        <v>2</v>
      </c>
      <c r="FV118" s="31">
        <v>2</v>
      </c>
      <c r="FW118" s="31">
        <v>1</v>
      </c>
      <c r="FX118" s="31">
        <v>1</v>
      </c>
      <c r="FY118" s="31">
        <v>2</v>
      </c>
      <c r="GA118" s="31">
        <v>2</v>
      </c>
      <c r="GB118" s="31">
        <v>2</v>
      </c>
      <c r="GC118" s="31">
        <v>1</v>
      </c>
      <c r="GD118" s="31">
        <v>1966</v>
      </c>
      <c r="GE118" s="31">
        <v>2</v>
      </c>
      <c r="GG118" s="31">
        <v>0.5</v>
      </c>
      <c r="GH118" s="31">
        <v>1</v>
      </c>
      <c r="GJ118" s="31">
        <v>2</v>
      </c>
      <c r="GL118" s="31">
        <v>1</v>
      </c>
      <c r="GM118" s="31">
        <v>42461</v>
      </c>
      <c r="GN118" s="31" t="s">
        <v>2613</v>
      </c>
      <c r="GO118" s="31">
        <v>2</v>
      </c>
      <c r="GQ118" s="31">
        <v>2</v>
      </c>
      <c r="GS118" s="31">
        <v>2</v>
      </c>
      <c r="GU118" s="31">
        <v>2</v>
      </c>
      <c r="GW118" s="31">
        <v>2</v>
      </c>
      <c r="GY118" s="31">
        <v>2</v>
      </c>
      <c r="HM118" s="31">
        <v>2</v>
      </c>
      <c r="HP118" s="31">
        <v>1</v>
      </c>
      <c r="HQ118" s="31">
        <v>2</v>
      </c>
      <c r="HR118" s="31">
        <v>2</v>
      </c>
      <c r="HS118" s="31">
        <v>2</v>
      </c>
      <c r="HT118" s="31">
        <v>2</v>
      </c>
      <c r="HU118" s="31">
        <v>2</v>
      </c>
      <c r="HV118" s="31">
        <v>2</v>
      </c>
      <c r="HW118" s="31" t="s">
        <v>361</v>
      </c>
      <c r="HZ118" s="31">
        <v>2</v>
      </c>
      <c r="IA118" s="31">
        <v>2</v>
      </c>
      <c r="IB118" s="31">
        <v>2</v>
      </c>
      <c r="IC118" s="31">
        <v>2</v>
      </c>
      <c r="ID118" s="31">
        <v>2</v>
      </c>
      <c r="IE118" s="31">
        <v>2</v>
      </c>
      <c r="IF118" s="31">
        <v>2</v>
      </c>
      <c r="IJ118" s="31">
        <v>1</v>
      </c>
      <c r="IK118" s="31">
        <v>1</v>
      </c>
      <c r="IL118" s="31">
        <v>2</v>
      </c>
      <c r="IM118" s="31">
        <v>2</v>
      </c>
      <c r="IN118" s="31">
        <v>2</v>
      </c>
      <c r="IO118" s="31">
        <v>2</v>
      </c>
      <c r="IP118" s="31">
        <v>2</v>
      </c>
      <c r="IT118" s="31">
        <v>2</v>
      </c>
      <c r="IU118" s="31">
        <v>2</v>
      </c>
      <c r="IV118" s="31">
        <v>2</v>
      </c>
      <c r="IW118" s="31">
        <v>2</v>
      </c>
      <c r="IX118" s="31">
        <v>2</v>
      </c>
      <c r="IY118" s="31">
        <v>2</v>
      </c>
      <c r="IZ118" s="31">
        <v>2</v>
      </c>
      <c r="JD118" s="31">
        <v>2</v>
      </c>
      <c r="JE118" s="31">
        <v>2</v>
      </c>
      <c r="JF118" s="31">
        <v>2</v>
      </c>
      <c r="JG118" s="31">
        <v>2</v>
      </c>
      <c r="JH118" s="31">
        <v>2</v>
      </c>
      <c r="JI118" s="31">
        <v>2</v>
      </c>
      <c r="JJ118" s="31">
        <v>2</v>
      </c>
      <c r="JQ118" s="31" t="s">
        <v>2614</v>
      </c>
      <c r="JT118" s="31" t="s">
        <v>2615</v>
      </c>
      <c r="JZ118" s="31">
        <v>2</v>
      </c>
      <c r="KA118" s="31" t="s">
        <v>2132</v>
      </c>
      <c r="KB118" s="31">
        <v>79</v>
      </c>
      <c r="KC118" s="31">
        <v>2</v>
      </c>
      <c r="KE118" s="31">
        <v>86</v>
      </c>
      <c r="KF118" s="31" t="s">
        <v>361</v>
      </c>
      <c r="KG118" s="31" t="s">
        <v>1836</v>
      </c>
      <c r="KH118" s="31">
        <v>37</v>
      </c>
      <c r="LA118" s="31" t="s">
        <v>2162</v>
      </c>
      <c r="LB118" s="31" t="s">
        <v>2181</v>
      </c>
      <c r="LC118" s="31">
        <v>2</v>
      </c>
      <c r="LE118" s="31" t="s">
        <v>2616</v>
      </c>
      <c r="LF118" s="31">
        <v>2</v>
      </c>
      <c r="LG118" s="31">
        <v>2</v>
      </c>
      <c r="LH118" s="31">
        <v>1</v>
      </c>
      <c r="LI118" s="31">
        <v>2</v>
      </c>
      <c r="LK118" s="31">
        <v>2</v>
      </c>
      <c r="LM118" s="31">
        <v>2</v>
      </c>
      <c r="LO118" s="31">
        <v>2</v>
      </c>
      <c r="LQ118" s="31">
        <v>1</v>
      </c>
      <c r="LR118" s="31">
        <v>61</v>
      </c>
      <c r="LS118" s="31">
        <v>2</v>
      </c>
      <c r="LU118" s="31">
        <v>2</v>
      </c>
      <c r="LW118" s="31">
        <v>2</v>
      </c>
      <c r="LY118" s="31">
        <v>2</v>
      </c>
      <c r="MA118" s="31">
        <v>2</v>
      </c>
      <c r="MC118" s="31">
        <v>2</v>
      </c>
      <c r="ME118" s="31">
        <v>1</v>
      </c>
      <c r="MF118" s="31">
        <v>6</v>
      </c>
      <c r="MG118" s="31">
        <v>2</v>
      </c>
      <c r="MI118" s="31">
        <v>2</v>
      </c>
      <c r="MK118" s="31">
        <v>2</v>
      </c>
      <c r="MM118" s="31">
        <v>2</v>
      </c>
      <c r="MO118" s="31">
        <v>2</v>
      </c>
      <c r="MQ118" s="31">
        <v>2</v>
      </c>
      <c r="MS118" s="31">
        <v>2</v>
      </c>
      <c r="MU118" s="31">
        <v>2</v>
      </c>
      <c r="MW118" s="31">
        <v>2</v>
      </c>
      <c r="MY118" s="31" t="s">
        <v>355</v>
      </c>
      <c r="NC118" s="31">
        <v>2</v>
      </c>
      <c r="NE118" s="31">
        <v>2</v>
      </c>
      <c r="NG118" s="31">
        <v>2</v>
      </c>
      <c r="NI118" s="31">
        <v>2</v>
      </c>
      <c r="NK118" s="31">
        <v>2</v>
      </c>
      <c r="NM118" s="31">
        <v>2</v>
      </c>
      <c r="NO118" s="31">
        <v>2</v>
      </c>
      <c r="NQ118" s="31">
        <v>2</v>
      </c>
      <c r="NS118" s="31">
        <v>2</v>
      </c>
      <c r="NU118" s="31">
        <v>2</v>
      </c>
      <c r="NW118" s="31">
        <v>2</v>
      </c>
      <c r="NY118" s="31">
        <v>2</v>
      </c>
      <c r="OA118" s="31">
        <v>2</v>
      </c>
      <c r="OC118" s="31">
        <v>2</v>
      </c>
      <c r="OE118" s="31">
        <v>2</v>
      </c>
      <c r="OG118" s="31">
        <v>2</v>
      </c>
      <c r="OI118" s="31">
        <v>2</v>
      </c>
      <c r="OK118" s="31">
        <v>2</v>
      </c>
      <c r="OM118" s="31">
        <v>2</v>
      </c>
      <c r="OO118" s="31">
        <v>2</v>
      </c>
      <c r="OQ118" s="31" t="s">
        <v>355</v>
      </c>
      <c r="OS118" s="31">
        <v>2</v>
      </c>
      <c r="OU118" s="31">
        <v>2</v>
      </c>
      <c r="OW118" s="31">
        <v>2</v>
      </c>
      <c r="OY118" s="31">
        <v>2</v>
      </c>
      <c r="PA118" s="31">
        <v>2</v>
      </c>
      <c r="PC118" s="31">
        <v>2</v>
      </c>
      <c r="PE118" s="31">
        <v>2</v>
      </c>
      <c r="PG118" s="31">
        <v>2</v>
      </c>
      <c r="PI118" s="31">
        <v>2</v>
      </c>
      <c r="PK118" s="31">
        <v>2</v>
      </c>
      <c r="PM118" s="31">
        <v>2</v>
      </c>
      <c r="PO118" s="31">
        <v>2</v>
      </c>
      <c r="PQ118" s="31">
        <v>2</v>
      </c>
      <c r="PS118" s="31">
        <v>2</v>
      </c>
      <c r="PU118" s="31">
        <v>2</v>
      </c>
      <c r="PW118" s="31">
        <v>2</v>
      </c>
      <c r="PY118" s="31">
        <v>2</v>
      </c>
      <c r="QA118" s="31">
        <v>2</v>
      </c>
      <c r="QC118" s="31">
        <v>2</v>
      </c>
      <c r="QE118" s="31">
        <v>2</v>
      </c>
      <c r="QG118" s="31">
        <v>2</v>
      </c>
      <c r="QI118" s="31" t="s">
        <v>355</v>
      </c>
      <c r="QK118" s="31">
        <v>1</v>
      </c>
      <c r="QL118" s="31">
        <v>2</v>
      </c>
      <c r="QM118" s="31">
        <v>2</v>
      </c>
      <c r="QN118" s="31">
        <v>2</v>
      </c>
      <c r="QO118" s="31">
        <v>2</v>
      </c>
      <c r="QP118" s="31">
        <v>2</v>
      </c>
      <c r="QQ118" s="31">
        <v>2</v>
      </c>
      <c r="QR118" s="31">
        <v>2</v>
      </c>
      <c r="QS118" s="31">
        <v>2</v>
      </c>
      <c r="QT118" s="31">
        <v>2</v>
      </c>
      <c r="QU118" s="31">
        <v>2</v>
      </c>
      <c r="QV118" s="31">
        <v>2</v>
      </c>
      <c r="QW118" s="31">
        <v>2</v>
      </c>
      <c r="QX118" s="31">
        <v>2</v>
      </c>
      <c r="QY118" s="31">
        <v>2</v>
      </c>
      <c r="QZ118" s="31">
        <v>2</v>
      </c>
      <c r="RA118" s="31">
        <v>2</v>
      </c>
      <c r="RB118" s="31">
        <v>2</v>
      </c>
      <c r="RC118" s="31">
        <v>2</v>
      </c>
      <c r="RD118" s="31">
        <v>2</v>
      </c>
      <c r="RE118" s="31">
        <v>1</v>
      </c>
      <c r="RF118" s="31">
        <v>2</v>
      </c>
      <c r="RG118" s="31">
        <v>2</v>
      </c>
      <c r="RH118" s="31">
        <v>2</v>
      </c>
      <c r="RI118" s="31">
        <v>2</v>
      </c>
      <c r="RJ118" s="31">
        <v>2</v>
      </c>
      <c r="RK118" s="31">
        <v>2</v>
      </c>
      <c r="RL118" s="31">
        <v>2</v>
      </c>
      <c r="RM118" s="31">
        <v>2</v>
      </c>
      <c r="RN118" s="31">
        <v>2</v>
      </c>
      <c r="RO118" s="31">
        <v>2</v>
      </c>
      <c r="RP118" s="31">
        <v>2</v>
      </c>
      <c r="RQ118" s="31">
        <v>2</v>
      </c>
      <c r="RR118" s="31">
        <v>2</v>
      </c>
      <c r="RS118" s="31">
        <v>1</v>
      </c>
      <c r="RT118" s="31" t="s">
        <v>2617</v>
      </c>
      <c r="RU118" s="31" t="s">
        <v>2618</v>
      </c>
      <c r="RW118" s="31" t="s">
        <v>2617</v>
      </c>
      <c r="RX118" s="31">
        <v>5</v>
      </c>
      <c r="RY118" s="31">
        <v>2</v>
      </c>
      <c r="RZ118" s="31">
        <v>2</v>
      </c>
      <c r="SA118" s="31">
        <v>2</v>
      </c>
      <c r="SB118" s="31">
        <v>2</v>
      </c>
      <c r="SC118" s="31">
        <v>2</v>
      </c>
      <c r="SD118" s="31">
        <v>1</v>
      </c>
      <c r="SE118" s="31">
        <v>1</v>
      </c>
      <c r="SF118" s="31">
        <v>2</v>
      </c>
      <c r="SG118" s="31">
        <v>2</v>
      </c>
      <c r="SH118" s="31">
        <v>2</v>
      </c>
      <c r="SI118" s="31">
        <v>2</v>
      </c>
      <c r="SJ118" s="31">
        <v>2</v>
      </c>
      <c r="SK118" s="31">
        <v>2</v>
      </c>
      <c r="SL118" s="31">
        <v>2</v>
      </c>
      <c r="SM118" s="31" t="s">
        <v>2290</v>
      </c>
      <c r="SO118" s="31">
        <v>2</v>
      </c>
      <c r="SP118" s="31">
        <v>2</v>
      </c>
      <c r="SQ118" s="31">
        <v>2</v>
      </c>
      <c r="SR118" s="31">
        <v>2</v>
      </c>
      <c r="SS118" s="31">
        <v>2</v>
      </c>
      <c r="ST118" s="31">
        <v>2</v>
      </c>
      <c r="SU118" s="31">
        <v>2</v>
      </c>
      <c r="SV118" s="31">
        <v>2</v>
      </c>
      <c r="SW118" s="31" t="s">
        <v>1430</v>
      </c>
      <c r="SX118" s="31">
        <v>2</v>
      </c>
      <c r="SZ118" s="31">
        <v>2</v>
      </c>
      <c r="TA118" s="31">
        <v>2</v>
      </c>
      <c r="TB118" s="31">
        <v>2</v>
      </c>
      <c r="TC118" s="31">
        <v>2</v>
      </c>
      <c r="TD118" s="31">
        <v>2</v>
      </c>
      <c r="TE118" s="31">
        <v>2</v>
      </c>
      <c r="TF118" s="31">
        <v>2</v>
      </c>
      <c r="TG118" s="31">
        <v>1</v>
      </c>
      <c r="TH118" s="31" t="s">
        <v>1437</v>
      </c>
      <c r="TJ118" s="31" t="s">
        <v>2426</v>
      </c>
      <c r="TK118" s="31" t="s">
        <v>2155</v>
      </c>
      <c r="TL118" s="31" t="s">
        <v>1437</v>
      </c>
      <c r="TM118" s="31" t="s">
        <v>2156</v>
      </c>
      <c r="TQ118" s="31">
        <v>11</v>
      </c>
      <c r="TS118" s="31">
        <v>2</v>
      </c>
      <c r="TT118" s="31">
        <v>2</v>
      </c>
      <c r="TU118" s="31">
        <v>2</v>
      </c>
      <c r="TV118" s="31">
        <v>1</v>
      </c>
      <c r="TW118" s="31">
        <v>2</v>
      </c>
      <c r="TX118" s="31">
        <v>2</v>
      </c>
      <c r="TY118" s="31">
        <v>2</v>
      </c>
      <c r="TZ118" s="31">
        <v>1</v>
      </c>
      <c r="UA118" s="31">
        <v>1</v>
      </c>
    </row>
    <row r="119" spans="1:547" s="31" customFormat="1" ht="13.5" customHeight="1">
      <c r="A119" s="31">
        <f t="shared" si="1"/>
        <v>117</v>
      </c>
      <c r="B119" s="31">
        <v>117</v>
      </c>
      <c r="C119" s="31">
        <v>87</v>
      </c>
      <c r="D119" s="31" t="s">
        <v>2121</v>
      </c>
      <c r="E119" s="31" t="s">
        <v>2619</v>
      </c>
      <c r="H119" s="31">
        <v>42587</v>
      </c>
      <c r="I119" s="31">
        <v>17071</v>
      </c>
      <c r="J119" s="31">
        <v>2</v>
      </c>
      <c r="K119" s="31">
        <v>1</v>
      </c>
      <c r="L119" s="31">
        <v>1</v>
      </c>
      <c r="M119" s="31">
        <v>1</v>
      </c>
      <c r="N119" s="31">
        <v>3</v>
      </c>
      <c r="O119" s="31">
        <v>2</v>
      </c>
      <c r="P119" s="31">
        <v>3</v>
      </c>
      <c r="Q119" s="31">
        <v>2</v>
      </c>
      <c r="R119" s="31">
        <v>42278</v>
      </c>
      <c r="S119" s="31">
        <v>42278</v>
      </c>
      <c r="T119" s="31">
        <v>42614</v>
      </c>
      <c r="W119" s="31">
        <v>2</v>
      </c>
      <c r="X119" s="31">
        <v>2</v>
      </c>
      <c r="Y119" s="31">
        <v>2</v>
      </c>
      <c r="Z119" s="31">
        <v>2</v>
      </c>
      <c r="AA119" s="31">
        <v>1</v>
      </c>
      <c r="AB119" s="31">
        <v>2</v>
      </c>
      <c r="AC119" s="31">
        <v>2</v>
      </c>
      <c r="AD119" s="31">
        <v>2</v>
      </c>
      <c r="AE119" s="31">
        <v>1</v>
      </c>
      <c r="AH119" s="31">
        <v>1</v>
      </c>
      <c r="AI119" s="31">
        <v>3</v>
      </c>
      <c r="AJ119" s="31">
        <v>2</v>
      </c>
      <c r="AK119" s="31">
        <v>4</v>
      </c>
      <c r="AL119" s="31">
        <v>2</v>
      </c>
      <c r="AN119" s="31">
        <v>2</v>
      </c>
      <c r="AO119" s="31">
        <v>2</v>
      </c>
      <c r="AP119" s="31">
        <v>2</v>
      </c>
      <c r="AQ119" s="31">
        <v>2</v>
      </c>
      <c r="AR119" s="31">
        <v>2</v>
      </c>
      <c r="AS119" s="31">
        <v>2</v>
      </c>
      <c r="AT119" s="31">
        <v>2</v>
      </c>
      <c r="AU119" s="31">
        <v>2</v>
      </c>
      <c r="AW119" s="31">
        <v>2</v>
      </c>
      <c r="AX119" s="31">
        <v>2</v>
      </c>
      <c r="AY119" s="31">
        <v>2</v>
      </c>
      <c r="AZ119" s="31">
        <v>1</v>
      </c>
      <c r="BA119" s="31">
        <v>1</v>
      </c>
      <c r="BB119" s="31">
        <v>1</v>
      </c>
      <c r="BD119" s="31">
        <v>2</v>
      </c>
      <c r="BE119" s="31">
        <v>2</v>
      </c>
      <c r="BF119" s="31">
        <v>2</v>
      </c>
      <c r="BG119" s="31">
        <v>2</v>
      </c>
      <c r="BH119" s="31">
        <v>1</v>
      </c>
      <c r="BI119" s="31">
        <v>2</v>
      </c>
      <c r="BK119" s="31">
        <v>1</v>
      </c>
      <c r="BL119" s="31">
        <v>2</v>
      </c>
      <c r="BM119" s="31">
        <v>1</v>
      </c>
      <c r="BN119" s="31">
        <v>2</v>
      </c>
      <c r="BO119" s="31">
        <v>2</v>
      </c>
      <c r="BP119" s="31">
        <v>2</v>
      </c>
      <c r="BQ119" s="31">
        <v>3</v>
      </c>
      <c r="BT119" s="31">
        <v>2</v>
      </c>
      <c r="BU119" s="31">
        <v>2</v>
      </c>
      <c r="BV119" s="31">
        <v>2</v>
      </c>
      <c r="BW119" s="31">
        <v>2</v>
      </c>
      <c r="BX119" s="31">
        <v>2</v>
      </c>
      <c r="BY119" s="31">
        <v>1</v>
      </c>
      <c r="BZ119" s="31">
        <v>2</v>
      </c>
      <c r="CA119" s="31">
        <v>2</v>
      </c>
      <c r="CB119" s="31">
        <v>2</v>
      </c>
      <c r="CC119" s="31">
        <v>2</v>
      </c>
      <c r="CD119" s="31">
        <v>1</v>
      </c>
      <c r="CH119" s="31">
        <v>1</v>
      </c>
      <c r="CM119" s="31">
        <v>29</v>
      </c>
      <c r="CN119" s="31">
        <v>4</v>
      </c>
      <c r="CO119" s="31">
        <v>10</v>
      </c>
      <c r="DA119" s="31">
        <v>2</v>
      </c>
      <c r="DB119" s="31">
        <v>2</v>
      </c>
      <c r="DC119" s="31">
        <v>1</v>
      </c>
      <c r="DF119" s="31">
        <v>3</v>
      </c>
      <c r="DG119" s="31">
        <v>4</v>
      </c>
      <c r="DH119" s="31">
        <v>4</v>
      </c>
      <c r="DI119" s="31">
        <v>3</v>
      </c>
      <c r="DJ119" s="31">
        <v>3</v>
      </c>
      <c r="DK119" s="31">
        <v>3</v>
      </c>
      <c r="DL119" s="31">
        <v>3</v>
      </c>
      <c r="DM119" s="31">
        <v>3</v>
      </c>
      <c r="DN119" s="31">
        <v>3</v>
      </c>
      <c r="DO119" s="31">
        <v>3</v>
      </c>
      <c r="DP119" s="31">
        <v>3</v>
      </c>
      <c r="DQ119" s="31">
        <v>3</v>
      </c>
      <c r="DR119" s="31">
        <v>38</v>
      </c>
      <c r="DS119" s="31">
        <v>0.98503236245954595</v>
      </c>
      <c r="DT119" s="31">
        <v>445</v>
      </c>
      <c r="DU119" s="31">
        <v>0</v>
      </c>
      <c r="DV119" s="31">
        <v>171</v>
      </c>
      <c r="DW119" s="31" t="s">
        <v>2136</v>
      </c>
      <c r="DX119" s="31">
        <v>57.3</v>
      </c>
      <c r="DY119" s="31">
        <v>56.4</v>
      </c>
      <c r="DZ119" s="31">
        <v>66.8</v>
      </c>
      <c r="EA119" s="31" t="s">
        <v>2137</v>
      </c>
      <c r="EB119" s="31">
        <v>65</v>
      </c>
      <c r="EC119" s="31">
        <v>59</v>
      </c>
      <c r="ED119" s="31">
        <v>104</v>
      </c>
      <c r="EE119" s="31" t="s">
        <v>2138</v>
      </c>
      <c r="EW119" s="31">
        <v>2</v>
      </c>
      <c r="EX119" s="31">
        <v>2</v>
      </c>
      <c r="EY119" s="31">
        <v>2</v>
      </c>
      <c r="FA119" s="31">
        <v>1</v>
      </c>
      <c r="FK119" s="31">
        <v>1</v>
      </c>
      <c r="FL119" s="31">
        <v>1</v>
      </c>
      <c r="FM119" s="31">
        <v>2</v>
      </c>
      <c r="FN119" s="31">
        <v>2</v>
      </c>
      <c r="FO119" s="31">
        <v>2</v>
      </c>
      <c r="FP119" s="31">
        <v>2</v>
      </c>
      <c r="FQ119" s="31">
        <v>2</v>
      </c>
      <c r="FR119" s="31">
        <v>2</v>
      </c>
      <c r="FS119" s="31">
        <v>4</v>
      </c>
      <c r="FT119" s="31">
        <v>2</v>
      </c>
      <c r="FU119" s="31">
        <v>1</v>
      </c>
      <c r="FV119" s="31">
        <v>2</v>
      </c>
      <c r="FW119" s="31">
        <v>1</v>
      </c>
      <c r="FX119" s="31">
        <v>1</v>
      </c>
      <c r="FY119" s="31">
        <v>2</v>
      </c>
      <c r="GA119" s="31">
        <v>2</v>
      </c>
      <c r="GB119" s="31">
        <v>2</v>
      </c>
      <c r="GC119" s="31">
        <v>2</v>
      </c>
      <c r="GE119" s="31">
        <v>2</v>
      </c>
      <c r="GH119" s="31">
        <v>2</v>
      </c>
      <c r="GJ119" s="31">
        <v>2</v>
      </c>
      <c r="GL119" s="31">
        <v>2</v>
      </c>
      <c r="GO119" s="31">
        <v>2</v>
      </c>
      <c r="GQ119" s="31">
        <v>2</v>
      </c>
      <c r="GS119" s="31">
        <v>2</v>
      </c>
      <c r="GU119" s="31">
        <v>2</v>
      </c>
      <c r="GW119" s="31">
        <v>2</v>
      </c>
      <c r="HM119" s="31">
        <v>2</v>
      </c>
      <c r="HP119" s="31">
        <v>2</v>
      </c>
      <c r="HQ119" s="31">
        <v>2</v>
      </c>
      <c r="HR119" s="31">
        <v>2</v>
      </c>
      <c r="HS119" s="31">
        <v>2</v>
      </c>
      <c r="HT119" s="31">
        <v>2</v>
      </c>
      <c r="HU119" s="31">
        <v>2</v>
      </c>
      <c r="HV119" s="31">
        <v>2</v>
      </c>
      <c r="HZ119" s="31">
        <v>2</v>
      </c>
      <c r="IA119" s="31">
        <v>2</v>
      </c>
      <c r="IB119" s="31">
        <v>2</v>
      </c>
      <c r="IC119" s="31">
        <v>2</v>
      </c>
      <c r="ID119" s="31">
        <v>2</v>
      </c>
      <c r="IE119" s="31">
        <v>2</v>
      </c>
      <c r="IF119" s="31">
        <v>2</v>
      </c>
      <c r="IJ119" s="31">
        <v>1</v>
      </c>
      <c r="IK119" s="31">
        <v>1</v>
      </c>
      <c r="IL119" s="31">
        <v>2</v>
      </c>
      <c r="IM119" s="31">
        <v>2</v>
      </c>
      <c r="IN119" s="31">
        <v>2</v>
      </c>
      <c r="IO119" s="31">
        <v>2</v>
      </c>
      <c r="IP119" s="31">
        <v>2</v>
      </c>
      <c r="IT119" s="31">
        <v>1</v>
      </c>
      <c r="IU119" s="31">
        <v>1</v>
      </c>
      <c r="IV119" s="31">
        <v>2</v>
      </c>
      <c r="IW119" s="31">
        <v>2</v>
      </c>
      <c r="IX119" s="31">
        <v>2</v>
      </c>
      <c r="IY119" s="31">
        <v>2</v>
      </c>
      <c r="IZ119" s="31">
        <v>2</v>
      </c>
      <c r="JD119" s="31">
        <v>2</v>
      </c>
      <c r="JE119" s="31">
        <v>2</v>
      </c>
      <c r="JF119" s="31">
        <v>2</v>
      </c>
      <c r="JG119" s="31">
        <v>2</v>
      </c>
      <c r="JH119" s="31">
        <v>2</v>
      </c>
      <c r="JI119" s="31">
        <v>2</v>
      </c>
      <c r="JJ119" s="31">
        <v>2</v>
      </c>
      <c r="JN119" s="31" t="s">
        <v>371</v>
      </c>
      <c r="JO119" s="31" t="s">
        <v>1964</v>
      </c>
      <c r="JT119" s="31" t="s">
        <v>377</v>
      </c>
      <c r="JZ119" s="31">
        <v>1</v>
      </c>
      <c r="KC119" s="31">
        <v>2</v>
      </c>
      <c r="KD119" s="31">
        <v>72</v>
      </c>
      <c r="LA119" s="31" t="s">
        <v>2247</v>
      </c>
      <c r="LB119" s="31" t="s">
        <v>2620</v>
      </c>
      <c r="LC119" s="31">
        <v>2</v>
      </c>
      <c r="LE119" s="31" t="s">
        <v>2125</v>
      </c>
      <c r="LF119" s="31">
        <v>2</v>
      </c>
      <c r="LG119" s="31">
        <v>2</v>
      </c>
      <c r="LH119" s="31">
        <v>1</v>
      </c>
      <c r="LI119" s="31">
        <v>2</v>
      </c>
      <c r="LK119" s="31">
        <v>2</v>
      </c>
      <c r="LM119" s="31">
        <v>2</v>
      </c>
      <c r="LO119" s="31">
        <v>2</v>
      </c>
      <c r="LQ119" s="31">
        <v>2</v>
      </c>
      <c r="LS119" s="31">
        <v>2</v>
      </c>
      <c r="LU119" s="31">
        <v>2</v>
      </c>
      <c r="LW119" s="31">
        <v>2</v>
      </c>
      <c r="LY119" s="31">
        <v>2</v>
      </c>
      <c r="MA119" s="31">
        <v>1</v>
      </c>
      <c r="MB119" s="31">
        <v>54</v>
      </c>
      <c r="MC119" s="31">
        <v>2</v>
      </c>
      <c r="ME119" s="31">
        <v>2</v>
      </c>
      <c r="MG119" s="31">
        <v>2</v>
      </c>
      <c r="MI119" s="31">
        <v>2</v>
      </c>
      <c r="MK119" s="31">
        <v>2</v>
      </c>
      <c r="MM119" s="31">
        <v>2</v>
      </c>
      <c r="MO119" s="31">
        <v>2</v>
      </c>
      <c r="MQ119" s="31">
        <v>2</v>
      </c>
      <c r="MS119" s="31">
        <v>2</v>
      </c>
      <c r="MU119" s="31">
        <v>2</v>
      </c>
      <c r="MW119" s="31">
        <v>2</v>
      </c>
      <c r="MY119" s="31" t="s">
        <v>355</v>
      </c>
      <c r="NC119" s="31">
        <v>2</v>
      </c>
      <c r="NE119" s="31">
        <v>2</v>
      </c>
      <c r="NG119" s="31">
        <v>2</v>
      </c>
      <c r="NI119" s="31">
        <v>2</v>
      </c>
      <c r="NK119" s="31">
        <v>2</v>
      </c>
      <c r="NM119" s="31">
        <v>2</v>
      </c>
      <c r="NO119" s="31">
        <v>2</v>
      </c>
      <c r="NQ119" s="31">
        <v>2</v>
      </c>
      <c r="NS119" s="31">
        <v>2</v>
      </c>
      <c r="NU119" s="31">
        <v>2</v>
      </c>
      <c r="NW119" s="31">
        <v>2</v>
      </c>
      <c r="NY119" s="31">
        <v>2</v>
      </c>
      <c r="OA119" s="31">
        <v>2</v>
      </c>
      <c r="OC119" s="31">
        <v>2</v>
      </c>
      <c r="OE119" s="31">
        <v>2</v>
      </c>
      <c r="OG119" s="31">
        <v>2</v>
      </c>
      <c r="OI119" s="31">
        <v>2</v>
      </c>
      <c r="OK119" s="31">
        <v>2</v>
      </c>
      <c r="OM119" s="31">
        <v>2</v>
      </c>
      <c r="OO119" s="31">
        <v>2</v>
      </c>
      <c r="OQ119" s="31" t="s">
        <v>355</v>
      </c>
      <c r="OS119" s="31">
        <v>2</v>
      </c>
      <c r="OU119" s="31">
        <v>2</v>
      </c>
      <c r="OW119" s="31">
        <v>2</v>
      </c>
      <c r="OY119" s="31">
        <v>2</v>
      </c>
      <c r="PA119" s="31">
        <v>2</v>
      </c>
      <c r="PC119" s="31">
        <v>2</v>
      </c>
      <c r="PE119" s="31">
        <v>2</v>
      </c>
      <c r="PG119" s="31">
        <v>2</v>
      </c>
      <c r="PI119" s="31">
        <v>2</v>
      </c>
      <c r="PK119" s="31">
        <v>2</v>
      </c>
      <c r="PM119" s="31">
        <v>2</v>
      </c>
      <c r="PO119" s="31">
        <v>2</v>
      </c>
      <c r="PQ119" s="31">
        <v>2</v>
      </c>
      <c r="PS119" s="31">
        <v>2</v>
      </c>
      <c r="PU119" s="31">
        <v>2</v>
      </c>
      <c r="PW119" s="31">
        <v>2</v>
      </c>
      <c r="PY119" s="31">
        <v>2</v>
      </c>
      <c r="QA119" s="31">
        <v>2</v>
      </c>
      <c r="QC119" s="31">
        <v>2</v>
      </c>
      <c r="QE119" s="31">
        <v>2</v>
      </c>
      <c r="QG119" s="31">
        <v>2</v>
      </c>
      <c r="QI119" s="31" t="s">
        <v>355</v>
      </c>
      <c r="QK119" s="31">
        <v>1</v>
      </c>
      <c r="QL119" s="31">
        <v>2</v>
      </c>
      <c r="QM119" s="31">
        <v>2</v>
      </c>
      <c r="QN119" s="31">
        <v>2</v>
      </c>
      <c r="QO119" s="31">
        <v>2</v>
      </c>
      <c r="QP119" s="31">
        <v>2</v>
      </c>
      <c r="QQ119" s="31">
        <v>2</v>
      </c>
      <c r="QR119" s="31">
        <v>2</v>
      </c>
      <c r="QS119" s="31">
        <v>2</v>
      </c>
      <c r="QT119" s="31">
        <v>2</v>
      </c>
      <c r="QU119" s="31">
        <v>2</v>
      </c>
      <c r="QV119" s="31">
        <v>2</v>
      </c>
      <c r="QW119" s="31">
        <v>2</v>
      </c>
      <c r="QX119" s="31">
        <v>2</v>
      </c>
      <c r="QY119" s="31">
        <v>2</v>
      </c>
      <c r="QZ119" s="31">
        <v>2</v>
      </c>
      <c r="RA119" s="31">
        <v>2</v>
      </c>
      <c r="RB119" s="31">
        <v>2</v>
      </c>
      <c r="RC119" s="31">
        <v>2</v>
      </c>
      <c r="RD119" s="31">
        <v>1</v>
      </c>
      <c r="RE119" s="31">
        <v>2</v>
      </c>
      <c r="RF119" s="31">
        <v>2</v>
      </c>
      <c r="RG119" s="31">
        <v>2</v>
      </c>
      <c r="RH119" s="31">
        <v>2</v>
      </c>
      <c r="RI119" s="31">
        <v>2</v>
      </c>
      <c r="RJ119" s="31">
        <v>2</v>
      </c>
      <c r="RK119" s="31">
        <v>2</v>
      </c>
      <c r="RL119" s="31">
        <v>2</v>
      </c>
      <c r="RM119" s="31">
        <v>2</v>
      </c>
      <c r="RN119" s="31">
        <v>2</v>
      </c>
      <c r="RO119" s="31">
        <v>2</v>
      </c>
      <c r="RP119" s="31">
        <v>2</v>
      </c>
      <c r="RR119" s="31">
        <v>2</v>
      </c>
      <c r="RS119" s="31">
        <v>2</v>
      </c>
      <c r="RT119" s="31" t="s">
        <v>2231</v>
      </c>
      <c r="RU119" s="31" t="s">
        <v>2621</v>
      </c>
      <c r="RW119" s="31" t="s">
        <v>2622</v>
      </c>
      <c r="RX119" s="31">
        <v>4</v>
      </c>
      <c r="RY119" s="31">
        <v>1</v>
      </c>
      <c r="RZ119" s="31">
        <v>2</v>
      </c>
      <c r="SA119" s="31">
        <v>2</v>
      </c>
      <c r="SB119" s="31">
        <v>2</v>
      </c>
      <c r="SC119" s="31">
        <v>2</v>
      </c>
      <c r="SD119" s="31">
        <v>2</v>
      </c>
      <c r="SE119" s="31">
        <v>1</v>
      </c>
      <c r="SF119" s="31">
        <v>2</v>
      </c>
      <c r="SG119" s="31">
        <v>2</v>
      </c>
      <c r="SH119" s="31">
        <v>2</v>
      </c>
      <c r="SI119" s="31">
        <v>2</v>
      </c>
      <c r="SJ119" s="31">
        <v>2</v>
      </c>
      <c r="SK119" s="31">
        <v>2</v>
      </c>
      <c r="SL119" s="31">
        <v>2</v>
      </c>
      <c r="SM119" s="31" t="s">
        <v>2153</v>
      </c>
      <c r="SO119" s="31">
        <v>2</v>
      </c>
      <c r="SP119" s="31">
        <v>2</v>
      </c>
      <c r="SQ119" s="31">
        <v>2</v>
      </c>
      <c r="SR119" s="31">
        <v>2</v>
      </c>
      <c r="SS119" s="31">
        <v>2</v>
      </c>
      <c r="ST119" s="31">
        <v>2</v>
      </c>
      <c r="SU119" s="31">
        <v>2</v>
      </c>
      <c r="SV119" s="31">
        <v>2</v>
      </c>
      <c r="SW119" s="31" t="s">
        <v>2605</v>
      </c>
      <c r="SX119" s="31">
        <v>1</v>
      </c>
      <c r="SZ119" s="31">
        <v>2</v>
      </c>
      <c r="TA119" s="31">
        <v>2</v>
      </c>
      <c r="TB119" s="31">
        <v>2</v>
      </c>
      <c r="TC119" s="31">
        <v>2</v>
      </c>
      <c r="TD119" s="31">
        <v>2</v>
      </c>
      <c r="TE119" s="31">
        <v>2</v>
      </c>
      <c r="TF119" s="31">
        <v>2</v>
      </c>
      <c r="TG119" s="31">
        <v>2</v>
      </c>
      <c r="TH119" s="31" t="s">
        <v>1437</v>
      </c>
      <c r="TJ119" s="31" t="s">
        <v>2153</v>
      </c>
      <c r="TK119" s="31" t="s">
        <v>2605</v>
      </c>
      <c r="TL119" s="31" t="s">
        <v>2156</v>
      </c>
      <c r="TQ119" s="31">
        <v>11</v>
      </c>
      <c r="TS119" s="31">
        <v>2</v>
      </c>
      <c r="TT119" s="31">
        <v>2</v>
      </c>
      <c r="TU119" s="31">
        <v>2</v>
      </c>
      <c r="TV119" s="31">
        <v>2</v>
      </c>
      <c r="TW119" s="31">
        <v>1</v>
      </c>
      <c r="TX119" s="31">
        <v>2</v>
      </c>
      <c r="TY119" s="31">
        <v>2</v>
      </c>
      <c r="TZ119" s="31">
        <v>1</v>
      </c>
      <c r="UA119" s="31">
        <v>1</v>
      </c>
    </row>
    <row r="120" spans="1:547" s="31" customFormat="1" ht="13.5" customHeight="1">
      <c r="A120" s="31">
        <f t="shared" si="1"/>
        <v>118</v>
      </c>
      <c r="B120" s="31">
        <v>118</v>
      </c>
      <c r="C120" s="31">
        <v>88</v>
      </c>
      <c r="D120" s="31" t="s">
        <v>2121</v>
      </c>
      <c r="E120" s="31" t="s">
        <v>2623</v>
      </c>
      <c r="H120" s="31">
        <v>42592</v>
      </c>
      <c r="I120" s="31">
        <v>22630</v>
      </c>
      <c r="J120" s="31">
        <v>1</v>
      </c>
      <c r="K120" s="31">
        <v>1</v>
      </c>
      <c r="L120" s="31">
        <v>5</v>
      </c>
      <c r="M120" s="31">
        <v>2</v>
      </c>
      <c r="N120" s="31">
        <v>1</v>
      </c>
      <c r="O120" s="31">
        <v>1</v>
      </c>
      <c r="P120" s="31">
        <v>5</v>
      </c>
      <c r="Q120" s="31">
        <v>2</v>
      </c>
      <c r="R120" s="31">
        <v>42005</v>
      </c>
      <c r="S120" s="31">
        <v>42064</v>
      </c>
      <c r="T120" s="31">
        <v>42278</v>
      </c>
      <c r="W120" s="31">
        <v>1</v>
      </c>
      <c r="X120" s="31">
        <v>2</v>
      </c>
      <c r="Y120" s="31">
        <v>2</v>
      </c>
      <c r="Z120" s="31">
        <v>2</v>
      </c>
      <c r="AA120" s="31">
        <v>2</v>
      </c>
      <c r="AB120" s="31">
        <v>2</v>
      </c>
      <c r="AC120" s="31">
        <v>2</v>
      </c>
      <c r="AD120" s="31">
        <v>3</v>
      </c>
      <c r="AE120" s="31">
        <v>2</v>
      </c>
      <c r="AF120" s="31">
        <v>3</v>
      </c>
      <c r="AG120" s="31">
        <v>1</v>
      </c>
      <c r="AH120" s="31">
        <v>2</v>
      </c>
      <c r="AI120" s="31">
        <v>6</v>
      </c>
      <c r="AJ120" s="31">
        <v>2</v>
      </c>
      <c r="AK120" s="31">
        <v>4</v>
      </c>
      <c r="AL120" s="31">
        <v>2</v>
      </c>
      <c r="AN120" s="31">
        <v>2</v>
      </c>
      <c r="AO120" s="31">
        <v>2</v>
      </c>
      <c r="AP120" s="31">
        <v>2</v>
      </c>
      <c r="AQ120" s="31">
        <v>2</v>
      </c>
      <c r="AR120" s="31">
        <v>2</v>
      </c>
      <c r="AS120" s="31">
        <v>2</v>
      </c>
      <c r="AT120" s="31">
        <v>2</v>
      </c>
      <c r="AU120" s="31">
        <v>2</v>
      </c>
      <c r="AW120" s="31">
        <v>1</v>
      </c>
      <c r="AX120" s="31">
        <v>2</v>
      </c>
      <c r="AY120" s="31">
        <v>2</v>
      </c>
      <c r="AZ120" s="31">
        <v>1</v>
      </c>
      <c r="BA120" s="31">
        <v>2</v>
      </c>
      <c r="BB120" s="31">
        <v>2</v>
      </c>
      <c r="BD120" s="31">
        <v>1</v>
      </c>
      <c r="BE120" s="31">
        <v>2</v>
      </c>
      <c r="BF120" s="31">
        <v>2</v>
      </c>
      <c r="BG120" s="31">
        <v>1</v>
      </c>
      <c r="BH120" s="31">
        <v>2</v>
      </c>
      <c r="BI120" s="31">
        <v>2</v>
      </c>
      <c r="BK120" s="31">
        <v>2</v>
      </c>
      <c r="BL120" s="31">
        <v>2</v>
      </c>
      <c r="BM120" s="31">
        <v>2</v>
      </c>
      <c r="BN120" s="31">
        <v>2</v>
      </c>
      <c r="BO120" s="31">
        <v>2</v>
      </c>
      <c r="BP120" s="31">
        <v>2</v>
      </c>
      <c r="BQ120" s="31">
        <v>2</v>
      </c>
      <c r="BT120" s="31">
        <v>2</v>
      </c>
      <c r="BU120" s="31">
        <v>2</v>
      </c>
      <c r="BV120" s="31">
        <v>2</v>
      </c>
      <c r="BW120" s="31">
        <v>2</v>
      </c>
      <c r="BX120" s="31">
        <v>2</v>
      </c>
      <c r="BY120" s="31">
        <v>1</v>
      </c>
      <c r="BZ120" s="31">
        <v>2</v>
      </c>
      <c r="CA120" s="31">
        <v>2</v>
      </c>
      <c r="CC120" s="31">
        <v>2</v>
      </c>
      <c r="CD120" s="31">
        <v>1</v>
      </c>
      <c r="CH120" s="31">
        <v>1</v>
      </c>
      <c r="CM120" s="31">
        <v>6</v>
      </c>
      <c r="CN120" s="31">
        <v>11</v>
      </c>
      <c r="CO120" s="31">
        <v>16</v>
      </c>
      <c r="CP120" s="31">
        <v>22</v>
      </c>
      <c r="DA120" s="31">
        <v>2</v>
      </c>
      <c r="DB120" s="31">
        <v>4</v>
      </c>
      <c r="DC120" s="31">
        <v>6</v>
      </c>
      <c r="DF120" s="31">
        <v>4</v>
      </c>
      <c r="DG120" s="31">
        <v>4</v>
      </c>
      <c r="DH120" s="31">
        <v>4</v>
      </c>
      <c r="DI120" s="31">
        <v>3</v>
      </c>
      <c r="DJ120" s="31">
        <v>3</v>
      </c>
      <c r="DK120" s="31">
        <v>4</v>
      </c>
      <c r="DL120" s="31">
        <v>4</v>
      </c>
      <c r="DM120" s="31">
        <v>3</v>
      </c>
      <c r="DN120" s="31">
        <v>1</v>
      </c>
      <c r="DO120" s="31">
        <v>4</v>
      </c>
      <c r="DP120" s="31">
        <v>4</v>
      </c>
      <c r="DQ120" s="31">
        <v>4</v>
      </c>
      <c r="DR120" s="31">
        <v>42</v>
      </c>
      <c r="DS120" s="31">
        <v>0.311115843270868</v>
      </c>
      <c r="DT120" s="31">
        <v>192</v>
      </c>
      <c r="DU120" s="31">
        <v>0</v>
      </c>
      <c r="DV120" s="31">
        <v>145</v>
      </c>
      <c r="DW120" s="31" t="s">
        <v>2136</v>
      </c>
      <c r="EB120" s="31">
        <v>55</v>
      </c>
      <c r="EC120" s="31">
        <v>45</v>
      </c>
      <c r="ED120" s="31">
        <v>84</v>
      </c>
      <c r="EE120" s="31" t="s">
        <v>2138</v>
      </c>
      <c r="EV120" s="31">
        <v>1</v>
      </c>
      <c r="EW120" s="31">
        <v>2</v>
      </c>
      <c r="EX120" s="31">
        <v>2</v>
      </c>
      <c r="EY120" s="31">
        <v>2</v>
      </c>
      <c r="FA120" s="31">
        <v>1</v>
      </c>
      <c r="FK120" s="31">
        <v>2</v>
      </c>
      <c r="FL120" s="31">
        <v>2</v>
      </c>
      <c r="FM120" s="31">
        <v>2</v>
      </c>
      <c r="FN120" s="31">
        <v>2</v>
      </c>
      <c r="FO120" s="31">
        <v>2</v>
      </c>
      <c r="FP120" s="31">
        <v>2</v>
      </c>
      <c r="FQ120" s="31">
        <v>2</v>
      </c>
      <c r="FR120" s="31">
        <v>2</v>
      </c>
      <c r="FS120" s="31">
        <v>4</v>
      </c>
      <c r="FT120" s="31">
        <v>2</v>
      </c>
      <c r="FU120" s="31">
        <v>2</v>
      </c>
      <c r="FV120" s="31">
        <v>2</v>
      </c>
      <c r="FW120" s="31">
        <v>1</v>
      </c>
      <c r="FX120" s="31">
        <v>1</v>
      </c>
      <c r="FY120" s="31">
        <v>2</v>
      </c>
      <c r="GA120" s="31">
        <v>2</v>
      </c>
      <c r="GB120" s="31">
        <v>2</v>
      </c>
      <c r="GC120" s="31">
        <v>2</v>
      </c>
      <c r="GE120" s="31">
        <v>2</v>
      </c>
      <c r="GH120" s="31">
        <v>2</v>
      </c>
      <c r="GJ120" s="31">
        <v>2</v>
      </c>
      <c r="GL120" s="31">
        <v>1</v>
      </c>
      <c r="GM120" s="31">
        <v>42278</v>
      </c>
      <c r="GN120" s="31" t="s">
        <v>2624</v>
      </c>
      <c r="GO120" s="31">
        <v>2</v>
      </c>
      <c r="GQ120" s="31">
        <v>2</v>
      </c>
      <c r="GS120" s="31">
        <v>2</v>
      </c>
      <c r="GU120" s="31">
        <v>2</v>
      </c>
      <c r="GW120" s="31">
        <v>2</v>
      </c>
      <c r="HM120" s="31">
        <v>2</v>
      </c>
      <c r="HP120" s="31">
        <v>2</v>
      </c>
      <c r="HQ120" s="31">
        <v>2</v>
      </c>
      <c r="HR120" s="31">
        <v>2</v>
      </c>
      <c r="HS120" s="31">
        <v>2</v>
      </c>
      <c r="HT120" s="31">
        <v>2</v>
      </c>
      <c r="HU120" s="31">
        <v>2</v>
      </c>
      <c r="HV120" s="31">
        <v>2</v>
      </c>
      <c r="HZ120" s="31">
        <v>2</v>
      </c>
      <c r="IA120" s="31">
        <v>2</v>
      </c>
      <c r="IB120" s="31">
        <v>2</v>
      </c>
      <c r="IC120" s="31">
        <v>2</v>
      </c>
      <c r="ID120" s="31">
        <v>2</v>
      </c>
      <c r="IE120" s="31">
        <v>2</v>
      </c>
      <c r="IF120" s="31">
        <v>2</v>
      </c>
      <c r="IJ120" s="31">
        <v>1</v>
      </c>
      <c r="IK120" s="31">
        <v>2</v>
      </c>
      <c r="IL120" s="31">
        <v>1</v>
      </c>
      <c r="IM120" s="31">
        <v>2</v>
      </c>
      <c r="IN120" s="31">
        <v>2</v>
      </c>
      <c r="IO120" s="31">
        <v>2</v>
      </c>
      <c r="IP120" s="31">
        <v>2</v>
      </c>
      <c r="IT120" s="31">
        <v>1</v>
      </c>
      <c r="IU120" s="31">
        <v>2</v>
      </c>
      <c r="IV120" s="31">
        <v>1</v>
      </c>
      <c r="IW120" s="31">
        <v>2</v>
      </c>
      <c r="IX120" s="31">
        <v>2</v>
      </c>
      <c r="IY120" s="31">
        <v>2</v>
      </c>
      <c r="IZ120" s="31">
        <v>2</v>
      </c>
      <c r="JD120" s="31">
        <v>2</v>
      </c>
      <c r="JE120" s="31">
        <v>2</v>
      </c>
      <c r="JF120" s="31">
        <v>2</v>
      </c>
      <c r="JG120" s="31">
        <v>2</v>
      </c>
      <c r="JH120" s="31">
        <v>2</v>
      </c>
      <c r="JI120" s="31">
        <v>2</v>
      </c>
      <c r="JJ120" s="31">
        <v>2</v>
      </c>
      <c r="JQ120" s="31" t="s">
        <v>1964</v>
      </c>
      <c r="JR120" s="31" t="s">
        <v>2148</v>
      </c>
      <c r="JZ120" s="31">
        <v>1</v>
      </c>
      <c r="KC120" s="31">
        <v>2</v>
      </c>
      <c r="KD120" s="31" t="s">
        <v>2625</v>
      </c>
      <c r="KE120" s="31">
        <v>77</v>
      </c>
      <c r="KF120" s="31" t="s">
        <v>1452</v>
      </c>
      <c r="KG120" s="31" t="s">
        <v>2626</v>
      </c>
      <c r="LA120" s="31" t="s">
        <v>2242</v>
      </c>
      <c r="LB120" s="31" t="s">
        <v>2125</v>
      </c>
      <c r="LC120" s="31">
        <v>2</v>
      </c>
      <c r="LD120" s="31">
        <v>1</v>
      </c>
      <c r="LE120" s="31" t="s">
        <v>2335</v>
      </c>
      <c r="LF120" s="31">
        <v>2</v>
      </c>
      <c r="LG120" s="31">
        <v>2</v>
      </c>
      <c r="LH120" s="31">
        <v>1</v>
      </c>
      <c r="LI120" s="31">
        <v>2</v>
      </c>
      <c r="LK120" s="31">
        <v>2</v>
      </c>
      <c r="LM120" s="31">
        <v>2</v>
      </c>
      <c r="LO120" s="31">
        <v>1</v>
      </c>
      <c r="LP120" s="31">
        <v>4</v>
      </c>
      <c r="LQ120" s="31">
        <v>2</v>
      </c>
      <c r="LS120" s="31">
        <v>2</v>
      </c>
      <c r="LU120" s="31">
        <v>2</v>
      </c>
      <c r="LW120" s="31">
        <v>2</v>
      </c>
      <c r="LY120" s="31">
        <v>2</v>
      </c>
      <c r="MA120" s="31">
        <v>2</v>
      </c>
      <c r="MC120" s="31">
        <v>2</v>
      </c>
      <c r="ME120" s="31">
        <v>2</v>
      </c>
      <c r="MG120" s="31">
        <v>2</v>
      </c>
      <c r="MI120" s="31">
        <v>2</v>
      </c>
      <c r="MK120" s="31">
        <v>2</v>
      </c>
      <c r="MM120" s="31">
        <v>2</v>
      </c>
      <c r="MO120" s="31">
        <v>2</v>
      </c>
      <c r="MQ120" s="31">
        <v>2</v>
      </c>
      <c r="MS120" s="31">
        <v>1</v>
      </c>
      <c r="MT120" s="31">
        <v>5</v>
      </c>
      <c r="MU120" s="31">
        <v>2</v>
      </c>
      <c r="MW120" s="31">
        <v>2</v>
      </c>
      <c r="MY120" s="31" t="s">
        <v>356</v>
      </c>
      <c r="MZ120" s="31">
        <v>3</v>
      </c>
      <c r="NA120" s="31">
        <v>2</v>
      </c>
      <c r="NC120" s="31">
        <v>2</v>
      </c>
      <c r="NE120" s="31">
        <v>2</v>
      </c>
      <c r="NG120" s="31">
        <v>2</v>
      </c>
      <c r="NI120" s="31">
        <v>2</v>
      </c>
      <c r="NK120" s="31">
        <v>2</v>
      </c>
      <c r="NM120" s="31">
        <v>2</v>
      </c>
      <c r="NO120" s="31">
        <v>2</v>
      </c>
      <c r="NQ120" s="31">
        <v>2</v>
      </c>
      <c r="NS120" s="31">
        <v>2</v>
      </c>
      <c r="NU120" s="31">
        <v>2</v>
      </c>
      <c r="NW120" s="31">
        <v>2</v>
      </c>
      <c r="NY120" s="31">
        <v>2</v>
      </c>
      <c r="OA120" s="31">
        <v>2</v>
      </c>
      <c r="OC120" s="31">
        <v>2</v>
      </c>
      <c r="OE120" s="31">
        <v>2</v>
      </c>
      <c r="OG120" s="31">
        <v>2</v>
      </c>
      <c r="OI120" s="31">
        <v>2</v>
      </c>
      <c r="OK120" s="31">
        <v>2</v>
      </c>
      <c r="OM120" s="31">
        <v>2</v>
      </c>
      <c r="OO120" s="31">
        <v>2</v>
      </c>
      <c r="OQ120" s="31" t="s">
        <v>355</v>
      </c>
      <c r="OS120" s="31">
        <v>2</v>
      </c>
      <c r="OU120" s="31">
        <v>2</v>
      </c>
      <c r="OW120" s="31">
        <v>2</v>
      </c>
      <c r="OY120" s="31">
        <v>2</v>
      </c>
      <c r="PA120" s="31">
        <v>2</v>
      </c>
      <c r="PC120" s="31">
        <v>2</v>
      </c>
      <c r="PE120" s="31">
        <v>2</v>
      </c>
      <c r="PG120" s="31">
        <v>2</v>
      </c>
      <c r="PI120" s="31">
        <v>2</v>
      </c>
      <c r="PK120" s="31">
        <v>2</v>
      </c>
      <c r="PM120" s="31">
        <v>2</v>
      </c>
      <c r="PO120" s="31">
        <v>2</v>
      </c>
      <c r="PQ120" s="31">
        <v>2</v>
      </c>
      <c r="PS120" s="31">
        <v>2</v>
      </c>
      <c r="PU120" s="31">
        <v>2</v>
      </c>
      <c r="PW120" s="31">
        <v>2</v>
      </c>
      <c r="PY120" s="31">
        <v>2</v>
      </c>
      <c r="QA120" s="31">
        <v>2</v>
      </c>
      <c r="QC120" s="31">
        <v>2</v>
      </c>
      <c r="QE120" s="31">
        <v>2</v>
      </c>
      <c r="QG120" s="31">
        <v>2</v>
      </c>
      <c r="QI120" s="31" t="s">
        <v>355</v>
      </c>
      <c r="QK120" s="31">
        <v>1</v>
      </c>
      <c r="QL120" s="31">
        <v>2</v>
      </c>
      <c r="QM120" s="31">
        <v>2</v>
      </c>
      <c r="QN120" s="31">
        <v>2</v>
      </c>
      <c r="QO120" s="31">
        <v>2</v>
      </c>
      <c r="QP120" s="31">
        <v>2</v>
      </c>
      <c r="QQ120" s="31">
        <v>2</v>
      </c>
      <c r="QR120" s="31">
        <v>2</v>
      </c>
      <c r="QS120" s="31">
        <v>2</v>
      </c>
      <c r="QT120" s="31">
        <v>2</v>
      </c>
      <c r="QU120" s="31">
        <v>2</v>
      </c>
      <c r="QV120" s="31">
        <v>2</v>
      </c>
      <c r="QW120" s="31">
        <v>2</v>
      </c>
      <c r="QX120" s="31">
        <v>2</v>
      </c>
      <c r="QY120" s="31">
        <v>2</v>
      </c>
      <c r="QZ120" s="31">
        <v>2</v>
      </c>
      <c r="RA120" s="31">
        <v>2</v>
      </c>
      <c r="RB120" s="31">
        <v>2</v>
      </c>
      <c r="RC120" s="31">
        <v>2</v>
      </c>
      <c r="RD120" s="31">
        <v>2</v>
      </c>
      <c r="RE120" s="31">
        <v>2</v>
      </c>
      <c r="RF120" s="31">
        <v>2</v>
      </c>
      <c r="RG120" s="31">
        <v>2</v>
      </c>
      <c r="RH120" s="31">
        <v>2</v>
      </c>
      <c r="RI120" s="31">
        <v>2</v>
      </c>
      <c r="RJ120" s="31">
        <v>2</v>
      </c>
      <c r="RK120" s="31">
        <v>2</v>
      </c>
      <c r="RL120" s="31">
        <v>2</v>
      </c>
      <c r="RM120" s="31">
        <v>2</v>
      </c>
      <c r="RN120" s="31">
        <v>2</v>
      </c>
      <c r="RO120" s="31">
        <v>2</v>
      </c>
      <c r="RP120" s="31">
        <v>2</v>
      </c>
      <c r="RQ120" s="31">
        <v>2</v>
      </c>
      <c r="RR120" s="31">
        <v>2</v>
      </c>
      <c r="RS120" s="31">
        <v>2</v>
      </c>
      <c r="RT120" s="31" t="s">
        <v>2627</v>
      </c>
      <c r="RX120" s="31">
        <v>4</v>
      </c>
      <c r="RY120" s="31">
        <v>2</v>
      </c>
      <c r="RZ120" s="31">
        <v>2</v>
      </c>
      <c r="SA120" s="31">
        <v>2</v>
      </c>
      <c r="SB120" s="31">
        <v>2</v>
      </c>
      <c r="SC120" s="31">
        <v>2</v>
      </c>
      <c r="SD120" s="31">
        <v>4</v>
      </c>
      <c r="SE120" s="31">
        <v>2</v>
      </c>
      <c r="SF120" s="31">
        <v>2</v>
      </c>
      <c r="SG120" s="31">
        <v>2</v>
      </c>
      <c r="SH120" s="31">
        <v>2</v>
      </c>
      <c r="SI120" s="31">
        <v>2</v>
      </c>
      <c r="SJ120" s="31">
        <v>2</v>
      </c>
      <c r="SK120" s="31">
        <v>2</v>
      </c>
      <c r="SL120" s="31">
        <v>2</v>
      </c>
      <c r="SM120" s="31" t="s">
        <v>1430</v>
      </c>
      <c r="SO120" s="31">
        <v>2</v>
      </c>
      <c r="SP120" s="31">
        <v>2</v>
      </c>
      <c r="SQ120" s="31">
        <v>2</v>
      </c>
      <c r="SR120" s="31">
        <v>2</v>
      </c>
      <c r="SS120" s="31">
        <v>2</v>
      </c>
      <c r="ST120" s="31">
        <v>2</v>
      </c>
      <c r="SU120" s="31">
        <v>2</v>
      </c>
      <c r="SV120" s="31">
        <v>2</v>
      </c>
      <c r="SW120" s="31" t="s">
        <v>1437</v>
      </c>
      <c r="SX120" s="31">
        <v>2</v>
      </c>
      <c r="SZ120" s="31">
        <v>2</v>
      </c>
      <c r="TA120" s="31">
        <v>2</v>
      </c>
      <c r="TB120" s="31">
        <v>2</v>
      </c>
      <c r="TC120" s="31">
        <v>2</v>
      </c>
      <c r="TD120" s="31">
        <v>1</v>
      </c>
      <c r="TE120" s="31">
        <v>2</v>
      </c>
      <c r="TF120" s="31">
        <v>2</v>
      </c>
      <c r="TG120" s="31">
        <v>1</v>
      </c>
      <c r="TJ120" s="31" t="s">
        <v>1430</v>
      </c>
      <c r="TK120" s="31" t="s">
        <v>1437</v>
      </c>
      <c r="TL120" s="31" t="s">
        <v>2234</v>
      </c>
      <c r="TQ120" s="31">
        <v>8</v>
      </c>
      <c r="TS120" s="31">
        <v>2</v>
      </c>
      <c r="TT120" s="31">
        <v>2</v>
      </c>
      <c r="TU120" s="31">
        <v>2</v>
      </c>
      <c r="TV120" s="31">
        <v>1</v>
      </c>
      <c r="TW120" s="31">
        <v>2</v>
      </c>
      <c r="TX120" s="31">
        <v>2</v>
      </c>
      <c r="TY120" s="31">
        <v>2</v>
      </c>
      <c r="TZ120" s="31">
        <v>1</v>
      </c>
      <c r="UA120" s="31">
        <v>1</v>
      </c>
    </row>
    <row r="121" spans="1:547" s="31" customFormat="1" ht="13.5" customHeight="1">
      <c r="A121" s="31">
        <f t="shared" si="1"/>
        <v>119</v>
      </c>
      <c r="B121" s="31">
        <v>119</v>
      </c>
      <c r="C121" s="31">
        <v>89</v>
      </c>
      <c r="D121" s="31" t="s">
        <v>2121</v>
      </c>
      <c r="E121" s="31" t="s">
        <v>2628</v>
      </c>
      <c r="H121" s="31">
        <v>42594</v>
      </c>
      <c r="I121" s="31">
        <v>30974</v>
      </c>
      <c r="J121" s="31">
        <v>2</v>
      </c>
      <c r="K121" s="31">
        <v>1</v>
      </c>
      <c r="L121" s="31">
        <v>5</v>
      </c>
      <c r="M121" s="31">
        <v>2</v>
      </c>
      <c r="N121" s="31">
        <v>1</v>
      </c>
      <c r="O121" s="31">
        <v>1</v>
      </c>
      <c r="P121" s="31">
        <v>1</v>
      </c>
      <c r="Q121" s="31">
        <v>1</v>
      </c>
      <c r="R121" s="31">
        <v>42156</v>
      </c>
      <c r="S121" s="31">
        <v>42217</v>
      </c>
      <c r="T121" s="31">
        <v>42278</v>
      </c>
      <c r="W121" s="31">
        <v>1</v>
      </c>
      <c r="X121" s="31">
        <v>2</v>
      </c>
      <c r="Y121" s="31">
        <v>2</v>
      </c>
      <c r="Z121" s="31">
        <v>2</v>
      </c>
      <c r="AA121" s="31">
        <v>2</v>
      </c>
      <c r="AB121" s="31">
        <v>2</v>
      </c>
      <c r="AC121" s="31">
        <v>2</v>
      </c>
      <c r="AE121" s="31">
        <v>3</v>
      </c>
      <c r="AF121" s="31">
        <v>1</v>
      </c>
      <c r="AH121" s="31">
        <v>1</v>
      </c>
      <c r="AI121" s="31">
        <v>6</v>
      </c>
      <c r="AJ121" s="31">
        <v>2</v>
      </c>
      <c r="AK121" s="31">
        <v>1</v>
      </c>
      <c r="AL121" s="31">
        <v>1</v>
      </c>
      <c r="AN121" s="31">
        <v>2</v>
      </c>
      <c r="AO121" s="31">
        <v>2</v>
      </c>
      <c r="AP121" s="31">
        <v>2</v>
      </c>
      <c r="AQ121" s="31">
        <v>2</v>
      </c>
      <c r="AR121" s="31">
        <v>2</v>
      </c>
      <c r="AS121" s="31">
        <v>2</v>
      </c>
      <c r="AT121" s="31">
        <v>2</v>
      </c>
      <c r="AU121" s="31">
        <v>2</v>
      </c>
      <c r="AW121" s="31">
        <v>2</v>
      </c>
      <c r="AX121" s="31">
        <v>2</v>
      </c>
      <c r="AY121" s="31">
        <v>2</v>
      </c>
      <c r="AZ121" s="31">
        <v>2</v>
      </c>
      <c r="BA121" s="31">
        <v>2</v>
      </c>
      <c r="BB121" s="31">
        <v>2</v>
      </c>
      <c r="BD121" s="31">
        <v>1</v>
      </c>
      <c r="BE121" s="31">
        <v>2</v>
      </c>
      <c r="BF121" s="31">
        <v>2</v>
      </c>
      <c r="BG121" s="31">
        <v>2</v>
      </c>
      <c r="BH121" s="31">
        <v>2</v>
      </c>
      <c r="BI121" s="31">
        <v>2</v>
      </c>
      <c r="BK121" s="31">
        <v>2</v>
      </c>
      <c r="BL121" s="31">
        <v>1</v>
      </c>
      <c r="BM121" s="31">
        <v>2</v>
      </c>
      <c r="BN121" s="31">
        <v>2</v>
      </c>
      <c r="BO121" s="31">
        <v>2</v>
      </c>
      <c r="BP121" s="31">
        <v>2</v>
      </c>
      <c r="BQ121" s="31">
        <v>3</v>
      </c>
      <c r="BT121" s="31">
        <v>2</v>
      </c>
      <c r="BU121" s="31">
        <v>2</v>
      </c>
      <c r="BV121" s="31">
        <v>2</v>
      </c>
      <c r="BW121" s="31">
        <v>2</v>
      </c>
      <c r="BX121" s="31">
        <v>2</v>
      </c>
      <c r="BY121" s="31">
        <v>1</v>
      </c>
      <c r="BZ121" s="31">
        <v>2</v>
      </c>
      <c r="CA121" s="31">
        <v>2</v>
      </c>
      <c r="CD121" s="31">
        <v>1</v>
      </c>
      <c r="CH121" s="31">
        <v>1</v>
      </c>
      <c r="CM121" s="31">
        <v>21</v>
      </c>
      <c r="CN121" s="31">
        <v>15</v>
      </c>
      <c r="CO121" s="31">
        <v>4</v>
      </c>
      <c r="CP121" s="31">
        <v>10</v>
      </c>
      <c r="DA121" s="31">
        <v>4</v>
      </c>
      <c r="DB121" s="31">
        <v>2</v>
      </c>
      <c r="DC121" s="31">
        <v>7</v>
      </c>
      <c r="DD121" s="31">
        <v>3</v>
      </c>
      <c r="DE121" s="31">
        <v>2.5</v>
      </c>
      <c r="DF121" s="31">
        <v>4</v>
      </c>
      <c r="DG121" s="31">
        <v>4</v>
      </c>
      <c r="DH121" s="31">
        <v>4</v>
      </c>
      <c r="DI121" s="31">
        <v>4</v>
      </c>
      <c r="DJ121" s="31">
        <v>4</v>
      </c>
      <c r="DK121" s="31">
        <v>4</v>
      </c>
      <c r="DL121" s="31">
        <v>4</v>
      </c>
      <c r="DM121" s="31">
        <v>4</v>
      </c>
      <c r="DN121" s="31">
        <v>4</v>
      </c>
      <c r="DO121" s="31">
        <v>4</v>
      </c>
      <c r="DP121" s="31">
        <v>4</v>
      </c>
      <c r="DQ121" s="31">
        <v>4</v>
      </c>
      <c r="DR121" s="31">
        <v>48</v>
      </c>
      <c r="DS121" s="31">
        <v>0</v>
      </c>
      <c r="EW121" s="31">
        <v>2</v>
      </c>
      <c r="EX121" s="31">
        <v>1</v>
      </c>
      <c r="FK121" s="31">
        <v>2</v>
      </c>
      <c r="FL121" s="31">
        <v>2</v>
      </c>
      <c r="FM121" s="31">
        <v>2</v>
      </c>
      <c r="FN121" s="31">
        <v>2</v>
      </c>
      <c r="FO121" s="31">
        <v>2</v>
      </c>
      <c r="FP121" s="31">
        <v>2</v>
      </c>
      <c r="FQ121" s="31">
        <v>2</v>
      </c>
      <c r="FR121" s="31">
        <v>2</v>
      </c>
      <c r="FS121" s="31">
        <v>4</v>
      </c>
      <c r="FT121" s="31">
        <v>2</v>
      </c>
      <c r="FU121" s="31">
        <v>2</v>
      </c>
      <c r="FV121" s="31">
        <v>2</v>
      </c>
      <c r="FW121" s="31">
        <v>1</v>
      </c>
      <c r="FX121" s="31">
        <v>1</v>
      </c>
      <c r="FY121" s="31">
        <v>2</v>
      </c>
      <c r="GA121" s="31">
        <v>2</v>
      </c>
      <c r="GB121" s="31">
        <v>2</v>
      </c>
      <c r="GC121" s="31">
        <v>1</v>
      </c>
      <c r="GD121" s="31">
        <v>2000</v>
      </c>
      <c r="GE121" s="31">
        <v>2</v>
      </c>
      <c r="GF121" s="31">
        <v>1</v>
      </c>
      <c r="GH121" s="31">
        <v>2</v>
      </c>
      <c r="GJ121" s="31">
        <v>2</v>
      </c>
      <c r="GL121" s="31">
        <v>1</v>
      </c>
      <c r="GO121" s="31">
        <v>2</v>
      </c>
      <c r="GQ121" s="31">
        <v>2</v>
      </c>
      <c r="GS121" s="31">
        <v>2</v>
      </c>
      <c r="GU121" s="31">
        <v>2</v>
      </c>
      <c r="GW121" s="31">
        <v>2</v>
      </c>
      <c r="GY121" s="31">
        <v>1</v>
      </c>
      <c r="HM121" s="31">
        <v>1</v>
      </c>
      <c r="HN121" s="31" t="s">
        <v>2629</v>
      </c>
      <c r="HP121" s="31">
        <v>1</v>
      </c>
      <c r="HQ121" s="31">
        <v>2</v>
      </c>
      <c r="HR121" s="31">
        <v>1</v>
      </c>
      <c r="HS121" s="31">
        <v>2</v>
      </c>
      <c r="HT121" s="31">
        <v>2</v>
      </c>
      <c r="HU121" s="31">
        <v>2</v>
      </c>
      <c r="HV121" s="31">
        <v>2</v>
      </c>
      <c r="HW121" s="31" t="s">
        <v>2142</v>
      </c>
      <c r="HX121" s="31" t="s">
        <v>2630</v>
      </c>
      <c r="HZ121" s="31">
        <v>2</v>
      </c>
      <c r="IA121" s="31">
        <v>2</v>
      </c>
      <c r="IB121" s="31">
        <v>2</v>
      </c>
      <c r="IC121" s="31">
        <v>2</v>
      </c>
      <c r="ID121" s="31">
        <v>2</v>
      </c>
      <c r="IE121" s="31">
        <v>2</v>
      </c>
      <c r="IF121" s="31">
        <v>2</v>
      </c>
      <c r="IJ121" s="31">
        <v>2</v>
      </c>
      <c r="IK121" s="31">
        <v>2</v>
      </c>
      <c r="IL121" s="31">
        <v>2</v>
      </c>
      <c r="IM121" s="31">
        <v>2</v>
      </c>
      <c r="IN121" s="31">
        <v>2</v>
      </c>
      <c r="IO121" s="31">
        <v>2</v>
      </c>
      <c r="IP121" s="31">
        <v>2</v>
      </c>
      <c r="IT121" s="31">
        <v>2</v>
      </c>
      <c r="IU121" s="31">
        <v>2</v>
      </c>
      <c r="IV121" s="31">
        <v>2</v>
      </c>
      <c r="IW121" s="31">
        <v>2</v>
      </c>
      <c r="IX121" s="31">
        <v>2</v>
      </c>
      <c r="IY121" s="31">
        <v>2</v>
      </c>
      <c r="IZ121" s="31">
        <v>2</v>
      </c>
      <c r="JD121" s="31">
        <v>2</v>
      </c>
      <c r="JE121" s="31">
        <v>2</v>
      </c>
      <c r="JF121" s="31">
        <v>2</v>
      </c>
      <c r="JG121" s="31">
        <v>2</v>
      </c>
      <c r="JH121" s="31">
        <v>2</v>
      </c>
      <c r="JI121" s="31">
        <v>2</v>
      </c>
      <c r="JJ121" s="31">
        <v>2</v>
      </c>
      <c r="JN121" s="31" t="s">
        <v>1659</v>
      </c>
      <c r="JR121" s="31" t="s">
        <v>2144</v>
      </c>
      <c r="JZ121" s="31">
        <v>1</v>
      </c>
      <c r="KC121" s="31">
        <v>2</v>
      </c>
      <c r="KD121" s="31" t="s">
        <v>2055</v>
      </c>
      <c r="KE121" s="31">
        <v>56</v>
      </c>
      <c r="KF121" s="31" t="s">
        <v>2630</v>
      </c>
      <c r="KG121" s="31" t="s">
        <v>2055</v>
      </c>
      <c r="KH121" s="31">
        <v>72</v>
      </c>
      <c r="KI121" s="31" t="s">
        <v>2142</v>
      </c>
      <c r="KJ121" s="31" t="s">
        <v>2055</v>
      </c>
      <c r="KK121" s="31">
        <v>75</v>
      </c>
      <c r="LA121" s="31" t="s">
        <v>2181</v>
      </c>
      <c r="LB121" s="31" t="s">
        <v>2162</v>
      </c>
      <c r="LC121" s="31">
        <v>2</v>
      </c>
      <c r="LD121" s="31">
        <v>0</v>
      </c>
      <c r="LE121" s="31" t="s">
        <v>2330</v>
      </c>
      <c r="LF121" s="31">
        <v>2</v>
      </c>
      <c r="LG121" s="31">
        <v>2</v>
      </c>
      <c r="LH121" s="31">
        <v>1</v>
      </c>
      <c r="LI121" s="31">
        <v>2</v>
      </c>
      <c r="LK121" s="31">
        <v>2</v>
      </c>
      <c r="LM121" s="31">
        <v>2</v>
      </c>
      <c r="LO121" s="31">
        <v>2</v>
      </c>
      <c r="LQ121" s="31">
        <v>2</v>
      </c>
      <c r="LS121" s="31">
        <v>2</v>
      </c>
      <c r="LU121" s="31">
        <v>2</v>
      </c>
      <c r="LW121" s="31">
        <v>2</v>
      </c>
      <c r="LY121" s="31">
        <v>2</v>
      </c>
      <c r="MA121" s="31">
        <v>1</v>
      </c>
      <c r="MB121" s="31">
        <v>20</v>
      </c>
      <c r="MC121" s="31">
        <v>2</v>
      </c>
      <c r="ME121" s="31">
        <v>2</v>
      </c>
      <c r="MG121" s="31">
        <v>2</v>
      </c>
      <c r="MI121" s="31">
        <v>2</v>
      </c>
      <c r="MK121" s="31">
        <v>2</v>
      </c>
      <c r="MM121" s="31">
        <v>2</v>
      </c>
      <c r="MO121" s="31">
        <v>2</v>
      </c>
      <c r="MQ121" s="31">
        <v>2</v>
      </c>
      <c r="MS121" s="31">
        <v>2</v>
      </c>
      <c r="MU121" s="31">
        <v>2</v>
      </c>
      <c r="MW121" s="31">
        <v>2</v>
      </c>
      <c r="MY121" s="31" t="s">
        <v>356</v>
      </c>
      <c r="MZ121" s="31">
        <v>14</v>
      </c>
      <c r="NA121" s="31">
        <v>2</v>
      </c>
      <c r="NC121" s="31">
        <v>2</v>
      </c>
      <c r="NE121" s="31">
        <v>2</v>
      </c>
      <c r="NG121" s="31">
        <v>2</v>
      </c>
      <c r="NI121" s="31">
        <v>2</v>
      </c>
      <c r="NK121" s="31">
        <v>2</v>
      </c>
      <c r="NM121" s="31">
        <v>2</v>
      </c>
      <c r="NO121" s="31">
        <v>2</v>
      </c>
      <c r="NQ121" s="31">
        <v>1</v>
      </c>
      <c r="NR121" s="31">
        <v>2</v>
      </c>
      <c r="NS121" s="31">
        <v>2</v>
      </c>
      <c r="NU121" s="31">
        <v>2</v>
      </c>
      <c r="NW121" s="31">
        <v>2</v>
      </c>
      <c r="NY121" s="31">
        <v>2</v>
      </c>
      <c r="OA121" s="31">
        <v>2</v>
      </c>
      <c r="OC121" s="31">
        <v>2</v>
      </c>
      <c r="OE121" s="31">
        <v>2</v>
      </c>
      <c r="OG121" s="31">
        <v>2</v>
      </c>
      <c r="OI121" s="31">
        <v>2</v>
      </c>
      <c r="OK121" s="31">
        <v>2</v>
      </c>
      <c r="OM121" s="31">
        <v>2</v>
      </c>
      <c r="OO121" s="31">
        <v>2</v>
      </c>
      <c r="OQ121" s="31" t="s">
        <v>355</v>
      </c>
      <c r="OS121" s="31">
        <v>2</v>
      </c>
      <c r="OU121" s="31">
        <v>2</v>
      </c>
      <c r="OW121" s="31">
        <v>2</v>
      </c>
      <c r="OY121" s="31">
        <v>2</v>
      </c>
      <c r="PA121" s="31">
        <v>2</v>
      </c>
      <c r="PC121" s="31">
        <v>2</v>
      </c>
      <c r="PE121" s="31">
        <v>2</v>
      </c>
      <c r="PG121" s="31">
        <v>2</v>
      </c>
      <c r="PI121" s="31">
        <v>2</v>
      </c>
      <c r="PK121" s="31">
        <v>2</v>
      </c>
      <c r="PM121" s="31">
        <v>2</v>
      </c>
      <c r="PO121" s="31">
        <v>2</v>
      </c>
      <c r="PQ121" s="31">
        <v>2</v>
      </c>
      <c r="PS121" s="31">
        <v>2</v>
      </c>
      <c r="PU121" s="31">
        <v>2</v>
      </c>
      <c r="PW121" s="31">
        <v>2</v>
      </c>
      <c r="PY121" s="31">
        <v>2</v>
      </c>
      <c r="QA121" s="31">
        <v>2</v>
      </c>
      <c r="QC121" s="31">
        <v>2</v>
      </c>
      <c r="QE121" s="31">
        <v>2</v>
      </c>
      <c r="QG121" s="31">
        <v>2</v>
      </c>
      <c r="QI121" s="31" t="s">
        <v>355</v>
      </c>
      <c r="QK121" s="31">
        <v>1</v>
      </c>
      <c r="QL121" s="31">
        <v>2</v>
      </c>
      <c r="QM121" s="31">
        <v>1</v>
      </c>
      <c r="QN121" s="31">
        <v>2</v>
      </c>
      <c r="QO121" s="31">
        <v>2</v>
      </c>
      <c r="QP121" s="31">
        <v>2</v>
      </c>
      <c r="QQ121" s="31">
        <v>2</v>
      </c>
      <c r="QR121" s="31">
        <v>2</v>
      </c>
      <c r="QS121" s="31">
        <v>2</v>
      </c>
      <c r="QT121" s="31">
        <v>2</v>
      </c>
      <c r="QU121" s="31">
        <v>2</v>
      </c>
      <c r="QV121" s="31">
        <v>2</v>
      </c>
      <c r="QW121" s="31">
        <v>2</v>
      </c>
      <c r="QX121" s="31">
        <v>2</v>
      </c>
      <c r="QY121" s="31">
        <v>2</v>
      </c>
      <c r="QZ121" s="31">
        <v>2</v>
      </c>
      <c r="RA121" s="31">
        <v>2</v>
      </c>
      <c r="RB121" s="31">
        <v>2</v>
      </c>
      <c r="RC121" s="31">
        <v>2</v>
      </c>
      <c r="RD121" s="31">
        <v>2</v>
      </c>
      <c r="RE121" s="31">
        <v>2</v>
      </c>
      <c r="RF121" s="31">
        <v>2</v>
      </c>
      <c r="RG121" s="31">
        <v>2</v>
      </c>
      <c r="RH121" s="31">
        <v>2</v>
      </c>
      <c r="RI121" s="31">
        <v>2</v>
      </c>
      <c r="RJ121" s="31">
        <v>2</v>
      </c>
      <c r="RK121" s="31">
        <v>1</v>
      </c>
      <c r="RL121" s="31">
        <v>2</v>
      </c>
      <c r="RM121" s="31">
        <v>2</v>
      </c>
      <c r="RN121" s="31">
        <v>2</v>
      </c>
      <c r="RO121" s="31">
        <v>1</v>
      </c>
      <c r="RP121" s="31">
        <v>2</v>
      </c>
      <c r="RQ121" s="31">
        <v>2</v>
      </c>
      <c r="RR121" s="31">
        <v>1</v>
      </c>
      <c r="RS121" s="31">
        <v>2</v>
      </c>
      <c r="RT121" s="31" t="s">
        <v>2631</v>
      </c>
      <c r="RX121" s="31">
        <v>4</v>
      </c>
      <c r="RY121" s="31">
        <v>1</v>
      </c>
      <c r="RZ121" s="31">
        <v>2</v>
      </c>
      <c r="SA121" s="31">
        <v>2</v>
      </c>
      <c r="SB121" s="31">
        <v>2</v>
      </c>
      <c r="SC121" s="31">
        <v>2</v>
      </c>
      <c r="SD121" s="31">
        <v>4</v>
      </c>
      <c r="SE121" s="31">
        <v>1</v>
      </c>
      <c r="SF121" s="31">
        <v>2</v>
      </c>
      <c r="SG121" s="31">
        <v>2</v>
      </c>
      <c r="SH121" s="31">
        <v>2</v>
      </c>
      <c r="SI121" s="31">
        <v>2</v>
      </c>
      <c r="SJ121" s="31">
        <v>2</v>
      </c>
      <c r="SK121" s="31">
        <v>2</v>
      </c>
      <c r="SL121" s="31">
        <v>2</v>
      </c>
      <c r="SM121" s="31" t="s">
        <v>2153</v>
      </c>
      <c r="SO121" s="31">
        <v>2</v>
      </c>
      <c r="SP121" s="31">
        <v>2</v>
      </c>
      <c r="SQ121" s="31">
        <v>2</v>
      </c>
      <c r="SR121" s="31">
        <v>2</v>
      </c>
      <c r="SS121" s="31">
        <v>2</v>
      </c>
      <c r="ST121" s="31">
        <v>2</v>
      </c>
      <c r="SU121" s="31">
        <v>2</v>
      </c>
      <c r="SV121" s="31">
        <v>2</v>
      </c>
      <c r="SW121" s="31" t="s">
        <v>1430</v>
      </c>
      <c r="SX121" s="31">
        <v>2</v>
      </c>
      <c r="SZ121" s="31">
        <v>2</v>
      </c>
      <c r="TA121" s="31">
        <v>2</v>
      </c>
      <c r="TB121" s="31">
        <v>2</v>
      </c>
      <c r="TC121" s="31">
        <v>2</v>
      </c>
      <c r="TD121" s="31">
        <v>2</v>
      </c>
      <c r="TE121" s="31">
        <v>2</v>
      </c>
      <c r="TF121" s="31">
        <v>2</v>
      </c>
      <c r="TG121" s="31">
        <v>2</v>
      </c>
      <c r="TH121" s="31" t="s">
        <v>2632</v>
      </c>
      <c r="TJ121" s="31" t="s">
        <v>2153</v>
      </c>
      <c r="TK121" s="31" t="s">
        <v>1430</v>
      </c>
      <c r="TL121" s="31" t="s">
        <v>2166</v>
      </c>
      <c r="TQ121" s="31">
        <v>4.5</v>
      </c>
      <c r="TS121" s="31">
        <v>2</v>
      </c>
      <c r="TT121" s="31">
        <v>2</v>
      </c>
      <c r="TU121" s="31">
        <v>2</v>
      </c>
      <c r="TV121" s="31">
        <v>2</v>
      </c>
      <c r="TW121" s="31">
        <v>2</v>
      </c>
      <c r="TX121" s="31">
        <v>2</v>
      </c>
      <c r="TY121" s="31">
        <v>2</v>
      </c>
      <c r="TZ121" s="31">
        <v>1</v>
      </c>
      <c r="UA121" s="31">
        <v>1</v>
      </c>
    </row>
    <row r="122" spans="1:547" s="31" customFormat="1" ht="13.5" customHeight="1">
      <c r="A122" s="31">
        <f t="shared" si="1"/>
        <v>120</v>
      </c>
      <c r="B122" s="31">
        <v>120</v>
      </c>
      <c r="C122" s="31">
        <v>90</v>
      </c>
      <c r="D122" s="31" t="s">
        <v>2121</v>
      </c>
      <c r="E122" s="31" t="s">
        <v>2633</v>
      </c>
      <c r="H122" s="31">
        <v>42598</v>
      </c>
      <c r="I122" s="31">
        <v>29635</v>
      </c>
      <c r="J122" s="31">
        <v>2</v>
      </c>
      <c r="K122" s="31">
        <v>1</v>
      </c>
      <c r="L122" s="31">
        <v>3</v>
      </c>
      <c r="M122" s="31">
        <v>1</v>
      </c>
      <c r="P122" s="31">
        <v>4</v>
      </c>
      <c r="Q122" s="31">
        <v>2</v>
      </c>
      <c r="R122" s="31">
        <v>42064</v>
      </c>
      <c r="S122" s="31">
        <v>42217</v>
      </c>
      <c r="T122" s="31">
        <v>42420</v>
      </c>
      <c r="W122" s="31">
        <v>1</v>
      </c>
      <c r="X122" s="31">
        <v>2</v>
      </c>
      <c r="Y122" s="31">
        <v>2</v>
      </c>
      <c r="Z122" s="31">
        <v>1</v>
      </c>
      <c r="AA122" s="31">
        <v>2</v>
      </c>
      <c r="AB122" s="31">
        <v>2</v>
      </c>
      <c r="AC122" s="31">
        <v>2</v>
      </c>
      <c r="AD122" s="31">
        <v>3</v>
      </c>
      <c r="AE122" s="31">
        <v>2</v>
      </c>
      <c r="AF122" s="31">
        <v>2</v>
      </c>
      <c r="AG122" s="31">
        <v>1</v>
      </c>
      <c r="AH122" s="31">
        <v>2</v>
      </c>
      <c r="AI122" s="31">
        <v>6</v>
      </c>
      <c r="AJ122" s="31">
        <v>1</v>
      </c>
      <c r="AK122" s="31">
        <v>4</v>
      </c>
      <c r="AL122" s="31">
        <v>2</v>
      </c>
      <c r="AN122" s="31">
        <v>2</v>
      </c>
      <c r="AO122" s="31">
        <v>2</v>
      </c>
      <c r="AP122" s="31">
        <v>2</v>
      </c>
      <c r="AQ122" s="31">
        <v>2</v>
      </c>
      <c r="AR122" s="31">
        <v>2</v>
      </c>
      <c r="AS122" s="31">
        <v>2</v>
      </c>
      <c r="AT122" s="31">
        <v>2</v>
      </c>
      <c r="AU122" s="31">
        <v>2</v>
      </c>
      <c r="AW122" s="31">
        <v>1</v>
      </c>
      <c r="AX122" s="31">
        <v>2</v>
      </c>
      <c r="AY122" s="31">
        <v>2</v>
      </c>
      <c r="AZ122" s="31">
        <v>1</v>
      </c>
      <c r="BA122" s="31">
        <v>1</v>
      </c>
      <c r="BB122" s="31">
        <v>2</v>
      </c>
      <c r="BD122" s="31">
        <v>1</v>
      </c>
      <c r="BE122" s="31">
        <v>1</v>
      </c>
      <c r="BF122" s="31">
        <v>2</v>
      </c>
      <c r="BG122" s="31">
        <v>1</v>
      </c>
      <c r="BH122" s="31">
        <v>1</v>
      </c>
      <c r="BI122" s="31">
        <v>2</v>
      </c>
      <c r="BK122" s="31">
        <v>2</v>
      </c>
      <c r="BL122" s="31">
        <v>2</v>
      </c>
      <c r="BM122" s="31">
        <v>2</v>
      </c>
      <c r="BN122" s="31">
        <v>2</v>
      </c>
      <c r="BO122" s="31">
        <v>2</v>
      </c>
      <c r="BP122" s="31">
        <v>2</v>
      </c>
      <c r="BQ122" s="31">
        <v>2</v>
      </c>
      <c r="BT122" s="31">
        <v>2</v>
      </c>
      <c r="BU122" s="31">
        <v>2</v>
      </c>
      <c r="BV122" s="31">
        <v>2</v>
      </c>
      <c r="BW122" s="31">
        <v>2</v>
      </c>
      <c r="BX122" s="31">
        <v>2</v>
      </c>
      <c r="BY122" s="31">
        <v>1</v>
      </c>
      <c r="BZ122" s="31">
        <v>2</v>
      </c>
      <c r="CA122" s="31">
        <v>2</v>
      </c>
      <c r="CB122" s="31">
        <v>2</v>
      </c>
      <c r="CC122" s="31">
        <v>2</v>
      </c>
      <c r="CD122" s="31">
        <v>1</v>
      </c>
      <c r="CH122" s="31">
        <v>1</v>
      </c>
      <c r="CM122" s="31">
        <v>5</v>
      </c>
      <c r="CN122" s="31">
        <v>8</v>
      </c>
      <c r="CO122" s="31">
        <v>31</v>
      </c>
      <c r="CP122" s="31">
        <v>11</v>
      </c>
      <c r="DA122" s="31">
        <v>2</v>
      </c>
      <c r="DB122" s="31">
        <v>3</v>
      </c>
      <c r="DC122" s="31">
        <v>10</v>
      </c>
      <c r="DF122" s="31">
        <v>4</v>
      </c>
      <c r="DG122" s="31">
        <v>4</v>
      </c>
      <c r="DH122" s="31">
        <v>4</v>
      </c>
      <c r="DI122" s="31">
        <v>2</v>
      </c>
      <c r="DJ122" s="31">
        <v>2</v>
      </c>
      <c r="DK122" s="31">
        <v>3</v>
      </c>
      <c r="DL122" s="31">
        <v>4</v>
      </c>
      <c r="DM122" s="31">
        <v>4</v>
      </c>
      <c r="DN122" s="31">
        <v>4</v>
      </c>
      <c r="DO122" s="31">
        <v>4</v>
      </c>
      <c r="DP122" s="31">
        <v>4</v>
      </c>
      <c r="DQ122" s="31">
        <v>4</v>
      </c>
      <c r="DR122" s="31">
        <v>43</v>
      </c>
      <c r="DS122" s="31">
        <v>0.28499531835205899</v>
      </c>
      <c r="EV122" s="31">
        <v>2</v>
      </c>
      <c r="EW122" s="31">
        <v>2</v>
      </c>
      <c r="EX122" s="31">
        <v>2</v>
      </c>
      <c r="EZ122" s="31">
        <v>1</v>
      </c>
      <c r="FA122" s="31">
        <v>1</v>
      </c>
      <c r="FK122" s="31">
        <v>2</v>
      </c>
      <c r="FL122" s="31">
        <v>2</v>
      </c>
      <c r="FM122" s="31">
        <v>2</v>
      </c>
      <c r="FN122" s="31">
        <v>2</v>
      </c>
      <c r="FO122" s="31">
        <v>2</v>
      </c>
      <c r="FP122" s="31">
        <v>2</v>
      </c>
      <c r="FQ122" s="31">
        <v>2</v>
      </c>
      <c r="FR122" s="31">
        <v>2</v>
      </c>
      <c r="FS122" s="31">
        <v>4</v>
      </c>
      <c r="FT122" s="31">
        <v>2</v>
      </c>
      <c r="FU122" s="31">
        <v>2</v>
      </c>
      <c r="FV122" s="31">
        <v>2</v>
      </c>
      <c r="FW122" s="31">
        <v>1</v>
      </c>
      <c r="FX122" s="31">
        <v>1</v>
      </c>
      <c r="FY122" s="31">
        <v>2</v>
      </c>
      <c r="GA122" s="31">
        <v>2</v>
      </c>
      <c r="GB122" s="31">
        <v>2</v>
      </c>
      <c r="GC122" s="31">
        <v>2</v>
      </c>
      <c r="GE122" s="31">
        <v>2</v>
      </c>
      <c r="GH122" s="31">
        <v>2</v>
      </c>
      <c r="GJ122" s="31">
        <v>2</v>
      </c>
      <c r="GL122" s="31">
        <v>1</v>
      </c>
      <c r="GM122" s="31">
        <v>42401</v>
      </c>
      <c r="GO122" s="31">
        <v>2</v>
      </c>
      <c r="GQ122" s="31">
        <v>2</v>
      </c>
      <c r="GS122" s="31">
        <v>2</v>
      </c>
      <c r="GU122" s="31">
        <v>2</v>
      </c>
      <c r="GW122" s="31">
        <v>2</v>
      </c>
      <c r="HM122" s="31">
        <v>2</v>
      </c>
      <c r="HP122" s="31">
        <v>2</v>
      </c>
      <c r="HQ122" s="31">
        <v>2</v>
      </c>
      <c r="HR122" s="31">
        <v>2</v>
      </c>
      <c r="HS122" s="31">
        <v>2</v>
      </c>
      <c r="HT122" s="31">
        <v>2</v>
      </c>
      <c r="HU122" s="31">
        <v>2</v>
      </c>
      <c r="HV122" s="31">
        <v>2</v>
      </c>
      <c r="HZ122" s="31">
        <v>2</v>
      </c>
      <c r="IA122" s="31">
        <v>2</v>
      </c>
      <c r="IB122" s="31">
        <v>2</v>
      </c>
      <c r="IC122" s="31">
        <v>2</v>
      </c>
      <c r="ID122" s="31">
        <v>2</v>
      </c>
      <c r="IE122" s="31">
        <v>2</v>
      </c>
      <c r="IF122" s="31">
        <v>2</v>
      </c>
      <c r="IJ122" s="31">
        <v>1</v>
      </c>
      <c r="IK122" s="31">
        <v>2</v>
      </c>
      <c r="IL122" s="31">
        <v>2</v>
      </c>
      <c r="IM122" s="31">
        <v>2</v>
      </c>
      <c r="IN122" s="31">
        <v>2</v>
      </c>
      <c r="IO122" s="31">
        <v>2</v>
      </c>
      <c r="IP122" s="31">
        <v>2</v>
      </c>
      <c r="IQ122" s="31" t="s">
        <v>2142</v>
      </c>
      <c r="IT122" s="31">
        <v>2</v>
      </c>
      <c r="IU122" s="31">
        <v>2</v>
      </c>
      <c r="IV122" s="31">
        <v>2</v>
      </c>
      <c r="IW122" s="31">
        <v>2</v>
      </c>
      <c r="IX122" s="31">
        <v>2</v>
      </c>
      <c r="IY122" s="31">
        <v>2</v>
      </c>
      <c r="IZ122" s="31">
        <v>2</v>
      </c>
      <c r="JD122" s="31">
        <v>2</v>
      </c>
      <c r="JE122" s="31">
        <v>2</v>
      </c>
      <c r="JF122" s="31">
        <v>2</v>
      </c>
      <c r="JG122" s="31">
        <v>2</v>
      </c>
      <c r="JH122" s="31">
        <v>2</v>
      </c>
      <c r="JI122" s="31">
        <v>2</v>
      </c>
      <c r="JJ122" s="31">
        <v>2</v>
      </c>
      <c r="JN122" s="31" t="s">
        <v>2005</v>
      </c>
      <c r="JZ122" s="31">
        <v>2</v>
      </c>
      <c r="KB122" s="31">
        <v>54</v>
      </c>
      <c r="KC122" s="31">
        <v>1</v>
      </c>
      <c r="LA122" s="31" t="s">
        <v>2125</v>
      </c>
      <c r="LB122" s="31" t="s">
        <v>2181</v>
      </c>
      <c r="LC122" s="31">
        <v>2</v>
      </c>
      <c r="LD122" s="31">
        <v>0</v>
      </c>
      <c r="LE122" s="31" t="s">
        <v>2223</v>
      </c>
      <c r="LF122" s="31">
        <v>2</v>
      </c>
      <c r="LG122" s="31">
        <v>1</v>
      </c>
      <c r="LH122" s="31">
        <v>1</v>
      </c>
      <c r="LI122" s="31">
        <v>2</v>
      </c>
      <c r="LK122" s="31">
        <v>2</v>
      </c>
      <c r="LM122" s="31">
        <v>2</v>
      </c>
      <c r="LO122" s="31">
        <v>1</v>
      </c>
      <c r="LP122" s="31">
        <v>24</v>
      </c>
      <c r="LQ122" s="31">
        <v>2</v>
      </c>
      <c r="LS122" s="31">
        <v>2</v>
      </c>
      <c r="LU122" s="31">
        <v>2</v>
      </c>
      <c r="LW122" s="31">
        <v>2</v>
      </c>
      <c r="LY122" s="31">
        <v>2</v>
      </c>
      <c r="MA122" s="31">
        <v>2</v>
      </c>
      <c r="MC122" s="31">
        <v>2</v>
      </c>
      <c r="ME122" s="31">
        <v>2</v>
      </c>
      <c r="MG122" s="31">
        <v>1</v>
      </c>
      <c r="MH122" s="31">
        <v>2</v>
      </c>
      <c r="MI122" s="31">
        <v>2</v>
      </c>
      <c r="MK122" s="31">
        <v>2</v>
      </c>
      <c r="MM122" s="31">
        <v>2</v>
      </c>
      <c r="MO122" s="31">
        <v>2</v>
      </c>
      <c r="MQ122" s="31">
        <v>2</v>
      </c>
      <c r="MS122" s="31">
        <v>2</v>
      </c>
      <c r="MU122" s="31">
        <v>2</v>
      </c>
      <c r="MW122" s="31">
        <v>2</v>
      </c>
      <c r="MY122" s="31" t="s">
        <v>355</v>
      </c>
      <c r="NA122" s="31">
        <v>2</v>
      </c>
      <c r="NC122" s="31">
        <v>2</v>
      </c>
      <c r="NE122" s="31">
        <v>2</v>
      </c>
      <c r="NG122" s="31">
        <v>2</v>
      </c>
      <c r="NI122" s="31">
        <v>2</v>
      </c>
      <c r="NK122" s="31">
        <v>2</v>
      </c>
      <c r="NM122" s="31">
        <v>2</v>
      </c>
      <c r="NO122" s="31">
        <v>2</v>
      </c>
      <c r="NQ122" s="31">
        <v>2</v>
      </c>
      <c r="NS122" s="31">
        <v>2</v>
      </c>
      <c r="NU122" s="31">
        <v>2</v>
      </c>
      <c r="NW122" s="31">
        <v>2</v>
      </c>
      <c r="NY122" s="31">
        <v>2</v>
      </c>
      <c r="OA122" s="31">
        <v>2</v>
      </c>
      <c r="OC122" s="31">
        <v>2</v>
      </c>
      <c r="OE122" s="31">
        <v>1</v>
      </c>
      <c r="OF122" s="31">
        <v>16</v>
      </c>
      <c r="OG122" s="31">
        <v>2</v>
      </c>
      <c r="OI122" s="31">
        <v>2</v>
      </c>
      <c r="OK122" s="31">
        <v>2</v>
      </c>
      <c r="OM122" s="31">
        <v>2</v>
      </c>
      <c r="OO122" s="31">
        <v>2</v>
      </c>
      <c r="OQ122" s="31" t="s">
        <v>355</v>
      </c>
      <c r="OS122" s="31">
        <v>2</v>
      </c>
      <c r="OU122" s="31">
        <v>2</v>
      </c>
      <c r="OW122" s="31">
        <v>2</v>
      </c>
      <c r="OY122" s="31">
        <v>1</v>
      </c>
      <c r="PA122" s="31">
        <v>2</v>
      </c>
      <c r="PC122" s="31">
        <v>2</v>
      </c>
      <c r="PE122" s="31">
        <v>2</v>
      </c>
      <c r="PG122" s="31">
        <v>2</v>
      </c>
      <c r="PI122" s="31">
        <v>2</v>
      </c>
      <c r="PK122" s="31">
        <v>2</v>
      </c>
      <c r="PM122" s="31">
        <v>2</v>
      </c>
      <c r="PO122" s="31">
        <v>2</v>
      </c>
      <c r="PQ122" s="31">
        <v>2</v>
      </c>
      <c r="PS122" s="31">
        <v>2</v>
      </c>
      <c r="PU122" s="31">
        <v>2</v>
      </c>
      <c r="PW122" s="31">
        <v>2</v>
      </c>
      <c r="PY122" s="31">
        <v>2</v>
      </c>
      <c r="QA122" s="31">
        <v>2</v>
      </c>
      <c r="QC122" s="31">
        <v>2</v>
      </c>
      <c r="QE122" s="31">
        <v>2</v>
      </c>
      <c r="QG122" s="31">
        <v>2</v>
      </c>
      <c r="QI122" s="31" t="s">
        <v>355</v>
      </c>
      <c r="QK122" s="31">
        <v>1</v>
      </c>
      <c r="QL122" s="31">
        <v>2</v>
      </c>
      <c r="QM122" s="31">
        <v>2</v>
      </c>
      <c r="QN122" s="31">
        <v>2</v>
      </c>
      <c r="QO122" s="31">
        <v>2</v>
      </c>
      <c r="QP122" s="31">
        <v>2</v>
      </c>
      <c r="QQ122" s="31">
        <v>2</v>
      </c>
      <c r="QR122" s="31">
        <v>2</v>
      </c>
      <c r="QS122" s="31">
        <v>2</v>
      </c>
      <c r="QT122" s="31">
        <v>2</v>
      </c>
      <c r="QU122" s="31">
        <v>2</v>
      </c>
      <c r="QV122" s="31">
        <v>2</v>
      </c>
      <c r="QW122" s="31">
        <v>2</v>
      </c>
      <c r="QX122" s="31">
        <v>2</v>
      </c>
      <c r="QY122" s="31">
        <v>2</v>
      </c>
      <c r="QZ122" s="31">
        <v>2</v>
      </c>
      <c r="RA122" s="31">
        <v>2</v>
      </c>
      <c r="RB122" s="31">
        <v>2</v>
      </c>
      <c r="RC122" s="31">
        <v>2</v>
      </c>
      <c r="RD122" s="31">
        <v>2</v>
      </c>
      <c r="RE122" s="31">
        <v>2</v>
      </c>
      <c r="RF122" s="31">
        <v>2</v>
      </c>
      <c r="RG122" s="31">
        <v>1</v>
      </c>
      <c r="RH122" s="31">
        <v>2</v>
      </c>
      <c r="RI122" s="31">
        <v>2</v>
      </c>
      <c r="RJ122" s="31">
        <v>2</v>
      </c>
      <c r="RK122" s="31">
        <v>2</v>
      </c>
      <c r="RL122" s="31">
        <v>2</v>
      </c>
      <c r="RM122" s="31">
        <v>2</v>
      </c>
      <c r="RN122" s="31">
        <v>1</v>
      </c>
      <c r="RO122" s="31">
        <v>1</v>
      </c>
      <c r="RP122" s="31">
        <v>2</v>
      </c>
      <c r="RQ122" s="31">
        <v>2</v>
      </c>
      <c r="RR122" s="31">
        <v>1</v>
      </c>
      <c r="RS122" s="31">
        <v>2</v>
      </c>
      <c r="RT122" s="31" t="s">
        <v>2634</v>
      </c>
      <c r="RX122" s="31">
        <v>3</v>
      </c>
      <c r="RY122" s="31">
        <v>1</v>
      </c>
      <c r="RZ122" s="31">
        <v>2</v>
      </c>
      <c r="SA122" s="31">
        <v>2</v>
      </c>
      <c r="SB122" s="31">
        <v>2</v>
      </c>
      <c r="SC122" s="31">
        <v>2</v>
      </c>
      <c r="SD122" s="31">
        <v>3</v>
      </c>
      <c r="SE122" s="31">
        <v>1</v>
      </c>
      <c r="SF122" s="31">
        <v>2</v>
      </c>
      <c r="SG122" s="31">
        <v>2</v>
      </c>
      <c r="SH122" s="31">
        <v>2</v>
      </c>
      <c r="SI122" s="31">
        <v>2</v>
      </c>
      <c r="SJ122" s="31">
        <v>2</v>
      </c>
      <c r="SK122" s="31">
        <v>2</v>
      </c>
      <c r="SL122" s="31">
        <v>2</v>
      </c>
      <c r="SM122" s="31" t="s">
        <v>2153</v>
      </c>
      <c r="SO122" s="31">
        <v>2</v>
      </c>
      <c r="SP122" s="31">
        <v>2</v>
      </c>
      <c r="SQ122" s="31">
        <v>2</v>
      </c>
      <c r="SR122" s="31">
        <v>2</v>
      </c>
      <c r="SS122" s="31">
        <v>2</v>
      </c>
      <c r="ST122" s="31">
        <v>2</v>
      </c>
      <c r="SU122" s="31">
        <v>2</v>
      </c>
      <c r="SV122" s="31">
        <v>2</v>
      </c>
      <c r="SW122" s="31" t="s">
        <v>1430</v>
      </c>
      <c r="SX122" s="31">
        <v>4</v>
      </c>
      <c r="SZ122" s="31">
        <v>2</v>
      </c>
      <c r="TA122" s="31">
        <v>2</v>
      </c>
      <c r="TB122" s="31">
        <v>2</v>
      </c>
      <c r="TC122" s="31">
        <v>2</v>
      </c>
      <c r="TD122" s="31">
        <v>2</v>
      </c>
      <c r="TE122" s="31">
        <v>2</v>
      </c>
      <c r="TF122" s="31">
        <v>2</v>
      </c>
      <c r="TG122" s="31">
        <v>2</v>
      </c>
      <c r="TH122" s="31" t="s">
        <v>2269</v>
      </c>
      <c r="TJ122" s="31" t="s">
        <v>2153</v>
      </c>
      <c r="TK122" s="31" t="s">
        <v>1430</v>
      </c>
      <c r="TL122" s="31" t="s">
        <v>2156</v>
      </c>
      <c r="TQ122" s="31">
        <v>6</v>
      </c>
      <c r="TS122" s="31">
        <v>2</v>
      </c>
      <c r="TT122" s="31">
        <v>2</v>
      </c>
      <c r="TU122" s="31">
        <v>2</v>
      </c>
      <c r="TV122" s="31">
        <v>1</v>
      </c>
      <c r="TW122" s="31">
        <v>1</v>
      </c>
      <c r="TX122" s="31">
        <v>2</v>
      </c>
      <c r="TY122" s="31">
        <v>2</v>
      </c>
      <c r="TZ122" s="31">
        <v>1</v>
      </c>
      <c r="UA122" s="31">
        <v>1</v>
      </c>
    </row>
    <row r="123" spans="1:547" s="31" customFormat="1" ht="13.5" customHeight="1">
      <c r="A123" s="31">
        <f t="shared" si="1"/>
        <v>121</v>
      </c>
      <c r="B123" s="31">
        <v>121</v>
      </c>
      <c r="C123" s="31">
        <v>91</v>
      </c>
      <c r="D123" s="31" t="s">
        <v>2121</v>
      </c>
      <c r="E123" s="31" t="s">
        <v>2635</v>
      </c>
      <c r="H123" s="31">
        <v>42608</v>
      </c>
      <c r="I123" s="31">
        <v>15217</v>
      </c>
      <c r="J123" s="31">
        <v>2</v>
      </c>
      <c r="K123" s="31">
        <v>1</v>
      </c>
      <c r="L123" s="31">
        <v>1</v>
      </c>
      <c r="M123" s="31">
        <v>1</v>
      </c>
      <c r="N123" s="31">
        <v>1</v>
      </c>
      <c r="O123" s="31">
        <v>1</v>
      </c>
      <c r="P123" s="31">
        <v>1</v>
      </c>
      <c r="Q123" s="31">
        <v>1</v>
      </c>
      <c r="R123" s="31">
        <v>42339</v>
      </c>
      <c r="S123" s="31">
        <v>42420</v>
      </c>
      <c r="T123" s="31">
        <v>42583</v>
      </c>
      <c r="W123" s="31">
        <v>1</v>
      </c>
      <c r="X123" s="31">
        <v>2</v>
      </c>
      <c r="Y123" s="31">
        <v>2</v>
      </c>
      <c r="Z123" s="31">
        <v>2</v>
      </c>
      <c r="AA123" s="31">
        <v>2</v>
      </c>
      <c r="AB123" s="31">
        <v>2</v>
      </c>
      <c r="AC123" s="31">
        <v>2</v>
      </c>
      <c r="AD123" s="31">
        <v>2</v>
      </c>
      <c r="AE123" s="31">
        <v>2</v>
      </c>
      <c r="AF123" s="31">
        <v>1</v>
      </c>
      <c r="AG123" s="31">
        <v>1</v>
      </c>
      <c r="AH123" s="31">
        <v>1</v>
      </c>
      <c r="AI123" s="31">
        <v>6</v>
      </c>
      <c r="AJ123" s="31">
        <v>2</v>
      </c>
      <c r="AK123" s="31">
        <v>4</v>
      </c>
      <c r="AL123" s="31">
        <v>2</v>
      </c>
      <c r="AN123" s="31">
        <v>2</v>
      </c>
      <c r="AO123" s="31">
        <v>2</v>
      </c>
      <c r="AP123" s="31">
        <v>2</v>
      </c>
      <c r="AQ123" s="31">
        <v>1</v>
      </c>
      <c r="AR123" s="31">
        <v>1</v>
      </c>
      <c r="AS123" s="31">
        <v>2</v>
      </c>
      <c r="AT123" s="31">
        <v>2</v>
      </c>
      <c r="AU123" s="31">
        <v>2</v>
      </c>
      <c r="AW123" s="31">
        <v>1</v>
      </c>
      <c r="AX123" s="31">
        <v>2</v>
      </c>
      <c r="AY123" s="31">
        <v>2</v>
      </c>
      <c r="AZ123" s="31">
        <v>1</v>
      </c>
      <c r="BA123" s="31">
        <v>1</v>
      </c>
      <c r="BB123" s="31">
        <v>2</v>
      </c>
      <c r="BD123" s="31">
        <v>2</v>
      </c>
      <c r="BE123" s="31">
        <v>2</v>
      </c>
      <c r="BF123" s="31">
        <v>2</v>
      </c>
      <c r="BG123" s="31">
        <v>1</v>
      </c>
      <c r="BH123" s="31">
        <v>2</v>
      </c>
      <c r="BI123" s="31">
        <v>2</v>
      </c>
      <c r="BK123" s="31">
        <v>2</v>
      </c>
      <c r="BL123" s="31">
        <v>1</v>
      </c>
      <c r="BM123" s="31">
        <v>2</v>
      </c>
      <c r="BN123" s="31">
        <v>2</v>
      </c>
      <c r="BO123" s="31">
        <v>2</v>
      </c>
      <c r="BP123" s="31">
        <v>2</v>
      </c>
      <c r="BQ123" s="31">
        <v>1</v>
      </c>
      <c r="BT123" s="31">
        <v>2</v>
      </c>
      <c r="BU123" s="31">
        <v>2</v>
      </c>
      <c r="BV123" s="31">
        <v>2</v>
      </c>
      <c r="BW123" s="31">
        <v>2</v>
      </c>
      <c r="BX123" s="31">
        <v>2</v>
      </c>
      <c r="BY123" s="31">
        <v>1</v>
      </c>
      <c r="BZ123" s="31">
        <v>2</v>
      </c>
      <c r="CA123" s="31">
        <v>2</v>
      </c>
      <c r="CB123" s="31">
        <v>2</v>
      </c>
      <c r="CC123" s="31">
        <v>2</v>
      </c>
      <c r="CD123" s="31">
        <v>1</v>
      </c>
      <c r="CH123" s="31">
        <v>1</v>
      </c>
      <c r="CM123" s="31">
        <v>11</v>
      </c>
      <c r="CN123" s="31">
        <v>31</v>
      </c>
      <c r="CO123" s="31">
        <v>7</v>
      </c>
      <c r="DA123" s="31">
        <v>2</v>
      </c>
      <c r="DB123" s="31">
        <v>3</v>
      </c>
      <c r="DC123" s="31">
        <v>1</v>
      </c>
      <c r="DF123" s="31">
        <v>4</v>
      </c>
      <c r="DG123" s="31">
        <v>4</v>
      </c>
      <c r="DH123" s="31">
        <v>4</v>
      </c>
      <c r="DI123" s="31">
        <v>4</v>
      </c>
      <c r="DJ123" s="31">
        <v>3</v>
      </c>
      <c r="DK123" s="31">
        <v>4</v>
      </c>
      <c r="DL123" s="31">
        <v>4</v>
      </c>
      <c r="DM123" s="31">
        <v>4</v>
      </c>
      <c r="DN123" s="31">
        <v>4</v>
      </c>
      <c r="DO123" s="31">
        <v>4</v>
      </c>
      <c r="DP123" s="31">
        <v>4</v>
      </c>
      <c r="DQ123" s="31">
        <v>4</v>
      </c>
      <c r="DR123" s="31">
        <v>4</v>
      </c>
      <c r="DS123" s="31">
        <v>4.9786245353159799</v>
      </c>
      <c r="EW123" s="31">
        <v>2</v>
      </c>
      <c r="EX123" s="31">
        <v>2</v>
      </c>
      <c r="FK123" s="31">
        <v>2</v>
      </c>
      <c r="FL123" s="31">
        <v>2</v>
      </c>
      <c r="FM123" s="31">
        <v>2</v>
      </c>
      <c r="FN123" s="31">
        <v>2</v>
      </c>
      <c r="FO123" s="31">
        <v>2</v>
      </c>
      <c r="FP123" s="31">
        <v>2</v>
      </c>
      <c r="FQ123" s="31">
        <v>2</v>
      </c>
      <c r="FR123" s="31">
        <v>2</v>
      </c>
      <c r="FS123" s="31">
        <v>4</v>
      </c>
      <c r="FT123" s="31">
        <v>2</v>
      </c>
      <c r="FU123" s="31">
        <v>2</v>
      </c>
      <c r="FV123" s="31">
        <v>2</v>
      </c>
      <c r="FW123" s="31">
        <v>1</v>
      </c>
      <c r="FX123" s="31">
        <v>1</v>
      </c>
      <c r="FY123" s="31">
        <v>2</v>
      </c>
      <c r="GA123" s="31">
        <v>2</v>
      </c>
      <c r="GB123" s="31">
        <v>2</v>
      </c>
      <c r="GC123" s="31">
        <v>2</v>
      </c>
      <c r="GE123" s="31">
        <v>2</v>
      </c>
      <c r="GH123" s="31">
        <v>2</v>
      </c>
      <c r="GJ123" s="31">
        <v>1</v>
      </c>
      <c r="GK123" s="31" t="s">
        <v>2636</v>
      </c>
      <c r="GL123" s="31">
        <v>1</v>
      </c>
      <c r="GM123" s="31">
        <v>42608</v>
      </c>
      <c r="GO123" s="31">
        <v>2</v>
      </c>
      <c r="GQ123" s="31">
        <v>2</v>
      </c>
      <c r="GS123" s="31">
        <v>2</v>
      </c>
      <c r="GU123" s="31">
        <v>2</v>
      </c>
      <c r="GW123" s="31">
        <v>2</v>
      </c>
      <c r="HM123" s="31">
        <v>2</v>
      </c>
      <c r="HP123" s="31">
        <v>2</v>
      </c>
      <c r="HQ123" s="31">
        <v>2</v>
      </c>
      <c r="HR123" s="31">
        <v>2</v>
      </c>
      <c r="HS123" s="31">
        <v>2</v>
      </c>
      <c r="HT123" s="31">
        <v>2</v>
      </c>
      <c r="HU123" s="31">
        <v>2</v>
      </c>
      <c r="HV123" s="31">
        <v>2</v>
      </c>
      <c r="HZ123" s="31">
        <v>2</v>
      </c>
      <c r="IA123" s="31">
        <v>2</v>
      </c>
      <c r="IB123" s="31">
        <v>2</v>
      </c>
      <c r="IC123" s="31">
        <v>2</v>
      </c>
      <c r="ID123" s="31">
        <v>2</v>
      </c>
      <c r="IE123" s="31">
        <v>2</v>
      </c>
      <c r="IF123" s="31">
        <v>2</v>
      </c>
      <c r="IJ123" s="31">
        <v>2</v>
      </c>
      <c r="IK123" s="31">
        <v>2</v>
      </c>
      <c r="IL123" s="31">
        <v>2</v>
      </c>
      <c r="IM123" s="31">
        <v>2</v>
      </c>
      <c r="IN123" s="31">
        <v>2</v>
      </c>
      <c r="IO123" s="31">
        <v>2</v>
      </c>
      <c r="IP123" s="31">
        <v>2</v>
      </c>
      <c r="IT123" s="31">
        <v>2</v>
      </c>
      <c r="IU123" s="31">
        <v>2</v>
      </c>
      <c r="IV123" s="31">
        <v>2</v>
      </c>
      <c r="IW123" s="31">
        <v>2</v>
      </c>
      <c r="IX123" s="31">
        <v>2</v>
      </c>
      <c r="IY123" s="31">
        <v>2</v>
      </c>
      <c r="IZ123" s="31">
        <v>2</v>
      </c>
      <c r="JD123" s="31">
        <v>2</v>
      </c>
      <c r="JE123" s="31">
        <v>2</v>
      </c>
      <c r="JF123" s="31">
        <v>2</v>
      </c>
      <c r="JG123" s="31">
        <v>2</v>
      </c>
      <c r="JH123" s="31">
        <v>2</v>
      </c>
      <c r="JI123" s="31">
        <v>2</v>
      </c>
      <c r="JJ123" s="31">
        <v>2</v>
      </c>
      <c r="JQ123" s="31" t="s">
        <v>371</v>
      </c>
      <c r="JZ123" s="31">
        <v>2</v>
      </c>
      <c r="KB123" s="31">
        <v>92</v>
      </c>
      <c r="KC123" s="31">
        <v>2</v>
      </c>
      <c r="KD123" s="31" t="s">
        <v>371</v>
      </c>
      <c r="KE123" s="31">
        <v>89</v>
      </c>
      <c r="LA123" s="31" t="s">
        <v>2181</v>
      </c>
      <c r="LB123" s="31" t="s">
        <v>2125</v>
      </c>
      <c r="LC123" s="31">
        <v>2</v>
      </c>
      <c r="LD123" s="31">
        <v>2</v>
      </c>
      <c r="LE123" s="31" t="s">
        <v>2181</v>
      </c>
      <c r="LF123" s="31">
        <v>2</v>
      </c>
      <c r="LG123" s="31">
        <v>2</v>
      </c>
      <c r="LH123" s="31">
        <v>1</v>
      </c>
      <c r="LI123" s="31">
        <v>2</v>
      </c>
      <c r="LK123" s="31">
        <v>2</v>
      </c>
      <c r="LM123" s="31">
        <v>1</v>
      </c>
      <c r="LN123" s="31">
        <v>11</v>
      </c>
      <c r="LO123" s="31">
        <v>1</v>
      </c>
      <c r="LP123" s="31">
        <v>11</v>
      </c>
      <c r="LQ123" s="31">
        <v>2</v>
      </c>
      <c r="LS123" s="31">
        <v>2</v>
      </c>
      <c r="LU123" s="31">
        <v>2</v>
      </c>
      <c r="LW123" s="31">
        <v>2</v>
      </c>
      <c r="LY123" s="31">
        <v>2</v>
      </c>
      <c r="MA123" s="31">
        <v>2</v>
      </c>
      <c r="MC123" s="31">
        <v>2</v>
      </c>
      <c r="ME123" s="31">
        <v>2</v>
      </c>
      <c r="MG123" s="31">
        <v>2</v>
      </c>
      <c r="MI123" s="31">
        <v>2</v>
      </c>
      <c r="MK123" s="31">
        <v>2</v>
      </c>
      <c r="MM123" s="31">
        <v>2</v>
      </c>
      <c r="MO123" s="31">
        <v>2</v>
      </c>
      <c r="MQ123" s="31">
        <v>2</v>
      </c>
      <c r="MS123" s="31">
        <v>2</v>
      </c>
      <c r="MU123" s="31">
        <v>2</v>
      </c>
      <c r="MW123" s="31">
        <v>2</v>
      </c>
      <c r="MY123" s="31" t="s">
        <v>355</v>
      </c>
      <c r="NA123" s="31">
        <v>2</v>
      </c>
      <c r="NC123" s="31">
        <v>2</v>
      </c>
      <c r="NE123" s="31">
        <v>2</v>
      </c>
      <c r="NG123" s="31">
        <v>2</v>
      </c>
      <c r="NI123" s="31">
        <v>2</v>
      </c>
      <c r="NK123" s="31">
        <v>2</v>
      </c>
      <c r="NM123" s="31">
        <v>2</v>
      </c>
      <c r="NO123" s="31">
        <v>2</v>
      </c>
      <c r="NQ123" s="31">
        <v>2</v>
      </c>
      <c r="NS123" s="31">
        <v>2</v>
      </c>
      <c r="NU123" s="31">
        <v>2</v>
      </c>
      <c r="NW123" s="31">
        <v>2</v>
      </c>
      <c r="NY123" s="31">
        <v>2</v>
      </c>
      <c r="OA123" s="31">
        <v>2</v>
      </c>
      <c r="OC123" s="31">
        <v>2</v>
      </c>
      <c r="OE123" s="31">
        <v>2</v>
      </c>
      <c r="OG123" s="31">
        <v>2</v>
      </c>
      <c r="OI123" s="31">
        <v>2</v>
      </c>
      <c r="OK123" s="31">
        <v>2</v>
      </c>
      <c r="OM123" s="31">
        <v>2</v>
      </c>
      <c r="OO123" s="31">
        <v>2</v>
      </c>
      <c r="OQ123" s="31" t="s">
        <v>355</v>
      </c>
      <c r="OS123" s="31">
        <v>2</v>
      </c>
      <c r="OU123" s="31">
        <v>2</v>
      </c>
      <c r="OW123" s="31">
        <v>2</v>
      </c>
      <c r="OY123" s="31">
        <v>2</v>
      </c>
      <c r="PA123" s="31">
        <v>2</v>
      </c>
      <c r="PC123" s="31">
        <v>2</v>
      </c>
      <c r="PE123" s="31">
        <v>2</v>
      </c>
      <c r="PG123" s="31">
        <v>2</v>
      </c>
      <c r="PI123" s="31">
        <v>2</v>
      </c>
      <c r="PK123" s="31">
        <v>2</v>
      </c>
      <c r="PM123" s="31">
        <v>2</v>
      </c>
      <c r="PO123" s="31">
        <v>2</v>
      </c>
      <c r="PQ123" s="31">
        <v>2</v>
      </c>
      <c r="PS123" s="31">
        <v>2</v>
      </c>
      <c r="PU123" s="31">
        <v>2</v>
      </c>
      <c r="PW123" s="31">
        <v>2</v>
      </c>
      <c r="PY123" s="31">
        <v>2</v>
      </c>
      <c r="QA123" s="31">
        <v>2</v>
      </c>
      <c r="QC123" s="31">
        <v>2</v>
      </c>
      <c r="QE123" s="31">
        <v>2</v>
      </c>
      <c r="QG123" s="31">
        <v>2</v>
      </c>
      <c r="QI123" s="31" t="s">
        <v>355</v>
      </c>
      <c r="QK123" s="31">
        <v>1</v>
      </c>
      <c r="QL123" s="31">
        <v>2</v>
      </c>
      <c r="QM123" s="31">
        <v>2</v>
      </c>
      <c r="QN123" s="31">
        <v>2</v>
      </c>
      <c r="QO123" s="31">
        <v>2</v>
      </c>
      <c r="QP123" s="31">
        <v>2</v>
      </c>
      <c r="QQ123" s="31">
        <v>2</v>
      </c>
      <c r="QR123" s="31">
        <v>2</v>
      </c>
      <c r="QS123" s="31">
        <v>2</v>
      </c>
      <c r="QT123" s="31">
        <v>2</v>
      </c>
      <c r="QU123" s="31">
        <v>2</v>
      </c>
      <c r="QV123" s="31">
        <v>2</v>
      </c>
      <c r="QW123" s="31">
        <v>2</v>
      </c>
      <c r="QX123" s="31">
        <v>2</v>
      </c>
      <c r="QY123" s="31">
        <v>1</v>
      </c>
      <c r="QZ123" s="31">
        <v>2</v>
      </c>
      <c r="RA123" s="31">
        <v>2</v>
      </c>
      <c r="RB123" s="31">
        <v>1</v>
      </c>
      <c r="RC123" s="31">
        <v>2</v>
      </c>
      <c r="RD123" s="31">
        <v>2</v>
      </c>
      <c r="RE123" s="31">
        <v>2</v>
      </c>
      <c r="RF123" s="31">
        <v>2</v>
      </c>
      <c r="RG123" s="31">
        <v>2</v>
      </c>
      <c r="RH123" s="31">
        <v>2</v>
      </c>
      <c r="RI123" s="31">
        <v>2</v>
      </c>
      <c r="RJ123" s="31">
        <v>2</v>
      </c>
      <c r="RK123" s="31">
        <v>2</v>
      </c>
      <c r="RL123" s="31">
        <v>2</v>
      </c>
      <c r="RM123" s="31">
        <v>2</v>
      </c>
      <c r="RN123" s="31">
        <v>2</v>
      </c>
      <c r="RO123" s="31">
        <v>1</v>
      </c>
      <c r="RP123" s="31">
        <v>2</v>
      </c>
      <c r="RQ123" s="31">
        <v>2</v>
      </c>
      <c r="RR123" s="31">
        <v>2</v>
      </c>
      <c r="RS123" s="31">
        <v>1</v>
      </c>
      <c r="RT123" s="31" t="s">
        <v>2637</v>
      </c>
      <c r="RU123" s="31" t="s">
        <v>2638</v>
      </c>
      <c r="RX123" s="31">
        <v>4</v>
      </c>
      <c r="RY123" s="31">
        <v>2</v>
      </c>
      <c r="RZ123" s="31">
        <v>2</v>
      </c>
      <c r="SA123" s="31">
        <v>2</v>
      </c>
      <c r="SB123" s="31">
        <v>1</v>
      </c>
      <c r="SC123" s="31">
        <v>2</v>
      </c>
      <c r="SD123" s="31">
        <v>4</v>
      </c>
      <c r="SE123" s="31">
        <v>2</v>
      </c>
      <c r="SF123" s="31">
        <v>2</v>
      </c>
      <c r="SG123" s="31">
        <v>2</v>
      </c>
      <c r="SH123" s="31">
        <v>1</v>
      </c>
      <c r="SI123" s="31">
        <v>2</v>
      </c>
      <c r="SJ123" s="31">
        <v>2</v>
      </c>
      <c r="SK123" s="31">
        <v>2</v>
      </c>
      <c r="SL123" s="31">
        <v>2</v>
      </c>
      <c r="SM123" s="31" t="s">
        <v>2153</v>
      </c>
      <c r="SO123" s="31">
        <v>2</v>
      </c>
      <c r="SP123" s="31">
        <v>2</v>
      </c>
      <c r="SQ123" s="31">
        <v>2</v>
      </c>
      <c r="SR123" s="31">
        <v>2</v>
      </c>
      <c r="SS123" s="31">
        <v>2</v>
      </c>
      <c r="ST123" s="31">
        <v>2</v>
      </c>
      <c r="SU123" s="31">
        <v>2</v>
      </c>
      <c r="SV123" s="31">
        <v>2</v>
      </c>
      <c r="SW123" s="31" t="s">
        <v>1430</v>
      </c>
      <c r="SX123" s="31">
        <v>2.5</v>
      </c>
      <c r="SZ123" s="31">
        <v>2</v>
      </c>
      <c r="TA123" s="31">
        <v>2</v>
      </c>
      <c r="TB123" s="31">
        <v>2</v>
      </c>
      <c r="TC123" s="31">
        <v>1</v>
      </c>
      <c r="TD123" s="31">
        <v>1</v>
      </c>
      <c r="TE123" s="31">
        <v>2</v>
      </c>
      <c r="TF123" s="31">
        <v>2</v>
      </c>
      <c r="TG123" s="31">
        <v>2</v>
      </c>
      <c r="TH123" s="31" t="s">
        <v>1430</v>
      </c>
      <c r="TJ123" s="31" t="s">
        <v>2153</v>
      </c>
      <c r="TK123" s="31" t="s">
        <v>1430</v>
      </c>
      <c r="TL123" s="31" t="s">
        <v>2332</v>
      </c>
      <c r="TS123" s="31">
        <v>2</v>
      </c>
      <c r="TT123" s="31">
        <v>2</v>
      </c>
      <c r="TU123" s="31">
        <v>2</v>
      </c>
      <c r="TV123" s="31">
        <v>2</v>
      </c>
      <c r="TW123" s="31">
        <v>2</v>
      </c>
      <c r="TX123" s="31">
        <v>2</v>
      </c>
      <c r="TY123" s="31">
        <v>2</v>
      </c>
      <c r="TZ123" s="31">
        <v>1</v>
      </c>
      <c r="UA123" s="31">
        <v>1</v>
      </c>
    </row>
    <row r="124" spans="1:547" s="31" customFormat="1" ht="13.5" customHeight="1">
      <c r="A124" s="31">
        <f t="shared" si="1"/>
        <v>122</v>
      </c>
      <c r="B124" s="31">
        <v>122</v>
      </c>
      <c r="C124" s="31">
        <v>92</v>
      </c>
      <c r="D124" s="31" t="s">
        <v>2121</v>
      </c>
      <c r="E124" s="31" t="s">
        <v>2639</v>
      </c>
      <c r="H124" s="31">
        <v>42636</v>
      </c>
      <c r="I124" s="31">
        <v>22691</v>
      </c>
      <c r="J124" s="31">
        <v>2</v>
      </c>
      <c r="K124" s="31">
        <v>1</v>
      </c>
      <c r="L124" s="31">
        <v>5</v>
      </c>
      <c r="M124" s="31">
        <v>2</v>
      </c>
      <c r="N124" s="31">
        <v>5</v>
      </c>
      <c r="O124" s="31">
        <v>2</v>
      </c>
      <c r="P124" s="31">
        <v>5</v>
      </c>
      <c r="Q124" s="31">
        <v>2</v>
      </c>
      <c r="R124" s="31">
        <v>42248</v>
      </c>
      <c r="S124" s="31">
        <v>42278</v>
      </c>
      <c r="T124" s="31">
        <v>42583</v>
      </c>
      <c r="W124" s="31">
        <v>1</v>
      </c>
      <c r="X124" s="31">
        <v>2</v>
      </c>
      <c r="Y124" s="31">
        <v>2</v>
      </c>
      <c r="Z124" s="31">
        <v>2</v>
      </c>
      <c r="AA124" s="31">
        <v>2</v>
      </c>
      <c r="AB124" s="31">
        <v>2</v>
      </c>
      <c r="AC124" s="31">
        <v>1</v>
      </c>
      <c r="AD124" s="31">
        <v>2</v>
      </c>
      <c r="AE124" s="31">
        <v>1</v>
      </c>
      <c r="AF124" s="31">
        <v>3</v>
      </c>
      <c r="AG124" s="31">
        <v>3</v>
      </c>
      <c r="AH124" s="31">
        <v>1</v>
      </c>
      <c r="AI124" s="31">
        <v>6</v>
      </c>
      <c r="AJ124" s="31">
        <v>2</v>
      </c>
      <c r="AK124" s="31">
        <v>4</v>
      </c>
      <c r="AL124" s="31">
        <v>2</v>
      </c>
      <c r="AN124" s="31">
        <v>2</v>
      </c>
      <c r="AO124" s="31">
        <v>2</v>
      </c>
      <c r="AP124" s="31">
        <v>2</v>
      </c>
      <c r="AQ124" s="31">
        <v>2</v>
      </c>
      <c r="AR124" s="31">
        <v>1</v>
      </c>
      <c r="AS124" s="31">
        <v>2</v>
      </c>
      <c r="AT124" s="31">
        <v>2</v>
      </c>
      <c r="AU124" s="31">
        <v>2</v>
      </c>
      <c r="AW124" s="31">
        <v>1</v>
      </c>
      <c r="AX124" s="31">
        <v>1</v>
      </c>
      <c r="AY124" s="31">
        <v>2</v>
      </c>
      <c r="AZ124" s="31">
        <v>1</v>
      </c>
      <c r="BA124" s="31">
        <v>1</v>
      </c>
      <c r="BB124" s="31">
        <v>1</v>
      </c>
      <c r="BD124" s="31">
        <v>1</v>
      </c>
      <c r="BE124" s="31">
        <v>2</v>
      </c>
      <c r="BF124" s="31">
        <v>1</v>
      </c>
      <c r="BG124" s="31">
        <v>2</v>
      </c>
      <c r="BH124" s="31">
        <v>2</v>
      </c>
      <c r="BI124" s="31">
        <v>2</v>
      </c>
      <c r="BK124" s="31">
        <v>1</v>
      </c>
      <c r="BL124" s="31">
        <v>1</v>
      </c>
      <c r="BM124" s="31">
        <v>2</v>
      </c>
      <c r="BN124" s="31">
        <v>2</v>
      </c>
      <c r="BO124" s="31">
        <v>2</v>
      </c>
      <c r="BP124" s="31">
        <v>2</v>
      </c>
      <c r="BQ124" s="31">
        <v>1</v>
      </c>
      <c r="BT124" s="31">
        <v>2</v>
      </c>
      <c r="BU124" s="31">
        <v>2</v>
      </c>
      <c r="BV124" s="31">
        <v>2</v>
      </c>
      <c r="BW124" s="31">
        <v>2</v>
      </c>
      <c r="BX124" s="31">
        <v>2</v>
      </c>
      <c r="BY124" s="31">
        <v>1</v>
      </c>
      <c r="BZ124" s="31">
        <v>2</v>
      </c>
      <c r="CA124" s="31">
        <v>2</v>
      </c>
      <c r="CD124" s="31">
        <v>1</v>
      </c>
      <c r="CH124" s="31">
        <v>1</v>
      </c>
      <c r="CM124" s="31">
        <v>4</v>
      </c>
      <c r="CN124" s="31">
        <v>10</v>
      </c>
      <c r="CO124" s="31">
        <v>16</v>
      </c>
      <c r="CP124" s="31">
        <v>22</v>
      </c>
      <c r="DA124" s="31">
        <v>2</v>
      </c>
      <c r="DB124" s="31">
        <v>4</v>
      </c>
      <c r="DC124" s="31">
        <v>0</v>
      </c>
      <c r="DF124" s="31">
        <v>4</v>
      </c>
      <c r="DG124" s="31">
        <v>4</v>
      </c>
      <c r="DH124" s="31">
        <v>4</v>
      </c>
      <c r="DI124" s="31">
        <v>2</v>
      </c>
      <c r="DJ124" s="31">
        <v>1</v>
      </c>
      <c r="DK124" s="31">
        <v>2</v>
      </c>
      <c r="DL124" s="31">
        <v>4</v>
      </c>
      <c r="DM124" s="31">
        <v>2</v>
      </c>
      <c r="DN124" s="31">
        <v>2</v>
      </c>
      <c r="DO124" s="31">
        <v>4</v>
      </c>
      <c r="DP124" s="31">
        <v>4</v>
      </c>
      <c r="DQ124" s="31">
        <v>4</v>
      </c>
      <c r="DR124" s="31">
        <v>37</v>
      </c>
      <c r="DS124" s="31">
        <v>0.86291881443298901</v>
      </c>
      <c r="DT124" s="31">
        <v>127</v>
      </c>
      <c r="DU124" s="31">
        <v>0</v>
      </c>
      <c r="DV124" s="31">
        <v>171</v>
      </c>
      <c r="DW124" s="31" t="s">
        <v>2136</v>
      </c>
      <c r="EB124" s="31">
        <v>60</v>
      </c>
      <c r="EC124" s="31">
        <v>59</v>
      </c>
      <c r="ED124" s="31">
        <v>104</v>
      </c>
      <c r="EE124" s="31" t="s">
        <v>2138</v>
      </c>
      <c r="EV124" s="31">
        <v>1</v>
      </c>
      <c r="EW124" s="31">
        <v>2</v>
      </c>
      <c r="EX124" s="31">
        <v>2</v>
      </c>
      <c r="FA124" s="31">
        <v>3</v>
      </c>
      <c r="FK124" s="31">
        <v>2</v>
      </c>
      <c r="FL124" s="31">
        <v>2</v>
      </c>
      <c r="FM124" s="31">
        <v>2</v>
      </c>
      <c r="FN124" s="31">
        <v>2</v>
      </c>
      <c r="FO124" s="31">
        <v>2</v>
      </c>
      <c r="FP124" s="31">
        <v>2</v>
      </c>
      <c r="FQ124" s="31">
        <v>2</v>
      </c>
      <c r="FR124" s="31">
        <v>2</v>
      </c>
      <c r="FS124" s="31">
        <v>4</v>
      </c>
      <c r="FT124" s="31">
        <v>2</v>
      </c>
      <c r="FU124" s="31">
        <v>2</v>
      </c>
      <c r="FV124" s="31">
        <v>2</v>
      </c>
      <c r="FW124" s="31">
        <v>1</v>
      </c>
      <c r="FX124" s="31">
        <v>1</v>
      </c>
      <c r="FY124" s="31">
        <v>2</v>
      </c>
      <c r="GA124" s="31">
        <v>2</v>
      </c>
      <c r="GB124" s="31">
        <v>2</v>
      </c>
      <c r="GC124" s="31">
        <v>1</v>
      </c>
      <c r="GD124" s="31">
        <v>1981</v>
      </c>
      <c r="GE124" s="31">
        <v>2</v>
      </c>
      <c r="GG124" s="31">
        <v>0.5</v>
      </c>
      <c r="GH124" s="31">
        <v>2</v>
      </c>
      <c r="GJ124" s="31">
        <v>2</v>
      </c>
      <c r="GL124" s="31">
        <v>1</v>
      </c>
      <c r="GO124" s="31">
        <v>2</v>
      </c>
      <c r="GQ124" s="31">
        <v>2</v>
      </c>
      <c r="GS124" s="31">
        <v>2</v>
      </c>
      <c r="GU124" s="31">
        <v>2</v>
      </c>
      <c r="GW124" s="31">
        <v>2</v>
      </c>
      <c r="HM124" s="31">
        <v>2</v>
      </c>
      <c r="HP124" s="31">
        <v>2</v>
      </c>
      <c r="HQ124" s="31">
        <v>2</v>
      </c>
      <c r="HR124" s="31">
        <v>2</v>
      </c>
      <c r="HS124" s="31">
        <v>2</v>
      </c>
      <c r="HT124" s="31">
        <v>2</v>
      </c>
      <c r="HU124" s="31">
        <v>2</v>
      </c>
      <c r="HV124" s="31">
        <v>2</v>
      </c>
      <c r="HZ124" s="31">
        <v>2</v>
      </c>
      <c r="IA124" s="31">
        <v>2</v>
      </c>
      <c r="IB124" s="31">
        <v>2</v>
      </c>
      <c r="IC124" s="31">
        <v>2</v>
      </c>
      <c r="ID124" s="31">
        <v>2</v>
      </c>
      <c r="IE124" s="31">
        <v>2</v>
      </c>
      <c r="IF124" s="31">
        <v>2</v>
      </c>
      <c r="IJ124" s="31">
        <v>2</v>
      </c>
      <c r="IK124" s="31">
        <v>2</v>
      </c>
      <c r="IL124" s="31">
        <v>2</v>
      </c>
      <c r="IM124" s="31">
        <v>2</v>
      </c>
      <c r="IN124" s="31">
        <v>2</v>
      </c>
      <c r="IO124" s="31">
        <v>2</v>
      </c>
      <c r="IP124" s="31">
        <v>2</v>
      </c>
      <c r="IT124" s="31">
        <v>2</v>
      </c>
      <c r="IU124" s="31">
        <v>2</v>
      </c>
      <c r="IV124" s="31">
        <v>2</v>
      </c>
      <c r="IW124" s="31">
        <v>2</v>
      </c>
      <c r="IX124" s="31">
        <v>2</v>
      </c>
      <c r="IY124" s="31">
        <v>2</v>
      </c>
      <c r="IZ124" s="31">
        <v>2</v>
      </c>
      <c r="JD124" s="31">
        <v>2</v>
      </c>
      <c r="JE124" s="31">
        <v>2</v>
      </c>
      <c r="JF124" s="31">
        <v>2</v>
      </c>
      <c r="JG124" s="31">
        <v>2</v>
      </c>
      <c r="JH124" s="31">
        <v>2</v>
      </c>
      <c r="JI124" s="31">
        <v>2</v>
      </c>
      <c r="JJ124" s="31">
        <v>2</v>
      </c>
      <c r="JN124" s="31" t="s">
        <v>1446</v>
      </c>
      <c r="JO124" s="31" t="s">
        <v>2144</v>
      </c>
      <c r="JQ124" s="31" t="s">
        <v>2640</v>
      </c>
      <c r="JR124" s="31" t="s">
        <v>371</v>
      </c>
      <c r="JZ124" s="31">
        <v>2</v>
      </c>
      <c r="KA124" s="31" t="s">
        <v>1446</v>
      </c>
      <c r="KB124" s="31">
        <v>61</v>
      </c>
      <c r="KC124" s="31">
        <v>2</v>
      </c>
      <c r="KD124" s="31" t="s">
        <v>371</v>
      </c>
      <c r="KE124" s="31">
        <v>75</v>
      </c>
      <c r="KF124" s="31" t="s">
        <v>1452</v>
      </c>
      <c r="KG124" s="31" t="s">
        <v>371</v>
      </c>
      <c r="KH124" s="31">
        <v>60</v>
      </c>
      <c r="LA124" s="31" t="s">
        <v>2161</v>
      </c>
      <c r="LB124" s="31" t="s">
        <v>2181</v>
      </c>
      <c r="LC124" s="31">
        <v>2</v>
      </c>
      <c r="LD124" s="31">
        <v>2</v>
      </c>
      <c r="LE124" s="31" t="s">
        <v>2150</v>
      </c>
      <c r="LF124" s="31">
        <v>2</v>
      </c>
      <c r="LG124" s="31">
        <v>2</v>
      </c>
      <c r="LH124" s="31">
        <v>1</v>
      </c>
      <c r="LI124" s="31">
        <v>2</v>
      </c>
      <c r="LK124" s="31">
        <v>2</v>
      </c>
      <c r="LM124" s="31">
        <v>2</v>
      </c>
      <c r="LO124" s="31">
        <v>2</v>
      </c>
      <c r="LQ124" s="31">
        <v>2</v>
      </c>
      <c r="LS124" s="31">
        <v>2</v>
      </c>
      <c r="LU124" s="31">
        <v>2</v>
      </c>
      <c r="LW124" s="31">
        <v>2</v>
      </c>
      <c r="LY124" s="31">
        <v>2</v>
      </c>
      <c r="MA124" s="31">
        <v>1</v>
      </c>
      <c r="MB124" s="31">
        <v>20</v>
      </c>
      <c r="MC124" s="31">
        <v>2</v>
      </c>
      <c r="ME124" s="31">
        <v>2</v>
      </c>
      <c r="MG124" s="31">
        <v>2</v>
      </c>
      <c r="MI124" s="31">
        <v>2</v>
      </c>
      <c r="MK124" s="31">
        <v>2</v>
      </c>
      <c r="MM124" s="31">
        <v>2</v>
      </c>
      <c r="MO124" s="31">
        <v>2</v>
      </c>
      <c r="MQ124" s="31">
        <v>1</v>
      </c>
      <c r="MR124" s="31">
        <v>10</v>
      </c>
      <c r="MS124" s="31">
        <v>2</v>
      </c>
      <c r="MU124" s="31">
        <v>2</v>
      </c>
      <c r="MW124" s="31">
        <v>2</v>
      </c>
      <c r="MY124" s="31" t="s">
        <v>355</v>
      </c>
      <c r="NA124" s="31">
        <v>2</v>
      </c>
      <c r="NC124" s="31">
        <v>2</v>
      </c>
      <c r="NE124" s="31">
        <v>2</v>
      </c>
      <c r="NG124" s="31">
        <v>2</v>
      </c>
      <c r="NI124" s="31">
        <v>2</v>
      </c>
      <c r="NK124" s="31">
        <v>2</v>
      </c>
      <c r="NM124" s="31">
        <v>2</v>
      </c>
      <c r="NO124" s="31">
        <v>2</v>
      </c>
      <c r="NQ124" s="31">
        <v>2</v>
      </c>
      <c r="NS124" s="31">
        <v>2</v>
      </c>
      <c r="NU124" s="31">
        <v>2</v>
      </c>
      <c r="NW124" s="31">
        <v>2</v>
      </c>
      <c r="NY124" s="31">
        <v>2</v>
      </c>
      <c r="OA124" s="31">
        <v>2</v>
      </c>
      <c r="OC124" s="31">
        <v>2</v>
      </c>
      <c r="OE124" s="31">
        <v>2</v>
      </c>
      <c r="OG124" s="31">
        <v>2</v>
      </c>
      <c r="OI124" s="31">
        <v>2</v>
      </c>
      <c r="OK124" s="31">
        <v>2</v>
      </c>
      <c r="OM124" s="31">
        <v>2</v>
      </c>
      <c r="OO124" s="31">
        <v>2</v>
      </c>
      <c r="OQ124" s="31" t="s">
        <v>355</v>
      </c>
      <c r="OS124" s="31">
        <v>2</v>
      </c>
      <c r="OU124" s="31">
        <v>2</v>
      </c>
      <c r="OW124" s="31">
        <v>2</v>
      </c>
      <c r="OY124" s="31">
        <v>2</v>
      </c>
      <c r="PA124" s="31">
        <v>2</v>
      </c>
      <c r="PC124" s="31">
        <v>2</v>
      </c>
      <c r="PE124" s="31">
        <v>2</v>
      </c>
      <c r="PG124" s="31">
        <v>2</v>
      </c>
      <c r="PI124" s="31">
        <v>2</v>
      </c>
      <c r="PK124" s="31">
        <v>2</v>
      </c>
      <c r="PM124" s="31">
        <v>2</v>
      </c>
      <c r="PO124" s="31">
        <v>2</v>
      </c>
      <c r="PQ124" s="31">
        <v>2</v>
      </c>
      <c r="PS124" s="31">
        <v>2</v>
      </c>
      <c r="PU124" s="31">
        <v>2</v>
      </c>
      <c r="PW124" s="31">
        <v>1</v>
      </c>
      <c r="PX124" s="31">
        <v>10</v>
      </c>
      <c r="PY124" s="31">
        <v>2</v>
      </c>
      <c r="QA124" s="31">
        <v>2</v>
      </c>
      <c r="QC124" s="31">
        <v>2</v>
      </c>
      <c r="QE124" s="31">
        <v>2</v>
      </c>
      <c r="QG124" s="31">
        <v>2</v>
      </c>
      <c r="QI124" s="31" t="s">
        <v>355</v>
      </c>
      <c r="QK124" s="31">
        <v>1</v>
      </c>
      <c r="QL124" s="31">
        <v>2</v>
      </c>
      <c r="QM124" s="31">
        <v>2</v>
      </c>
      <c r="QN124" s="31">
        <v>2</v>
      </c>
      <c r="QO124" s="31">
        <v>2</v>
      </c>
      <c r="QP124" s="31">
        <v>2</v>
      </c>
      <c r="QQ124" s="31">
        <v>2</v>
      </c>
      <c r="QR124" s="31">
        <v>2</v>
      </c>
      <c r="QS124" s="31">
        <v>2</v>
      </c>
      <c r="QT124" s="31">
        <v>2</v>
      </c>
      <c r="QU124" s="31">
        <v>2</v>
      </c>
      <c r="QV124" s="31">
        <v>2</v>
      </c>
      <c r="QW124" s="31">
        <v>2</v>
      </c>
      <c r="QX124" s="31">
        <v>2</v>
      </c>
      <c r="QY124" s="31">
        <v>2</v>
      </c>
      <c r="QZ124" s="31">
        <v>2</v>
      </c>
      <c r="RA124" s="31">
        <v>2</v>
      </c>
      <c r="RB124" s="31">
        <v>2</v>
      </c>
      <c r="RC124" s="31">
        <v>1</v>
      </c>
      <c r="RD124" s="31">
        <v>2</v>
      </c>
      <c r="RE124" s="31">
        <v>1</v>
      </c>
      <c r="RF124" s="31">
        <v>2</v>
      </c>
      <c r="RG124" s="31">
        <v>2</v>
      </c>
      <c r="RH124" s="31">
        <v>2</v>
      </c>
      <c r="RI124" s="31">
        <v>2</v>
      </c>
      <c r="RJ124" s="31">
        <v>2</v>
      </c>
      <c r="RK124" s="31">
        <v>1</v>
      </c>
      <c r="RL124" s="31">
        <v>2</v>
      </c>
      <c r="RM124" s="31">
        <v>2</v>
      </c>
      <c r="RN124" s="31">
        <v>2</v>
      </c>
      <c r="RO124" s="31">
        <v>2</v>
      </c>
      <c r="RP124" s="31">
        <v>2</v>
      </c>
      <c r="RQ124" s="31">
        <v>2</v>
      </c>
      <c r="RR124" s="31">
        <v>2</v>
      </c>
      <c r="RS124" s="31">
        <v>2</v>
      </c>
      <c r="RT124" s="31" t="s">
        <v>2641</v>
      </c>
      <c r="RU124" s="31" t="s">
        <v>2641</v>
      </c>
      <c r="RX124" s="31">
        <v>5</v>
      </c>
      <c r="RY124" s="31">
        <v>2</v>
      </c>
      <c r="RZ124" s="31">
        <v>2</v>
      </c>
      <c r="SA124" s="31">
        <v>2</v>
      </c>
      <c r="SB124" s="31">
        <v>2</v>
      </c>
      <c r="SC124" s="31">
        <v>2</v>
      </c>
      <c r="SD124" s="31">
        <v>5</v>
      </c>
      <c r="SE124" s="31">
        <v>2</v>
      </c>
      <c r="SF124" s="31">
        <v>2</v>
      </c>
      <c r="SG124" s="31">
        <v>2</v>
      </c>
      <c r="SH124" s="31">
        <v>2</v>
      </c>
      <c r="SI124" s="31">
        <v>2</v>
      </c>
      <c r="SJ124" s="31">
        <v>2</v>
      </c>
      <c r="SK124" s="31">
        <v>2</v>
      </c>
      <c r="SL124" s="31">
        <v>2</v>
      </c>
      <c r="SM124" s="31" t="s">
        <v>1430</v>
      </c>
      <c r="SO124" s="31">
        <v>2</v>
      </c>
      <c r="SP124" s="31">
        <v>2</v>
      </c>
      <c r="SQ124" s="31">
        <v>2</v>
      </c>
      <c r="SR124" s="31">
        <v>2</v>
      </c>
      <c r="SS124" s="31">
        <v>2</v>
      </c>
      <c r="ST124" s="31">
        <v>2</v>
      </c>
      <c r="SU124" s="31">
        <v>2</v>
      </c>
      <c r="SV124" s="31">
        <v>2</v>
      </c>
      <c r="SW124" s="31" t="s">
        <v>1437</v>
      </c>
      <c r="SX124" s="31">
        <v>1.5</v>
      </c>
      <c r="SZ124" s="31">
        <v>1</v>
      </c>
      <c r="TA124" s="31">
        <v>2</v>
      </c>
      <c r="TB124" s="31">
        <v>2</v>
      </c>
      <c r="TC124" s="31">
        <v>1</v>
      </c>
      <c r="TD124" s="31">
        <v>1</v>
      </c>
      <c r="TE124" s="31">
        <v>2</v>
      </c>
      <c r="TF124" s="31">
        <v>2</v>
      </c>
      <c r="TG124" s="31">
        <v>1</v>
      </c>
      <c r="TH124" s="31" t="s">
        <v>1437</v>
      </c>
      <c r="TJ124" s="31" t="s">
        <v>2155</v>
      </c>
      <c r="TK124" s="31" t="s">
        <v>2316</v>
      </c>
      <c r="TL124" s="31" t="s">
        <v>2234</v>
      </c>
      <c r="TQ124" s="31">
        <v>2.5</v>
      </c>
      <c r="TS124" s="31">
        <v>1</v>
      </c>
      <c r="TT124" s="31">
        <v>2</v>
      </c>
      <c r="TU124" s="31">
        <v>2</v>
      </c>
      <c r="TV124" s="31">
        <v>2</v>
      </c>
      <c r="TW124" s="31">
        <v>1</v>
      </c>
      <c r="TX124" s="31">
        <v>1</v>
      </c>
      <c r="TY124" s="31">
        <v>2</v>
      </c>
      <c r="TZ124" s="31">
        <v>1</v>
      </c>
      <c r="UA124" s="31">
        <v>1</v>
      </c>
    </row>
    <row r="125" spans="1:547" s="31" customFormat="1" ht="13.5" customHeight="1">
      <c r="A125" s="31">
        <f t="shared" si="1"/>
        <v>123</v>
      </c>
      <c r="B125" s="31">
        <v>123</v>
      </c>
      <c r="C125" s="31">
        <v>93</v>
      </c>
      <c r="D125" s="31" t="s">
        <v>2121</v>
      </c>
      <c r="E125" s="31" t="s">
        <v>2642</v>
      </c>
      <c r="H125" s="31">
        <v>42643</v>
      </c>
      <c r="I125" s="31">
        <v>25955</v>
      </c>
      <c r="J125" s="31">
        <v>2</v>
      </c>
      <c r="K125" s="31">
        <v>1</v>
      </c>
      <c r="L125" s="31">
        <v>1</v>
      </c>
      <c r="M125" s="31">
        <v>1</v>
      </c>
      <c r="N125" s="31">
        <v>1</v>
      </c>
      <c r="O125" s="31">
        <v>1</v>
      </c>
      <c r="P125" s="31">
        <v>1</v>
      </c>
      <c r="Q125" s="31">
        <v>1</v>
      </c>
      <c r="R125" s="31">
        <v>42401</v>
      </c>
      <c r="S125" s="31">
        <v>42461</v>
      </c>
      <c r="T125" s="31">
        <v>42551</v>
      </c>
      <c r="W125" s="31">
        <v>1</v>
      </c>
      <c r="X125" s="31">
        <v>2</v>
      </c>
      <c r="Y125" s="31">
        <v>2</v>
      </c>
      <c r="Z125" s="31">
        <v>2</v>
      </c>
      <c r="AA125" s="31">
        <v>2</v>
      </c>
      <c r="AB125" s="31">
        <v>2</v>
      </c>
      <c r="AC125" s="31">
        <v>2</v>
      </c>
      <c r="AD125" s="31">
        <v>2</v>
      </c>
      <c r="AE125" s="31">
        <v>4</v>
      </c>
      <c r="AF125" s="31">
        <v>1</v>
      </c>
      <c r="AG125" s="31">
        <v>1</v>
      </c>
      <c r="AH125" s="31">
        <v>2</v>
      </c>
      <c r="AI125" s="31">
        <v>6</v>
      </c>
      <c r="AJ125" s="31">
        <v>1</v>
      </c>
      <c r="AK125" s="31">
        <v>4</v>
      </c>
      <c r="AL125" s="31">
        <v>2</v>
      </c>
      <c r="AN125" s="31">
        <v>2</v>
      </c>
      <c r="AO125" s="31">
        <v>2</v>
      </c>
      <c r="AP125" s="31">
        <v>2</v>
      </c>
      <c r="AQ125" s="31">
        <v>2</v>
      </c>
      <c r="AR125" s="31">
        <v>2</v>
      </c>
      <c r="AS125" s="31">
        <v>2</v>
      </c>
      <c r="AT125" s="31">
        <v>2</v>
      </c>
      <c r="AU125" s="31">
        <v>2</v>
      </c>
      <c r="AW125" s="31">
        <v>1</v>
      </c>
      <c r="AX125" s="31">
        <v>2</v>
      </c>
      <c r="AY125" s="31">
        <v>1</v>
      </c>
      <c r="AZ125" s="31">
        <v>1</v>
      </c>
      <c r="BA125" s="31">
        <v>1</v>
      </c>
      <c r="BB125" s="31">
        <v>2</v>
      </c>
      <c r="BD125" s="31">
        <v>1</v>
      </c>
      <c r="BE125" s="31">
        <v>2</v>
      </c>
      <c r="BF125" s="31">
        <v>2</v>
      </c>
      <c r="BG125" s="31">
        <v>1</v>
      </c>
      <c r="BH125" s="31">
        <v>1</v>
      </c>
      <c r="BI125" s="31">
        <v>2</v>
      </c>
      <c r="BK125" s="31">
        <v>1</v>
      </c>
      <c r="BL125" s="31">
        <v>1</v>
      </c>
      <c r="BM125" s="31">
        <v>2</v>
      </c>
      <c r="BN125" s="31">
        <v>2</v>
      </c>
      <c r="BO125" s="31">
        <v>2</v>
      </c>
      <c r="BP125" s="31">
        <v>2</v>
      </c>
      <c r="BQ125" s="31">
        <v>1</v>
      </c>
      <c r="BT125" s="31">
        <v>2</v>
      </c>
      <c r="BU125" s="31">
        <v>2</v>
      </c>
      <c r="BV125" s="31">
        <v>2</v>
      </c>
      <c r="BW125" s="31">
        <v>2</v>
      </c>
      <c r="BX125" s="31">
        <v>2</v>
      </c>
      <c r="BY125" s="31">
        <v>1</v>
      </c>
      <c r="BZ125" s="31">
        <v>2</v>
      </c>
      <c r="CA125" s="31">
        <v>2</v>
      </c>
      <c r="CB125" s="31">
        <v>1</v>
      </c>
      <c r="CC125" s="31">
        <v>2</v>
      </c>
      <c r="CD125" s="31">
        <v>1</v>
      </c>
      <c r="CH125" s="31">
        <v>1</v>
      </c>
      <c r="CM125" s="31">
        <v>11</v>
      </c>
      <c r="CN125" s="31">
        <v>23</v>
      </c>
      <c r="CO125" s="31">
        <v>25</v>
      </c>
      <c r="CP125" s="31">
        <v>7</v>
      </c>
      <c r="DA125" s="31">
        <v>2</v>
      </c>
      <c r="DB125" s="31">
        <v>4</v>
      </c>
      <c r="DC125" s="31">
        <v>2</v>
      </c>
      <c r="DF125" s="31">
        <v>3</v>
      </c>
      <c r="DG125" s="31">
        <v>4</v>
      </c>
      <c r="DH125" s="31">
        <v>4</v>
      </c>
      <c r="DI125" s="31">
        <v>1</v>
      </c>
      <c r="DJ125" s="31">
        <v>2</v>
      </c>
      <c r="DK125" s="31">
        <v>3</v>
      </c>
      <c r="DL125" s="31">
        <v>2</v>
      </c>
      <c r="DM125" s="31">
        <v>3</v>
      </c>
      <c r="DN125" s="31">
        <v>1</v>
      </c>
      <c r="DO125" s="31">
        <v>4</v>
      </c>
      <c r="DP125" s="31">
        <v>4</v>
      </c>
      <c r="DQ125" s="31">
        <v>4</v>
      </c>
      <c r="DR125" s="31">
        <v>35</v>
      </c>
      <c r="DS125" s="31">
        <v>1.63507231404958</v>
      </c>
      <c r="FK125" s="31">
        <v>2</v>
      </c>
      <c r="FL125" s="31">
        <v>2</v>
      </c>
      <c r="FM125" s="31">
        <v>2</v>
      </c>
      <c r="FN125" s="31">
        <v>2</v>
      </c>
      <c r="FO125" s="31">
        <v>2</v>
      </c>
      <c r="FP125" s="31">
        <v>2</v>
      </c>
      <c r="FQ125" s="31">
        <v>2</v>
      </c>
      <c r="FR125" s="31">
        <v>2</v>
      </c>
      <c r="FS125" s="31">
        <v>4</v>
      </c>
      <c r="FT125" s="31">
        <v>2</v>
      </c>
      <c r="FU125" s="31">
        <v>1</v>
      </c>
      <c r="FV125" s="31">
        <v>2</v>
      </c>
      <c r="FW125" s="31">
        <v>1</v>
      </c>
      <c r="FX125" s="31">
        <v>1</v>
      </c>
      <c r="FY125" s="31">
        <v>2</v>
      </c>
      <c r="GA125" s="31">
        <v>2</v>
      </c>
      <c r="GB125" s="31">
        <v>2</v>
      </c>
      <c r="GC125" s="31">
        <v>1</v>
      </c>
      <c r="GD125" s="31">
        <v>1983</v>
      </c>
      <c r="GE125" s="31">
        <v>2</v>
      </c>
      <c r="GH125" s="31">
        <v>1</v>
      </c>
      <c r="GJ125" s="31">
        <v>1</v>
      </c>
      <c r="GK125" s="31" t="s">
        <v>2643</v>
      </c>
      <c r="GL125" s="31">
        <v>1</v>
      </c>
      <c r="GM125" s="31">
        <v>42522</v>
      </c>
      <c r="GN125" s="31" t="s">
        <v>2644</v>
      </c>
      <c r="GO125" s="31">
        <v>2</v>
      </c>
      <c r="GQ125" s="31">
        <v>2</v>
      </c>
      <c r="GS125" s="31">
        <v>2</v>
      </c>
      <c r="GU125" s="31">
        <v>2</v>
      </c>
      <c r="GW125" s="31">
        <v>2</v>
      </c>
      <c r="HM125" s="31">
        <v>2</v>
      </c>
      <c r="HP125" s="31">
        <v>2</v>
      </c>
      <c r="HQ125" s="31">
        <v>2</v>
      </c>
      <c r="HR125" s="31">
        <v>2</v>
      </c>
      <c r="HS125" s="31">
        <v>2</v>
      </c>
      <c r="HT125" s="31">
        <v>2</v>
      </c>
      <c r="HU125" s="31">
        <v>2</v>
      </c>
      <c r="HV125" s="31">
        <v>2</v>
      </c>
      <c r="HZ125" s="31">
        <v>2</v>
      </c>
      <c r="IA125" s="31">
        <v>2</v>
      </c>
      <c r="IB125" s="31">
        <v>2</v>
      </c>
      <c r="IC125" s="31">
        <v>2</v>
      </c>
      <c r="ID125" s="31">
        <v>2</v>
      </c>
      <c r="IE125" s="31">
        <v>2</v>
      </c>
      <c r="IF125" s="31">
        <v>2</v>
      </c>
      <c r="IJ125" s="31">
        <v>2</v>
      </c>
      <c r="IK125" s="31">
        <v>2</v>
      </c>
      <c r="IL125" s="31">
        <v>2</v>
      </c>
      <c r="IM125" s="31">
        <v>2</v>
      </c>
      <c r="IN125" s="31">
        <v>2</v>
      </c>
      <c r="IO125" s="31">
        <v>2</v>
      </c>
      <c r="IP125" s="31">
        <v>2</v>
      </c>
      <c r="IT125" s="31">
        <v>2</v>
      </c>
      <c r="IU125" s="31">
        <v>2</v>
      </c>
      <c r="IV125" s="31">
        <v>2</v>
      </c>
      <c r="IW125" s="31">
        <v>2</v>
      </c>
      <c r="IX125" s="31">
        <v>2</v>
      </c>
      <c r="IY125" s="31">
        <v>2</v>
      </c>
      <c r="IZ125" s="31">
        <v>2</v>
      </c>
      <c r="JD125" s="31">
        <v>2</v>
      </c>
      <c r="JE125" s="31">
        <v>2</v>
      </c>
      <c r="JF125" s="31">
        <v>2</v>
      </c>
      <c r="JG125" s="31">
        <v>2</v>
      </c>
      <c r="JH125" s="31">
        <v>2</v>
      </c>
      <c r="JI125" s="31">
        <v>2</v>
      </c>
      <c r="JJ125" s="31">
        <v>2</v>
      </c>
      <c r="JN125" s="31" t="s">
        <v>2645</v>
      </c>
      <c r="JQ125" s="31" t="s">
        <v>371</v>
      </c>
      <c r="JZ125" s="31">
        <v>1</v>
      </c>
      <c r="KC125" s="31">
        <v>1</v>
      </c>
      <c r="LA125" s="31" t="s">
        <v>2646</v>
      </c>
      <c r="LB125" s="31" t="s">
        <v>2161</v>
      </c>
      <c r="LC125" s="31">
        <v>2</v>
      </c>
      <c r="LE125" s="31" t="s">
        <v>2260</v>
      </c>
      <c r="LF125" s="31">
        <v>2</v>
      </c>
      <c r="LG125" s="31">
        <v>2</v>
      </c>
      <c r="LH125" s="31">
        <v>2</v>
      </c>
      <c r="LI125" s="31">
        <v>2</v>
      </c>
      <c r="LK125" s="31">
        <v>2</v>
      </c>
      <c r="LM125" s="31">
        <v>2</v>
      </c>
      <c r="LO125" s="31">
        <v>2</v>
      </c>
      <c r="LQ125" s="31">
        <v>2</v>
      </c>
      <c r="LS125" s="31">
        <v>2</v>
      </c>
      <c r="LU125" s="31">
        <v>2</v>
      </c>
      <c r="LW125" s="31">
        <v>2</v>
      </c>
      <c r="LY125" s="31">
        <v>2</v>
      </c>
      <c r="MA125" s="31">
        <v>2</v>
      </c>
      <c r="MC125" s="31">
        <v>2</v>
      </c>
      <c r="ME125" s="31">
        <v>2</v>
      </c>
      <c r="MG125" s="31">
        <v>2</v>
      </c>
      <c r="MI125" s="31">
        <v>2</v>
      </c>
      <c r="MK125" s="31">
        <v>2</v>
      </c>
      <c r="MM125" s="31">
        <v>2</v>
      </c>
      <c r="MO125" s="31">
        <v>2</v>
      </c>
      <c r="MQ125" s="31">
        <v>2</v>
      </c>
      <c r="MS125" s="31">
        <v>2</v>
      </c>
      <c r="MU125" s="31">
        <v>2</v>
      </c>
      <c r="MW125" s="31">
        <v>2</v>
      </c>
      <c r="MY125" s="31" t="s">
        <v>355</v>
      </c>
      <c r="NA125" s="31">
        <v>2</v>
      </c>
      <c r="NC125" s="31">
        <v>2</v>
      </c>
      <c r="NE125" s="31">
        <v>2</v>
      </c>
      <c r="NG125" s="31">
        <v>2</v>
      </c>
      <c r="NI125" s="31">
        <v>2</v>
      </c>
      <c r="NK125" s="31">
        <v>2</v>
      </c>
      <c r="NM125" s="31">
        <v>2</v>
      </c>
      <c r="NO125" s="31">
        <v>2</v>
      </c>
      <c r="NQ125" s="31">
        <v>2</v>
      </c>
      <c r="NS125" s="31">
        <v>2</v>
      </c>
      <c r="NU125" s="31">
        <v>2</v>
      </c>
      <c r="NW125" s="31">
        <v>2</v>
      </c>
      <c r="NY125" s="31">
        <v>2</v>
      </c>
      <c r="OA125" s="31">
        <v>2</v>
      </c>
      <c r="OC125" s="31">
        <v>2</v>
      </c>
      <c r="OE125" s="31">
        <v>2</v>
      </c>
      <c r="OG125" s="31">
        <v>2</v>
      </c>
      <c r="OI125" s="31">
        <v>2</v>
      </c>
      <c r="OK125" s="31">
        <v>2</v>
      </c>
      <c r="OM125" s="31">
        <v>2</v>
      </c>
      <c r="OO125" s="31">
        <v>2</v>
      </c>
      <c r="OQ125" s="31" t="s">
        <v>355</v>
      </c>
      <c r="OS125" s="31">
        <v>2</v>
      </c>
      <c r="OU125" s="31">
        <v>2</v>
      </c>
      <c r="OW125" s="31">
        <v>2</v>
      </c>
      <c r="OY125" s="31">
        <v>1</v>
      </c>
      <c r="OZ125" s="31">
        <v>8</v>
      </c>
      <c r="PA125" s="31">
        <v>2</v>
      </c>
      <c r="PC125" s="31">
        <v>2</v>
      </c>
      <c r="PE125" s="31">
        <v>2</v>
      </c>
      <c r="PG125" s="31">
        <v>2</v>
      </c>
      <c r="PI125" s="31">
        <v>2</v>
      </c>
      <c r="PK125" s="31">
        <v>2</v>
      </c>
      <c r="PM125" s="31">
        <v>2</v>
      </c>
      <c r="PO125" s="31">
        <v>2</v>
      </c>
      <c r="PQ125" s="31">
        <v>2</v>
      </c>
      <c r="PS125" s="31">
        <v>2</v>
      </c>
      <c r="PU125" s="31">
        <v>2</v>
      </c>
      <c r="PW125" s="31">
        <v>2</v>
      </c>
      <c r="PY125" s="31">
        <v>2</v>
      </c>
      <c r="QA125" s="31">
        <v>2</v>
      </c>
      <c r="QC125" s="31">
        <v>2</v>
      </c>
      <c r="QE125" s="31">
        <v>2</v>
      </c>
      <c r="QG125" s="31">
        <v>2</v>
      </c>
      <c r="QI125" s="31" t="s">
        <v>355</v>
      </c>
      <c r="QK125" s="31">
        <v>3</v>
      </c>
      <c r="QL125" s="31">
        <v>2</v>
      </c>
      <c r="QM125" s="31">
        <v>1</v>
      </c>
      <c r="QN125" s="31">
        <v>2</v>
      </c>
      <c r="QO125" s="31">
        <v>2</v>
      </c>
      <c r="QP125" s="31">
        <v>2</v>
      </c>
      <c r="QQ125" s="31">
        <v>2</v>
      </c>
      <c r="QR125" s="31">
        <v>2</v>
      </c>
      <c r="QS125" s="31">
        <v>2</v>
      </c>
      <c r="QT125" s="31">
        <v>2</v>
      </c>
      <c r="QU125" s="31">
        <v>2</v>
      </c>
      <c r="QV125" s="31">
        <v>2</v>
      </c>
      <c r="QW125" s="31">
        <v>2</v>
      </c>
      <c r="QX125" s="31">
        <v>2</v>
      </c>
      <c r="QY125" s="31">
        <v>2</v>
      </c>
      <c r="QZ125" s="31">
        <v>2</v>
      </c>
      <c r="RA125" s="31">
        <v>2</v>
      </c>
      <c r="RB125" s="31">
        <v>2</v>
      </c>
      <c r="RC125" s="31">
        <v>2</v>
      </c>
      <c r="RD125" s="31">
        <v>2</v>
      </c>
      <c r="RE125" s="31">
        <v>2</v>
      </c>
      <c r="RF125" s="31">
        <v>2</v>
      </c>
      <c r="RG125" s="31">
        <v>2</v>
      </c>
      <c r="RH125" s="31">
        <v>2</v>
      </c>
      <c r="RI125" s="31">
        <v>2</v>
      </c>
      <c r="RJ125" s="31">
        <v>2</v>
      </c>
      <c r="RK125" s="31">
        <v>2</v>
      </c>
      <c r="RL125" s="31">
        <v>2</v>
      </c>
      <c r="RM125" s="31">
        <v>2</v>
      </c>
      <c r="RN125" s="31">
        <v>2</v>
      </c>
      <c r="RO125" s="31">
        <v>2</v>
      </c>
      <c r="RP125" s="31">
        <v>2</v>
      </c>
      <c r="RQ125" s="31">
        <v>2</v>
      </c>
      <c r="RR125" s="31">
        <v>1</v>
      </c>
      <c r="RS125" s="31">
        <v>2</v>
      </c>
      <c r="RT125" s="31" t="s">
        <v>2647</v>
      </c>
      <c r="RU125" s="31" t="s">
        <v>2648</v>
      </c>
      <c r="RX125" s="31">
        <v>5</v>
      </c>
      <c r="RY125" s="31">
        <v>2</v>
      </c>
      <c r="RZ125" s="31">
        <v>2</v>
      </c>
      <c r="SA125" s="31">
        <v>2</v>
      </c>
      <c r="SB125" s="31">
        <v>2</v>
      </c>
      <c r="SC125" s="31">
        <v>2</v>
      </c>
      <c r="SD125" s="31">
        <v>5</v>
      </c>
      <c r="SE125" s="31">
        <v>2</v>
      </c>
      <c r="SF125" s="31">
        <v>2</v>
      </c>
      <c r="SG125" s="31">
        <v>2</v>
      </c>
      <c r="SH125" s="31">
        <v>2</v>
      </c>
      <c r="SI125" s="31">
        <v>2</v>
      </c>
      <c r="SJ125" s="31">
        <v>2</v>
      </c>
      <c r="SK125" s="31">
        <v>2</v>
      </c>
      <c r="SL125" s="31">
        <v>2</v>
      </c>
      <c r="SM125" s="31" t="s">
        <v>2153</v>
      </c>
      <c r="SO125" s="31">
        <v>2</v>
      </c>
      <c r="SP125" s="31">
        <v>2</v>
      </c>
      <c r="SQ125" s="31">
        <v>2</v>
      </c>
      <c r="SR125" s="31">
        <v>2</v>
      </c>
      <c r="SS125" s="31">
        <v>2</v>
      </c>
      <c r="ST125" s="31">
        <v>2</v>
      </c>
      <c r="SU125" s="31">
        <v>2</v>
      </c>
      <c r="SV125" s="31">
        <v>2</v>
      </c>
      <c r="SW125" s="31" t="s">
        <v>1430</v>
      </c>
      <c r="SX125" s="31">
        <v>0.1</v>
      </c>
      <c r="SZ125" s="31">
        <v>2</v>
      </c>
      <c r="TA125" s="31">
        <v>2</v>
      </c>
      <c r="TB125" s="31">
        <v>2</v>
      </c>
      <c r="TC125" s="31">
        <v>2</v>
      </c>
      <c r="TD125" s="31">
        <v>2</v>
      </c>
      <c r="TE125" s="31">
        <v>2</v>
      </c>
      <c r="TF125" s="31">
        <v>2</v>
      </c>
      <c r="TG125" s="31">
        <v>2</v>
      </c>
      <c r="TH125" s="31" t="s">
        <v>1430</v>
      </c>
      <c r="TJ125" s="31" t="s">
        <v>2340</v>
      </c>
      <c r="TK125" s="31" t="s">
        <v>2176</v>
      </c>
      <c r="TL125" s="31" t="s">
        <v>2134</v>
      </c>
      <c r="TS125" s="31">
        <v>1</v>
      </c>
      <c r="TT125" s="31">
        <v>2</v>
      </c>
      <c r="TU125" s="31">
        <v>2</v>
      </c>
      <c r="TV125" s="31">
        <v>2</v>
      </c>
      <c r="TW125" s="31">
        <v>1</v>
      </c>
      <c r="TX125" s="31">
        <v>1</v>
      </c>
      <c r="TY125" s="31">
        <v>2</v>
      </c>
      <c r="TZ125" s="31">
        <v>2</v>
      </c>
      <c r="UA125" s="31">
        <v>1</v>
      </c>
    </row>
    <row r="126" spans="1:547" s="31" customFormat="1" ht="13.5" customHeight="1">
      <c r="A126" s="31">
        <f t="shared" si="1"/>
        <v>124</v>
      </c>
      <c r="B126" s="31">
        <v>124</v>
      </c>
      <c r="C126" s="31">
        <v>94</v>
      </c>
      <c r="D126" s="31" t="s">
        <v>2121</v>
      </c>
      <c r="E126" s="31" t="s">
        <v>2649</v>
      </c>
      <c r="F126" s="31">
        <v>2</v>
      </c>
      <c r="G126" s="31" t="s">
        <v>2650</v>
      </c>
      <c r="H126" s="31">
        <v>42650</v>
      </c>
      <c r="I126" s="31">
        <v>16689</v>
      </c>
      <c r="J126" s="31">
        <v>1</v>
      </c>
      <c r="K126" s="31">
        <v>1</v>
      </c>
      <c r="L126" s="31">
        <v>5</v>
      </c>
      <c r="M126" s="31">
        <v>2</v>
      </c>
      <c r="N126" s="31">
        <v>5</v>
      </c>
      <c r="O126" s="31">
        <v>2</v>
      </c>
      <c r="P126" s="31">
        <v>1</v>
      </c>
      <c r="Q126" s="31">
        <v>1</v>
      </c>
      <c r="R126" s="31">
        <v>41730</v>
      </c>
      <c r="S126" s="31">
        <v>41730</v>
      </c>
      <c r="T126" s="31">
        <v>42217</v>
      </c>
      <c r="W126" s="31">
        <v>1</v>
      </c>
      <c r="X126" s="31">
        <v>2</v>
      </c>
      <c r="Y126" s="31">
        <v>2</v>
      </c>
      <c r="Z126" s="31">
        <v>2</v>
      </c>
      <c r="AA126" s="31">
        <v>2</v>
      </c>
      <c r="AB126" s="31">
        <v>2</v>
      </c>
      <c r="AC126" s="31">
        <v>2</v>
      </c>
      <c r="AD126" s="31">
        <v>2</v>
      </c>
      <c r="AE126" s="31">
        <v>3</v>
      </c>
      <c r="AF126" s="31">
        <v>1</v>
      </c>
      <c r="AG126" s="31">
        <v>1</v>
      </c>
      <c r="AH126" s="31">
        <v>2</v>
      </c>
      <c r="AI126" s="31">
        <v>6</v>
      </c>
      <c r="AJ126" s="31">
        <v>2</v>
      </c>
      <c r="AK126" s="31">
        <v>4</v>
      </c>
      <c r="AL126" s="31">
        <v>2</v>
      </c>
      <c r="AN126" s="31">
        <v>2</v>
      </c>
      <c r="AO126" s="31">
        <v>2</v>
      </c>
      <c r="AP126" s="31">
        <v>2</v>
      </c>
      <c r="AQ126" s="31">
        <v>2</v>
      </c>
      <c r="AR126" s="31">
        <v>2</v>
      </c>
      <c r="AS126" s="31">
        <v>2</v>
      </c>
      <c r="AT126" s="31">
        <v>2</v>
      </c>
      <c r="AU126" s="31">
        <v>2</v>
      </c>
      <c r="AW126" s="31">
        <v>1</v>
      </c>
      <c r="AX126" s="31">
        <v>1</v>
      </c>
      <c r="AY126" s="31">
        <v>2</v>
      </c>
      <c r="AZ126" s="31">
        <v>1</v>
      </c>
      <c r="BA126" s="31">
        <v>1</v>
      </c>
      <c r="BB126" s="31">
        <v>2</v>
      </c>
      <c r="BD126" s="31">
        <v>1</v>
      </c>
      <c r="BE126" s="31">
        <v>2</v>
      </c>
      <c r="BF126" s="31">
        <v>2</v>
      </c>
      <c r="BG126" s="31">
        <v>1</v>
      </c>
      <c r="BH126" s="31">
        <v>1</v>
      </c>
      <c r="BI126" s="31">
        <v>1</v>
      </c>
      <c r="BK126" s="31">
        <v>1</v>
      </c>
      <c r="BL126" s="31">
        <v>2</v>
      </c>
      <c r="BM126" s="31">
        <v>2</v>
      </c>
      <c r="BN126" s="31">
        <v>2</v>
      </c>
      <c r="BO126" s="31">
        <v>2</v>
      </c>
      <c r="BP126" s="31">
        <v>1</v>
      </c>
      <c r="BQ126" s="31">
        <v>2</v>
      </c>
      <c r="BT126" s="31">
        <v>2</v>
      </c>
      <c r="BU126" s="31">
        <v>2</v>
      </c>
      <c r="BV126" s="31">
        <v>2</v>
      </c>
      <c r="BW126" s="31">
        <v>2</v>
      </c>
      <c r="BX126" s="31">
        <v>2</v>
      </c>
      <c r="BY126" s="31">
        <v>1</v>
      </c>
      <c r="BZ126" s="31">
        <v>2</v>
      </c>
      <c r="CA126" s="31">
        <v>2</v>
      </c>
      <c r="CD126" s="31">
        <v>1</v>
      </c>
      <c r="CH126" s="31">
        <v>1</v>
      </c>
      <c r="CM126" s="31">
        <v>23</v>
      </c>
      <c r="CN126" s="31">
        <v>31</v>
      </c>
      <c r="CO126" s="31">
        <v>4</v>
      </c>
      <c r="CP126" s="31">
        <v>9</v>
      </c>
      <c r="CQ126" s="31">
        <v>17</v>
      </c>
      <c r="DA126" s="31">
        <v>4</v>
      </c>
      <c r="DB126" s="31">
        <v>3</v>
      </c>
      <c r="DC126" s="31">
        <v>18</v>
      </c>
      <c r="DD126" s="31">
        <v>2</v>
      </c>
      <c r="DE126" s="31">
        <v>2</v>
      </c>
      <c r="DF126" s="31">
        <v>3</v>
      </c>
      <c r="DG126" s="31">
        <v>4</v>
      </c>
      <c r="DH126" s="31">
        <v>3</v>
      </c>
      <c r="DI126" s="31">
        <v>3</v>
      </c>
      <c r="DJ126" s="31">
        <v>1</v>
      </c>
      <c r="DK126" s="31">
        <v>1</v>
      </c>
      <c r="DL126" s="31">
        <v>2</v>
      </c>
      <c r="DM126" s="31">
        <v>1</v>
      </c>
      <c r="DN126" s="31">
        <v>0</v>
      </c>
      <c r="DO126" s="31">
        <v>4</v>
      </c>
      <c r="DP126" s="31">
        <v>4</v>
      </c>
      <c r="DQ126" s="31">
        <v>4</v>
      </c>
      <c r="DR126" s="31">
        <v>30</v>
      </c>
      <c r="DS126" s="31">
        <v>0.59551630434782599</v>
      </c>
      <c r="EV126" s="31">
        <v>1</v>
      </c>
      <c r="EW126" s="31">
        <v>2</v>
      </c>
      <c r="EX126" s="31">
        <v>2</v>
      </c>
      <c r="EZ126" s="31">
        <v>1</v>
      </c>
      <c r="FA126" s="31">
        <v>1</v>
      </c>
      <c r="FK126" s="31">
        <v>1</v>
      </c>
      <c r="FL126" s="31">
        <v>2</v>
      </c>
      <c r="FM126" s="31">
        <v>2</v>
      </c>
      <c r="FN126" s="31">
        <v>2</v>
      </c>
      <c r="FO126" s="31">
        <v>1</v>
      </c>
      <c r="FP126" s="31">
        <v>2</v>
      </c>
      <c r="FQ126" s="31">
        <v>2</v>
      </c>
      <c r="FR126" s="31">
        <v>2</v>
      </c>
      <c r="FS126" s="31">
        <v>4</v>
      </c>
      <c r="FT126" s="31">
        <v>2</v>
      </c>
      <c r="FU126" s="31">
        <v>2</v>
      </c>
      <c r="FV126" s="31">
        <v>2</v>
      </c>
      <c r="FW126" s="31">
        <v>17</v>
      </c>
      <c r="FX126" s="31">
        <v>1</v>
      </c>
      <c r="FY126" s="31">
        <v>2</v>
      </c>
      <c r="GA126" s="31">
        <v>2</v>
      </c>
      <c r="GB126" s="31">
        <v>2</v>
      </c>
      <c r="GC126" s="31">
        <v>2</v>
      </c>
      <c r="GE126" s="31">
        <v>2</v>
      </c>
      <c r="GH126" s="31">
        <v>2</v>
      </c>
      <c r="GJ126" s="31">
        <v>2</v>
      </c>
      <c r="GL126" s="31">
        <v>1</v>
      </c>
      <c r="GM126" s="31">
        <v>42217</v>
      </c>
      <c r="GN126" s="31" t="s">
        <v>2651</v>
      </c>
      <c r="GO126" s="31">
        <v>2</v>
      </c>
      <c r="GQ126" s="31">
        <v>2</v>
      </c>
      <c r="GS126" s="31">
        <v>2</v>
      </c>
      <c r="GU126" s="31">
        <v>2</v>
      </c>
      <c r="GW126" s="31">
        <v>2</v>
      </c>
      <c r="HM126" s="31">
        <v>2</v>
      </c>
      <c r="HP126" s="31">
        <v>2</v>
      </c>
      <c r="HQ126" s="31">
        <v>2</v>
      </c>
      <c r="HR126" s="31">
        <v>2</v>
      </c>
      <c r="HS126" s="31">
        <v>2</v>
      </c>
      <c r="HT126" s="31">
        <v>2</v>
      </c>
      <c r="HU126" s="31">
        <v>2</v>
      </c>
      <c r="HV126" s="31">
        <v>2</v>
      </c>
      <c r="HZ126" s="31">
        <v>2</v>
      </c>
      <c r="IA126" s="31">
        <v>2</v>
      </c>
      <c r="IB126" s="31">
        <v>2</v>
      </c>
      <c r="IC126" s="31">
        <v>2</v>
      </c>
      <c r="ID126" s="31">
        <v>2</v>
      </c>
      <c r="IE126" s="31">
        <v>2</v>
      </c>
      <c r="IF126" s="31">
        <v>2</v>
      </c>
      <c r="IJ126" s="31">
        <v>2</v>
      </c>
      <c r="IK126" s="31">
        <v>2</v>
      </c>
      <c r="IL126" s="31">
        <v>2</v>
      </c>
      <c r="IM126" s="31">
        <v>2</v>
      </c>
      <c r="IN126" s="31">
        <v>2</v>
      </c>
      <c r="IO126" s="31">
        <v>2</v>
      </c>
      <c r="IP126" s="31">
        <v>2</v>
      </c>
      <c r="IT126" s="31">
        <v>2</v>
      </c>
      <c r="IU126" s="31">
        <v>2</v>
      </c>
      <c r="IV126" s="31">
        <v>2</v>
      </c>
      <c r="IW126" s="31">
        <v>2</v>
      </c>
      <c r="IX126" s="31">
        <v>2</v>
      </c>
      <c r="IY126" s="31">
        <v>2</v>
      </c>
      <c r="IZ126" s="31">
        <v>2</v>
      </c>
      <c r="JD126" s="31">
        <v>2</v>
      </c>
      <c r="JE126" s="31">
        <v>2</v>
      </c>
      <c r="JF126" s="31">
        <v>2</v>
      </c>
      <c r="JG126" s="31">
        <v>2</v>
      </c>
      <c r="JH126" s="31">
        <v>2</v>
      </c>
      <c r="JI126" s="31">
        <v>2</v>
      </c>
      <c r="JJ126" s="31">
        <v>2</v>
      </c>
      <c r="JN126" s="31" t="s">
        <v>2652</v>
      </c>
      <c r="JO126" s="31" t="s">
        <v>2653</v>
      </c>
      <c r="JZ126" s="31">
        <v>2</v>
      </c>
      <c r="KA126" s="31" t="s">
        <v>2147</v>
      </c>
      <c r="KB126" s="31">
        <v>94</v>
      </c>
      <c r="KC126" s="31">
        <v>2</v>
      </c>
      <c r="KD126" s="31" t="s">
        <v>2526</v>
      </c>
      <c r="KE126" s="31">
        <v>40</v>
      </c>
      <c r="KF126" s="31" t="s">
        <v>1716</v>
      </c>
      <c r="KG126" s="31" t="s">
        <v>377</v>
      </c>
      <c r="KH126" s="31">
        <v>71</v>
      </c>
      <c r="KI126" s="31" t="s">
        <v>2654</v>
      </c>
      <c r="KJ126" s="31" t="s">
        <v>1960</v>
      </c>
      <c r="KK126" s="31">
        <v>59</v>
      </c>
      <c r="LA126" s="31" t="s">
        <v>2655</v>
      </c>
      <c r="LB126" s="31" t="s">
        <v>2656</v>
      </c>
      <c r="LC126" s="31">
        <v>2</v>
      </c>
      <c r="LD126" s="31">
        <v>1</v>
      </c>
      <c r="LE126" s="31" t="s">
        <v>2162</v>
      </c>
      <c r="LF126" s="31">
        <v>2</v>
      </c>
      <c r="LG126" s="31">
        <v>2</v>
      </c>
      <c r="LH126" s="31">
        <v>2</v>
      </c>
      <c r="LI126" s="31">
        <v>2</v>
      </c>
      <c r="LK126" s="31">
        <v>2</v>
      </c>
      <c r="LM126" s="31">
        <v>2</v>
      </c>
      <c r="LO126" s="31">
        <v>2</v>
      </c>
      <c r="LQ126" s="31">
        <v>2</v>
      </c>
      <c r="LS126" s="31">
        <v>2</v>
      </c>
      <c r="LU126" s="31">
        <v>2</v>
      </c>
      <c r="LW126" s="31">
        <v>2</v>
      </c>
      <c r="LY126" s="31">
        <v>2</v>
      </c>
      <c r="MA126" s="31">
        <v>2</v>
      </c>
      <c r="MC126" s="31">
        <v>2</v>
      </c>
      <c r="ME126" s="31">
        <v>2</v>
      </c>
      <c r="MG126" s="31">
        <v>2</v>
      </c>
      <c r="MI126" s="31">
        <v>2</v>
      </c>
      <c r="MK126" s="31">
        <v>2</v>
      </c>
      <c r="MM126" s="31">
        <v>2</v>
      </c>
      <c r="MO126" s="31">
        <v>2</v>
      </c>
      <c r="MQ126" s="31">
        <v>2</v>
      </c>
      <c r="MS126" s="31">
        <v>2</v>
      </c>
      <c r="MU126" s="31">
        <v>2</v>
      </c>
      <c r="MW126" s="31">
        <v>2</v>
      </c>
      <c r="MY126" s="31" t="s">
        <v>355</v>
      </c>
      <c r="NA126" s="31">
        <v>2</v>
      </c>
      <c r="NC126" s="31">
        <v>2</v>
      </c>
      <c r="NE126" s="31">
        <v>2</v>
      </c>
      <c r="NG126" s="31">
        <v>2</v>
      </c>
      <c r="NI126" s="31">
        <v>2</v>
      </c>
      <c r="NK126" s="31">
        <v>2</v>
      </c>
      <c r="NM126" s="31">
        <v>2</v>
      </c>
      <c r="NO126" s="31">
        <v>2</v>
      </c>
      <c r="NQ126" s="31">
        <v>2</v>
      </c>
      <c r="NS126" s="31">
        <v>2</v>
      </c>
      <c r="NU126" s="31">
        <v>2</v>
      </c>
      <c r="NW126" s="31">
        <v>2</v>
      </c>
      <c r="NY126" s="31">
        <v>2</v>
      </c>
      <c r="OA126" s="31">
        <v>2</v>
      </c>
      <c r="OC126" s="31">
        <v>2</v>
      </c>
      <c r="OE126" s="31">
        <v>2</v>
      </c>
      <c r="OG126" s="31">
        <v>2</v>
      </c>
      <c r="OI126" s="31">
        <v>2</v>
      </c>
      <c r="OK126" s="31">
        <v>2</v>
      </c>
      <c r="OM126" s="31">
        <v>2</v>
      </c>
      <c r="OO126" s="31">
        <v>2</v>
      </c>
      <c r="OQ126" s="31" t="s">
        <v>355</v>
      </c>
      <c r="OS126" s="31">
        <v>2</v>
      </c>
      <c r="OU126" s="31">
        <v>2</v>
      </c>
      <c r="OW126" s="31">
        <v>2</v>
      </c>
      <c r="OY126" s="31">
        <v>2</v>
      </c>
      <c r="PA126" s="31">
        <v>2</v>
      </c>
      <c r="PC126" s="31">
        <v>2</v>
      </c>
      <c r="PE126" s="31">
        <v>2</v>
      </c>
      <c r="PG126" s="31">
        <v>2</v>
      </c>
      <c r="PI126" s="31">
        <v>2</v>
      </c>
      <c r="PK126" s="31">
        <v>2</v>
      </c>
      <c r="PM126" s="31">
        <v>2</v>
      </c>
      <c r="PO126" s="31">
        <v>2</v>
      </c>
      <c r="PQ126" s="31">
        <v>2</v>
      </c>
      <c r="PS126" s="31">
        <v>2</v>
      </c>
      <c r="PU126" s="31">
        <v>2</v>
      </c>
      <c r="PW126" s="31">
        <v>2</v>
      </c>
      <c r="PY126" s="31">
        <v>2</v>
      </c>
      <c r="QA126" s="31">
        <v>2</v>
      </c>
      <c r="QC126" s="31">
        <v>2</v>
      </c>
      <c r="QE126" s="31">
        <v>2</v>
      </c>
      <c r="QG126" s="31">
        <v>2</v>
      </c>
      <c r="QI126" s="31" t="s">
        <v>355</v>
      </c>
      <c r="QJ126" s="31">
        <v>8</v>
      </c>
      <c r="QK126" s="31">
        <v>1</v>
      </c>
      <c r="QL126" s="31">
        <v>2</v>
      </c>
      <c r="QM126" s="31">
        <v>2</v>
      </c>
      <c r="QN126" s="31">
        <v>2</v>
      </c>
      <c r="QO126" s="31">
        <v>2</v>
      </c>
      <c r="QP126" s="31">
        <v>2</v>
      </c>
      <c r="QQ126" s="31">
        <v>2</v>
      </c>
      <c r="QR126" s="31">
        <v>2</v>
      </c>
      <c r="QS126" s="31">
        <v>2</v>
      </c>
      <c r="QT126" s="31">
        <v>2</v>
      </c>
      <c r="QU126" s="31">
        <v>2</v>
      </c>
      <c r="QV126" s="31">
        <v>2</v>
      </c>
      <c r="QW126" s="31">
        <v>2</v>
      </c>
      <c r="QX126" s="31">
        <v>2</v>
      </c>
      <c r="QY126" s="31">
        <v>2</v>
      </c>
      <c r="QZ126" s="31">
        <v>2</v>
      </c>
      <c r="RA126" s="31">
        <v>2</v>
      </c>
      <c r="RB126" s="31">
        <v>2</v>
      </c>
      <c r="RC126" s="31">
        <v>1</v>
      </c>
      <c r="RD126" s="31">
        <v>2</v>
      </c>
      <c r="RE126" s="31">
        <v>1</v>
      </c>
      <c r="RF126" s="31">
        <v>2</v>
      </c>
      <c r="RG126" s="31">
        <v>2</v>
      </c>
      <c r="RH126" s="31">
        <v>2</v>
      </c>
      <c r="RI126" s="31">
        <v>1</v>
      </c>
      <c r="RJ126" s="31">
        <v>2</v>
      </c>
      <c r="RK126" s="31">
        <v>1</v>
      </c>
      <c r="RL126" s="31">
        <v>2</v>
      </c>
      <c r="RM126" s="31">
        <v>2</v>
      </c>
      <c r="RN126" s="31">
        <v>2</v>
      </c>
      <c r="RO126" s="31">
        <v>2</v>
      </c>
      <c r="RP126" s="31">
        <v>2</v>
      </c>
      <c r="RQ126" s="31">
        <v>2</v>
      </c>
      <c r="RR126" s="31">
        <v>2</v>
      </c>
      <c r="RS126" s="31">
        <v>2</v>
      </c>
      <c r="RT126" s="31" t="s">
        <v>2231</v>
      </c>
      <c r="RU126" s="31" t="s">
        <v>2657</v>
      </c>
      <c r="RX126" s="31">
        <v>3</v>
      </c>
      <c r="RY126" s="31">
        <v>1</v>
      </c>
      <c r="RZ126" s="31">
        <v>2</v>
      </c>
      <c r="SA126" s="31">
        <v>2</v>
      </c>
      <c r="SB126" s="31">
        <v>2</v>
      </c>
      <c r="SC126" s="31">
        <v>2</v>
      </c>
      <c r="SD126" s="31">
        <v>5</v>
      </c>
      <c r="SE126" s="31">
        <v>2</v>
      </c>
      <c r="SF126" s="31">
        <v>2</v>
      </c>
      <c r="SG126" s="31">
        <v>2</v>
      </c>
      <c r="SH126" s="31">
        <v>2</v>
      </c>
      <c r="SI126" s="31">
        <v>1</v>
      </c>
      <c r="SJ126" s="31">
        <v>2</v>
      </c>
      <c r="SK126" s="31">
        <v>2</v>
      </c>
      <c r="SL126" s="31">
        <v>2</v>
      </c>
      <c r="SM126" s="31" t="s">
        <v>2153</v>
      </c>
      <c r="SO126" s="31">
        <v>2</v>
      </c>
      <c r="SP126" s="31">
        <v>2</v>
      </c>
      <c r="SQ126" s="31">
        <v>2</v>
      </c>
      <c r="SR126" s="31">
        <v>2</v>
      </c>
      <c r="SS126" s="31">
        <v>2</v>
      </c>
      <c r="ST126" s="31">
        <v>2</v>
      </c>
      <c r="SU126" s="31">
        <v>2</v>
      </c>
      <c r="SV126" s="31">
        <v>2</v>
      </c>
      <c r="SW126" s="31" t="s">
        <v>2290</v>
      </c>
      <c r="SX126" s="31">
        <v>7.5</v>
      </c>
      <c r="SZ126" s="31">
        <v>2</v>
      </c>
      <c r="TA126" s="31">
        <v>2</v>
      </c>
      <c r="TB126" s="31">
        <v>2</v>
      </c>
      <c r="TC126" s="31">
        <v>2</v>
      </c>
      <c r="TD126" s="31">
        <v>2</v>
      </c>
      <c r="TE126" s="31">
        <v>2</v>
      </c>
      <c r="TF126" s="31">
        <v>2</v>
      </c>
      <c r="TG126" s="31">
        <v>2</v>
      </c>
      <c r="TH126" s="31" t="s">
        <v>2269</v>
      </c>
      <c r="TJ126" s="31" t="s">
        <v>2154</v>
      </c>
      <c r="TK126" s="31" t="s">
        <v>2426</v>
      </c>
      <c r="TL126" s="31" t="s">
        <v>2155</v>
      </c>
      <c r="TM126" s="31" t="s">
        <v>2658</v>
      </c>
      <c r="TN126" s="31" t="s">
        <v>2659</v>
      </c>
      <c r="TQ126" s="31">
        <v>13</v>
      </c>
      <c r="TS126" s="31">
        <v>2</v>
      </c>
      <c r="TT126" s="31">
        <v>2</v>
      </c>
      <c r="TU126" s="31">
        <v>2</v>
      </c>
      <c r="TV126" s="31">
        <v>2</v>
      </c>
      <c r="TW126" s="31">
        <v>2</v>
      </c>
      <c r="TX126" s="31">
        <v>2</v>
      </c>
      <c r="TY126" s="31">
        <v>2</v>
      </c>
      <c r="TZ126" s="31">
        <v>1</v>
      </c>
      <c r="UA126" s="31">
        <v>1</v>
      </c>
    </row>
    <row r="127" spans="1:547" s="31" customFormat="1" ht="13.5" customHeight="1">
      <c r="A127" s="31">
        <f t="shared" si="1"/>
        <v>125</v>
      </c>
      <c r="B127" s="31">
        <v>125</v>
      </c>
      <c r="C127" s="31">
        <v>95</v>
      </c>
      <c r="D127" s="31" t="s">
        <v>2121</v>
      </c>
      <c r="E127" s="31" t="s">
        <v>2660</v>
      </c>
      <c r="H127" s="31">
        <v>42656</v>
      </c>
      <c r="I127" s="31">
        <v>26563</v>
      </c>
      <c r="J127" s="31">
        <v>2</v>
      </c>
      <c r="K127" s="31">
        <v>1</v>
      </c>
      <c r="L127" s="31">
        <v>5</v>
      </c>
      <c r="M127" s="31">
        <v>2</v>
      </c>
      <c r="N127" s="31">
        <v>5</v>
      </c>
      <c r="O127" s="31">
        <v>2</v>
      </c>
      <c r="P127" s="31">
        <v>5</v>
      </c>
      <c r="Q127" s="31">
        <v>2</v>
      </c>
      <c r="R127" s="31">
        <v>41671</v>
      </c>
      <c r="S127" s="31">
        <v>41883</v>
      </c>
      <c r="T127" s="31">
        <v>42656</v>
      </c>
      <c r="W127" s="31">
        <v>1</v>
      </c>
      <c r="X127" s="31">
        <v>2</v>
      </c>
      <c r="Y127" s="31">
        <v>2</v>
      </c>
      <c r="Z127" s="31">
        <v>2</v>
      </c>
      <c r="AA127" s="31">
        <v>2</v>
      </c>
      <c r="AB127" s="31">
        <v>2</v>
      </c>
      <c r="AC127" s="31">
        <v>2</v>
      </c>
      <c r="AD127" s="31">
        <v>2</v>
      </c>
      <c r="AE127" s="31">
        <v>2</v>
      </c>
      <c r="AF127" s="31">
        <v>2</v>
      </c>
      <c r="AG127" s="31">
        <v>1</v>
      </c>
      <c r="AH127" s="31">
        <v>2</v>
      </c>
      <c r="AI127" s="31">
        <v>6</v>
      </c>
      <c r="AJ127" s="31">
        <v>2</v>
      </c>
      <c r="AK127" s="31">
        <v>4</v>
      </c>
      <c r="AL127" s="31">
        <v>2</v>
      </c>
      <c r="AN127" s="31">
        <v>2</v>
      </c>
      <c r="AO127" s="31">
        <v>2</v>
      </c>
      <c r="AP127" s="31">
        <v>2</v>
      </c>
      <c r="AQ127" s="31">
        <v>2</v>
      </c>
      <c r="AR127" s="31">
        <v>2</v>
      </c>
      <c r="AS127" s="31">
        <v>2</v>
      </c>
      <c r="AT127" s="31">
        <v>2</v>
      </c>
      <c r="AU127" s="31">
        <v>2</v>
      </c>
      <c r="AW127" s="31">
        <v>2</v>
      </c>
      <c r="AX127" s="31">
        <v>2</v>
      </c>
      <c r="AY127" s="31">
        <v>2</v>
      </c>
      <c r="AZ127" s="31">
        <v>1</v>
      </c>
      <c r="BA127" s="31">
        <v>1</v>
      </c>
      <c r="BB127" s="31">
        <v>2</v>
      </c>
      <c r="BD127" s="31">
        <v>2</v>
      </c>
      <c r="BE127" s="31">
        <v>2</v>
      </c>
      <c r="BF127" s="31">
        <v>2</v>
      </c>
      <c r="BG127" s="31">
        <v>2</v>
      </c>
      <c r="BH127" s="31">
        <v>1</v>
      </c>
      <c r="BI127" s="31">
        <v>2</v>
      </c>
      <c r="BK127" s="31">
        <v>2</v>
      </c>
      <c r="BL127" s="31">
        <v>2</v>
      </c>
      <c r="BM127" s="31">
        <v>2</v>
      </c>
      <c r="BN127" s="31">
        <v>2</v>
      </c>
      <c r="BO127" s="31">
        <v>2</v>
      </c>
      <c r="BP127" s="31">
        <v>2</v>
      </c>
      <c r="BR127" s="31">
        <v>1</v>
      </c>
      <c r="BT127" s="31">
        <v>2</v>
      </c>
      <c r="BU127" s="31">
        <v>2</v>
      </c>
      <c r="BV127" s="31">
        <v>2</v>
      </c>
      <c r="BW127" s="31">
        <v>2</v>
      </c>
      <c r="BX127" s="31">
        <v>2</v>
      </c>
      <c r="BY127" s="31">
        <v>1</v>
      </c>
      <c r="BZ127" s="31">
        <v>2</v>
      </c>
      <c r="CA127" s="31">
        <v>2</v>
      </c>
      <c r="CD127" s="31">
        <v>1</v>
      </c>
      <c r="CH127" s="31">
        <v>1</v>
      </c>
      <c r="CM127" s="31">
        <v>5</v>
      </c>
      <c r="CN127" s="31">
        <v>7</v>
      </c>
      <c r="CO127" s="31">
        <v>11</v>
      </c>
      <c r="CP127" s="31">
        <v>16</v>
      </c>
      <c r="CQ127" s="31">
        <v>21</v>
      </c>
      <c r="CR127" s="31">
        <v>31</v>
      </c>
      <c r="DA127" s="31">
        <v>2</v>
      </c>
      <c r="DB127" s="31">
        <v>4</v>
      </c>
      <c r="DC127" s="31">
        <v>24</v>
      </c>
      <c r="DD127" s="31">
        <v>3</v>
      </c>
      <c r="DE127" s="31">
        <v>3</v>
      </c>
      <c r="DF127" s="31">
        <v>4</v>
      </c>
      <c r="DG127" s="31">
        <v>3</v>
      </c>
      <c r="DH127" s="31">
        <v>4</v>
      </c>
      <c r="DI127" s="31">
        <v>3</v>
      </c>
      <c r="DJ127" s="31">
        <v>3</v>
      </c>
      <c r="DK127" s="31">
        <v>3</v>
      </c>
      <c r="DL127" s="31">
        <v>4</v>
      </c>
      <c r="DM127" s="31">
        <v>4</v>
      </c>
      <c r="DN127" s="31">
        <v>4</v>
      </c>
      <c r="DO127" s="31">
        <v>4</v>
      </c>
      <c r="DP127" s="31">
        <v>4</v>
      </c>
      <c r="DQ127" s="31">
        <v>4</v>
      </c>
      <c r="DR127" s="31">
        <v>44</v>
      </c>
      <c r="DS127" s="31">
        <v>0.123604060913705</v>
      </c>
      <c r="DT127" s="31">
        <v>167</v>
      </c>
      <c r="DU127" s="31">
        <v>0</v>
      </c>
      <c r="DV127" s="31">
        <v>171</v>
      </c>
      <c r="DW127" s="31" t="s">
        <v>2136</v>
      </c>
      <c r="DX127" s="31">
        <v>60</v>
      </c>
      <c r="DY127" s="31">
        <v>56.4</v>
      </c>
      <c r="DZ127" s="31">
        <v>66.8</v>
      </c>
      <c r="EA127" s="31" t="s">
        <v>2137</v>
      </c>
      <c r="EB127" s="31">
        <v>89</v>
      </c>
      <c r="EC127" s="31">
        <v>59</v>
      </c>
      <c r="ED127" s="31">
        <v>104</v>
      </c>
      <c r="EE127" s="31" t="s">
        <v>2138</v>
      </c>
      <c r="EW127" s="31">
        <v>2</v>
      </c>
      <c r="EY127" s="31">
        <v>2</v>
      </c>
      <c r="EZ127" s="31">
        <v>1</v>
      </c>
      <c r="FA127" s="31">
        <v>1</v>
      </c>
      <c r="FK127" s="31">
        <v>2</v>
      </c>
      <c r="FL127" s="31">
        <v>2</v>
      </c>
      <c r="FM127" s="31">
        <v>2</v>
      </c>
      <c r="FN127" s="31">
        <v>2</v>
      </c>
      <c r="FO127" s="31">
        <v>2</v>
      </c>
      <c r="FP127" s="31">
        <v>2</v>
      </c>
      <c r="FQ127" s="31">
        <v>2</v>
      </c>
      <c r="FR127" s="31">
        <v>2</v>
      </c>
      <c r="FS127" s="31">
        <v>4</v>
      </c>
      <c r="FT127" s="31">
        <v>2</v>
      </c>
      <c r="FU127" s="31">
        <v>2</v>
      </c>
      <c r="FV127" s="31">
        <v>2</v>
      </c>
      <c r="FW127" s="31">
        <v>1</v>
      </c>
      <c r="FX127" s="31">
        <v>1</v>
      </c>
      <c r="FY127" s="31">
        <v>2</v>
      </c>
      <c r="GA127" s="31">
        <v>2</v>
      </c>
      <c r="GB127" s="31">
        <v>2</v>
      </c>
      <c r="GC127" s="31">
        <v>1</v>
      </c>
      <c r="GD127" s="31">
        <v>1986</v>
      </c>
      <c r="GE127" s="31">
        <v>1</v>
      </c>
      <c r="GF127" s="31">
        <v>2000</v>
      </c>
      <c r="GG127" s="31">
        <v>1.5</v>
      </c>
      <c r="GH127" s="31">
        <v>2</v>
      </c>
      <c r="GJ127" s="31">
        <v>1</v>
      </c>
      <c r="GK127" s="31" t="s">
        <v>2661</v>
      </c>
      <c r="GL127" s="31">
        <v>1</v>
      </c>
      <c r="GN127" s="31" t="s">
        <v>2662</v>
      </c>
      <c r="GO127" s="31">
        <v>2</v>
      </c>
      <c r="GQ127" s="31">
        <v>2</v>
      </c>
      <c r="GS127" s="31">
        <v>2</v>
      </c>
      <c r="GU127" s="31">
        <v>2</v>
      </c>
      <c r="GW127" s="31">
        <v>2</v>
      </c>
      <c r="HM127" s="31">
        <v>2</v>
      </c>
      <c r="HP127" s="31">
        <v>2</v>
      </c>
      <c r="HQ127" s="31">
        <v>2</v>
      </c>
      <c r="HR127" s="31">
        <v>2</v>
      </c>
      <c r="HS127" s="31">
        <v>2</v>
      </c>
      <c r="HT127" s="31">
        <v>2</v>
      </c>
      <c r="HU127" s="31">
        <v>2</v>
      </c>
      <c r="HV127" s="31">
        <v>2</v>
      </c>
      <c r="HZ127" s="31">
        <v>2</v>
      </c>
      <c r="IA127" s="31">
        <v>2</v>
      </c>
      <c r="IB127" s="31">
        <v>2</v>
      </c>
      <c r="IC127" s="31">
        <v>2</v>
      </c>
      <c r="ID127" s="31">
        <v>2</v>
      </c>
      <c r="IE127" s="31">
        <v>2</v>
      </c>
      <c r="IF127" s="31">
        <v>2</v>
      </c>
      <c r="IJ127" s="31">
        <v>2</v>
      </c>
      <c r="IK127" s="31">
        <v>2</v>
      </c>
      <c r="IL127" s="31">
        <v>2</v>
      </c>
      <c r="IM127" s="31">
        <v>2</v>
      </c>
      <c r="IN127" s="31">
        <v>2</v>
      </c>
      <c r="IO127" s="31">
        <v>2</v>
      </c>
      <c r="IP127" s="31">
        <v>2</v>
      </c>
      <c r="IT127" s="31">
        <v>2</v>
      </c>
      <c r="IU127" s="31">
        <v>2</v>
      </c>
      <c r="IV127" s="31">
        <v>2</v>
      </c>
      <c r="IW127" s="31">
        <v>2</v>
      </c>
      <c r="IX127" s="31">
        <v>2</v>
      </c>
      <c r="IY127" s="31">
        <v>2</v>
      </c>
      <c r="IZ127" s="31">
        <v>2</v>
      </c>
      <c r="JD127" s="31">
        <v>2</v>
      </c>
      <c r="JE127" s="31">
        <v>2</v>
      </c>
      <c r="JF127" s="31">
        <v>2</v>
      </c>
      <c r="JG127" s="31">
        <v>2</v>
      </c>
      <c r="JH127" s="31">
        <v>2</v>
      </c>
      <c r="JI127" s="31">
        <v>2</v>
      </c>
      <c r="JJ127" s="31">
        <v>2</v>
      </c>
      <c r="JN127" s="31" t="s">
        <v>1659</v>
      </c>
      <c r="JZ127" s="31">
        <v>1</v>
      </c>
      <c r="KC127" s="31">
        <v>1</v>
      </c>
      <c r="LA127" s="31" t="s">
        <v>2330</v>
      </c>
      <c r="LB127" s="31" t="s">
        <v>2663</v>
      </c>
      <c r="LC127" s="31">
        <v>2</v>
      </c>
      <c r="LD127" s="31">
        <v>1</v>
      </c>
      <c r="LE127" s="31" t="s">
        <v>2181</v>
      </c>
      <c r="LF127" s="31">
        <v>2</v>
      </c>
      <c r="LG127" s="31">
        <v>2</v>
      </c>
      <c r="LH127" s="31">
        <v>2</v>
      </c>
      <c r="LI127" s="31">
        <v>2</v>
      </c>
      <c r="LK127" s="31">
        <v>2</v>
      </c>
      <c r="LM127" s="31">
        <v>2</v>
      </c>
      <c r="LO127" s="31">
        <v>2</v>
      </c>
      <c r="LQ127" s="31">
        <v>2</v>
      </c>
      <c r="LS127" s="31">
        <v>2</v>
      </c>
      <c r="LU127" s="31">
        <v>2</v>
      </c>
      <c r="LW127" s="31">
        <v>2</v>
      </c>
      <c r="LY127" s="31">
        <v>2</v>
      </c>
      <c r="MA127" s="31">
        <v>2</v>
      </c>
      <c r="MC127" s="31">
        <v>2</v>
      </c>
      <c r="ME127" s="31">
        <v>2</v>
      </c>
      <c r="MG127" s="31">
        <v>2</v>
      </c>
      <c r="MI127" s="31">
        <v>2</v>
      </c>
      <c r="MK127" s="31">
        <v>2</v>
      </c>
      <c r="MM127" s="31">
        <v>2</v>
      </c>
      <c r="MO127" s="31">
        <v>2</v>
      </c>
      <c r="MQ127" s="31">
        <v>2</v>
      </c>
      <c r="MS127" s="31">
        <v>2</v>
      </c>
      <c r="MU127" s="31">
        <v>2</v>
      </c>
      <c r="MW127" s="31">
        <v>2</v>
      </c>
      <c r="MY127" s="31" t="s">
        <v>355</v>
      </c>
      <c r="NA127" s="31">
        <v>2</v>
      </c>
      <c r="NC127" s="31">
        <v>2</v>
      </c>
      <c r="NE127" s="31">
        <v>2</v>
      </c>
      <c r="NG127" s="31">
        <v>2</v>
      </c>
      <c r="NI127" s="31">
        <v>2</v>
      </c>
      <c r="NK127" s="31">
        <v>2</v>
      </c>
      <c r="NM127" s="31">
        <v>2</v>
      </c>
      <c r="NO127" s="31">
        <v>2</v>
      </c>
      <c r="NQ127" s="31">
        <v>2</v>
      </c>
      <c r="NS127" s="31">
        <v>2</v>
      </c>
      <c r="NU127" s="31">
        <v>2</v>
      </c>
      <c r="NW127" s="31">
        <v>2</v>
      </c>
      <c r="NY127" s="31">
        <v>2</v>
      </c>
      <c r="OA127" s="31">
        <v>2</v>
      </c>
      <c r="OC127" s="31">
        <v>2</v>
      </c>
      <c r="OE127" s="31">
        <v>2</v>
      </c>
      <c r="OG127" s="31">
        <v>2</v>
      </c>
      <c r="OI127" s="31">
        <v>2</v>
      </c>
      <c r="OK127" s="31">
        <v>2</v>
      </c>
      <c r="OM127" s="31">
        <v>2</v>
      </c>
      <c r="OO127" s="31">
        <v>2</v>
      </c>
      <c r="OQ127" s="31" t="s">
        <v>355</v>
      </c>
      <c r="OS127" s="31">
        <v>2</v>
      </c>
      <c r="OU127" s="31">
        <v>2</v>
      </c>
      <c r="OW127" s="31">
        <v>2</v>
      </c>
      <c r="OY127" s="31">
        <v>2</v>
      </c>
      <c r="PA127" s="31">
        <v>2</v>
      </c>
      <c r="PC127" s="31">
        <v>2</v>
      </c>
      <c r="PE127" s="31">
        <v>2</v>
      </c>
      <c r="PG127" s="31">
        <v>2</v>
      </c>
      <c r="PI127" s="31">
        <v>2</v>
      </c>
      <c r="PK127" s="31">
        <v>2</v>
      </c>
      <c r="PM127" s="31">
        <v>2</v>
      </c>
      <c r="PO127" s="31">
        <v>2</v>
      </c>
      <c r="PQ127" s="31">
        <v>2</v>
      </c>
      <c r="PS127" s="31">
        <v>2</v>
      </c>
      <c r="PU127" s="31">
        <v>2</v>
      </c>
      <c r="PW127" s="31">
        <v>2</v>
      </c>
      <c r="PY127" s="31">
        <v>2</v>
      </c>
      <c r="QA127" s="31">
        <v>2</v>
      </c>
      <c r="QC127" s="31">
        <v>2</v>
      </c>
      <c r="QE127" s="31">
        <v>2</v>
      </c>
      <c r="QG127" s="31">
        <v>2</v>
      </c>
      <c r="QI127" s="31" t="s">
        <v>355</v>
      </c>
      <c r="QK127" s="31">
        <v>1</v>
      </c>
      <c r="QL127" s="31">
        <v>2</v>
      </c>
      <c r="QM127" s="31">
        <v>2</v>
      </c>
      <c r="QN127" s="31">
        <v>2</v>
      </c>
      <c r="QO127" s="31">
        <v>2</v>
      </c>
      <c r="QP127" s="31">
        <v>2</v>
      </c>
      <c r="QQ127" s="31">
        <v>2</v>
      </c>
      <c r="QR127" s="31">
        <v>2</v>
      </c>
      <c r="QS127" s="31">
        <v>2</v>
      </c>
      <c r="QT127" s="31">
        <v>2</v>
      </c>
      <c r="QU127" s="31">
        <v>2</v>
      </c>
      <c r="QV127" s="31">
        <v>2</v>
      </c>
      <c r="QW127" s="31">
        <v>2</v>
      </c>
      <c r="QX127" s="31">
        <v>2</v>
      </c>
      <c r="QY127" s="31">
        <v>2</v>
      </c>
      <c r="QZ127" s="31">
        <v>2</v>
      </c>
      <c r="RA127" s="31">
        <v>2</v>
      </c>
      <c r="RB127" s="31">
        <v>2</v>
      </c>
      <c r="RC127" s="31">
        <v>2</v>
      </c>
      <c r="RD127" s="31">
        <v>2</v>
      </c>
      <c r="RE127" s="31">
        <v>1</v>
      </c>
      <c r="RF127" s="31">
        <v>2</v>
      </c>
      <c r="RG127" s="31">
        <v>2</v>
      </c>
      <c r="RH127" s="31">
        <v>2</v>
      </c>
      <c r="RI127" s="31">
        <v>1</v>
      </c>
      <c r="RJ127" s="31">
        <v>2</v>
      </c>
      <c r="RK127" s="31">
        <v>2</v>
      </c>
      <c r="RL127" s="31">
        <v>2</v>
      </c>
      <c r="RM127" s="31">
        <v>2</v>
      </c>
      <c r="RN127" s="31">
        <v>2</v>
      </c>
      <c r="RO127" s="31">
        <v>2</v>
      </c>
      <c r="RP127" s="31">
        <v>2</v>
      </c>
      <c r="RQ127" s="31">
        <v>2</v>
      </c>
      <c r="RR127" s="31">
        <v>1</v>
      </c>
      <c r="RS127" s="31">
        <v>2</v>
      </c>
      <c r="RT127" s="31" t="s">
        <v>2664</v>
      </c>
      <c r="RV127" s="31" t="s">
        <v>2665</v>
      </c>
      <c r="RX127" s="31">
        <v>4</v>
      </c>
      <c r="RY127" s="31">
        <v>2</v>
      </c>
      <c r="RZ127" s="31">
        <v>2</v>
      </c>
      <c r="SA127" s="31">
        <v>2</v>
      </c>
      <c r="SB127" s="31">
        <v>2</v>
      </c>
      <c r="SC127" s="31">
        <v>2</v>
      </c>
      <c r="SD127" s="31">
        <v>4</v>
      </c>
      <c r="SE127" s="31">
        <v>2</v>
      </c>
      <c r="SF127" s="31">
        <v>2</v>
      </c>
      <c r="SG127" s="31">
        <v>2</v>
      </c>
      <c r="SH127" s="31">
        <v>2</v>
      </c>
      <c r="SI127" s="31">
        <v>2</v>
      </c>
      <c r="SJ127" s="31">
        <v>2</v>
      </c>
      <c r="SK127" s="31">
        <v>2</v>
      </c>
      <c r="SL127" s="31">
        <v>2</v>
      </c>
      <c r="SM127" s="31" t="s">
        <v>2153</v>
      </c>
      <c r="SO127" s="31">
        <v>2</v>
      </c>
      <c r="SP127" s="31">
        <v>2</v>
      </c>
      <c r="SQ127" s="31">
        <v>2</v>
      </c>
      <c r="SR127" s="31">
        <v>2</v>
      </c>
      <c r="SS127" s="31">
        <v>2</v>
      </c>
      <c r="ST127" s="31">
        <v>2</v>
      </c>
      <c r="SU127" s="31">
        <v>2</v>
      </c>
      <c r="SV127" s="31">
        <v>2</v>
      </c>
      <c r="SW127" s="31" t="s">
        <v>1430</v>
      </c>
      <c r="SX127" s="31">
        <v>0.5</v>
      </c>
      <c r="SZ127" s="31">
        <v>2</v>
      </c>
      <c r="TA127" s="31">
        <v>2</v>
      </c>
      <c r="TB127" s="31">
        <v>2</v>
      </c>
      <c r="TC127" s="31">
        <v>2</v>
      </c>
      <c r="TD127" s="31">
        <v>1</v>
      </c>
      <c r="TE127" s="31">
        <v>2</v>
      </c>
      <c r="TF127" s="31">
        <v>2</v>
      </c>
      <c r="TG127" s="31">
        <v>2</v>
      </c>
      <c r="TH127" s="31" t="s">
        <v>1437</v>
      </c>
      <c r="TJ127" s="31" t="s">
        <v>2154</v>
      </c>
      <c r="TK127" s="31" t="s">
        <v>2155</v>
      </c>
      <c r="TL127" s="31" t="s">
        <v>2156</v>
      </c>
      <c r="TQ127" s="31">
        <v>12</v>
      </c>
      <c r="TS127" s="31">
        <v>2</v>
      </c>
      <c r="TT127" s="31">
        <v>2</v>
      </c>
      <c r="TU127" s="31">
        <v>2</v>
      </c>
      <c r="TV127" s="31">
        <v>1</v>
      </c>
      <c r="TW127" s="31">
        <v>1</v>
      </c>
      <c r="TX127" s="31">
        <v>2</v>
      </c>
      <c r="TY127" s="31">
        <v>2</v>
      </c>
      <c r="TZ127" s="31">
        <v>1</v>
      </c>
      <c r="UA127" s="31">
        <v>1</v>
      </c>
    </row>
    <row r="128" spans="1:547" s="31" customFormat="1" ht="13.5" customHeight="1">
      <c r="A128" s="31">
        <f t="shared" si="1"/>
        <v>126</v>
      </c>
      <c r="B128" s="31">
        <v>126</v>
      </c>
      <c r="C128" s="31">
        <v>96</v>
      </c>
      <c r="D128" s="31" t="s">
        <v>2121</v>
      </c>
      <c r="E128" s="31" t="s">
        <v>2666</v>
      </c>
      <c r="F128" s="31">
        <v>2</v>
      </c>
      <c r="G128" s="31" t="s">
        <v>2667</v>
      </c>
      <c r="H128" s="31">
        <v>42661</v>
      </c>
      <c r="I128" s="31">
        <v>24829</v>
      </c>
      <c r="J128" s="31">
        <v>2</v>
      </c>
      <c r="K128" s="31">
        <v>1</v>
      </c>
      <c r="L128" s="31">
        <v>4</v>
      </c>
      <c r="M128" s="31">
        <v>2</v>
      </c>
      <c r="P128" s="31">
        <v>3</v>
      </c>
      <c r="Q128" s="31">
        <v>1</v>
      </c>
      <c r="R128" s="31">
        <v>42125</v>
      </c>
      <c r="S128" s="31">
        <v>42125</v>
      </c>
      <c r="T128" s="31">
        <v>42248</v>
      </c>
      <c r="W128" s="31">
        <v>1</v>
      </c>
      <c r="X128" s="31">
        <v>2</v>
      </c>
      <c r="Y128" s="31">
        <v>2</v>
      </c>
      <c r="Z128" s="31">
        <v>2</v>
      </c>
      <c r="AA128" s="31">
        <v>2</v>
      </c>
      <c r="AB128" s="31">
        <v>2</v>
      </c>
      <c r="AC128" s="31">
        <v>2</v>
      </c>
      <c r="AD128" s="31">
        <v>2</v>
      </c>
      <c r="AE128" s="31">
        <v>3</v>
      </c>
      <c r="AF128" s="31">
        <v>1</v>
      </c>
      <c r="AG128" s="31">
        <v>1</v>
      </c>
      <c r="AH128" s="31">
        <v>1</v>
      </c>
      <c r="AI128" s="31">
        <v>6</v>
      </c>
      <c r="AJ128" s="31">
        <v>2</v>
      </c>
      <c r="AK128" s="31">
        <v>4</v>
      </c>
      <c r="AL128" s="31">
        <v>2</v>
      </c>
      <c r="AN128" s="31">
        <v>2</v>
      </c>
      <c r="AO128" s="31">
        <v>2</v>
      </c>
      <c r="AP128" s="31">
        <v>2</v>
      </c>
      <c r="AQ128" s="31">
        <v>2</v>
      </c>
      <c r="AR128" s="31">
        <v>2</v>
      </c>
      <c r="AS128" s="31">
        <v>2</v>
      </c>
      <c r="AT128" s="31">
        <v>2</v>
      </c>
      <c r="AU128" s="31">
        <v>2</v>
      </c>
      <c r="AW128" s="31">
        <v>2</v>
      </c>
      <c r="AX128" s="31">
        <v>2</v>
      </c>
      <c r="AY128" s="31">
        <v>2</v>
      </c>
      <c r="AZ128" s="31">
        <v>2</v>
      </c>
      <c r="BA128" s="31">
        <v>1</v>
      </c>
      <c r="BB128" s="31">
        <v>2</v>
      </c>
      <c r="BD128" s="31">
        <v>1</v>
      </c>
      <c r="BE128" s="31">
        <v>1</v>
      </c>
      <c r="BF128" s="31">
        <v>2</v>
      </c>
      <c r="BG128" s="31">
        <v>1</v>
      </c>
      <c r="BH128" s="31">
        <v>1</v>
      </c>
      <c r="BI128" s="31">
        <v>2</v>
      </c>
      <c r="BK128" s="31">
        <v>2</v>
      </c>
      <c r="BL128" s="31">
        <v>1</v>
      </c>
      <c r="BM128" s="31">
        <v>2</v>
      </c>
      <c r="BN128" s="31">
        <v>2</v>
      </c>
      <c r="BO128" s="31">
        <v>2</v>
      </c>
      <c r="BP128" s="31">
        <v>2</v>
      </c>
      <c r="BQ128" s="31">
        <v>3</v>
      </c>
      <c r="BT128" s="31">
        <v>2</v>
      </c>
      <c r="BU128" s="31">
        <v>2</v>
      </c>
      <c r="BV128" s="31">
        <v>2</v>
      </c>
      <c r="BW128" s="31">
        <v>2</v>
      </c>
      <c r="BX128" s="31">
        <v>2</v>
      </c>
      <c r="BY128" s="31">
        <v>1</v>
      </c>
      <c r="BZ128" s="31">
        <v>2</v>
      </c>
      <c r="CA128" s="31">
        <v>2</v>
      </c>
      <c r="CB128" s="31">
        <v>2</v>
      </c>
      <c r="CC128" s="31">
        <v>1</v>
      </c>
      <c r="CD128" s="31">
        <v>2</v>
      </c>
      <c r="CH128" s="31">
        <v>1</v>
      </c>
      <c r="CM128" s="31">
        <v>23</v>
      </c>
      <c r="CN128" s="31">
        <v>20</v>
      </c>
      <c r="CO128" s="31">
        <v>25</v>
      </c>
      <c r="CP128" s="31">
        <v>9</v>
      </c>
      <c r="DA128" s="31">
        <v>4</v>
      </c>
      <c r="DB128" s="31">
        <v>2</v>
      </c>
      <c r="DC128" s="31">
        <v>3</v>
      </c>
      <c r="DF128" s="31">
        <v>4</v>
      </c>
      <c r="DG128" s="31">
        <v>4</v>
      </c>
      <c r="DH128" s="31">
        <v>4</v>
      </c>
      <c r="DI128" s="31">
        <v>4</v>
      </c>
      <c r="DJ128" s="31">
        <v>4</v>
      </c>
      <c r="DK128" s="31">
        <v>4</v>
      </c>
      <c r="DL128" s="31">
        <v>4</v>
      </c>
      <c r="DM128" s="31">
        <v>3</v>
      </c>
      <c r="DN128" s="31">
        <v>3</v>
      </c>
      <c r="DO128" s="31">
        <v>4</v>
      </c>
      <c r="DP128" s="31">
        <v>4</v>
      </c>
      <c r="DQ128" s="31">
        <v>4</v>
      </c>
      <c r="DR128" s="31">
        <v>46</v>
      </c>
      <c r="DS128" s="31">
        <v>0.113572761194029</v>
      </c>
      <c r="EV128" s="31">
        <v>1</v>
      </c>
      <c r="EW128" s="31">
        <v>1</v>
      </c>
      <c r="EZ128" s="31">
        <v>1</v>
      </c>
      <c r="FA128" s="31">
        <v>1</v>
      </c>
      <c r="FK128" s="31">
        <v>1</v>
      </c>
      <c r="FL128" s="31">
        <v>2</v>
      </c>
      <c r="FM128" s="31">
        <v>2</v>
      </c>
      <c r="FN128" s="31">
        <v>2</v>
      </c>
      <c r="FO128" s="31">
        <v>2</v>
      </c>
      <c r="FP128" s="31">
        <v>1</v>
      </c>
      <c r="FQ128" s="31">
        <v>2</v>
      </c>
      <c r="FR128" s="31">
        <v>2</v>
      </c>
      <c r="FS128" s="31">
        <v>4</v>
      </c>
      <c r="FT128" s="31">
        <v>2</v>
      </c>
      <c r="FU128" s="31">
        <v>2</v>
      </c>
      <c r="FV128" s="31">
        <v>2</v>
      </c>
      <c r="FW128" s="31">
        <v>7</v>
      </c>
      <c r="FX128" s="31">
        <v>1</v>
      </c>
      <c r="FY128" s="31">
        <v>2</v>
      </c>
      <c r="GA128" s="31">
        <v>2</v>
      </c>
      <c r="GB128" s="31">
        <v>2</v>
      </c>
      <c r="GC128" s="31">
        <v>1</v>
      </c>
      <c r="GD128" s="31">
        <v>1984</v>
      </c>
      <c r="GE128" s="31">
        <v>1</v>
      </c>
      <c r="GF128" s="31">
        <v>1993</v>
      </c>
      <c r="GH128" s="31">
        <v>2</v>
      </c>
      <c r="GJ128" s="31">
        <v>2</v>
      </c>
      <c r="GL128" s="31">
        <v>1</v>
      </c>
      <c r="GM128" s="31">
        <v>42309</v>
      </c>
      <c r="GN128" s="31" t="s">
        <v>355</v>
      </c>
      <c r="GO128" s="31">
        <v>2</v>
      </c>
      <c r="GQ128" s="31">
        <v>2</v>
      </c>
      <c r="GS128" s="31">
        <v>2</v>
      </c>
      <c r="GU128" s="31">
        <v>2</v>
      </c>
      <c r="GW128" s="31">
        <v>2</v>
      </c>
      <c r="HM128" s="31">
        <v>2</v>
      </c>
      <c r="HP128" s="31">
        <v>2</v>
      </c>
      <c r="HQ128" s="31">
        <v>2</v>
      </c>
      <c r="HR128" s="31">
        <v>2</v>
      </c>
      <c r="HS128" s="31">
        <v>2</v>
      </c>
      <c r="HT128" s="31">
        <v>2</v>
      </c>
      <c r="HU128" s="31">
        <v>2</v>
      </c>
      <c r="HV128" s="31">
        <v>2</v>
      </c>
      <c r="HZ128" s="31">
        <v>2</v>
      </c>
      <c r="IA128" s="31">
        <v>2</v>
      </c>
      <c r="IB128" s="31">
        <v>2</v>
      </c>
      <c r="IC128" s="31">
        <v>2</v>
      </c>
      <c r="ID128" s="31">
        <v>2</v>
      </c>
      <c r="IE128" s="31">
        <v>2</v>
      </c>
      <c r="IF128" s="31">
        <v>2</v>
      </c>
      <c r="IJ128" s="31">
        <v>1</v>
      </c>
      <c r="IK128" s="31">
        <v>2</v>
      </c>
      <c r="IL128" s="31">
        <v>2</v>
      </c>
      <c r="IM128" s="31">
        <v>2</v>
      </c>
      <c r="IN128" s="31">
        <v>2</v>
      </c>
      <c r="IO128" s="31">
        <v>2</v>
      </c>
      <c r="IP128" s="31">
        <v>2</v>
      </c>
      <c r="IQ128" s="31" t="s">
        <v>1452</v>
      </c>
      <c r="IT128" s="31">
        <v>2</v>
      </c>
      <c r="IU128" s="31">
        <v>2</v>
      </c>
      <c r="IV128" s="31">
        <v>2</v>
      </c>
      <c r="IW128" s="31">
        <v>2</v>
      </c>
      <c r="IX128" s="31">
        <v>2</v>
      </c>
      <c r="IY128" s="31">
        <v>2</v>
      </c>
      <c r="IZ128" s="31">
        <v>2</v>
      </c>
      <c r="JD128" s="31">
        <v>2</v>
      </c>
      <c r="JE128" s="31">
        <v>2</v>
      </c>
      <c r="JF128" s="31">
        <v>2</v>
      </c>
      <c r="JG128" s="31">
        <v>2</v>
      </c>
      <c r="JH128" s="31">
        <v>2</v>
      </c>
      <c r="JI128" s="31">
        <v>2</v>
      </c>
      <c r="JJ128" s="31">
        <v>2</v>
      </c>
      <c r="JN128" s="31" t="s">
        <v>2144</v>
      </c>
      <c r="JO128" s="31" t="s">
        <v>2668</v>
      </c>
      <c r="JQ128" s="31" t="s">
        <v>377</v>
      </c>
      <c r="JT128" s="31" t="s">
        <v>1964</v>
      </c>
      <c r="JU128" s="31" t="s">
        <v>2668</v>
      </c>
      <c r="JZ128" s="31">
        <v>1</v>
      </c>
      <c r="KC128" s="31">
        <v>2</v>
      </c>
      <c r="KD128" s="31" t="s">
        <v>377</v>
      </c>
      <c r="KE128" s="31">
        <v>84</v>
      </c>
      <c r="KF128" s="31" t="s">
        <v>2142</v>
      </c>
      <c r="KG128" s="31" t="s">
        <v>377</v>
      </c>
      <c r="KH128" s="31">
        <v>45</v>
      </c>
      <c r="LA128" s="31" t="s">
        <v>2125</v>
      </c>
      <c r="LB128" s="31" t="s">
        <v>2335</v>
      </c>
      <c r="LC128" s="31">
        <v>2</v>
      </c>
      <c r="LD128" s="31">
        <v>4</v>
      </c>
      <c r="LE128" s="31" t="s">
        <v>2151</v>
      </c>
      <c r="LF128" s="31">
        <v>2</v>
      </c>
      <c r="LG128" s="31">
        <v>2</v>
      </c>
      <c r="LH128" s="31">
        <v>2</v>
      </c>
      <c r="LI128" s="31">
        <v>2</v>
      </c>
      <c r="LK128" s="31">
        <v>2</v>
      </c>
      <c r="LM128" s="31">
        <v>2</v>
      </c>
      <c r="LO128" s="31">
        <v>2</v>
      </c>
      <c r="LQ128" s="31">
        <v>2</v>
      </c>
      <c r="LS128" s="31">
        <v>2</v>
      </c>
      <c r="LU128" s="31">
        <v>2</v>
      </c>
      <c r="LW128" s="31">
        <v>2</v>
      </c>
      <c r="LY128" s="31">
        <v>2</v>
      </c>
      <c r="MA128" s="31">
        <v>2</v>
      </c>
      <c r="MC128" s="31">
        <v>2</v>
      </c>
      <c r="ME128" s="31">
        <v>2</v>
      </c>
      <c r="MG128" s="31">
        <v>2</v>
      </c>
      <c r="MI128" s="31">
        <v>2</v>
      </c>
      <c r="MK128" s="31">
        <v>2</v>
      </c>
      <c r="MM128" s="31">
        <v>2</v>
      </c>
      <c r="MO128" s="31">
        <v>2</v>
      </c>
      <c r="MQ128" s="31">
        <v>2</v>
      </c>
      <c r="MS128" s="31">
        <v>2</v>
      </c>
      <c r="MU128" s="31">
        <v>2</v>
      </c>
      <c r="MW128" s="31">
        <v>2</v>
      </c>
      <c r="MY128" s="31" t="s">
        <v>355</v>
      </c>
      <c r="NA128" s="31">
        <v>2</v>
      </c>
      <c r="NC128" s="31">
        <v>2</v>
      </c>
      <c r="NE128" s="31">
        <v>2</v>
      </c>
      <c r="NG128" s="31">
        <v>2</v>
      </c>
      <c r="NI128" s="31">
        <v>2</v>
      </c>
      <c r="NK128" s="31">
        <v>2</v>
      </c>
      <c r="NM128" s="31">
        <v>2</v>
      </c>
      <c r="NO128" s="31">
        <v>2</v>
      </c>
      <c r="NQ128" s="31">
        <v>2</v>
      </c>
      <c r="NS128" s="31">
        <v>2</v>
      </c>
      <c r="NU128" s="31">
        <v>2</v>
      </c>
      <c r="NW128" s="31">
        <v>2</v>
      </c>
      <c r="NY128" s="31">
        <v>2</v>
      </c>
      <c r="OA128" s="31">
        <v>2</v>
      </c>
      <c r="OC128" s="31">
        <v>2</v>
      </c>
      <c r="OE128" s="31">
        <v>2</v>
      </c>
      <c r="OG128" s="31">
        <v>1</v>
      </c>
      <c r="OH128" s="31">
        <v>28</v>
      </c>
      <c r="OI128" s="31">
        <v>2</v>
      </c>
      <c r="OK128" s="31">
        <v>2</v>
      </c>
      <c r="OM128" s="31">
        <v>2</v>
      </c>
      <c r="OO128" s="31">
        <v>2</v>
      </c>
      <c r="OQ128" s="31" t="s">
        <v>355</v>
      </c>
      <c r="OS128" s="31">
        <v>2</v>
      </c>
      <c r="OU128" s="31">
        <v>2</v>
      </c>
      <c r="OW128" s="31">
        <v>2</v>
      </c>
      <c r="OY128" s="31">
        <v>2</v>
      </c>
      <c r="PA128" s="31">
        <v>2</v>
      </c>
      <c r="PC128" s="31">
        <v>2</v>
      </c>
      <c r="PE128" s="31">
        <v>2</v>
      </c>
      <c r="PG128" s="31">
        <v>2</v>
      </c>
      <c r="PI128" s="31">
        <v>2</v>
      </c>
      <c r="PK128" s="31">
        <v>2</v>
      </c>
      <c r="PM128" s="31">
        <v>2</v>
      </c>
      <c r="PO128" s="31">
        <v>2</v>
      </c>
      <c r="PQ128" s="31">
        <v>2</v>
      </c>
      <c r="PS128" s="31">
        <v>2</v>
      </c>
      <c r="PU128" s="31">
        <v>2</v>
      </c>
      <c r="PW128" s="31">
        <v>2</v>
      </c>
      <c r="PY128" s="31">
        <v>2</v>
      </c>
      <c r="QA128" s="31">
        <v>1</v>
      </c>
      <c r="QB128" s="31">
        <v>1</v>
      </c>
      <c r="QC128" s="31">
        <v>2</v>
      </c>
      <c r="QE128" s="31">
        <v>2</v>
      </c>
      <c r="QG128" s="31">
        <v>2</v>
      </c>
      <c r="QI128" s="31" t="s">
        <v>355</v>
      </c>
      <c r="QK128" s="31">
        <v>1</v>
      </c>
      <c r="QL128" s="31">
        <v>2</v>
      </c>
      <c r="QM128" s="31">
        <v>2</v>
      </c>
      <c r="QN128" s="31">
        <v>2</v>
      </c>
      <c r="QO128" s="31">
        <v>2</v>
      </c>
      <c r="QP128" s="31">
        <v>2</v>
      </c>
      <c r="QQ128" s="31">
        <v>2</v>
      </c>
      <c r="QR128" s="31">
        <v>2</v>
      </c>
      <c r="QS128" s="31">
        <v>1</v>
      </c>
      <c r="QT128" s="31">
        <v>2</v>
      </c>
      <c r="QU128" s="31">
        <v>2</v>
      </c>
      <c r="QV128" s="31">
        <v>2</v>
      </c>
      <c r="QW128" s="31">
        <v>2</v>
      </c>
      <c r="QX128" s="31">
        <v>2</v>
      </c>
      <c r="QY128" s="31">
        <v>2</v>
      </c>
      <c r="QZ128" s="31">
        <v>2</v>
      </c>
      <c r="RA128" s="31">
        <v>2</v>
      </c>
      <c r="RB128" s="31">
        <v>2</v>
      </c>
      <c r="RC128" s="31">
        <v>2</v>
      </c>
      <c r="RD128" s="31">
        <v>2</v>
      </c>
      <c r="RE128" s="31">
        <v>1</v>
      </c>
      <c r="RF128" s="31">
        <v>2</v>
      </c>
      <c r="RG128" s="31">
        <v>2</v>
      </c>
      <c r="RH128" s="31">
        <v>2</v>
      </c>
      <c r="RI128" s="31">
        <v>2</v>
      </c>
      <c r="RJ128" s="31">
        <v>2</v>
      </c>
      <c r="RK128" s="31">
        <v>2</v>
      </c>
      <c r="RL128" s="31">
        <v>2</v>
      </c>
      <c r="RM128" s="31">
        <v>1</v>
      </c>
      <c r="RN128" s="31">
        <v>2</v>
      </c>
      <c r="RO128" s="31">
        <v>2</v>
      </c>
      <c r="RP128" s="31">
        <v>2</v>
      </c>
      <c r="RQ128" s="31">
        <v>2</v>
      </c>
      <c r="RR128" s="31">
        <v>2</v>
      </c>
      <c r="RS128" s="31">
        <v>2</v>
      </c>
      <c r="RT128" s="31" t="s">
        <v>1639</v>
      </c>
      <c r="RU128" s="31" t="s">
        <v>1639</v>
      </c>
      <c r="RX128" s="31">
        <v>3</v>
      </c>
      <c r="RY128" s="31">
        <v>1</v>
      </c>
      <c r="RZ128" s="31">
        <v>2</v>
      </c>
      <c r="SA128" s="31">
        <v>2</v>
      </c>
      <c r="SB128" s="31">
        <v>2</v>
      </c>
      <c r="SC128" s="31">
        <v>2</v>
      </c>
      <c r="SD128" s="31">
        <v>3</v>
      </c>
      <c r="SE128" s="31">
        <v>1</v>
      </c>
      <c r="SF128" s="31">
        <v>2</v>
      </c>
      <c r="SG128" s="31">
        <v>2</v>
      </c>
      <c r="SH128" s="31">
        <v>2</v>
      </c>
      <c r="SI128" s="31">
        <v>2</v>
      </c>
      <c r="SJ128" s="31">
        <v>2</v>
      </c>
      <c r="SK128" s="31">
        <v>2</v>
      </c>
      <c r="SL128" s="31">
        <v>2</v>
      </c>
      <c r="SM128" s="31" t="s">
        <v>2153</v>
      </c>
      <c r="SO128" s="31">
        <v>2</v>
      </c>
      <c r="SP128" s="31">
        <v>2</v>
      </c>
      <c r="SQ128" s="31">
        <v>2</v>
      </c>
      <c r="SR128" s="31">
        <v>2</v>
      </c>
      <c r="SS128" s="31">
        <v>2</v>
      </c>
      <c r="ST128" s="31">
        <v>2</v>
      </c>
      <c r="SU128" s="31">
        <v>2</v>
      </c>
      <c r="SV128" s="31">
        <v>2</v>
      </c>
      <c r="SW128" s="31" t="s">
        <v>1430</v>
      </c>
      <c r="SX128" s="31">
        <v>1</v>
      </c>
      <c r="SZ128" s="31">
        <v>2</v>
      </c>
      <c r="TA128" s="31">
        <v>2</v>
      </c>
      <c r="TB128" s="31">
        <v>2</v>
      </c>
      <c r="TC128" s="31">
        <v>1</v>
      </c>
      <c r="TD128" s="31">
        <v>1</v>
      </c>
      <c r="TE128" s="31">
        <v>2</v>
      </c>
      <c r="TF128" s="31">
        <v>2</v>
      </c>
      <c r="TG128" s="31">
        <v>1</v>
      </c>
      <c r="TH128" s="31" t="s">
        <v>2669</v>
      </c>
      <c r="TJ128" s="31" t="s">
        <v>2670</v>
      </c>
      <c r="TK128" s="31" t="s">
        <v>2331</v>
      </c>
      <c r="TL128" s="31" t="s">
        <v>2608</v>
      </c>
      <c r="TM128" s="31" t="s">
        <v>2234</v>
      </c>
      <c r="TQ128" s="31">
        <v>4</v>
      </c>
      <c r="TS128" s="31">
        <v>2</v>
      </c>
      <c r="TT128" s="31">
        <v>2</v>
      </c>
      <c r="TU128" s="31">
        <v>2</v>
      </c>
      <c r="TV128" s="31">
        <v>2</v>
      </c>
      <c r="TW128" s="31">
        <v>2</v>
      </c>
      <c r="TX128" s="31">
        <v>2</v>
      </c>
      <c r="TY128" s="31">
        <v>2</v>
      </c>
      <c r="TZ128" s="31">
        <v>1</v>
      </c>
      <c r="UA128" s="31">
        <v>1</v>
      </c>
    </row>
    <row r="129" spans="1:547" s="31" customFormat="1" ht="13.5" customHeight="1">
      <c r="A129" s="31">
        <f t="shared" si="1"/>
        <v>127</v>
      </c>
      <c r="B129" s="31">
        <v>127</v>
      </c>
      <c r="C129" s="31">
        <v>97</v>
      </c>
      <c r="D129" s="31" t="s">
        <v>2121</v>
      </c>
      <c r="E129" s="31" t="s">
        <v>2671</v>
      </c>
      <c r="F129" s="31">
        <v>2</v>
      </c>
      <c r="G129" s="31" t="s">
        <v>2672</v>
      </c>
      <c r="H129" s="31">
        <v>42636</v>
      </c>
      <c r="I129" s="31">
        <v>15501</v>
      </c>
      <c r="J129" s="31">
        <v>2</v>
      </c>
      <c r="K129" s="31">
        <v>1</v>
      </c>
      <c r="L129" s="31">
        <v>3</v>
      </c>
      <c r="M129" s="31">
        <v>2</v>
      </c>
      <c r="N129" s="31">
        <v>5</v>
      </c>
      <c r="O129" s="31">
        <v>2</v>
      </c>
      <c r="P129" s="31">
        <v>4</v>
      </c>
      <c r="Q129" s="31">
        <v>2</v>
      </c>
      <c r="R129" s="31">
        <v>41883</v>
      </c>
      <c r="S129" s="31">
        <v>41883</v>
      </c>
      <c r="T129" s="31">
        <v>42636</v>
      </c>
      <c r="W129" s="31">
        <v>1</v>
      </c>
      <c r="X129" s="31">
        <v>2</v>
      </c>
      <c r="Y129" s="31">
        <v>2</v>
      </c>
      <c r="Z129" s="31">
        <v>2</v>
      </c>
      <c r="AA129" s="31">
        <v>2</v>
      </c>
      <c r="AB129" s="31">
        <v>2</v>
      </c>
      <c r="AC129" s="31">
        <v>2</v>
      </c>
      <c r="AD129" s="31">
        <v>2</v>
      </c>
      <c r="AE129" s="31">
        <v>2</v>
      </c>
      <c r="AF129" s="31">
        <v>1</v>
      </c>
      <c r="AG129" s="31">
        <v>2</v>
      </c>
      <c r="AH129" s="31">
        <v>1</v>
      </c>
      <c r="AI129" s="31">
        <v>6</v>
      </c>
      <c r="AJ129" s="31">
        <v>2</v>
      </c>
      <c r="AK129" s="31">
        <v>4</v>
      </c>
      <c r="AL129" s="31">
        <v>2</v>
      </c>
      <c r="AN129" s="31">
        <v>2</v>
      </c>
      <c r="AO129" s="31">
        <v>2</v>
      </c>
      <c r="AP129" s="31">
        <v>2</v>
      </c>
      <c r="AQ129" s="31">
        <v>2</v>
      </c>
      <c r="AR129" s="31">
        <v>2</v>
      </c>
      <c r="AS129" s="31">
        <v>2</v>
      </c>
      <c r="AT129" s="31">
        <v>2</v>
      </c>
      <c r="AU129" s="31">
        <v>2</v>
      </c>
      <c r="AW129" s="31">
        <v>1</v>
      </c>
      <c r="AX129" s="31">
        <v>2</v>
      </c>
      <c r="AY129" s="31">
        <v>2</v>
      </c>
      <c r="AZ129" s="31">
        <v>1</v>
      </c>
      <c r="BA129" s="31">
        <v>1</v>
      </c>
      <c r="BB129" s="31">
        <v>2</v>
      </c>
      <c r="BD129" s="31">
        <v>1</v>
      </c>
      <c r="BE129" s="31">
        <v>2</v>
      </c>
      <c r="BF129" s="31">
        <v>2</v>
      </c>
      <c r="BG129" s="31">
        <v>1</v>
      </c>
      <c r="BH129" s="31">
        <v>2</v>
      </c>
      <c r="BI129" s="31">
        <v>2</v>
      </c>
      <c r="BK129" s="31">
        <v>2</v>
      </c>
      <c r="BL129" s="31">
        <v>2</v>
      </c>
      <c r="BM129" s="31">
        <v>2</v>
      </c>
      <c r="BN129" s="31">
        <v>2</v>
      </c>
      <c r="BO129" s="31">
        <v>2</v>
      </c>
      <c r="BP129" s="31">
        <v>1</v>
      </c>
      <c r="BQ129" s="31">
        <v>2</v>
      </c>
      <c r="BT129" s="31">
        <v>1</v>
      </c>
      <c r="BU129" s="31">
        <v>2</v>
      </c>
      <c r="BV129" s="31">
        <v>2</v>
      </c>
      <c r="BW129" s="31">
        <v>2</v>
      </c>
      <c r="BX129" s="31">
        <v>2</v>
      </c>
      <c r="BY129" s="31">
        <v>1</v>
      </c>
      <c r="BZ129" s="31">
        <v>2</v>
      </c>
      <c r="CA129" s="31">
        <v>2</v>
      </c>
      <c r="CD129" s="31">
        <v>1</v>
      </c>
      <c r="CH129" s="31">
        <v>1</v>
      </c>
      <c r="CM129" s="31">
        <v>10</v>
      </c>
      <c r="CN129" s="31">
        <v>21</v>
      </c>
      <c r="CO129" s="31">
        <v>3</v>
      </c>
      <c r="DA129" s="31">
        <v>2</v>
      </c>
      <c r="DB129" s="31">
        <v>4</v>
      </c>
      <c r="DC129" s="31">
        <v>0</v>
      </c>
      <c r="DD129" s="31">
        <v>2</v>
      </c>
      <c r="DE129" s="31">
        <v>12</v>
      </c>
      <c r="DF129" s="31">
        <v>4</v>
      </c>
      <c r="DG129" s="31">
        <v>3</v>
      </c>
      <c r="DH129" s="31">
        <v>4</v>
      </c>
      <c r="DI129" s="31">
        <v>3</v>
      </c>
      <c r="DJ129" s="31">
        <v>2</v>
      </c>
      <c r="DK129" s="31">
        <v>2</v>
      </c>
      <c r="DL129" s="31">
        <v>2</v>
      </c>
      <c r="DM129" s="31">
        <v>2</v>
      </c>
      <c r="DN129" s="31">
        <v>2</v>
      </c>
      <c r="DO129" s="31">
        <v>4</v>
      </c>
      <c r="DP129" s="31">
        <v>4</v>
      </c>
      <c r="DQ129" s="31">
        <v>4</v>
      </c>
      <c r="DR129" s="31">
        <v>36</v>
      </c>
      <c r="DS129" s="31">
        <v>0.48505976095617498</v>
      </c>
      <c r="DT129" s="31">
        <v>148</v>
      </c>
      <c r="DU129" s="31">
        <v>0</v>
      </c>
      <c r="DV129" s="31">
        <v>171</v>
      </c>
      <c r="DW129" s="31" t="s">
        <v>2136</v>
      </c>
      <c r="EB129" s="31">
        <v>90</v>
      </c>
      <c r="EC129" s="31">
        <v>59</v>
      </c>
      <c r="ED129" s="31">
        <v>104</v>
      </c>
      <c r="EE129" s="31" t="s">
        <v>2138</v>
      </c>
      <c r="EV129" s="31">
        <v>1</v>
      </c>
      <c r="EW129" s="31">
        <v>2</v>
      </c>
      <c r="EX129" s="31">
        <v>2</v>
      </c>
      <c r="EY129" s="31">
        <v>1</v>
      </c>
      <c r="EZ129" s="31">
        <v>6</v>
      </c>
      <c r="FK129" s="31">
        <v>1</v>
      </c>
      <c r="FL129" s="31">
        <v>2</v>
      </c>
      <c r="FM129" s="31">
        <v>1</v>
      </c>
      <c r="FN129" s="31">
        <v>2</v>
      </c>
      <c r="FO129" s="31">
        <v>2</v>
      </c>
      <c r="FP129" s="31">
        <v>2</v>
      </c>
      <c r="FQ129" s="31">
        <v>2</v>
      </c>
      <c r="FR129" s="31">
        <v>2</v>
      </c>
      <c r="FS129" s="31">
        <v>1</v>
      </c>
      <c r="FT129" s="31">
        <v>2</v>
      </c>
      <c r="FU129" s="31">
        <v>2</v>
      </c>
      <c r="FV129" s="31">
        <v>2</v>
      </c>
      <c r="FW129" s="31">
        <v>17</v>
      </c>
      <c r="FX129" s="31">
        <v>1</v>
      </c>
      <c r="FY129" s="31">
        <v>2</v>
      </c>
      <c r="GA129" s="31">
        <v>2</v>
      </c>
      <c r="GB129" s="31">
        <v>2</v>
      </c>
      <c r="GC129" s="31">
        <v>1</v>
      </c>
      <c r="GD129" s="31">
        <v>1952</v>
      </c>
      <c r="GE129" s="31">
        <v>1</v>
      </c>
      <c r="GF129" s="31">
        <v>1985</v>
      </c>
      <c r="GG129" s="31">
        <v>1.5</v>
      </c>
      <c r="GH129" s="31">
        <v>2</v>
      </c>
      <c r="GJ129" s="31">
        <v>2</v>
      </c>
      <c r="GL129" s="31">
        <v>1</v>
      </c>
      <c r="GM129" s="31">
        <v>42614</v>
      </c>
      <c r="GN129" s="31" t="s">
        <v>2673</v>
      </c>
      <c r="GO129" s="31">
        <v>2</v>
      </c>
      <c r="GQ129" s="31">
        <v>1</v>
      </c>
      <c r="GR129" s="31" t="s">
        <v>2037</v>
      </c>
      <c r="GS129" s="31">
        <v>1</v>
      </c>
      <c r="GT129" s="31" t="s">
        <v>2188</v>
      </c>
      <c r="GU129" s="31">
        <v>2</v>
      </c>
      <c r="GW129" s="31">
        <v>2</v>
      </c>
      <c r="HM129" s="31">
        <v>2</v>
      </c>
      <c r="HP129" s="31">
        <v>2</v>
      </c>
      <c r="HQ129" s="31">
        <v>2</v>
      </c>
      <c r="HR129" s="31">
        <v>2</v>
      </c>
      <c r="HS129" s="31">
        <v>2</v>
      </c>
      <c r="HT129" s="31">
        <v>2</v>
      </c>
      <c r="HU129" s="31">
        <v>2</v>
      </c>
      <c r="HV129" s="31">
        <v>2</v>
      </c>
      <c r="HZ129" s="31">
        <v>2</v>
      </c>
      <c r="IA129" s="31">
        <v>2</v>
      </c>
      <c r="IB129" s="31">
        <v>2</v>
      </c>
      <c r="IC129" s="31">
        <v>2</v>
      </c>
      <c r="ID129" s="31">
        <v>2</v>
      </c>
      <c r="IE129" s="31">
        <v>2</v>
      </c>
      <c r="IF129" s="31">
        <v>2</v>
      </c>
      <c r="IJ129" s="31">
        <v>2</v>
      </c>
      <c r="IK129" s="31">
        <v>2</v>
      </c>
      <c r="IL129" s="31">
        <v>2</v>
      </c>
      <c r="IM129" s="31">
        <v>2</v>
      </c>
      <c r="IN129" s="31">
        <v>2</v>
      </c>
      <c r="IO129" s="31">
        <v>2</v>
      </c>
      <c r="IP129" s="31">
        <v>2</v>
      </c>
      <c r="IT129" s="31">
        <v>2</v>
      </c>
      <c r="IU129" s="31">
        <v>2</v>
      </c>
      <c r="IV129" s="31">
        <v>2</v>
      </c>
      <c r="IW129" s="31">
        <v>2</v>
      </c>
      <c r="IX129" s="31">
        <v>2</v>
      </c>
      <c r="IY129" s="31">
        <v>2</v>
      </c>
      <c r="IZ129" s="31">
        <v>2</v>
      </c>
      <c r="JD129" s="31">
        <v>2</v>
      </c>
      <c r="JE129" s="31">
        <v>2</v>
      </c>
      <c r="JF129" s="31">
        <v>2</v>
      </c>
      <c r="JG129" s="31">
        <v>2</v>
      </c>
      <c r="JH129" s="31">
        <v>2</v>
      </c>
      <c r="JI129" s="31">
        <v>2</v>
      </c>
      <c r="JJ129" s="31">
        <v>2</v>
      </c>
      <c r="JZ129" s="31">
        <v>2</v>
      </c>
      <c r="KB129" s="31">
        <v>79</v>
      </c>
      <c r="KC129" s="31">
        <v>2</v>
      </c>
      <c r="KE129" s="31">
        <v>83</v>
      </c>
      <c r="KF129" s="31" t="s">
        <v>1716</v>
      </c>
      <c r="KG129" s="31" t="s">
        <v>1436</v>
      </c>
      <c r="KH129" s="31">
        <v>60</v>
      </c>
      <c r="KI129" s="31" t="s">
        <v>1716</v>
      </c>
      <c r="KJ129" s="31" t="s">
        <v>2674</v>
      </c>
      <c r="KK129" s="31">
        <v>3</v>
      </c>
      <c r="LA129" s="31" t="s">
        <v>2675</v>
      </c>
      <c r="LB129" s="31" t="s">
        <v>2379</v>
      </c>
      <c r="LC129" s="31">
        <v>2</v>
      </c>
      <c r="LD129" s="31">
        <v>1</v>
      </c>
      <c r="LE129" s="31" t="s">
        <v>2334</v>
      </c>
      <c r="LF129" s="31">
        <v>2</v>
      </c>
      <c r="LG129" s="31">
        <v>2</v>
      </c>
      <c r="LH129" s="31">
        <v>2</v>
      </c>
      <c r="LI129" s="31">
        <v>2</v>
      </c>
      <c r="LK129" s="31">
        <v>2</v>
      </c>
      <c r="LM129" s="31">
        <v>2</v>
      </c>
      <c r="LO129" s="31">
        <v>2</v>
      </c>
      <c r="LQ129" s="31">
        <v>2</v>
      </c>
      <c r="LS129" s="31">
        <v>2</v>
      </c>
      <c r="LU129" s="31">
        <v>1</v>
      </c>
      <c r="LV129" s="31">
        <v>20</v>
      </c>
      <c r="LW129" s="31">
        <v>2</v>
      </c>
      <c r="LY129" s="31">
        <v>2</v>
      </c>
      <c r="MA129" s="31">
        <v>2</v>
      </c>
      <c r="MC129" s="31">
        <v>2</v>
      </c>
      <c r="ME129" s="31">
        <v>2</v>
      </c>
      <c r="MG129" s="31">
        <v>2</v>
      </c>
      <c r="MI129" s="31">
        <v>2</v>
      </c>
      <c r="MK129" s="31">
        <v>2</v>
      </c>
      <c r="MM129" s="31">
        <v>2</v>
      </c>
      <c r="MO129" s="31">
        <v>2</v>
      </c>
      <c r="MQ129" s="31">
        <v>2</v>
      </c>
      <c r="MS129" s="31">
        <v>2</v>
      </c>
      <c r="MU129" s="31">
        <v>2</v>
      </c>
      <c r="MW129" s="31">
        <v>2</v>
      </c>
      <c r="MY129" s="31" t="s">
        <v>355</v>
      </c>
      <c r="NA129" s="31">
        <v>2</v>
      </c>
      <c r="NC129" s="31">
        <v>2</v>
      </c>
      <c r="NE129" s="31">
        <v>2</v>
      </c>
      <c r="NG129" s="31">
        <v>2</v>
      </c>
      <c r="NI129" s="31">
        <v>2</v>
      </c>
      <c r="NK129" s="31">
        <v>2</v>
      </c>
      <c r="NM129" s="31">
        <v>2</v>
      </c>
      <c r="NO129" s="31">
        <v>2</v>
      </c>
      <c r="NQ129" s="31">
        <v>2</v>
      </c>
      <c r="NS129" s="31">
        <v>2</v>
      </c>
      <c r="NU129" s="31">
        <v>2</v>
      </c>
      <c r="NW129" s="31">
        <v>2</v>
      </c>
      <c r="NY129" s="31">
        <v>2</v>
      </c>
      <c r="OA129" s="31">
        <v>2</v>
      </c>
      <c r="OC129" s="31">
        <v>2</v>
      </c>
      <c r="OE129" s="31">
        <v>2</v>
      </c>
      <c r="OG129" s="31">
        <v>2</v>
      </c>
      <c r="OI129" s="31">
        <v>2</v>
      </c>
      <c r="OK129" s="31">
        <v>2</v>
      </c>
      <c r="OM129" s="31">
        <v>2</v>
      </c>
      <c r="OO129" s="31">
        <v>2</v>
      </c>
      <c r="OQ129" s="31" t="s">
        <v>355</v>
      </c>
      <c r="OS129" s="31">
        <v>2</v>
      </c>
      <c r="OU129" s="31">
        <v>2</v>
      </c>
      <c r="OW129" s="31">
        <v>2</v>
      </c>
      <c r="OY129" s="31">
        <v>2</v>
      </c>
      <c r="PA129" s="31">
        <v>2</v>
      </c>
      <c r="PC129" s="31">
        <v>2</v>
      </c>
      <c r="PE129" s="31">
        <v>2</v>
      </c>
      <c r="PG129" s="31">
        <v>2</v>
      </c>
      <c r="PI129" s="31">
        <v>2</v>
      </c>
      <c r="PK129" s="31">
        <v>2</v>
      </c>
      <c r="PM129" s="31">
        <v>2</v>
      </c>
      <c r="PO129" s="31">
        <v>2</v>
      </c>
      <c r="PQ129" s="31">
        <v>2</v>
      </c>
      <c r="PS129" s="31">
        <v>2</v>
      </c>
      <c r="PU129" s="31">
        <v>2</v>
      </c>
      <c r="PW129" s="31">
        <v>2</v>
      </c>
      <c r="PY129" s="31">
        <v>2</v>
      </c>
      <c r="QA129" s="31">
        <v>2</v>
      </c>
      <c r="QC129" s="31">
        <v>2</v>
      </c>
      <c r="QE129" s="31">
        <v>2</v>
      </c>
      <c r="QG129" s="31">
        <v>2</v>
      </c>
      <c r="QI129" s="31" t="s">
        <v>355</v>
      </c>
      <c r="QK129" s="31">
        <v>1</v>
      </c>
      <c r="QL129" s="31">
        <v>2</v>
      </c>
      <c r="QM129" s="31">
        <v>2</v>
      </c>
      <c r="QN129" s="31">
        <v>2</v>
      </c>
      <c r="QO129" s="31">
        <v>2</v>
      </c>
      <c r="QP129" s="31">
        <v>2</v>
      </c>
      <c r="QQ129" s="31">
        <v>2</v>
      </c>
      <c r="QR129" s="31">
        <v>2</v>
      </c>
      <c r="QS129" s="31">
        <v>2</v>
      </c>
      <c r="QT129" s="31">
        <v>2</v>
      </c>
      <c r="QU129" s="31">
        <v>2</v>
      </c>
      <c r="QV129" s="31">
        <v>2</v>
      </c>
      <c r="QW129" s="31">
        <v>2</v>
      </c>
      <c r="QX129" s="31">
        <v>2</v>
      </c>
      <c r="QY129" s="31">
        <v>2</v>
      </c>
      <c r="QZ129" s="31">
        <v>2</v>
      </c>
      <c r="RA129" s="31">
        <v>2</v>
      </c>
      <c r="RB129" s="31">
        <v>2</v>
      </c>
      <c r="RC129" s="31">
        <v>2</v>
      </c>
      <c r="RD129" s="31">
        <v>2</v>
      </c>
      <c r="RE129" s="31">
        <v>2</v>
      </c>
      <c r="RF129" s="31">
        <v>2</v>
      </c>
      <c r="RG129" s="31">
        <v>2</v>
      </c>
      <c r="RH129" s="31">
        <v>2</v>
      </c>
      <c r="RI129" s="31">
        <v>2</v>
      </c>
      <c r="RJ129" s="31">
        <v>2</v>
      </c>
      <c r="RK129" s="31">
        <v>1</v>
      </c>
      <c r="RL129" s="31">
        <v>2</v>
      </c>
      <c r="RM129" s="31">
        <v>2</v>
      </c>
      <c r="RN129" s="31">
        <v>2</v>
      </c>
      <c r="RO129" s="31">
        <v>1</v>
      </c>
      <c r="RP129" s="31">
        <v>2</v>
      </c>
      <c r="RQ129" s="31">
        <v>2</v>
      </c>
      <c r="RR129" s="31">
        <v>2</v>
      </c>
      <c r="RS129" s="31">
        <v>2</v>
      </c>
      <c r="RT129" s="31" t="s">
        <v>2231</v>
      </c>
      <c r="RU129" s="31" t="s">
        <v>2676</v>
      </c>
      <c r="RW129" s="31" t="s">
        <v>2677</v>
      </c>
      <c r="RX129" s="31">
        <v>5</v>
      </c>
      <c r="RY129" s="31">
        <v>2</v>
      </c>
      <c r="RZ129" s="31">
        <v>2</v>
      </c>
      <c r="SA129" s="31">
        <v>2</v>
      </c>
      <c r="SB129" s="31">
        <v>2</v>
      </c>
      <c r="SC129" s="31">
        <v>2</v>
      </c>
      <c r="SD129" s="31">
        <v>4</v>
      </c>
      <c r="SE129" s="31">
        <v>2</v>
      </c>
      <c r="SF129" s="31">
        <v>2</v>
      </c>
      <c r="SG129" s="31">
        <v>2</v>
      </c>
      <c r="SH129" s="31">
        <v>2</v>
      </c>
      <c r="SI129" s="31">
        <v>2</v>
      </c>
      <c r="SJ129" s="31">
        <v>2</v>
      </c>
      <c r="SK129" s="31">
        <v>2</v>
      </c>
      <c r="SL129" s="31">
        <v>2</v>
      </c>
      <c r="SM129" s="31" t="s">
        <v>2153</v>
      </c>
      <c r="SO129" s="31">
        <v>2</v>
      </c>
      <c r="SP129" s="31">
        <v>2</v>
      </c>
      <c r="SQ129" s="31">
        <v>2</v>
      </c>
      <c r="SR129" s="31">
        <v>2</v>
      </c>
      <c r="SS129" s="31">
        <v>2</v>
      </c>
      <c r="ST129" s="31">
        <v>2</v>
      </c>
      <c r="SU129" s="31">
        <v>2</v>
      </c>
      <c r="SV129" s="31">
        <v>2</v>
      </c>
      <c r="SW129" s="31" t="s">
        <v>1430</v>
      </c>
      <c r="SX129" s="31">
        <v>1</v>
      </c>
      <c r="SZ129" s="31">
        <v>2</v>
      </c>
      <c r="TA129" s="31">
        <v>2</v>
      </c>
      <c r="TB129" s="31">
        <v>2</v>
      </c>
      <c r="TE129" s="31">
        <v>2</v>
      </c>
      <c r="TF129" s="31">
        <v>2</v>
      </c>
      <c r="TG129" s="31">
        <v>2</v>
      </c>
      <c r="TH129" s="31" t="s">
        <v>1437</v>
      </c>
      <c r="TJ129" s="31" t="s">
        <v>2154</v>
      </c>
      <c r="TK129" s="31" t="s">
        <v>2155</v>
      </c>
      <c r="TL129" s="31" t="s">
        <v>2337</v>
      </c>
      <c r="TM129" s="31" t="s">
        <v>2678</v>
      </c>
      <c r="TS129" s="31">
        <v>2</v>
      </c>
      <c r="TT129" s="31">
        <v>2</v>
      </c>
      <c r="TU129" s="31">
        <v>2</v>
      </c>
      <c r="TV129" s="31">
        <v>2</v>
      </c>
      <c r="TW129" s="31">
        <v>2</v>
      </c>
      <c r="TX129" s="31">
        <v>2</v>
      </c>
      <c r="TY129" s="31">
        <v>2</v>
      </c>
      <c r="TZ129" s="31">
        <v>2</v>
      </c>
      <c r="UA129" s="31">
        <v>1</v>
      </c>
    </row>
    <row r="130" spans="1:547" s="31" customFormat="1" ht="13.5" customHeight="1">
      <c r="A130" s="31">
        <f t="shared" si="1"/>
        <v>128</v>
      </c>
      <c r="B130" s="31">
        <v>128</v>
      </c>
      <c r="C130" s="31">
        <v>98</v>
      </c>
      <c r="D130" s="31" t="s">
        <v>2121</v>
      </c>
      <c r="E130" s="31" t="s">
        <v>2679</v>
      </c>
      <c r="H130" s="31">
        <v>42663</v>
      </c>
      <c r="I130" s="31">
        <v>18808</v>
      </c>
      <c r="J130" s="31">
        <v>2</v>
      </c>
      <c r="K130" s="31">
        <v>1</v>
      </c>
      <c r="L130" s="31">
        <v>2</v>
      </c>
      <c r="M130" s="31">
        <v>1</v>
      </c>
      <c r="P130" s="31">
        <v>5</v>
      </c>
      <c r="Q130" s="31">
        <v>2</v>
      </c>
      <c r="R130" s="31">
        <v>40878</v>
      </c>
      <c r="S130" s="31">
        <v>40909</v>
      </c>
      <c r="T130" s="31">
        <v>41214</v>
      </c>
      <c r="W130" s="31">
        <v>1</v>
      </c>
      <c r="X130" s="31">
        <v>2</v>
      </c>
      <c r="Y130" s="31">
        <v>2</v>
      </c>
      <c r="Z130" s="31">
        <v>2</v>
      </c>
      <c r="AA130" s="31">
        <v>2</v>
      </c>
      <c r="AB130" s="31">
        <v>2</v>
      </c>
      <c r="AC130" s="31">
        <v>2</v>
      </c>
      <c r="AD130" s="31">
        <v>2</v>
      </c>
      <c r="AE130" s="31">
        <v>2</v>
      </c>
      <c r="AF130" s="31">
        <v>2</v>
      </c>
      <c r="AG130" s="31">
        <v>1</v>
      </c>
      <c r="AH130" s="31">
        <v>1</v>
      </c>
      <c r="AI130" s="31">
        <v>6</v>
      </c>
      <c r="AJ130" s="31">
        <v>2</v>
      </c>
      <c r="AK130" s="31">
        <v>4</v>
      </c>
      <c r="AL130" s="31">
        <v>1</v>
      </c>
      <c r="AN130" s="31">
        <v>2</v>
      </c>
      <c r="AO130" s="31">
        <v>2</v>
      </c>
      <c r="AP130" s="31">
        <v>2</v>
      </c>
      <c r="AQ130" s="31">
        <v>2</v>
      </c>
      <c r="AR130" s="31">
        <v>2</v>
      </c>
      <c r="AS130" s="31">
        <v>2</v>
      </c>
      <c r="AT130" s="31">
        <v>2</v>
      </c>
      <c r="AU130" s="31">
        <v>2</v>
      </c>
      <c r="AW130" s="31">
        <v>1</v>
      </c>
      <c r="AX130" s="31">
        <v>2</v>
      </c>
      <c r="AY130" s="31">
        <v>2</v>
      </c>
      <c r="AZ130" s="31">
        <v>1</v>
      </c>
      <c r="BA130" s="31">
        <v>1</v>
      </c>
      <c r="BB130" s="31">
        <v>2</v>
      </c>
      <c r="BD130" s="31">
        <v>1</v>
      </c>
      <c r="BE130" s="31">
        <v>2</v>
      </c>
      <c r="BF130" s="31">
        <v>2</v>
      </c>
      <c r="BG130" s="31">
        <v>2</v>
      </c>
      <c r="BH130" s="31">
        <v>1</v>
      </c>
      <c r="BI130" s="31">
        <v>2</v>
      </c>
      <c r="BK130" s="31">
        <v>2</v>
      </c>
      <c r="BL130" s="31">
        <v>2</v>
      </c>
      <c r="BM130" s="31">
        <v>2</v>
      </c>
      <c r="BN130" s="31">
        <v>2</v>
      </c>
      <c r="BO130" s="31">
        <v>2</v>
      </c>
      <c r="BP130" s="31">
        <v>2</v>
      </c>
      <c r="BQ130" s="31">
        <v>2</v>
      </c>
      <c r="BT130" s="31">
        <v>2</v>
      </c>
      <c r="BU130" s="31">
        <v>2</v>
      </c>
      <c r="BV130" s="31">
        <v>2</v>
      </c>
      <c r="BW130" s="31">
        <v>2</v>
      </c>
      <c r="BX130" s="31">
        <v>2</v>
      </c>
      <c r="BY130" s="31">
        <v>1</v>
      </c>
      <c r="BZ130" s="31">
        <v>2</v>
      </c>
      <c r="CA130" s="31">
        <v>2</v>
      </c>
      <c r="CB130" s="31">
        <v>2</v>
      </c>
      <c r="CC130" s="31">
        <v>2</v>
      </c>
      <c r="CD130" s="31">
        <v>1</v>
      </c>
      <c r="CH130" s="31">
        <v>2</v>
      </c>
      <c r="CM130" s="31">
        <v>6</v>
      </c>
      <c r="CN130" s="31">
        <v>16</v>
      </c>
      <c r="CO130" s="31">
        <v>22</v>
      </c>
      <c r="DA130" s="31">
        <v>2</v>
      </c>
      <c r="DB130" s="31">
        <v>4</v>
      </c>
      <c r="DC130" s="31">
        <v>0</v>
      </c>
      <c r="DF130" s="31">
        <v>4</v>
      </c>
      <c r="DG130" s="31">
        <v>4</v>
      </c>
      <c r="DH130" s="31">
        <v>3</v>
      </c>
      <c r="DI130" s="31">
        <v>3</v>
      </c>
      <c r="DJ130" s="31">
        <v>3</v>
      </c>
      <c r="DK130" s="31">
        <v>2</v>
      </c>
      <c r="DL130" s="31">
        <v>4</v>
      </c>
      <c r="DM130" s="31">
        <v>4</v>
      </c>
      <c r="DN130" s="31">
        <v>4</v>
      </c>
      <c r="DO130" s="31">
        <v>4</v>
      </c>
      <c r="DP130" s="31">
        <v>4</v>
      </c>
      <c r="DQ130" s="31">
        <v>4</v>
      </c>
      <c r="DR130" s="31">
        <v>43</v>
      </c>
      <c r="DS130" s="32">
        <v>8.5259103641456502E-2</v>
      </c>
      <c r="EV130" s="31">
        <v>1</v>
      </c>
      <c r="EW130" s="31">
        <v>2</v>
      </c>
      <c r="EX130" s="31">
        <v>2</v>
      </c>
      <c r="EY130" s="31">
        <v>2</v>
      </c>
      <c r="FA130" s="31">
        <v>1</v>
      </c>
      <c r="FC130" s="31">
        <v>7</v>
      </c>
      <c r="FK130" s="31">
        <v>1</v>
      </c>
      <c r="FL130" s="31">
        <v>2</v>
      </c>
      <c r="FM130" s="31">
        <v>2</v>
      </c>
      <c r="FN130" s="31">
        <v>2</v>
      </c>
      <c r="FO130" s="31">
        <v>2</v>
      </c>
      <c r="FP130" s="31">
        <v>2</v>
      </c>
      <c r="FQ130" s="31">
        <v>2</v>
      </c>
      <c r="FR130" s="31">
        <v>2</v>
      </c>
      <c r="FS130" s="31">
        <v>4</v>
      </c>
      <c r="FT130" s="31">
        <v>2</v>
      </c>
      <c r="FU130" s="31">
        <v>2</v>
      </c>
      <c r="FV130" s="31">
        <v>2</v>
      </c>
      <c r="FW130" s="31">
        <v>1</v>
      </c>
      <c r="FX130" s="31">
        <v>1</v>
      </c>
      <c r="FY130" s="31">
        <v>2</v>
      </c>
      <c r="GA130" s="31">
        <v>2</v>
      </c>
      <c r="GB130" s="31">
        <v>2</v>
      </c>
      <c r="GC130" s="31">
        <v>2</v>
      </c>
      <c r="GE130" s="31">
        <v>2</v>
      </c>
      <c r="GH130" s="31">
        <v>2</v>
      </c>
      <c r="GJ130" s="31">
        <v>1</v>
      </c>
      <c r="GK130" s="31" t="s">
        <v>2680</v>
      </c>
      <c r="GL130" s="31">
        <v>1</v>
      </c>
      <c r="GM130" s="31">
        <v>41244</v>
      </c>
      <c r="GN130" s="31" t="s">
        <v>355</v>
      </c>
      <c r="GO130" s="31">
        <v>2</v>
      </c>
      <c r="GQ130" s="31">
        <v>2</v>
      </c>
      <c r="GS130" s="31">
        <v>2</v>
      </c>
      <c r="GU130" s="31">
        <v>2</v>
      </c>
      <c r="GW130" s="31">
        <v>2</v>
      </c>
      <c r="HM130" s="31">
        <v>2</v>
      </c>
      <c r="HP130" s="31">
        <v>2</v>
      </c>
      <c r="HQ130" s="31">
        <v>2</v>
      </c>
      <c r="HR130" s="31">
        <v>2</v>
      </c>
      <c r="HS130" s="31">
        <v>2</v>
      </c>
      <c r="HT130" s="31">
        <v>2</v>
      </c>
      <c r="HU130" s="31">
        <v>2</v>
      </c>
      <c r="HV130" s="31">
        <v>2</v>
      </c>
      <c r="HZ130" s="31">
        <v>2</v>
      </c>
      <c r="IA130" s="31">
        <v>2</v>
      </c>
      <c r="IB130" s="31">
        <v>2</v>
      </c>
      <c r="IC130" s="31">
        <v>2</v>
      </c>
      <c r="ID130" s="31">
        <v>2</v>
      </c>
      <c r="IE130" s="31">
        <v>2</v>
      </c>
      <c r="IF130" s="31">
        <v>2</v>
      </c>
      <c r="IJ130" s="31">
        <v>2</v>
      </c>
      <c r="IK130" s="31">
        <v>2</v>
      </c>
      <c r="IL130" s="31">
        <v>2</v>
      </c>
      <c r="IM130" s="31">
        <v>2</v>
      </c>
      <c r="IN130" s="31">
        <v>2</v>
      </c>
      <c r="IO130" s="31">
        <v>2</v>
      </c>
      <c r="IP130" s="31">
        <v>2</v>
      </c>
      <c r="IT130" s="31">
        <v>2</v>
      </c>
      <c r="IU130" s="31">
        <v>2</v>
      </c>
      <c r="IV130" s="31">
        <v>2</v>
      </c>
      <c r="IW130" s="31">
        <v>2</v>
      </c>
      <c r="IX130" s="31">
        <v>2</v>
      </c>
      <c r="IY130" s="31">
        <v>2</v>
      </c>
      <c r="IZ130" s="31">
        <v>2</v>
      </c>
      <c r="JD130" s="31">
        <v>2</v>
      </c>
      <c r="JE130" s="31">
        <v>2</v>
      </c>
      <c r="JF130" s="31">
        <v>2</v>
      </c>
      <c r="JG130" s="31">
        <v>2</v>
      </c>
      <c r="JH130" s="31">
        <v>2</v>
      </c>
      <c r="JI130" s="31">
        <v>2</v>
      </c>
      <c r="JJ130" s="31">
        <v>2</v>
      </c>
      <c r="JN130" s="31" t="s">
        <v>1652</v>
      </c>
      <c r="JO130" s="31" t="s">
        <v>2681</v>
      </c>
      <c r="JT130" s="31" t="s">
        <v>377</v>
      </c>
      <c r="JU130" s="31" t="s">
        <v>358</v>
      </c>
      <c r="JZ130" s="31">
        <v>2</v>
      </c>
      <c r="KA130" s="31" t="s">
        <v>2147</v>
      </c>
      <c r="KB130" s="31">
        <v>88</v>
      </c>
      <c r="KC130" s="31">
        <v>2</v>
      </c>
      <c r="KD130" s="31" t="s">
        <v>372</v>
      </c>
      <c r="KE130" s="31">
        <v>76</v>
      </c>
      <c r="KF130" s="31" t="s">
        <v>361</v>
      </c>
      <c r="KG130" s="31" t="s">
        <v>1652</v>
      </c>
      <c r="KH130" s="31">
        <v>27</v>
      </c>
      <c r="LA130" s="31" t="s">
        <v>2682</v>
      </c>
      <c r="LB130" s="31" t="s">
        <v>2663</v>
      </c>
      <c r="LC130" s="31">
        <v>2</v>
      </c>
      <c r="LD130" s="31">
        <v>2</v>
      </c>
      <c r="LE130" s="31" t="s">
        <v>2150</v>
      </c>
      <c r="LF130" s="31">
        <v>2</v>
      </c>
      <c r="LG130" s="31">
        <v>2</v>
      </c>
      <c r="LH130" s="31">
        <v>1</v>
      </c>
      <c r="LI130" s="31">
        <v>2</v>
      </c>
      <c r="LK130" s="31">
        <v>2</v>
      </c>
      <c r="LM130" s="31">
        <v>2</v>
      </c>
      <c r="LO130" s="31">
        <v>1</v>
      </c>
      <c r="LP130" s="31">
        <v>29</v>
      </c>
      <c r="LQ130" s="31">
        <v>2</v>
      </c>
      <c r="LS130" s="31">
        <v>2</v>
      </c>
      <c r="LU130" s="31">
        <v>1</v>
      </c>
      <c r="LV130" s="31">
        <v>7</v>
      </c>
      <c r="LW130" s="31">
        <v>2</v>
      </c>
      <c r="LY130" s="31">
        <v>2</v>
      </c>
      <c r="MA130" s="31">
        <v>2</v>
      </c>
      <c r="MC130" s="31">
        <v>2</v>
      </c>
      <c r="ME130" s="31">
        <v>2</v>
      </c>
      <c r="MG130" s="31">
        <v>2</v>
      </c>
      <c r="MI130" s="31">
        <v>2</v>
      </c>
      <c r="MK130" s="31">
        <v>2</v>
      </c>
      <c r="MM130" s="31">
        <v>2</v>
      </c>
      <c r="MO130" s="31">
        <v>2</v>
      </c>
      <c r="MQ130" s="31">
        <v>2</v>
      </c>
      <c r="MS130" s="31">
        <v>2</v>
      </c>
      <c r="MU130" s="31">
        <v>2</v>
      </c>
      <c r="MW130" s="31">
        <v>2</v>
      </c>
      <c r="MY130" s="31" t="s">
        <v>355</v>
      </c>
      <c r="NA130" s="31">
        <v>2</v>
      </c>
      <c r="NC130" s="31">
        <v>2</v>
      </c>
      <c r="NE130" s="31">
        <v>2</v>
      </c>
      <c r="NG130" s="31">
        <v>2</v>
      </c>
      <c r="NI130" s="31">
        <v>2</v>
      </c>
      <c r="NK130" s="31">
        <v>2</v>
      </c>
      <c r="NM130" s="31">
        <v>2</v>
      </c>
      <c r="NO130" s="31">
        <v>2</v>
      </c>
      <c r="NQ130" s="31">
        <v>2</v>
      </c>
      <c r="NS130" s="31">
        <v>1</v>
      </c>
      <c r="NT130" s="31">
        <v>10</v>
      </c>
      <c r="NU130" s="31">
        <v>2</v>
      </c>
      <c r="NW130" s="31">
        <v>2</v>
      </c>
      <c r="NY130" s="31">
        <v>2</v>
      </c>
      <c r="OA130" s="31">
        <v>2</v>
      </c>
      <c r="OC130" s="31">
        <v>2</v>
      </c>
      <c r="OE130" s="31">
        <v>2</v>
      </c>
      <c r="OG130" s="31">
        <v>2</v>
      </c>
      <c r="OI130" s="31">
        <v>2</v>
      </c>
      <c r="OK130" s="31">
        <v>2</v>
      </c>
      <c r="OM130" s="31">
        <v>2</v>
      </c>
      <c r="OO130" s="31">
        <v>2</v>
      </c>
      <c r="OQ130" s="31" t="s">
        <v>355</v>
      </c>
      <c r="OS130" s="31">
        <v>2</v>
      </c>
      <c r="OU130" s="31">
        <v>2</v>
      </c>
      <c r="OW130" s="31">
        <v>2</v>
      </c>
      <c r="OY130" s="31">
        <v>2</v>
      </c>
      <c r="PA130" s="31">
        <v>2</v>
      </c>
      <c r="PC130" s="31">
        <v>2</v>
      </c>
      <c r="PE130" s="31">
        <v>2</v>
      </c>
      <c r="PG130" s="31">
        <v>2</v>
      </c>
      <c r="PI130" s="31">
        <v>2</v>
      </c>
      <c r="PK130" s="31">
        <v>2</v>
      </c>
      <c r="PM130" s="31">
        <v>2</v>
      </c>
      <c r="PO130" s="31">
        <v>2</v>
      </c>
      <c r="PQ130" s="31">
        <v>2</v>
      </c>
      <c r="PS130" s="31">
        <v>2</v>
      </c>
      <c r="PU130" s="31">
        <v>2</v>
      </c>
      <c r="PW130" s="31">
        <v>2</v>
      </c>
      <c r="PY130" s="31">
        <v>2</v>
      </c>
      <c r="QA130" s="31">
        <v>2</v>
      </c>
      <c r="QC130" s="31">
        <v>2</v>
      </c>
      <c r="QE130" s="31">
        <v>2</v>
      </c>
      <c r="QG130" s="31">
        <v>2</v>
      </c>
      <c r="QI130" s="31" t="s">
        <v>355</v>
      </c>
      <c r="QK130" s="31">
        <v>1</v>
      </c>
      <c r="QL130" s="31">
        <v>2</v>
      </c>
      <c r="QM130" s="31">
        <v>2</v>
      </c>
      <c r="QN130" s="31">
        <v>2</v>
      </c>
      <c r="QO130" s="31">
        <v>2</v>
      </c>
      <c r="QP130" s="31">
        <v>2</v>
      </c>
      <c r="QQ130" s="31">
        <v>2</v>
      </c>
      <c r="QR130" s="31">
        <v>2</v>
      </c>
      <c r="QS130" s="31">
        <v>2</v>
      </c>
      <c r="QT130" s="31">
        <v>2</v>
      </c>
      <c r="QU130" s="31">
        <v>2</v>
      </c>
      <c r="QV130" s="31">
        <v>2</v>
      </c>
      <c r="QW130" s="31">
        <v>2</v>
      </c>
      <c r="QX130" s="31">
        <v>2</v>
      </c>
      <c r="QY130" s="31">
        <v>2</v>
      </c>
      <c r="QZ130" s="31">
        <v>1</v>
      </c>
      <c r="RA130" s="31">
        <v>2</v>
      </c>
      <c r="RB130" s="31">
        <v>2</v>
      </c>
      <c r="RC130" s="31">
        <v>2</v>
      </c>
      <c r="RD130" s="31">
        <v>2</v>
      </c>
      <c r="RE130" s="31">
        <v>1</v>
      </c>
      <c r="RF130" s="31">
        <v>2</v>
      </c>
      <c r="RG130" s="31">
        <v>2</v>
      </c>
      <c r="RH130" s="31">
        <v>2</v>
      </c>
      <c r="RI130" s="31">
        <v>2</v>
      </c>
      <c r="RJ130" s="31">
        <v>2</v>
      </c>
      <c r="RK130" s="31">
        <v>2</v>
      </c>
      <c r="RL130" s="31">
        <v>2</v>
      </c>
      <c r="RM130" s="31">
        <v>2</v>
      </c>
      <c r="RN130" s="31">
        <v>2</v>
      </c>
      <c r="RO130" s="31">
        <v>1</v>
      </c>
      <c r="RP130" s="31">
        <v>2</v>
      </c>
      <c r="RQ130" s="31">
        <v>2</v>
      </c>
      <c r="RR130" s="31">
        <v>2</v>
      </c>
      <c r="RS130" s="31">
        <v>2</v>
      </c>
      <c r="RT130" s="31" t="s">
        <v>2231</v>
      </c>
      <c r="RU130" s="31" t="s">
        <v>2631</v>
      </c>
      <c r="RW130" s="31" t="s">
        <v>2622</v>
      </c>
      <c r="RX130" s="31">
        <v>1</v>
      </c>
      <c r="RY130" s="31">
        <v>1</v>
      </c>
      <c r="RZ130" s="31">
        <v>2</v>
      </c>
      <c r="SA130" s="31">
        <v>2</v>
      </c>
      <c r="SB130" s="31">
        <v>2</v>
      </c>
      <c r="SC130" s="31">
        <v>2</v>
      </c>
      <c r="SD130" s="31">
        <v>1</v>
      </c>
      <c r="SE130" s="31">
        <v>1</v>
      </c>
      <c r="SF130" s="31">
        <v>2</v>
      </c>
      <c r="SG130" s="31">
        <v>2</v>
      </c>
      <c r="SH130" s="31">
        <v>2</v>
      </c>
      <c r="SI130" s="31">
        <v>2</v>
      </c>
      <c r="SJ130" s="31">
        <v>1</v>
      </c>
      <c r="SK130" s="31">
        <v>2</v>
      </c>
      <c r="SL130" s="31">
        <v>2</v>
      </c>
      <c r="SM130" s="31" t="s">
        <v>2153</v>
      </c>
      <c r="SO130" s="31">
        <v>2</v>
      </c>
      <c r="SP130" s="31">
        <v>2</v>
      </c>
      <c r="SQ130" s="31">
        <v>2</v>
      </c>
      <c r="SR130" s="31">
        <v>2</v>
      </c>
      <c r="SS130" s="31">
        <v>2</v>
      </c>
      <c r="ST130" s="31">
        <v>2</v>
      </c>
      <c r="SU130" s="31">
        <v>2</v>
      </c>
      <c r="SV130" s="31">
        <v>2</v>
      </c>
      <c r="SW130" s="31" t="s">
        <v>2290</v>
      </c>
      <c r="SX130" s="31">
        <v>5</v>
      </c>
      <c r="SZ130" s="31">
        <v>2</v>
      </c>
      <c r="TA130" s="31">
        <v>2</v>
      </c>
      <c r="TB130" s="31">
        <v>2</v>
      </c>
      <c r="TC130" s="31">
        <v>2</v>
      </c>
      <c r="TD130" s="31">
        <v>2</v>
      </c>
      <c r="TE130" s="31">
        <v>2</v>
      </c>
      <c r="TF130" s="31">
        <v>2</v>
      </c>
      <c r="TG130" s="31">
        <v>2</v>
      </c>
      <c r="TJ130" s="31" t="s">
        <v>2154</v>
      </c>
      <c r="TK130" s="31" t="s">
        <v>2426</v>
      </c>
      <c r="TL130" s="31" t="s">
        <v>2332</v>
      </c>
      <c r="TM130" s="31" t="s">
        <v>2683</v>
      </c>
      <c r="TN130" s="31" t="s">
        <v>2156</v>
      </c>
      <c r="TQ130" s="31">
        <v>11</v>
      </c>
      <c r="TS130" s="31">
        <v>2</v>
      </c>
      <c r="TT130" s="31">
        <v>2</v>
      </c>
      <c r="TU130" s="31">
        <v>2</v>
      </c>
      <c r="TV130" s="31">
        <v>2</v>
      </c>
      <c r="TW130" s="31">
        <v>1</v>
      </c>
      <c r="TX130" s="31">
        <v>2</v>
      </c>
      <c r="TY130" s="31">
        <v>2</v>
      </c>
      <c r="TZ130" s="31">
        <v>1</v>
      </c>
      <c r="UA130" s="31">
        <v>1</v>
      </c>
    </row>
    <row r="131" spans="1:547" s="31" customFormat="1" ht="13.5" customHeight="1">
      <c r="A131" s="31">
        <f t="shared" si="1"/>
        <v>129</v>
      </c>
      <c r="B131" s="31">
        <v>129</v>
      </c>
      <c r="C131" s="31">
        <v>99</v>
      </c>
      <c r="D131" s="31" t="s">
        <v>2121</v>
      </c>
      <c r="E131" s="31" t="s">
        <v>2684</v>
      </c>
      <c r="H131" s="31">
        <v>42669</v>
      </c>
      <c r="I131" s="31">
        <v>16104</v>
      </c>
      <c r="J131" s="31">
        <v>2</v>
      </c>
      <c r="K131" s="31">
        <v>1</v>
      </c>
      <c r="L131" s="31">
        <v>4</v>
      </c>
      <c r="M131" s="31">
        <v>2</v>
      </c>
      <c r="N131" s="31">
        <v>1</v>
      </c>
      <c r="O131" s="31">
        <v>1</v>
      </c>
      <c r="R131" s="31">
        <v>42005</v>
      </c>
      <c r="S131" s="31">
        <v>42036</v>
      </c>
      <c r="T131" s="31">
        <v>42672</v>
      </c>
      <c r="W131" s="31">
        <v>1</v>
      </c>
      <c r="X131" s="31">
        <v>2</v>
      </c>
      <c r="Y131" s="31">
        <v>2</v>
      </c>
      <c r="Z131" s="31">
        <v>2</v>
      </c>
      <c r="AA131" s="31">
        <v>2</v>
      </c>
      <c r="AB131" s="31">
        <v>2</v>
      </c>
      <c r="AC131" s="31">
        <v>2</v>
      </c>
      <c r="AD131" s="31">
        <v>2</v>
      </c>
      <c r="AE131" s="31">
        <v>2</v>
      </c>
      <c r="AF131" s="31">
        <v>2</v>
      </c>
      <c r="AG131" s="31">
        <v>1</v>
      </c>
      <c r="AH131" s="31">
        <v>2</v>
      </c>
      <c r="AI131" s="31">
        <v>3</v>
      </c>
      <c r="AJ131" s="31">
        <v>2</v>
      </c>
      <c r="AK131" s="31">
        <v>4</v>
      </c>
      <c r="AL131" s="31">
        <v>2</v>
      </c>
      <c r="AN131" s="31">
        <v>2</v>
      </c>
      <c r="AO131" s="31">
        <v>2</v>
      </c>
      <c r="AP131" s="31">
        <v>2</v>
      </c>
      <c r="AQ131" s="31">
        <v>2</v>
      </c>
      <c r="AR131" s="31">
        <v>1</v>
      </c>
      <c r="AS131" s="31">
        <v>2</v>
      </c>
      <c r="AT131" s="31">
        <v>2</v>
      </c>
      <c r="AU131" s="31">
        <v>2</v>
      </c>
      <c r="AW131" s="31">
        <v>1</v>
      </c>
      <c r="AX131" s="31">
        <v>2</v>
      </c>
      <c r="AY131" s="31">
        <v>2</v>
      </c>
      <c r="AZ131" s="31">
        <v>1</v>
      </c>
      <c r="BA131" s="31">
        <v>1</v>
      </c>
      <c r="BB131" s="31">
        <v>2</v>
      </c>
      <c r="BD131" s="31">
        <v>2</v>
      </c>
      <c r="BE131" s="31">
        <v>2</v>
      </c>
      <c r="BF131" s="31">
        <v>2</v>
      </c>
      <c r="BG131" s="31">
        <v>2</v>
      </c>
      <c r="BH131" s="31">
        <v>1</v>
      </c>
      <c r="BI131" s="31">
        <v>2</v>
      </c>
      <c r="BK131" s="31">
        <v>1</v>
      </c>
      <c r="BL131" s="31">
        <v>1</v>
      </c>
      <c r="BM131" s="31">
        <v>2</v>
      </c>
      <c r="BN131" s="31">
        <v>2</v>
      </c>
      <c r="BO131" s="31">
        <v>2</v>
      </c>
      <c r="BP131" s="31">
        <v>2</v>
      </c>
      <c r="BQ131" s="31">
        <v>4</v>
      </c>
      <c r="BT131" s="31">
        <v>1</v>
      </c>
      <c r="BU131" s="31">
        <v>2</v>
      </c>
      <c r="BV131" s="31">
        <v>2</v>
      </c>
      <c r="BW131" s="31">
        <v>2</v>
      </c>
      <c r="BX131" s="31">
        <v>2</v>
      </c>
      <c r="BY131" s="31">
        <v>1</v>
      </c>
      <c r="BZ131" s="31">
        <v>2</v>
      </c>
      <c r="CA131" s="31">
        <v>2</v>
      </c>
      <c r="CB131" s="31">
        <v>1</v>
      </c>
      <c r="CC131" s="31">
        <v>2</v>
      </c>
      <c r="CM131" s="31">
        <v>5</v>
      </c>
      <c r="CN131" s="31">
        <v>11</v>
      </c>
      <c r="CO131" s="31">
        <v>16</v>
      </c>
      <c r="CP131" s="31">
        <v>21</v>
      </c>
      <c r="CQ131" s="31">
        <v>1</v>
      </c>
      <c r="DA131" s="31">
        <v>2</v>
      </c>
      <c r="DB131" s="31">
        <v>4</v>
      </c>
      <c r="DD131" s="31">
        <v>1</v>
      </c>
      <c r="DF131" s="31">
        <v>4</v>
      </c>
      <c r="DG131" s="31">
        <v>3</v>
      </c>
      <c r="DH131" s="31">
        <v>4</v>
      </c>
      <c r="DI131" s="31">
        <v>2</v>
      </c>
      <c r="DJ131" s="31">
        <v>1</v>
      </c>
      <c r="DK131" s="31">
        <v>1</v>
      </c>
      <c r="DL131" s="31">
        <v>2</v>
      </c>
      <c r="DM131" s="31">
        <v>4</v>
      </c>
      <c r="DN131" s="31">
        <v>4</v>
      </c>
      <c r="DO131" s="31">
        <v>3</v>
      </c>
      <c r="DP131" s="31">
        <v>4</v>
      </c>
      <c r="DQ131" s="31">
        <v>4</v>
      </c>
      <c r="DR131" s="31">
        <v>36</v>
      </c>
      <c r="DS131" s="31">
        <v>0.55007530120481896</v>
      </c>
      <c r="DT131" s="31">
        <v>143</v>
      </c>
      <c r="DU131" s="31">
        <v>0</v>
      </c>
      <c r="DV131" s="31">
        <v>171</v>
      </c>
      <c r="DW131" s="31" t="s">
        <v>2136</v>
      </c>
      <c r="EB131" s="31">
        <v>71</v>
      </c>
      <c r="EC131" s="31">
        <v>59</v>
      </c>
      <c r="ED131" s="31">
        <v>104</v>
      </c>
      <c r="EE131" s="31" t="s">
        <v>2138</v>
      </c>
      <c r="EF131" s="31">
        <v>209</v>
      </c>
      <c r="EG131" s="31">
        <v>0</v>
      </c>
      <c r="EH131" s="31">
        <v>200</v>
      </c>
      <c r="EI131" s="31" t="s">
        <v>2123</v>
      </c>
      <c r="EJ131" s="31">
        <v>63</v>
      </c>
      <c r="EK131" s="31">
        <v>35</v>
      </c>
      <c r="EM131" s="31" t="s">
        <v>2123</v>
      </c>
      <c r="EN131" s="31">
        <v>140</v>
      </c>
      <c r="EO131" s="31">
        <v>0</v>
      </c>
      <c r="EP131" s="31">
        <v>161</v>
      </c>
      <c r="EQ131" s="31" t="s">
        <v>2123</v>
      </c>
      <c r="ER131" s="31">
        <v>108</v>
      </c>
      <c r="ES131" s="31">
        <v>0</v>
      </c>
      <c r="ET131" s="31">
        <v>200</v>
      </c>
      <c r="EU131" s="31" t="s">
        <v>2123</v>
      </c>
      <c r="EW131" s="31">
        <v>2</v>
      </c>
      <c r="EX131" s="31">
        <v>2</v>
      </c>
      <c r="EY131" s="31">
        <v>2</v>
      </c>
      <c r="EZ131" s="31">
        <v>1</v>
      </c>
      <c r="FA131" s="31">
        <v>7</v>
      </c>
      <c r="FK131" s="31">
        <v>1</v>
      </c>
      <c r="FL131" s="31">
        <v>2</v>
      </c>
      <c r="FM131" s="31">
        <v>1</v>
      </c>
      <c r="FN131" s="31">
        <v>2</v>
      </c>
      <c r="FO131" s="31">
        <v>2</v>
      </c>
      <c r="FP131" s="31">
        <v>2</v>
      </c>
      <c r="FQ131" s="31">
        <v>2</v>
      </c>
      <c r="FR131" s="31">
        <v>2</v>
      </c>
      <c r="FS131" s="31">
        <v>4</v>
      </c>
      <c r="FT131" s="31">
        <v>1</v>
      </c>
      <c r="FU131" s="31">
        <v>2</v>
      </c>
      <c r="FV131" s="31">
        <v>2</v>
      </c>
      <c r="FW131" s="31">
        <v>1</v>
      </c>
      <c r="FX131" s="31">
        <v>1</v>
      </c>
      <c r="FY131" s="31">
        <v>2</v>
      </c>
      <c r="GA131" s="31">
        <v>2</v>
      </c>
      <c r="GB131" s="31">
        <v>2</v>
      </c>
      <c r="GC131" s="31">
        <v>1</v>
      </c>
      <c r="GD131" s="31">
        <v>1960</v>
      </c>
      <c r="GE131" s="31">
        <v>1</v>
      </c>
      <c r="GF131" s="31">
        <v>2000</v>
      </c>
      <c r="GG131" s="31">
        <v>2</v>
      </c>
      <c r="GH131" s="31">
        <v>1</v>
      </c>
      <c r="GJ131" s="31">
        <v>2</v>
      </c>
      <c r="GL131" s="31">
        <v>1</v>
      </c>
      <c r="GM131" s="31">
        <v>42671</v>
      </c>
      <c r="GO131" s="31">
        <v>2</v>
      </c>
      <c r="GQ131" s="31">
        <v>1</v>
      </c>
      <c r="GR131" s="31" t="s">
        <v>2685</v>
      </c>
      <c r="GS131" s="31">
        <v>1</v>
      </c>
      <c r="GT131" s="31" t="s">
        <v>2188</v>
      </c>
      <c r="GU131" s="31">
        <v>2</v>
      </c>
      <c r="GW131" s="31">
        <v>2</v>
      </c>
      <c r="HM131" s="31">
        <v>2</v>
      </c>
      <c r="HP131" s="31">
        <v>2</v>
      </c>
      <c r="HQ131" s="31">
        <v>2</v>
      </c>
      <c r="HR131" s="31">
        <v>2</v>
      </c>
      <c r="HS131" s="31">
        <v>2</v>
      </c>
      <c r="HT131" s="31">
        <v>2</v>
      </c>
      <c r="HU131" s="31">
        <v>2</v>
      </c>
      <c r="HV131" s="31">
        <v>2</v>
      </c>
      <c r="HZ131" s="31">
        <v>2</v>
      </c>
      <c r="IA131" s="31">
        <v>2</v>
      </c>
      <c r="IB131" s="31">
        <v>2</v>
      </c>
      <c r="IC131" s="31">
        <v>2</v>
      </c>
      <c r="ID131" s="31">
        <v>2</v>
      </c>
      <c r="IE131" s="31">
        <v>2</v>
      </c>
      <c r="IF131" s="31">
        <v>2</v>
      </c>
      <c r="IJ131" s="31">
        <v>1</v>
      </c>
      <c r="IK131" s="31">
        <v>2</v>
      </c>
      <c r="IL131" s="31">
        <v>2</v>
      </c>
      <c r="IM131" s="31">
        <v>2</v>
      </c>
      <c r="IN131" s="31">
        <v>2</v>
      </c>
      <c r="IO131" s="31">
        <v>2</v>
      </c>
      <c r="IP131" s="31">
        <v>2</v>
      </c>
      <c r="IQ131" s="31" t="s">
        <v>361</v>
      </c>
      <c r="IT131" s="31">
        <v>2</v>
      </c>
      <c r="IU131" s="31">
        <v>2</v>
      </c>
      <c r="IV131" s="31">
        <v>2</v>
      </c>
      <c r="IW131" s="31">
        <v>2</v>
      </c>
      <c r="IX131" s="31">
        <v>2</v>
      </c>
      <c r="IY131" s="31">
        <v>2</v>
      </c>
      <c r="IZ131" s="31">
        <v>2</v>
      </c>
      <c r="JD131" s="31">
        <v>2</v>
      </c>
      <c r="JE131" s="31">
        <v>2</v>
      </c>
      <c r="JF131" s="31">
        <v>2</v>
      </c>
      <c r="JG131" s="31">
        <v>2</v>
      </c>
      <c r="JH131" s="31">
        <v>2</v>
      </c>
      <c r="JI131" s="31">
        <v>2</v>
      </c>
      <c r="JJ131" s="31">
        <v>2</v>
      </c>
      <c r="JZ131" s="31">
        <v>2</v>
      </c>
      <c r="KA131" s="31" t="s">
        <v>2147</v>
      </c>
      <c r="KB131" s="31">
        <v>91</v>
      </c>
      <c r="KC131" s="31">
        <v>2</v>
      </c>
      <c r="KF131" s="31" t="s">
        <v>2686</v>
      </c>
      <c r="KG131" s="31" t="s">
        <v>1436</v>
      </c>
      <c r="KH131" s="31">
        <v>70</v>
      </c>
      <c r="LA131" s="31" t="s">
        <v>2289</v>
      </c>
      <c r="LB131" s="31" t="s">
        <v>2687</v>
      </c>
      <c r="LC131" s="31">
        <v>2</v>
      </c>
      <c r="LD131" s="31">
        <v>4</v>
      </c>
      <c r="LE131" s="31" t="s">
        <v>2688</v>
      </c>
      <c r="LF131" s="31">
        <v>2</v>
      </c>
      <c r="LG131" s="31">
        <v>2</v>
      </c>
      <c r="LH131" s="31">
        <v>1</v>
      </c>
      <c r="LI131" s="31">
        <v>2</v>
      </c>
      <c r="LK131" s="31">
        <v>2</v>
      </c>
      <c r="LM131" s="31">
        <v>2</v>
      </c>
      <c r="LO131" s="31">
        <v>2</v>
      </c>
      <c r="LQ131" s="31">
        <v>1</v>
      </c>
      <c r="LR131" s="31">
        <v>67</v>
      </c>
      <c r="LS131" s="31">
        <v>2</v>
      </c>
      <c r="LU131" s="31">
        <v>2</v>
      </c>
      <c r="LW131" s="31">
        <v>2</v>
      </c>
      <c r="LY131" s="31">
        <v>2</v>
      </c>
      <c r="MA131" s="31">
        <v>2</v>
      </c>
      <c r="MC131" s="31">
        <v>2</v>
      </c>
      <c r="ME131" s="31">
        <v>2</v>
      </c>
      <c r="MG131" s="31">
        <v>2</v>
      </c>
      <c r="MI131" s="31">
        <v>2</v>
      </c>
      <c r="MK131" s="31">
        <v>2</v>
      </c>
      <c r="MM131" s="31">
        <v>2</v>
      </c>
      <c r="MO131" s="31">
        <v>2</v>
      </c>
      <c r="MQ131" s="31">
        <v>2</v>
      </c>
      <c r="MS131" s="31">
        <v>2</v>
      </c>
      <c r="MU131" s="31">
        <v>2</v>
      </c>
      <c r="MW131" s="31">
        <v>2</v>
      </c>
      <c r="MY131" s="31" t="s">
        <v>355</v>
      </c>
      <c r="NA131" s="31">
        <v>2</v>
      </c>
      <c r="NC131" s="31">
        <v>2</v>
      </c>
      <c r="NE131" s="31">
        <v>2</v>
      </c>
      <c r="NG131" s="31">
        <v>2</v>
      </c>
      <c r="NI131" s="31">
        <v>2</v>
      </c>
      <c r="NK131" s="31">
        <v>2</v>
      </c>
      <c r="NM131" s="31">
        <v>2</v>
      </c>
      <c r="NO131" s="31">
        <v>2</v>
      </c>
      <c r="NQ131" s="31">
        <v>2</v>
      </c>
      <c r="NS131" s="31">
        <v>1</v>
      </c>
      <c r="NT131" s="31">
        <v>40</v>
      </c>
      <c r="NU131" s="31">
        <v>2</v>
      </c>
      <c r="NW131" s="31">
        <v>2</v>
      </c>
      <c r="NY131" s="31">
        <v>2</v>
      </c>
      <c r="OA131" s="31">
        <v>2</v>
      </c>
      <c r="OC131" s="31">
        <v>2</v>
      </c>
      <c r="OE131" s="31">
        <v>2</v>
      </c>
      <c r="OG131" s="31">
        <v>2</v>
      </c>
      <c r="OI131" s="31">
        <v>2</v>
      </c>
      <c r="OK131" s="31">
        <v>2</v>
      </c>
      <c r="OM131" s="31">
        <v>2</v>
      </c>
      <c r="OO131" s="31">
        <v>2</v>
      </c>
      <c r="OQ131" s="31" t="s">
        <v>356</v>
      </c>
      <c r="OR131" s="31">
        <v>26</v>
      </c>
      <c r="OS131" s="31">
        <v>2</v>
      </c>
      <c r="OU131" s="31">
        <v>2</v>
      </c>
      <c r="OW131" s="31">
        <v>2</v>
      </c>
      <c r="OY131" s="31">
        <v>2</v>
      </c>
      <c r="PA131" s="31">
        <v>2</v>
      </c>
      <c r="PC131" s="31">
        <v>2</v>
      </c>
      <c r="PE131" s="31">
        <v>2</v>
      </c>
      <c r="PG131" s="31">
        <v>2</v>
      </c>
      <c r="PI131" s="31">
        <v>2</v>
      </c>
      <c r="PK131" s="31">
        <v>2</v>
      </c>
      <c r="PM131" s="31">
        <v>2</v>
      </c>
      <c r="PO131" s="31">
        <v>2</v>
      </c>
      <c r="PQ131" s="31">
        <v>2</v>
      </c>
      <c r="PS131" s="31">
        <v>2</v>
      </c>
      <c r="PU131" s="31">
        <v>2</v>
      </c>
      <c r="PW131" s="31">
        <v>2</v>
      </c>
      <c r="PY131" s="31">
        <v>2</v>
      </c>
      <c r="QA131" s="31">
        <v>2</v>
      </c>
      <c r="QC131" s="31">
        <v>2</v>
      </c>
      <c r="QE131" s="31">
        <v>2</v>
      </c>
      <c r="QG131" s="31">
        <v>2</v>
      </c>
      <c r="QI131" s="31" t="s">
        <v>355</v>
      </c>
      <c r="QK131" s="31">
        <v>1</v>
      </c>
      <c r="QL131" s="31">
        <v>2</v>
      </c>
      <c r="QM131" s="31">
        <v>2</v>
      </c>
      <c r="QN131" s="31">
        <v>2</v>
      </c>
      <c r="QO131" s="31">
        <v>2</v>
      </c>
      <c r="QP131" s="31">
        <v>2</v>
      </c>
      <c r="QQ131" s="31">
        <v>2</v>
      </c>
      <c r="QR131" s="31">
        <v>2</v>
      </c>
      <c r="QS131" s="31">
        <v>2</v>
      </c>
      <c r="QT131" s="31">
        <v>2</v>
      </c>
      <c r="QU131" s="31">
        <v>2</v>
      </c>
      <c r="QV131" s="31">
        <v>2</v>
      </c>
      <c r="QW131" s="31">
        <v>2</v>
      </c>
      <c r="QX131" s="31">
        <v>2</v>
      </c>
      <c r="QY131" s="31">
        <v>2</v>
      </c>
      <c r="QZ131" s="31">
        <v>2</v>
      </c>
      <c r="RA131" s="31">
        <v>2</v>
      </c>
      <c r="RB131" s="31">
        <v>2</v>
      </c>
      <c r="RC131" s="31">
        <v>2</v>
      </c>
      <c r="RD131" s="31">
        <v>2</v>
      </c>
      <c r="RE131" s="31">
        <v>2</v>
      </c>
      <c r="RF131" s="31">
        <v>2</v>
      </c>
      <c r="RG131" s="31">
        <v>2</v>
      </c>
      <c r="RH131" s="31">
        <v>2</v>
      </c>
      <c r="RI131" s="31">
        <v>2</v>
      </c>
      <c r="RJ131" s="31">
        <v>2</v>
      </c>
      <c r="RK131" s="31">
        <v>2</v>
      </c>
      <c r="RL131" s="31">
        <v>2</v>
      </c>
      <c r="RM131" s="31">
        <v>2</v>
      </c>
      <c r="RN131" s="31">
        <v>2</v>
      </c>
      <c r="RO131" s="31">
        <v>1</v>
      </c>
      <c r="RP131" s="31">
        <v>2</v>
      </c>
      <c r="RQ131" s="31">
        <v>2</v>
      </c>
      <c r="RR131" s="31">
        <v>2</v>
      </c>
      <c r="RS131" s="31">
        <v>2</v>
      </c>
      <c r="RT131" s="31" t="s">
        <v>2231</v>
      </c>
      <c r="RU131" s="31" t="s">
        <v>2689</v>
      </c>
      <c r="RW131" s="31" t="s">
        <v>2690</v>
      </c>
      <c r="RX131" s="31">
        <v>4</v>
      </c>
      <c r="RY131" s="31">
        <v>2</v>
      </c>
      <c r="RZ131" s="31">
        <v>2</v>
      </c>
      <c r="SA131" s="31">
        <v>2</v>
      </c>
      <c r="SB131" s="31">
        <v>2</v>
      </c>
      <c r="SC131" s="31">
        <v>2</v>
      </c>
      <c r="SD131" s="31">
        <v>4</v>
      </c>
      <c r="SE131" s="31">
        <v>2</v>
      </c>
      <c r="SF131" s="31">
        <v>2</v>
      </c>
      <c r="SG131" s="31">
        <v>2</v>
      </c>
      <c r="SH131" s="31">
        <v>2</v>
      </c>
      <c r="SI131" s="31">
        <v>1</v>
      </c>
      <c r="SJ131" s="31">
        <v>2</v>
      </c>
      <c r="SK131" s="31">
        <v>2</v>
      </c>
      <c r="SL131" s="31">
        <v>2</v>
      </c>
      <c r="SM131" s="31" t="s">
        <v>2153</v>
      </c>
      <c r="SO131" s="31">
        <v>2</v>
      </c>
      <c r="SP131" s="31">
        <v>2</v>
      </c>
      <c r="SQ131" s="31">
        <v>2</v>
      </c>
      <c r="SR131" s="31">
        <v>2</v>
      </c>
      <c r="SS131" s="31">
        <v>2</v>
      </c>
      <c r="ST131" s="31">
        <v>2</v>
      </c>
      <c r="SU131" s="31">
        <v>2</v>
      </c>
      <c r="SV131" s="31">
        <v>2</v>
      </c>
      <c r="SW131" s="31" t="s">
        <v>1430</v>
      </c>
      <c r="SX131" s="31">
        <v>1</v>
      </c>
      <c r="SZ131" s="31">
        <v>2</v>
      </c>
      <c r="TA131" s="31">
        <v>2</v>
      </c>
      <c r="TB131" s="31">
        <v>2</v>
      </c>
      <c r="TC131" s="31">
        <v>2</v>
      </c>
      <c r="TD131" s="31">
        <v>2</v>
      </c>
      <c r="TE131" s="31">
        <v>2</v>
      </c>
      <c r="TF131" s="31">
        <v>2</v>
      </c>
      <c r="TG131" s="31">
        <v>2</v>
      </c>
      <c r="TH131" s="31" t="s">
        <v>1437</v>
      </c>
      <c r="TJ131" s="31" t="s">
        <v>2154</v>
      </c>
      <c r="TK131" s="31" t="s">
        <v>2155</v>
      </c>
      <c r="TL131" s="31" t="s">
        <v>2156</v>
      </c>
      <c r="TM131" s="31" t="s">
        <v>2691</v>
      </c>
      <c r="TQ131" s="31">
        <v>22</v>
      </c>
      <c r="TS131" s="31">
        <v>2</v>
      </c>
      <c r="TT131" s="31">
        <v>2</v>
      </c>
      <c r="TU131" s="31">
        <v>2</v>
      </c>
      <c r="TV131" s="31">
        <v>2</v>
      </c>
      <c r="TW131" s="31">
        <v>1</v>
      </c>
      <c r="TX131" s="31">
        <v>2</v>
      </c>
      <c r="TY131" s="31">
        <v>2</v>
      </c>
      <c r="TZ131" s="31">
        <v>1</v>
      </c>
      <c r="UA131" s="31">
        <v>1</v>
      </c>
    </row>
    <row r="132" spans="1:547" s="31" customFormat="1" ht="13.5" customHeight="1">
      <c r="A132" s="31">
        <f t="shared" si="1"/>
        <v>130</v>
      </c>
      <c r="B132" s="31">
        <v>130</v>
      </c>
      <c r="C132" s="31">
        <v>1</v>
      </c>
      <c r="D132" s="31" t="s">
        <v>2692</v>
      </c>
      <c r="E132" s="31" t="s">
        <v>2693</v>
      </c>
      <c r="F132" s="31">
        <v>2</v>
      </c>
      <c r="G132" s="31" t="s">
        <v>2694</v>
      </c>
      <c r="H132" s="31">
        <v>42676</v>
      </c>
      <c r="I132" s="31">
        <v>29143</v>
      </c>
      <c r="J132" s="31">
        <v>2</v>
      </c>
      <c r="K132" s="31">
        <v>1</v>
      </c>
      <c r="L132" s="31">
        <v>5</v>
      </c>
      <c r="M132" s="31">
        <v>2</v>
      </c>
      <c r="N132" s="31">
        <v>5</v>
      </c>
      <c r="O132" s="31">
        <v>1</v>
      </c>
      <c r="P132" s="31">
        <v>5</v>
      </c>
      <c r="Q132" s="31">
        <v>1</v>
      </c>
      <c r="R132" s="31">
        <v>42430</v>
      </c>
      <c r="S132" s="31">
        <v>42614</v>
      </c>
      <c r="T132" s="31">
        <v>42614</v>
      </c>
      <c r="W132" s="31">
        <v>1</v>
      </c>
      <c r="X132" s="31">
        <v>2</v>
      </c>
      <c r="Y132" s="31">
        <v>2</v>
      </c>
      <c r="Z132" s="31">
        <v>2</v>
      </c>
      <c r="AA132" s="31">
        <v>2</v>
      </c>
      <c r="AB132" s="31">
        <v>2</v>
      </c>
      <c r="AC132" s="31">
        <v>2</v>
      </c>
      <c r="AD132" s="31">
        <v>3</v>
      </c>
      <c r="AE132" s="31">
        <v>2</v>
      </c>
      <c r="AF132" s="31">
        <v>2</v>
      </c>
      <c r="AG132" s="31">
        <v>1</v>
      </c>
      <c r="AH132" s="31">
        <v>1</v>
      </c>
      <c r="AI132" s="31">
        <v>6</v>
      </c>
      <c r="AJ132" s="31">
        <v>1</v>
      </c>
      <c r="AK132" s="31">
        <v>4</v>
      </c>
      <c r="AL132" s="31">
        <v>2</v>
      </c>
      <c r="AN132" s="31">
        <v>2</v>
      </c>
      <c r="AO132" s="31">
        <v>2</v>
      </c>
      <c r="AP132" s="31">
        <v>2</v>
      </c>
      <c r="AQ132" s="31">
        <v>2</v>
      </c>
      <c r="AR132" s="31">
        <v>1</v>
      </c>
      <c r="AS132" s="31">
        <v>2</v>
      </c>
      <c r="AT132" s="31">
        <v>2</v>
      </c>
      <c r="AU132" s="31">
        <v>2</v>
      </c>
      <c r="AW132" s="31">
        <v>1</v>
      </c>
      <c r="AX132" s="31">
        <v>1</v>
      </c>
      <c r="AY132" s="31">
        <v>2</v>
      </c>
      <c r="AZ132" s="31">
        <v>1</v>
      </c>
      <c r="BA132" s="31">
        <v>1</v>
      </c>
      <c r="BB132" s="31">
        <v>2</v>
      </c>
      <c r="BD132" s="31">
        <v>1</v>
      </c>
      <c r="BE132" s="31">
        <v>2</v>
      </c>
      <c r="BF132" s="31">
        <v>2</v>
      </c>
      <c r="BG132" s="31">
        <v>2</v>
      </c>
      <c r="BH132" s="31">
        <v>1</v>
      </c>
      <c r="BI132" s="31">
        <v>2</v>
      </c>
      <c r="BK132" s="31">
        <v>2</v>
      </c>
      <c r="BL132" s="31">
        <v>2</v>
      </c>
      <c r="BM132" s="31">
        <v>2</v>
      </c>
      <c r="BN132" s="31">
        <v>2</v>
      </c>
      <c r="BO132" s="31">
        <v>2</v>
      </c>
      <c r="BP132" s="31">
        <v>2</v>
      </c>
      <c r="BQ132" s="31">
        <v>3</v>
      </c>
      <c r="BT132" s="31">
        <v>2</v>
      </c>
      <c r="BU132" s="31">
        <v>2</v>
      </c>
      <c r="BV132" s="31">
        <v>2</v>
      </c>
      <c r="BW132" s="31">
        <v>2</v>
      </c>
      <c r="BX132" s="31">
        <v>2</v>
      </c>
      <c r="BY132" s="31">
        <v>2</v>
      </c>
      <c r="BZ132" s="31">
        <v>2</v>
      </c>
      <c r="CA132" s="31">
        <v>2</v>
      </c>
      <c r="CC132" s="31">
        <v>2</v>
      </c>
      <c r="CD132" s="31">
        <v>1</v>
      </c>
      <c r="CH132" s="31">
        <v>1</v>
      </c>
      <c r="CM132" s="31">
        <v>5</v>
      </c>
      <c r="CN132" s="31">
        <v>7</v>
      </c>
      <c r="CO132" s="31">
        <v>11</v>
      </c>
      <c r="DA132" s="31">
        <v>2</v>
      </c>
      <c r="DB132" s="31">
        <v>2</v>
      </c>
      <c r="DC132" s="31">
        <v>2</v>
      </c>
      <c r="DD132" s="31">
        <v>2</v>
      </c>
      <c r="DE132" s="31">
        <v>2</v>
      </c>
      <c r="EW132" s="31">
        <v>2</v>
      </c>
      <c r="EX132" s="31">
        <v>2</v>
      </c>
      <c r="EY132" s="31">
        <v>2</v>
      </c>
      <c r="EZ132" s="31">
        <v>1</v>
      </c>
      <c r="FA132" s="31">
        <v>1</v>
      </c>
      <c r="FK132" s="31">
        <v>2</v>
      </c>
      <c r="FL132" s="31">
        <v>2</v>
      </c>
      <c r="FM132" s="31">
        <v>2</v>
      </c>
      <c r="FN132" s="31">
        <v>2</v>
      </c>
      <c r="FO132" s="31">
        <v>2</v>
      </c>
      <c r="FP132" s="31">
        <v>2</v>
      </c>
      <c r="FQ132" s="31">
        <v>2</v>
      </c>
      <c r="FR132" s="31">
        <v>2</v>
      </c>
      <c r="FS132" s="31">
        <v>4</v>
      </c>
      <c r="FT132" s="31">
        <v>2</v>
      </c>
      <c r="FU132" s="31">
        <v>2</v>
      </c>
      <c r="FV132" s="31">
        <v>2</v>
      </c>
      <c r="FW132" s="31">
        <v>17</v>
      </c>
      <c r="FX132" s="31">
        <v>1</v>
      </c>
      <c r="FY132" s="31">
        <v>2</v>
      </c>
      <c r="GA132" s="31">
        <v>2</v>
      </c>
      <c r="GB132" s="31">
        <v>2</v>
      </c>
      <c r="GC132" s="31">
        <v>2</v>
      </c>
      <c r="GE132" s="31">
        <v>1</v>
      </c>
      <c r="GF132" s="31">
        <v>2016</v>
      </c>
      <c r="GG132" s="31">
        <v>0.5</v>
      </c>
      <c r="GH132" s="31">
        <v>2</v>
      </c>
      <c r="GJ132" s="31">
        <v>1</v>
      </c>
      <c r="GK132" s="31" t="s">
        <v>2695</v>
      </c>
      <c r="GL132" s="31">
        <v>1</v>
      </c>
      <c r="GM132" s="31">
        <v>42614</v>
      </c>
      <c r="GN132" s="31" t="s">
        <v>2696</v>
      </c>
      <c r="GO132" s="31">
        <v>2</v>
      </c>
      <c r="GQ132" s="31">
        <v>2</v>
      </c>
      <c r="GS132" s="31">
        <v>2</v>
      </c>
      <c r="GU132" s="31">
        <v>2</v>
      </c>
      <c r="GW132" s="31">
        <v>2</v>
      </c>
      <c r="HM132" s="31">
        <v>2</v>
      </c>
      <c r="HP132" s="31">
        <v>2</v>
      </c>
      <c r="HQ132" s="31">
        <v>2</v>
      </c>
      <c r="HR132" s="31">
        <v>2</v>
      </c>
      <c r="HS132" s="31">
        <v>2</v>
      </c>
      <c r="HT132" s="31">
        <v>2</v>
      </c>
      <c r="HU132" s="31">
        <v>2</v>
      </c>
      <c r="HV132" s="31">
        <v>2</v>
      </c>
      <c r="HZ132" s="31">
        <v>2</v>
      </c>
      <c r="IA132" s="31">
        <v>2</v>
      </c>
      <c r="IB132" s="31">
        <v>2</v>
      </c>
      <c r="IC132" s="31">
        <v>2</v>
      </c>
      <c r="ID132" s="31">
        <v>2</v>
      </c>
      <c r="IE132" s="31">
        <v>2</v>
      </c>
      <c r="IF132" s="31">
        <v>2</v>
      </c>
      <c r="IJ132" s="31">
        <v>1</v>
      </c>
      <c r="IK132" s="31">
        <v>2</v>
      </c>
      <c r="IL132" s="31">
        <v>2</v>
      </c>
      <c r="IM132" s="31">
        <v>2</v>
      </c>
      <c r="IN132" s="31">
        <v>2</v>
      </c>
      <c r="IO132" s="31">
        <v>2</v>
      </c>
      <c r="IP132" s="31">
        <v>2</v>
      </c>
      <c r="IQ132" s="31" t="s">
        <v>2142</v>
      </c>
      <c r="IT132" s="31">
        <v>2</v>
      </c>
      <c r="IU132" s="31">
        <v>2</v>
      </c>
      <c r="IV132" s="31">
        <v>2</v>
      </c>
      <c r="IW132" s="31">
        <v>2</v>
      </c>
      <c r="IX132" s="31">
        <v>2</v>
      </c>
      <c r="IY132" s="31">
        <v>2</v>
      </c>
      <c r="IZ132" s="31">
        <v>2</v>
      </c>
      <c r="JD132" s="31">
        <v>2</v>
      </c>
      <c r="JE132" s="31">
        <v>2</v>
      </c>
      <c r="JF132" s="31">
        <v>2</v>
      </c>
      <c r="JG132" s="31">
        <v>2</v>
      </c>
      <c r="JH132" s="31">
        <v>2</v>
      </c>
      <c r="JI132" s="31">
        <v>2</v>
      </c>
      <c r="JJ132" s="31">
        <v>2</v>
      </c>
      <c r="JZ132" s="31">
        <v>1</v>
      </c>
      <c r="KC132" s="31">
        <v>1</v>
      </c>
      <c r="LA132" s="31" t="s">
        <v>2162</v>
      </c>
      <c r="LB132" s="31" t="s">
        <v>2181</v>
      </c>
      <c r="LC132" s="31">
        <v>2</v>
      </c>
      <c r="LD132" s="31">
        <v>0</v>
      </c>
      <c r="LE132" s="31" t="s">
        <v>2125</v>
      </c>
      <c r="LF132" s="31">
        <v>2</v>
      </c>
      <c r="LG132" s="31">
        <v>2</v>
      </c>
      <c r="LH132" s="31">
        <v>1</v>
      </c>
      <c r="LI132" s="31">
        <v>1</v>
      </c>
      <c r="LJ132" s="31">
        <v>10</v>
      </c>
      <c r="LK132" s="31">
        <v>2</v>
      </c>
      <c r="LM132" s="31">
        <v>2</v>
      </c>
      <c r="LO132" s="31">
        <v>2</v>
      </c>
      <c r="LQ132" s="31">
        <v>2</v>
      </c>
      <c r="LS132" s="31">
        <v>2</v>
      </c>
      <c r="LU132" s="31">
        <v>2</v>
      </c>
      <c r="LW132" s="31">
        <v>2</v>
      </c>
      <c r="LY132" s="31">
        <v>2</v>
      </c>
      <c r="MA132" s="31">
        <v>1</v>
      </c>
      <c r="MB132" s="31">
        <v>15</v>
      </c>
      <c r="MC132" s="31">
        <v>2</v>
      </c>
      <c r="ME132" s="31">
        <v>2</v>
      </c>
      <c r="MG132" s="31">
        <v>2</v>
      </c>
      <c r="MI132" s="31">
        <v>2</v>
      </c>
      <c r="MK132" s="31">
        <v>2</v>
      </c>
      <c r="MM132" s="31">
        <v>1</v>
      </c>
      <c r="MN132" s="31">
        <v>15</v>
      </c>
      <c r="MO132" s="31">
        <v>2</v>
      </c>
      <c r="MQ132" s="31">
        <v>2</v>
      </c>
      <c r="MS132" s="31">
        <v>2</v>
      </c>
      <c r="MU132" s="31">
        <v>1</v>
      </c>
      <c r="MV132" s="31">
        <v>10</v>
      </c>
      <c r="MW132" s="31">
        <v>2</v>
      </c>
      <c r="MY132" s="31" t="s">
        <v>355</v>
      </c>
      <c r="NA132" s="31">
        <v>2</v>
      </c>
      <c r="NC132" s="31">
        <v>2</v>
      </c>
      <c r="NE132" s="31">
        <v>2</v>
      </c>
      <c r="NG132" s="31">
        <v>2</v>
      </c>
      <c r="NI132" s="31">
        <v>2</v>
      </c>
      <c r="NK132" s="31">
        <v>2</v>
      </c>
      <c r="NM132" s="31">
        <v>2</v>
      </c>
      <c r="NO132" s="31">
        <v>2</v>
      </c>
      <c r="NQ132" s="31">
        <v>2</v>
      </c>
      <c r="NS132" s="31">
        <v>2</v>
      </c>
      <c r="NU132" s="31">
        <v>2</v>
      </c>
      <c r="NW132" s="31">
        <v>2</v>
      </c>
      <c r="NY132" s="31">
        <v>2</v>
      </c>
      <c r="OA132" s="31">
        <v>2</v>
      </c>
      <c r="OC132" s="31">
        <v>2</v>
      </c>
      <c r="OE132" s="31">
        <v>2</v>
      </c>
      <c r="OG132" s="31">
        <v>2</v>
      </c>
      <c r="OI132" s="31">
        <v>2</v>
      </c>
      <c r="OK132" s="31">
        <v>2</v>
      </c>
      <c r="OM132" s="31">
        <v>2</v>
      </c>
      <c r="OO132" s="31">
        <v>2</v>
      </c>
      <c r="OQ132" s="31" t="s">
        <v>355</v>
      </c>
      <c r="OS132" s="31">
        <v>2</v>
      </c>
      <c r="OU132" s="31">
        <v>2</v>
      </c>
      <c r="OW132" s="31">
        <v>2</v>
      </c>
      <c r="OY132" s="31">
        <v>2</v>
      </c>
      <c r="PA132" s="31">
        <v>2</v>
      </c>
      <c r="PC132" s="31">
        <v>2</v>
      </c>
      <c r="PE132" s="31">
        <v>2</v>
      </c>
      <c r="PG132" s="31">
        <v>2</v>
      </c>
      <c r="PI132" s="31">
        <v>2</v>
      </c>
      <c r="PK132" s="31">
        <v>2</v>
      </c>
      <c r="PM132" s="31">
        <v>2</v>
      </c>
      <c r="PO132" s="31">
        <v>2</v>
      </c>
      <c r="PQ132" s="31">
        <v>2</v>
      </c>
      <c r="PS132" s="31">
        <v>2</v>
      </c>
      <c r="PU132" s="31">
        <v>2</v>
      </c>
      <c r="PW132" s="31">
        <v>2</v>
      </c>
      <c r="PY132" s="31">
        <v>2</v>
      </c>
      <c r="QA132" s="31">
        <v>2</v>
      </c>
      <c r="QC132" s="31">
        <v>2</v>
      </c>
      <c r="QE132" s="31">
        <v>2</v>
      </c>
      <c r="QG132" s="31">
        <v>2</v>
      </c>
      <c r="QI132" s="31" t="s">
        <v>355</v>
      </c>
      <c r="QK132" s="31">
        <v>7</v>
      </c>
      <c r="QL132" s="31">
        <v>2</v>
      </c>
      <c r="QM132" s="31">
        <v>2</v>
      </c>
      <c r="QN132" s="31">
        <v>2</v>
      </c>
      <c r="QO132" s="31">
        <v>2</v>
      </c>
      <c r="QP132" s="31">
        <v>2</v>
      </c>
      <c r="QQ132" s="31">
        <v>2</v>
      </c>
      <c r="QR132" s="31">
        <v>2</v>
      </c>
      <c r="QS132" s="31">
        <v>1</v>
      </c>
      <c r="QT132" s="31">
        <v>2</v>
      </c>
      <c r="QU132" s="31">
        <v>2</v>
      </c>
      <c r="QV132" s="31">
        <v>2</v>
      </c>
      <c r="QW132" s="31">
        <v>2</v>
      </c>
      <c r="QX132" s="31">
        <v>2</v>
      </c>
      <c r="QY132" s="31">
        <v>2</v>
      </c>
      <c r="QZ132" s="31">
        <v>2</v>
      </c>
      <c r="RA132" s="31">
        <v>2</v>
      </c>
      <c r="RB132" s="31">
        <v>2</v>
      </c>
      <c r="RC132" s="31">
        <v>1</v>
      </c>
      <c r="RD132" s="31">
        <v>2</v>
      </c>
      <c r="RE132" s="31">
        <v>2</v>
      </c>
      <c r="RF132" s="31">
        <v>2</v>
      </c>
      <c r="RG132" s="31">
        <v>1</v>
      </c>
      <c r="RH132" s="31">
        <v>2</v>
      </c>
      <c r="RI132" s="31">
        <v>2</v>
      </c>
      <c r="RJ132" s="31">
        <v>2</v>
      </c>
      <c r="RK132" s="31">
        <v>2</v>
      </c>
      <c r="RL132" s="31">
        <v>2</v>
      </c>
      <c r="RM132" s="31">
        <v>2</v>
      </c>
      <c r="RN132" s="31">
        <v>2</v>
      </c>
      <c r="RO132" s="31">
        <v>1</v>
      </c>
      <c r="RP132" s="31">
        <v>2</v>
      </c>
      <c r="RQ132" s="31">
        <v>2</v>
      </c>
      <c r="RR132" s="31">
        <v>1</v>
      </c>
      <c r="RS132" s="31">
        <v>1</v>
      </c>
      <c r="RT132" s="31" t="s">
        <v>1863</v>
      </c>
      <c r="RU132" s="31" t="s">
        <v>1863</v>
      </c>
      <c r="RV132" s="31" t="s">
        <v>355</v>
      </c>
      <c r="RW132" s="31" t="s">
        <v>355</v>
      </c>
      <c r="RX132" s="31">
        <v>3</v>
      </c>
      <c r="RY132" s="31">
        <v>1</v>
      </c>
      <c r="RZ132" s="31">
        <v>2</v>
      </c>
      <c r="SA132" s="31">
        <v>2</v>
      </c>
      <c r="SB132" s="31">
        <v>2</v>
      </c>
      <c r="SC132" s="31">
        <v>2</v>
      </c>
      <c r="SD132" s="31">
        <v>5</v>
      </c>
      <c r="SE132" s="31">
        <v>2</v>
      </c>
      <c r="SF132" s="31">
        <v>2</v>
      </c>
      <c r="SG132" s="31">
        <v>2</v>
      </c>
      <c r="SH132" s="31">
        <v>2</v>
      </c>
      <c r="SI132" s="31">
        <v>2</v>
      </c>
      <c r="SJ132" s="31">
        <v>2</v>
      </c>
      <c r="SK132" s="31">
        <v>2</v>
      </c>
      <c r="SL132" s="31">
        <v>2</v>
      </c>
      <c r="SM132" s="31" t="s">
        <v>2153</v>
      </c>
      <c r="SO132" s="31">
        <v>2</v>
      </c>
      <c r="SP132" s="31">
        <v>2</v>
      </c>
      <c r="SQ132" s="31">
        <v>2</v>
      </c>
      <c r="SR132" s="31">
        <v>2</v>
      </c>
      <c r="SS132" s="31">
        <v>2</v>
      </c>
      <c r="ST132" s="31">
        <v>2</v>
      </c>
      <c r="SU132" s="31">
        <v>2</v>
      </c>
      <c r="SV132" s="31">
        <v>2</v>
      </c>
      <c r="SW132" s="31" t="s">
        <v>2697</v>
      </c>
      <c r="SX132" s="31">
        <v>0</v>
      </c>
      <c r="SZ132" s="31">
        <v>2</v>
      </c>
      <c r="TA132" s="31">
        <v>2</v>
      </c>
      <c r="TB132" s="31">
        <v>2</v>
      </c>
      <c r="TC132" s="31">
        <v>2</v>
      </c>
      <c r="TD132" s="31">
        <v>2</v>
      </c>
      <c r="TE132" s="31">
        <v>2</v>
      </c>
      <c r="TF132" s="31">
        <v>2</v>
      </c>
      <c r="TG132" s="31">
        <v>2</v>
      </c>
      <c r="TH132" s="31" t="s">
        <v>1437</v>
      </c>
      <c r="TJ132" s="31" t="s">
        <v>2154</v>
      </c>
      <c r="TK132" s="31" t="s">
        <v>2155</v>
      </c>
      <c r="TL132" s="31" t="s">
        <v>2156</v>
      </c>
      <c r="TQ132" s="31">
        <v>2</v>
      </c>
      <c r="TS132" s="31">
        <v>2</v>
      </c>
      <c r="TT132" s="31">
        <v>2</v>
      </c>
      <c r="TU132" s="31">
        <v>2</v>
      </c>
      <c r="TV132" s="31">
        <v>2</v>
      </c>
      <c r="TW132" s="31">
        <v>1</v>
      </c>
      <c r="TX132" s="31">
        <v>1</v>
      </c>
      <c r="TY132" s="31">
        <v>2</v>
      </c>
      <c r="TZ132" s="31">
        <v>1</v>
      </c>
      <c r="UA132" s="31">
        <v>1</v>
      </c>
    </row>
    <row r="133" spans="1:547" s="31" customFormat="1" ht="13.5" customHeight="1">
      <c r="A133" s="31">
        <f t="shared" ref="A133:A196" si="2">ROW(A133)-2</f>
        <v>131</v>
      </c>
      <c r="B133" s="31">
        <v>131</v>
      </c>
      <c r="C133" s="31">
        <v>2</v>
      </c>
      <c r="D133" s="31" t="s">
        <v>2692</v>
      </c>
      <c r="E133" s="31" t="s">
        <v>2698</v>
      </c>
      <c r="F133" s="31">
        <v>2</v>
      </c>
      <c r="G133" s="31" t="s">
        <v>2699</v>
      </c>
      <c r="H133" s="31">
        <v>42677</v>
      </c>
      <c r="I133" s="31">
        <v>21469</v>
      </c>
      <c r="J133" s="31">
        <v>2</v>
      </c>
      <c r="K133" s="31">
        <v>1</v>
      </c>
      <c r="L133" s="31">
        <v>2</v>
      </c>
      <c r="M133" s="31">
        <v>1</v>
      </c>
      <c r="N133" s="31">
        <v>1</v>
      </c>
      <c r="O133" s="31">
        <v>1</v>
      </c>
      <c r="R133" s="31">
        <v>41730</v>
      </c>
      <c r="S133" s="31">
        <v>41760</v>
      </c>
      <c r="T133" s="31">
        <v>41974</v>
      </c>
      <c r="W133" s="31">
        <v>2</v>
      </c>
      <c r="X133" s="31">
        <v>1</v>
      </c>
      <c r="Y133" s="31">
        <v>2</v>
      </c>
      <c r="Z133" s="31">
        <v>2</v>
      </c>
      <c r="AA133" s="31">
        <v>2</v>
      </c>
      <c r="AB133" s="31">
        <v>2</v>
      </c>
      <c r="AC133" s="31">
        <v>2</v>
      </c>
      <c r="AD133" s="31">
        <v>2</v>
      </c>
      <c r="AE133" s="31">
        <v>1</v>
      </c>
      <c r="AH133" s="31">
        <v>1</v>
      </c>
      <c r="AI133" s="31">
        <v>2</v>
      </c>
      <c r="AJ133" s="31">
        <v>1</v>
      </c>
      <c r="AK133" s="31">
        <v>4</v>
      </c>
      <c r="AL133" s="31">
        <v>2</v>
      </c>
      <c r="AN133" s="31">
        <v>2</v>
      </c>
      <c r="AO133" s="31">
        <v>2</v>
      </c>
      <c r="AP133" s="31">
        <v>2</v>
      </c>
      <c r="AQ133" s="31">
        <v>1</v>
      </c>
      <c r="AR133" s="31">
        <v>1</v>
      </c>
      <c r="AS133" s="31">
        <v>2</v>
      </c>
      <c r="AT133" s="31">
        <v>2</v>
      </c>
      <c r="AU133" s="31">
        <v>2</v>
      </c>
      <c r="AW133" s="31">
        <v>2</v>
      </c>
      <c r="AX133" s="31">
        <v>1</v>
      </c>
      <c r="AY133" s="31">
        <v>2</v>
      </c>
      <c r="AZ133" s="31">
        <v>1</v>
      </c>
      <c r="BA133" s="31">
        <v>1</v>
      </c>
      <c r="BB133" s="31">
        <v>2</v>
      </c>
      <c r="BD133" s="31">
        <v>1</v>
      </c>
      <c r="BE133" s="31">
        <v>2</v>
      </c>
      <c r="BF133" s="31">
        <v>2</v>
      </c>
      <c r="BG133" s="31">
        <v>1</v>
      </c>
      <c r="BH133" s="31">
        <v>1</v>
      </c>
      <c r="BI133" s="31">
        <v>2</v>
      </c>
      <c r="BK133" s="31">
        <v>1</v>
      </c>
      <c r="BL133" s="31">
        <v>1</v>
      </c>
      <c r="BM133" s="31">
        <v>2</v>
      </c>
      <c r="BN133" s="31">
        <v>1</v>
      </c>
      <c r="BO133" s="31">
        <v>1</v>
      </c>
      <c r="BP133" s="31">
        <v>2</v>
      </c>
      <c r="BQ133" s="31">
        <v>1</v>
      </c>
      <c r="BT133" s="31">
        <v>2</v>
      </c>
      <c r="BU133" s="31">
        <v>2</v>
      </c>
      <c r="BV133" s="31">
        <v>2</v>
      </c>
      <c r="BW133" s="31">
        <v>2</v>
      </c>
      <c r="BX133" s="31">
        <v>2</v>
      </c>
      <c r="BY133" s="31">
        <v>1</v>
      </c>
      <c r="BZ133" s="31">
        <v>2</v>
      </c>
      <c r="CA133" s="31">
        <v>2</v>
      </c>
      <c r="CC133" s="31">
        <v>2</v>
      </c>
      <c r="CD133" s="31">
        <v>1</v>
      </c>
      <c r="CH133" s="31">
        <v>1</v>
      </c>
      <c r="CM133" s="31">
        <v>1</v>
      </c>
      <c r="CN133" s="31">
        <v>22</v>
      </c>
      <c r="CO133" s="31">
        <v>27</v>
      </c>
      <c r="CP133" s="31">
        <v>29</v>
      </c>
      <c r="CQ133" s="31">
        <v>4</v>
      </c>
      <c r="CR133" s="31">
        <v>9</v>
      </c>
      <c r="CS133" s="31">
        <v>27</v>
      </c>
      <c r="DA133" s="31">
        <v>1</v>
      </c>
      <c r="DB133" s="31">
        <v>4</v>
      </c>
      <c r="DC133" s="31">
        <v>12</v>
      </c>
      <c r="DD133" s="31">
        <v>2</v>
      </c>
      <c r="DE133" s="31">
        <v>5</v>
      </c>
      <c r="DF133" s="31">
        <v>3</v>
      </c>
      <c r="DG133" s="31">
        <v>3</v>
      </c>
      <c r="DH133" s="31">
        <v>3</v>
      </c>
      <c r="DI133" s="31">
        <v>4</v>
      </c>
      <c r="DJ133" s="31">
        <v>4</v>
      </c>
      <c r="DK133" s="31">
        <v>2</v>
      </c>
      <c r="DL133" s="31">
        <v>4</v>
      </c>
      <c r="DM133" s="31">
        <v>2</v>
      </c>
      <c r="DN133" s="31">
        <v>2</v>
      </c>
      <c r="DO133" s="31">
        <v>3</v>
      </c>
      <c r="DP133" s="31">
        <v>2</v>
      </c>
      <c r="DQ133" s="31">
        <v>4</v>
      </c>
      <c r="DR133" s="31">
        <v>36</v>
      </c>
      <c r="DS133" s="31">
        <v>0.38569165786694798</v>
      </c>
      <c r="DT133" s="31">
        <v>397</v>
      </c>
      <c r="DU133" s="31">
        <v>0</v>
      </c>
      <c r="DV133" s="31">
        <v>171</v>
      </c>
      <c r="DW133" s="31" t="s">
        <v>2136</v>
      </c>
      <c r="EB133" s="31">
        <v>96</v>
      </c>
      <c r="EC133" s="31">
        <v>59</v>
      </c>
      <c r="ED133" s="31">
        <v>104</v>
      </c>
      <c r="EE133" s="31" t="s">
        <v>2138</v>
      </c>
      <c r="EF133" s="31">
        <v>236</v>
      </c>
      <c r="EG133" s="31">
        <v>0</v>
      </c>
      <c r="EH133" s="31">
        <v>200</v>
      </c>
      <c r="EI133" s="31" t="s">
        <v>2123</v>
      </c>
      <c r="EJ133" s="31">
        <v>53</v>
      </c>
      <c r="EK133" s="31">
        <v>65</v>
      </c>
      <c r="EL133" s="31">
        <v>9999</v>
      </c>
      <c r="EM133" s="31" t="s">
        <v>2123</v>
      </c>
      <c r="EN133" s="31">
        <v>163</v>
      </c>
      <c r="EO133" s="31">
        <v>0</v>
      </c>
      <c r="EP133" s="31">
        <v>130</v>
      </c>
      <c r="EQ133" s="31" t="s">
        <v>2123</v>
      </c>
      <c r="ER133" s="31">
        <v>187</v>
      </c>
      <c r="ES133" s="31">
        <v>0</v>
      </c>
      <c r="ET133" s="31">
        <v>150</v>
      </c>
      <c r="EU133" s="31" t="s">
        <v>2123</v>
      </c>
      <c r="FK133" s="31">
        <v>2</v>
      </c>
      <c r="FL133" s="31">
        <v>2</v>
      </c>
      <c r="FM133" s="31">
        <v>2</v>
      </c>
      <c r="FN133" s="31">
        <v>2</v>
      </c>
      <c r="FO133" s="31">
        <v>2</v>
      </c>
      <c r="FP133" s="31">
        <v>1</v>
      </c>
      <c r="FQ133" s="31">
        <v>2</v>
      </c>
      <c r="FR133" s="31">
        <v>2</v>
      </c>
      <c r="FS133" s="31">
        <v>4</v>
      </c>
      <c r="FT133" s="31">
        <v>2</v>
      </c>
      <c r="FU133" s="31">
        <v>2</v>
      </c>
      <c r="FV133" s="31">
        <v>2</v>
      </c>
      <c r="FW133" s="31">
        <v>1</v>
      </c>
      <c r="FX133" s="31">
        <v>1</v>
      </c>
      <c r="FY133" s="31">
        <v>2</v>
      </c>
      <c r="GA133" s="31">
        <v>2</v>
      </c>
      <c r="GB133" s="31">
        <v>2</v>
      </c>
      <c r="GC133" s="31">
        <v>2</v>
      </c>
      <c r="GE133" s="31">
        <v>2</v>
      </c>
      <c r="GH133" s="31">
        <v>2</v>
      </c>
      <c r="GJ133" s="31">
        <v>2</v>
      </c>
      <c r="GL133" s="31">
        <v>1</v>
      </c>
      <c r="GM133" s="31">
        <v>2014</v>
      </c>
      <c r="GN133" s="31" t="s">
        <v>1547</v>
      </c>
      <c r="GO133" s="31">
        <v>2</v>
      </c>
      <c r="GQ133" s="31">
        <v>2</v>
      </c>
      <c r="GS133" s="31">
        <v>2</v>
      </c>
      <c r="GU133" s="31">
        <v>2</v>
      </c>
      <c r="GW133" s="31">
        <v>2</v>
      </c>
      <c r="HP133" s="31">
        <v>2</v>
      </c>
      <c r="HQ133" s="31">
        <v>2</v>
      </c>
      <c r="HR133" s="31">
        <v>2</v>
      </c>
      <c r="HS133" s="31">
        <v>2</v>
      </c>
      <c r="HT133" s="31">
        <v>2</v>
      </c>
      <c r="HU133" s="31">
        <v>2</v>
      </c>
      <c r="HV133" s="31">
        <v>2</v>
      </c>
      <c r="HZ133" s="31">
        <v>2</v>
      </c>
      <c r="IA133" s="31">
        <v>2</v>
      </c>
      <c r="IB133" s="31">
        <v>2</v>
      </c>
      <c r="IC133" s="31">
        <v>2</v>
      </c>
      <c r="ID133" s="31">
        <v>2</v>
      </c>
      <c r="IE133" s="31">
        <v>2</v>
      </c>
      <c r="IF133" s="31">
        <v>2</v>
      </c>
      <c r="IJ133" s="31">
        <v>2</v>
      </c>
      <c r="IK133" s="31">
        <v>2</v>
      </c>
      <c r="IL133" s="31">
        <v>2</v>
      </c>
      <c r="IM133" s="31">
        <v>2</v>
      </c>
      <c r="IN133" s="31">
        <v>2</v>
      </c>
      <c r="IO133" s="31">
        <v>2</v>
      </c>
      <c r="IP133" s="31">
        <v>2</v>
      </c>
      <c r="IT133" s="31">
        <v>2</v>
      </c>
      <c r="IU133" s="31">
        <v>2</v>
      </c>
      <c r="IV133" s="31">
        <v>2</v>
      </c>
      <c r="IW133" s="31">
        <v>2</v>
      </c>
      <c r="IX133" s="31">
        <v>2</v>
      </c>
      <c r="IY133" s="31">
        <v>2</v>
      </c>
      <c r="IZ133" s="31">
        <v>2</v>
      </c>
      <c r="JD133" s="31">
        <v>2</v>
      </c>
      <c r="JE133" s="31">
        <v>2</v>
      </c>
      <c r="JF133" s="31">
        <v>2</v>
      </c>
      <c r="JG133" s="31">
        <v>2</v>
      </c>
      <c r="JH133" s="31">
        <v>2</v>
      </c>
      <c r="JI133" s="31">
        <v>2</v>
      </c>
      <c r="JJ133" s="31">
        <v>2</v>
      </c>
      <c r="JQ133" s="31" t="s">
        <v>2700</v>
      </c>
      <c r="JZ133" s="31">
        <v>2</v>
      </c>
      <c r="KA133" s="31" t="s">
        <v>368</v>
      </c>
      <c r="KB133" s="31">
        <v>72</v>
      </c>
      <c r="KC133" s="31">
        <v>2</v>
      </c>
      <c r="KD133" s="31" t="s">
        <v>2700</v>
      </c>
      <c r="KE133" s="31">
        <v>75</v>
      </c>
      <c r="LA133" s="31" t="s">
        <v>2260</v>
      </c>
      <c r="LB133" s="31" t="s">
        <v>2181</v>
      </c>
      <c r="LC133" s="31">
        <v>2</v>
      </c>
      <c r="LD133" s="31">
        <v>1</v>
      </c>
      <c r="LE133" s="31" t="s">
        <v>2242</v>
      </c>
      <c r="LF133" s="31">
        <v>2</v>
      </c>
      <c r="LG133" s="31">
        <v>2</v>
      </c>
      <c r="LH133" s="31">
        <v>1</v>
      </c>
      <c r="LI133" s="31">
        <v>2</v>
      </c>
      <c r="LK133" s="31">
        <v>2</v>
      </c>
      <c r="LM133" s="31">
        <v>2</v>
      </c>
      <c r="LO133" s="31">
        <v>2</v>
      </c>
      <c r="LQ133" s="31">
        <v>2</v>
      </c>
      <c r="LS133" s="31">
        <v>2</v>
      </c>
      <c r="LU133" s="31">
        <v>2</v>
      </c>
      <c r="LW133" s="31">
        <v>2</v>
      </c>
      <c r="LY133" s="31">
        <v>2</v>
      </c>
      <c r="MA133" s="31">
        <v>2</v>
      </c>
      <c r="MC133" s="31">
        <v>2</v>
      </c>
      <c r="ME133" s="31">
        <v>2</v>
      </c>
      <c r="MG133" s="31">
        <v>2</v>
      </c>
      <c r="MI133" s="31">
        <v>2</v>
      </c>
      <c r="MK133" s="31">
        <v>2</v>
      </c>
      <c r="MM133" s="31">
        <v>2</v>
      </c>
      <c r="MO133" s="31">
        <v>2</v>
      </c>
      <c r="MQ133" s="31">
        <v>2</v>
      </c>
      <c r="MS133" s="31">
        <v>2</v>
      </c>
      <c r="MU133" s="31">
        <v>2</v>
      </c>
      <c r="MW133" s="31">
        <v>2</v>
      </c>
      <c r="MY133" s="31" t="s">
        <v>356</v>
      </c>
      <c r="MZ133" s="31">
        <v>17</v>
      </c>
      <c r="NA133" s="31">
        <v>2</v>
      </c>
      <c r="NC133" s="31">
        <v>2</v>
      </c>
      <c r="NE133" s="31">
        <v>2</v>
      </c>
      <c r="NG133" s="31">
        <v>2</v>
      </c>
      <c r="NI133" s="31">
        <v>2</v>
      </c>
      <c r="NK133" s="31">
        <v>2</v>
      </c>
      <c r="NM133" s="31">
        <v>2</v>
      </c>
      <c r="NO133" s="31">
        <v>2</v>
      </c>
      <c r="NQ133" s="31">
        <v>2</v>
      </c>
      <c r="NS133" s="31">
        <v>2</v>
      </c>
      <c r="NU133" s="31">
        <v>2</v>
      </c>
      <c r="NW133" s="31">
        <v>2</v>
      </c>
      <c r="NY133" s="31">
        <v>2</v>
      </c>
      <c r="OA133" s="31">
        <v>2</v>
      </c>
      <c r="OC133" s="31">
        <v>2</v>
      </c>
      <c r="OE133" s="31">
        <v>2</v>
      </c>
      <c r="OG133" s="31">
        <v>2</v>
      </c>
      <c r="OI133" s="31">
        <v>2</v>
      </c>
      <c r="OK133" s="31">
        <v>2</v>
      </c>
      <c r="OM133" s="31">
        <v>2</v>
      </c>
      <c r="OO133" s="31">
        <v>2</v>
      </c>
      <c r="OQ133" s="31" t="s">
        <v>355</v>
      </c>
      <c r="OS133" s="31">
        <v>2</v>
      </c>
      <c r="OU133" s="31">
        <v>2</v>
      </c>
      <c r="OW133" s="31">
        <v>2</v>
      </c>
      <c r="OY133" s="31">
        <v>2</v>
      </c>
      <c r="PA133" s="31">
        <v>1</v>
      </c>
      <c r="PB133" s="31">
        <v>17</v>
      </c>
      <c r="PC133" s="31">
        <v>2</v>
      </c>
      <c r="PE133" s="31">
        <v>2</v>
      </c>
      <c r="PG133" s="31">
        <v>2</v>
      </c>
      <c r="PI133" s="31">
        <v>2</v>
      </c>
      <c r="PK133" s="31">
        <v>2</v>
      </c>
      <c r="PM133" s="31">
        <v>2</v>
      </c>
      <c r="PO133" s="31">
        <v>2</v>
      </c>
      <c r="PQ133" s="31">
        <v>2</v>
      </c>
      <c r="PS133" s="31">
        <v>2</v>
      </c>
      <c r="PU133" s="31">
        <v>2</v>
      </c>
      <c r="PW133" s="31">
        <v>2</v>
      </c>
      <c r="PY133" s="31">
        <v>2</v>
      </c>
      <c r="QA133" s="31">
        <v>2</v>
      </c>
      <c r="QC133" s="31">
        <v>2</v>
      </c>
      <c r="QE133" s="31">
        <v>2</v>
      </c>
      <c r="QG133" s="31">
        <v>2</v>
      </c>
      <c r="QI133" s="31" t="s">
        <v>355</v>
      </c>
      <c r="QK133" s="31">
        <v>1</v>
      </c>
      <c r="QL133" s="31">
        <v>2</v>
      </c>
      <c r="QM133" s="31">
        <v>2</v>
      </c>
      <c r="QN133" s="31">
        <v>2</v>
      </c>
      <c r="QO133" s="31">
        <v>2</v>
      </c>
      <c r="QP133" s="31">
        <v>2</v>
      </c>
      <c r="QQ133" s="31">
        <v>2</v>
      </c>
      <c r="QR133" s="31">
        <v>2</v>
      </c>
      <c r="QS133" s="31">
        <v>2</v>
      </c>
      <c r="QT133" s="31">
        <v>2</v>
      </c>
      <c r="QU133" s="31">
        <v>2</v>
      </c>
      <c r="QV133" s="31">
        <v>2</v>
      </c>
      <c r="QW133" s="31">
        <v>2</v>
      </c>
      <c r="QX133" s="31">
        <v>2</v>
      </c>
      <c r="QY133" s="31">
        <v>2</v>
      </c>
      <c r="QZ133" s="31">
        <v>2</v>
      </c>
      <c r="RA133" s="31">
        <v>2</v>
      </c>
      <c r="RB133" s="31">
        <v>2</v>
      </c>
      <c r="RC133" s="31">
        <v>1</v>
      </c>
      <c r="RD133" s="31">
        <v>2</v>
      </c>
      <c r="RE133" s="31">
        <v>1</v>
      </c>
      <c r="RF133" s="31">
        <v>2</v>
      </c>
      <c r="RG133" s="31">
        <v>2</v>
      </c>
      <c r="RH133" s="31">
        <v>2</v>
      </c>
      <c r="RI133" s="31">
        <v>2</v>
      </c>
      <c r="RJ133" s="31">
        <v>2</v>
      </c>
      <c r="RK133" s="31">
        <v>2</v>
      </c>
      <c r="RL133" s="31">
        <v>2</v>
      </c>
      <c r="RM133" s="31">
        <v>2</v>
      </c>
      <c r="RN133" s="31">
        <v>2</v>
      </c>
      <c r="RO133" s="31">
        <v>1</v>
      </c>
      <c r="RP133" s="31">
        <v>2</v>
      </c>
      <c r="RQ133" s="31">
        <v>2</v>
      </c>
      <c r="RR133" s="31">
        <v>1</v>
      </c>
      <c r="RS133" s="31">
        <v>2</v>
      </c>
      <c r="RT133" s="31" t="s">
        <v>2622</v>
      </c>
      <c r="RU133" s="31" t="s">
        <v>2622</v>
      </c>
      <c r="RV133" s="31" t="s">
        <v>355</v>
      </c>
      <c r="RW133" s="31" t="s">
        <v>355</v>
      </c>
      <c r="RX133" s="31">
        <v>3</v>
      </c>
      <c r="RY133" s="31">
        <v>2</v>
      </c>
      <c r="RZ133" s="31">
        <v>2</v>
      </c>
      <c r="SA133" s="31">
        <v>2</v>
      </c>
      <c r="SB133" s="31">
        <v>2</v>
      </c>
      <c r="SC133" s="31">
        <v>2</v>
      </c>
      <c r="SD133" s="31">
        <v>3</v>
      </c>
      <c r="SE133" s="31">
        <v>2</v>
      </c>
      <c r="SF133" s="31">
        <v>2</v>
      </c>
      <c r="SG133" s="31">
        <v>2</v>
      </c>
      <c r="SH133" s="31">
        <v>2</v>
      </c>
      <c r="SI133" s="31">
        <v>2</v>
      </c>
      <c r="SJ133" s="31">
        <v>1</v>
      </c>
      <c r="SK133" s="31">
        <v>2</v>
      </c>
      <c r="SL133" s="31">
        <v>1</v>
      </c>
      <c r="SM133" s="31" t="s">
        <v>2153</v>
      </c>
      <c r="SO133" s="31">
        <v>2</v>
      </c>
      <c r="SP133" s="31">
        <v>2</v>
      </c>
      <c r="SQ133" s="31">
        <v>2</v>
      </c>
      <c r="SR133" s="31">
        <v>2</v>
      </c>
      <c r="SS133" s="31">
        <v>2</v>
      </c>
      <c r="ST133" s="31">
        <v>2</v>
      </c>
      <c r="SU133" s="31">
        <v>2</v>
      </c>
      <c r="SV133" s="31">
        <v>2</v>
      </c>
      <c r="SW133" s="31" t="s">
        <v>2701</v>
      </c>
      <c r="SX133" s="31">
        <v>1</v>
      </c>
      <c r="SZ133" s="31">
        <v>2</v>
      </c>
      <c r="TA133" s="31">
        <v>2</v>
      </c>
      <c r="TB133" s="31">
        <v>2</v>
      </c>
      <c r="TC133" s="31">
        <v>2</v>
      </c>
      <c r="TD133" s="31">
        <v>2</v>
      </c>
      <c r="TE133" s="31">
        <v>2</v>
      </c>
      <c r="TF133" s="31">
        <v>2</v>
      </c>
      <c r="TG133" s="31">
        <v>2</v>
      </c>
      <c r="TH133" s="31" t="s">
        <v>2269</v>
      </c>
      <c r="TJ133" s="31" t="s">
        <v>2702</v>
      </c>
      <c r="TK133" s="31" t="s">
        <v>2703</v>
      </c>
      <c r="TL133" s="31" t="s">
        <v>2697</v>
      </c>
      <c r="TM133" s="31" t="s">
        <v>2156</v>
      </c>
      <c r="TQ133" s="31">
        <v>6</v>
      </c>
      <c r="UA133" s="31">
        <v>1</v>
      </c>
    </row>
    <row r="134" spans="1:547" s="31" customFormat="1" ht="13.5" customHeight="1">
      <c r="A134" s="31">
        <f t="shared" si="2"/>
        <v>132</v>
      </c>
      <c r="B134" s="31">
        <v>132</v>
      </c>
      <c r="C134" s="31">
        <v>3</v>
      </c>
      <c r="D134" s="31" t="s">
        <v>2692</v>
      </c>
      <c r="E134" s="31" t="s">
        <v>2704</v>
      </c>
      <c r="F134" s="31">
        <v>2</v>
      </c>
      <c r="G134" s="31" t="s">
        <v>2705</v>
      </c>
      <c r="H134" s="31">
        <v>42678</v>
      </c>
      <c r="I134" s="31">
        <v>24657</v>
      </c>
      <c r="J134" s="31">
        <v>2</v>
      </c>
      <c r="K134" s="31">
        <v>1</v>
      </c>
      <c r="L134" s="31">
        <v>5</v>
      </c>
      <c r="M134" s="31">
        <v>2</v>
      </c>
      <c r="N134" s="31">
        <v>1</v>
      </c>
      <c r="O134" s="31">
        <v>1</v>
      </c>
      <c r="P134" s="31">
        <v>5</v>
      </c>
      <c r="Q134" s="31">
        <v>2</v>
      </c>
      <c r="R134" s="31">
        <v>42125</v>
      </c>
      <c r="S134" s="31">
        <v>42278</v>
      </c>
      <c r="T134" s="31">
        <v>42675</v>
      </c>
      <c r="W134" s="31">
        <v>1</v>
      </c>
      <c r="X134" s="31">
        <v>2</v>
      </c>
      <c r="Y134" s="31">
        <v>2</v>
      </c>
      <c r="Z134" s="31">
        <v>2</v>
      </c>
      <c r="AA134" s="31">
        <v>2</v>
      </c>
      <c r="AB134" s="31">
        <v>2</v>
      </c>
      <c r="AC134" s="31">
        <v>2</v>
      </c>
      <c r="AD134" s="31">
        <v>3</v>
      </c>
      <c r="AE134" s="31">
        <v>2</v>
      </c>
      <c r="AF134" s="31">
        <v>1</v>
      </c>
      <c r="AG134" s="31">
        <v>1</v>
      </c>
      <c r="AH134" s="31">
        <v>2</v>
      </c>
      <c r="AI134" s="31">
        <v>6</v>
      </c>
      <c r="AJ134" s="31">
        <v>2</v>
      </c>
      <c r="AK134" s="31">
        <v>4</v>
      </c>
      <c r="AL134" s="31">
        <v>2</v>
      </c>
      <c r="AN134" s="31">
        <v>2</v>
      </c>
      <c r="AO134" s="31">
        <v>2</v>
      </c>
      <c r="AP134" s="31">
        <v>2</v>
      </c>
      <c r="AQ134" s="31">
        <v>2</v>
      </c>
      <c r="AR134" s="31">
        <v>1</v>
      </c>
      <c r="AS134" s="31">
        <v>2</v>
      </c>
      <c r="AT134" s="31">
        <v>2</v>
      </c>
      <c r="AU134" s="31">
        <v>2</v>
      </c>
      <c r="AW134" s="31">
        <v>1</v>
      </c>
      <c r="AX134" s="31">
        <v>2</v>
      </c>
      <c r="AY134" s="31">
        <v>2</v>
      </c>
      <c r="AZ134" s="31">
        <v>1</v>
      </c>
      <c r="BA134" s="31">
        <v>1</v>
      </c>
      <c r="BB134" s="31">
        <v>2</v>
      </c>
      <c r="BD134" s="31">
        <v>2</v>
      </c>
      <c r="BE134" s="31">
        <v>1</v>
      </c>
      <c r="BF134" s="31">
        <v>2</v>
      </c>
      <c r="BG134" s="31">
        <v>1</v>
      </c>
      <c r="BH134" s="31">
        <v>1</v>
      </c>
      <c r="BI134" s="31">
        <v>2</v>
      </c>
      <c r="BK134" s="31">
        <v>2</v>
      </c>
      <c r="BL134" s="31">
        <v>2</v>
      </c>
      <c r="BM134" s="31">
        <v>1</v>
      </c>
      <c r="BN134" s="31">
        <v>2</v>
      </c>
      <c r="BO134" s="31">
        <v>2</v>
      </c>
      <c r="BP134" s="31">
        <v>2</v>
      </c>
      <c r="BQ134" s="31">
        <v>1</v>
      </c>
      <c r="BT134" s="31">
        <v>2</v>
      </c>
      <c r="BU134" s="31">
        <v>2</v>
      </c>
      <c r="BV134" s="31">
        <v>2</v>
      </c>
      <c r="BW134" s="31">
        <v>2</v>
      </c>
      <c r="BX134" s="31">
        <v>2</v>
      </c>
      <c r="BY134" s="31">
        <v>2</v>
      </c>
      <c r="BZ134" s="31">
        <v>2</v>
      </c>
      <c r="CA134" s="31">
        <v>2</v>
      </c>
      <c r="CB134" s="31">
        <v>2</v>
      </c>
      <c r="CC134" s="31">
        <v>2</v>
      </c>
      <c r="CD134" s="31">
        <v>1</v>
      </c>
      <c r="CH134" s="31">
        <v>2</v>
      </c>
      <c r="CM134" s="31">
        <v>11</v>
      </c>
      <c r="CN134" s="31">
        <v>17</v>
      </c>
      <c r="CO134" s="31">
        <v>16</v>
      </c>
      <c r="CP134" s="31">
        <v>21</v>
      </c>
      <c r="CQ134" s="31">
        <v>18</v>
      </c>
      <c r="CR134" s="31">
        <v>23</v>
      </c>
      <c r="CS134" s="31">
        <v>4</v>
      </c>
      <c r="CT134" s="31">
        <v>9</v>
      </c>
      <c r="CU134" s="31">
        <v>1</v>
      </c>
      <c r="DA134" s="31">
        <v>2</v>
      </c>
      <c r="DB134" s="31">
        <v>4</v>
      </c>
      <c r="DC134" s="31">
        <v>6</v>
      </c>
      <c r="DD134" s="31">
        <v>1</v>
      </c>
      <c r="DE134" s="31">
        <v>12</v>
      </c>
      <c r="DF134" s="31">
        <v>3</v>
      </c>
      <c r="DG134" s="31">
        <v>3</v>
      </c>
      <c r="DH134" s="31">
        <v>3</v>
      </c>
      <c r="DI134" s="31">
        <v>2</v>
      </c>
      <c r="DJ134" s="31">
        <v>2</v>
      </c>
      <c r="DK134" s="31">
        <v>4</v>
      </c>
      <c r="DL134" s="31">
        <v>3</v>
      </c>
      <c r="DM134" s="31">
        <v>2</v>
      </c>
      <c r="DN134" s="31">
        <v>1</v>
      </c>
      <c r="DO134" s="31">
        <v>2</v>
      </c>
      <c r="DP134" s="31">
        <v>4</v>
      </c>
      <c r="DQ134" s="31">
        <v>4</v>
      </c>
      <c r="DR134" s="31">
        <v>33</v>
      </c>
      <c r="DS134" s="31">
        <v>0.82561030741410402</v>
      </c>
      <c r="DT134" s="31">
        <v>147</v>
      </c>
      <c r="DU134" s="31">
        <v>0</v>
      </c>
      <c r="DV134" s="31">
        <v>171</v>
      </c>
      <c r="DW134" s="31" t="s">
        <v>2136</v>
      </c>
      <c r="DX134" s="31">
        <v>60.4</v>
      </c>
      <c r="DY134" s="31">
        <v>56.4</v>
      </c>
      <c r="DZ134" s="31">
        <v>66.8</v>
      </c>
      <c r="EA134" s="31" t="s">
        <v>2137</v>
      </c>
      <c r="EB134" s="31">
        <v>78</v>
      </c>
      <c r="EC134" s="31">
        <v>59</v>
      </c>
      <c r="ED134" s="31">
        <v>104</v>
      </c>
      <c r="EE134" s="31" t="s">
        <v>2138</v>
      </c>
      <c r="EW134" s="31">
        <v>2</v>
      </c>
      <c r="EX134" s="31">
        <v>2</v>
      </c>
      <c r="EY134" s="31">
        <v>1</v>
      </c>
      <c r="EZ134" s="31">
        <v>4</v>
      </c>
      <c r="FK134" s="31">
        <v>2</v>
      </c>
      <c r="FL134" s="31">
        <v>2</v>
      </c>
      <c r="FM134" s="31">
        <v>2</v>
      </c>
      <c r="FN134" s="31">
        <v>2</v>
      </c>
      <c r="FO134" s="31">
        <v>2</v>
      </c>
      <c r="FP134" s="31">
        <v>2</v>
      </c>
      <c r="FQ134" s="31">
        <v>2</v>
      </c>
      <c r="FR134" s="31">
        <v>1</v>
      </c>
      <c r="FS134" s="31">
        <v>4</v>
      </c>
      <c r="FT134" s="31">
        <v>1</v>
      </c>
      <c r="FU134" s="31">
        <v>1</v>
      </c>
      <c r="FV134" s="31">
        <v>1</v>
      </c>
      <c r="FW134" s="31">
        <v>1</v>
      </c>
      <c r="FX134" s="31">
        <v>1</v>
      </c>
      <c r="FY134" s="31">
        <v>2</v>
      </c>
      <c r="GA134" s="31">
        <v>2</v>
      </c>
      <c r="GB134" s="31">
        <v>2</v>
      </c>
      <c r="GC134" s="31">
        <v>1</v>
      </c>
      <c r="GD134" s="31">
        <v>1984</v>
      </c>
      <c r="GE134" s="31">
        <v>1</v>
      </c>
      <c r="GF134" s="31">
        <v>1999</v>
      </c>
      <c r="GG134" s="31">
        <v>0.75</v>
      </c>
      <c r="GH134" s="31">
        <v>1</v>
      </c>
      <c r="GJ134" s="31">
        <v>2</v>
      </c>
      <c r="GL134" s="31">
        <v>1</v>
      </c>
      <c r="GM134" s="31">
        <v>42675</v>
      </c>
      <c r="GO134" s="31">
        <v>1</v>
      </c>
      <c r="GP134" s="31" t="s">
        <v>2706</v>
      </c>
      <c r="GQ134" s="31">
        <v>2</v>
      </c>
      <c r="GS134" s="31">
        <v>1</v>
      </c>
      <c r="GT134" s="31" t="s">
        <v>2395</v>
      </c>
      <c r="GU134" s="31">
        <v>2</v>
      </c>
      <c r="GW134" s="31">
        <v>2</v>
      </c>
      <c r="HM134" s="31">
        <v>2</v>
      </c>
      <c r="HP134" s="31">
        <v>2</v>
      </c>
      <c r="HQ134" s="31">
        <v>2</v>
      </c>
      <c r="HR134" s="31">
        <v>2</v>
      </c>
      <c r="HS134" s="31">
        <v>2</v>
      </c>
      <c r="HT134" s="31">
        <v>2</v>
      </c>
      <c r="HU134" s="31">
        <v>2</v>
      </c>
      <c r="HV134" s="31">
        <v>2</v>
      </c>
      <c r="HZ134" s="31">
        <v>2</v>
      </c>
      <c r="IA134" s="31">
        <v>2</v>
      </c>
      <c r="IB134" s="31">
        <v>2</v>
      </c>
      <c r="IC134" s="31">
        <v>2</v>
      </c>
      <c r="ID134" s="31">
        <v>2</v>
      </c>
      <c r="IE134" s="31">
        <v>2</v>
      </c>
      <c r="IF134" s="31">
        <v>2</v>
      </c>
      <c r="IJ134" s="31">
        <v>2</v>
      </c>
      <c r="IK134" s="31">
        <v>2</v>
      </c>
      <c r="IL134" s="31">
        <v>2</v>
      </c>
      <c r="IM134" s="31">
        <v>2</v>
      </c>
      <c r="IN134" s="31">
        <v>2</v>
      </c>
      <c r="IO134" s="31">
        <v>2</v>
      </c>
      <c r="IP134" s="31">
        <v>2</v>
      </c>
      <c r="IT134" s="31">
        <v>2</v>
      </c>
      <c r="IU134" s="31">
        <v>2</v>
      </c>
      <c r="IV134" s="31">
        <v>2</v>
      </c>
      <c r="IW134" s="31">
        <v>2</v>
      </c>
      <c r="IX134" s="31">
        <v>2</v>
      </c>
      <c r="IY134" s="31">
        <v>2</v>
      </c>
      <c r="IZ134" s="31">
        <v>2</v>
      </c>
      <c r="JD134" s="31">
        <v>1</v>
      </c>
      <c r="JE134" s="31">
        <v>2</v>
      </c>
      <c r="JF134" s="31">
        <v>2</v>
      </c>
      <c r="JG134" s="31">
        <v>2</v>
      </c>
      <c r="JH134" s="31">
        <v>2</v>
      </c>
      <c r="JI134" s="31">
        <v>2</v>
      </c>
      <c r="JJ134" s="31">
        <v>2</v>
      </c>
      <c r="JK134" s="31" t="s">
        <v>2143</v>
      </c>
      <c r="JN134" s="31" t="s">
        <v>2258</v>
      </c>
      <c r="JO134" s="31" t="s">
        <v>1652</v>
      </c>
      <c r="JQ134" s="31" t="s">
        <v>2652</v>
      </c>
      <c r="JR134" s="31" t="s">
        <v>2707</v>
      </c>
      <c r="JS134" s="31" t="s">
        <v>2708</v>
      </c>
      <c r="JT134" s="31" t="s">
        <v>2709</v>
      </c>
      <c r="JU134" s="31" t="s">
        <v>2710</v>
      </c>
      <c r="JV134" s="31" t="s">
        <v>2711</v>
      </c>
      <c r="JZ134" s="31">
        <v>1</v>
      </c>
      <c r="KC134" s="31">
        <v>1</v>
      </c>
      <c r="LA134" s="31" t="s">
        <v>2125</v>
      </c>
      <c r="LB134" s="31" t="s">
        <v>2217</v>
      </c>
      <c r="LC134" s="31">
        <v>2</v>
      </c>
      <c r="LD134" s="31">
        <v>1</v>
      </c>
      <c r="LE134" s="31" t="s">
        <v>2242</v>
      </c>
      <c r="LF134" s="31">
        <v>2</v>
      </c>
      <c r="LG134" s="31">
        <v>2</v>
      </c>
      <c r="LH134" s="31">
        <v>1</v>
      </c>
      <c r="LI134" s="31">
        <v>2</v>
      </c>
      <c r="LK134" s="31">
        <v>2</v>
      </c>
      <c r="LM134" s="31">
        <v>2</v>
      </c>
      <c r="LO134" s="31">
        <v>1</v>
      </c>
      <c r="LP134" s="31">
        <v>35</v>
      </c>
      <c r="LQ134" s="31">
        <v>2</v>
      </c>
      <c r="LS134" s="31">
        <v>2</v>
      </c>
      <c r="LU134" s="31">
        <v>2</v>
      </c>
      <c r="LW134" s="31">
        <v>2</v>
      </c>
      <c r="LY134" s="31">
        <v>2</v>
      </c>
      <c r="MA134" s="31">
        <v>2</v>
      </c>
      <c r="MC134" s="31">
        <v>2</v>
      </c>
      <c r="ME134" s="31">
        <v>2</v>
      </c>
      <c r="MG134" s="31">
        <v>2</v>
      </c>
      <c r="MI134" s="31">
        <v>2</v>
      </c>
      <c r="MK134" s="31">
        <v>2</v>
      </c>
      <c r="MM134" s="31">
        <v>2</v>
      </c>
      <c r="MO134" s="31">
        <v>2</v>
      </c>
      <c r="MQ134" s="31">
        <v>2</v>
      </c>
      <c r="MS134" s="31">
        <v>2</v>
      </c>
      <c r="MU134" s="31">
        <v>2</v>
      </c>
      <c r="MW134" s="31">
        <v>2</v>
      </c>
      <c r="MY134" s="31" t="s">
        <v>355</v>
      </c>
      <c r="NA134" s="31">
        <v>2</v>
      </c>
      <c r="NC134" s="31">
        <v>2</v>
      </c>
      <c r="NE134" s="31">
        <v>2</v>
      </c>
      <c r="NG134" s="31">
        <v>2</v>
      </c>
      <c r="NI134" s="31">
        <v>2</v>
      </c>
      <c r="NK134" s="31">
        <v>2</v>
      </c>
      <c r="NM134" s="31">
        <v>2</v>
      </c>
      <c r="NO134" s="31">
        <v>2</v>
      </c>
      <c r="NQ134" s="31">
        <v>2</v>
      </c>
      <c r="NS134" s="31">
        <v>2</v>
      </c>
      <c r="NU134" s="31">
        <v>2</v>
      </c>
      <c r="NW134" s="31">
        <v>2</v>
      </c>
      <c r="NY134" s="31">
        <v>2</v>
      </c>
      <c r="OA134" s="31">
        <v>2</v>
      </c>
      <c r="OC134" s="31">
        <v>2</v>
      </c>
      <c r="OE134" s="31">
        <v>2</v>
      </c>
      <c r="OG134" s="31">
        <v>2</v>
      </c>
      <c r="OI134" s="31">
        <v>2</v>
      </c>
      <c r="OK134" s="31">
        <v>2</v>
      </c>
      <c r="OM134" s="31">
        <v>2</v>
      </c>
      <c r="OO134" s="31">
        <v>2</v>
      </c>
      <c r="OQ134" s="31" t="s">
        <v>355</v>
      </c>
      <c r="OS134" s="31">
        <v>2</v>
      </c>
      <c r="OU134" s="31">
        <v>2</v>
      </c>
      <c r="OW134" s="31">
        <v>2</v>
      </c>
      <c r="OY134" s="31">
        <v>2</v>
      </c>
      <c r="PA134" s="31">
        <v>2</v>
      </c>
      <c r="PC134" s="31">
        <v>2</v>
      </c>
      <c r="PE134" s="31">
        <v>2</v>
      </c>
      <c r="PG134" s="31">
        <v>2</v>
      </c>
      <c r="PI134" s="31">
        <v>2</v>
      </c>
      <c r="PK134" s="31">
        <v>2</v>
      </c>
      <c r="PM134" s="31">
        <v>2</v>
      </c>
      <c r="PO134" s="31">
        <v>2</v>
      </c>
      <c r="PQ134" s="31">
        <v>2</v>
      </c>
      <c r="PS134" s="31">
        <v>2</v>
      </c>
      <c r="PU134" s="31">
        <v>2</v>
      </c>
      <c r="PW134" s="31">
        <v>2</v>
      </c>
      <c r="PY134" s="31">
        <v>2</v>
      </c>
      <c r="QA134" s="31">
        <v>1</v>
      </c>
      <c r="QB134" s="31">
        <v>6</v>
      </c>
      <c r="QC134" s="31">
        <v>2</v>
      </c>
      <c r="QE134" s="31">
        <v>2</v>
      </c>
      <c r="QG134" s="31">
        <v>2</v>
      </c>
      <c r="QI134" s="31" t="s">
        <v>355</v>
      </c>
      <c r="QK134" s="31">
        <v>3</v>
      </c>
      <c r="QL134" s="31">
        <v>2</v>
      </c>
      <c r="QM134" s="31">
        <v>1</v>
      </c>
      <c r="QN134" s="31">
        <v>2</v>
      </c>
      <c r="QO134" s="31">
        <v>2</v>
      </c>
      <c r="QP134" s="31">
        <v>2</v>
      </c>
      <c r="QQ134" s="31">
        <v>2</v>
      </c>
      <c r="QR134" s="31">
        <v>2</v>
      </c>
      <c r="QS134" s="31">
        <v>2</v>
      </c>
      <c r="QT134" s="31">
        <v>2</v>
      </c>
      <c r="QU134" s="31">
        <v>2</v>
      </c>
      <c r="QV134" s="31">
        <v>2</v>
      </c>
      <c r="QW134" s="31">
        <v>2</v>
      </c>
      <c r="QX134" s="31">
        <v>2</v>
      </c>
      <c r="QY134" s="31">
        <v>2</v>
      </c>
      <c r="QZ134" s="31">
        <v>2</v>
      </c>
      <c r="RA134" s="31">
        <v>2</v>
      </c>
      <c r="RB134" s="31">
        <v>1</v>
      </c>
      <c r="RC134" s="31">
        <v>2</v>
      </c>
      <c r="RD134" s="31">
        <v>2</v>
      </c>
      <c r="RE134" s="31">
        <v>2</v>
      </c>
      <c r="RF134" s="31">
        <v>1</v>
      </c>
      <c r="RG134" s="31">
        <v>2</v>
      </c>
      <c r="RH134" s="31">
        <v>2</v>
      </c>
      <c r="RI134" s="31">
        <v>2</v>
      </c>
      <c r="RJ134" s="31">
        <v>2</v>
      </c>
      <c r="RK134" s="31">
        <v>1</v>
      </c>
      <c r="RL134" s="31">
        <v>2</v>
      </c>
      <c r="RM134" s="31">
        <v>2</v>
      </c>
      <c r="RN134" s="31">
        <v>2</v>
      </c>
      <c r="RO134" s="31">
        <v>2</v>
      </c>
      <c r="RP134" s="31">
        <v>2</v>
      </c>
      <c r="RQ134" s="31">
        <v>2</v>
      </c>
      <c r="RR134" s="31">
        <v>1</v>
      </c>
      <c r="RS134" s="31">
        <v>1</v>
      </c>
      <c r="RT134" s="31" t="s">
        <v>2712</v>
      </c>
      <c r="RU134" s="31" t="s">
        <v>2713</v>
      </c>
      <c r="RV134" s="31" t="s">
        <v>355</v>
      </c>
      <c r="RW134" s="31" t="s">
        <v>2714</v>
      </c>
      <c r="RX134" s="31">
        <v>5</v>
      </c>
      <c r="RY134" s="31">
        <v>2</v>
      </c>
      <c r="RZ134" s="31">
        <v>2</v>
      </c>
      <c r="SA134" s="31">
        <v>2</v>
      </c>
      <c r="SB134" s="31">
        <v>2</v>
      </c>
      <c r="SC134" s="31">
        <v>2</v>
      </c>
      <c r="SD134" s="31">
        <v>5</v>
      </c>
      <c r="SE134" s="31">
        <v>2</v>
      </c>
      <c r="SF134" s="31">
        <v>2</v>
      </c>
      <c r="SG134" s="31">
        <v>2</v>
      </c>
      <c r="SH134" s="31">
        <v>2</v>
      </c>
      <c r="SI134" s="31">
        <v>2</v>
      </c>
      <c r="SJ134" s="31">
        <v>2</v>
      </c>
      <c r="SK134" s="31">
        <v>2</v>
      </c>
      <c r="SL134" s="31">
        <v>2</v>
      </c>
      <c r="SM134" s="31" t="s">
        <v>1430</v>
      </c>
      <c r="SO134" s="31">
        <v>2</v>
      </c>
      <c r="SP134" s="31">
        <v>2</v>
      </c>
      <c r="SQ134" s="31">
        <v>2</v>
      </c>
      <c r="SR134" s="31">
        <v>2</v>
      </c>
      <c r="SS134" s="31">
        <v>1</v>
      </c>
      <c r="ST134" s="31">
        <v>2</v>
      </c>
      <c r="SU134" s="31">
        <v>2</v>
      </c>
      <c r="SV134" s="31">
        <v>2</v>
      </c>
      <c r="SW134" s="31" t="s">
        <v>1437</v>
      </c>
      <c r="SX134" s="31">
        <v>8</v>
      </c>
      <c r="SZ134" s="31">
        <v>2</v>
      </c>
      <c r="TA134" s="31">
        <v>2</v>
      </c>
      <c r="TB134" s="31">
        <v>2</v>
      </c>
      <c r="TC134" s="31">
        <v>2</v>
      </c>
      <c r="TD134" s="31">
        <v>2</v>
      </c>
      <c r="TE134" s="31">
        <v>2</v>
      </c>
      <c r="TF134" s="31">
        <v>2</v>
      </c>
      <c r="TG134" s="31">
        <v>1</v>
      </c>
      <c r="TJ134" s="31" t="s">
        <v>2715</v>
      </c>
      <c r="TK134" s="31" t="s">
        <v>2156</v>
      </c>
      <c r="TL134" s="31" t="s">
        <v>2234</v>
      </c>
      <c r="TQ134" s="31">
        <v>8</v>
      </c>
      <c r="TS134" s="31">
        <v>2</v>
      </c>
      <c r="TT134" s="31">
        <v>2</v>
      </c>
      <c r="TU134" s="31">
        <v>2</v>
      </c>
      <c r="TV134" s="31">
        <v>2</v>
      </c>
      <c r="TW134" s="31">
        <v>2</v>
      </c>
      <c r="TX134" s="31">
        <v>2</v>
      </c>
      <c r="TY134" s="31">
        <v>2</v>
      </c>
      <c r="TZ134" s="31">
        <v>2</v>
      </c>
      <c r="UA134" s="31">
        <v>1</v>
      </c>
    </row>
    <row r="135" spans="1:547" s="31" customFormat="1" ht="13.5" customHeight="1">
      <c r="A135" s="31">
        <f t="shared" si="2"/>
        <v>133</v>
      </c>
      <c r="B135" s="31">
        <v>133</v>
      </c>
      <c r="C135" s="31">
        <v>4</v>
      </c>
      <c r="D135" s="31" t="s">
        <v>2692</v>
      </c>
      <c r="E135" s="31" t="s">
        <v>2716</v>
      </c>
      <c r="H135" s="31">
        <v>42678</v>
      </c>
      <c r="I135" s="31">
        <v>20716</v>
      </c>
      <c r="J135" s="31">
        <v>1</v>
      </c>
      <c r="K135" s="31">
        <v>1</v>
      </c>
      <c r="L135" s="31">
        <v>4</v>
      </c>
      <c r="M135" s="31">
        <v>2</v>
      </c>
      <c r="N135" s="31">
        <v>4</v>
      </c>
      <c r="O135" s="31">
        <v>2</v>
      </c>
      <c r="P135" s="31">
        <v>4</v>
      </c>
      <c r="Q135" s="31">
        <v>2</v>
      </c>
      <c r="R135" s="31">
        <v>39234</v>
      </c>
      <c r="S135" s="31">
        <v>42644</v>
      </c>
      <c r="T135" s="31">
        <v>42644</v>
      </c>
      <c r="W135" s="31">
        <v>1</v>
      </c>
      <c r="X135" s="31">
        <v>2</v>
      </c>
      <c r="Y135" s="31">
        <v>2</v>
      </c>
      <c r="Z135" s="31">
        <v>2</v>
      </c>
      <c r="AA135" s="31">
        <v>2</v>
      </c>
      <c r="AB135" s="31">
        <v>2</v>
      </c>
      <c r="AC135" s="31">
        <v>2</v>
      </c>
      <c r="AD135" s="31">
        <v>3</v>
      </c>
      <c r="AE135" s="31">
        <v>2</v>
      </c>
      <c r="AF135" s="31">
        <v>3</v>
      </c>
      <c r="AG135" s="31">
        <v>1</v>
      </c>
      <c r="AH135" s="31">
        <v>2</v>
      </c>
      <c r="AI135" s="31">
        <v>6</v>
      </c>
      <c r="AJ135" s="31">
        <v>2</v>
      </c>
      <c r="AK135" s="31">
        <v>2</v>
      </c>
      <c r="AL135" s="31">
        <v>2</v>
      </c>
      <c r="AN135" s="31">
        <v>2</v>
      </c>
      <c r="AO135" s="31">
        <v>2</v>
      </c>
      <c r="AP135" s="31">
        <v>2</v>
      </c>
      <c r="AQ135" s="31">
        <v>2</v>
      </c>
      <c r="AR135" s="31">
        <v>1</v>
      </c>
      <c r="AS135" s="31">
        <v>2</v>
      </c>
      <c r="AT135" s="31">
        <v>2</v>
      </c>
      <c r="AU135" s="31">
        <v>2</v>
      </c>
      <c r="AW135" s="31">
        <v>1</v>
      </c>
      <c r="AX135" s="31">
        <v>1</v>
      </c>
      <c r="AY135" s="31">
        <v>2</v>
      </c>
      <c r="AZ135" s="31">
        <v>1</v>
      </c>
      <c r="BA135" s="31">
        <v>1</v>
      </c>
      <c r="BB135" s="31">
        <v>2</v>
      </c>
      <c r="BD135" s="31">
        <v>1</v>
      </c>
      <c r="BE135" s="31">
        <v>2</v>
      </c>
      <c r="BF135" s="31">
        <v>2</v>
      </c>
      <c r="BG135" s="31">
        <v>1</v>
      </c>
      <c r="BH135" s="31">
        <v>2</v>
      </c>
      <c r="BI135" s="31">
        <v>2</v>
      </c>
      <c r="BK135" s="31">
        <v>2</v>
      </c>
      <c r="BL135" s="31">
        <v>2</v>
      </c>
      <c r="BM135" s="31">
        <v>2</v>
      </c>
      <c r="BN135" s="31">
        <v>2</v>
      </c>
      <c r="BO135" s="31">
        <v>2</v>
      </c>
      <c r="BP135" s="31">
        <v>2</v>
      </c>
      <c r="BQ135" s="31">
        <v>1</v>
      </c>
      <c r="BT135" s="31">
        <v>2</v>
      </c>
      <c r="BU135" s="31">
        <v>2</v>
      </c>
      <c r="BV135" s="31">
        <v>2</v>
      </c>
      <c r="BW135" s="31">
        <v>2</v>
      </c>
      <c r="BX135" s="31">
        <v>2</v>
      </c>
      <c r="BY135" s="31">
        <v>1</v>
      </c>
      <c r="BZ135" s="31">
        <v>2</v>
      </c>
      <c r="CA135" s="31">
        <v>2</v>
      </c>
      <c r="CC135" s="31">
        <v>1</v>
      </c>
      <c r="CD135" s="31">
        <v>2</v>
      </c>
      <c r="CH135" s="31">
        <v>2</v>
      </c>
      <c r="CM135" s="31">
        <v>16</v>
      </c>
      <c r="CN135" s="31">
        <v>21</v>
      </c>
      <c r="CO135" s="31">
        <v>1</v>
      </c>
      <c r="CP135" s="31">
        <v>11</v>
      </c>
      <c r="DA135" s="31">
        <v>4</v>
      </c>
      <c r="DB135" s="31">
        <v>1</v>
      </c>
      <c r="DC135" s="31">
        <v>108</v>
      </c>
      <c r="DD135" s="31">
        <v>2</v>
      </c>
      <c r="DF135" s="31">
        <v>3</v>
      </c>
      <c r="DG135" s="31">
        <v>4</v>
      </c>
      <c r="DH135" s="31">
        <v>3</v>
      </c>
      <c r="DI135" s="31">
        <v>3</v>
      </c>
      <c r="DJ135" s="31">
        <v>3</v>
      </c>
      <c r="DK135" s="31">
        <v>4</v>
      </c>
      <c r="DL135" s="31">
        <v>4</v>
      </c>
      <c r="DM135" s="31">
        <v>2</v>
      </c>
      <c r="DN135" s="31">
        <v>1</v>
      </c>
      <c r="DO135" s="31">
        <v>4</v>
      </c>
      <c r="DP135" s="31">
        <v>4</v>
      </c>
      <c r="DQ135" s="31">
        <v>4</v>
      </c>
      <c r="DR135" s="31">
        <v>39</v>
      </c>
      <c r="DS135" s="32">
        <v>7.9540505226480804E-2</v>
      </c>
      <c r="DT135" s="31">
        <v>0.13</v>
      </c>
      <c r="DU135" s="31">
        <v>0</v>
      </c>
      <c r="DV135" s="31">
        <v>0.5</v>
      </c>
      <c r="DW135" s="31" t="s">
        <v>2123</v>
      </c>
      <c r="EB135" s="31">
        <v>0.84</v>
      </c>
      <c r="EC135" s="31">
        <v>0.6</v>
      </c>
      <c r="ED135" s="31">
        <v>1.4</v>
      </c>
      <c r="EE135" s="31" t="s">
        <v>2123</v>
      </c>
      <c r="EF135" s="31">
        <v>269</v>
      </c>
      <c r="EG135" s="31">
        <v>0</v>
      </c>
      <c r="EH135" s="31">
        <v>200</v>
      </c>
      <c r="EI135" s="31" t="s">
        <v>2123</v>
      </c>
      <c r="EJ135" s="31">
        <v>85</v>
      </c>
      <c r="EK135" s="31">
        <v>65</v>
      </c>
      <c r="EL135" s="31">
        <v>9999</v>
      </c>
      <c r="EM135" s="31" t="s">
        <v>2123</v>
      </c>
      <c r="EN135" s="31">
        <v>155</v>
      </c>
      <c r="EO135" s="31">
        <v>0</v>
      </c>
      <c r="EP135" s="31">
        <v>130</v>
      </c>
      <c r="EQ135" s="31" t="s">
        <v>2123</v>
      </c>
      <c r="ER135" s="31">
        <v>101</v>
      </c>
      <c r="ES135" s="31">
        <v>0</v>
      </c>
      <c r="ET135" s="31">
        <v>150</v>
      </c>
      <c r="EU135" s="31" t="s">
        <v>2123</v>
      </c>
      <c r="EV135" s="31">
        <v>1</v>
      </c>
      <c r="EW135" s="31">
        <v>2</v>
      </c>
      <c r="EX135" s="31">
        <v>2</v>
      </c>
      <c r="EY135" s="31">
        <v>1</v>
      </c>
      <c r="FA135" s="31">
        <v>7</v>
      </c>
      <c r="FK135" s="31">
        <v>1</v>
      </c>
      <c r="FL135" s="31">
        <v>2</v>
      </c>
      <c r="FM135" s="31">
        <v>1</v>
      </c>
      <c r="FN135" s="31">
        <v>2</v>
      </c>
      <c r="FO135" s="31">
        <v>2</v>
      </c>
      <c r="FP135" s="31">
        <v>2</v>
      </c>
      <c r="FQ135" s="31">
        <v>2</v>
      </c>
      <c r="FR135" s="31">
        <v>2</v>
      </c>
      <c r="FS135" s="31">
        <v>4</v>
      </c>
      <c r="FT135" s="31">
        <v>2</v>
      </c>
      <c r="FU135" s="31">
        <v>2</v>
      </c>
      <c r="FV135" s="31">
        <v>2</v>
      </c>
      <c r="FW135" s="31">
        <v>1</v>
      </c>
      <c r="FX135" s="31">
        <v>1</v>
      </c>
      <c r="FY135" s="31">
        <v>2</v>
      </c>
      <c r="GA135" s="31">
        <v>2</v>
      </c>
      <c r="GB135" s="31">
        <v>2</v>
      </c>
      <c r="GC135" s="31">
        <v>2</v>
      </c>
      <c r="GE135" s="31">
        <v>2</v>
      </c>
      <c r="GH135" s="31">
        <v>2</v>
      </c>
      <c r="GJ135" s="31">
        <v>2</v>
      </c>
      <c r="GL135" s="31">
        <v>1</v>
      </c>
      <c r="GO135" s="31">
        <v>2</v>
      </c>
      <c r="GQ135" s="31">
        <v>1</v>
      </c>
      <c r="GR135" s="31" t="s">
        <v>1889</v>
      </c>
      <c r="GS135" s="31">
        <v>2</v>
      </c>
      <c r="GU135" s="31">
        <v>2</v>
      </c>
      <c r="GW135" s="31">
        <v>2</v>
      </c>
      <c r="HM135" s="31">
        <v>2</v>
      </c>
      <c r="HP135" s="31">
        <v>2</v>
      </c>
      <c r="HQ135" s="31">
        <v>2</v>
      </c>
      <c r="HR135" s="31">
        <v>2</v>
      </c>
      <c r="HS135" s="31">
        <v>2</v>
      </c>
      <c r="HT135" s="31">
        <v>2</v>
      </c>
      <c r="HU135" s="31">
        <v>2</v>
      </c>
      <c r="HV135" s="31">
        <v>2</v>
      </c>
      <c r="HZ135" s="31">
        <v>2</v>
      </c>
      <c r="IA135" s="31">
        <v>2</v>
      </c>
      <c r="IB135" s="31">
        <v>2</v>
      </c>
      <c r="IC135" s="31">
        <v>2</v>
      </c>
      <c r="ID135" s="31">
        <v>2</v>
      </c>
      <c r="IE135" s="31">
        <v>2</v>
      </c>
      <c r="IF135" s="31">
        <v>2</v>
      </c>
      <c r="IJ135" s="31">
        <v>1</v>
      </c>
      <c r="IK135" s="31">
        <v>2</v>
      </c>
      <c r="IL135" s="31">
        <v>2</v>
      </c>
      <c r="IM135" s="31">
        <v>2</v>
      </c>
      <c r="IN135" s="31">
        <v>2</v>
      </c>
      <c r="IO135" s="31">
        <v>2</v>
      </c>
      <c r="IP135" s="31">
        <v>2</v>
      </c>
      <c r="IQ135" s="31" t="s">
        <v>1452</v>
      </c>
      <c r="IR135" s="31" t="s">
        <v>2717</v>
      </c>
      <c r="IT135" s="31">
        <v>2</v>
      </c>
      <c r="IU135" s="31">
        <v>2</v>
      </c>
      <c r="IV135" s="31">
        <v>2</v>
      </c>
      <c r="IW135" s="31">
        <v>2</v>
      </c>
      <c r="IX135" s="31">
        <v>2</v>
      </c>
      <c r="IY135" s="31">
        <v>2</v>
      </c>
      <c r="IZ135" s="31">
        <v>2</v>
      </c>
      <c r="JD135" s="31">
        <v>2</v>
      </c>
      <c r="JE135" s="31">
        <v>2</v>
      </c>
      <c r="JF135" s="31">
        <v>2</v>
      </c>
      <c r="JG135" s="31">
        <v>2</v>
      </c>
      <c r="JH135" s="31">
        <v>2</v>
      </c>
      <c r="JI135" s="31">
        <v>2</v>
      </c>
      <c r="JJ135" s="31">
        <v>2</v>
      </c>
      <c r="JN135" s="31" t="s">
        <v>2718</v>
      </c>
      <c r="JO135" s="31" t="s">
        <v>368</v>
      </c>
      <c r="JQ135" s="31" t="s">
        <v>368</v>
      </c>
      <c r="JT135" s="31" t="s">
        <v>2719</v>
      </c>
      <c r="JU135" s="31" t="s">
        <v>2720</v>
      </c>
      <c r="JV135" s="31" t="s">
        <v>2721</v>
      </c>
      <c r="JW135" s="31" t="s">
        <v>2719</v>
      </c>
      <c r="JX135" s="31" t="s">
        <v>2722</v>
      </c>
      <c r="JZ135" s="31">
        <v>2</v>
      </c>
      <c r="KA135" s="31" t="s">
        <v>368</v>
      </c>
      <c r="KB135" s="31">
        <v>81</v>
      </c>
      <c r="KC135" s="31">
        <v>2</v>
      </c>
      <c r="KD135" s="31" t="s">
        <v>368</v>
      </c>
      <c r="KE135" s="31">
        <v>56</v>
      </c>
      <c r="KF135" s="31" t="s">
        <v>2014</v>
      </c>
      <c r="KG135" s="31" t="s">
        <v>2723</v>
      </c>
      <c r="KH135" s="31">
        <v>70</v>
      </c>
      <c r="KI135" s="31" t="s">
        <v>2724</v>
      </c>
      <c r="KJ135" s="31" t="s">
        <v>1652</v>
      </c>
      <c r="KK135" s="31">
        <v>80</v>
      </c>
      <c r="LA135" s="31" t="s">
        <v>2725</v>
      </c>
      <c r="LB135" s="31" t="s">
        <v>2726</v>
      </c>
      <c r="LC135" s="31">
        <v>2</v>
      </c>
      <c r="LD135" s="31">
        <v>2</v>
      </c>
      <c r="LE135" s="31" t="s">
        <v>2246</v>
      </c>
      <c r="LF135" s="31">
        <v>2</v>
      </c>
      <c r="LG135" s="31">
        <v>2</v>
      </c>
      <c r="LH135" s="31">
        <v>2</v>
      </c>
      <c r="LI135" s="31">
        <v>2</v>
      </c>
      <c r="LK135" s="31">
        <v>2</v>
      </c>
      <c r="LM135" s="31">
        <v>2</v>
      </c>
      <c r="LO135" s="31">
        <v>2</v>
      </c>
      <c r="LQ135" s="31">
        <v>2</v>
      </c>
      <c r="LS135" s="31">
        <v>2</v>
      </c>
      <c r="LU135" s="31">
        <v>2</v>
      </c>
      <c r="LW135" s="31">
        <v>2</v>
      </c>
      <c r="LY135" s="31">
        <v>2</v>
      </c>
      <c r="MA135" s="31">
        <v>2</v>
      </c>
      <c r="MC135" s="31">
        <v>2</v>
      </c>
      <c r="ME135" s="31">
        <v>2</v>
      </c>
      <c r="MG135" s="31">
        <v>2</v>
      </c>
      <c r="MI135" s="31">
        <v>2</v>
      </c>
      <c r="MK135" s="31">
        <v>2</v>
      </c>
      <c r="MM135" s="31">
        <v>2</v>
      </c>
      <c r="MO135" s="31">
        <v>2</v>
      </c>
      <c r="MQ135" s="31">
        <v>2</v>
      </c>
      <c r="MS135" s="31">
        <v>2</v>
      </c>
      <c r="MU135" s="31">
        <v>2</v>
      </c>
      <c r="MW135" s="31">
        <v>2</v>
      </c>
      <c r="MY135" s="31" t="s">
        <v>355</v>
      </c>
      <c r="NA135" s="31">
        <v>2</v>
      </c>
      <c r="NC135" s="31">
        <v>2</v>
      </c>
      <c r="NE135" s="31">
        <v>2</v>
      </c>
      <c r="NG135" s="31">
        <v>2</v>
      </c>
      <c r="NI135" s="31">
        <v>2</v>
      </c>
      <c r="NK135" s="31">
        <v>2</v>
      </c>
      <c r="NM135" s="31">
        <v>2</v>
      </c>
      <c r="NO135" s="31">
        <v>2</v>
      </c>
      <c r="NQ135" s="31">
        <v>2</v>
      </c>
      <c r="NS135" s="31">
        <v>1</v>
      </c>
      <c r="NT135" s="31">
        <v>3</v>
      </c>
      <c r="NU135" s="31">
        <v>2</v>
      </c>
      <c r="NW135" s="31">
        <v>2</v>
      </c>
      <c r="NY135" s="31">
        <v>2</v>
      </c>
      <c r="OA135" s="31">
        <v>2</v>
      </c>
      <c r="OC135" s="31">
        <v>2</v>
      </c>
      <c r="OE135" s="31">
        <v>2</v>
      </c>
      <c r="OG135" s="31">
        <v>2</v>
      </c>
      <c r="OI135" s="31">
        <v>2</v>
      </c>
      <c r="OK135" s="31">
        <v>2</v>
      </c>
      <c r="OM135" s="31">
        <v>2</v>
      </c>
      <c r="OO135" s="31">
        <v>2</v>
      </c>
      <c r="OQ135" s="31" t="s">
        <v>356</v>
      </c>
      <c r="OR135" s="31">
        <v>5</v>
      </c>
      <c r="OS135" s="31">
        <v>2</v>
      </c>
      <c r="OU135" s="31">
        <v>2</v>
      </c>
      <c r="OW135" s="31">
        <v>2</v>
      </c>
      <c r="OY135" s="31">
        <v>2</v>
      </c>
      <c r="PA135" s="31">
        <v>2</v>
      </c>
      <c r="PC135" s="31">
        <v>2</v>
      </c>
      <c r="PE135" s="31">
        <v>2</v>
      </c>
      <c r="PG135" s="31">
        <v>2</v>
      </c>
      <c r="PI135" s="31">
        <v>2</v>
      </c>
      <c r="PK135" s="31">
        <v>2</v>
      </c>
      <c r="PM135" s="31">
        <v>2</v>
      </c>
      <c r="PO135" s="31">
        <v>2</v>
      </c>
      <c r="PQ135" s="31">
        <v>2</v>
      </c>
      <c r="PS135" s="31">
        <v>2</v>
      </c>
      <c r="PU135" s="31">
        <v>2</v>
      </c>
      <c r="PW135" s="31">
        <v>2</v>
      </c>
      <c r="PY135" s="31">
        <v>2</v>
      </c>
      <c r="QA135" s="31">
        <v>2</v>
      </c>
      <c r="QC135" s="31">
        <v>2</v>
      </c>
      <c r="QE135" s="31">
        <v>2</v>
      </c>
      <c r="QG135" s="31">
        <v>2</v>
      </c>
      <c r="QI135" s="31" t="s">
        <v>355</v>
      </c>
      <c r="QJ135" s="31">
        <v>4</v>
      </c>
      <c r="QK135" s="31">
        <v>1</v>
      </c>
      <c r="QL135" s="31">
        <v>2</v>
      </c>
      <c r="QM135" s="31">
        <v>2</v>
      </c>
      <c r="QN135" s="31">
        <v>2</v>
      </c>
      <c r="QO135" s="31">
        <v>2</v>
      </c>
      <c r="QP135" s="31">
        <v>2</v>
      </c>
      <c r="QQ135" s="31">
        <v>2</v>
      </c>
      <c r="QR135" s="31">
        <v>1</v>
      </c>
      <c r="QS135" s="31">
        <v>1</v>
      </c>
      <c r="QT135" s="31">
        <v>2</v>
      </c>
      <c r="QU135" s="31">
        <v>2</v>
      </c>
      <c r="QV135" s="31">
        <v>2</v>
      </c>
      <c r="QW135" s="31">
        <v>2</v>
      </c>
      <c r="QX135" s="31">
        <v>2</v>
      </c>
      <c r="QY135" s="31">
        <v>2</v>
      </c>
      <c r="QZ135" s="31">
        <v>2</v>
      </c>
      <c r="RA135" s="31">
        <v>2</v>
      </c>
      <c r="RB135" s="31">
        <v>2</v>
      </c>
      <c r="RC135" s="31">
        <v>2</v>
      </c>
      <c r="RD135" s="31">
        <v>2</v>
      </c>
      <c r="RE135" s="31">
        <v>1</v>
      </c>
      <c r="RF135" s="31">
        <v>2</v>
      </c>
      <c r="RG135" s="31">
        <v>2</v>
      </c>
      <c r="RH135" s="31">
        <v>2</v>
      </c>
      <c r="RI135" s="31">
        <v>1</v>
      </c>
      <c r="RJ135" s="31">
        <v>2</v>
      </c>
      <c r="RK135" s="31">
        <v>1</v>
      </c>
      <c r="RL135" s="31">
        <v>2</v>
      </c>
      <c r="RM135" s="31">
        <v>2</v>
      </c>
      <c r="RN135" s="31">
        <v>2</v>
      </c>
      <c r="RO135" s="31">
        <v>1</v>
      </c>
      <c r="RP135" s="31">
        <v>2</v>
      </c>
      <c r="RQ135" s="31">
        <v>2</v>
      </c>
      <c r="RR135" s="31">
        <v>2</v>
      </c>
      <c r="RS135" s="31">
        <v>2</v>
      </c>
      <c r="RT135" s="31" t="s">
        <v>2231</v>
      </c>
      <c r="RU135" s="31" t="s">
        <v>2727</v>
      </c>
      <c r="RV135" s="31" t="s">
        <v>355</v>
      </c>
      <c r="RW135" s="31" t="s">
        <v>2728</v>
      </c>
      <c r="RX135" s="31">
        <v>2</v>
      </c>
      <c r="RY135" s="31">
        <v>1</v>
      </c>
      <c r="RZ135" s="31">
        <v>2</v>
      </c>
      <c r="SA135" s="31">
        <v>2</v>
      </c>
      <c r="SB135" s="31">
        <v>2</v>
      </c>
      <c r="SC135" s="31">
        <v>2</v>
      </c>
      <c r="SD135" s="31">
        <v>4</v>
      </c>
      <c r="SE135" s="31">
        <v>2</v>
      </c>
      <c r="SF135" s="31">
        <v>2</v>
      </c>
      <c r="SG135" s="31">
        <v>2</v>
      </c>
      <c r="SH135" s="31">
        <v>2</v>
      </c>
      <c r="SI135" s="31">
        <v>2</v>
      </c>
      <c r="SJ135" s="31">
        <v>2</v>
      </c>
      <c r="SK135" s="31">
        <v>2</v>
      </c>
      <c r="SL135" s="31">
        <v>2</v>
      </c>
      <c r="SM135" s="31" t="s">
        <v>2153</v>
      </c>
      <c r="SO135" s="31">
        <v>2</v>
      </c>
      <c r="SP135" s="31">
        <v>2</v>
      </c>
      <c r="SQ135" s="31">
        <v>2</v>
      </c>
      <c r="SR135" s="31">
        <v>2</v>
      </c>
      <c r="SS135" s="31">
        <v>2</v>
      </c>
      <c r="ST135" s="31">
        <v>2</v>
      </c>
      <c r="SU135" s="31">
        <v>2</v>
      </c>
      <c r="SV135" s="31">
        <v>2</v>
      </c>
      <c r="SW135" s="31" t="s">
        <v>1437</v>
      </c>
      <c r="SX135" s="31">
        <v>1</v>
      </c>
      <c r="SZ135" s="31">
        <v>2</v>
      </c>
      <c r="TA135" s="31">
        <v>2</v>
      </c>
      <c r="TB135" s="31">
        <v>2</v>
      </c>
      <c r="TC135" s="31">
        <v>1</v>
      </c>
      <c r="TD135" s="31">
        <v>1</v>
      </c>
      <c r="TE135" s="31">
        <v>2</v>
      </c>
      <c r="TF135" s="31">
        <v>2</v>
      </c>
      <c r="TG135" s="31">
        <v>1</v>
      </c>
      <c r="TH135" s="31" t="s">
        <v>1437</v>
      </c>
      <c r="TJ135" s="31" t="s">
        <v>2154</v>
      </c>
      <c r="TK135" s="31" t="s">
        <v>2156</v>
      </c>
      <c r="TQ135" s="31">
        <v>1</v>
      </c>
      <c r="TS135" s="31">
        <v>2</v>
      </c>
      <c r="TT135" s="31">
        <v>2</v>
      </c>
      <c r="TU135" s="31">
        <v>2</v>
      </c>
      <c r="TV135" s="31">
        <v>2</v>
      </c>
      <c r="TW135" s="31">
        <v>2</v>
      </c>
      <c r="TX135" s="31">
        <v>2</v>
      </c>
      <c r="TY135" s="31">
        <v>2</v>
      </c>
      <c r="TZ135" s="31">
        <v>2</v>
      </c>
      <c r="UA135" s="31">
        <v>1</v>
      </c>
    </row>
    <row r="136" spans="1:547" s="31" customFormat="1" ht="13.5" customHeight="1">
      <c r="A136" s="31">
        <f t="shared" si="2"/>
        <v>134</v>
      </c>
      <c r="B136" s="31">
        <v>134</v>
      </c>
      <c r="C136" s="31">
        <v>5</v>
      </c>
      <c r="D136" s="31" t="s">
        <v>2692</v>
      </c>
      <c r="E136" s="31" t="s">
        <v>2729</v>
      </c>
      <c r="H136" s="31">
        <v>42681</v>
      </c>
      <c r="I136" s="31">
        <v>15585</v>
      </c>
      <c r="J136" s="31">
        <v>2</v>
      </c>
      <c r="K136" s="31">
        <v>1</v>
      </c>
      <c r="L136" s="31">
        <v>3</v>
      </c>
      <c r="M136" s="31">
        <v>2</v>
      </c>
      <c r="N136" s="31">
        <v>1</v>
      </c>
      <c r="O136" s="31">
        <v>1</v>
      </c>
      <c r="P136" s="31">
        <v>2</v>
      </c>
      <c r="Q136" s="31">
        <v>1</v>
      </c>
      <c r="R136" s="31">
        <v>42522</v>
      </c>
      <c r="S136" s="31">
        <v>42522</v>
      </c>
      <c r="T136" s="31">
        <v>42675</v>
      </c>
      <c r="W136" s="31">
        <v>1</v>
      </c>
      <c r="X136" s="31">
        <v>2</v>
      </c>
      <c r="Y136" s="31">
        <v>2</v>
      </c>
      <c r="Z136" s="31">
        <v>2</v>
      </c>
      <c r="AA136" s="31">
        <v>2</v>
      </c>
      <c r="AB136" s="31">
        <v>2</v>
      </c>
      <c r="AC136" s="31">
        <v>2</v>
      </c>
      <c r="AD136" s="31">
        <v>2</v>
      </c>
      <c r="AE136" s="31">
        <v>3</v>
      </c>
      <c r="AF136" s="31">
        <v>3</v>
      </c>
      <c r="AG136" s="31">
        <v>1</v>
      </c>
      <c r="AH136" s="31">
        <v>2</v>
      </c>
      <c r="AI136" s="31">
        <v>6</v>
      </c>
      <c r="AJ136" s="31">
        <v>2</v>
      </c>
      <c r="AK136" s="31">
        <v>4</v>
      </c>
      <c r="AL136" s="31">
        <v>2</v>
      </c>
      <c r="AN136" s="31">
        <v>2</v>
      </c>
      <c r="AO136" s="31">
        <v>2</v>
      </c>
      <c r="AP136" s="31">
        <v>2</v>
      </c>
      <c r="AQ136" s="31">
        <v>2</v>
      </c>
      <c r="AR136" s="31">
        <v>1</v>
      </c>
      <c r="AS136" s="31">
        <v>2</v>
      </c>
      <c r="AT136" s="31">
        <v>2</v>
      </c>
      <c r="AU136" s="31">
        <v>2</v>
      </c>
      <c r="AW136" s="31">
        <v>2</v>
      </c>
      <c r="AX136" s="31">
        <v>2</v>
      </c>
      <c r="AY136" s="31">
        <v>2</v>
      </c>
      <c r="AZ136" s="31">
        <v>1</v>
      </c>
      <c r="BA136" s="31">
        <v>1</v>
      </c>
      <c r="BB136" s="31">
        <v>1</v>
      </c>
      <c r="BD136" s="31">
        <v>2</v>
      </c>
      <c r="BE136" s="31">
        <v>2</v>
      </c>
      <c r="BF136" s="31">
        <v>2</v>
      </c>
      <c r="BG136" s="31">
        <v>1</v>
      </c>
      <c r="BH136" s="31">
        <v>1</v>
      </c>
      <c r="BI136" s="31">
        <v>1</v>
      </c>
      <c r="BK136" s="31">
        <v>2</v>
      </c>
      <c r="BM136" s="31">
        <v>2</v>
      </c>
      <c r="BN136" s="31">
        <v>2</v>
      </c>
      <c r="BO136" s="31">
        <v>2</v>
      </c>
      <c r="BP136" s="31">
        <v>1</v>
      </c>
      <c r="BR136" s="31">
        <v>1</v>
      </c>
      <c r="BT136" s="31">
        <v>1</v>
      </c>
      <c r="BU136" s="31">
        <v>2</v>
      </c>
      <c r="BV136" s="31">
        <v>2</v>
      </c>
      <c r="BW136" s="31">
        <v>2</v>
      </c>
      <c r="BX136" s="31">
        <v>2</v>
      </c>
      <c r="BY136" s="31">
        <v>3</v>
      </c>
      <c r="BZ136" s="31">
        <v>2</v>
      </c>
      <c r="CA136" s="31">
        <v>2</v>
      </c>
      <c r="CD136" s="31">
        <v>2</v>
      </c>
      <c r="CH136" s="31">
        <v>2</v>
      </c>
      <c r="CM136" s="31">
        <v>18</v>
      </c>
      <c r="CN136" s="31">
        <v>23</v>
      </c>
      <c r="CO136" s="31">
        <v>1</v>
      </c>
      <c r="DA136" s="31">
        <v>4</v>
      </c>
      <c r="DB136" s="31">
        <v>1</v>
      </c>
      <c r="DC136" s="31">
        <v>18</v>
      </c>
      <c r="DF136" s="31">
        <v>1</v>
      </c>
      <c r="DG136" s="31">
        <v>3</v>
      </c>
      <c r="DH136" s="31">
        <v>3</v>
      </c>
      <c r="DI136" s="31">
        <v>4</v>
      </c>
      <c r="DJ136" s="31">
        <v>4</v>
      </c>
      <c r="DK136" s="31">
        <v>2</v>
      </c>
      <c r="DL136" s="31">
        <v>4</v>
      </c>
      <c r="DM136" s="31">
        <v>2</v>
      </c>
      <c r="DN136" s="31">
        <v>0</v>
      </c>
      <c r="DO136" s="31">
        <v>3</v>
      </c>
      <c r="DP136" s="31">
        <v>4</v>
      </c>
      <c r="DQ136" s="31">
        <v>4</v>
      </c>
      <c r="DR136" s="31">
        <v>34</v>
      </c>
      <c r="DS136" s="31">
        <v>2.6800314465408799</v>
      </c>
      <c r="DT136" s="31">
        <v>203</v>
      </c>
      <c r="DU136" s="31">
        <v>0</v>
      </c>
      <c r="DV136" s="31">
        <v>171</v>
      </c>
      <c r="DW136" s="31" t="s">
        <v>2136</v>
      </c>
      <c r="DX136" s="31">
        <v>54.3</v>
      </c>
      <c r="DY136" s="31">
        <v>56.4</v>
      </c>
      <c r="DZ136" s="31">
        <v>66.8</v>
      </c>
      <c r="EA136" s="31" t="s">
        <v>2137</v>
      </c>
      <c r="EB136" s="31">
        <v>86</v>
      </c>
      <c r="EC136" s="31">
        <v>59</v>
      </c>
      <c r="ED136" s="31">
        <v>104</v>
      </c>
      <c r="EE136" s="31" t="s">
        <v>2138</v>
      </c>
      <c r="EV136" s="31">
        <v>1</v>
      </c>
      <c r="EW136" s="31">
        <v>2</v>
      </c>
      <c r="EX136" s="31">
        <v>2</v>
      </c>
      <c r="EY136" s="31">
        <v>1</v>
      </c>
      <c r="FA136" s="31">
        <v>3</v>
      </c>
      <c r="FK136" s="31">
        <v>1</v>
      </c>
      <c r="FL136" s="31">
        <v>2</v>
      </c>
      <c r="FM136" s="31">
        <v>2</v>
      </c>
      <c r="FN136" s="31">
        <v>2</v>
      </c>
      <c r="FO136" s="31">
        <v>2</v>
      </c>
      <c r="FP136" s="31">
        <v>2</v>
      </c>
      <c r="FQ136" s="31">
        <v>2</v>
      </c>
      <c r="FR136" s="31">
        <v>1</v>
      </c>
      <c r="FS136" s="31">
        <v>4</v>
      </c>
      <c r="FT136" s="31">
        <v>2</v>
      </c>
      <c r="FU136" s="31">
        <v>1</v>
      </c>
      <c r="FV136" s="31">
        <v>1</v>
      </c>
      <c r="FW136" s="31">
        <v>1</v>
      </c>
      <c r="FX136" s="31">
        <v>1</v>
      </c>
      <c r="FY136" s="31">
        <v>2</v>
      </c>
      <c r="GA136" s="31">
        <v>2</v>
      </c>
      <c r="GB136" s="31">
        <v>2</v>
      </c>
      <c r="GC136" s="31">
        <v>1</v>
      </c>
      <c r="GD136" s="31">
        <v>1958</v>
      </c>
      <c r="GE136" s="31">
        <v>1</v>
      </c>
      <c r="GF136" s="31">
        <v>2000</v>
      </c>
      <c r="GG136" s="31">
        <v>0.5</v>
      </c>
      <c r="GH136" s="31">
        <v>1</v>
      </c>
      <c r="GJ136" s="31">
        <v>2</v>
      </c>
      <c r="GL136" s="31">
        <v>1</v>
      </c>
      <c r="GO136" s="31">
        <v>2</v>
      </c>
      <c r="GQ136" s="31">
        <v>2</v>
      </c>
      <c r="GS136" s="31">
        <v>2</v>
      </c>
      <c r="GU136" s="31">
        <v>2</v>
      </c>
      <c r="GW136" s="31">
        <v>2</v>
      </c>
      <c r="HM136" s="31">
        <v>2</v>
      </c>
      <c r="HP136" s="31">
        <v>2</v>
      </c>
      <c r="HQ136" s="31">
        <v>2</v>
      </c>
      <c r="HR136" s="31">
        <v>2</v>
      </c>
      <c r="HS136" s="31">
        <v>2</v>
      </c>
      <c r="HT136" s="31">
        <v>2</v>
      </c>
      <c r="HU136" s="31">
        <v>2</v>
      </c>
      <c r="HV136" s="31">
        <v>2</v>
      </c>
      <c r="HZ136" s="31">
        <v>2</v>
      </c>
      <c r="IA136" s="31">
        <v>2</v>
      </c>
      <c r="IB136" s="31">
        <v>2</v>
      </c>
      <c r="IC136" s="31">
        <v>2</v>
      </c>
      <c r="ID136" s="31">
        <v>2</v>
      </c>
      <c r="IE136" s="31">
        <v>2</v>
      </c>
      <c r="IF136" s="31">
        <v>2</v>
      </c>
      <c r="IJ136" s="31">
        <v>2</v>
      </c>
      <c r="IK136" s="31">
        <v>2</v>
      </c>
      <c r="IL136" s="31">
        <v>2</v>
      </c>
      <c r="IM136" s="31">
        <v>2</v>
      </c>
      <c r="IN136" s="31">
        <v>2</v>
      </c>
      <c r="IO136" s="31">
        <v>2</v>
      </c>
      <c r="IP136" s="31">
        <v>2</v>
      </c>
      <c r="IT136" s="31">
        <v>2</v>
      </c>
      <c r="IU136" s="31">
        <v>2</v>
      </c>
      <c r="IV136" s="31">
        <v>2</v>
      </c>
      <c r="IW136" s="31">
        <v>2</v>
      </c>
      <c r="IX136" s="31">
        <v>2</v>
      </c>
      <c r="IY136" s="31">
        <v>2</v>
      </c>
      <c r="IZ136" s="31">
        <v>2</v>
      </c>
      <c r="JD136" s="31">
        <v>2</v>
      </c>
      <c r="JE136" s="31">
        <v>2</v>
      </c>
      <c r="JF136" s="31">
        <v>2</v>
      </c>
      <c r="JG136" s="31">
        <v>2</v>
      </c>
      <c r="JH136" s="31">
        <v>2</v>
      </c>
      <c r="JI136" s="31">
        <v>2</v>
      </c>
      <c r="JJ136" s="31">
        <v>2</v>
      </c>
      <c r="JN136" s="31" t="s">
        <v>2730</v>
      </c>
      <c r="JQ136" s="31" t="s">
        <v>368</v>
      </c>
      <c r="JZ136" s="31">
        <v>2</v>
      </c>
      <c r="KA136" s="31" t="s">
        <v>2598</v>
      </c>
      <c r="KB136" s="31">
        <v>87</v>
      </c>
      <c r="KC136" s="31">
        <v>2</v>
      </c>
      <c r="KD136" s="31" t="s">
        <v>368</v>
      </c>
      <c r="KE136" s="31">
        <v>79</v>
      </c>
      <c r="LA136" s="31" t="s">
        <v>2150</v>
      </c>
      <c r="LB136" s="31" t="s">
        <v>2731</v>
      </c>
      <c r="LC136" s="31">
        <v>2</v>
      </c>
      <c r="LD136" s="31">
        <v>1</v>
      </c>
      <c r="LE136" s="31" t="s">
        <v>2732</v>
      </c>
      <c r="LF136" s="31">
        <v>2</v>
      </c>
      <c r="LG136" s="31">
        <v>2</v>
      </c>
      <c r="LH136" s="31">
        <v>1</v>
      </c>
      <c r="LI136" s="31">
        <v>2</v>
      </c>
      <c r="LK136" s="31">
        <v>2</v>
      </c>
      <c r="LM136" s="31">
        <v>2</v>
      </c>
      <c r="LO136" s="31">
        <v>2</v>
      </c>
      <c r="LQ136" s="31">
        <v>2</v>
      </c>
      <c r="LS136" s="31">
        <v>2</v>
      </c>
      <c r="LU136" s="31">
        <v>2</v>
      </c>
      <c r="LW136" s="31">
        <v>2</v>
      </c>
      <c r="LY136" s="31">
        <v>2</v>
      </c>
      <c r="MA136" s="31">
        <v>2</v>
      </c>
      <c r="MC136" s="31">
        <v>2</v>
      </c>
      <c r="ME136" s="31">
        <v>2</v>
      </c>
      <c r="MG136" s="31">
        <v>2</v>
      </c>
      <c r="MI136" s="31">
        <v>2</v>
      </c>
      <c r="MK136" s="31">
        <v>2</v>
      </c>
      <c r="MM136" s="31">
        <v>2</v>
      </c>
      <c r="MO136" s="31">
        <v>2</v>
      </c>
      <c r="MQ136" s="31">
        <v>2</v>
      </c>
      <c r="MS136" s="31">
        <v>2</v>
      </c>
      <c r="MU136" s="31">
        <v>2</v>
      </c>
      <c r="MW136" s="31">
        <v>2</v>
      </c>
      <c r="MY136" s="31" t="s">
        <v>355</v>
      </c>
      <c r="NA136" s="31">
        <v>2</v>
      </c>
      <c r="NC136" s="31">
        <v>2</v>
      </c>
      <c r="NE136" s="31">
        <v>2</v>
      </c>
      <c r="NG136" s="31">
        <v>2</v>
      </c>
      <c r="NI136" s="31">
        <v>2</v>
      </c>
      <c r="NK136" s="31">
        <v>1</v>
      </c>
      <c r="NL136" s="31">
        <v>28</v>
      </c>
      <c r="NM136" s="31">
        <v>2</v>
      </c>
      <c r="NO136" s="31">
        <v>2</v>
      </c>
      <c r="NQ136" s="31">
        <v>2</v>
      </c>
      <c r="NS136" s="31">
        <v>2</v>
      </c>
      <c r="NU136" s="31">
        <v>2</v>
      </c>
      <c r="NW136" s="31">
        <v>2</v>
      </c>
      <c r="NY136" s="31">
        <v>2</v>
      </c>
      <c r="OA136" s="31">
        <v>2</v>
      </c>
      <c r="OC136" s="31">
        <v>2</v>
      </c>
      <c r="OE136" s="31">
        <v>2</v>
      </c>
      <c r="OG136" s="31">
        <v>2</v>
      </c>
      <c r="OI136" s="31">
        <v>1</v>
      </c>
      <c r="OJ136" s="31">
        <v>46</v>
      </c>
      <c r="OK136" s="31">
        <v>2</v>
      </c>
      <c r="OM136" s="31">
        <v>2</v>
      </c>
      <c r="OO136" s="31">
        <v>2</v>
      </c>
      <c r="OQ136" s="31" t="s">
        <v>355</v>
      </c>
      <c r="OS136" s="31">
        <v>2</v>
      </c>
      <c r="OU136" s="31">
        <v>2</v>
      </c>
      <c r="OW136" s="31">
        <v>2</v>
      </c>
      <c r="OY136" s="31">
        <v>2</v>
      </c>
      <c r="PA136" s="31">
        <v>2</v>
      </c>
      <c r="PC136" s="31">
        <v>2</v>
      </c>
      <c r="PE136" s="31">
        <v>2</v>
      </c>
      <c r="PG136" s="31">
        <v>2</v>
      </c>
      <c r="PI136" s="31">
        <v>2</v>
      </c>
      <c r="PK136" s="31">
        <v>2</v>
      </c>
      <c r="PM136" s="31">
        <v>2</v>
      </c>
      <c r="PO136" s="31">
        <v>2</v>
      </c>
      <c r="PQ136" s="31">
        <v>2</v>
      </c>
      <c r="PS136" s="31">
        <v>2</v>
      </c>
      <c r="PU136" s="31">
        <v>2</v>
      </c>
      <c r="PW136" s="31">
        <v>2</v>
      </c>
      <c r="PY136" s="31">
        <v>2</v>
      </c>
      <c r="QA136" s="31">
        <v>2</v>
      </c>
      <c r="QC136" s="31">
        <v>2</v>
      </c>
      <c r="QE136" s="31">
        <v>2</v>
      </c>
      <c r="QG136" s="31">
        <v>2</v>
      </c>
      <c r="QI136" s="31" t="s">
        <v>355</v>
      </c>
      <c r="QK136" s="31">
        <v>1</v>
      </c>
      <c r="QL136" s="31">
        <v>2</v>
      </c>
      <c r="QM136" s="31">
        <v>2</v>
      </c>
      <c r="QN136" s="31">
        <v>2</v>
      </c>
      <c r="QO136" s="31">
        <v>2</v>
      </c>
      <c r="QP136" s="31">
        <v>2</v>
      </c>
      <c r="QQ136" s="31">
        <v>2</v>
      </c>
      <c r="QR136" s="31">
        <v>2</v>
      </c>
      <c r="QS136" s="31">
        <v>1</v>
      </c>
      <c r="QT136" s="31">
        <v>2</v>
      </c>
      <c r="QU136" s="31">
        <v>2</v>
      </c>
      <c r="QV136" s="31">
        <v>2</v>
      </c>
      <c r="QW136" s="31">
        <v>2</v>
      </c>
      <c r="QX136" s="31">
        <v>2</v>
      </c>
      <c r="QY136" s="31">
        <v>2</v>
      </c>
      <c r="QZ136" s="31">
        <v>2</v>
      </c>
      <c r="RA136" s="31">
        <v>2</v>
      </c>
      <c r="RB136" s="31">
        <v>2</v>
      </c>
      <c r="RC136" s="31">
        <v>2</v>
      </c>
      <c r="RD136" s="31">
        <v>2</v>
      </c>
      <c r="RE136" s="31">
        <v>1</v>
      </c>
      <c r="RF136" s="31">
        <v>1</v>
      </c>
      <c r="RG136" s="31">
        <v>2</v>
      </c>
      <c r="RH136" s="31">
        <v>2</v>
      </c>
      <c r="RI136" s="31">
        <v>2</v>
      </c>
      <c r="RJ136" s="31">
        <v>2</v>
      </c>
      <c r="RK136" s="31">
        <v>1</v>
      </c>
      <c r="RL136" s="31">
        <v>2</v>
      </c>
      <c r="RM136" s="31">
        <v>2</v>
      </c>
      <c r="RN136" s="31">
        <v>1</v>
      </c>
      <c r="RO136" s="31">
        <v>1</v>
      </c>
      <c r="RP136" s="31">
        <v>2</v>
      </c>
      <c r="RQ136" s="31">
        <v>2</v>
      </c>
      <c r="RR136" s="31">
        <v>2</v>
      </c>
      <c r="RS136" s="31">
        <v>2</v>
      </c>
      <c r="RT136" s="31" t="s">
        <v>2231</v>
      </c>
      <c r="RU136" s="31" t="s">
        <v>2733</v>
      </c>
      <c r="RV136" s="31" t="s">
        <v>355</v>
      </c>
      <c r="RW136" s="31" t="s">
        <v>2728</v>
      </c>
      <c r="RX136" s="31">
        <v>3</v>
      </c>
      <c r="RZ136" s="31">
        <v>2</v>
      </c>
      <c r="SA136" s="31">
        <v>2</v>
      </c>
      <c r="SB136" s="31">
        <v>2</v>
      </c>
      <c r="SC136" s="31">
        <v>1</v>
      </c>
      <c r="SD136" s="31">
        <v>3</v>
      </c>
      <c r="SF136" s="31">
        <v>2</v>
      </c>
      <c r="SG136" s="31">
        <v>2</v>
      </c>
      <c r="SH136" s="31">
        <v>2</v>
      </c>
      <c r="SI136" s="31">
        <v>2</v>
      </c>
      <c r="SJ136" s="31">
        <v>2</v>
      </c>
      <c r="SK136" s="31">
        <v>2</v>
      </c>
      <c r="SL136" s="31">
        <v>2</v>
      </c>
      <c r="SM136" s="31" t="s">
        <v>1430</v>
      </c>
      <c r="SO136" s="31">
        <v>2</v>
      </c>
      <c r="SP136" s="31">
        <v>2</v>
      </c>
      <c r="SQ136" s="31">
        <v>2</v>
      </c>
      <c r="SR136" s="31">
        <v>2</v>
      </c>
      <c r="SS136" s="31">
        <v>2</v>
      </c>
      <c r="ST136" s="31">
        <v>2</v>
      </c>
      <c r="SU136" s="31">
        <v>2</v>
      </c>
      <c r="SV136" s="31">
        <v>1</v>
      </c>
      <c r="SW136" s="31" t="s">
        <v>1437</v>
      </c>
      <c r="SZ136" s="31">
        <v>2</v>
      </c>
      <c r="TA136" s="31">
        <v>2</v>
      </c>
      <c r="TB136" s="31">
        <v>2</v>
      </c>
      <c r="TC136" s="31">
        <v>2</v>
      </c>
      <c r="TD136" s="31">
        <v>1</v>
      </c>
      <c r="TE136" s="31">
        <v>2</v>
      </c>
      <c r="TF136" s="31">
        <v>2</v>
      </c>
      <c r="TG136" s="31">
        <v>1</v>
      </c>
      <c r="TJ136" s="31" t="s">
        <v>2155</v>
      </c>
      <c r="TK136" s="31" t="s">
        <v>2156</v>
      </c>
      <c r="TL136" s="31" t="s">
        <v>2234</v>
      </c>
      <c r="TS136" s="31">
        <v>2</v>
      </c>
      <c r="TT136" s="31">
        <v>2</v>
      </c>
      <c r="TU136" s="31">
        <v>2</v>
      </c>
      <c r="TV136" s="31">
        <v>2</v>
      </c>
      <c r="TW136" s="31">
        <v>2</v>
      </c>
      <c r="TX136" s="31">
        <v>2</v>
      </c>
      <c r="TY136" s="31">
        <v>2</v>
      </c>
      <c r="TZ136" s="31">
        <v>2</v>
      </c>
      <c r="UA136" s="31">
        <v>1</v>
      </c>
    </row>
    <row r="137" spans="1:547" s="31" customFormat="1" ht="13.5" customHeight="1">
      <c r="A137" s="31">
        <f t="shared" si="2"/>
        <v>135</v>
      </c>
      <c r="B137" s="31">
        <v>135</v>
      </c>
      <c r="C137" s="31">
        <v>6</v>
      </c>
      <c r="D137" s="31" t="s">
        <v>2692</v>
      </c>
      <c r="E137" s="31" t="s">
        <v>2734</v>
      </c>
      <c r="H137" s="31">
        <v>42684</v>
      </c>
      <c r="I137" s="31">
        <v>27366</v>
      </c>
      <c r="J137" s="31">
        <v>2</v>
      </c>
      <c r="K137" s="31">
        <v>1</v>
      </c>
      <c r="L137" s="31">
        <v>5</v>
      </c>
      <c r="M137" s="31">
        <v>2</v>
      </c>
      <c r="N137" s="31">
        <v>5</v>
      </c>
      <c r="O137" s="31">
        <v>2</v>
      </c>
      <c r="P137" s="31">
        <v>5</v>
      </c>
      <c r="Q137" s="31">
        <v>2</v>
      </c>
      <c r="R137" s="31">
        <v>41852</v>
      </c>
      <c r="S137" s="31">
        <v>41913</v>
      </c>
      <c r="T137" s="31">
        <v>41913</v>
      </c>
      <c r="W137" s="31">
        <v>1</v>
      </c>
      <c r="X137" s="31">
        <v>2</v>
      </c>
      <c r="Y137" s="31">
        <v>2</v>
      </c>
      <c r="Z137" s="31">
        <v>2</v>
      </c>
      <c r="AA137" s="31">
        <v>2</v>
      </c>
      <c r="AB137" s="31">
        <v>2</v>
      </c>
      <c r="AC137" s="31">
        <v>2</v>
      </c>
      <c r="AD137" s="31">
        <v>1</v>
      </c>
      <c r="AE137" s="31">
        <v>2</v>
      </c>
      <c r="AF137" s="31">
        <v>2</v>
      </c>
      <c r="AG137" s="31">
        <v>2</v>
      </c>
      <c r="AH137" s="31">
        <v>1</v>
      </c>
      <c r="AI137" s="31">
        <v>6</v>
      </c>
      <c r="AJ137" s="31">
        <v>2</v>
      </c>
      <c r="AK137" s="31">
        <v>1</v>
      </c>
      <c r="AL137" s="31">
        <v>2</v>
      </c>
      <c r="AN137" s="31">
        <v>2</v>
      </c>
      <c r="AO137" s="31">
        <v>2</v>
      </c>
      <c r="AP137" s="31">
        <v>2</v>
      </c>
      <c r="AQ137" s="31">
        <v>2</v>
      </c>
      <c r="AR137" s="31">
        <v>2</v>
      </c>
      <c r="AS137" s="31">
        <v>2</v>
      </c>
      <c r="AT137" s="31">
        <v>2</v>
      </c>
      <c r="AU137" s="31">
        <v>2</v>
      </c>
      <c r="AW137" s="31">
        <v>1</v>
      </c>
      <c r="AX137" s="31">
        <v>1</v>
      </c>
      <c r="AY137" s="31">
        <v>2</v>
      </c>
      <c r="AZ137" s="31">
        <v>1</v>
      </c>
      <c r="BA137" s="31">
        <v>1</v>
      </c>
      <c r="BB137" s="31">
        <v>2</v>
      </c>
      <c r="BD137" s="31">
        <v>1</v>
      </c>
      <c r="BE137" s="31">
        <v>1</v>
      </c>
      <c r="BF137" s="31">
        <v>2</v>
      </c>
      <c r="BG137" s="31">
        <v>1</v>
      </c>
      <c r="BH137" s="31">
        <v>2</v>
      </c>
      <c r="BI137" s="31">
        <v>2</v>
      </c>
      <c r="BK137" s="31">
        <v>2</v>
      </c>
      <c r="BL137" s="31">
        <v>2</v>
      </c>
      <c r="BM137" s="31">
        <v>2</v>
      </c>
      <c r="BN137" s="31">
        <v>2</v>
      </c>
      <c r="BO137" s="31">
        <v>2</v>
      </c>
      <c r="BP137" s="31">
        <v>2</v>
      </c>
      <c r="BQ137" s="31">
        <v>2</v>
      </c>
      <c r="BT137" s="31">
        <v>2</v>
      </c>
      <c r="BU137" s="31">
        <v>2</v>
      </c>
      <c r="BV137" s="31">
        <v>2</v>
      </c>
      <c r="BW137" s="31">
        <v>2</v>
      </c>
      <c r="BX137" s="31">
        <v>2</v>
      </c>
      <c r="BY137" s="31">
        <v>1</v>
      </c>
      <c r="BZ137" s="31">
        <v>2</v>
      </c>
      <c r="CA137" s="31">
        <v>2</v>
      </c>
      <c r="CB137" s="31">
        <v>1</v>
      </c>
      <c r="CC137" s="31">
        <v>1</v>
      </c>
      <c r="CD137" s="31">
        <v>1</v>
      </c>
      <c r="CH137" s="31">
        <v>1</v>
      </c>
      <c r="CM137" s="31">
        <v>7</v>
      </c>
      <c r="CN137" s="31">
        <v>5</v>
      </c>
      <c r="CO137" s="31">
        <v>9</v>
      </c>
      <c r="CP137" s="31">
        <v>16</v>
      </c>
      <c r="CQ137" s="31">
        <v>21</v>
      </c>
      <c r="DA137" s="31">
        <v>2</v>
      </c>
      <c r="DB137" s="31">
        <v>4</v>
      </c>
      <c r="DC137" s="31">
        <v>6</v>
      </c>
      <c r="DF137" s="31">
        <v>4</v>
      </c>
      <c r="DG137" s="31">
        <v>4</v>
      </c>
      <c r="DH137" s="31">
        <v>4</v>
      </c>
      <c r="DI137" s="31">
        <v>3</v>
      </c>
      <c r="DJ137" s="31">
        <v>3</v>
      </c>
      <c r="DK137" s="31">
        <v>3</v>
      </c>
      <c r="DL137" s="31">
        <v>3</v>
      </c>
      <c r="DM137" s="31">
        <v>3</v>
      </c>
      <c r="DN137" s="31">
        <v>2</v>
      </c>
      <c r="DO137" s="31">
        <v>4</v>
      </c>
      <c r="DP137" s="31">
        <v>4</v>
      </c>
      <c r="DQ137" s="31">
        <v>4</v>
      </c>
      <c r="DR137" s="31">
        <v>41</v>
      </c>
      <c r="DS137" s="31">
        <v>0.25608473557692302</v>
      </c>
      <c r="DT137" s="31">
        <v>440</v>
      </c>
      <c r="DU137" s="31">
        <v>0</v>
      </c>
      <c r="DV137" s="31">
        <v>171</v>
      </c>
      <c r="DW137" s="31" t="s">
        <v>2136</v>
      </c>
      <c r="DX137" s="31">
        <v>64.2</v>
      </c>
      <c r="DY137" s="31">
        <v>56.4</v>
      </c>
      <c r="DZ137" s="31">
        <v>66.8</v>
      </c>
      <c r="EA137" s="31" t="s">
        <v>2137</v>
      </c>
      <c r="EB137" s="31">
        <v>68</v>
      </c>
      <c r="EC137" s="31">
        <v>59</v>
      </c>
      <c r="ED137" s="31">
        <v>104</v>
      </c>
      <c r="EE137" s="31" t="s">
        <v>2138</v>
      </c>
      <c r="EV137" s="31">
        <v>1</v>
      </c>
      <c r="EW137" s="31">
        <v>2</v>
      </c>
      <c r="EX137" s="31">
        <v>2</v>
      </c>
      <c r="EY137" s="31">
        <v>2</v>
      </c>
      <c r="FA137" s="31">
        <v>1</v>
      </c>
      <c r="FK137" s="31">
        <v>2</v>
      </c>
      <c r="FL137" s="31">
        <v>2</v>
      </c>
      <c r="FM137" s="31">
        <v>2</v>
      </c>
      <c r="FN137" s="31">
        <v>2</v>
      </c>
      <c r="FO137" s="31">
        <v>2</v>
      </c>
      <c r="FP137" s="31">
        <v>2</v>
      </c>
      <c r="FQ137" s="31">
        <v>2</v>
      </c>
      <c r="FR137" s="31">
        <v>2</v>
      </c>
      <c r="FS137" s="31">
        <v>4</v>
      </c>
      <c r="FT137" s="31">
        <v>2</v>
      </c>
      <c r="FU137" s="31">
        <v>2</v>
      </c>
      <c r="FV137" s="31">
        <v>2</v>
      </c>
      <c r="FW137" s="31">
        <v>1</v>
      </c>
      <c r="FX137" s="31">
        <v>1</v>
      </c>
      <c r="FY137" s="31">
        <v>2</v>
      </c>
      <c r="GA137" s="31">
        <v>2</v>
      </c>
      <c r="GB137" s="31">
        <v>2</v>
      </c>
      <c r="GC137" s="31">
        <v>1</v>
      </c>
      <c r="GD137" s="31">
        <v>1990</v>
      </c>
      <c r="GE137" s="31">
        <v>1</v>
      </c>
      <c r="GF137" s="31">
        <v>2000</v>
      </c>
      <c r="GG137" s="31">
        <v>0.5</v>
      </c>
      <c r="GH137" s="31">
        <v>2</v>
      </c>
      <c r="GJ137" s="31">
        <v>2</v>
      </c>
      <c r="GL137" s="31">
        <v>1</v>
      </c>
      <c r="GM137" s="31">
        <v>42614</v>
      </c>
      <c r="GN137" s="31" t="s">
        <v>2735</v>
      </c>
      <c r="GO137" s="31">
        <v>2</v>
      </c>
      <c r="GQ137" s="31">
        <v>2</v>
      </c>
      <c r="GS137" s="31">
        <v>2</v>
      </c>
      <c r="GU137" s="31">
        <v>2</v>
      </c>
      <c r="GW137" s="31">
        <v>2</v>
      </c>
      <c r="HM137" s="31">
        <v>2</v>
      </c>
      <c r="HP137" s="31">
        <v>2</v>
      </c>
      <c r="HQ137" s="31">
        <v>2</v>
      </c>
      <c r="HR137" s="31">
        <v>2</v>
      </c>
      <c r="HS137" s="31">
        <v>2</v>
      </c>
      <c r="HT137" s="31">
        <v>2</v>
      </c>
      <c r="HU137" s="31">
        <v>2</v>
      </c>
      <c r="HV137" s="31">
        <v>2</v>
      </c>
      <c r="HZ137" s="31">
        <v>2</v>
      </c>
      <c r="IA137" s="31">
        <v>2</v>
      </c>
      <c r="IB137" s="31">
        <v>2</v>
      </c>
      <c r="IC137" s="31">
        <v>2</v>
      </c>
      <c r="ID137" s="31">
        <v>2</v>
      </c>
      <c r="IE137" s="31">
        <v>2</v>
      </c>
      <c r="IF137" s="31">
        <v>2</v>
      </c>
      <c r="IJ137" s="31">
        <v>2</v>
      </c>
      <c r="IK137" s="31">
        <v>2</v>
      </c>
      <c r="IL137" s="31">
        <v>2</v>
      </c>
      <c r="IM137" s="31">
        <v>2</v>
      </c>
      <c r="IN137" s="31">
        <v>2</v>
      </c>
      <c r="IO137" s="31">
        <v>2</v>
      </c>
      <c r="IP137" s="31">
        <v>2</v>
      </c>
      <c r="IT137" s="31">
        <v>2</v>
      </c>
      <c r="IU137" s="31">
        <v>2</v>
      </c>
      <c r="IV137" s="31">
        <v>2</v>
      </c>
      <c r="IW137" s="31">
        <v>2</v>
      </c>
      <c r="IX137" s="31">
        <v>2</v>
      </c>
      <c r="IY137" s="31">
        <v>2</v>
      </c>
      <c r="IZ137" s="31">
        <v>2</v>
      </c>
      <c r="JD137" s="31">
        <v>2</v>
      </c>
      <c r="JE137" s="31">
        <v>2</v>
      </c>
      <c r="JF137" s="31">
        <v>2</v>
      </c>
      <c r="JG137" s="31">
        <v>2</v>
      </c>
      <c r="JH137" s="31">
        <v>2</v>
      </c>
      <c r="JI137" s="31">
        <v>2</v>
      </c>
      <c r="JJ137" s="31">
        <v>2</v>
      </c>
      <c r="JN137" s="31" t="s">
        <v>2736</v>
      </c>
      <c r="JQ137" s="31" t="s">
        <v>2737</v>
      </c>
      <c r="JT137" s="31" t="s">
        <v>2738</v>
      </c>
      <c r="JU137" s="31" t="s">
        <v>2739</v>
      </c>
      <c r="JZ137" s="31">
        <v>1</v>
      </c>
      <c r="KC137" s="31">
        <v>1</v>
      </c>
      <c r="KF137" s="31" t="s">
        <v>2740</v>
      </c>
      <c r="KG137" s="31" t="s">
        <v>2741</v>
      </c>
      <c r="KH137" s="31">
        <v>61</v>
      </c>
      <c r="KI137" s="31" t="s">
        <v>2740</v>
      </c>
      <c r="KJ137" s="31" t="s">
        <v>2742</v>
      </c>
      <c r="KK137" s="31">
        <v>38</v>
      </c>
      <c r="LA137" s="31" t="s">
        <v>2161</v>
      </c>
      <c r="LB137" s="31" t="s">
        <v>2743</v>
      </c>
      <c r="LC137" s="31">
        <v>2</v>
      </c>
      <c r="LD137" s="31">
        <v>3</v>
      </c>
      <c r="LE137" s="31" t="s">
        <v>2161</v>
      </c>
      <c r="LF137" s="31">
        <v>2</v>
      </c>
      <c r="LG137" s="31">
        <v>2</v>
      </c>
      <c r="LH137" s="31">
        <v>1</v>
      </c>
      <c r="LI137" s="31">
        <v>2</v>
      </c>
      <c r="LK137" s="31">
        <v>2</v>
      </c>
      <c r="LM137" s="31">
        <v>2</v>
      </c>
      <c r="LO137" s="31">
        <v>2</v>
      </c>
      <c r="LQ137" s="31">
        <v>2</v>
      </c>
      <c r="LS137" s="31">
        <v>2</v>
      </c>
      <c r="LU137" s="31">
        <v>2</v>
      </c>
      <c r="LW137" s="31">
        <v>2</v>
      </c>
      <c r="LY137" s="31">
        <v>2</v>
      </c>
      <c r="MA137" s="31">
        <v>2</v>
      </c>
      <c r="MC137" s="31">
        <v>2</v>
      </c>
      <c r="ME137" s="31">
        <v>2</v>
      </c>
      <c r="MG137" s="31">
        <v>2</v>
      </c>
      <c r="MI137" s="31">
        <v>2</v>
      </c>
      <c r="MK137" s="31">
        <v>2</v>
      </c>
      <c r="MM137" s="31">
        <v>2</v>
      </c>
      <c r="MO137" s="31">
        <v>2</v>
      </c>
      <c r="MQ137" s="31">
        <v>2</v>
      </c>
      <c r="MS137" s="31">
        <v>2</v>
      </c>
      <c r="MU137" s="31">
        <v>2</v>
      </c>
      <c r="MW137" s="31">
        <v>2</v>
      </c>
      <c r="MY137" s="31" t="s">
        <v>355</v>
      </c>
      <c r="NA137" s="31">
        <v>2</v>
      </c>
      <c r="NC137" s="31">
        <v>2</v>
      </c>
      <c r="NE137" s="31">
        <v>2</v>
      </c>
      <c r="NG137" s="31">
        <v>2</v>
      </c>
      <c r="NI137" s="31">
        <v>2</v>
      </c>
      <c r="NK137" s="31">
        <v>2</v>
      </c>
      <c r="NM137" s="31">
        <v>2</v>
      </c>
      <c r="NO137" s="31">
        <v>2</v>
      </c>
      <c r="NQ137" s="31">
        <v>2</v>
      </c>
      <c r="NS137" s="31">
        <v>1</v>
      </c>
      <c r="NT137" s="31">
        <v>24</v>
      </c>
      <c r="NU137" s="31">
        <v>2</v>
      </c>
      <c r="NW137" s="31">
        <v>2</v>
      </c>
      <c r="NY137" s="31">
        <v>2</v>
      </c>
      <c r="OA137" s="31">
        <v>2</v>
      </c>
      <c r="OC137" s="31">
        <v>2</v>
      </c>
      <c r="OE137" s="31">
        <v>2</v>
      </c>
      <c r="OG137" s="31">
        <v>2</v>
      </c>
      <c r="OI137" s="31">
        <v>2</v>
      </c>
      <c r="OK137" s="31">
        <v>2</v>
      </c>
      <c r="OM137" s="31">
        <v>2</v>
      </c>
      <c r="OO137" s="31">
        <v>2</v>
      </c>
      <c r="OQ137" s="31" t="s">
        <v>355</v>
      </c>
      <c r="OS137" s="31">
        <v>2</v>
      </c>
      <c r="OU137" s="31">
        <v>2</v>
      </c>
      <c r="OW137" s="31">
        <v>2</v>
      </c>
      <c r="OY137" s="31">
        <v>2</v>
      </c>
      <c r="PA137" s="31">
        <v>2</v>
      </c>
      <c r="PC137" s="31">
        <v>2</v>
      </c>
      <c r="PE137" s="31">
        <v>2</v>
      </c>
      <c r="PG137" s="31">
        <v>2</v>
      </c>
      <c r="PI137" s="31">
        <v>2</v>
      </c>
      <c r="PK137" s="31">
        <v>2</v>
      </c>
      <c r="PM137" s="31">
        <v>2</v>
      </c>
      <c r="PO137" s="31">
        <v>2</v>
      </c>
      <c r="PQ137" s="31">
        <v>2</v>
      </c>
      <c r="PS137" s="31">
        <v>2</v>
      </c>
      <c r="PU137" s="31">
        <v>2</v>
      </c>
      <c r="PW137" s="31">
        <v>2</v>
      </c>
      <c r="PY137" s="31">
        <v>2</v>
      </c>
      <c r="QA137" s="31">
        <v>2</v>
      </c>
      <c r="QC137" s="31">
        <v>1</v>
      </c>
      <c r="QD137" s="31">
        <v>10</v>
      </c>
      <c r="QE137" s="31">
        <v>2</v>
      </c>
      <c r="QG137" s="31">
        <v>2</v>
      </c>
      <c r="QI137" s="31" t="s">
        <v>355</v>
      </c>
      <c r="QK137" s="31">
        <v>3</v>
      </c>
      <c r="QL137" s="31">
        <v>2</v>
      </c>
      <c r="QM137" s="31">
        <v>2</v>
      </c>
      <c r="QN137" s="31">
        <v>2</v>
      </c>
      <c r="QO137" s="31">
        <v>2</v>
      </c>
      <c r="QP137" s="31">
        <v>2</v>
      </c>
      <c r="QQ137" s="31">
        <v>2</v>
      </c>
      <c r="QR137" s="31">
        <v>2</v>
      </c>
      <c r="QS137" s="31">
        <v>2</v>
      </c>
      <c r="QT137" s="31">
        <v>2</v>
      </c>
      <c r="QU137" s="31">
        <v>2</v>
      </c>
      <c r="QV137" s="31">
        <v>2</v>
      </c>
      <c r="QW137" s="31">
        <v>2</v>
      </c>
      <c r="QX137" s="31">
        <v>2</v>
      </c>
      <c r="QY137" s="31">
        <v>2</v>
      </c>
      <c r="QZ137" s="31">
        <v>2</v>
      </c>
      <c r="RA137" s="31">
        <v>2</v>
      </c>
      <c r="RB137" s="31">
        <v>2</v>
      </c>
      <c r="RC137" s="31">
        <v>1</v>
      </c>
      <c r="RD137" s="31">
        <v>2</v>
      </c>
      <c r="RE137" s="31">
        <v>2</v>
      </c>
      <c r="RF137" s="31">
        <v>2</v>
      </c>
      <c r="RG137" s="31">
        <v>2</v>
      </c>
      <c r="RH137" s="31">
        <v>2</v>
      </c>
      <c r="RI137" s="31">
        <v>2</v>
      </c>
      <c r="RJ137" s="31">
        <v>2</v>
      </c>
      <c r="RK137" s="31">
        <v>2</v>
      </c>
      <c r="RL137" s="31">
        <v>2</v>
      </c>
      <c r="RM137" s="31">
        <v>2</v>
      </c>
      <c r="RN137" s="31">
        <v>2</v>
      </c>
      <c r="RO137" s="31">
        <v>1</v>
      </c>
      <c r="RP137" s="31">
        <v>2</v>
      </c>
      <c r="RQ137" s="31">
        <v>2</v>
      </c>
      <c r="RR137" s="31">
        <v>2</v>
      </c>
      <c r="RS137" s="31">
        <v>2</v>
      </c>
      <c r="RT137" s="31" t="s">
        <v>1863</v>
      </c>
      <c r="RU137" s="31" t="s">
        <v>1863</v>
      </c>
      <c r="RV137" s="31" t="s">
        <v>355</v>
      </c>
      <c r="RW137" s="31" t="s">
        <v>355</v>
      </c>
      <c r="RX137" s="31">
        <v>5</v>
      </c>
      <c r="RY137" s="31">
        <v>2</v>
      </c>
      <c r="RZ137" s="31">
        <v>2</v>
      </c>
      <c r="SA137" s="31">
        <v>2</v>
      </c>
      <c r="SB137" s="31">
        <v>2</v>
      </c>
      <c r="SC137" s="31">
        <v>2</v>
      </c>
      <c r="SD137" s="31">
        <v>4</v>
      </c>
      <c r="SE137" s="31">
        <v>2</v>
      </c>
      <c r="SF137" s="31">
        <v>2</v>
      </c>
      <c r="SG137" s="31">
        <v>2</v>
      </c>
      <c r="SH137" s="31">
        <v>2</v>
      </c>
      <c r="SI137" s="31">
        <v>2</v>
      </c>
      <c r="SJ137" s="31">
        <v>2</v>
      </c>
      <c r="SK137" s="31">
        <v>2</v>
      </c>
      <c r="SL137" s="31">
        <v>2</v>
      </c>
      <c r="SM137" s="31" t="s">
        <v>2153</v>
      </c>
      <c r="SO137" s="31">
        <v>2</v>
      </c>
      <c r="SP137" s="31">
        <v>2</v>
      </c>
      <c r="SQ137" s="31">
        <v>2</v>
      </c>
      <c r="SR137" s="31">
        <v>2</v>
      </c>
      <c r="SS137" s="31">
        <v>2</v>
      </c>
      <c r="ST137" s="31">
        <v>2</v>
      </c>
      <c r="SU137" s="31">
        <v>2</v>
      </c>
      <c r="SV137" s="31">
        <v>2</v>
      </c>
      <c r="SW137" s="31" t="s">
        <v>1430</v>
      </c>
      <c r="SX137" s="31">
        <v>0.25</v>
      </c>
      <c r="SZ137" s="31">
        <v>2</v>
      </c>
      <c r="TA137" s="31">
        <v>2</v>
      </c>
      <c r="TB137" s="31">
        <v>2</v>
      </c>
      <c r="TC137" s="31">
        <v>2</v>
      </c>
      <c r="TD137" s="31">
        <v>2</v>
      </c>
      <c r="TE137" s="31">
        <v>2</v>
      </c>
      <c r="TF137" s="31">
        <v>2</v>
      </c>
      <c r="TG137" s="31">
        <v>2</v>
      </c>
      <c r="TJ137" s="31" t="s">
        <v>2154</v>
      </c>
      <c r="TK137" s="31" t="s">
        <v>2155</v>
      </c>
      <c r="TL137" s="31" t="s">
        <v>2156</v>
      </c>
      <c r="TM137" s="31" t="s">
        <v>2234</v>
      </c>
      <c r="TQ137" s="31">
        <v>2</v>
      </c>
      <c r="TS137" s="31">
        <v>2</v>
      </c>
      <c r="TT137" s="31">
        <v>2</v>
      </c>
      <c r="TU137" s="31">
        <v>2</v>
      </c>
      <c r="TV137" s="31">
        <v>1</v>
      </c>
      <c r="TW137" s="31">
        <v>2</v>
      </c>
      <c r="TX137" s="31">
        <v>2</v>
      </c>
      <c r="TY137" s="31">
        <v>2</v>
      </c>
      <c r="TZ137" s="31">
        <v>1</v>
      </c>
      <c r="UA137" s="31">
        <v>1</v>
      </c>
    </row>
    <row r="138" spans="1:547" s="31" customFormat="1" ht="13.5" customHeight="1">
      <c r="A138" s="31">
        <f t="shared" si="2"/>
        <v>136</v>
      </c>
      <c r="B138" s="31">
        <v>136</v>
      </c>
      <c r="C138" s="31">
        <v>7</v>
      </c>
      <c r="D138" s="31" t="s">
        <v>2692</v>
      </c>
      <c r="E138" s="31" t="s">
        <v>2744</v>
      </c>
      <c r="H138" s="31">
        <v>42696</v>
      </c>
      <c r="I138" s="31">
        <v>16228</v>
      </c>
      <c r="J138" s="31">
        <v>2</v>
      </c>
      <c r="K138" s="31">
        <v>1</v>
      </c>
      <c r="L138" s="31">
        <v>5</v>
      </c>
      <c r="M138" s="31">
        <v>2</v>
      </c>
      <c r="N138" s="31">
        <v>1</v>
      </c>
      <c r="O138" s="31">
        <v>1</v>
      </c>
      <c r="P138" s="31">
        <v>5</v>
      </c>
      <c r="Q138" s="31">
        <v>2</v>
      </c>
      <c r="R138" s="31">
        <v>42234</v>
      </c>
      <c r="S138" s="31">
        <v>42675</v>
      </c>
      <c r="T138" s="31">
        <v>42697</v>
      </c>
      <c r="W138" s="31">
        <v>2</v>
      </c>
      <c r="X138" s="31">
        <v>1</v>
      </c>
      <c r="Y138" s="31">
        <v>2</v>
      </c>
      <c r="Z138" s="31">
        <v>2</v>
      </c>
      <c r="AA138" s="31">
        <v>2</v>
      </c>
      <c r="AB138" s="31">
        <v>2</v>
      </c>
      <c r="AC138" s="31">
        <v>2</v>
      </c>
      <c r="AD138" s="31">
        <v>2</v>
      </c>
      <c r="AH138" s="31">
        <v>2</v>
      </c>
      <c r="AI138" s="31">
        <v>1</v>
      </c>
      <c r="AJ138" s="31">
        <v>2</v>
      </c>
      <c r="AK138" s="31">
        <v>4</v>
      </c>
      <c r="AL138" s="31">
        <v>2</v>
      </c>
      <c r="AN138" s="31">
        <v>2</v>
      </c>
      <c r="AO138" s="31">
        <v>2</v>
      </c>
      <c r="AP138" s="31">
        <v>2</v>
      </c>
      <c r="AQ138" s="31">
        <v>1</v>
      </c>
      <c r="AR138" s="31">
        <v>1</v>
      </c>
      <c r="AS138" s="31">
        <v>2</v>
      </c>
      <c r="AT138" s="31">
        <v>2</v>
      </c>
      <c r="AU138" s="31">
        <v>2</v>
      </c>
      <c r="AW138" s="31">
        <v>2</v>
      </c>
      <c r="AX138" s="31">
        <v>2</v>
      </c>
      <c r="AY138" s="31">
        <v>2</v>
      </c>
      <c r="AZ138" s="31">
        <v>1</v>
      </c>
      <c r="BA138" s="31">
        <v>1</v>
      </c>
      <c r="BB138" s="31">
        <v>2</v>
      </c>
      <c r="BD138" s="31">
        <v>2</v>
      </c>
      <c r="BE138" s="31">
        <v>2</v>
      </c>
      <c r="BF138" s="31">
        <v>2</v>
      </c>
      <c r="BG138" s="31">
        <v>2</v>
      </c>
      <c r="BH138" s="31">
        <v>1</v>
      </c>
      <c r="BI138" s="31">
        <v>2</v>
      </c>
      <c r="BK138" s="31">
        <v>2</v>
      </c>
      <c r="BL138" s="31">
        <v>2</v>
      </c>
      <c r="BM138" s="31">
        <v>2</v>
      </c>
      <c r="BN138" s="31">
        <v>2</v>
      </c>
      <c r="BO138" s="31">
        <v>2</v>
      </c>
      <c r="BP138" s="31">
        <v>2</v>
      </c>
      <c r="BQ138" s="31">
        <v>4</v>
      </c>
      <c r="BT138" s="31">
        <v>2</v>
      </c>
      <c r="BU138" s="31">
        <v>2</v>
      </c>
      <c r="BV138" s="31">
        <v>2</v>
      </c>
      <c r="BW138" s="31">
        <v>2</v>
      </c>
      <c r="BX138" s="31">
        <v>2</v>
      </c>
      <c r="BY138" s="31">
        <v>3</v>
      </c>
      <c r="BZ138" s="31">
        <v>2</v>
      </c>
      <c r="CA138" s="31">
        <v>2</v>
      </c>
      <c r="CC138" s="31">
        <v>2</v>
      </c>
      <c r="CD138" s="31">
        <v>1</v>
      </c>
      <c r="CH138" s="31">
        <v>1</v>
      </c>
      <c r="CM138" s="31">
        <v>1</v>
      </c>
      <c r="CN138" s="31">
        <v>7</v>
      </c>
      <c r="DA138" s="31">
        <v>1</v>
      </c>
      <c r="DB138" s="31">
        <v>2</v>
      </c>
      <c r="DC138" s="31">
        <v>15</v>
      </c>
      <c r="DF138" s="31">
        <v>2</v>
      </c>
      <c r="DG138" s="31">
        <v>2</v>
      </c>
      <c r="DH138" s="31">
        <v>2</v>
      </c>
      <c r="DI138" s="31">
        <v>4</v>
      </c>
      <c r="DJ138" s="31">
        <v>4</v>
      </c>
      <c r="DK138" s="31">
        <v>4</v>
      </c>
      <c r="DL138" s="31">
        <v>4</v>
      </c>
      <c r="DM138" s="31">
        <v>4</v>
      </c>
      <c r="DN138" s="31">
        <v>4</v>
      </c>
      <c r="DO138" s="31">
        <v>4</v>
      </c>
      <c r="DP138" s="31">
        <v>4</v>
      </c>
      <c r="DQ138" s="31">
        <v>4</v>
      </c>
      <c r="DR138" s="31">
        <v>42</v>
      </c>
      <c r="DS138" s="31">
        <v>0.39529220779220697</v>
      </c>
      <c r="DT138" s="31">
        <v>533</v>
      </c>
      <c r="DU138" s="31">
        <v>0</v>
      </c>
      <c r="DV138" s="31">
        <v>171</v>
      </c>
      <c r="DW138" s="31" t="s">
        <v>2136</v>
      </c>
      <c r="DX138" s="31">
        <v>60.4</v>
      </c>
      <c r="DY138" s="31">
        <v>56.4</v>
      </c>
      <c r="DZ138" s="31">
        <v>66.8</v>
      </c>
      <c r="EA138" s="31" t="s">
        <v>2137</v>
      </c>
      <c r="EB138" s="31">
        <v>93</v>
      </c>
      <c r="EC138" s="31">
        <v>59</v>
      </c>
      <c r="ED138" s="31">
        <v>104</v>
      </c>
      <c r="EE138" s="31" t="s">
        <v>2138</v>
      </c>
      <c r="EV138" s="31">
        <v>2</v>
      </c>
      <c r="EW138" s="31">
        <v>2</v>
      </c>
      <c r="EX138" s="31">
        <v>2</v>
      </c>
      <c r="FA138" s="31">
        <v>1</v>
      </c>
      <c r="FK138" s="31">
        <v>1</v>
      </c>
      <c r="FL138" s="31">
        <v>2</v>
      </c>
      <c r="FM138" s="31">
        <v>1</v>
      </c>
      <c r="FN138" s="31">
        <v>2</v>
      </c>
      <c r="FO138" s="31">
        <v>2</v>
      </c>
      <c r="FP138" s="31">
        <v>2</v>
      </c>
      <c r="FQ138" s="31">
        <v>2</v>
      </c>
      <c r="FR138" s="31">
        <v>2</v>
      </c>
      <c r="FS138" s="31">
        <v>4</v>
      </c>
      <c r="FT138" s="31">
        <v>1</v>
      </c>
      <c r="FU138" s="31">
        <v>2</v>
      </c>
      <c r="FV138" s="31">
        <v>2</v>
      </c>
      <c r="FW138" s="31">
        <v>1</v>
      </c>
      <c r="FX138" s="31">
        <v>1</v>
      </c>
      <c r="FY138" s="31">
        <v>2</v>
      </c>
      <c r="GA138" s="31">
        <v>2</v>
      </c>
      <c r="GB138" s="31">
        <v>2</v>
      </c>
      <c r="GC138" s="31">
        <v>2</v>
      </c>
      <c r="GE138" s="31">
        <v>2</v>
      </c>
      <c r="GH138" s="31">
        <v>2</v>
      </c>
      <c r="GJ138" s="31">
        <v>2</v>
      </c>
      <c r="GL138" s="31">
        <v>1</v>
      </c>
      <c r="GO138" s="31">
        <v>2</v>
      </c>
      <c r="GQ138" s="31">
        <v>1</v>
      </c>
      <c r="GR138" s="31" t="s">
        <v>2745</v>
      </c>
      <c r="GS138" s="31">
        <v>1</v>
      </c>
      <c r="GT138" s="31" t="s">
        <v>2395</v>
      </c>
      <c r="GU138" s="31">
        <v>2</v>
      </c>
      <c r="GW138" s="31">
        <v>2</v>
      </c>
      <c r="HM138" s="31">
        <v>2</v>
      </c>
      <c r="HP138" s="31">
        <v>2</v>
      </c>
      <c r="HQ138" s="31">
        <v>2</v>
      </c>
      <c r="HR138" s="31">
        <v>2</v>
      </c>
      <c r="HS138" s="31">
        <v>2</v>
      </c>
      <c r="HT138" s="31">
        <v>2</v>
      </c>
      <c r="HU138" s="31">
        <v>2</v>
      </c>
      <c r="HV138" s="31">
        <v>2</v>
      </c>
      <c r="HZ138" s="31">
        <v>2</v>
      </c>
      <c r="IA138" s="31">
        <v>2</v>
      </c>
      <c r="IB138" s="31">
        <v>2</v>
      </c>
      <c r="IC138" s="31">
        <v>2</v>
      </c>
      <c r="ID138" s="31">
        <v>2</v>
      </c>
      <c r="IE138" s="31">
        <v>2</v>
      </c>
      <c r="IF138" s="31">
        <v>2</v>
      </c>
      <c r="IJ138" s="31">
        <v>2</v>
      </c>
      <c r="IK138" s="31">
        <v>2</v>
      </c>
      <c r="IL138" s="31">
        <v>2</v>
      </c>
      <c r="IM138" s="31">
        <v>2</v>
      </c>
      <c r="IN138" s="31">
        <v>2</v>
      </c>
      <c r="IO138" s="31">
        <v>2</v>
      </c>
      <c r="IP138" s="31">
        <v>2</v>
      </c>
      <c r="IT138" s="31">
        <v>2</v>
      </c>
      <c r="IU138" s="31">
        <v>2</v>
      </c>
      <c r="IV138" s="31">
        <v>2</v>
      </c>
      <c r="IW138" s="31">
        <v>2</v>
      </c>
      <c r="IX138" s="31">
        <v>2</v>
      </c>
      <c r="IY138" s="31">
        <v>2</v>
      </c>
      <c r="IZ138" s="31">
        <v>2</v>
      </c>
      <c r="JD138" s="31">
        <v>2</v>
      </c>
      <c r="JE138" s="31">
        <v>2</v>
      </c>
      <c r="JF138" s="31">
        <v>2</v>
      </c>
      <c r="JG138" s="31">
        <v>2</v>
      </c>
      <c r="JH138" s="31">
        <v>2</v>
      </c>
      <c r="JI138" s="31">
        <v>2</v>
      </c>
      <c r="JJ138" s="31">
        <v>2</v>
      </c>
      <c r="JN138" s="31" t="s">
        <v>2746</v>
      </c>
      <c r="JO138" s="31" t="s">
        <v>2747</v>
      </c>
      <c r="JZ138" s="31">
        <v>1</v>
      </c>
      <c r="KA138" s="31" t="s">
        <v>2748</v>
      </c>
      <c r="KB138" s="31">
        <v>69</v>
      </c>
      <c r="KC138" s="31">
        <v>2</v>
      </c>
      <c r="KD138" s="31" t="s">
        <v>2147</v>
      </c>
      <c r="KE138" s="31">
        <v>92</v>
      </c>
      <c r="KF138" s="31" t="s">
        <v>2014</v>
      </c>
      <c r="KG138" s="31" t="s">
        <v>2749</v>
      </c>
      <c r="KH138" s="31">
        <v>79</v>
      </c>
      <c r="KI138" s="31" t="s">
        <v>1716</v>
      </c>
      <c r="KJ138" s="31" t="s">
        <v>2750</v>
      </c>
      <c r="LA138" s="31" t="s">
        <v>2461</v>
      </c>
      <c r="LB138" s="31" t="s">
        <v>2125</v>
      </c>
      <c r="LC138" s="31">
        <v>2</v>
      </c>
      <c r="LD138" s="31">
        <v>3</v>
      </c>
      <c r="LE138" s="31" t="s">
        <v>2242</v>
      </c>
      <c r="LF138" s="31">
        <v>2</v>
      </c>
      <c r="LG138" s="31">
        <v>2</v>
      </c>
      <c r="LH138" s="31">
        <v>2</v>
      </c>
      <c r="LI138" s="31">
        <v>2</v>
      </c>
      <c r="LK138" s="31">
        <v>2</v>
      </c>
      <c r="LM138" s="31">
        <v>2</v>
      </c>
      <c r="LO138" s="31">
        <v>1</v>
      </c>
      <c r="LP138" s="31">
        <v>67</v>
      </c>
      <c r="LQ138" s="31">
        <v>2</v>
      </c>
      <c r="LS138" s="31">
        <v>2</v>
      </c>
      <c r="LU138" s="31">
        <v>2</v>
      </c>
      <c r="LW138" s="31">
        <v>2</v>
      </c>
      <c r="LY138" s="31">
        <v>2</v>
      </c>
      <c r="MA138" s="31">
        <v>2</v>
      </c>
      <c r="MC138" s="31">
        <v>2</v>
      </c>
      <c r="ME138" s="31">
        <v>2</v>
      </c>
      <c r="MG138" s="31">
        <v>2</v>
      </c>
      <c r="MI138" s="31">
        <v>2</v>
      </c>
      <c r="MK138" s="31">
        <v>2</v>
      </c>
      <c r="MM138" s="31">
        <v>2</v>
      </c>
      <c r="MO138" s="31">
        <v>2</v>
      </c>
      <c r="MQ138" s="31">
        <v>2</v>
      </c>
      <c r="MS138" s="31">
        <v>2</v>
      </c>
      <c r="MU138" s="31">
        <v>2</v>
      </c>
      <c r="MW138" s="31">
        <v>2</v>
      </c>
      <c r="MY138" s="31" t="s">
        <v>355</v>
      </c>
      <c r="NA138" s="31">
        <v>2</v>
      </c>
      <c r="NC138" s="31">
        <v>2</v>
      </c>
      <c r="NE138" s="31">
        <v>2</v>
      </c>
      <c r="NG138" s="31">
        <v>2</v>
      </c>
      <c r="NI138" s="31">
        <v>2</v>
      </c>
      <c r="NK138" s="31">
        <v>2</v>
      </c>
      <c r="NM138" s="31">
        <v>2</v>
      </c>
      <c r="NO138" s="31">
        <v>2</v>
      </c>
      <c r="NQ138" s="31">
        <v>2</v>
      </c>
      <c r="NS138" s="31">
        <v>2</v>
      </c>
      <c r="NU138" s="31">
        <v>2</v>
      </c>
      <c r="NW138" s="31">
        <v>2</v>
      </c>
      <c r="NY138" s="31">
        <v>2</v>
      </c>
      <c r="OA138" s="31">
        <v>2</v>
      </c>
      <c r="OC138" s="31">
        <v>2</v>
      </c>
      <c r="OE138" s="31">
        <v>2</v>
      </c>
      <c r="OG138" s="31">
        <v>2</v>
      </c>
      <c r="OI138" s="31">
        <v>2</v>
      </c>
      <c r="OK138" s="31">
        <v>2</v>
      </c>
      <c r="OM138" s="31">
        <v>2</v>
      </c>
      <c r="OO138" s="31">
        <v>2</v>
      </c>
      <c r="OQ138" s="31" t="s">
        <v>355</v>
      </c>
      <c r="OS138" s="31">
        <v>2</v>
      </c>
      <c r="OU138" s="31">
        <v>2</v>
      </c>
      <c r="OW138" s="31">
        <v>2</v>
      </c>
      <c r="OY138" s="31">
        <v>2</v>
      </c>
      <c r="PA138" s="31">
        <v>2</v>
      </c>
      <c r="PC138" s="31">
        <v>2</v>
      </c>
      <c r="PE138" s="31">
        <v>2</v>
      </c>
      <c r="PG138" s="31">
        <v>2</v>
      </c>
      <c r="PI138" s="31">
        <v>2</v>
      </c>
      <c r="PK138" s="31">
        <v>1</v>
      </c>
      <c r="PL138" s="31">
        <v>5</v>
      </c>
      <c r="PM138" s="31">
        <v>2</v>
      </c>
      <c r="PO138" s="31">
        <v>2</v>
      </c>
      <c r="PQ138" s="31">
        <v>2</v>
      </c>
      <c r="PS138" s="31">
        <v>2</v>
      </c>
      <c r="PU138" s="31">
        <v>2</v>
      </c>
      <c r="PW138" s="31">
        <v>2</v>
      </c>
      <c r="PY138" s="31">
        <v>2</v>
      </c>
      <c r="QA138" s="31">
        <v>2</v>
      </c>
      <c r="QC138" s="31">
        <v>2</v>
      </c>
      <c r="QE138" s="31">
        <v>2</v>
      </c>
      <c r="QG138" s="31">
        <v>2</v>
      </c>
      <c r="QI138" s="31" t="s">
        <v>355</v>
      </c>
      <c r="QK138" s="31">
        <v>1</v>
      </c>
      <c r="QL138" s="31">
        <v>2</v>
      </c>
      <c r="QM138" s="31">
        <v>2</v>
      </c>
      <c r="QN138" s="31">
        <v>2</v>
      </c>
      <c r="QO138" s="31">
        <v>2</v>
      </c>
      <c r="QP138" s="31">
        <v>2</v>
      </c>
      <c r="QQ138" s="31">
        <v>2</v>
      </c>
      <c r="QR138" s="31">
        <v>2</v>
      </c>
      <c r="QS138" s="31">
        <v>2</v>
      </c>
      <c r="QT138" s="31">
        <v>2</v>
      </c>
      <c r="QU138" s="31">
        <v>2</v>
      </c>
      <c r="QV138" s="31">
        <v>2</v>
      </c>
      <c r="QW138" s="31">
        <v>2</v>
      </c>
      <c r="QX138" s="31">
        <v>2</v>
      </c>
      <c r="QY138" s="31">
        <v>2</v>
      </c>
      <c r="QZ138" s="31">
        <v>2</v>
      </c>
      <c r="RA138" s="31">
        <v>1</v>
      </c>
      <c r="RB138" s="31">
        <v>2</v>
      </c>
      <c r="RC138" s="31">
        <v>2</v>
      </c>
      <c r="RD138" s="31">
        <v>2</v>
      </c>
      <c r="RE138" s="31">
        <v>1</v>
      </c>
      <c r="RF138" s="31">
        <v>2</v>
      </c>
      <c r="RG138" s="31">
        <v>1</v>
      </c>
      <c r="RH138" s="31">
        <v>2</v>
      </c>
      <c r="RI138" s="31">
        <v>2</v>
      </c>
      <c r="RJ138" s="31">
        <v>2</v>
      </c>
      <c r="RK138" s="31">
        <v>1</v>
      </c>
      <c r="RL138" s="31">
        <v>2</v>
      </c>
      <c r="RM138" s="31">
        <v>2</v>
      </c>
      <c r="RN138" s="31">
        <v>2</v>
      </c>
      <c r="RO138" s="31">
        <v>1</v>
      </c>
      <c r="RP138" s="31">
        <v>2</v>
      </c>
      <c r="RQ138" s="31">
        <v>2</v>
      </c>
      <c r="RR138" s="31">
        <v>2</v>
      </c>
      <c r="RS138" s="31">
        <v>2</v>
      </c>
      <c r="RT138" s="31" t="s">
        <v>2231</v>
      </c>
      <c r="RU138" s="31" t="s">
        <v>2751</v>
      </c>
      <c r="RV138" s="31" t="s">
        <v>355</v>
      </c>
      <c r="RW138" s="31" t="s">
        <v>355</v>
      </c>
      <c r="RX138" s="31">
        <v>5</v>
      </c>
      <c r="RY138" s="31">
        <v>2</v>
      </c>
      <c r="RZ138" s="31">
        <v>2</v>
      </c>
      <c r="SA138" s="31">
        <v>2</v>
      </c>
      <c r="SB138" s="31">
        <v>2</v>
      </c>
      <c r="SC138" s="31">
        <v>2</v>
      </c>
      <c r="SD138" s="31">
        <v>1</v>
      </c>
      <c r="SE138" s="31">
        <v>2</v>
      </c>
      <c r="SF138" s="31">
        <v>2</v>
      </c>
      <c r="SG138" s="31">
        <v>2</v>
      </c>
      <c r="SH138" s="31">
        <v>2</v>
      </c>
      <c r="SI138" s="31">
        <v>2</v>
      </c>
      <c r="SJ138" s="31">
        <v>1</v>
      </c>
      <c r="SK138" s="31">
        <v>2</v>
      </c>
      <c r="SL138" s="31">
        <v>2</v>
      </c>
      <c r="SM138" s="31" t="s">
        <v>2153</v>
      </c>
      <c r="SO138" s="31">
        <v>2</v>
      </c>
      <c r="SP138" s="31">
        <v>2</v>
      </c>
      <c r="SQ138" s="31">
        <v>2</v>
      </c>
      <c r="SR138" s="31">
        <v>2</v>
      </c>
      <c r="SS138" s="31">
        <v>2</v>
      </c>
      <c r="ST138" s="31">
        <v>2</v>
      </c>
      <c r="SU138" s="31">
        <v>2</v>
      </c>
      <c r="SV138" s="31">
        <v>2</v>
      </c>
      <c r="SW138" s="31" t="s">
        <v>1437</v>
      </c>
      <c r="SX138" s="31">
        <v>2</v>
      </c>
      <c r="SZ138" s="31">
        <v>2</v>
      </c>
      <c r="TA138" s="31">
        <v>2</v>
      </c>
      <c r="TB138" s="31">
        <v>2</v>
      </c>
      <c r="TC138" s="31">
        <v>1</v>
      </c>
      <c r="TD138" s="31">
        <v>1</v>
      </c>
      <c r="TE138" s="31">
        <v>2</v>
      </c>
      <c r="TF138" s="31">
        <v>2</v>
      </c>
      <c r="TG138" s="31">
        <v>1</v>
      </c>
      <c r="TJ138" s="31" t="s">
        <v>2154</v>
      </c>
      <c r="TK138" s="31" t="s">
        <v>2156</v>
      </c>
      <c r="TS138" s="31">
        <v>2</v>
      </c>
      <c r="TT138" s="31">
        <v>2</v>
      </c>
      <c r="TU138" s="31">
        <v>2</v>
      </c>
      <c r="TV138" s="31">
        <v>2</v>
      </c>
      <c r="TW138" s="31">
        <v>2</v>
      </c>
      <c r="TX138" s="31">
        <v>2</v>
      </c>
      <c r="TY138" s="31">
        <v>2</v>
      </c>
      <c r="TZ138" s="31">
        <v>2</v>
      </c>
      <c r="UA138" s="31">
        <v>1</v>
      </c>
    </row>
    <row r="139" spans="1:547" s="31" customFormat="1" ht="13.5" customHeight="1">
      <c r="A139" s="31">
        <f t="shared" si="2"/>
        <v>137</v>
      </c>
      <c r="B139" s="31">
        <v>137</v>
      </c>
      <c r="C139" s="31">
        <v>8</v>
      </c>
      <c r="D139" s="31" t="s">
        <v>2692</v>
      </c>
      <c r="E139" s="31" t="s">
        <v>2752</v>
      </c>
      <c r="F139" s="31">
        <v>2</v>
      </c>
      <c r="G139" s="31" t="s">
        <v>2753</v>
      </c>
      <c r="H139" s="31">
        <v>42698</v>
      </c>
      <c r="I139" s="31">
        <v>27374</v>
      </c>
      <c r="J139" s="31">
        <v>2</v>
      </c>
      <c r="K139" s="31">
        <v>1</v>
      </c>
      <c r="L139" s="31">
        <v>4</v>
      </c>
      <c r="M139" s="31">
        <v>2</v>
      </c>
      <c r="N139" s="31">
        <v>4</v>
      </c>
      <c r="O139" s="31">
        <v>2</v>
      </c>
      <c r="P139" s="31">
        <v>4</v>
      </c>
      <c r="Q139" s="31">
        <v>2</v>
      </c>
      <c r="R139" s="31">
        <v>42309</v>
      </c>
      <c r="S139" s="31">
        <v>42430</v>
      </c>
      <c r="T139" s="31">
        <v>42605</v>
      </c>
      <c r="W139" s="31">
        <v>1</v>
      </c>
      <c r="X139" s="31">
        <v>2</v>
      </c>
      <c r="Y139" s="31">
        <v>2</v>
      </c>
      <c r="Z139" s="31">
        <v>2</v>
      </c>
      <c r="AA139" s="31">
        <v>2</v>
      </c>
      <c r="AB139" s="31">
        <v>2</v>
      </c>
      <c r="AC139" s="31">
        <v>2</v>
      </c>
      <c r="AD139" s="31">
        <v>2</v>
      </c>
      <c r="AE139" s="31">
        <v>3</v>
      </c>
      <c r="AF139" s="31">
        <v>2</v>
      </c>
      <c r="AG139" s="31">
        <v>1</v>
      </c>
      <c r="AH139" s="31">
        <v>1</v>
      </c>
      <c r="AI139" s="31">
        <v>6</v>
      </c>
      <c r="AJ139" s="31">
        <v>2</v>
      </c>
      <c r="AK139" s="31">
        <v>4</v>
      </c>
      <c r="AL139" s="31">
        <v>2</v>
      </c>
      <c r="AN139" s="31">
        <v>2</v>
      </c>
      <c r="AO139" s="31">
        <v>2</v>
      </c>
      <c r="AP139" s="31">
        <v>2</v>
      </c>
      <c r="AQ139" s="31">
        <v>2</v>
      </c>
      <c r="AR139" s="31">
        <v>2</v>
      </c>
      <c r="AS139" s="31">
        <v>2</v>
      </c>
      <c r="AT139" s="31">
        <v>2</v>
      </c>
      <c r="AU139" s="31">
        <v>2</v>
      </c>
      <c r="AW139" s="31">
        <v>2</v>
      </c>
      <c r="AX139" s="31">
        <v>2</v>
      </c>
      <c r="AY139" s="31">
        <v>2</v>
      </c>
      <c r="AZ139" s="31">
        <v>2</v>
      </c>
      <c r="BA139" s="31">
        <v>1</v>
      </c>
      <c r="BB139" s="31">
        <v>2</v>
      </c>
      <c r="BD139" s="31">
        <v>1</v>
      </c>
      <c r="BE139" s="31">
        <v>2</v>
      </c>
      <c r="BF139" s="31">
        <v>2</v>
      </c>
      <c r="BG139" s="31">
        <v>1</v>
      </c>
      <c r="BH139" s="31">
        <v>1</v>
      </c>
      <c r="BI139" s="31">
        <v>2</v>
      </c>
      <c r="BK139" s="31">
        <v>2</v>
      </c>
      <c r="BL139" s="31">
        <v>2</v>
      </c>
      <c r="BM139" s="31">
        <v>2</v>
      </c>
      <c r="BN139" s="31">
        <v>2</v>
      </c>
      <c r="BO139" s="31">
        <v>2</v>
      </c>
      <c r="BP139" s="31">
        <v>2</v>
      </c>
      <c r="BQ139" s="31">
        <v>4</v>
      </c>
      <c r="BT139" s="31">
        <v>1</v>
      </c>
      <c r="BU139" s="31">
        <v>2</v>
      </c>
      <c r="BV139" s="31">
        <v>2</v>
      </c>
      <c r="BW139" s="31">
        <v>2</v>
      </c>
      <c r="BX139" s="31">
        <v>2</v>
      </c>
      <c r="BY139" s="31">
        <v>1</v>
      </c>
      <c r="BZ139" s="31">
        <v>2</v>
      </c>
      <c r="CA139" s="31">
        <v>2</v>
      </c>
      <c r="CC139" s="31">
        <v>2</v>
      </c>
      <c r="CD139" s="31">
        <v>1</v>
      </c>
      <c r="CH139" s="31">
        <v>1</v>
      </c>
      <c r="CM139" s="31">
        <v>17</v>
      </c>
      <c r="CN139" s="31">
        <v>19</v>
      </c>
      <c r="CO139" s="31">
        <v>25</v>
      </c>
      <c r="CP139" s="31">
        <v>23</v>
      </c>
      <c r="DF139" s="31">
        <v>4</v>
      </c>
      <c r="DG139" s="31">
        <v>4</v>
      </c>
      <c r="DH139" s="31">
        <v>4</v>
      </c>
      <c r="DI139" s="31">
        <v>4</v>
      </c>
      <c r="DJ139" s="31">
        <v>4</v>
      </c>
      <c r="DK139" s="31">
        <v>4</v>
      </c>
      <c r="DL139" s="31">
        <v>4</v>
      </c>
      <c r="DM139" s="31">
        <v>2</v>
      </c>
      <c r="DN139" s="31">
        <v>2</v>
      </c>
      <c r="DO139" s="31">
        <v>4</v>
      </c>
      <c r="DP139" s="31">
        <v>4</v>
      </c>
      <c r="DQ139" s="31">
        <v>4</v>
      </c>
      <c r="DR139" s="31">
        <v>44</v>
      </c>
      <c r="DS139" s="31">
        <v>0.31298200514138802</v>
      </c>
      <c r="DT139" s="31">
        <v>1242</v>
      </c>
      <c r="DU139" s="31">
        <v>0</v>
      </c>
      <c r="DV139" s="31">
        <v>171</v>
      </c>
      <c r="DW139" s="31" t="s">
        <v>2136</v>
      </c>
      <c r="DX139" s="31">
        <v>59.9</v>
      </c>
      <c r="DY139" s="31">
        <v>56.4</v>
      </c>
      <c r="DZ139" s="31">
        <v>66.8</v>
      </c>
      <c r="EA139" s="31" t="s">
        <v>2137</v>
      </c>
      <c r="EB139" s="31">
        <v>67</v>
      </c>
      <c r="EC139" s="31">
        <v>59</v>
      </c>
      <c r="ED139" s="31">
        <v>104</v>
      </c>
      <c r="EE139" s="31" t="s">
        <v>2138</v>
      </c>
      <c r="EV139" s="31">
        <v>1</v>
      </c>
      <c r="EW139" s="31">
        <v>2</v>
      </c>
      <c r="EX139" s="31">
        <v>2</v>
      </c>
      <c r="EZ139" s="31">
        <v>1</v>
      </c>
      <c r="FA139" s="31">
        <v>1</v>
      </c>
      <c r="FC139" s="31">
        <v>7</v>
      </c>
      <c r="FK139" s="31">
        <v>1</v>
      </c>
      <c r="FL139" s="31">
        <v>2</v>
      </c>
      <c r="FM139" s="31">
        <v>2</v>
      </c>
      <c r="FN139" s="31">
        <v>2</v>
      </c>
      <c r="FO139" s="31">
        <v>2</v>
      </c>
      <c r="FP139" s="31">
        <v>2</v>
      </c>
      <c r="FQ139" s="31">
        <v>2</v>
      </c>
      <c r="FR139" s="31">
        <v>2</v>
      </c>
      <c r="FS139" s="31">
        <v>4</v>
      </c>
      <c r="FT139" s="31">
        <v>2</v>
      </c>
      <c r="FU139" s="31">
        <v>2</v>
      </c>
      <c r="FV139" s="31">
        <v>2</v>
      </c>
      <c r="FW139" s="31">
        <v>1</v>
      </c>
      <c r="FX139" s="31">
        <v>1</v>
      </c>
      <c r="FY139" s="31">
        <v>2</v>
      </c>
      <c r="GA139" s="31">
        <v>2</v>
      </c>
      <c r="GB139" s="31">
        <v>2</v>
      </c>
      <c r="GC139" s="31">
        <v>2</v>
      </c>
      <c r="GE139" s="31">
        <v>2</v>
      </c>
      <c r="GH139" s="31">
        <v>2</v>
      </c>
      <c r="GJ139" s="31">
        <v>1</v>
      </c>
      <c r="GK139" s="31" t="s">
        <v>2754</v>
      </c>
      <c r="GL139" s="31">
        <v>1</v>
      </c>
      <c r="GN139" s="31" t="s">
        <v>2490</v>
      </c>
      <c r="GO139" s="31">
        <v>2</v>
      </c>
      <c r="GQ139" s="31">
        <v>2</v>
      </c>
      <c r="GS139" s="31">
        <v>2</v>
      </c>
      <c r="GU139" s="31">
        <v>2</v>
      </c>
      <c r="GW139" s="31">
        <v>2</v>
      </c>
      <c r="HM139" s="31">
        <v>2</v>
      </c>
      <c r="HP139" s="31">
        <v>2</v>
      </c>
      <c r="HQ139" s="31">
        <v>2</v>
      </c>
      <c r="HR139" s="31">
        <v>2</v>
      </c>
      <c r="HS139" s="31">
        <v>2</v>
      </c>
      <c r="HT139" s="31">
        <v>2</v>
      </c>
      <c r="HU139" s="31">
        <v>2</v>
      </c>
      <c r="HV139" s="31">
        <v>2</v>
      </c>
      <c r="HZ139" s="31">
        <v>2</v>
      </c>
      <c r="IA139" s="31">
        <v>2</v>
      </c>
      <c r="IB139" s="31">
        <v>2</v>
      </c>
      <c r="IC139" s="31">
        <v>2</v>
      </c>
      <c r="ID139" s="31">
        <v>2</v>
      </c>
      <c r="IE139" s="31">
        <v>2</v>
      </c>
      <c r="IF139" s="31">
        <v>2</v>
      </c>
      <c r="IJ139" s="31">
        <v>2</v>
      </c>
      <c r="IK139" s="31">
        <v>2</v>
      </c>
      <c r="IL139" s="31">
        <v>2</v>
      </c>
      <c r="IM139" s="31">
        <v>2</v>
      </c>
      <c r="IN139" s="31">
        <v>2</v>
      </c>
      <c r="IO139" s="31">
        <v>2</v>
      </c>
      <c r="IP139" s="31">
        <v>2</v>
      </c>
      <c r="IT139" s="31">
        <v>2</v>
      </c>
      <c r="IU139" s="31">
        <v>2</v>
      </c>
      <c r="IV139" s="31">
        <v>2</v>
      </c>
      <c r="IW139" s="31">
        <v>2</v>
      </c>
      <c r="IX139" s="31">
        <v>2</v>
      </c>
      <c r="IY139" s="31">
        <v>2</v>
      </c>
      <c r="IZ139" s="31">
        <v>2</v>
      </c>
      <c r="JD139" s="31">
        <v>2</v>
      </c>
      <c r="JE139" s="31">
        <v>2</v>
      </c>
      <c r="JF139" s="31">
        <v>2</v>
      </c>
      <c r="JG139" s="31">
        <v>2</v>
      </c>
      <c r="JH139" s="31">
        <v>2</v>
      </c>
      <c r="JI139" s="31">
        <v>2</v>
      </c>
      <c r="JJ139" s="31">
        <v>2</v>
      </c>
      <c r="JN139" s="31" t="s">
        <v>2755</v>
      </c>
      <c r="JR139" s="31" t="s">
        <v>2144</v>
      </c>
      <c r="JS139" s="31" t="s">
        <v>1694</v>
      </c>
      <c r="JZ139" s="31">
        <v>1</v>
      </c>
      <c r="KC139" s="31">
        <v>2</v>
      </c>
      <c r="KD139" s="31" t="s">
        <v>1694</v>
      </c>
      <c r="KE139" s="31">
        <v>51</v>
      </c>
      <c r="KF139" s="31" t="s">
        <v>361</v>
      </c>
      <c r="KG139" s="31" t="s">
        <v>1652</v>
      </c>
      <c r="KH139" s="31">
        <v>35</v>
      </c>
      <c r="LA139" s="31" t="s">
        <v>2223</v>
      </c>
      <c r="LB139" s="31" t="s">
        <v>2161</v>
      </c>
      <c r="LC139" s="31">
        <v>2</v>
      </c>
      <c r="LD139" s="31">
        <v>1</v>
      </c>
      <c r="LE139" s="31" t="s">
        <v>2242</v>
      </c>
      <c r="LF139" s="31">
        <v>2</v>
      </c>
      <c r="LG139" s="31">
        <v>2</v>
      </c>
      <c r="LH139" s="31">
        <v>1</v>
      </c>
      <c r="LI139" s="31">
        <v>2</v>
      </c>
      <c r="LK139" s="31">
        <v>2</v>
      </c>
      <c r="LM139" s="31">
        <v>2</v>
      </c>
      <c r="LO139" s="31">
        <v>1</v>
      </c>
      <c r="LP139" s="31">
        <v>6</v>
      </c>
      <c r="LQ139" s="31">
        <v>2</v>
      </c>
      <c r="LS139" s="31">
        <v>2</v>
      </c>
      <c r="LU139" s="31">
        <v>2</v>
      </c>
      <c r="LW139" s="31">
        <v>2</v>
      </c>
      <c r="LY139" s="31">
        <v>2</v>
      </c>
      <c r="MA139" s="31">
        <v>2</v>
      </c>
      <c r="MC139" s="31">
        <v>2</v>
      </c>
      <c r="ME139" s="31">
        <v>2</v>
      </c>
      <c r="MG139" s="31">
        <v>2</v>
      </c>
      <c r="MI139" s="31">
        <v>2</v>
      </c>
      <c r="MK139" s="31">
        <v>2</v>
      </c>
      <c r="MM139" s="31">
        <v>2</v>
      </c>
      <c r="MO139" s="31">
        <v>2</v>
      </c>
      <c r="MQ139" s="31">
        <v>2</v>
      </c>
      <c r="MS139" s="31">
        <v>2</v>
      </c>
      <c r="MU139" s="31">
        <v>2</v>
      </c>
      <c r="MW139" s="31">
        <v>2</v>
      </c>
      <c r="MY139" s="31" t="s">
        <v>356</v>
      </c>
      <c r="MZ139" s="31">
        <v>6</v>
      </c>
      <c r="NA139" s="31">
        <v>2</v>
      </c>
      <c r="NC139" s="31">
        <v>2</v>
      </c>
      <c r="NE139" s="31">
        <v>2</v>
      </c>
      <c r="NG139" s="31">
        <v>2</v>
      </c>
      <c r="NI139" s="31">
        <v>2</v>
      </c>
      <c r="NK139" s="31">
        <v>2</v>
      </c>
      <c r="NM139" s="31">
        <v>2</v>
      </c>
      <c r="NO139" s="31">
        <v>2</v>
      </c>
      <c r="NQ139" s="31">
        <v>2</v>
      </c>
      <c r="NS139" s="31">
        <v>1</v>
      </c>
      <c r="NT139" s="31">
        <v>11</v>
      </c>
      <c r="NU139" s="31">
        <v>2</v>
      </c>
      <c r="NW139" s="31">
        <v>2</v>
      </c>
      <c r="NY139" s="31">
        <v>2</v>
      </c>
      <c r="OA139" s="31">
        <v>2</v>
      </c>
      <c r="OC139" s="31">
        <v>2</v>
      </c>
      <c r="OE139" s="31">
        <v>2</v>
      </c>
      <c r="OG139" s="31">
        <v>2</v>
      </c>
      <c r="OI139" s="31">
        <v>2</v>
      </c>
      <c r="OK139" s="31">
        <v>2</v>
      </c>
      <c r="OM139" s="31">
        <v>2</v>
      </c>
      <c r="OO139" s="31">
        <v>2</v>
      </c>
      <c r="OQ139" s="31" t="s">
        <v>355</v>
      </c>
      <c r="OS139" s="31">
        <v>2</v>
      </c>
      <c r="OU139" s="31">
        <v>2</v>
      </c>
      <c r="OW139" s="31">
        <v>2</v>
      </c>
      <c r="OY139" s="31">
        <v>2</v>
      </c>
      <c r="PA139" s="31">
        <v>2</v>
      </c>
      <c r="PC139" s="31">
        <v>2</v>
      </c>
      <c r="PE139" s="31">
        <v>2</v>
      </c>
      <c r="PG139" s="31">
        <v>2</v>
      </c>
      <c r="PI139" s="31">
        <v>2</v>
      </c>
      <c r="PK139" s="31">
        <v>2</v>
      </c>
      <c r="PM139" s="31">
        <v>2</v>
      </c>
      <c r="PO139" s="31">
        <v>2</v>
      </c>
      <c r="PQ139" s="31">
        <v>2</v>
      </c>
      <c r="PS139" s="31">
        <v>2</v>
      </c>
      <c r="PU139" s="31">
        <v>2</v>
      </c>
      <c r="PW139" s="31">
        <v>2</v>
      </c>
      <c r="PY139" s="31">
        <v>2</v>
      </c>
      <c r="QA139" s="31">
        <v>2</v>
      </c>
      <c r="QC139" s="31">
        <v>1</v>
      </c>
      <c r="QD139" s="31">
        <v>4</v>
      </c>
      <c r="QE139" s="31">
        <v>2</v>
      </c>
      <c r="QG139" s="31">
        <v>2</v>
      </c>
      <c r="QI139" s="31" t="s">
        <v>355</v>
      </c>
      <c r="QJ139" s="31">
        <v>18</v>
      </c>
      <c r="QK139" s="31">
        <v>1</v>
      </c>
      <c r="QL139" s="31">
        <v>2</v>
      </c>
      <c r="QM139" s="31">
        <v>2</v>
      </c>
      <c r="QN139" s="31">
        <v>2</v>
      </c>
      <c r="QO139" s="31">
        <v>2</v>
      </c>
      <c r="QP139" s="31">
        <v>2</v>
      </c>
      <c r="QQ139" s="31">
        <v>2</v>
      </c>
      <c r="QR139" s="31">
        <v>2</v>
      </c>
      <c r="QS139" s="31">
        <v>1</v>
      </c>
      <c r="QT139" s="31">
        <v>2</v>
      </c>
      <c r="QU139" s="31">
        <v>2</v>
      </c>
      <c r="QV139" s="31">
        <v>2</v>
      </c>
      <c r="QW139" s="31">
        <v>2</v>
      </c>
      <c r="QX139" s="31">
        <v>2</v>
      </c>
      <c r="QY139" s="31">
        <v>2</v>
      </c>
      <c r="QZ139" s="31">
        <v>2</v>
      </c>
      <c r="RA139" s="31">
        <v>2</v>
      </c>
      <c r="RB139" s="31">
        <v>2</v>
      </c>
      <c r="RC139" s="31">
        <v>2</v>
      </c>
      <c r="RD139" s="31">
        <v>2</v>
      </c>
      <c r="RE139" s="31">
        <v>2</v>
      </c>
      <c r="RF139" s="31">
        <v>2</v>
      </c>
      <c r="RG139" s="31">
        <v>1</v>
      </c>
      <c r="RH139" s="31">
        <v>2</v>
      </c>
      <c r="RI139" s="31">
        <v>1</v>
      </c>
      <c r="RJ139" s="31">
        <v>2</v>
      </c>
      <c r="RK139" s="31">
        <v>2</v>
      </c>
      <c r="RL139" s="31">
        <v>2</v>
      </c>
      <c r="RM139" s="31">
        <v>2</v>
      </c>
      <c r="RN139" s="31">
        <v>2</v>
      </c>
      <c r="RO139" s="31">
        <v>2</v>
      </c>
      <c r="RP139" s="31">
        <v>2</v>
      </c>
      <c r="RQ139" s="31">
        <v>2</v>
      </c>
      <c r="RR139" s="31">
        <v>2</v>
      </c>
      <c r="RS139" s="31">
        <v>1</v>
      </c>
      <c r="RT139" s="31" t="s">
        <v>1644</v>
      </c>
      <c r="RU139" s="31" t="s">
        <v>1644</v>
      </c>
      <c r="RV139" s="31" t="s">
        <v>355</v>
      </c>
      <c r="RW139" s="31" t="s">
        <v>355</v>
      </c>
      <c r="RX139" s="31">
        <v>1</v>
      </c>
      <c r="RY139" s="31">
        <v>1</v>
      </c>
      <c r="RZ139" s="31">
        <v>2</v>
      </c>
      <c r="SA139" s="31">
        <v>2</v>
      </c>
      <c r="SB139" s="31">
        <v>2</v>
      </c>
      <c r="SC139" s="31">
        <v>2</v>
      </c>
      <c r="SD139" s="31">
        <v>1</v>
      </c>
      <c r="SE139" s="31">
        <v>1</v>
      </c>
      <c r="SF139" s="31">
        <v>2</v>
      </c>
      <c r="SG139" s="31">
        <v>2</v>
      </c>
      <c r="SH139" s="31">
        <v>2</v>
      </c>
      <c r="SI139" s="31">
        <v>2</v>
      </c>
      <c r="SJ139" s="31">
        <v>2</v>
      </c>
      <c r="SK139" s="31">
        <v>2</v>
      </c>
      <c r="SL139" s="31">
        <v>2</v>
      </c>
      <c r="SM139" s="31" t="s">
        <v>2153</v>
      </c>
      <c r="SO139" s="31">
        <v>2</v>
      </c>
      <c r="SP139" s="31">
        <v>2</v>
      </c>
      <c r="SQ139" s="31">
        <v>2</v>
      </c>
      <c r="SR139" s="31">
        <v>2</v>
      </c>
      <c r="SS139" s="31">
        <v>2</v>
      </c>
      <c r="ST139" s="31">
        <v>2</v>
      </c>
      <c r="SU139" s="31">
        <v>2</v>
      </c>
      <c r="SV139" s="31">
        <v>2</v>
      </c>
      <c r="SW139" s="31" t="s">
        <v>1430</v>
      </c>
      <c r="SX139" s="31">
        <v>4</v>
      </c>
      <c r="SZ139" s="31">
        <v>2</v>
      </c>
      <c r="TA139" s="31">
        <v>2</v>
      </c>
      <c r="TB139" s="31">
        <v>2</v>
      </c>
      <c r="TC139" s="31">
        <v>2</v>
      </c>
      <c r="TD139" s="31">
        <v>2</v>
      </c>
      <c r="TE139" s="31">
        <v>2</v>
      </c>
      <c r="TF139" s="31">
        <v>2</v>
      </c>
      <c r="TG139" s="31">
        <v>2</v>
      </c>
      <c r="TH139" s="31" t="s">
        <v>1437</v>
      </c>
      <c r="TJ139" s="31" t="s">
        <v>2154</v>
      </c>
      <c r="TK139" s="31" t="s">
        <v>2155</v>
      </c>
      <c r="TL139" s="31" t="s">
        <v>2426</v>
      </c>
      <c r="TM139" s="31" t="s">
        <v>2219</v>
      </c>
      <c r="TN139" s="31" t="s">
        <v>2156</v>
      </c>
      <c r="TQ139" s="31">
        <v>6</v>
      </c>
      <c r="TS139" s="31">
        <v>2</v>
      </c>
      <c r="TT139" s="31">
        <v>2</v>
      </c>
      <c r="TU139" s="31">
        <v>2</v>
      </c>
      <c r="TV139" s="31">
        <v>2</v>
      </c>
      <c r="TW139" s="31">
        <v>2</v>
      </c>
      <c r="TX139" s="31">
        <v>2</v>
      </c>
      <c r="TY139" s="31">
        <v>1</v>
      </c>
      <c r="TZ139" s="31">
        <v>1</v>
      </c>
      <c r="UA139" s="31">
        <v>1</v>
      </c>
    </row>
    <row r="140" spans="1:547" s="31" customFormat="1" ht="13.5" customHeight="1">
      <c r="A140" s="31">
        <f t="shared" si="2"/>
        <v>138</v>
      </c>
      <c r="B140" s="31">
        <v>138</v>
      </c>
      <c r="C140" s="31">
        <v>9</v>
      </c>
      <c r="D140" s="31" t="s">
        <v>2692</v>
      </c>
      <c r="E140" s="31" t="s">
        <v>2756</v>
      </c>
      <c r="F140" s="31">
        <v>2</v>
      </c>
      <c r="G140" s="31" t="s">
        <v>2757</v>
      </c>
      <c r="H140" s="31">
        <v>42703</v>
      </c>
      <c r="I140" s="31">
        <v>22189</v>
      </c>
      <c r="J140" s="31">
        <v>2</v>
      </c>
      <c r="K140" s="31">
        <v>1</v>
      </c>
      <c r="L140" s="31">
        <v>5</v>
      </c>
      <c r="M140" s="31">
        <v>2</v>
      </c>
      <c r="N140" s="31">
        <v>4</v>
      </c>
      <c r="O140" s="31">
        <v>2</v>
      </c>
      <c r="P140" s="31">
        <v>1</v>
      </c>
      <c r="Q140" s="31">
        <v>1</v>
      </c>
      <c r="R140" s="31">
        <v>41244</v>
      </c>
      <c r="S140" s="31">
        <v>41426</v>
      </c>
      <c r="T140" s="31">
        <v>41791</v>
      </c>
      <c r="W140" s="31">
        <v>1</v>
      </c>
      <c r="X140" s="31">
        <v>2</v>
      </c>
      <c r="Y140" s="31">
        <v>2</v>
      </c>
      <c r="Z140" s="31">
        <v>2</v>
      </c>
      <c r="AA140" s="31">
        <v>2</v>
      </c>
      <c r="AB140" s="31">
        <v>2</v>
      </c>
      <c r="AC140" s="31">
        <v>2</v>
      </c>
      <c r="AD140" s="31">
        <v>1</v>
      </c>
      <c r="AE140" s="31">
        <v>3</v>
      </c>
      <c r="AF140" s="31">
        <v>3</v>
      </c>
      <c r="AG140" s="31">
        <v>2</v>
      </c>
      <c r="AH140" s="31">
        <v>2</v>
      </c>
      <c r="AI140" s="31">
        <v>6</v>
      </c>
      <c r="AJ140" s="31">
        <v>1</v>
      </c>
      <c r="AK140" s="31">
        <v>4</v>
      </c>
      <c r="AL140" s="31">
        <v>2</v>
      </c>
      <c r="AN140" s="31">
        <v>2</v>
      </c>
      <c r="AO140" s="31">
        <v>2</v>
      </c>
      <c r="AP140" s="31">
        <v>2</v>
      </c>
      <c r="AQ140" s="31">
        <v>2</v>
      </c>
      <c r="AR140" s="31">
        <v>2</v>
      </c>
      <c r="AS140" s="31">
        <v>2</v>
      </c>
      <c r="AT140" s="31">
        <v>2</v>
      </c>
      <c r="AU140" s="31">
        <v>2</v>
      </c>
      <c r="AW140" s="31">
        <v>1</v>
      </c>
      <c r="AX140" s="31">
        <v>2</v>
      </c>
      <c r="AY140" s="31">
        <v>2</v>
      </c>
      <c r="AZ140" s="31">
        <v>2</v>
      </c>
      <c r="BA140" s="31">
        <v>2</v>
      </c>
      <c r="BB140" s="31">
        <v>2</v>
      </c>
      <c r="BD140" s="31">
        <v>1</v>
      </c>
      <c r="BE140" s="31">
        <v>1</v>
      </c>
      <c r="BF140" s="31">
        <v>1</v>
      </c>
      <c r="BG140" s="31">
        <v>2</v>
      </c>
      <c r="BH140" s="31">
        <v>2</v>
      </c>
      <c r="BI140" s="31">
        <v>2</v>
      </c>
      <c r="BK140" s="31">
        <v>2</v>
      </c>
      <c r="BL140" s="31">
        <v>2</v>
      </c>
      <c r="BM140" s="31">
        <v>2</v>
      </c>
      <c r="BN140" s="31">
        <v>2</v>
      </c>
      <c r="BO140" s="31">
        <v>2</v>
      </c>
      <c r="BP140" s="31">
        <v>1</v>
      </c>
      <c r="BR140" s="31">
        <v>2</v>
      </c>
      <c r="BT140" s="31">
        <v>2</v>
      </c>
      <c r="BU140" s="31">
        <v>2</v>
      </c>
      <c r="BV140" s="31">
        <v>2</v>
      </c>
      <c r="BW140" s="31">
        <v>2</v>
      </c>
      <c r="BX140" s="31">
        <v>2</v>
      </c>
      <c r="BY140" s="31">
        <v>1</v>
      </c>
      <c r="BZ140" s="31">
        <v>2</v>
      </c>
      <c r="CA140" s="31">
        <v>2</v>
      </c>
      <c r="CB140" s="31">
        <v>1</v>
      </c>
      <c r="CC140" s="31">
        <v>1</v>
      </c>
      <c r="CD140" s="31">
        <v>1</v>
      </c>
      <c r="CH140" s="31">
        <v>1</v>
      </c>
      <c r="CM140" s="31">
        <v>20</v>
      </c>
      <c r="CN140" s="31">
        <v>25</v>
      </c>
      <c r="CO140" s="31">
        <v>8</v>
      </c>
      <c r="CP140" s="31">
        <v>13</v>
      </c>
      <c r="CQ140" s="31">
        <v>6</v>
      </c>
      <c r="CR140" s="31">
        <v>11</v>
      </c>
      <c r="CS140" s="31">
        <v>1</v>
      </c>
      <c r="DA140" s="31">
        <v>4</v>
      </c>
      <c r="DB140" s="31">
        <v>2</v>
      </c>
      <c r="DC140" s="31">
        <v>8</v>
      </c>
      <c r="DD140" s="31">
        <v>1</v>
      </c>
      <c r="DE140" s="31">
        <v>8</v>
      </c>
      <c r="DF140" s="31">
        <v>3</v>
      </c>
      <c r="DG140" s="31">
        <v>3</v>
      </c>
      <c r="DH140" s="31">
        <v>3</v>
      </c>
      <c r="DI140" s="31">
        <v>3</v>
      </c>
      <c r="DJ140" s="31">
        <v>2</v>
      </c>
      <c r="DK140" s="31">
        <v>2</v>
      </c>
      <c r="DL140" s="31">
        <v>3</v>
      </c>
      <c r="DM140" s="31">
        <v>2</v>
      </c>
      <c r="DN140" s="31">
        <v>1</v>
      </c>
      <c r="DO140" s="31">
        <v>2</v>
      </c>
      <c r="DP140" s="31">
        <v>2</v>
      </c>
      <c r="DQ140" s="31">
        <v>4</v>
      </c>
      <c r="DR140" s="31">
        <v>30</v>
      </c>
      <c r="DS140" s="31">
        <v>0.37551405071966998</v>
      </c>
      <c r="EV140" s="31">
        <v>1</v>
      </c>
      <c r="EW140" s="31">
        <v>1</v>
      </c>
      <c r="EX140" s="31">
        <v>1</v>
      </c>
      <c r="EY140" s="31">
        <v>2</v>
      </c>
      <c r="EZ140" s="31">
        <v>3</v>
      </c>
      <c r="FK140" s="31">
        <v>1</v>
      </c>
      <c r="FL140" s="31">
        <v>2</v>
      </c>
      <c r="FM140" s="31">
        <v>2</v>
      </c>
      <c r="FN140" s="31">
        <v>2</v>
      </c>
      <c r="FO140" s="31">
        <v>2</v>
      </c>
      <c r="FP140" s="31">
        <v>2</v>
      </c>
      <c r="FQ140" s="31">
        <v>2</v>
      </c>
      <c r="FR140" s="31">
        <v>2</v>
      </c>
      <c r="FS140" s="31">
        <v>1</v>
      </c>
      <c r="FT140" s="31">
        <v>2</v>
      </c>
      <c r="FU140" s="31">
        <v>2</v>
      </c>
      <c r="FV140" s="31">
        <v>1</v>
      </c>
      <c r="FW140" s="31">
        <v>1</v>
      </c>
      <c r="FX140" s="31">
        <v>1</v>
      </c>
      <c r="FY140" s="31">
        <v>2</v>
      </c>
      <c r="GA140" s="31">
        <v>2</v>
      </c>
      <c r="GB140" s="31">
        <v>2</v>
      </c>
      <c r="GC140" s="31">
        <v>1</v>
      </c>
      <c r="GD140" s="31">
        <v>1975</v>
      </c>
      <c r="GE140" s="31">
        <v>1</v>
      </c>
      <c r="GF140" s="31">
        <v>2000</v>
      </c>
      <c r="GG140" s="31">
        <v>0.5</v>
      </c>
      <c r="GH140" s="31">
        <v>2</v>
      </c>
      <c r="GJ140" s="31">
        <v>2</v>
      </c>
      <c r="GL140" s="31">
        <v>1</v>
      </c>
      <c r="GM140" s="31">
        <v>41426</v>
      </c>
      <c r="GN140" s="31" t="s">
        <v>355</v>
      </c>
      <c r="GO140" s="31">
        <v>2</v>
      </c>
      <c r="GQ140" s="31">
        <v>1</v>
      </c>
      <c r="GR140" s="31" t="s">
        <v>1889</v>
      </c>
      <c r="GS140" s="31">
        <v>1</v>
      </c>
      <c r="GT140" s="31" t="s">
        <v>2188</v>
      </c>
      <c r="GU140" s="31">
        <v>2</v>
      </c>
      <c r="GW140" s="31">
        <v>2</v>
      </c>
      <c r="HM140" s="31">
        <v>1</v>
      </c>
      <c r="HP140" s="31">
        <v>2</v>
      </c>
      <c r="HQ140" s="31">
        <v>2</v>
      </c>
      <c r="HR140" s="31">
        <v>2</v>
      </c>
      <c r="HS140" s="31">
        <v>2</v>
      </c>
      <c r="HT140" s="31">
        <v>2</v>
      </c>
      <c r="HU140" s="31">
        <v>2</v>
      </c>
      <c r="HV140" s="31">
        <v>2</v>
      </c>
      <c r="HZ140" s="31">
        <v>2</v>
      </c>
      <c r="IA140" s="31">
        <v>2</v>
      </c>
      <c r="IB140" s="31">
        <v>2</v>
      </c>
      <c r="IC140" s="31">
        <v>2</v>
      </c>
      <c r="ID140" s="31">
        <v>2</v>
      </c>
      <c r="IE140" s="31">
        <v>2</v>
      </c>
      <c r="IF140" s="31">
        <v>2</v>
      </c>
      <c r="IJ140" s="31">
        <v>2</v>
      </c>
      <c r="IK140" s="31">
        <v>2</v>
      </c>
      <c r="IL140" s="31">
        <v>2</v>
      </c>
      <c r="IM140" s="31">
        <v>2</v>
      </c>
      <c r="IN140" s="31">
        <v>2</v>
      </c>
      <c r="IO140" s="31">
        <v>2</v>
      </c>
      <c r="IP140" s="31">
        <v>2</v>
      </c>
      <c r="IT140" s="31">
        <v>2</v>
      </c>
      <c r="IU140" s="31">
        <v>2</v>
      </c>
      <c r="IV140" s="31">
        <v>2</v>
      </c>
      <c r="IW140" s="31">
        <v>2</v>
      </c>
      <c r="IX140" s="31">
        <v>2</v>
      </c>
      <c r="IY140" s="31">
        <v>2</v>
      </c>
      <c r="IZ140" s="31">
        <v>2</v>
      </c>
      <c r="JD140" s="31">
        <v>2</v>
      </c>
      <c r="JE140" s="31">
        <v>2</v>
      </c>
      <c r="JF140" s="31">
        <v>2</v>
      </c>
      <c r="JG140" s="31">
        <v>2</v>
      </c>
      <c r="JH140" s="31">
        <v>2</v>
      </c>
      <c r="JI140" s="31">
        <v>2</v>
      </c>
      <c r="JJ140" s="31">
        <v>2</v>
      </c>
      <c r="JQ140" s="31" t="s">
        <v>2758</v>
      </c>
      <c r="JR140" s="31" t="s">
        <v>2144</v>
      </c>
      <c r="JZ140" s="31">
        <v>2</v>
      </c>
      <c r="KA140" s="31" t="s">
        <v>368</v>
      </c>
      <c r="KB140" s="31">
        <v>54</v>
      </c>
      <c r="KC140" s="31">
        <v>2</v>
      </c>
      <c r="KD140" s="31" t="s">
        <v>368</v>
      </c>
      <c r="KE140" s="31">
        <v>61</v>
      </c>
      <c r="KF140" s="31" t="s">
        <v>2508</v>
      </c>
      <c r="KG140" s="31" t="s">
        <v>368</v>
      </c>
      <c r="KH140" s="31">
        <v>75</v>
      </c>
      <c r="LA140" s="31" t="s">
        <v>2161</v>
      </c>
      <c r="LB140" s="31" t="s">
        <v>2162</v>
      </c>
      <c r="LC140" s="31">
        <v>2</v>
      </c>
      <c r="LD140" s="31">
        <v>2</v>
      </c>
      <c r="LE140" s="31" t="s">
        <v>2532</v>
      </c>
      <c r="LF140" s="31">
        <v>2</v>
      </c>
      <c r="LG140" s="31">
        <v>2</v>
      </c>
      <c r="LH140" s="31">
        <v>1</v>
      </c>
      <c r="LI140" s="31">
        <v>2</v>
      </c>
      <c r="LK140" s="31">
        <v>2</v>
      </c>
      <c r="LM140" s="31">
        <v>2</v>
      </c>
      <c r="LO140" s="31">
        <v>2</v>
      </c>
      <c r="LQ140" s="31">
        <v>2</v>
      </c>
      <c r="LS140" s="31">
        <v>2</v>
      </c>
      <c r="LU140" s="31">
        <v>2</v>
      </c>
      <c r="LW140" s="31">
        <v>2</v>
      </c>
      <c r="LY140" s="31">
        <v>2</v>
      </c>
      <c r="MA140" s="31">
        <v>1</v>
      </c>
      <c r="MB140" s="31">
        <v>11</v>
      </c>
      <c r="MC140" s="31">
        <v>2</v>
      </c>
      <c r="ME140" s="31">
        <v>2</v>
      </c>
      <c r="MG140" s="31">
        <v>2</v>
      </c>
      <c r="MI140" s="31">
        <v>2</v>
      </c>
      <c r="MK140" s="31">
        <v>2</v>
      </c>
      <c r="MM140" s="31">
        <v>2</v>
      </c>
      <c r="MO140" s="31">
        <v>2</v>
      </c>
      <c r="MQ140" s="31">
        <v>2</v>
      </c>
      <c r="MS140" s="31">
        <v>2</v>
      </c>
      <c r="MU140" s="31">
        <v>2</v>
      </c>
      <c r="MW140" s="31">
        <v>2</v>
      </c>
      <c r="MY140" s="31" t="s">
        <v>356</v>
      </c>
      <c r="MZ140" s="31">
        <v>15</v>
      </c>
      <c r="NA140" s="31">
        <v>2</v>
      </c>
      <c r="NC140" s="31">
        <v>2</v>
      </c>
      <c r="NE140" s="31">
        <v>2</v>
      </c>
      <c r="NG140" s="31">
        <v>2</v>
      </c>
      <c r="NI140" s="31">
        <v>2</v>
      </c>
      <c r="NK140" s="31">
        <v>2</v>
      </c>
      <c r="NM140" s="31">
        <v>2</v>
      </c>
      <c r="NO140" s="31">
        <v>2</v>
      </c>
      <c r="NQ140" s="31">
        <v>2</v>
      </c>
      <c r="NS140" s="31">
        <v>2</v>
      </c>
      <c r="NU140" s="31">
        <v>2</v>
      </c>
      <c r="NW140" s="31">
        <v>2</v>
      </c>
      <c r="NY140" s="31">
        <v>2</v>
      </c>
      <c r="OA140" s="31">
        <v>2</v>
      </c>
      <c r="OC140" s="31">
        <v>2</v>
      </c>
      <c r="OE140" s="31">
        <v>2</v>
      </c>
      <c r="OG140" s="31">
        <v>2</v>
      </c>
      <c r="OI140" s="31">
        <v>2</v>
      </c>
      <c r="OK140" s="31">
        <v>2</v>
      </c>
      <c r="OM140" s="31">
        <v>2</v>
      </c>
      <c r="OO140" s="31">
        <v>2</v>
      </c>
      <c r="OQ140" s="31" t="s">
        <v>355</v>
      </c>
      <c r="OS140" s="31">
        <v>2</v>
      </c>
      <c r="OU140" s="31">
        <v>2</v>
      </c>
      <c r="OW140" s="31">
        <v>2</v>
      </c>
      <c r="OY140" s="31">
        <v>2</v>
      </c>
      <c r="PA140" s="31">
        <v>2</v>
      </c>
      <c r="PC140" s="31">
        <v>2</v>
      </c>
      <c r="PE140" s="31">
        <v>2</v>
      </c>
      <c r="PG140" s="31">
        <v>2</v>
      </c>
      <c r="PI140" s="31">
        <v>2</v>
      </c>
      <c r="PK140" s="31">
        <v>2</v>
      </c>
      <c r="PM140" s="31">
        <v>2</v>
      </c>
      <c r="PO140" s="31">
        <v>2</v>
      </c>
      <c r="PQ140" s="31">
        <v>2</v>
      </c>
      <c r="PS140" s="31">
        <v>2</v>
      </c>
      <c r="PU140" s="31">
        <v>2</v>
      </c>
      <c r="PW140" s="31">
        <v>2</v>
      </c>
      <c r="PY140" s="31">
        <v>2</v>
      </c>
      <c r="QA140" s="31">
        <v>2</v>
      </c>
      <c r="QC140" s="31">
        <v>2</v>
      </c>
      <c r="QE140" s="31">
        <v>2</v>
      </c>
      <c r="QG140" s="31">
        <v>2</v>
      </c>
      <c r="QI140" s="31" t="s">
        <v>355</v>
      </c>
      <c r="QK140" s="31">
        <v>1</v>
      </c>
      <c r="QL140" s="31">
        <v>2</v>
      </c>
      <c r="QM140" s="31">
        <v>2</v>
      </c>
      <c r="QN140" s="31">
        <v>2</v>
      </c>
      <c r="QO140" s="31">
        <v>2</v>
      </c>
      <c r="QP140" s="31">
        <v>2</v>
      </c>
      <c r="QQ140" s="31">
        <v>2</v>
      </c>
      <c r="QR140" s="31">
        <v>2</v>
      </c>
      <c r="QS140" s="31">
        <v>1</v>
      </c>
      <c r="QT140" s="31">
        <v>2</v>
      </c>
      <c r="QU140" s="31">
        <v>2</v>
      </c>
      <c r="QV140" s="31">
        <v>2</v>
      </c>
      <c r="QW140" s="31">
        <v>2</v>
      </c>
      <c r="QX140" s="31">
        <v>2</v>
      </c>
      <c r="QY140" s="31">
        <v>2</v>
      </c>
      <c r="QZ140" s="31">
        <v>2</v>
      </c>
      <c r="RA140" s="31">
        <v>2</v>
      </c>
      <c r="RB140" s="31">
        <v>1</v>
      </c>
      <c r="RC140" s="31">
        <v>1</v>
      </c>
      <c r="RD140" s="31">
        <v>2</v>
      </c>
      <c r="RE140" s="31">
        <v>1</v>
      </c>
      <c r="RF140" s="31">
        <v>2</v>
      </c>
      <c r="RG140" s="31">
        <v>1</v>
      </c>
      <c r="RH140" s="31">
        <v>2</v>
      </c>
      <c r="RI140" s="31">
        <v>1</v>
      </c>
      <c r="RJ140" s="31">
        <v>2</v>
      </c>
      <c r="RK140" s="31">
        <v>2</v>
      </c>
      <c r="RL140" s="31">
        <v>2</v>
      </c>
      <c r="RM140" s="31">
        <v>2</v>
      </c>
      <c r="RN140" s="31">
        <v>1</v>
      </c>
      <c r="RO140" s="31">
        <v>1</v>
      </c>
      <c r="RP140" s="31">
        <v>2</v>
      </c>
      <c r="RQ140" s="31">
        <v>2</v>
      </c>
      <c r="RR140" s="31">
        <v>1</v>
      </c>
      <c r="RS140" s="31">
        <v>2</v>
      </c>
      <c r="RT140" s="31" t="s">
        <v>2759</v>
      </c>
      <c r="RU140" s="31" t="s">
        <v>355</v>
      </c>
      <c r="RV140" s="31" t="s">
        <v>2760</v>
      </c>
      <c r="RW140" s="31" t="s">
        <v>355</v>
      </c>
      <c r="RX140" s="31">
        <v>4</v>
      </c>
      <c r="RY140" s="31">
        <v>1</v>
      </c>
      <c r="RZ140" s="31">
        <v>2</v>
      </c>
      <c r="SA140" s="31">
        <v>2</v>
      </c>
      <c r="SB140" s="31">
        <v>2</v>
      </c>
      <c r="SC140" s="31">
        <v>2</v>
      </c>
      <c r="SD140" s="31">
        <v>4</v>
      </c>
      <c r="SE140" s="31">
        <v>2</v>
      </c>
      <c r="SF140" s="31">
        <v>2</v>
      </c>
      <c r="SG140" s="31">
        <v>2</v>
      </c>
      <c r="SH140" s="31">
        <v>2</v>
      </c>
      <c r="SI140" s="31">
        <v>2</v>
      </c>
      <c r="SJ140" s="31">
        <v>2</v>
      </c>
      <c r="SK140" s="31">
        <v>2</v>
      </c>
      <c r="SL140" s="31">
        <v>2</v>
      </c>
      <c r="SM140" s="31" t="s">
        <v>2153</v>
      </c>
      <c r="SO140" s="31">
        <v>2</v>
      </c>
      <c r="SP140" s="31">
        <v>2</v>
      </c>
      <c r="SQ140" s="31">
        <v>2</v>
      </c>
      <c r="SR140" s="31">
        <v>2</v>
      </c>
      <c r="SS140" s="31">
        <v>2</v>
      </c>
      <c r="ST140" s="31">
        <v>2</v>
      </c>
      <c r="SU140" s="31">
        <v>2</v>
      </c>
      <c r="SV140" s="31">
        <v>2</v>
      </c>
      <c r="SW140" s="31" t="s">
        <v>1430</v>
      </c>
      <c r="SX140" s="31">
        <v>4</v>
      </c>
      <c r="SZ140" s="31">
        <v>2</v>
      </c>
      <c r="TA140" s="31">
        <v>2</v>
      </c>
      <c r="TB140" s="31">
        <v>2</v>
      </c>
      <c r="TC140" s="31">
        <v>2</v>
      </c>
      <c r="TD140" s="31">
        <v>2</v>
      </c>
      <c r="TE140" s="31">
        <v>2</v>
      </c>
      <c r="TF140" s="31">
        <v>2</v>
      </c>
      <c r="TG140" s="31">
        <v>2</v>
      </c>
      <c r="TJ140" s="31" t="s">
        <v>2154</v>
      </c>
      <c r="TK140" s="31" t="s">
        <v>2155</v>
      </c>
      <c r="TL140" s="31" t="s">
        <v>2761</v>
      </c>
      <c r="TM140" s="31" t="s">
        <v>2219</v>
      </c>
      <c r="TN140" s="31" t="s">
        <v>2156</v>
      </c>
      <c r="TQ140" s="31">
        <v>12</v>
      </c>
      <c r="TS140" s="31">
        <v>2</v>
      </c>
      <c r="TT140" s="31">
        <v>2</v>
      </c>
      <c r="TU140" s="31">
        <v>2</v>
      </c>
      <c r="TV140" s="31">
        <v>1</v>
      </c>
      <c r="TW140" s="31">
        <v>2</v>
      </c>
      <c r="TX140" s="31">
        <v>2</v>
      </c>
      <c r="TY140" s="31">
        <v>2</v>
      </c>
      <c r="TZ140" s="31">
        <v>1</v>
      </c>
      <c r="UA140" s="31">
        <v>1</v>
      </c>
    </row>
    <row r="141" spans="1:547" s="31" customFormat="1" ht="13.5" customHeight="1">
      <c r="A141" s="31">
        <f t="shared" si="2"/>
        <v>139</v>
      </c>
      <c r="B141" s="31">
        <v>139</v>
      </c>
      <c r="C141" s="31">
        <v>10</v>
      </c>
      <c r="D141" s="31" t="s">
        <v>2692</v>
      </c>
      <c r="E141" s="31" t="s">
        <v>2762</v>
      </c>
      <c r="H141" s="31">
        <v>42709</v>
      </c>
      <c r="I141" s="31">
        <v>16138</v>
      </c>
      <c r="J141" s="31">
        <v>1</v>
      </c>
      <c r="K141" s="31">
        <v>1</v>
      </c>
      <c r="L141" s="31">
        <v>3</v>
      </c>
      <c r="M141" s="31">
        <v>1</v>
      </c>
      <c r="N141" s="31">
        <v>1</v>
      </c>
      <c r="O141" s="31">
        <v>1</v>
      </c>
      <c r="P141" s="31">
        <v>1</v>
      </c>
      <c r="Q141" s="31">
        <v>1</v>
      </c>
      <c r="R141" s="31">
        <v>36647</v>
      </c>
      <c r="S141" s="31">
        <v>37012</v>
      </c>
      <c r="T141" s="31">
        <v>37012</v>
      </c>
      <c r="W141" s="31">
        <v>1</v>
      </c>
      <c r="X141" s="31">
        <v>2</v>
      </c>
      <c r="Y141" s="31">
        <v>2</v>
      </c>
      <c r="Z141" s="31">
        <v>2</v>
      </c>
      <c r="AA141" s="31">
        <v>2</v>
      </c>
      <c r="AB141" s="31">
        <v>2</v>
      </c>
      <c r="AC141" s="31">
        <v>2</v>
      </c>
      <c r="AD141" s="31">
        <v>2</v>
      </c>
      <c r="AE141" s="31">
        <v>3</v>
      </c>
      <c r="AF141" s="31">
        <v>3</v>
      </c>
      <c r="AG141" s="31">
        <v>1</v>
      </c>
      <c r="AH141" s="31">
        <v>1</v>
      </c>
      <c r="AI141" s="31">
        <v>6</v>
      </c>
      <c r="AJ141" s="31">
        <v>2</v>
      </c>
      <c r="AK141" s="31">
        <v>4</v>
      </c>
      <c r="AL141" s="31">
        <v>2</v>
      </c>
      <c r="AN141" s="31">
        <v>2</v>
      </c>
      <c r="AO141" s="31">
        <v>2</v>
      </c>
      <c r="AP141" s="31">
        <v>2</v>
      </c>
      <c r="AQ141" s="31">
        <v>2</v>
      </c>
      <c r="AR141" s="31">
        <v>2</v>
      </c>
      <c r="AS141" s="31">
        <v>2</v>
      </c>
      <c r="AT141" s="31">
        <v>2</v>
      </c>
      <c r="AU141" s="31">
        <v>2</v>
      </c>
      <c r="AW141" s="31">
        <v>2</v>
      </c>
      <c r="AX141" s="31">
        <v>2</v>
      </c>
      <c r="AY141" s="31">
        <v>2</v>
      </c>
      <c r="AZ141" s="31">
        <v>1</v>
      </c>
      <c r="BA141" s="31">
        <v>2</v>
      </c>
      <c r="BB141" s="31">
        <v>1</v>
      </c>
      <c r="BD141" s="31">
        <v>2</v>
      </c>
      <c r="BE141" s="31">
        <v>2</v>
      </c>
      <c r="BF141" s="31">
        <v>2</v>
      </c>
      <c r="BG141" s="31">
        <v>1</v>
      </c>
      <c r="BH141" s="31">
        <v>2</v>
      </c>
      <c r="BI141" s="31">
        <v>1</v>
      </c>
      <c r="BK141" s="31">
        <v>1</v>
      </c>
      <c r="BM141" s="31">
        <v>2</v>
      </c>
      <c r="BN141" s="31">
        <v>2</v>
      </c>
      <c r="BO141" s="31">
        <v>2</v>
      </c>
      <c r="BP141" s="31">
        <v>1</v>
      </c>
      <c r="BQ141" s="31">
        <v>2</v>
      </c>
      <c r="BT141" s="31">
        <v>2</v>
      </c>
      <c r="BU141" s="31">
        <v>2</v>
      </c>
      <c r="BV141" s="31">
        <v>2</v>
      </c>
      <c r="BW141" s="31">
        <v>2</v>
      </c>
      <c r="BX141" s="31">
        <v>2</v>
      </c>
      <c r="BY141" s="31">
        <v>1</v>
      </c>
      <c r="BZ141" s="31">
        <v>2</v>
      </c>
      <c r="CA141" s="31">
        <v>2</v>
      </c>
      <c r="CD141" s="31">
        <v>1</v>
      </c>
      <c r="CH141" s="31">
        <v>1</v>
      </c>
      <c r="CM141" s="31">
        <v>18</v>
      </c>
      <c r="CN141" s="31">
        <v>23</v>
      </c>
      <c r="CO141" s="31">
        <v>20</v>
      </c>
      <c r="CP141" s="31">
        <v>25</v>
      </c>
      <c r="CQ141" s="31">
        <v>4</v>
      </c>
      <c r="CR141" s="31">
        <v>9</v>
      </c>
      <c r="DA141" s="31">
        <v>4</v>
      </c>
      <c r="DB141" s="31">
        <v>2</v>
      </c>
      <c r="DC141" s="31">
        <v>2.5</v>
      </c>
      <c r="DF141" s="31">
        <v>4</v>
      </c>
      <c r="DG141" s="31">
        <v>4</v>
      </c>
      <c r="DH141" s="31">
        <v>4</v>
      </c>
      <c r="DI141" s="31">
        <v>0</v>
      </c>
      <c r="DJ141" s="31">
        <v>0</v>
      </c>
      <c r="DK141" s="31">
        <v>0</v>
      </c>
      <c r="DL141" s="31">
        <v>0</v>
      </c>
      <c r="DM141" s="31">
        <v>0</v>
      </c>
      <c r="DN141" s="31">
        <v>0</v>
      </c>
      <c r="DO141" s="31">
        <v>4</v>
      </c>
      <c r="DP141" s="31">
        <v>4</v>
      </c>
      <c r="DQ141" s="31">
        <v>4</v>
      </c>
      <c r="DR141" s="31">
        <v>24</v>
      </c>
      <c r="DS141" s="31">
        <v>0.120504783899703</v>
      </c>
      <c r="EW141" s="31">
        <v>2</v>
      </c>
      <c r="EX141" s="31">
        <v>2</v>
      </c>
      <c r="EY141" s="31">
        <v>2</v>
      </c>
      <c r="FA141" s="31">
        <v>1</v>
      </c>
      <c r="FK141" s="31">
        <v>2</v>
      </c>
      <c r="FL141" s="31">
        <v>2</v>
      </c>
      <c r="FM141" s="31">
        <v>2</v>
      </c>
      <c r="FN141" s="31">
        <v>2</v>
      </c>
      <c r="FO141" s="31">
        <v>2</v>
      </c>
      <c r="FP141" s="31">
        <v>1</v>
      </c>
      <c r="FQ141" s="31">
        <v>2</v>
      </c>
      <c r="FR141" s="31">
        <v>2</v>
      </c>
      <c r="FS141" s="31">
        <v>4</v>
      </c>
      <c r="FT141" s="31">
        <v>2</v>
      </c>
      <c r="FU141" s="31">
        <v>2</v>
      </c>
      <c r="FV141" s="31">
        <v>2</v>
      </c>
      <c r="FW141" s="31">
        <v>1</v>
      </c>
      <c r="FX141" s="31">
        <v>1</v>
      </c>
      <c r="FY141" s="31">
        <v>2</v>
      </c>
      <c r="GA141" s="31">
        <v>2</v>
      </c>
      <c r="GB141" s="31">
        <v>2</v>
      </c>
      <c r="GC141" s="31">
        <v>2</v>
      </c>
      <c r="GE141" s="31">
        <v>2</v>
      </c>
      <c r="GH141" s="31">
        <v>2</v>
      </c>
      <c r="GJ141" s="31">
        <v>2</v>
      </c>
      <c r="GL141" s="31">
        <v>1</v>
      </c>
      <c r="GM141" s="31">
        <v>2001</v>
      </c>
      <c r="GO141" s="31">
        <v>2</v>
      </c>
      <c r="GQ141" s="31">
        <v>2</v>
      </c>
      <c r="GS141" s="31">
        <v>2</v>
      </c>
      <c r="GU141" s="31">
        <v>2</v>
      </c>
      <c r="GW141" s="31">
        <v>2</v>
      </c>
      <c r="HM141" s="31">
        <v>2</v>
      </c>
      <c r="HP141" s="31">
        <v>2</v>
      </c>
      <c r="HQ141" s="31">
        <v>2</v>
      </c>
      <c r="HR141" s="31">
        <v>2</v>
      </c>
      <c r="HS141" s="31">
        <v>2</v>
      </c>
      <c r="HT141" s="31">
        <v>2</v>
      </c>
      <c r="HU141" s="31">
        <v>2</v>
      </c>
      <c r="HV141" s="31">
        <v>2</v>
      </c>
      <c r="HZ141" s="31">
        <v>2</v>
      </c>
      <c r="IA141" s="31">
        <v>2</v>
      </c>
      <c r="IB141" s="31">
        <v>2</v>
      </c>
      <c r="IC141" s="31">
        <v>2</v>
      </c>
      <c r="ID141" s="31">
        <v>2</v>
      </c>
      <c r="IE141" s="31">
        <v>2</v>
      </c>
      <c r="IF141" s="31">
        <v>2</v>
      </c>
      <c r="IJ141" s="31">
        <v>2</v>
      </c>
      <c r="IK141" s="31">
        <v>2</v>
      </c>
      <c r="IL141" s="31">
        <v>2</v>
      </c>
      <c r="IM141" s="31">
        <v>2</v>
      </c>
      <c r="IN141" s="31">
        <v>2</v>
      </c>
      <c r="IO141" s="31">
        <v>2</v>
      </c>
      <c r="IP141" s="31">
        <v>2</v>
      </c>
      <c r="IT141" s="31">
        <v>2</v>
      </c>
      <c r="IU141" s="31">
        <v>2</v>
      </c>
      <c r="IV141" s="31">
        <v>2</v>
      </c>
      <c r="IW141" s="31">
        <v>2</v>
      </c>
      <c r="IX141" s="31">
        <v>2</v>
      </c>
      <c r="IY141" s="31">
        <v>2</v>
      </c>
      <c r="IZ141" s="31">
        <v>2</v>
      </c>
      <c r="JD141" s="31">
        <v>2</v>
      </c>
      <c r="JE141" s="31">
        <v>2</v>
      </c>
      <c r="JF141" s="31">
        <v>2</v>
      </c>
      <c r="JG141" s="31">
        <v>2</v>
      </c>
      <c r="JH141" s="31">
        <v>2</v>
      </c>
      <c r="JI141" s="31">
        <v>2</v>
      </c>
      <c r="JJ141" s="31">
        <v>2</v>
      </c>
      <c r="JN141" s="31" t="s">
        <v>2476</v>
      </c>
      <c r="JO141" s="31" t="s">
        <v>2763</v>
      </c>
      <c r="JQ141" s="31" t="s">
        <v>371</v>
      </c>
      <c r="JZ141" s="31">
        <v>2</v>
      </c>
      <c r="KB141" s="31">
        <v>79</v>
      </c>
      <c r="KC141" s="31">
        <v>2</v>
      </c>
      <c r="KD141" s="31" t="s">
        <v>371</v>
      </c>
      <c r="KE141" s="31">
        <v>79</v>
      </c>
      <c r="LA141" s="31" t="s">
        <v>2242</v>
      </c>
      <c r="LB141" s="31" t="s">
        <v>2335</v>
      </c>
      <c r="LC141" s="31">
        <v>2</v>
      </c>
      <c r="LD141" s="31">
        <v>1</v>
      </c>
      <c r="LE141" s="31" t="s">
        <v>2260</v>
      </c>
      <c r="LF141" s="31">
        <v>2</v>
      </c>
      <c r="LG141" s="31">
        <v>2</v>
      </c>
      <c r="LH141" s="31">
        <v>1</v>
      </c>
      <c r="LI141" s="31">
        <v>2</v>
      </c>
      <c r="LK141" s="31">
        <v>2</v>
      </c>
      <c r="LM141" s="31">
        <v>2</v>
      </c>
      <c r="LO141" s="31">
        <v>1</v>
      </c>
      <c r="LQ141" s="31">
        <v>2</v>
      </c>
      <c r="LS141" s="31">
        <v>2</v>
      </c>
      <c r="LU141" s="31">
        <v>2</v>
      </c>
      <c r="LW141" s="31">
        <v>2</v>
      </c>
      <c r="LY141" s="31">
        <v>1</v>
      </c>
      <c r="LZ141" s="31">
        <v>17</v>
      </c>
      <c r="MA141" s="31">
        <v>2</v>
      </c>
      <c r="MC141" s="31">
        <v>2</v>
      </c>
      <c r="ME141" s="31">
        <v>2</v>
      </c>
      <c r="MG141" s="31">
        <v>2</v>
      </c>
      <c r="MI141" s="31">
        <v>2</v>
      </c>
      <c r="MK141" s="31">
        <v>2</v>
      </c>
      <c r="MM141" s="31">
        <v>2</v>
      </c>
      <c r="MO141" s="31">
        <v>2</v>
      </c>
      <c r="MQ141" s="31">
        <v>2</v>
      </c>
      <c r="MS141" s="31">
        <v>1</v>
      </c>
      <c r="MT141" s="31">
        <v>5</v>
      </c>
      <c r="MU141" s="31">
        <v>2</v>
      </c>
      <c r="MW141" s="31">
        <v>2</v>
      </c>
      <c r="MY141" s="31" t="s">
        <v>355</v>
      </c>
      <c r="NA141" s="31">
        <v>2</v>
      </c>
      <c r="NC141" s="31">
        <v>2</v>
      </c>
      <c r="NE141" s="31">
        <v>2</v>
      </c>
      <c r="NG141" s="31">
        <v>2</v>
      </c>
      <c r="NI141" s="31">
        <v>2</v>
      </c>
      <c r="NK141" s="31">
        <v>2</v>
      </c>
      <c r="NM141" s="31">
        <v>2</v>
      </c>
      <c r="NO141" s="31">
        <v>2</v>
      </c>
      <c r="NQ141" s="31">
        <v>2</v>
      </c>
      <c r="NS141" s="31">
        <v>2</v>
      </c>
      <c r="NU141" s="31">
        <v>2</v>
      </c>
      <c r="NW141" s="31">
        <v>2</v>
      </c>
      <c r="NY141" s="31">
        <v>2</v>
      </c>
      <c r="OA141" s="31">
        <v>2</v>
      </c>
      <c r="OC141" s="31">
        <v>2</v>
      </c>
      <c r="OE141" s="31">
        <v>2</v>
      </c>
      <c r="OG141" s="31">
        <v>2</v>
      </c>
      <c r="OI141" s="31">
        <v>2</v>
      </c>
      <c r="OK141" s="31">
        <v>2</v>
      </c>
      <c r="OM141" s="31">
        <v>2</v>
      </c>
      <c r="OO141" s="31">
        <v>2</v>
      </c>
      <c r="OQ141" s="31" t="s">
        <v>355</v>
      </c>
      <c r="OS141" s="31">
        <v>2</v>
      </c>
      <c r="OU141" s="31">
        <v>2</v>
      </c>
      <c r="OW141" s="31">
        <v>2</v>
      </c>
      <c r="OY141" s="31">
        <v>2</v>
      </c>
      <c r="PA141" s="31">
        <v>2</v>
      </c>
      <c r="PC141" s="31">
        <v>2</v>
      </c>
      <c r="PE141" s="31">
        <v>2</v>
      </c>
      <c r="PG141" s="31">
        <v>2</v>
      </c>
      <c r="PI141" s="31">
        <v>2</v>
      </c>
      <c r="PK141" s="31">
        <v>2</v>
      </c>
      <c r="PM141" s="31">
        <v>2</v>
      </c>
      <c r="PO141" s="31">
        <v>2</v>
      </c>
      <c r="PQ141" s="31">
        <v>2</v>
      </c>
      <c r="PS141" s="31">
        <v>2</v>
      </c>
      <c r="PU141" s="31">
        <v>2</v>
      </c>
      <c r="PW141" s="31">
        <v>2</v>
      </c>
      <c r="PY141" s="31">
        <v>2</v>
      </c>
      <c r="QA141" s="31">
        <v>2</v>
      </c>
      <c r="QC141" s="31">
        <v>2</v>
      </c>
      <c r="QE141" s="31">
        <v>2</v>
      </c>
      <c r="QG141" s="31">
        <v>2</v>
      </c>
      <c r="QI141" s="31" t="s">
        <v>355</v>
      </c>
      <c r="QK141" s="31">
        <v>1</v>
      </c>
      <c r="QL141" s="31">
        <v>2</v>
      </c>
      <c r="QM141" s="31">
        <v>2</v>
      </c>
      <c r="QN141" s="31">
        <v>2</v>
      </c>
      <c r="QO141" s="31">
        <v>2</v>
      </c>
      <c r="QP141" s="31">
        <v>2</v>
      </c>
      <c r="QQ141" s="31">
        <v>2</v>
      </c>
      <c r="QR141" s="31">
        <v>2</v>
      </c>
      <c r="QS141" s="31">
        <v>2</v>
      </c>
      <c r="QT141" s="31">
        <v>2</v>
      </c>
      <c r="QU141" s="31">
        <v>2</v>
      </c>
      <c r="QV141" s="31">
        <v>2</v>
      </c>
      <c r="QW141" s="31">
        <v>2</v>
      </c>
      <c r="QX141" s="31">
        <v>2</v>
      </c>
      <c r="QY141" s="31">
        <v>2</v>
      </c>
      <c r="QZ141" s="31">
        <v>2</v>
      </c>
      <c r="RA141" s="31">
        <v>2</v>
      </c>
      <c r="RB141" s="31">
        <v>2</v>
      </c>
      <c r="RC141" s="31">
        <v>1</v>
      </c>
      <c r="RD141" s="31">
        <v>2</v>
      </c>
      <c r="RE141" s="31">
        <v>2</v>
      </c>
      <c r="RF141" s="31">
        <v>2</v>
      </c>
      <c r="RG141" s="31">
        <v>2</v>
      </c>
      <c r="RH141" s="31">
        <v>2</v>
      </c>
      <c r="RI141" s="31">
        <v>1</v>
      </c>
      <c r="RJ141" s="31">
        <v>2</v>
      </c>
      <c r="RK141" s="31">
        <v>2</v>
      </c>
      <c r="RL141" s="31">
        <v>2</v>
      </c>
      <c r="RM141" s="31">
        <v>2</v>
      </c>
      <c r="RN141" s="31">
        <v>2</v>
      </c>
      <c r="RO141" s="31">
        <v>2</v>
      </c>
      <c r="RP141" s="31">
        <v>2</v>
      </c>
      <c r="RQ141" s="31">
        <v>2</v>
      </c>
      <c r="RR141" s="31">
        <v>2</v>
      </c>
      <c r="RS141" s="31">
        <v>1</v>
      </c>
      <c r="RT141" s="31" t="s">
        <v>2449</v>
      </c>
      <c r="RU141" s="31" t="s">
        <v>1876</v>
      </c>
      <c r="RV141" s="31" t="s">
        <v>355</v>
      </c>
      <c r="RW141" s="31" t="s">
        <v>355</v>
      </c>
      <c r="RX141" s="31">
        <v>1</v>
      </c>
      <c r="RY141" s="31">
        <v>1</v>
      </c>
      <c r="RZ141" s="31">
        <v>1</v>
      </c>
      <c r="SA141" s="31">
        <v>2</v>
      </c>
      <c r="SB141" s="31">
        <v>2</v>
      </c>
      <c r="SC141" s="31">
        <v>2</v>
      </c>
      <c r="SD141" s="31">
        <v>1</v>
      </c>
      <c r="SE141" s="31">
        <v>1</v>
      </c>
      <c r="SF141" s="31">
        <v>1</v>
      </c>
      <c r="SG141" s="31">
        <v>2</v>
      </c>
      <c r="SH141" s="31">
        <v>2</v>
      </c>
      <c r="SI141" s="31">
        <v>2</v>
      </c>
      <c r="SJ141" s="31">
        <v>1</v>
      </c>
      <c r="SK141" s="31">
        <v>2</v>
      </c>
      <c r="SL141" s="31">
        <v>2</v>
      </c>
      <c r="SM141" s="31" t="s">
        <v>2290</v>
      </c>
      <c r="SO141" s="31">
        <v>2</v>
      </c>
      <c r="SP141" s="31">
        <v>2</v>
      </c>
      <c r="SQ141" s="31">
        <v>2</v>
      </c>
      <c r="SR141" s="31">
        <v>2</v>
      </c>
      <c r="SS141" s="31">
        <v>2</v>
      </c>
      <c r="ST141" s="31">
        <v>2</v>
      </c>
      <c r="SU141" s="31">
        <v>2</v>
      </c>
      <c r="SV141" s="31">
        <v>2</v>
      </c>
      <c r="SW141" s="31" t="s">
        <v>1430</v>
      </c>
      <c r="SX141" s="31">
        <v>0.5</v>
      </c>
      <c r="SZ141" s="31">
        <v>2</v>
      </c>
      <c r="TA141" s="31">
        <v>2</v>
      </c>
      <c r="TB141" s="31">
        <v>2</v>
      </c>
      <c r="TC141" s="31">
        <v>2</v>
      </c>
      <c r="TD141" s="31">
        <v>2</v>
      </c>
      <c r="TE141" s="31">
        <v>2</v>
      </c>
      <c r="TF141" s="31">
        <v>2</v>
      </c>
      <c r="TG141" s="31">
        <v>2</v>
      </c>
      <c r="TJ141" s="31" t="s">
        <v>2426</v>
      </c>
      <c r="TK141" s="31" t="s">
        <v>2155</v>
      </c>
      <c r="TL141" s="31" t="s">
        <v>2156</v>
      </c>
      <c r="TQ141" s="31">
        <v>1</v>
      </c>
      <c r="TS141" s="31">
        <v>2</v>
      </c>
      <c r="TT141" s="31">
        <v>2</v>
      </c>
      <c r="TU141" s="31">
        <v>2</v>
      </c>
      <c r="TV141" s="31">
        <v>2</v>
      </c>
      <c r="TW141" s="31">
        <v>1</v>
      </c>
      <c r="TX141" s="31">
        <v>2</v>
      </c>
      <c r="TY141" s="31">
        <v>2</v>
      </c>
      <c r="TZ141" s="31">
        <v>1</v>
      </c>
      <c r="UA141" s="31">
        <v>1</v>
      </c>
    </row>
    <row r="142" spans="1:547" s="31" customFormat="1" ht="13.5" customHeight="1">
      <c r="A142" s="31">
        <f t="shared" si="2"/>
        <v>140</v>
      </c>
      <c r="B142" s="31">
        <v>140</v>
      </c>
      <c r="C142" s="31">
        <v>11</v>
      </c>
      <c r="D142" s="31" t="s">
        <v>2692</v>
      </c>
      <c r="E142" s="31" t="s">
        <v>2764</v>
      </c>
      <c r="F142" s="31">
        <v>2</v>
      </c>
      <c r="G142" s="31" t="s">
        <v>2765</v>
      </c>
      <c r="H142" s="31">
        <v>42710</v>
      </c>
      <c r="I142" s="31">
        <v>17956</v>
      </c>
      <c r="J142" s="31">
        <v>2</v>
      </c>
      <c r="K142" s="31">
        <v>1</v>
      </c>
      <c r="L142" s="31">
        <v>1</v>
      </c>
      <c r="M142" s="31">
        <v>1</v>
      </c>
      <c r="N142" s="31">
        <v>1</v>
      </c>
      <c r="O142" s="31">
        <v>1</v>
      </c>
      <c r="P142" s="31">
        <v>1</v>
      </c>
      <c r="Q142" s="31">
        <v>1</v>
      </c>
      <c r="R142" s="31">
        <v>41640</v>
      </c>
      <c r="S142" s="31">
        <v>42125</v>
      </c>
      <c r="T142" s="31">
        <v>42156</v>
      </c>
      <c r="W142" s="31">
        <v>2</v>
      </c>
      <c r="X142" s="31">
        <v>1</v>
      </c>
      <c r="Y142" s="31">
        <v>2</v>
      </c>
      <c r="Z142" s="31">
        <v>2</v>
      </c>
      <c r="AA142" s="31">
        <v>2</v>
      </c>
      <c r="AB142" s="31">
        <v>2</v>
      </c>
      <c r="AC142" s="31">
        <v>2</v>
      </c>
      <c r="AH142" s="31">
        <v>2</v>
      </c>
      <c r="AI142" s="31">
        <v>6</v>
      </c>
      <c r="AJ142" s="31">
        <v>2</v>
      </c>
      <c r="AK142" s="31">
        <v>4</v>
      </c>
      <c r="AL142" s="31">
        <v>2</v>
      </c>
      <c r="AN142" s="31">
        <v>2</v>
      </c>
      <c r="AO142" s="31">
        <v>2</v>
      </c>
      <c r="AP142" s="31">
        <v>2</v>
      </c>
      <c r="AQ142" s="31">
        <v>2</v>
      </c>
      <c r="AR142" s="31">
        <v>1</v>
      </c>
      <c r="AS142" s="31">
        <v>2</v>
      </c>
      <c r="AT142" s="31">
        <v>2</v>
      </c>
      <c r="AU142" s="31">
        <v>2</v>
      </c>
      <c r="AW142" s="31">
        <v>2</v>
      </c>
      <c r="AX142" s="31">
        <v>2</v>
      </c>
      <c r="AY142" s="31">
        <v>2</v>
      </c>
      <c r="AZ142" s="31">
        <v>2</v>
      </c>
      <c r="BA142" s="31">
        <v>2</v>
      </c>
      <c r="BB142" s="31">
        <v>2</v>
      </c>
      <c r="BD142" s="31">
        <v>2</v>
      </c>
      <c r="BE142" s="31">
        <v>2</v>
      </c>
      <c r="BF142" s="31">
        <v>2</v>
      </c>
      <c r="BG142" s="31">
        <v>2</v>
      </c>
      <c r="BH142" s="31">
        <v>2</v>
      </c>
      <c r="BI142" s="31">
        <v>1</v>
      </c>
      <c r="BK142" s="31">
        <v>2</v>
      </c>
      <c r="BL142" s="31">
        <v>2</v>
      </c>
      <c r="BM142" s="31">
        <v>2</v>
      </c>
      <c r="BN142" s="31">
        <v>2</v>
      </c>
      <c r="BO142" s="31">
        <v>2</v>
      </c>
      <c r="BP142" s="31">
        <v>1</v>
      </c>
      <c r="BQ142" s="31">
        <v>4</v>
      </c>
      <c r="BR142" s="31">
        <v>4</v>
      </c>
      <c r="BT142" s="31">
        <v>2</v>
      </c>
      <c r="BU142" s="31">
        <v>2</v>
      </c>
      <c r="BV142" s="31">
        <v>2</v>
      </c>
      <c r="BW142" s="31">
        <v>2</v>
      </c>
      <c r="BX142" s="31">
        <v>2</v>
      </c>
      <c r="BY142" s="31">
        <v>1</v>
      </c>
      <c r="BZ142" s="31">
        <v>2</v>
      </c>
      <c r="CA142" s="31">
        <v>2</v>
      </c>
      <c r="CB142" s="31">
        <v>2</v>
      </c>
      <c r="CC142" s="31">
        <v>2</v>
      </c>
      <c r="CD142" s="31">
        <v>1</v>
      </c>
      <c r="CH142" s="31">
        <v>1</v>
      </c>
      <c r="CM142" s="31">
        <v>1</v>
      </c>
      <c r="DA142" s="31">
        <v>1</v>
      </c>
      <c r="DF142" s="31">
        <v>3</v>
      </c>
      <c r="DG142" s="31">
        <v>4</v>
      </c>
      <c r="DH142" s="31">
        <v>3</v>
      </c>
      <c r="DI142" s="31">
        <v>4</v>
      </c>
      <c r="DJ142" s="31">
        <v>4</v>
      </c>
      <c r="DK142" s="31">
        <v>4</v>
      </c>
      <c r="DL142" s="31">
        <v>4</v>
      </c>
      <c r="DM142" s="31">
        <v>4</v>
      </c>
      <c r="DN142" s="31">
        <v>4</v>
      </c>
      <c r="DO142" s="31">
        <v>2</v>
      </c>
      <c r="DP142" s="31">
        <v>4</v>
      </c>
      <c r="DQ142" s="31">
        <v>3</v>
      </c>
      <c r="DR142" s="31">
        <v>43</v>
      </c>
      <c r="DS142" s="31">
        <v>0.14223130841121401</v>
      </c>
      <c r="EV142" s="31">
        <v>2</v>
      </c>
      <c r="EW142" s="31">
        <v>2</v>
      </c>
      <c r="EX142" s="31">
        <v>2</v>
      </c>
      <c r="EY142" s="31">
        <v>1</v>
      </c>
      <c r="EZ142" s="31">
        <v>1</v>
      </c>
      <c r="FK142" s="31">
        <v>1</v>
      </c>
      <c r="FL142" s="31">
        <v>2</v>
      </c>
      <c r="FM142" s="31">
        <v>1</v>
      </c>
      <c r="FN142" s="31">
        <v>2</v>
      </c>
      <c r="FO142" s="31">
        <v>2</v>
      </c>
      <c r="FP142" s="31">
        <v>2</v>
      </c>
      <c r="FQ142" s="31">
        <v>2</v>
      </c>
      <c r="FR142" s="31">
        <v>1</v>
      </c>
      <c r="FS142" s="31">
        <v>4</v>
      </c>
      <c r="FT142" s="31">
        <v>2</v>
      </c>
      <c r="FU142" s="31">
        <v>2</v>
      </c>
      <c r="FV142" s="31">
        <v>2</v>
      </c>
      <c r="FW142" s="31">
        <v>1</v>
      </c>
      <c r="FX142" s="31">
        <v>1</v>
      </c>
      <c r="FY142" s="31">
        <v>2</v>
      </c>
      <c r="GA142" s="31">
        <v>2</v>
      </c>
      <c r="GB142" s="31">
        <v>2</v>
      </c>
      <c r="GC142" s="31">
        <v>1</v>
      </c>
      <c r="GD142" s="31">
        <v>1964</v>
      </c>
      <c r="GE142" s="31">
        <v>1</v>
      </c>
      <c r="GF142" s="31">
        <v>1982</v>
      </c>
      <c r="GG142" s="31">
        <v>1</v>
      </c>
      <c r="GH142" s="31">
        <v>2</v>
      </c>
      <c r="GJ142" s="31">
        <v>2</v>
      </c>
      <c r="GL142" s="31">
        <v>1</v>
      </c>
      <c r="GM142" s="31">
        <v>2015</v>
      </c>
      <c r="GN142" s="31" t="s">
        <v>355</v>
      </c>
      <c r="GO142" s="31">
        <v>2</v>
      </c>
      <c r="GQ142" s="31">
        <v>2</v>
      </c>
      <c r="GS142" s="31">
        <v>2</v>
      </c>
      <c r="GU142" s="31">
        <v>2</v>
      </c>
      <c r="GW142" s="31">
        <v>2</v>
      </c>
      <c r="HM142" s="31">
        <v>2</v>
      </c>
      <c r="HP142" s="31">
        <v>1</v>
      </c>
      <c r="HQ142" s="31">
        <v>2</v>
      </c>
      <c r="HR142" s="31">
        <v>2</v>
      </c>
      <c r="HS142" s="31">
        <v>2</v>
      </c>
      <c r="HT142" s="31">
        <v>2</v>
      </c>
      <c r="HU142" s="31">
        <v>2</v>
      </c>
      <c r="HV142" s="31">
        <v>2</v>
      </c>
      <c r="HW142" s="31" t="s">
        <v>1452</v>
      </c>
      <c r="HZ142" s="31">
        <v>2</v>
      </c>
      <c r="IA142" s="31">
        <v>2</v>
      </c>
      <c r="IB142" s="31">
        <v>2</v>
      </c>
      <c r="IC142" s="31">
        <v>2</v>
      </c>
      <c r="ID142" s="31">
        <v>2</v>
      </c>
      <c r="IE142" s="31">
        <v>2</v>
      </c>
      <c r="IF142" s="31">
        <v>2</v>
      </c>
      <c r="IJ142" s="31">
        <v>1</v>
      </c>
      <c r="IK142" s="31">
        <v>2</v>
      </c>
      <c r="IL142" s="31">
        <v>2</v>
      </c>
      <c r="IM142" s="31">
        <v>2</v>
      </c>
      <c r="IN142" s="31">
        <v>2</v>
      </c>
      <c r="IO142" s="31">
        <v>2</v>
      </c>
      <c r="IP142" s="31">
        <v>2</v>
      </c>
      <c r="IQ142" s="31" t="s">
        <v>2014</v>
      </c>
      <c r="IR142" s="31" t="s">
        <v>2014</v>
      </c>
      <c r="IS142" s="31" t="s">
        <v>1452</v>
      </c>
      <c r="IT142" s="31">
        <v>2</v>
      </c>
      <c r="IU142" s="31">
        <v>2</v>
      </c>
      <c r="IV142" s="31">
        <v>2</v>
      </c>
      <c r="IW142" s="31">
        <v>2</v>
      </c>
      <c r="IX142" s="31">
        <v>2</v>
      </c>
      <c r="IY142" s="31">
        <v>2</v>
      </c>
      <c r="IZ142" s="31">
        <v>2</v>
      </c>
      <c r="JD142" s="31">
        <v>2</v>
      </c>
      <c r="JE142" s="31">
        <v>2</v>
      </c>
      <c r="JF142" s="31">
        <v>2</v>
      </c>
      <c r="JG142" s="31">
        <v>2</v>
      </c>
      <c r="JH142" s="31">
        <v>2</v>
      </c>
      <c r="JI142" s="31">
        <v>2</v>
      </c>
      <c r="JJ142" s="31">
        <v>2</v>
      </c>
      <c r="JN142" s="31" t="s">
        <v>2144</v>
      </c>
      <c r="JO142" s="31" t="s">
        <v>2413</v>
      </c>
      <c r="JQ142" s="31" t="s">
        <v>1635</v>
      </c>
      <c r="JR142" s="31" t="s">
        <v>2144</v>
      </c>
      <c r="JZ142" s="31">
        <v>2</v>
      </c>
      <c r="KA142" s="31" t="s">
        <v>2147</v>
      </c>
      <c r="KB142" s="31">
        <v>88</v>
      </c>
      <c r="KC142" s="31">
        <v>2</v>
      </c>
      <c r="KD142" s="31" t="s">
        <v>1635</v>
      </c>
      <c r="KE142" s="31">
        <v>72</v>
      </c>
      <c r="LA142" s="31" t="s">
        <v>2766</v>
      </c>
      <c r="LB142" s="31" t="s">
        <v>2532</v>
      </c>
      <c r="LC142" s="31">
        <v>2</v>
      </c>
      <c r="LD142" s="31">
        <v>2</v>
      </c>
      <c r="LE142" s="31" t="s">
        <v>2125</v>
      </c>
      <c r="LF142" s="31">
        <v>2</v>
      </c>
      <c r="LG142" s="31">
        <v>2</v>
      </c>
      <c r="LH142" s="31">
        <v>2</v>
      </c>
      <c r="LI142" s="31">
        <v>2</v>
      </c>
      <c r="LK142" s="31">
        <v>2</v>
      </c>
      <c r="LM142" s="31">
        <v>2</v>
      </c>
      <c r="LO142" s="31">
        <v>2</v>
      </c>
      <c r="LQ142" s="31">
        <v>2</v>
      </c>
      <c r="LS142" s="31">
        <v>2</v>
      </c>
      <c r="LU142" s="31">
        <v>2</v>
      </c>
      <c r="LW142" s="31">
        <v>2</v>
      </c>
      <c r="LY142" s="31">
        <v>2</v>
      </c>
      <c r="MA142" s="31">
        <v>2</v>
      </c>
      <c r="MC142" s="31">
        <v>2</v>
      </c>
      <c r="ME142" s="31">
        <v>2</v>
      </c>
      <c r="MG142" s="31">
        <v>2</v>
      </c>
      <c r="MI142" s="31">
        <v>2</v>
      </c>
      <c r="MK142" s="31">
        <v>2</v>
      </c>
      <c r="MM142" s="31">
        <v>2</v>
      </c>
      <c r="MO142" s="31">
        <v>2</v>
      </c>
      <c r="MQ142" s="31">
        <v>2</v>
      </c>
      <c r="MS142" s="31">
        <v>2</v>
      </c>
      <c r="MU142" s="31">
        <v>2</v>
      </c>
      <c r="MW142" s="31">
        <v>2</v>
      </c>
      <c r="MY142" s="31" t="s">
        <v>355</v>
      </c>
      <c r="NA142" s="31">
        <v>2</v>
      </c>
      <c r="NC142" s="31">
        <v>2</v>
      </c>
      <c r="NE142" s="31">
        <v>2</v>
      </c>
      <c r="NG142" s="31">
        <v>2</v>
      </c>
      <c r="NI142" s="31">
        <v>2</v>
      </c>
      <c r="NK142" s="31">
        <v>2</v>
      </c>
      <c r="NM142" s="31">
        <v>2</v>
      </c>
      <c r="NO142" s="31">
        <v>2</v>
      </c>
      <c r="NQ142" s="31">
        <v>2</v>
      </c>
      <c r="NS142" s="31">
        <v>2</v>
      </c>
      <c r="NU142" s="31">
        <v>2</v>
      </c>
      <c r="NW142" s="31">
        <v>2</v>
      </c>
      <c r="NY142" s="31">
        <v>2</v>
      </c>
      <c r="OA142" s="31">
        <v>2</v>
      </c>
      <c r="OC142" s="31">
        <v>2</v>
      </c>
      <c r="OE142" s="31">
        <v>2</v>
      </c>
      <c r="OG142" s="31">
        <v>2</v>
      </c>
      <c r="OI142" s="31">
        <v>2</v>
      </c>
      <c r="OK142" s="31">
        <v>2</v>
      </c>
      <c r="OM142" s="31">
        <v>2</v>
      </c>
      <c r="OO142" s="31">
        <v>2</v>
      </c>
      <c r="OQ142" s="31" t="s">
        <v>355</v>
      </c>
      <c r="OS142" s="31">
        <v>2</v>
      </c>
      <c r="OU142" s="31">
        <v>2</v>
      </c>
      <c r="OW142" s="31">
        <v>2</v>
      </c>
      <c r="OY142" s="31">
        <v>2</v>
      </c>
      <c r="PA142" s="31">
        <v>2</v>
      </c>
      <c r="PC142" s="31">
        <v>2</v>
      </c>
      <c r="PE142" s="31">
        <v>2</v>
      </c>
      <c r="PG142" s="31">
        <v>2</v>
      </c>
      <c r="PI142" s="31">
        <v>2</v>
      </c>
      <c r="PK142" s="31">
        <v>2</v>
      </c>
      <c r="PM142" s="31">
        <v>2</v>
      </c>
      <c r="PO142" s="31">
        <v>2</v>
      </c>
      <c r="PQ142" s="31">
        <v>2</v>
      </c>
      <c r="PS142" s="31">
        <v>2</v>
      </c>
      <c r="PU142" s="31">
        <v>2</v>
      </c>
      <c r="PW142" s="31">
        <v>2</v>
      </c>
      <c r="PY142" s="31">
        <v>2</v>
      </c>
      <c r="QA142" s="31">
        <v>2</v>
      </c>
      <c r="QC142" s="31">
        <v>2</v>
      </c>
      <c r="QE142" s="31">
        <v>2</v>
      </c>
      <c r="QG142" s="31">
        <v>2</v>
      </c>
      <c r="QI142" s="31" t="s">
        <v>355</v>
      </c>
      <c r="QK142" s="31">
        <v>1</v>
      </c>
      <c r="QL142" s="31">
        <v>2</v>
      </c>
      <c r="QM142" s="31">
        <v>2</v>
      </c>
      <c r="QN142" s="31">
        <v>2</v>
      </c>
      <c r="QO142" s="31">
        <v>2</v>
      </c>
      <c r="QP142" s="31">
        <v>2</v>
      </c>
      <c r="QQ142" s="31">
        <v>2</v>
      </c>
      <c r="QR142" s="31">
        <v>2</v>
      </c>
      <c r="QS142" s="31">
        <v>1</v>
      </c>
      <c r="QT142" s="31">
        <v>2</v>
      </c>
      <c r="QU142" s="31">
        <v>2</v>
      </c>
      <c r="QV142" s="31">
        <v>2</v>
      </c>
      <c r="QW142" s="31">
        <v>2</v>
      </c>
      <c r="QX142" s="31">
        <v>2</v>
      </c>
      <c r="QY142" s="31">
        <v>2</v>
      </c>
      <c r="QZ142" s="31">
        <v>2</v>
      </c>
      <c r="RA142" s="31">
        <v>2</v>
      </c>
      <c r="RB142" s="31">
        <v>2</v>
      </c>
      <c r="RC142" s="31">
        <v>2</v>
      </c>
      <c r="RD142" s="31">
        <v>2</v>
      </c>
      <c r="RE142" s="31">
        <v>2</v>
      </c>
      <c r="RF142" s="31">
        <v>2</v>
      </c>
      <c r="RG142" s="31">
        <v>2</v>
      </c>
      <c r="RH142" s="31">
        <v>2</v>
      </c>
      <c r="RI142" s="31">
        <v>1</v>
      </c>
      <c r="RJ142" s="31">
        <v>2</v>
      </c>
      <c r="RK142" s="31">
        <v>2</v>
      </c>
      <c r="RL142" s="31">
        <v>2</v>
      </c>
      <c r="RM142" s="31">
        <v>2</v>
      </c>
      <c r="RN142" s="31">
        <v>2</v>
      </c>
      <c r="RO142" s="31">
        <v>1</v>
      </c>
      <c r="RP142" s="31">
        <v>2</v>
      </c>
      <c r="RQ142" s="31">
        <v>2</v>
      </c>
      <c r="RR142" s="31">
        <v>2</v>
      </c>
      <c r="RS142" s="31">
        <v>2</v>
      </c>
      <c r="RT142" s="31" t="s">
        <v>2231</v>
      </c>
      <c r="RU142" s="31" t="s">
        <v>1781</v>
      </c>
      <c r="RV142" s="31" t="s">
        <v>355</v>
      </c>
      <c r="RW142" s="31" t="s">
        <v>1781</v>
      </c>
      <c r="RX142" s="31">
        <v>1</v>
      </c>
      <c r="RY142" s="31">
        <v>1</v>
      </c>
      <c r="RZ142" s="31">
        <v>1</v>
      </c>
      <c r="SA142" s="31">
        <v>2</v>
      </c>
      <c r="SB142" s="31">
        <v>2</v>
      </c>
      <c r="SC142" s="31">
        <v>1</v>
      </c>
      <c r="SD142" s="31">
        <v>1</v>
      </c>
      <c r="SE142" s="31">
        <v>1</v>
      </c>
      <c r="SF142" s="31">
        <v>1</v>
      </c>
      <c r="SG142" s="31">
        <v>2</v>
      </c>
      <c r="SH142" s="31">
        <v>2</v>
      </c>
      <c r="SI142" s="31">
        <v>1</v>
      </c>
      <c r="SJ142" s="31">
        <v>2</v>
      </c>
      <c r="SK142" s="31">
        <v>2</v>
      </c>
      <c r="SL142" s="31">
        <v>2</v>
      </c>
      <c r="SM142" s="31" t="s">
        <v>2153</v>
      </c>
      <c r="SO142" s="31">
        <v>2</v>
      </c>
      <c r="SP142" s="31">
        <v>2</v>
      </c>
      <c r="SQ142" s="31">
        <v>2</v>
      </c>
      <c r="SR142" s="31">
        <v>2</v>
      </c>
      <c r="SS142" s="31">
        <v>2</v>
      </c>
      <c r="ST142" s="31">
        <v>2</v>
      </c>
      <c r="SU142" s="31">
        <v>2</v>
      </c>
      <c r="SV142" s="31">
        <v>2</v>
      </c>
      <c r="SW142" s="31" t="s">
        <v>1437</v>
      </c>
      <c r="SX142" s="31">
        <v>0.5</v>
      </c>
      <c r="TC142" s="31">
        <v>1</v>
      </c>
      <c r="TG142" s="31">
        <v>1</v>
      </c>
      <c r="TJ142" s="31" t="s">
        <v>2154</v>
      </c>
      <c r="TK142" s="31" t="s">
        <v>2156</v>
      </c>
      <c r="TL142" s="31" t="s">
        <v>2234</v>
      </c>
      <c r="TQ142" s="31">
        <v>0.5</v>
      </c>
      <c r="TV142" s="31">
        <v>1</v>
      </c>
      <c r="TZ142" s="31">
        <v>1</v>
      </c>
      <c r="UA142" s="31">
        <v>1</v>
      </c>
    </row>
    <row r="143" spans="1:547" s="31" customFormat="1" ht="13.5" customHeight="1">
      <c r="A143" s="31">
        <f t="shared" si="2"/>
        <v>141</v>
      </c>
      <c r="B143" s="31">
        <v>141</v>
      </c>
      <c r="C143" s="31">
        <v>1</v>
      </c>
      <c r="D143" s="31" t="s">
        <v>2767</v>
      </c>
      <c r="E143" s="31" t="s">
        <v>2768</v>
      </c>
      <c r="F143" s="31">
        <v>2</v>
      </c>
      <c r="G143" s="31" t="s">
        <v>2769</v>
      </c>
      <c r="H143" s="31">
        <v>42373</v>
      </c>
      <c r="I143" s="31">
        <v>26246</v>
      </c>
      <c r="J143" s="31">
        <v>2</v>
      </c>
      <c r="K143" s="31">
        <v>1</v>
      </c>
      <c r="L143" s="31">
        <v>5</v>
      </c>
      <c r="M143" s="31">
        <v>2</v>
      </c>
      <c r="N143" s="31">
        <v>5</v>
      </c>
      <c r="O143" s="31">
        <v>2</v>
      </c>
      <c r="P143" s="31">
        <v>5</v>
      </c>
      <c r="Q143" s="31">
        <v>2</v>
      </c>
      <c r="R143" s="31">
        <v>41030</v>
      </c>
      <c r="S143" s="31">
        <v>41122</v>
      </c>
      <c r="T143" s="31">
        <v>41306</v>
      </c>
      <c r="U143" s="31">
        <v>42339</v>
      </c>
      <c r="W143" s="31">
        <v>1</v>
      </c>
      <c r="X143" s="31">
        <v>2</v>
      </c>
      <c r="Y143" s="31">
        <v>2</v>
      </c>
      <c r="Z143" s="31">
        <v>2</v>
      </c>
      <c r="AA143" s="31">
        <v>2</v>
      </c>
      <c r="AB143" s="31">
        <v>2</v>
      </c>
      <c r="AC143" s="31">
        <v>2</v>
      </c>
      <c r="AD143" s="31">
        <v>2</v>
      </c>
      <c r="AE143" s="31">
        <v>3</v>
      </c>
      <c r="AF143" s="31">
        <v>1</v>
      </c>
      <c r="AG143" s="31">
        <v>1</v>
      </c>
      <c r="AH143" s="31">
        <v>2</v>
      </c>
      <c r="AI143" s="31">
        <v>6</v>
      </c>
      <c r="AJ143" s="31">
        <v>2</v>
      </c>
      <c r="AK143" s="31">
        <v>4</v>
      </c>
      <c r="AL143" s="31">
        <v>2</v>
      </c>
      <c r="AM143" s="31">
        <v>2</v>
      </c>
      <c r="AN143" s="31">
        <v>2</v>
      </c>
      <c r="AO143" s="31">
        <v>2</v>
      </c>
      <c r="AP143" s="31">
        <v>2</v>
      </c>
      <c r="AQ143" s="31">
        <v>2</v>
      </c>
      <c r="AR143" s="31">
        <v>2</v>
      </c>
      <c r="AS143" s="31">
        <v>2</v>
      </c>
      <c r="AT143" s="31">
        <v>2</v>
      </c>
      <c r="AU143" s="31">
        <v>2</v>
      </c>
      <c r="AV143" s="31">
        <v>1</v>
      </c>
      <c r="AW143" s="31">
        <v>1</v>
      </c>
      <c r="AX143" s="31">
        <v>2</v>
      </c>
      <c r="AY143" s="31">
        <v>2</v>
      </c>
      <c r="AZ143" s="31">
        <v>1</v>
      </c>
      <c r="BA143" s="31">
        <v>2</v>
      </c>
      <c r="BB143" s="31">
        <v>2</v>
      </c>
      <c r="BC143" s="31">
        <v>1</v>
      </c>
      <c r="BD143" s="31">
        <v>2</v>
      </c>
      <c r="BE143" s="31">
        <v>2</v>
      </c>
      <c r="BF143" s="31">
        <v>2</v>
      </c>
      <c r="BG143" s="31">
        <v>1</v>
      </c>
      <c r="BH143" s="31">
        <v>1</v>
      </c>
      <c r="BI143" s="31">
        <v>1</v>
      </c>
      <c r="BJ143" s="31">
        <v>1</v>
      </c>
      <c r="BK143" s="31">
        <v>2</v>
      </c>
      <c r="BL143" s="31">
        <v>1</v>
      </c>
      <c r="BM143" s="31">
        <v>2</v>
      </c>
      <c r="BN143" s="31">
        <v>2</v>
      </c>
      <c r="BO143" s="31">
        <v>2</v>
      </c>
      <c r="BP143" s="31">
        <v>2</v>
      </c>
      <c r="BQ143" s="31">
        <v>1</v>
      </c>
      <c r="BT143" s="31">
        <v>2</v>
      </c>
      <c r="BU143" s="31">
        <v>2</v>
      </c>
      <c r="BV143" s="31">
        <v>2</v>
      </c>
      <c r="BW143" s="31">
        <v>2</v>
      </c>
      <c r="BX143" s="31">
        <v>2</v>
      </c>
      <c r="BY143" s="31">
        <v>1</v>
      </c>
      <c r="BZ143" s="31">
        <v>2</v>
      </c>
      <c r="CA143" s="31">
        <v>2</v>
      </c>
      <c r="CD143" s="31">
        <v>1</v>
      </c>
      <c r="CH143" s="31">
        <v>1</v>
      </c>
      <c r="CM143" s="31">
        <v>23</v>
      </c>
      <c r="CN143" s="31">
        <v>17</v>
      </c>
      <c r="CO143" s="31">
        <v>5</v>
      </c>
      <c r="CP143" s="31">
        <v>11</v>
      </c>
      <c r="CQ143" s="31">
        <v>29</v>
      </c>
      <c r="CR143" s="31">
        <v>27</v>
      </c>
      <c r="DA143" s="31">
        <v>2</v>
      </c>
      <c r="DB143" s="31">
        <v>4</v>
      </c>
      <c r="DC143" s="31">
        <v>12</v>
      </c>
      <c r="DD143" s="31">
        <v>3</v>
      </c>
      <c r="DE143" s="31">
        <v>12</v>
      </c>
      <c r="DF143" s="31">
        <v>3</v>
      </c>
      <c r="DG143" s="31">
        <v>4</v>
      </c>
      <c r="DH143" s="31">
        <v>4</v>
      </c>
      <c r="DI143" s="31">
        <v>0</v>
      </c>
      <c r="DJ143" s="31">
        <v>0</v>
      </c>
      <c r="DK143" s="31">
        <v>0</v>
      </c>
      <c r="DL143" s="31">
        <v>0</v>
      </c>
      <c r="DM143" s="31">
        <v>0</v>
      </c>
      <c r="DN143" s="31">
        <v>0</v>
      </c>
      <c r="DO143" s="31">
        <v>4</v>
      </c>
      <c r="DP143" s="31">
        <v>4</v>
      </c>
      <c r="DQ143" s="31">
        <v>0</v>
      </c>
      <c r="DR143" s="31">
        <v>19</v>
      </c>
      <c r="DS143" s="31">
        <v>0.65725055845122804</v>
      </c>
      <c r="DT143" s="31">
        <v>40</v>
      </c>
      <c r="DU143" s="31">
        <v>32</v>
      </c>
      <c r="DV143" s="31">
        <v>294</v>
      </c>
      <c r="DW143" s="31" t="s">
        <v>1545</v>
      </c>
      <c r="DX143" s="31">
        <v>2.98</v>
      </c>
      <c r="DY143" s="31">
        <v>3.2</v>
      </c>
      <c r="DZ143" s="31">
        <v>4.8</v>
      </c>
      <c r="EA143" s="31" t="s">
        <v>1558</v>
      </c>
      <c r="EB143" s="31">
        <v>0.05</v>
      </c>
      <c r="EC143" s="31">
        <v>0.7</v>
      </c>
      <c r="ED143" s="31">
        <v>1.2</v>
      </c>
      <c r="EE143" s="31" t="s">
        <v>1546</v>
      </c>
      <c r="EF143" s="31">
        <v>140</v>
      </c>
      <c r="EG143" s="31">
        <v>0</v>
      </c>
      <c r="EH143" s="31">
        <v>200</v>
      </c>
      <c r="EI143" s="31" t="s">
        <v>1546</v>
      </c>
      <c r="EJ143" s="31">
        <v>26</v>
      </c>
      <c r="EK143" s="31">
        <v>40</v>
      </c>
      <c r="EL143" s="31">
        <v>60</v>
      </c>
      <c r="EM143" s="31" t="s">
        <v>1546</v>
      </c>
      <c r="EN143" s="31">
        <v>97.3</v>
      </c>
      <c r="EO143" s="31">
        <v>0</v>
      </c>
      <c r="EP143" s="31">
        <v>100</v>
      </c>
      <c r="EQ143" s="31" t="s">
        <v>1546</v>
      </c>
      <c r="ER143" s="31">
        <v>155.79</v>
      </c>
      <c r="ES143" s="31">
        <v>0</v>
      </c>
      <c r="ET143" s="31">
        <v>150</v>
      </c>
      <c r="EU143" s="31" t="s">
        <v>1546</v>
      </c>
      <c r="EV143" s="31">
        <v>1</v>
      </c>
      <c r="EW143" s="31">
        <v>2</v>
      </c>
      <c r="EX143" s="31">
        <v>2</v>
      </c>
      <c r="EY143" s="31">
        <v>2</v>
      </c>
      <c r="EZ143" s="31">
        <v>1</v>
      </c>
      <c r="FA143" s="31">
        <v>1</v>
      </c>
      <c r="FB143" s="31">
        <v>1</v>
      </c>
      <c r="FC143" s="31">
        <v>1</v>
      </c>
      <c r="FD143" s="31">
        <v>44</v>
      </c>
      <c r="FE143" s="31">
        <v>54</v>
      </c>
      <c r="FH143" s="31">
        <v>22</v>
      </c>
      <c r="FI143" s="31">
        <v>90</v>
      </c>
      <c r="FK143" s="31">
        <v>2</v>
      </c>
      <c r="FL143" s="31">
        <v>2</v>
      </c>
      <c r="FM143" s="31">
        <v>2</v>
      </c>
      <c r="FN143" s="31">
        <v>2</v>
      </c>
      <c r="FO143" s="31">
        <v>2</v>
      </c>
      <c r="FP143" s="31">
        <v>2</v>
      </c>
      <c r="FQ143" s="31">
        <v>2</v>
      </c>
      <c r="FR143" s="31">
        <v>2</v>
      </c>
      <c r="FS143" s="31">
        <v>4</v>
      </c>
      <c r="FT143" s="31">
        <v>2</v>
      </c>
      <c r="FU143" s="31">
        <v>2</v>
      </c>
      <c r="FV143" s="31">
        <v>2</v>
      </c>
      <c r="FW143" s="31">
        <v>1</v>
      </c>
      <c r="FX143" s="31">
        <v>1</v>
      </c>
      <c r="FY143" s="31">
        <v>2</v>
      </c>
      <c r="GA143" s="31">
        <v>2</v>
      </c>
      <c r="GB143" s="31">
        <v>2</v>
      </c>
      <c r="GC143" s="31">
        <v>2</v>
      </c>
      <c r="GE143" s="31">
        <v>2</v>
      </c>
      <c r="GH143" s="31">
        <v>2</v>
      </c>
      <c r="GJ143" s="31">
        <v>2</v>
      </c>
      <c r="GL143" s="31">
        <v>1</v>
      </c>
      <c r="GM143" s="31">
        <v>2013</v>
      </c>
      <c r="GO143" s="31">
        <v>2</v>
      </c>
      <c r="GQ143" s="31">
        <v>2</v>
      </c>
      <c r="GS143" s="31">
        <v>2</v>
      </c>
      <c r="GU143" s="31">
        <v>2</v>
      </c>
      <c r="GW143" s="31">
        <v>2</v>
      </c>
      <c r="HM143" s="31">
        <v>2</v>
      </c>
      <c r="HP143" s="31">
        <v>2</v>
      </c>
      <c r="HQ143" s="31">
        <v>2</v>
      </c>
      <c r="HR143" s="31">
        <v>2</v>
      </c>
      <c r="HS143" s="31">
        <v>2</v>
      </c>
      <c r="HT143" s="31">
        <v>2</v>
      </c>
      <c r="HU143" s="31">
        <v>2</v>
      </c>
      <c r="HV143" s="31">
        <v>2</v>
      </c>
      <c r="HZ143" s="31">
        <v>2</v>
      </c>
      <c r="IA143" s="31">
        <v>2</v>
      </c>
      <c r="IB143" s="31">
        <v>2</v>
      </c>
      <c r="IC143" s="31">
        <v>2</v>
      </c>
      <c r="ID143" s="31">
        <v>2</v>
      </c>
      <c r="IE143" s="31">
        <v>2</v>
      </c>
      <c r="IF143" s="31">
        <v>2</v>
      </c>
      <c r="IJ143" s="31">
        <v>2</v>
      </c>
      <c r="IK143" s="31">
        <v>2</v>
      </c>
      <c r="IL143" s="31">
        <v>2</v>
      </c>
      <c r="IM143" s="31">
        <v>2</v>
      </c>
      <c r="IN143" s="31">
        <v>2</v>
      </c>
      <c r="IO143" s="31">
        <v>2</v>
      </c>
      <c r="IP143" s="31">
        <v>2</v>
      </c>
      <c r="IT143" s="31">
        <v>2</v>
      </c>
      <c r="IU143" s="31">
        <v>2</v>
      </c>
      <c r="IV143" s="31">
        <v>2</v>
      </c>
      <c r="IW143" s="31">
        <v>2</v>
      </c>
      <c r="IX143" s="31">
        <v>2</v>
      </c>
      <c r="IY143" s="31">
        <v>2</v>
      </c>
      <c r="IZ143" s="31">
        <v>2</v>
      </c>
      <c r="JD143" s="31">
        <v>2</v>
      </c>
      <c r="JE143" s="31">
        <v>2</v>
      </c>
      <c r="JF143" s="31">
        <v>2</v>
      </c>
      <c r="JG143" s="31">
        <v>2</v>
      </c>
      <c r="JH143" s="31">
        <v>2</v>
      </c>
      <c r="JI143" s="31">
        <v>2</v>
      </c>
      <c r="JJ143" s="31">
        <v>2</v>
      </c>
      <c r="JN143" s="31" t="s">
        <v>2770</v>
      </c>
      <c r="JZ143" s="31">
        <v>1</v>
      </c>
      <c r="KC143" s="31">
        <v>1</v>
      </c>
      <c r="LA143" s="31" t="s">
        <v>360</v>
      </c>
      <c r="LB143" s="31" t="s">
        <v>360</v>
      </c>
      <c r="LC143" s="31">
        <v>2</v>
      </c>
      <c r="LD143" s="31">
        <v>1</v>
      </c>
      <c r="LE143" s="31" t="s">
        <v>2771</v>
      </c>
      <c r="LF143" s="31">
        <v>2</v>
      </c>
      <c r="LG143" s="31">
        <v>2</v>
      </c>
      <c r="LH143" s="31">
        <v>1</v>
      </c>
      <c r="LI143" s="31">
        <v>2</v>
      </c>
      <c r="LK143" s="31">
        <v>2</v>
      </c>
      <c r="LM143" s="31">
        <v>2</v>
      </c>
      <c r="LO143" s="31">
        <v>2</v>
      </c>
      <c r="LQ143" s="31">
        <v>2</v>
      </c>
      <c r="LS143" s="31">
        <v>2</v>
      </c>
      <c r="LU143" s="31">
        <v>2</v>
      </c>
      <c r="LW143" s="31">
        <v>2</v>
      </c>
      <c r="LY143" s="31">
        <v>2</v>
      </c>
      <c r="MA143" s="31">
        <v>2</v>
      </c>
      <c r="MC143" s="31">
        <v>2</v>
      </c>
      <c r="ME143" s="31">
        <v>2</v>
      </c>
      <c r="MG143" s="31">
        <v>2</v>
      </c>
      <c r="MI143" s="31">
        <v>2</v>
      </c>
      <c r="MK143" s="31">
        <v>2</v>
      </c>
      <c r="MM143" s="31">
        <v>2</v>
      </c>
      <c r="MO143" s="31">
        <v>2</v>
      </c>
      <c r="MQ143" s="31">
        <v>2</v>
      </c>
      <c r="MS143" s="31">
        <v>2</v>
      </c>
      <c r="MU143" s="31">
        <v>2</v>
      </c>
      <c r="MW143" s="31">
        <v>2</v>
      </c>
      <c r="MY143" s="31" t="s">
        <v>355</v>
      </c>
      <c r="NC143" s="31">
        <v>2</v>
      </c>
      <c r="NE143" s="31">
        <v>2</v>
      </c>
      <c r="NG143" s="31">
        <v>2</v>
      </c>
      <c r="NI143" s="31">
        <v>2</v>
      </c>
      <c r="NK143" s="31">
        <v>2</v>
      </c>
      <c r="NM143" s="31">
        <v>2</v>
      </c>
      <c r="NO143" s="31">
        <v>2</v>
      </c>
      <c r="NQ143" s="31">
        <v>2</v>
      </c>
      <c r="NS143" s="31">
        <v>2</v>
      </c>
      <c r="NU143" s="31">
        <v>2</v>
      </c>
      <c r="NW143" s="31">
        <v>2</v>
      </c>
      <c r="NY143" s="31">
        <v>2</v>
      </c>
      <c r="OA143" s="31">
        <v>2</v>
      </c>
      <c r="OC143" s="31">
        <v>2</v>
      </c>
      <c r="OE143" s="31">
        <v>2</v>
      </c>
      <c r="OG143" s="31">
        <v>2</v>
      </c>
      <c r="OI143" s="31">
        <v>2</v>
      </c>
      <c r="OK143" s="31">
        <v>2</v>
      </c>
      <c r="OM143" s="31">
        <v>2</v>
      </c>
      <c r="OO143" s="31">
        <v>2</v>
      </c>
      <c r="OQ143" s="31" t="s">
        <v>355</v>
      </c>
      <c r="OS143" s="31">
        <v>2</v>
      </c>
      <c r="OU143" s="31">
        <v>2</v>
      </c>
      <c r="OW143" s="31">
        <v>2</v>
      </c>
      <c r="OY143" s="31">
        <v>2</v>
      </c>
      <c r="PA143" s="31">
        <v>2</v>
      </c>
      <c r="PC143" s="31">
        <v>2</v>
      </c>
      <c r="PE143" s="31">
        <v>2</v>
      </c>
      <c r="PG143" s="31">
        <v>2</v>
      </c>
      <c r="PI143" s="31">
        <v>2</v>
      </c>
      <c r="PK143" s="31">
        <v>2</v>
      </c>
      <c r="PM143" s="31">
        <v>2</v>
      </c>
      <c r="PO143" s="31">
        <v>2</v>
      </c>
      <c r="PQ143" s="31">
        <v>2</v>
      </c>
      <c r="PS143" s="31">
        <v>2</v>
      </c>
      <c r="PU143" s="31">
        <v>2</v>
      </c>
      <c r="PW143" s="31">
        <v>2</v>
      </c>
      <c r="PY143" s="31">
        <v>2</v>
      </c>
      <c r="QA143" s="31">
        <v>1</v>
      </c>
      <c r="QB143" s="31">
        <v>5</v>
      </c>
      <c r="QC143" s="31">
        <v>2</v>
      </c>
      <c r="QE143" s="31">
        <v>2</v>
      </c>
      <c r="QG143" s="31">
        <v>2</v>
      </c>
      <c r="QI143" s="31" t="s">
        <v>355</v>
      </c>
      <c r="QK143" s="31">
        <v>1</v>
      </c>
      <c r="QL143" s="31">
        <v>2</v>
      </c>
      <c r="QM143" s="31">
        <v>2</v>
      </c>
      <c r="QN143" s="31">
        <v>2</v>
      </c>
      <c r="QO143" s="31">
        <v>2</v>
      </c>
      <c r="QP143" s="31">
        <v>2</v>
      </c>
      <c r="QQ143" s="31">
        <v>2</v>
      </c>
      <c r="QR143" s="31">
        <v>2</v>
      </c>
      <c r="QS143" s="31">
        <v>2</v>
      </c>
      <c r="QT143" s="31">
        <v>2</v>
      </c>
      <c r="QU143" s="31">
        <v>2</v>
      </c>
      <c r="QV143" s="31">
        <v>2</v>
      </c>
      <c r="QW143" s="31">
        <v>2</v>
      </c>
      <c r="QX143" s="31">
        <v>2</v>
      </c>
      <c r="QY143" s="31">
        <v>2</v>
      </c>
      <c r="QZ143" s="31">
        <v>2</v>
      </c>
      <c r="RA143" s="31">
        <v>2</v>
      </c>
      <c r="RB143" s="31">
        <v>2</v>
      </c>
      <c r="RC143" s="31">
        <v>2</v>
      </c>
      <c r="RD143" s="31">
        <v>2</v>
      </c>
      <c r="RE143" s="31">
        <v>2</v>
      </c>
      <c r="RF143" s="31">
        <v>2</v>
      </c>
      <c r="RG143" s="31">
        <v>2</v>
      </c>
      <c r="RH143" s="31">
        <v>2</v>
      </c>
      <c r="RI143" s="31">
        <v>2</v>
      </c>
      <c r="RJ143" s="31">
        <v>2</v>
      </c>
      <c r="RK143" s="31">
        <v>2</v>
      </c>
      <c r="RL143" s="31">
        <v>2</v>
      </c>
      <c r="RM143" s="31">
        <v>2</v>
      </c>
      <c r="RN143" s="31">
        <v>2</v>
      </c>
      <c r="RO143" s="31">
        <v>2</v>
      </c>
      <c r="RP143" s="31">
        <v>2</v>
      </c>
      <c r="RQ143" s="31">
        <v>2</v>
      </c>
      <c r="RR143" s="31">
        <v>2</v>
      </c>
      <c r="RS143" s="31">
        <v>2</v>
      </c>
      <c r="RT143" s="31" t="s">
        <v>2772</v>
      </c>
      <c r="RU143" s="31" t="s">
        <v>2773</v>
      </c>
      <c r="RX143" s="31">
        <v>5</v>
      </c>
      <c r="RY143" s="31">
        <v>2</v>
      </c>
      <c r="RZ143" s="31">
        <v>2</v>
      </c>
      <c r="SA143" s="31">
        <v>2</v>
      </c>
      <c r="SB143" s="31">
        <v>2</v>
      </c>
      <c r="SC143" s="31">
        <v>2</v>
      </c>
      <c r="SD143" s="31">
        <v>5</v>
      </c>
      <c r="SE143" s="31">
        <v>2</v>
      </c>
      <c r="SF143" s="31">
        <v>2</v>
      </c>
      <c r="SG143" s="31">
        <v>2</v>
      </c>
      <c r="SH143" s="31">
        <v>2</v>
      </c>
      <c r="SI143" s="31">
        <v>2</v>
      </c>
      <c r="SJ143" s="31">
        <v>2</v>
      </c>
      <c r="SK143" s="31">
        <v>2</v>
      </c>
      <c r="SL143" s="31">
        <v>2</v>
      </c>
      <c r="SM143" s="31" t="s">
        <v>1442</v>
      </c>
      <c r="SO143" s="31">
        <v>2</v>
      </c>
      <c r="SP143" s="31">
        <v>2</v>
      </c>
      <c r="SQ143" s="31">
        <v>1</v>
      </c>
      <c r="SR143" s="31">
        <v>2</v>
      </c>
      <c r="SS143" s="31">
        <v>2</v>
      </c>
      <c r="ST143" s="31">
        <v>2</v>
      </c>
      <c r="SU143" s="31">
        <v>2</v>
      </c>
      <c r="SV143" s="31">
        <v>2</v>
      </c>
      <c r="SW143" s="31" t="s">
        <v>1442</v>
      </c>
      <c r="SX143" s="31">
        <v>8</v>
      </c>
      <c r="SZ143" s="31">
        <v>2</v>
      </c>
      <c r="TA143" s="31">
        <v>2</v>
      </c>
      <c r="TB143" s="31">
        <v>2</v>
      </c>
      <c r="TC143" s="31">
        <v>2</v>
      </c>
      <c r="TD143" s="31">
        <v>1</v>
      </c>
      <c r="TE143" s="31">
        <v>2</v>
      </c>
      <c r="TF143" s="31">
        <v>2</v>
      </c>
      <c r="TG143" s="31">
        <v>1</v>
      </c>
      <c r="TH143" s="31" t="s">
        <v>1442</v>
      </c>
      <c r="TJ143" s="31" t="s">
        <v>355</v>
      </c>
      <c r="TK143" s="31" t="s">
        <v>356</v>
      </c>
      <c r="TS143" s="31">
        <v>2</v>
      </c>
      <c r="TT143" s="31">
        <v>2</v>
      </c>
      <c r="TU143" s="31">
        <v>2</v>
      </c>
      <c r="TV143" s="31">
        <v>2</v>
      </c>
      <c r="TW143" s="31">
        <v>2</v>
      </c>
      <c r="TX143" s="31">
        <v>2</v>
      </c>
      <c r="TY143" s="31">
        <v>2</v>
      </c>
      <c r="TZ143" s="31">
        <v>1</v>
      </c>
      <c r="UA143" s="31">
        <v>1</v>
      </c>
    </row>
    <row r="144" spans="1:547" s="31" customFormat="1" ht="13.5" customHeight="1">
      <c r="A144" s="31">
        <f t="shared" si="2"/>
        <v>142</v>
      </c>
      <c r="B144" s="31">
        <v>142</v>
      </c>
      <c r="C144" s="31">
        <v>2</v>
      </c>
      <c r="D144" s="31" t="s">
        <v>2767</v>
      </c>
      <c r="E144" s="31" t="s">
        <v>2774</v>
      </c>
      <c r="F144" s="31">
        <v>2</v>
      </c>
      <c r="G144" s="31" t="s">
        <v>2775</v>
      </c>
      <c r="H144" s="31">
        <v>42198</v>
      </c>
      <c r="I144" s="31">
        <v>17899</v>
      </c>
      <c r="J144" s="31">
        <v>1</v>
      </c>
      <c r="K144" s="31">
        <v>1</v>
      </c>
      <c r="L144" s="31">
        <v>1</v>
      </c>
      <c r="M144" s="31">
        <v>1</v>
      </c>
      <c r="N144" s="31">
        <v>2</v>
      </c>
      <c r="O144" s="31">
        <v>1</v>
      </c>
      <c r="P144" s="31">
        <v>1</v>
      </c>
      <c r="Q144" s="31">
        <v>1</v>
      </c>
      <c r="R144" s="31">
        <v>41913</v>
      </c>
      <c r="S144" s="31">
        <v>42198</v>
      </c>
      <c r="T144" s="31">
        <v>42278</v>
      </c>
      <c r="W144" s="31">
        <v>2</v>
      </c>
      <c r="X144" s="31">
        <v>1</v>
      </c>
      <c r="Y144" s="31">
        <v>2</v>
      </c>
      <c r="Z144" s="31">
        <v>2</v>
      </c>
      <c r="AA144" s="31">
        <v>2</v>
      </c>
      <c r="AB144" s="31">
        <v>2</v>
      </c>
      <c r="AC144" s="31">
        <v>2</v>
      </c>
      <c r="AD144" s="31">
        <v>1</v>
      </c>
      <c r="AE144" s="31">
        <v>2</v>
      </c>
      <c r="AF144" s="31">
        <v>3</v>
      </c>
      <c r="AG144" s="31">
        <v>2</v>
      </c>
      <c r="AH144" s="31">
        <v>1</v>
      </c>
      <c r="AI144" s="31">
        <v>6</v>
      </c>
      <c r="AJ144" s="31">
        <v>1</v>
      </c>
      <c r="AK144" s="31">
        <v>4</v>
      </c>
      <c r="AL144" s="31">
        <v>2</v>
      </c>
      <c r="AM144" s="31">
        <v>1</v>
      </c>
      <c r="AN144" s="31">
        <v>2</v>
      </c>
      <c r="AO144" s="31">
        <v>2</v>
      </c>
      <c r="AP144" s="31">
        <v>1</v>
      </c>
      <c r="AQ144" s="31">
        <v>2</v>
      </c>
      <c r="AR144" s="31">
        <v>2</v>
      </c>
      <c r="AS144" s="31">
        <v>2</v>
      </c>
      <c r="AT144" s="31">
        <v>1</v>
      </c>
      <c r="AU144" s="31">
        <v>2</v>
      </c>
      <c r="AV144" s="31">
        <v>1</v>
      </c>
      <c r="AW144" s="31">
        <v>1</v>
      </c>
      <c r="AX144" s="31">
        <v>1</v>
      </c>
      <c r="AY144" s="31">
        <v>1</v>
      </c>
      <c r="AZ144" s="31">
        <v>1</v>
      </c>
      <c r="BA144" s="31">
        <v>1</v>
      </c>
      <c r="BB144" s="31">
        <v>2</v>
      </c>
      <c r="BC144" s="31">
        <v>1</v>
      </c>
      <c r="BD144" s="31">
        <v>1</v>
      </c>
      <c r="BE144" s="31">
        <v>1</v>
      </c>
      <c r="BF144" s="31">
        <v>1</v>
      </c>
      <c r="BG144" s="31">
        <v>1</v>
      </c>
      <c r="BH144" s="31">
        <v>2</v>
      </c>
      <c r="BI144" s="31">
        <v>2</v>
      </c>
      <c r="BJ144" s="31">
        <v>1</v>
      </c>
      <c r="BK144" s="31">
        <v>2</v>
      </c>
      <c r="BL144" s="31">
        <v>1</v>
      </c>
      <c r="BM144" s="31">
        <v>2</v>
      </c>
      <c r="BN144" s="31">
        <v>2</v>
      </c>
      <c r="BO144" s="31">
        <v>2</v>
      </c>
      <c r="BP144" s="31">
        <v>2</v>
      </c>
      <c r="BQ144" s="31">
        <v>1</v>
      </c>
      <c r="BT144" s="31">
        <v>1</v>
      </c>
      <c r="BU144" s="31">
        <v>2</v>
      </c>
      <c r="BV144" s="31">
        <v>2</v>
      </c>
      <c r="BW144" s="31">
        <v>2</v>
      </c>
      <c r="BX144" s="31">
        <v>2</v>
      </c>
      <c r="BY144" s="31">
        <v>1</v>
      </c>
      <c r="BZ144" s="31">
        <v>2</v>
      </c>
      <c r="CA144" s="31">
        <v>2</v>
      </c>
      <c r="CB144" s="31">
        <v>1</v>
      </c>
      <c r="CD144" s="31">
        <v>2</v>
      </c>
      <c r="CH144" s="31">
        <v>1</v>
      </c>
      <c r="CM144" s="31">
        <v>1</v>
      </c>
      <c r="CN144" s="31">
        <v>7</v>
      </c>
      <c r="CO144" s="31">
        <v>13</v>
      </c>
      <c r="CP144" s="31">
        <v>5</v>
      </c>
      <c r="CQ144" s="31">
        <v>11</v>
      </c>
      <c r="CR144" s="31">
        <v>19</v>
      </c>
      <c r="CS144" s="31">
        <v>25</v>
      </c>
      <c r="DA144" s="31">
        <v>1</v>
      </c>
      <c r="DB144" s="31">
        <v>2</v>
      </c>
      <c r="DC144" s="31">
        <v>3</v>
      </c>
      <c r="DD144" s="31">
        <v>4</v>
      </c>
      <c r="DE144" s="31">
        <v>1</v>
      </c>
      <c r="DF144" s="31">
        <v>1</v>
      </c>
      <c r="DG144" s="31">
        <v>2</v>
      </c>
      <c r="DH144" s="31">
        <v>2</v>
      </c>
      <c r="DI144" s="31">
        <v>3</v>
      </c>
      <c r="DJ144" s="31">
        <v>3</v>
      </c>
      <c r="DK144" s="31">
        <v>0</v>
      </c>
      <c r="DL144" s="31">
        <v>0</v>
      </c>
      <c r="DM144" s="31">
        <v>2</v>
      </c>
      <c r="DN144" s="31">
        <v>0</v>
      </c>
      <c r="DO144" s="31">
        <v>2</v>
      </c>
      <c r="DP144" s="31">
        <v>4</v>
      </c>
      <c r="DQ144" s="31">
        <v>3</v>
      </c>
      <c r="DR144" s="31">
        <v>22</v>
      </c>
      <c r="DS144" s="31">
        <v>2.7767543859649102</v>
      </c>
      <c r="EB144" s="31">
        <v>0.56999999999999995</v>
      </c>
      <c r="EC144" s="31">
        <v>0.7</v>
      </c>
      <c r="ED144" s="31">
        <v>1.2</v>
      </c>
      <c r="EE144" s="31" t="s">
        <v>1546</v>
      </c>
      <c r="EV144" s="31">
        <v>2</v>
      </c>
      <c r="EW144" s="31">
        <v>2</v>
      </c>
      <c r="EX144" s="31">
        <v>2</v>
      </c>
      <c r="EY144" s="31">
        <v>2</v>
      </c>
      <c r="EZ144" s="31">
        <v>1</v>
      </c>
      <c r="FK144" s="31">
        <v>2</v>
      </c>
      <c r="FL144" s="31">
        <v>2</v>
      </c>
      <c r="FM144" s="31">
        <v>2</v>
      </c>
      <c r="FN144" s="31">
        <v>2</v>
      </c>
      <c r="FO144" s="31">
        <v>2</v>
      </c>
      <c r="FP144" s="31">
        <v>2</v>
      </c>
      <c r="FQ144" s="31">
        <v>2</v>
      </c>
      <c r="FR144" s="31">
        <v>2</v>
      </c>
      <c r="FS144" s="31">
        <v>4</v>
      </c>
      <c r="FT144" s="31">
        <v>2</v>
      </c>
      <c r="FU144" s="31">
        <v>2</v>
      </c>
      <c r="FV144" s="31">
        <v>2</v>
      </c>
      <c r="FW144" s="31">
        <v>1</v>
      </c>
      <c r="FX144" s="31">
        <v>1</v>
      </c>
      <c r="FY144" s="31">
        <v>2</v>
      </c>
      <c r="GA144" s="31">
        <v>2</v>
      </c>
      <c r="GB144" s="31">
        <v>2</v>
      </c>
      <c r="GC144" s="31">
        <v>2</v>
      </c>
      <c r="GE144" s="31">
        <v>2</v>
      </c>
      <c r="GH144" s="31">
        <v>2</v>
      </c>
      <c r="GJ144" s="31">
        <v>2</v>
      </c>
      <c r="GL144" s="31">
        <v>1</v>
      </c>
      <c r="GM144" s="31">
        <v>42284</v>
      </c>
      <c r="GO144" s="31">
        <v>2</v>
      </c>
      <c r="GQ144" s="31">
        <v>2</v>
      </c>
      <c r="GS144" s="31">
        <v>2</v>
      </c>
      <c r="GU144" s="31">
        <v>2</v>
      </c>
      <c r="GW144" s="31">
        <v>2</v>
      </c>
      <c r="HM144" s="31">
        <v>2</v>
      </c>
      <c r="HP144" s="31">
        <v>2</v>
      </c>
      <c r="HQ144" s="31">
        <v>2</v>
      </c>
      <c r="HR144" s="31">
        <v>2</v>
      </c>
      <c r="HS144" s="31">
        <v>2</v>
      </c>
      <c r="HT144" s="31">
        <v>2</v>
      </c>
      <c r="HU144" s="31">
        <v>2</v>
      </c>
      <c r="HV144" s="31">
        <v>2</v>
      </c>
      <c r="HZ144" s="31">
        <v>2</v>
      </c>
      <c r="IA144" s="31">
        <v>2</v>
      </c>
      <c r="IB144" s="31">
        <v>2</v>
      </c>
      <c r="IC144" s="31">
        <v>2</v>
      </c>
      <c r="ID144" s="31">
        <v>2</v>
      </c>
      <c r="IE144" s="31">
        <v>2</v>
      </c>
      <c r="IF144" s="31">
        <v>2</v>
      </c>
      <c r="IJ144" s="31">
        <v>2</v>
      </c>
      <c r="IK144" s="31">
        <v>2</v>
      </c>
      <c r="IL144" s="31">
        <v>2</v>
      </c>
      <c r="IM144" s="31">
        <v>2</v>
      </c>
      <c r="IN144" s="31">
        <v>2</v>
      </c>
      <c r="IO144" s="31">
        <v>2</v>
      </c>
      <c r="IP144" s="31">
        <v>2</v>
      </c>
      <c r="IT144" s="31">
        <v>2</v>
      </c>
      <c r="IU144" s="31">
        <v>2</v>
      </c>
      <c r="IV144" s="31">
        <v>2</v>
      </c>
      <c r="IW144" s="31">
        <v>2</v>
      </c>
      <c r="IX144" s="31">
        <v>2</v>
      </c>
      <c r="IY144" s="31">
        <v>2</v>
      </c>
      <c r="IZ144" s="31">
        <v>2</v>
      </c>
      <c r="JD144" s="31">
        <v>2</v>
      </c>
      <c r="JE144" s="31">
        <v>2</v>
      </c>
      <c r="JF144" s="31">
        <v>2</v>
      </c>
      <c r="JG144" s="31">
        <v>2</v>
      </c>
      <c r="JH144" s="31">
        <v>2</v>
      </c>
      <c r="JI144" s="31">
        <v>2</v>
      </c>
      <c r="JJ144" s="31">
        <v>2</v>
      </c>
      <c r="JZ144" s="31">
        <v>2</v>
      </c>
      <c r="KA144" s="31" t="s">
        <v>2776</v>
      </c>
      <c r="KB144" s="31">
        <v>90</v>
      </c>
      <c r="KC144" s="31">
        <v>2</v>
      </c>
      <c r="KE144" s="31">
        <v>90</v>
      </c>
      <c r="LA144" s="31" t="s">
        <v>1729</v>
      </c>
      <c r="LB144" s="31" t="s">
        <v>364</v>
      </c>
      <c r="LC144" s="31">
        <v>2</v>
      </c>
      <c r="LD144" s="31">
        <v>2</v>
      </c>
      <c r="LE144" s="31" t="s">
        <v>355</v>
      </c>
      <c r="LF144" s="31">
        <v>2</v>
      </c>
      <c r="LG144" s="31">
        <v>2</v>
      </c>
      <c r="LH144" s="31">
        <v>2</v>
      </c>
      <c r="LI144" s="31">
        <v>2</v>
      </c>
      <c r="LK144" s="31">
        <v>2</v>
      </c>
      <c r="LM144" s="31">
        <v>2</v>
      </c>
      <c r="LO144" s="31">
        <v>2</v>
      </c>
      <c r="LQ144" s="31">
        <v>2</v>
      </c>
      <c r="LS144" s="31">
        <v>2</v>
      </c>
      <c r="LU144" s="31">
        <v>1</v>
      </c>
      <c r="LW144" s="31">
        <v>2</v>
      </c>
      <c r="LY144" s="31">
        <v>2</v>
      </c>
      <c r="MA144" s="31">
        <v>2</v>
      </c>
      <c r="MC144" s="31">
        <v>2</v>
      </c>
      <c r="ME144" s="31">
        <v>2</v>
      </c>
      <c r="MG144" s="31">
        <v>2</v>
      </c>
      <c r="MI144" s="31">
        <v>2</v>
      </c>
      <c r="MK144" s="31">
        <v>2</v>
      </c>
      <c r="MM144" s="31">
        <v>2</v>
      </c>
      <c r="MO144" s="31">
        <v>2</v>
      </c>
      <c r="MQ144" s="31">
        <v>2</v>
      </c>
      <c r="MS144" s="31">
        <v>2</v>
      </c>
      <c r="MU144" s="31">
        <v>2</v>
      </c>
      <c r="MW144" s="31">
        <v>2</v>
      </c>
      <c r="MY144" s="31" t="s">
        <v>355</v>
      </c>
      <c r="NC144" s="31">
        <v>2</v>
      </c>
      <c r="NE144" s="31">
        <v>2</v>
      </c>
      <c r="NG144" s="31">
        <v>2</v>
      </c>
      <c r="NI144" s="31">
        <v>2</v>
      </c>
      <c r="NK144" s="31">
        <v>2</v>
      </c>
      <c r="NM144" s="31">
        <v>2</v>
      </c>
      <c r="NO144" s="31">
        <v>2</v>
      </c>
      <c r="NQ144" s="31">
        <v>2</v>
      </c>
      <c r="NS144" s="31">
        <v>2</v>
      </c>
      <c r="NU144" s="31">
        <v>2</v>
      </c>
      <c r="NW144" s="31">
        <v>2</v>
      </c>
      <c r="NY144" s="31">
        <v>2</v>
      </c>
      <c r="OA144" s="31">
        <v>2</v>
      </c>
      <c r="OC144" s="31">
        <v>2</v>
      </c>
      <c r="OE144" s="31">
        <v>2</v>
      </c>
      <c r="OG144" s="31">
        <v>2</v>
      </c>
      <c r="OI144" s="31">
        <v>2</v>
      </c>
      <c r="OK144" s="31">
        <v>2</v>
      </c>
      <c r="OM144" s="31">
        <v>2</v>
      </c>
      <c r="OO144" s="31">
        <v>2</v>
      </c>
      <c r="OQ144" s="31" t="s">
        <v>355</v>
      </c>
      <c r="OS144" s="31">
        <v>2</v>
      </c>
      <c r="OU144" s="31">
        <v>2</v>
      </c>
      <c r="OW144" s="31">
        <v>2</v>
      </c>
      <c r="OY144" s="31">
        <v>2</v>
      </c>
      <c r="PA144" s="31">
        <v>2</v>
      </c>
      <c r="PC144" s="31">
        <v>2</v>
      </c>
      <c r="PE144" s="31">
        <v>2</v>
      </c>
      <c r="PG144" s="31">
        <v>2</v>
      </c>
      <c r="PI144" s="31">
        <v>2</v>
      </c>
      <c r="PK144" s="31">
        <v>2</v>
      </c>
      <c r="PM144" s="31">
        <v>2</v>
      </c>
      <c r="PO144" s="31">
        <v>2</v>
      </c>
      <c r="PQ144" s="31">
        <v>2</v>
      </c>
      <c r="PS144" s="31">
        <v>2</v>
      </c>
      <c r="PU144" s="31">
        <v>2</v>
      </c>
      <c r="PW144" s="31">
        <v>2</v>
      </c>
      <c r="PY144" s="31">
        <v>2</v>
      </c>
      <c r="QA144" s="31">
        <v>2</v>
      </c>
      <c r="QC144" s="31">
        <v>2</v>
      </c>
      <c r="QE144" s="31">
        <v>2</v>
      </c>
      <c r="QG144" s="31">
        <v>2</v>
      </c>
      <c r="QI144" s="31" t="s">
        <v>355</v>
      </c>
      <c r="QK144" s="31">
        <v>1</v>
      </c>
      <c r="QL144" s="31">
        <v>2</v>
      </c>
      <c r="QM144" s="31">
        <v>2</v>
      </c>
      <c r="QN144" s="31">
        <v>2</v>
      </c>
      <c r="QO144" s="31">
        <v>2</v>
      </c>
      <c r="QP144" s="31">
        <v>2</v>
      </c>
      <c r="QQ144" s="31">
        <v>2</v>
      </c>
      <c r="QR144" s="31">
        <v>2</v>
      </c>
      <c r="QS144" s="31">
        <v>2</v>
      </c>
      <c r="QT144" s="31">
        <v>2</v>
      </c>
      <c r="QU144" s="31">
        <v>2</v>
      </c>
      <c r="QV144" s="31">
        <v>2</v>
      </c>
      <c r="QW144" s="31">
        <v>2</v>
      </c>
      <c r="QX144" s="31">
        <v>2</v>
      </c>
      <c r="QY144" s="31">
        <v>2</v>
      </c>
      <c r="QZ144" s="31">
        <v>2</v>
      </c>
      <c r="RA144" s="31">
        <v>2</v>
      </c>
      <c r="RB144" s="31">
        <v>2</v>
      </c>
      <c r="RC144" s="31">
        <v>2</v>
      </c>
      <c r="RD144" s="31">
        <v>2</v>
      </c>
      <c r="RE144" s="31">
        <v>2</v>
      </c>
      <c r="RF144" s="31">
        <v>2</v>
      </c>
      <c r="RG144" s="31">
        <v>2</v>
      </c>
      <c r="RH144" s="31">
        <v>2</v>
      </c>
      <c r="RI144" s="31">
        <v>2</v>
      </c>
      <c r="RJ144" s="31">
        <v>2</v>
      </c>
      <c r="RK144" s="31">
        <v>2</v>
      </c>
      <c r="RL144" s="31">
        <v>2</v>
      </c>
      <c r="RM144" s="31">
        <v>2</v>
      </c>
      <c r="RN144" s="31">
        <v>2</v>
      </c>
      <c r="RO144" s="31">
        <v>2</v>
      </c>
      <c r="RP144" s="31">
        <v>2</v>
      </c>
      <c r="RQ144" s="31">
        <v>2</v>
      </c>
      <c r="RR144" s="31">
        <v>2</v>
      </c>
      <c r="RS144" s="31">
        <v>2</v>
      </c>
      <c r="RT144" s="31" t="s">
        <v>1789</v>
      </c>
      <c r="RX144" s="31">
        <v>5</v>
      </c>
      <c r="RY144" s="31">
        <v>2</v>
      </c>
      <c r="RZ144" s="31">
        <v>2</v>
      </c>
      <c r="SA144" s="31">
        <v>2</v>
      </c>
      <c r="SB144" s="31">
        <v>2</v>
      </c>
      <c r="SC144" s="31">
        <v>2</v>
      </c>
      <c r="SD144" s="31">
        <v>5</v>
      </c>
      <c r="SE144" s="31">
        <v>2</v>
      </c>
      <c r="SF144" s="31">
        <v>2</v>
      </c>
      <c r="SG144" s="31">
        <v>2</v>
      </c>
      <c r="SH144" s="31">
        <v>2</v>
      </c>
      <c r="SI144" s="31">
        <v>2</v>
      </c>
      <c r="SJ144" s="31">
        <v>2</v>
      </c>
      <c r="SK144" s="31">
        <v>2</v>
      </c>
      <c r="SL144" s="31">
        <v>2</v>
      </c>
      <c r="SM144" s="31" t="s">
        <v>1550</v>
      </c>
      <c r="SO144" s="31">
        <v>2</v>
      </c>
      <c r="SP144" s="31">
        <v>2</v>
      </c>
      <c r="SQ144" s="31">
        <v>2</v>
      </c>
      <c r="SR144" s="31">
        <v>1</v>
      </c>
      <c r="SS144" s="31">
        <v>2</v>
      </c>
      <c r="ST144" s="31">
        <v>2</v>
      </c>
      <c r="SU144" s="31">
        <v>2</v>
      </c>
      <c r="SV144" s="31">
        <v>1</v>
      </c>
      <c r="SW144" s="31" t="s">
        <v>1442</v>
      </c>
      <c r="SX144" s="31">
        <v>10</v>
      </c>
      <c r="SZ144" s="31">
        <v>2</v>
      </c>
      <c r="TA144" s="31">
        <v>2</v>
      </c>
      <c r="TB144" s="31">
        <v>2</v>
      </c>
      <c r="TC144" s="31">
        <v>2</v>
      </c>
      <c r="TD144" s="31">
        <v>2</v>
      </c>
      <c r="TE144" s="31">
        <v>2</v>
      </c>
      <c r="TF144" s="31">
        <v>2</v>
      </c>
      <c r="TG144" s="31">
        <v>1</v>
      </c>
      <c r="TH144" s="31" t="s">
        <v>1442</v>
      </c>
      <c r="TJ144" s="31" t="s">
        <v>355</v>
      </c>
      <c r="TK144" s="31" t="s">
        <v>356</v>
      </c>
      <c r="TS144" s="31">
        <v>2</v>
      </c>
      <c r="TT144" s="31">
        <v>2</v>
      </c>
      <c r="TU144" s="31">
        <v>2</v>
      </c>
      <c r="TV144" s="31">
        <v>2</v>
      </c>
      <c r="TW144" s="31">
        <v>2</v>
      </c>
      <c r="TX144" s="31">
        <v>2</v>
      </c>
      <c r="TY144" s="31">
        <v>2</v>
      </c>
      <c r="TZ144" s="31">
        <v>1</v>
      </c>
      <c r="UA144" s="31">
        <v>1</v>
      </c>
    </row>
    <row r="145" spans="1:547" s="31" customFormat="1" ht="13.5" customHeight="1">
      <c r="A145" s="31">
        <f t="shared" si="2"/>
        <v>143</v>
      </c>
      <c r="B145" s="31">
        <v>143</v>
      </c>
      <c r="C145" s="31">
        <v>3</v>
      </c>
      <c r="D145" s="31" t="s">
        <v>2767</v>
      </c>
      <c r="E145" s="31" t="s">
        <v>2777</v>
      </c>
      <c r="F145" s="31">
        <v>2</v>
      </c>
      <c r="G145" s="31" t="s">
        <v>2778</v>
      </c>
      <c r="H145" s="31">
        <v>42516</v>
      </c>
      <c r="I145" s="31">
        <v>19725</v>
      </c>
      <c r="J145" s="31">
        <v>2</v>
      </c>
      <c r="K145" s="31">
        <v>1</v>
      </c>
      <c r="L145" s="31">
        <v>4</v>
      </c>
      <c r="M145" s="31">
        <v>2</v>
      </c>
      <c r="N145" s="31">
        <v>4</v>
      </c>
      <c r="O145" s="31">
        <v>2</v>
      </c>
      <c r="P145" s="31">
        <v>4</v>
      </c>
      <c r="Q145" s="31">
        <v>2</v>
      </c>
      <c r="R145" s="31">
        <v>38353</v>
      </c>
      <c r="S145" s="31">
        <v>39083</v>
      </c>
      <c r="T145" s="31">
        <v>39083</v>
      </c>
      <c r="W145" s="31">
        <v>1</v>
      </c>
      <c r="X145" s="31">
        <v>2</v>
      </c>
      <c r="Y145" s="31">
        <v>2</v>
      </c>
      <c r="Z145" s="31">
        <v>2</v>
      </c>
      <c r="AA145" s="31">
        <v>2</v>
      </c>
      <c r="AB145" s="31">
        <v>2</v>
      </c>
      <c r="AC145" s="31">
        <v>2</v>
      </c>
      <c r="AD145" s="31">
        <v>1</v>
      </c>
      <c r="AE145" s="31">
        <v>2</v>
      </c>
      <c r="AF145" s="31">
        <v>1</v>
      </c>
      <c r="AG145" s="31">
        <v>1</v>
      </c>
      <c r="AH145" s="31">
        <v>2</v>
      </c>
      <c r="AI145" s="31">
        <v>6</v>
      </c>
      <c r="AJ145" s="31">
        <v>2</v>
      </c>
      <c r="AK145" s="31">
        <v>4</v>
      </c>
      <c r="AL145" s="31">
        <v>2</v>
      </c>
      <c r="AM145" s="31">
        <v>2</v>
      </c>
      <c r="AN145" s="31">
        <v>2</v>
      </c>
      <c r="AO145" s="31">
        <v>2</v>
      </c>
      <c r="AP145" s="31">
        <v>2</v>
      </c>
      <c r="AQ145" s="31">
        <v>2</v>
      </c>
      <c r="AR145" s="31">
        <v>2</v>
      </c>
      <c r="AS145" s="31">
        <v>2</v>
      </c>
      <c r="AT145" s="31">
        <v>2</v>
      </c>
      <c r="AU145" s="31">
        <v>2</v>
      </c>
      <c r="AV145" s="31">
        <v>1</v>
      </c>
      <c r="AW145" s="31">
        <v>1</v>
      </c>
      <c r="AX145" s="31">
        <v>1</v>
      </c>
      <c r="AY145" s="31">
        <v>1</v>
      </c>
      <c r="AZ145" s="31">
        <v>1</v>
      </c>
      <c r="BA145" s="31">
        <v>2</v>
      </c>
      <c r="BB145" s="31">
        <v>2</v>
      </c>
      <c r="BC145" s="31">
        <v>1</v>
      </c>
      <c r="BD145" s="31">
        <v>1</v>
      </c>
      <c r="BE145" s="31">
        <v>1</v>
      </c>
      <c r="BF145" s="31">
        <v>1</v>
      </c>
      <c r="BG145" s="31">
        <v>1</v>
      </c>
      <c r="BH145" s="31">
        <v>2</v>
      </c>
      <c r="BI145" s="31">
        <v>2</v>
      </c>
      <c r="BJ145" s="31">
        <v>1</v>
      </c>
      <c r="BK145" s="31">
        <v>1</v>
      </c>
      <c r="BL145" s="31">
        <v>2</v>
      </c>
      <c r="BM145" s="31">
        <v>2</v>
      </c>
      <c r="BN145" s="31">
        <v>2</v>
      </c>
      <c r="BO145" s="31">
        <v>2</v>
      </c>
      <c r="BP145" s="31">
        <v>2</v>
      </c>
      <c r="BQ145" s="31">
        <v>1</v>
      </c>
      <c r="BT145" s="31">
        <v>2</v>
      </c>
      <c r="BU145" s="31">
        <v>2</v>
      </c>
      <c r="BV145" s="31">
        <v>2</v>
      </c>
      <c r="BW145" s="31">
        <v>2</v>
      </c>
      <c r="BX145" s="31">
        <v>2</v>
      </c>
      <c r="BY145" s="31">
        <v>1</v>
      </c>
      <c r="BZ145" s="31">
        <v>2</v>
      </c>
      <c r="CA145" s="31">
        <v>2</v>
      </c>
      <c r="CD145" s="31">
        <v>1</v>
      </c>
      <c r="CH145" s="31">
        <v>1</v>
      </c>
      <c r="CM145" s="31">
        <v>11</v>
      </c>
      <c r="CN145" s="31">
        <v>5</v>
      </c>
      <c r="CO145" s="31">
        <v>23</v>
      </c>
      <c r="CP145" s="31">
        <v>17</v>
      </c>
      <c r="CQ145" s="31">
        <v>29</v>
      </c>
      <c r="DA145" s="31">
        <v>2</v>
      </c>
      <c r="DB145" s="31">
        <v>4</v>
      </c>
      <c r="DC145" s="31">
        <v>12</v>
      </c>
      <c r="DD145" s="31">
        <v>1</v>
      </c>
      <c r="DE145" s="31">
        <v>3</v>
      </c>
      <c r="DF145" s="31">
        <v>0</v>
      </c>
      <c r="DG145" s="31">
        <v>1</v>
      </c>
      <c r="DH145" s="31">
        <v>1</v>
      </c>
      <c r="DI145" s="31">
        <v>0</v>
      </c>
      <c r="DJ145" s="31">
        <v>0</v>
      </c>
      <c r="DK145" s="31">
        <v>0</v>
      </c>
      <c r="DL145" s="31">
        <v>0</v>
      </c>
      <c r="DM145" s="31">
        <v>0</v>
      </c>
      <c r="DN145" s="31">
        <v>0</v>
      </c>
      <c r="DO145" s="31">
        <v>4</v>
      </c>
      <c r="DP145" s="31">
        <v>4</v>
      </c>
      <c r="DQ145" s="31">
        <v>4</v>
      </c>
      <c r="DR145" s="31">
        <v>14</v>
      </c>
      <c r="DS145" s="31">
        <v>0.24858875810713399</v>
      </c>
      <c r="EB145" s="31">
        <v>0.56000000000000005</v>
      </c>
      <c r="EC145" s="31">
        <v>0.7</v>
      </c>
      <c r="ED145" s="31">
        <v>1.2</v>
      </c>
      <c r="EE145" s="31" t="s">
        <v>1546</v>
      </c>
      <c r="EV145" s="31">
        <v>1</v>
      </c>
      <c r="EW145" s="31">
        <v>2</v>
      </c>
      <c r="EX145" s="31">
        <v>2</v>
      </c>
      <c r="EY145" s="31">
        <v>2</v>
      </c>
      <c r="EZ145" s="31">
        <v>1</v>
      </c>
      <c r="FA145" s="31">
        <v>1</v>
      </c>
      <c r="FB145" s="31">
        <v>1</v>
      </c>
      <c r="FH145" s="31">
        <v>15</v>
      </c>
      <c r="FK145" s="31">
        <v>2</v>
      </c>
      <c r="FL145" s="31">
        <v>2</v>
      </c>
      <c r="FM145" s="31">
        <v>2</v>
      </c>
      <c r="FN145" s="31">
        <v>2</v>
      </c>
      <c r="FO145" s="31">
        <v>2</v>
      </c>
      <c r="FP145" s="31">
        <v>2</v>
      </c>
      <c r="FQ145" s="31">
        <v>2</v>
      </c>
      <c r="FR145" s="31">
        <v>2</v>
      </c>
      <c r="FS145" s="31">
        <v>4</v>
      </c>
      <c r="FT145" s="31">
        <v>2</v>
      </c>
      <c r="FU145" s="31">
        <v>2</v>
      </c>
      <c r="FV145" s="31">
        <v>2</v>
      </c>
      <c r="FW145" s="31">
        <v>1</v>
      </c>
      <c r="FX145" s="31">
        <v>1</v>
      </c>
      <c r="FY145" s="31">
        <v>2</v>
      </c>
      <c r="GA145" s="31">
        <v>2</v>
      </c>
      <c r="GB145" s="31">
        <v>2</v>
      </c>
      <c r="GC145" s="31">
        <v>2</v>
      </c>
      <c r="GE145" s="31">
        <v>2</v>
      </c>
      <c r="GH145" s="31">
        <v>2</v>
      </c>
      <c r="GJ145" s="31">
        <v>2</v>
      </c>
      <c r="GL145" s="31">
        <v>1</v>
      </c>
      <c r="GM145" s="31">
        <v>2007</v>
      </c>
      <c r="GO145" s="31">
        <v>2</v>
      </c>
      <c r="GQ145" s="31">
        <v>2</v>
      </c>
      <c r="GS145" s="31">
        <v>2</v>
      </c>
      <c r="GU145" s="31">
        <v>2</v>
      </c>
      <c r="GW145" s="31">
        <v>2</v>
      </c>
      <c r="HM145" s="31">
        <v>2</v>
      </c>
      <c r="HP145" s="31">
        <v>2</v>
      </c>
      <c r="HQ145" s="31">
        <v>2</v>
      </c>
      <c r="HR145" s="31">
        <v>2</v>
      </c>
      <c r="HS145" s="31">
        <v>2</v>
      </c>
      <c r="HT145" s="31">
        <v>2</v>
      </c>
      <c r="HU145" s="31">
        <v>2</v>
      </c>
      <c r="HV145" s="31">
        <v>2</v>
      </c>
      <c r="HZ145" s="31">
        <v>2</v>
      </c>
      <c r="IA145" s="31">
        <v>2</v>
      </c>
      <c r="IB145" s="31">
        <v>2</v>
      </c>
      <c r="IC145" s="31">
        <v>2</v>
      </c>
      <c r="ID145" s="31">
        <v>2</v>
      </c>
      <c r="IE145" s="31">
        <v>2</v>
      </c>
      <c r="IF145" s="31">
        <v>2</v>
      </c>
      <c r="IJ145" s="31">
        <v>2</v>
      </c>
      <c r="IK145" s="31">
        <v>2</v>
      </c>
      <c r="IL145" s="31">
        <v>2</v>
      </c>
      <c r="IM145" s="31">
        <v>2</v>
      </c>
      <c r="IN145" s="31">
        <v>2</v>
      </c>
      <c r="IO145" s="31">
        <v>2</v>
      </c>
      <c r="IP145" s="31">
        <v>2</v>
      </c>
      <c r="IT145" s="31">
        <v>2</v>
      </c>
      <c r="IU145" s="31">
        <v>2</v>
      </c>
      <c r="IV145" s="31">
        <v>2</v>
      </c>
      <c r="IW145" s="31">
        <v>2</v>
      </c>
      <c r="IX145" s="31">
        <v>2</v>
      </c>
      <c r="IY145" s="31">
        <v>2</v>
      </c>
      <c r="IZ145" s="31">
        <v>2</v>
      </c>
      <c r="JD145" s="31">
        <v>2</v>
      </c>
      <c r="JE145" s="31">
        <v>2</v>
      </c>
      <c r="JF145" s="31">
        <v>2</v>
      </c>
      <c r="JG145" s="31">
        <v>2</v>
      </c>
      <c r="JH145" s="31">
        <v>2</v>
      </c>
      <c r="JI145" s="31">
        <v>2</v>
      </c>
      <c r="JJ145" s="31">
        <v>2</v>
      </c>
      <c r="JZ145" s="31">
        <v>1</v>
      </c>
      <c r="KC145" s="31">
        <v>2</v>
      </c>
      <c r="KE145" s="31">
        <v>65</v>
      </c>
      <c r="LA145" s="31" t="s">
        <v>359</v>
      </c>
      <c r="LB145" s="31" t="s">
        <v>373</v>
      </c>
      <c r="LC145" s="31">
        <v>2</v>
      </c>
      <c r="LD145" s="31">
        <v>3</v>
      </c>
      <c r="LE145" s="31" t="s">
        <v>2779</v>
      </c>
      <c r="LF145" s="31">
        <v>2</v>
      </c>
      <c r="LG145" s="31">
        <v>2</v>
      </c>
      <c r="LH145" s="31">
        <v>2</v>
      </c>
      <c r="LI145" s="31">
        <v>2</v>
      </c>
      <c r="LK145" s="31">
        <v>2</v>
      </c>
      <c r="LM145" s="31">
        <v>2</v>
      </c>
      <c r="LO145" s="31">
        <v>2</v>
      </c>
      <c r="LQ145" s="31">
        <v>2</v>
      </c>
      <c r="LS145" s="31">
        <v>2</v>
      </c>
      <c r="LU145" s="31">
        <v>2</v>
      </c>
      <c r="LW145" s="31">
        <v>2</v>
      </c>
      <c r="LY145" s="31">
        <v>2</v>
      </c>
      <c r="MA145" s="31">
        <v>2</v>
      </c>
      <c r="MC145" s="31">
        <v>2</v>
      </c>
      <c r="ME145" s="31">
        <v>2</v>
      </c>
      <c r="MG145" s="31">
        <v>2</v>
      </c>
      <c r="MI145" s="31">
        <v>2</v>
      </c>
      <c r="MK145" s="31">
        <v>2</v>
      </c>
      <c r="MM145" s="31">
        <v>2</v>
      </c>
      <c r="MO145" s="31">
        <v>2</v>
      </c>
      <c r="MQ145" s="31">
        <v>2</v>
      </c>
      <c r="MS145" s="31">
        <v>2</v>
      </c>
      <c r="MU145" s="31">
        <v>2</v>
      </c>
      <c r="MW145" s="31">
        <v>2</v>
      </c>
      <c r="MY145" s="31" t="s">
        <v>355</v>
      </c>
      <c r="NC145" s="31">
        <v>2</v>
      </c>
      <c r="NE145" s="31">
        <v>2</v>
      </c>
      <c r="NG145" s="31">
        <v>2</v>
      </c>
      <c r="NI145" s="31">
        <v>2</v>
      </c>
      <c r="NK145" s="31">
        <v>2</v>
      </c>
      <c r="NM145" s="31">
        <v>2</v>
      </c>
      <c r="NO145" s="31">
        <v>2</v>
      </c>
      <c r="NQ145" s="31">
        <v>2</v>
      </c>
      <c r="NS145" s="31">
        <v>2</v>
      </c>
      <c r="NU145" s="31">
        <v>2</v>
      </c>
      <c r="NW145" s="31">
        <v>2</v>
      </c>
      <c r="NY145" s="31">
        <v>2</v>
      </c>
      <c r="OA145" s="31">
        <v>2</v>
      </c>
      <c r="OC145" s="31">
        <v>2</v>
      </c>
      <c r="OE145" s="31">
        <v>2</v>
      </c>
      <c r="OG145" s="31">
        <v>2</v>
      </c>
      <c r="OI145" s="31">
        <v>2</v>
      </c>
      <c r="OK145" s="31">
        <v>2</v>
      </c>
      <c r="OM145" s="31">
        <v>2</v>
      </c>
      <c r="OO145" s="31">
        <v>2</v>
      </c>
      <c r="OQ145" s="31" t="s">
        <v>355</v>
      </c>
      <c r="OS145" s="31">
        <v>2</v>
      </c>
      <c r="OU145" s="31">
        <v>2</v>
      </c>
      <c r="OW145" s="31">
        <v>2</v>
      </c>
      <c r="OY145" s="31">
        <v>2</v>
      </c>
      <c r="PA145" s="31">
        <v>2</v>
      </c>
      <c r="PC145" s="31">
        <v>2</v>
      </c>
      <c r="PE145" s="31">
        <v>2</v>
      </c>
      <c r="PG145" s="31">
        <v>2</v>
      </c>
      <c r="PI145" s="31">
        <v>2</v>
      </c>
      <c r="PK145" s="31">
        <v>2</v>
      </c>
      <c r="PM145" s="31">
        <v>2</v>
      </c>
      <c r="PO145" s="31">
        <v>2</v>
      </c>
      <c r="PQ145" s="31">
        <v>2</v>
      </c>
      <c r="PS145" s="31">
        <v>2</v>
      </c>
      <c r="PU145" s="31">
        <v>2</v>
      </c>
      <c r="PW145" s="31">
        <v>2</v>
      </c>
      <c r="PY145" s="31">
        <v>2</v>
      </c>
      <c r="QA145" s="31">
        <v>2</v>
      </c>
      <c r="QC145" s="31">
        <v>2</v>
      </c>
      <c r="QE145" s="31">
        <v>2</v>
      </c>
      <c r="QG145" s="31">
        <v>2</v>
      </c>
      <c r="QI145" s="31" t="s">
        <v>355</v>
      </c>
      <c r="QK145" s="31">
        <v>1</v>
      </c>
      <c r="QL145" s="31">
        <v>2</v>
      </c>
      <c r="QM145" s="31">
        <v>2</v>
      </c>
      <c r="QN145" s="31">
        <v>2</v>
      </c>
      <c r="QO145" s="31">
        <v>2</v>
      </c>
      <c r="QP145" s="31">
        <v>2</v>
      </c>
      <c r="QQ145" s="31">
        <v>2</v>
      </c>
      <c r="QR145" s="31">
        <v>2</v>
      </c>
      <c r="QS145" s="31">
        <v>2</v>
      </c>
      <c r="QT145" s="31">
        <v>2</v>
      </c>
      <c r="QU145" s="31">
        <v>2</v>
      </c>
      <c r="QV145" s="31">
        <v>2</v>
      </c>
      <c r="QW145" s="31">
        <v>2</v>
      </c>
      <c r="QX145" s="31">
        <v>2</v>
      </c>
      <c r="QY145" s="31">
        <v>2</v>
      </c>
      <c r="QZ145" s="31">
        <v>2</v>
      </c>
      <c r="RA145" s="31">
        <v>2</v>
      </c>
      <c r="RB145" s="31">
        <v>2</v>
      </c>
      <c r="RC145" s="31">
        <v>2</v>
      </c>
      <c r="RD145" s="31">
        <v>2</v>
      </c>
      <c r="RE145" s="31">
        <v>2</v>
      </c>
      <c r="RF145" s="31">
        <v>2</v>
      </c>
      <c r="RG145" s="31">
        <v>2</v>
      </c>
      <c r="RH145" s="31">
        <v>2</v>
      </c>
      <c r="RI145" s="31">
        <v>2</v>
      </c>
      <c r="RJ145" s="31">
        <v>2</v>
      </c>
      <c r="RK145" s="31">
        <v>2</v>
      </c>
      <c r="RL145" s="31">
        <v>2</v>
      </c>
      <c r="RM145" s="31">
        <v>2</v>
      </c>
      <c r="RN145" s="31">
        <v>2</v>
      </c>
      <c r="RO145" s="31">
        <v>2</v>
      </c>
      <c r="RP145" s="31">
        <v>2</v>
      </c>
      <c r="RQ145" s="31">
        <v>2</v>
      </c>
      <c r="RR145" s="31">
        <v>2</v>
      </c>
      <c r="RS145" s="31">
        <v>2</v>
      </c>
      <c r="RT145" s="31" t="s">
        <v>1556</v>
      </c>
      <c r="RY145" s="31">
        <v>2</v>
      </c>
      <c r="RZ145" s="31">
        <v>2</v>
      </c>
      <c r="SA145" s="31">
        <v>2</v>
      </c>
      <c r="SB145" s="31">
        <v>2</v>
      </c>
      <c r="SC145" s="31">
        <v>2</v>
      </c>
      <c r="SE145" s="31">
        <v>2</v>
      </c>
      <c r="SF145" s="31">
        <v>2</v>
      </c>
      <c r="SG145" s="31">
        <v>2</v>
      </c>
      <c r="SH145" s="31">
        <v>2</v>
      </c>
      <c r="SI145" s="31">
        <v>2</v>
      </c>
      <c r="SJ145" s="31">
        <v>2</v>
      </c>
      <c r="SK145" s="31">
        <v>2</v>
      </c>
      <c r="SL145" s="31">
        <v>2</v>
      </c>
      <c r="SO145" s="31">
        <v>2</v>
      </c>
      <c r="SP145" s="31">
        <v>2</v>
      </c>
      <c r="SQ145" s="31">
        <v>2</v>
      </c>
      <c r="SR145" s="31">
        <v>2</v>
      </c>
      <c r="SS145" s="31">
        <v>2</v>
      </c>
      <c r="ST145" s="31">
        <v>2</v>
      </c>
      <c r="SU145" s="31">
        <v>2</v>
      </c>
      <c r="SV145" s="31">
        <v>2</v>
      </c>
      <c r="SW145" s="31" t="s">
        <v>1442</v>
      </c>
      <c r="SZ145" s="31">
        <v>2</v>
      </c>
      <c r="TA145" s="31">
        <v>2</v>
      </c>
      <c r="TB145" s="31">
        <v>2</v>
      </c>
      <c r="TC145" s="31">
        <v>1</v>
      </c>
      <c r="TD145" s="31">
        <v>2</v>
      </c>
      <c r="TE145" s="31">
        <v>2</v>
      </c>
      <c r="TF145" s="31">
        <v>2</v>
      </c>
      <c r="TG145" s="31">
        <v>1</v>
      </c>
      <c r="TH145" s="31" t="s">
        <v>1442</v>
      </c>
      <c r="TK145" s="31" t="s">
        <v>1442</v>
      </c>
      <c r="TS145" s="31">
        <v>2</v>
      </c>
      <c r="TT145" s="31">
        <v>2</v>
      </c>
      <c r="TU145" s="31">
        <v>2</v>
      </c>
      <c r="TV145" s="31">
        <v>2</v>
      </c>
      <c r="TW145" s="31">
        <v>2</v>
      </c>
      <c r="TX145" s="31">
        <v>2</v>
      </c>
      <c r="TY145" s="31">
        <v>2</v>
      </c>
      <c r="TZ145" s="31">
        <v>2</v>
      </c>
      <c r="UA145" s="31">
        <v>1</v>
      </c>
    </row>
    <row r="146" spans="1:547" s="31" customFormat="1" ht="13.5" customHeight="1">
      <c r="A146" s="31">
        <f t="shared" si="2"/>
        <v>144</v>
      </c>
      <c r="B146" s="31">
        <v>144</v>
      </c>
      <c r="C146" s="31">
        <v>4</v>
      </c>
      <c r="D146" s="31" t="s">
        <v>2767</v>
      </c>
      <c r="E146" s="31" t="s">
        <v>2780</v>
      </c>
      <c r="F146" s="31">
        <v>2</v>
      </c>
      <c r="G146" s="31" t="s">
        <v>2781</v>
      </c>
      <c r="H146" s="31">
        <v>42398</v>
      </c>
      <c r="I146" s="31">
        <v>24883</v>
      </c>
      <c r="J146" s="31">
        <v>2</v>
      </c>
      <c r="K146" s="31">
        <v>1</v>
      </c>
      <c r="L146" s="31">
        <v>1</v>
      </c>
      <c r="M146" s="31">
        <v>1</v>
      </c>
      <c r="N146" s="31">
        <v>2</v>
      </c>
      <c r="O146" s="31">
        <v>1</v>
      </c>
      <c r="P146" s="31">
        <v>1</v>
      </c>
      <c r="Q146" s="31">
        <v>1</v>
      </c>
      <c r="R146" s="31">
        <v>41640</v>
      </c>
      <c r="S146" s="31">
        <v>41640</v>
      </c>
      <c r="T146" s="31">
        <v>41760</v>
      </c>
      <c r="W146" s="31">
        <v>1</v>
      </c>
      <c r="X146" s="31">
        <v>2</v>
      </c>
      <c r="Y146" s="31">
        <v>2</v>
      </c>
      <c r="Z146" s="31">
        <v>2</v>
      </c>
      <c r="AA146" s="31">
        <v>2</v>
      </c>
      <c r="AB146" s="31">
        <v>2</v>
      </c>
      <c r="AC146" s="31">
        <v>2</v>
      </c>
      <c r="AD146" s="31">
        <v>2</v>
      </c>
      <c r="AE146" s="31">
        <v>2</v>
      </c>
      <c r="AF146" s="31">
        <v>1</v>
      </c>
      <c r="AG146" s="31">
        <v>1</v>
      </c>
      <c r="AH146" s="31">
        <v>2</v>
      </c>
      <c r="AI146" s="31">
        <v>6</v>
      </c>
      <c r="AJ146" s="31">
        <v>2</v>
      </c>
      <c r="AK146" s="31">
        <v>4</v>
      </c>
      <c r="AL146" s="31">
        <v>2</v>
      </c>
      <c r="AM146" s="31">
        <v>1</v>
      </c>
      <c r="AN146" s="31">
        <v>1</v>
      </c>
      <c r="AO146" s="31">
        <v>1</v>
      </c>
      <c r="AP146" s="31">
        <v>1</v>
      </c>
      <c r="AQ146" s="31">
        <v>1</v>
      </c>
      <c r="AR146" s="31">
        <v>1</v>
      </c>
      <c r="AS146" s="31">
        <v>2</v>
      </c>
      <c r="AT146" s="31">
        <v>2</v>
      </c>
      <c r="AU146" s="31">
        <v>2</v>
      </c>
      <c r="AV146" s="31">
        <v>1</v>
      </c>
      <c r="AW146" s="31">
        <v>1</v>
      </c>
      <c r="AX146" s="31">
        <v>1</v>
      </c>
      <c r="AY146" s="31">
        <v>1</v>
      </c>
      <c r="AZ146" s="31">
        <v>1</v>
      </c>
      <c r="BA146" s="31">
        <v>2</v>
      </c>
      <c r="BB146" s="31">
        <v>2</v>
      </c>
      <c r="BC146" s="31">
        <v>1</v>
      </c>
      <c r="BD146" s="31">
        <v>1</v>
      </c>
      <c r="BE146" s="31">
        <v>1</v>
      </c>
      <c r="BF146" s="31">
        <v>1</v>
      </c>
      <c r="BG146" s="31">
        <v>2</v>
      </c>
      <c r="BH146" s="31">
        <v>2</v>
      </c>
      <c r="BI146" s="31">
        <v>2</v>
      </c>
      <c r="BJ146" s="31">
        <v>2</v>
      </c>
      <c r="BK146" s="31">
        <v>2</v>
      </c>
      <c r="BL146" s="31">
        <v>2</v>
      </c>
      <c r="BM146" s="31">
        <v>2</v>
      </c>
      <c r="BN146" s="31">
        <v>2</v>
      </c>
      <c r="BO146" s="31">
        <v>2</v>
      </c>
      <c r="BP146" s="31">
        <v>2</v>
      </c>
      <c r="BQ146" s="31">
        <v>1</v>
      </c>
      <c r="BT146" s="31">
        <v>1</v>
      </c>
      <c r="BU146" s="31">
        <v>2</v>
      </c>
      <c r="BV146" s="31">
        <v>2</v>
      </c>
      <c r="BW146" s="31">
        <v>2</v>
      </c>
      <c r="BX146" s="31">
        <v>2</v>
      </c>
      <c r="BY146" s="31">
        <v>1</v>
      </c>
      <c r="BZ146" s="31">
        <v>2</v>
      </c>
      <c r="CA146" s="31">
        <v>2</v>
      </c>
      <c r="CD146" s="31">
        <v>1</v>
      </c>
      <c r="CH146" s="31">
        <v>1</v>
      </c>
      <c r="CM146" s="31">
        <v>11</v>
      </c>
      <c r="CN146" s="31">
        <v>13</v>
      </c>
      <c r="CO146" s="31">
        <v>7</v>
      </c>
      <c r="CP146" s="31">
        <v>17</v>
      </c>
      <c r="CQ146" s="31">
        <v>1</v>
      </c>
      <c r="DA146" s="31">
        <v>2</v>
      </c>
      <c r="DB146" s="31">
        <v>4</v>
      </c>
      <c r="DC146" s="31">
        <v>13</v>
      </c>
      <c r="DD146" s="31">
        <v>4</v>
      </c>
      <c r="DE146" s="31">
        <v>3</v>
      </c>
      <c r="DF146" s="31">
        <v>1</v>
      </c>
      <c r="DG146" s="31">
        <v>4</v>
      </c>
      <c r="DH146" s="31">
        <v>1</v>
      </c>
      <c r="DI146" s="31">
        <v>0</v>
      </c>
      <c r="DJ146" s="31">
        <v>0</v>
      </c>
      <c r="DK146" s="31">
        <v>0</v>
      </c>
      <c r="DL146" s="31">
        <v>0</v>
      </c>
      <c r="DM146" s="31">
        <v>1</v>
      </c>
      <c r="DN146" s="31">
        <v>0</v>
      </c>
      <c r="DO146" s="31">
        <v>2</v>
      </c>
      <c r="DP146" s="31">
        <v>2</v>
      </c>
      <c r="DQ146" s="31">
        <v>4</v>
      </c>
      <c r="DR146" s="31">
        <v>15</v>
      </c>
      <c r="DS146" s="31">
        <v>2.0625</v>
      </c>
      <c r="DT146" s="31">
        <v>141</v>
      </c>
      <c r="DU146" s="31">
        <v>32</v>
      </c>
      <c r="DV146" s="31">
        <v>294</v>
      </c>
      <c r="DW146" s="31" t="s">
        <v>1545</v>
      </c>
      <c r="DX146" s="31">
        <v>3.99</v>
      </c>
      <c r="EB146" s="31">
        <v>0.51</v>
      </c>
      <c r="EF146" s="31">
        <v>142</v>
      </c>
      <c r="EJ146" s="31">
        <v>72.2</v>
      </c>
      <c r="EN146" s="31">
        <v>40.9</v>
      </c>
      <c r="ER146" s="31">
        <v>66.760000000000005</v>
      </c>
      <c r="EV146" s="31">
        <v>2</v>
      </c>
      <c r="EW146" s="31">
        <v>2</v>
      </c>
      <c r="EX146" s="31">
        <v>2</v>
      </c>
      <c r="EY146" s="31">
        <v>2</v>
      </c>
      <c r="EZ146" s="31">
        <v>1</v>
      </c>
      <c r="FA146" s="31">
        <v>1</v>
      </c>
      <c r="FK146" s="31">
        <v>2</v>
      </c>
      <c r="FL146" s="31">
        <v>2</v>
      </c>
      <c r="FM146" s="31">
        <v>2</v>
      </c>
      <c r="FN146" s="31">
        <v>2</v>
      </c>
      <c r="FO146" s="31">
        <v>2</v>
      </c>
      <c r="FP146" s="31">
        <v>2</v>
      </c>
      <c r="FQ146" s="31">
        <v>2</v>
      </c>
      <c r="FR146" s="31">
        <v>2</v>
      </c>
      <c r="FS146" s="31">
        <v>4</v>
      </c>
      <c r="FT146" s="31">
        <v>2</v>
      </c>
      <c r="FU146" s="31">
        <v>2</v>
      </c>
      <c r="FV146" s="31">
        <v>2</v>
      </c>
      <c r="FW146" s="31">
        <v>1</v>
      </c>
      <c r="FX146" s="31">
        <v>1</v>
      </c>
      <c r="FY146" s="31">
        <v>2</v>
      </c>
      <c r="GA146" s="31">
        <v>2</v>
      </c>
      <c r="GB146" s="31">
        <v>2</v>
      </c>
      <c r="GC146" s="31">
        <v>1</v>
      </c>
      <c r="GD146" s="31">
        <v>2</v>
      </c>
      <c r="GE146" s="31">
        <v>1</v>
      </c>
      <c r="GG146" s="31">
        <v>1</v>
      </c>
      <c r="GH146" s="31">
        <v>2</v>
      </c>
      <c r="GJ146" s="31">
        <v>2</v>
      </c>
      <c r="GL146" s="31">
        <v>1</v>
      </c>
      <c r="GM146" s="31">
        <v>2016</v>
      </c>
      <c r="GO146" s="31">
        <v>2</v>
      </c>
      <c r="GQ146" s="31">
        <v>2</v>
      </c>
      <c r="GS146" s="31">
        <v>2</v>
      </c>
      <c r="GU146" s="31">
        <v>2</v>
      </c>
      <c r="GW146" s="31">
        <v>2</v>
      </c>
      <c r="HM146" s="31">
        <v>2</v>
      </c>
      <c r="HP146" s="31">
        <v>2</v>
      </c>
      <c r="HQ146" s="31">
        <v>2</v>
      </c>
      <c r="HR146" s="31">
        <v>2</v>
      </c>
      <c r="HS146" s="31">
        <v>2</v>
      </c>
      <c r="HT146" s="31">
        <v>2</v>
      </c>
      <c r="HU146" s="31">
        <v>2</v>
      </c>
      <c r="HV146" s="31">
        <v>2</v>
      </c>
      <c r="HZ146" s="31">
        <v>2</v>
      </c>
      <c r="IA146" s="31">
        <v>2</v>
      </c>
      <c r="IB146" s="31">
        <v>2</v>
      </c>
      <c r="IC146" s="31">
        <v>2</v>
      </c>
      <c r="ID146" s="31">
        <v>2</v>
      </c>
      <c r="IE146" s="31">
        <v>2</v>
      </c>
      <c r="IF146" s="31">
        <v>2</v>
      </c>
      <c r="IJ146" s="31">
        <v>2</v>
      </c>
      <c r="IK146" s="31">
        <v>2</v>
      </c>
      <c r="IL146" s="31">
        <v>2</v>
      </c>
      <c r="IM146" s="31">
        <v>2</v>
      </c>
      <c r="IN146" s="31">
        <v>2</v>
      </c>
      <c r="IO146" s="31">
        <v>2</v>
      </c>
      <c r="IP146" s="31">
        <v>2</v>
      </c>
      <c r="IT146" s="31">
        <v>2</v>
      </c>
      <c r="IU146" s="31">
        <v>2</v>
      </c>
      <c r="IV146" s="31">
        <v>2</v>
      </c>
      <c r="IW146" s="31">
        <v>2</v>
      </c>
      <c r="IX146" s="31">
        <v>2</v>
      </c>
      <c r="IY146" s="31">
        <v>2</v>
      </c>
      <c r="IZ146" s="31">
        <v>2</v>
      </c>
      <c r="JD146" s="31">
        <v>2</v>
      </c>
      <c r="JE146" s="31">
        <v>2</v>
      </c>
      <c r="JF146" s="31">
        <v>2</v>
      </c>
      <c r="JG146" s="31">
        <v>2</v>
      </c>
      <c r="JH146" s="31">
        <v>2</v>
      </c>
      <c r="JI146" s="31">
        <v>2</v>
      </c>
      <c r="JJ146" s="31">
        <v>2</v>
      </c>
      <c r="JZ146" s="31">
        <v>1</v>
      </c>
      <c r="KC146" s="31">
        <v>1</v>
      </c>
      <c r="LA146" s="31" t="s">
        <v>2782</v>
      </c>
      <c r="LB146" s="31" t="s">
        <v>373</v>
      </c>
      <c r="LC146" s="31">
        <v>2</v>
      </c>
      <c r="LD146" s="31">
        <v>2</v>
      </c>
      <c r="LE146" s="31" t="s">
        <v>2783</v>
      </c>
      <c r="LF146" s="31">
        <v>2</v>
      </c>
      <c r="LG146" s="31">
        <v>2</v>
      </c>
      <c r="LH146" s="31">
        <v>1</v>
      </c>
      <c r="LI146" s="31">
        <v>2</v>
      </c>
      <c r="LK146" s="31">
        <v>2</v>
      </c>
      <c r="LM146" s="31">
        <v>2</v>
      </c>
      <c r="LO146" s="31">
        <v>2</v>
      </c>
      <c r="LQ146" s="31">
        <v>2</v>
      </c>
      <c r="LS146" s="31">
        <v>2</v>
      </c>
      <c r="LU146" s="31">
        <v>2</v>
      </c>
      <c r="LW146" s="31">
        <v>2</v>
      </c>
      <c r="LY146" s="31">
        <v>2</v>
      </c>
      <c r="MA146" s="31">
        <v>2</v>
      </c>
      <c r="MC146" s="31">
        <v>2</v>
      </c>
      <c r="ME146" s="31">
        <v>2</v>
      </c>
      <c r="MG146" s="31">
        <v>2</v>
      </c>
      <c r="MI146" s="31">
        <v>2</v>
      </c>
      <c r="MK146" s="31">
        <v>2</v>
      </c>
      <c r="MM146" s="31">
        <v>2</v>
      </c>
      <c r="MO146" s="31">
        <v>2</v>
      </c>
      <c r="MQ146" s="31">
        <v>2</v>
      </c>
      <c r="MS146" s="31">
        <v>2</v>
      </c>
      <c r="MU146" s="31">
        <v>2</v>
      </c>
      <c r="MW146" s="31">
        <v>2</v>
      </c>
      <c r="MY146" s="31" t="s">
        <v>355</v>
      </c>
      <c r="NC146" s="31">
        <v>2</v>
      </c>
      <c r="NE146" s="31">
        <v>2</v>
      </c>
      <c r="NG146" s="31">
        <v>2</v>
      </c>
      <c r="NI146" s="31">
        <v>2</v>
      </c>
      <c r="NK146" s="31">
        <v>2</v>
      </c>
      <c r="NM146" s="31">
        <v>2</v>
      </c>
      <c r="NO146" s="31">
        <v>2</v>
      </c>
      <c r="NQ146" s="31">
        <v>2</v>
      </c>
      <c r="NS146" s="31">
        <v>2</v>
      </c>
      <c r="NU146" s="31">
        <v>2</v>
      </c>
      <c r="NW146" s="31">
        <v>2</v>
      </c>
      <c r="NY146" s="31">
        <v>2</v>
      </c>
      <c r="OA146" s="31">
        <v>2</v>
      </c>
      <c r="OC146" s="31">
        <v>2</v>
      </c>
      <c r="OE146" s="31">
        <v>2</v>
      </c>
      <c r="OG146" s="31">
        <v>2</v>
      </c>
      <c r="OI146" s="31">
        <v>2</v>
      </c>
      <c r="OK146" s="31">
        <v>2</v>
      </c>
      <c r="OM146" s="31">
        <v>2</v>
      </c>
      <c r="OO146" s="31">
        <v>2</v>
      </c>
      <c r="OQ146" s="31" t="s">
        <v>355</v>
      </c>
      <c r="OS146" s="31">
        <v>2</v>
      </c>
      <c r="OU146" s="31">
        <v>2</v>
      </c>
      <c r="OW146" s="31">
        <v>2</v>
      </c>
      <c r="OY146" s="31">
        <v>2</v>
      </c>
      <c r="PA146" s="31">
        <v>2</v>
      </c>
      <c r="PC146" s="31">
        <v>2</v>
      </c>
      <c r="PE146" s="31">
        <v>2</v>
      </c>
      <c r="PG146" s="31">
        <v>2</v>
      </c>
      <c r="PI146" s="31">
        <v>2</v>
      </c>
      <c r="PK146" s="31">
        <v>2</v>
      </c>
      <c r="PM146" s="31">
        <v>2</v>
      </c>
      <c r="PO146" s="31">
        <v>2</v>
      </c>
      <c r="PQ146" s="31">
        <v>2</v>
      </c>
      <c r="PS146" s="31">
        <v>2</v>
      </c>
      <c r="PU146" s="31">
        <v>2</v>
      </c>
      <c r="PW146" s="31">
        <v>2</v>
      </c>
      <c r="PY146" s="31">
        <v>2</v>
      </c>
      <c r="QA146" s="31">
        <v>2</v>
      </c>
      <c r="QC146" s="31">
        <v>2</v>
      </c>
      <c r="QE146" s="31">
        <v>2</v>
      </c>
      <c r="QG146" s="31">
        <v>2</v>
      </c>
      <c r="QI146" s="31" t="s">
        <v>355</v>
      </c>
      <c r="QK146" s="31">
        <v>1</v>
      </c>
      <c r="QL146" s="31">
        <v>2</v>
      </c>
      <c r="QM146" s="31">
        <v>2</v>
      </c>
      <c r="QN146" s="31">
        <v>2</v>
      </c>
      <c r="QO146" s="31">
        <v>2</v>
      </c>
      <c r="QP146" s="31">
        <v>2</v>
      </c>
      <c r="QQ146" s="31">
        <v>2</v>
      </c>
      <c r="QR146" s="31">
        <v>2</v>
      </c>
      <c r="QS146" s="31">
        <v>2</v>
      </c>
      <c r="QT146" s="31">
        <v>2</v>
      </c>
      <c r="QU146" s="31">
        <v>2</v>
      </c>
      <c r="QV146" s="31">
        <v>2</v>
      </c>
      <c r="QW146" s="31">
        <v>2</v>
      </c>
      <c r="QX146" s="31">
        <v>2</v>
      </c>
      <c r="QY146" s="31">
        <v>2</v>
      </c>
      <c r="QZ146" s="31">
        <v>2</v>
      </c>
      <c r="RA146" s="31">
        <v>2</v>
      </c>
      <c r="RB146" s="31">
        <v>2</v>
      </c>
      <c r="RC146" s="31">
        <v>2</v>
      </c>
      <c r="RD146" s="31">
        <v>2</v>
      </c>
      <c r="RE146" s="31">
        <v>2</v>
      </c>
      <c r="RF146" s="31">
        <v>2</v>
      </c>
      <c r="RG146" s="31">
        <v>2</v>
      </c>
      <c r="RH146" s="31">
        <v>2</v>
      </c>
      <c r="RI146" s="31">
        <v>2</v>
      </c>
      <c r="RJ146" s="31">
        <v>2</v>
      </c>
      <c r="RK146" s="31">
        <v>2</v>
      </c>
      <c r="RL146" s="31">
        <v>2</v>
      </c>
      <c r="RM146" s="31">
        <v>2</v>
      </c>
      <c r="RN146" s="31">
        <v>1</v>
      </c>
      <c r="RO146" s="31">
        <v>2</v>
      </c>
      <c r="RP146" s="31">
        <v>2</v>
      </c>
      <c r="RQ146" s="31">
        <v>2</v>
      </c>
      <c r="RR146" s="31">
        <v>2</v>
      </c>
      <c r="RS146" s="31">
        <v>2</v>
      </c>
      <c r="RT146" s="31" t="s">
        <v>1872</v>
      </c>
      <c r="RV146" s="31" t="s">
        <v>1872</v>
      </c>
      <c r="RX146" s="31">
        <v>3</v>
      </c>
      <c r="RY146" s="31">
        <v>2</v>
      </c>
      <c r="RZ146" s="31">
        <v>2</v>
      </c>
      <c r="SA146" s="31">
        <v>2</v>
      </c>
      <c r="SB146" s="31">
        <v>2</v>
      </c>
      <c r="SC146" s="31">
        <v>2</v>
      </c>
      <c r="SD146" s="31">
        <v>3</v>
      </c>
      <c r="SE146" s="31">
        <v>2</v>
      </c>
      <c r="SF146" s="31">
        <v>2</v>
      </c>
      <c r="SG146" s="31">
        <v>2</v>
      </c>
      <c r="SH146" s="31">
        <v>2</v>
      </c>
      <c r="SI146" s="31">
        <v>2</v>
      </c>
      <c r="SJ146" s="31">
        <v>2</v>
      </c>
      <c r="SK146" s="31">
        <v>2</v>
      </c>
      <c r="SL146" s="31">
        <v>2</v>
      </c>
      <c r="SM146" s="31" t="s">
        <v>1442</v>
      </c>
      <c r="SO146" s="31">
        <v>2</v>
      </c>
      <c r="SP146" s="31">
        <v>2</v>
      </c>
      <c r="SQ146" s="31">
        <v>2</v>
      </c>
      <c r="SR146" s="31">
        <v>1</v>
      </c>
      <c r="SS146" s="31">
        <v>1</v>
      </c>
      <c r="ST146" s="31">
        <v>2</v>
      </c>
      <c r="SU146" s="31">
        <v>2</v>
      </c>
      <c r="SV146" s="31">
        <v>1</v>
      </c>
      <c r="SW146" s="31" t="s">
        <v>1442</v>
      </c>
      <c r="SZ146" s="31">
        <v>2</v>
      </c>
      <c r="TA146" s="31">
        <v>2</v>
      </c>
      <c r="TB146" s="31">
        <v>2</v>
      </c>
      <c r="TC146" s="31">
        <v>2</v>
      </c>
      <c r="TD146" s="31">
        <v>2</v>
      </c>
      <c r="TE146" s="31">
        <v>2</v>
      </c>
      <c r="TF146" s="31">
        <v>2</v>
      </c>
      <c r="TG146" s="31">
        <v>2</v>
      </c>
      <c r="TH146" s="31" t="s">
        <v>959</v>
      </c>
      <c r="TJ146" s="31" t="s">
        <v>2784</v>
      </c>
      <c r="TK146" s="31" t="s">
        <v>1442</v>
      </c>
      <c r="TQ146" s="31">
        <v>3</v>
      </c>
      <c r="TS146" s="31">
        <v>2</v>
      </c>
      <c r="TT146" s="31">
        <v>2</v>
      </c>
      <c r="TU146" s="31">
        <v>2</v>
      </c>
      <c r="TV146" s="31">
        <v>1</v>
      </c>
      <c r="TW146" s="31">
        <v>1</v>
      </c>
      <c r="TX146" s="31">
        <v>2</v>
      </c>
      <c r="TY146" s="31">
        <v>2</v>
      </c>
      <c r="TZ146" s="31">
        <v>1</v>
      </c>
      <c r="UA146" s="31">
        <v>1</v>
      </c>
    </row>
    <row r="147" spans="1:547" s="31" customFormat="1" ht="13.5" customHeight="1">
      <c r="A147" s="31">
        <f t="shared" si="2"/>
        <v>145</v>
      </c>
      <c r="B147" s="31">
        <v>145</v>
      </c>
      <c r="C147" s="31">
        <v>5</v>
      </c>
      <c r="D147" s="31" t="s">
        <v>2767</v>
      </c>
      <c r="E147" s="31" t="s">
        <v>2785</v>
      </c>
      <c r="F147" s="31">
        <v>3</v>
      </c>
      <c r="H147" s="31">
        <v>42345</v>
      </c>
      <c r="I147" s="31">
        <v>23123</v>
      </c>
      <c r="J147" s="31">
        <v>2</v>
      </c>
      <c r="K147" s="31">
        <v>1</v>
      </c>
      <c r="L147" s="31">
        <v>5</v>
      </c>
      <c r="M147" s="31">
        <v>2</v>
      </c>
      <c r="N147" s="31">
        <v>2</v>
      </c>
      <c r="O147" s="31">
        <v>1</v>
      </c>
      <c r="P147" s="31">
        <v>4</v>
      </c>
      <c r="Q147" s="31">
        <v>2</v>
      </c>
      <c r="R147" s="31">
        <v>41275</v>
      </c>
      <c r="S147" s="31">
        <v>41426</v>
      </c>
      <c r="T147" s="31">
        <v>41699</v>
      </c>
      <c r="W147" s="31">
        <v>1</v>
      </c>
      <c r="X147" s="31">
        <v>2</v>
      </c>
      <c r="Y147" s="31">
        <v>2</v>
      </c>
      <c r="Z147" s="31">
        <v>2</v>
      </c>
      <c r="AA147" s="31">
        <v>2</v>
      </c>
      <c r="AB147" s="31">
        <v>2</v>
      </c>
      <c r="AC147" s="31">
        <v>2</v>
      </c>
      <c r="AD147" s="31">
        <v>2</v>
      </c>
      <c r="AE147" s="31">
        <v>2</v>
      </c>
      <c r="AF147" s="31">
        <v>2</v>
      </c>
      <c r="AG147" s="31">
        <v>1</v>
      </c>
      <c r="AH147" s="31">
        <v>1</v>
      </c>
      <c r="AI147" s="31">
        <v>6</v>
      </c>
      <c r="AJ147" s="31">
        <v>2</v>
      </c>
      <c r="AK147" s="31">
        <v>4</v>
      </c>
      <c r="AL147" s="31">
        <v>2</v>
      </c>
      <c r="AM147" s="31">
        <v>2</v>
      </c>
      <c r="AN147" s="31">
        <v>2</v>
      </c>
      <c r="AO147" s="31">
        <v>2</v>
      </c>
      <c r="AP147" s="31">
        <v>2</v>
      </c>
      <c r="AQ147" s="31">
        <v>2</v>
      </c>
      <c r="AR147" s="31">
        <v>2</v>
      </c>
      <c r="AS147" s="31">
        <v>2</v>
      </c>
      <c r="AT147" s="31">
        <v>2</v>
      </c>
      <c r="AU147" s="31">
        <v>2</v>
      </c>
      <c r="AV147" s="31">
        <v>1</v>
      </c>
      <c r="AW147" s="31">
        <v>2</v>
      </c>
      <c r="AX147" s="31">
        <v>2</v>
      </c>
      <c r="AY147" s="31">
        <v>2</v>
      </c>
      <c r="AZ147" s="31">
        <v>1</v>
      </c>
      <c r="BA147" s="31">
        <v>1</v>
      </c>
      <c r="BB147" s="31">
        <v>2</v>
      </c>
      <c r="BC147" s="31">
        <v>2</v>
      </c>
      <c r="BD147" s="31">
        <v>2</v>
      </c>
      <c r="BE147" s="31">
        <v>2</v>
      </c>
      <c r="BF147" s="31">
        <v>2</v>
      </c>
      <c r="BG147" s="31">
        <v>2</v>
      </c>
      <c r="BH147" s="31">
        <v>2</v>
      </c>
      <c r="BI147" s="31">
        <v>2</v>
      </c>
      <c r="BJ147" s="31">
        <v>2</v>
      </c>
      <c r="BK147" s="31">
        <v>2</v>
      </c>
      <c r="BL147" s="31">
        <v>2</v>
      </c>
      <c r="BM147" s="31">
        <v>2</v>
      </c>
      <c r="BN147" s="31">
        <v>2</v>
      </c>
      <c r="BO147" s="31">
        <v>2</v>
      </c>
      <c r="BP147" s="31">
        <v>2</v>
      </c>
      <c r="BQ147" s="31">
        <v>2</v>
      </c>
      <c r="BT147" s="31">
        <v>2</v>
      </c>
      <c r="BU147" s="31">
        <v>2</v>
      </c>
      <c r="BV147" s="31">
        <v>2</v>
      </c>
      <c r="BW147" s="31">
        <v>2</v>
      </c>
      <c r="BX147" s="31">
        <v>2</v>
      </c>
      <c r="BY147" s="31">
        <v>1</v>
      </c>
      <c r="BZ147" s="31">
        <v>2</v>
      </c>
      <c r="CA147" s="31">
        <v>2</v>
      </c>
      <c r="CB147" s="31">
        <v>2</v>
      </c>
      <c r="CD147" s="31">
        <v>1</v>
      </c>
      <c r="CH147" s="31">
        <v>1</v>
      </c>
      <c r="CM147" s="31">
        <v>5</v>
      </c>
      <c r="CN147" s="31">
        <v>7</v>
      </c>
      <c r="CO147" s="31">
        <v>11</v>
      </c>
      <c r="CP147" s="31">
        <v>13</v>
      </c>
      <c r="DA147" s="31">
        <v>2</v>
      </c>
      <c r="DB147" s="31">
        <v>3</v>
      </c>
      <c r="DC147" s="31">
        <v>12</v>
      </c>
      <c r="DF147" s="31">
        <v>4</v>
      </c>
      <c r="DG147" s="31">
        <v>4</v>
      </c>
      <c r="DH147" s="31">
        <v>4</v>
      </c>
      <c r="DI147" s="31">
        <v>3</v>
      </c>
      <c r="DJ147" s="31">
        <v>3</v>
      </c>
      <c r="DK147" s="31">
        <v>0</v>
      </c>
      <c r="DL147" s="31">
        <v>3</v>
      </c>
      <c r="DM147" s="31">
        <v>4</v>
      </c>
      <c r="DN147" s="31">
        <v>4</v>
      </c>
      <c r="DO147" s="31">
        <v>4</v>
      </c>
      <c r="DP147" s="31">
        <v>4</v>
      </c>
      <c r="DQ147" s="31">
        <v>4</v>
      </c>
      <c r="DR147" s="31">
        <v>41</v>
      </c>
      <c r="DS147" s="31">
        <v>0.25925925925925902</v>
      </c>
      <c r="DX147" s="31">
        <v>4.8899999999999997</v>
      </c>
      <c r="DY147" s="31">
        <v>3.97</v>
      </c>
      <c r="DZ147" s="31">
        <v>4.9400000000000004</v>
      </c>
      <c r="EB147" s="31">
        <v>0.64</v>
      </c>
      <c r="EC147" s="31">
        <v>0.7</v>
      </c>
      <c r="ED147" s="31">
        <v>1.2</v>
      </c>
      <c r="EJ147" s="31">
        <v>27.8</v>
      </c>
      <c r="EK147" s="31">
        <v>35</v>
      </c>
      <c r="EL147" s="31">
        <v>75</v>
      </c>
      <c r="EN147" s="31">
        <v>150.5</v>
      </c>
      <c r="EO147" s="31">
        <v>0</v>
      </c>
      <c r="EP147" s="31">
        <v>130</v>
      </c>
      <c r="EV147" s="31">
        <v>1</v>
      </c>
      <c r="EW147" s="31">
        <v>2</v>
      </c>
      <c r="EX147" s="31">
        <v>2</v>
      </c>
      <c r="EY147" s="31">
        <v>2</v>
      </c>
      <c r="EZ147" s="31">
        <v>1</v>
      </c>
      <c r="FA147" s="31">
        <v>1</v>
      </c>
      <c r="FK147" s="31">
        <v>2</v>
      </c>
      <c r="FL147" s="31">
        <v>1</v>
      </c>
      <c r="FM147" s="31">
        <v>1</v>
      </c>
      <c r="FN147" s="31">
        <v>1</v>
      </c>
      <c r="FO147" s="31">
        <v>2</v>
      </c>
      <c r="FP147" s="31">
        <v>2</v>
      </c>
      <c r="FQ147" s="31">
        <v>2</v>
      </c>
      <c r="FR147" s="31">
        <v>2</v>
      </c>
      <c r="FS147" s="31">
        <v>4</v>
      </c>
      <c r="FT147" s="31">
        <v>2</v>
      </c>
      <c r="FU147" s="31">
        <v>2</v>
      </c>
      <c r="FV147" s="31">
        <v>2</v>
      </c>
      <c r="FW147" s="31">
        <v>1</v>
      </c>
      <c r="FX147" s="31">
        <v>1</v>
      </c>
      <c r="FY147" s="31">
        <v>2</v>
      </c>
      <c r="GA147" s="31">
        <v>2</v>
      </c>
      <c r="GB147" s="31">
        <v>2</v>
      </c>
      <c r="GC147" s="31">
        <v>1</v>
      </c>
      <c r="GD147" s="31">
        <v>17</v>
      </c>
      <c r="GE147" s="31">
        <v>1</v>
      </c>
      <c r="GF147" s="31">
        <v>19</v>
      </c>
      <c r="GG147" s="31">
        <v>1.5</v>
      </c>
      <c r="GH147" s="31">
        <v>1</v>
      </c>
      <c r="GJ147" s="31">
        <v>1</v>
      </c>
      <c r="GL147" s="31">
        <v>1</v>
      </c>
      <c r="GM147" s="31">
        <v>2014</v>
      </c>
      <c r="GO147" s="31">
        <v>2</v>
      </c>
      <c r="GQ147" s="31">
        <v>1</v>
      </c>
      <c r="GS147" s="31">
        <v>2</v>
      </c>
      <c r="GU147" s="31">
        <v>2</v>
      </c>
      <c r="GW147" s="31">
        <v>2</v>
      </c>
      <c r="HM147" s="31">
        <v>2</v>
      </c>
      <c r="HP147" s="31">
        <v>2</v>
      </c>
      <c r="HQ147" s="31">
        <v>2</v>
      </c>
      <c r="HR147" s="31">
        <v>2</v>
      </c>
      <c r="HS147" s="31">
        <v>2</v>
      </c>
      <c r="HT147" s="31">
        <v>2</v>
      </c>
      <c r="HU147" s="31">
        <v>2</v>
      </c>
      <c r="HV147" s="31">
        <v>2</v>
      </c>
      <c r="HZ147" s="31">
        <v>2</v>
      </c>
      <c r="IA147" s="31">
        <v>2</v>
      </c>
      <c r="IB147" s="31">
        <v>2</v>
      </c>
      <c r="IC147" s="31">
        <v>2</v>
      </c>
      <c r="ID147" s="31">
        <v>2</v>
      </c>
      <c r="IE147" s="31">
        <v>2</v>
      </c>
      <c r="IF147" s="31">
        <v>2</v>
      </c>
      <c r="IG147" s="31" t="s">
        <v>355</v>
      </c>
      <c r="IH147" s="31" t="s">
        <v>355</v>
      </c>
      <c r="IJ147" s="31">
        <v>2</v>
      </c>
      <c r="IK147" s="31">
        <v>2</v>
      </c>
      <c r="IL147" s="31">
        <v>2</v>
      </c>
      <c r="IM147" s="31">
        <v>2</v>
      </c>
      <c r="IN147" s="31">
        <v>2</v>
      </c>
      <c r="IO147" s="31">
        <v>2</v>
      </c>
      <c r="IP147" s="31">
        <v>2</v>
      </c>
      <c r="IQ147" s="31" t="s">
        <v>2786</v>
      </c>
      <c r="IR147" s="31" t="s">
        <v>2786</v>
      </c>
      <c r="IT147" s="31">
        <v>2</v>
      </c>
      <c r="IU147" s="31">
        <v>2</v>
      </c>
      <c r="IV147" s="31">
        <v>2</v>
      </c>
      <c r="IW147" s="31">
        <v>2</v>
      </c>
      <c r="IX147" s="31">
        <v>2</v>
      </c>
      <c r="IY147" s="31">
        <v>2</v>
      </c>
      <c r="IZ147" s="31">
        <v>2</v>
      </c>
      <c r="JD147" s="31">
        <v>2</v>
      </c>
      <c r="JE147" s="31">
        <v>2</v>
      </c>
      <c r="JF147" s="31">
        <v>2</v>
      </c>
      <c r="JG147" s="31">
        <v>2</v>
      </c>
      <c r="JH147" s="31">
        <v>2</v>
      </c>
      <c r="JI147" s="31">
        <v>2</v>
      </c>
      <c r="JJ147" s="31">
        <v>2</v>
      </c>
      <c r="JZ147" s="31">
        <v>1</v>
      </c>
      <c r="KC147" s="31">
        <v>2</v>
      </c>
      <c r="KE147" s="31">
        <v>42</v>
      </c>
      <c r="LA147" s="31" t="s">
        <v>2787</v>
      </c>
      <c r="LB147" s="31" t="s">
        <v>2779</v>
      </c>
      <c r="LC147" s="31">
        <v>2</v>
      </c>
      <c r="LE147" s="31" t="s">
        <v>2788</v>
      </c>
      <c r="LF147" s="31">
        <v>2</v>
      </c>
      <c r="LG147" s="31">
        <v>2</v>
      </c>
      <c r="LH147" s="31">
        <v>1</v>
      </c>
      <c r="LI147" s="31">
        <v>2</v>
      </c>
      <c r="LK147" s="31">
        <v>2</v>
      </c>
      <c r="LM147" s="31">
        <v>2</v>
      </c>
      <c r="LO147" s="31">
        <v>2</v>
      </c>
      <c r="LQ147" s="31">
        <v>2</v>
      </c>
      <c r="LS147" s="31">
        <v>2</v>
      </c>
      <c r="LU147" s="31">
        <v>2</v>
      </c>
      <c r="LW147" s="31">
        <v>2</v>
      </c>
      <c r="LY147" s="31">
        <v>2</v>
      </c>
      <c r="MA147" s="31">
        <v>2</v>
      </c>
      <c r="MC147" s="31">
        <v>2</v>
      </c>
      <c r="ME147" s="31">
        <v>2</v>
      </c>
      <c r="MG147" s="31">
        <v>2</v>
      </c>
      <c r="MI147" s="31">
        <v>2</v>
      </c>
      <c r="MK147" s="31">
        <v>2</v>
      </c>
      <c r="MM147" s="31">
        <v>2</v>
      </c>
      <c r="MO147" s="31">
        <v>2</v>
      </c>
      <c r="MQ147" s="31">
        <v>2</v>
      </c>
      <c r="MS147" s="31">
        <v>2</v>
      </c>
      <c r="MU147" s="31">
        <v>2</v>
      </c>
      <c r="MW147" s="31">
        <v>2</v>
      </c>
      <c r="MY147" s="31" t="s">
        <v>355</v>
      </c>
      <c r="NC147" s="31">
        <v>2</v>
      </c>
      <c r="NE147" s="31">
        <v>2</v>
      </c>
      <c r="NG147" s="31">
        <v>2</v>
      </c>
      <c r="NI147" s="31">
        <v>2</v>
      </c>
      <c r="NK147" s="31">
        <v>2</v>
      </c>
      <c r="NM147" s="31">
        <v>2</v>
      </c>
      <c r="NO147" s="31">
        <v>2</v>
      </c>
      <c r="NQ147" s="31">
        <v>2</v>
      </c>
      <c r="NS147" s="31">
        <v>2</v>
      </c>
      <c r="NU147" s="31">
        <v>2</v>
      </c>
      <c r="NW147" s="31">
        <v>2</v>
      </c>
      <c r="NY147" s="31">
        <v>2</v>
      </c>
      <c r="OA147" s="31">
        <v>2</v>
      </c>
      <c r="OC147" s="31">
        <v>2</v>
      </c>
      <c r="OE147" s="31">
        <v>1</v>
      </c>
      <c r="OF147" s="31">
        <v>4</v>
      </c>
      <c r="OG147" s="31">
        <v>2</v>
      </c>
      <c r="OI147" s="31">
        <v>2</v>
      </c>
      <c r="OK147" s="31">
        <v>2</v>
      </c>
      <c r="OM147" s="31">
        <v>2</v>
      </c>
      <c r="OO147" s="31">
        <v>2</v>
      </c>
      <c r="OQ147" s="31" t="s">
        <v>355</v>
      </c>
      <c r="OS147" s="31">
        <v>2</v>
      </c>
      <c r="OU147" s="31">
        <v>2</v>
      </c>
      <c r="OW147" s="31">
        <v>2</v>
      </c>
      <c r="OY147" s="31">
        <v>2</v>
      </c>
      <c r="PA147" s="31">
        <v>2</v>
      </c>
      <c r="PC147" s="31">
        <v>2</v>
      </c>
      <c r="PE147" s="31">
        <v>2</v>
      </c>
      <c r="PG147" s="31">
        <v>2</v>
      </c>
      <c r="PI147" s="31">
        <v>2</v>
      </c>
      <c r="PK147" s="31">
        <v>2</v>
      </c>
      <c r="PM147" s="31">
        <v>2</v>
      </c>
      <c r="PO147" s="31">
        <v>2</v>
      </c>
      <c r="PQ147" s="31">
        <v>2</v>
      </c>
      <c r="PS147" s="31">
        <v>2</v>
      </c>
      <c r="PU147" s="31">
        <v>2</v>
      </c>
      <c r="PW147" s="31">
        <v>2</v>
      </c>
      <c r="PY147" s="31">
        <v>2</v>
      </c>
      <c r="QA147" s="31">
        <v>2</v>
      </c>
      <c r="QC147" s="31">
        <v>2</v>
      </c>
      <c r="QE147" s="31">
        <v>2</v>
      </c>
      <c r="QG147" s="31">
        <v>2</v>
      </c>
      <c r="QI147" s="31" t="s">
        <v>355</v>
      </c>
      <c r="QK147" s="31">
        <v>1</v>
      </c>
      <c r="QL147" s="31">
        <v>2</v>
      </c>
      <c r="QM147" s="31">
        <v>2</v>
      </c>
      <c r="QN147" s="31">
        <v>2</v>
      </c>
      <c r="QO147" s="31">
        <v>2</v>
      </c>
      <c r="QP147" s="31">
        <v>2</v>
      </c>
      <c r="QQ147" s="31">
        <v>2</v>
      </c>
      <c r="QR147" s="31">
        <v>2</v>
      </c>
      <c r="QS147" s="31">
        <v>2</v>
      </c>
      <c r="QT147" s="31">
        <v>2</v>
      </c>
      <c r="QU147" s="31">
        <v>2</v>
      </c>
      <c r="QV147" s="31">
        <v>2</v>
      </c>
      <c r="QW147" s="31">
        <v>2</v>
      </c>
      <c r="QX147" s="31">
        <v>2</v>
      </c>
      <c r="QY147" s="31">
        <v>2</v>
      </c>
      <c r="QZ147" s="31">
        <v>2</v>
      </c>
      <c r="RA147" s="31">
        <v>2</v>
      </c>
      <c r="RB147" s="31">
        <v>2</v>
      </c>
      <c r="RC147" s="31">
        <v>2</v>
      </c>
      <c r="RD147" s="31">
        <v>2</v>
      </c>
      <c r="RE147" s="31">
        <v>2</v>
      </c>
      <c r="RF147" s="31">
        <v>2</v>
      </c>
      <c r="RG147" s="31">
        <v>2</v>
      </c>
      <c r="RH147" s="31">
        <v>2</v>
      </c>
      <c r="RI147" s="31">
        <v>2</v>
      </c>
      <c r="RJ147" s="31">
        <v>2</v>
      </c>
      <c r="RK147" s="31">
        <v>2</v>
      </c>
      <c r="RL147" s="31">
        <v>2</v>
      </c>
      <c r="RM147" s="31">
        <v>2</v>
      </c>
      <c r="RN147" s="31">
        <v>1</v>
      </c>
      <c r="RO147" s="31">
        <v>2</v>
      </c>
      <c r="RP147" s="31">
        <v>2</v>
      </c>
      <c r="RQ147" s="31">
        <v>2</v>
      </c>
      <c r="RR147" s="31">
        <v>1</v>
      </c>
      <c r="RS147" s="31">
        <v>2</v>
      </c>
      <c r="RT147" s="31" t="s">
        <v>2789</v>
      </c>
      <c r="RU147" s="31" t="s">
        <v>2790</v>
      </c>
      <c r="RX147" s="31">
        <v>5</v>
      </c>
      <c r="RY147" s="31">
        <v>2</v>
      </c>
      <c r="RZ147" s="31">
        <v>2</v>
      </c>
      <c r="SA147" s="31">
        <v>2</v>
      </c>
      <c r="SB147" s="31">
        <v>2</v>
      </c>
      <c r="SC147" s="31">
        <v>2</v>
      </c>
      <c r="SD147" s="31">
        <v>5</v>
      </c>
      <c r="SE147" s="31">
        <v>2</v>
      </c>
      <c r="SF147" s="31">
        <v>2</v>
      </c>
      <c r="SG147" s="31">
        <v>2</v>
      </c>
      <c r="SH147" s="31">
        <v>2</v>
      </c>
      <c r="SI147" s="31">
        <v>2</v>
      </c>
      <c r="SJ147" s="31">
        <v>2</v>
      </c>
      <c r="SK147" s="31">
        <v>2</v>
      </c>
      <c r="SL147" s="31">
        <v>2</v>
      </c>
      <c r="SM147" s="31" t="s">
        <v>1442</v>
      </c>
      <c r="SO147" s="31">
        <v>2</v>
      </c>
      <c r="SP147" s="31">
        <v>2</v>
      </c>
      <c r="SQ147" s="31">
        <v>2</v>
      </c>
      <c r="SR147" s="31">
        <v>2</v>
      </c>
      <c r="SS147" s="31">
        <v>1</v>
      </c>
      <c r="ST147" s="31">
        <v>2</v>
      </c>
      <c r="SU147" s="31">
        <v>2</v>
      </c>
      <c r="SV147" s="31">
        <v>2</v>
      </c>
      <c r="SW147" s="31" t="s">
        <v>1442</v>
      </c>
      <c r="SX147" s="31">
        <v>3</v>
      </c>
      <c r="SZ147" s="31">
        <v>2</v>
      </c>
      <c r="TA147" s="31">
        <v>2</v>
      </c>
      <c r="TB147" s="31">
        <v>2</v>
      </c>
      <c r="TC147" s="31">
        <v>2</v>
      </c>
      <c r="TD147" s="31">
        <v>2</v>
      </c>
      <c r="TE147" s="31">
        <v>2</v>
      </c>
      <c r="TF147" s="31">
        <v>2</v>
      </c>
      <c r="TG147" s="31">
        <v>2</v>
      </c>
      <c r="TH147" s="31" t="s">
        <v>1442</v>
      </c>
      <c r="TJ147" s="31" t="s">
        <v>1442</v>
      </c>
      <c r="TK147" s="31" t="s">
        <v>1442</v>
      </c>
      <c r="TL147" s="31" t="s">
        <v>356</v>
      </c>
      <c r="TQ147" s="31">
        <v>12</v>
      </c>
      <c r="TS147" s="31">
        <v>2</v>
      </c>
      <c r="TT147" s="31">
        <v>2</v>
      </c>
      <c r="TU147" s="31">
        <v>2</v>
      </c>
      <c r="TV147" s="31">
        <v>2</v>
      </c>
      <c r="TW147" s="31">
        <v>2</v>
      </c>
      <c r="TX147" s="31">
        <v>2</v>
      </c>
      <c r="TY147" s="31">
        <v>2</v>
      </c>
      <c r="TZ147" s="31">
        <v>1</v>
      </c>
      <c r="UA147" s="31">
        <v>1</v>
      </c>
    </row>
    <row r="148" spans="1:547" s="31" customFormat="1" ht="13.5" customHeight="1">
      <c r="A148" s="31">
        <f t="shared" si="2"/>
        <v>146</v>
      </c>
      <c r="B148" s="31">
        <v>146</v>
      </c>
      <c r="C148" s="31">
        <v>6</v>
      </c>
      <c r="D148" s="31" t="s">
        <v>2767</v>
      </c>
      <c r="E148" s="31" t="s">
        <v>2791</v>
      </c>
      <c r="F148" s="31">
        <v>2</v>
      </c>
      <c r="G148" s="31" t="s">
        <v>2792</v>
      </c>
      <c r="H148" s="31">
        <v>42005</v>
      </c>
      <c r="I148" s="31">
        <v>24068</v>
      </c>
      <c r="J148" s="31">
        <v>2</v>
      </c>
      <c r="K148" s="31">
        <v>1</v>
      </c>
      <c r="L148" s="31">
        <v>3</v>
      </c>
      <c r="M148" s="31">
        <v>1</v>
      </c>
      <c r="N148" s="31">
        <v>3</v>
      </c>
      <c r="O148" s="31">
        <v>1</v>
      </c>
      <c r="P148" s="31">
        <v>3</v>
      </c>
      <c r="Q148" s="31">
        <v>1</v>
      </c>
      <c r="R148" s="31">
        <v>41275</v>
      </c>
      <c r="S148" s="31">
        <v>41691</v>
      </c>
      <c r="T148" s="31">
        <v>41691</v>
      </c>
      <c r="U148" s="31">
        <v>42370</v>
      </c>
      <c r="V148" s="31">
        <v>42663</v>
      </c>
      <c r="W148" s="31">
        <v>1</v>
      </c>
      <c r="X148" s="31">
        <v>2</v>
      </c>
      <c r="Y148" s="31">
        <v>2</v>
      </c>
      <c r="Z148" s="31">
        <v>2</v>
      </c>
      <c r="AA148" s="31">
        <v>2</v>
      </c>
      <c r="AB148" s="31">
        <v>2</v>
      </c>
      <c r="AC148" s="31">
        <v>2</v>
      </c>
      <c r="AD148" s="31">
        <v>2</v>
      </c>
      <c r="AE148" s="31">
        <v>2</v>
      </c>
      <c r="AF148" s="31">
        <v>1</v>
      </c>
      <c r="AG148" s="31">
        <v>1</v>
      </c>
      <c r="AH148" s="31">
        <v>1</v>
      </c>
      <c r="AI148" s="31">
        <v>6</v>
      </c>
      <c r="AJ148" s="31">
        <v>2</v>
      </c>
      <c r="AK148" s="31">
        <v>4</v>
      </c>
      <c r="AL148" s="31">
        <v>2</v>
      </c>
      <c r="AM148" s="31">
        <v>2</v>
      </c>
      <c r="AN148" s="31">
        <v>2</v>
      </c>
      <c r="AO148" s="31">
        <v>2</v>
      </c>
      <c r="AP148" s="31">
        <v>2</v>
      </c>
      <c r="AQ148" s="31">
        <v>2</v>
      </c>
      <c r="AR148" s="31">
        <v>2</v>
      </c>
      <c r="AS148" s="31">
        <v>2</v>
      </c>
      <c r="AT148" s="31">
        <v>2</v>
      </c>
      <c r="AU148" s="31">
        <v>2</v>
      </c>
      <c r="AV148" s="31">
        <v>1</v>
      </c>
      <c r="AW148" s="31">
        <v>1</v>
      </c>
      <c r="AX148" s="31">
        <v>2</v>
      </c>
      <c r="AY148" s="31">
        <v>2</v>
      </c>
      <c r="AZ148" s="31">
        <v>1</v>
      </c>
      <c r="BA148" s="31">
        <v>2</v>
      </c>
      <c r="BB148" s="31">
        <v>2</v>
      </c>
      <c r="BC148" s="31">
        <v>1</v>
      </c>
      <c r="BD148" s="31">
        <v>1</v>
      </c>
      <c r="BE148" s="31">
        <v>2</v>
      </c>
      <c r="BF148" s="31">
        <v>2</v>
      </c>
      <c r="BG148" s="31">
        <v>2</v>
      </c>
      <c r="BH148" s="31">
        <v>2</v>
      </c>
      <c r="BI148" s="31">
        <v>2</v>
      </c>
      <c r="BJ148" s="31">
        <v>2</v>
      </c>
      <c r="BK148" s="31">
        <v>2</v>
      </c>
      <c r="BL148" s="31">
        <v>2</v>
      </c>
      <c r="BM148" s="31">
        <v>2</v>
      </c>
      <c r="BN148" s="31">
        <v>2</v>
      </c>
      <c r="BO148" s="31">
        <v>2</v>
      </c>
      <c r="BP148" s="31">
        <v>2</v>
      </c>
      <c r="BQ148" s="31">
        <v>1</v>
      </c>
      <c r="BT148" s="31">
        <v>1</v>
      </c>
      <c r="BU148" s="31">
        <v>2</v>
      </c>
      <c r="BV148" s="31">
        <v>2</v>
      </c>
      <c r="BW148" s="31">
        <v>2</v>
      </c>
      <c r="BX148" s="31">
        <v>2</v>
      </c>
      <c r="BY148" s="31">
        <v>1</v>
      </c>
      <c r="BZ148" s="31">
        <v>2</v>
      </c>
      <c r="CA148" s="31">
        <v>2</v>
      </c>
      <c r="CB148" s="31">
        <v>2</v>
      </c>
      <c r="CC148" s="31">
        <v>2</v>
      </c>
      <c r="CD148" s="31">
        <v>1</v>
      </c>
      <c r="CH148" s="31">
        <v>1</v>
      </c>
      <c r="CM148" s="31">
        <v>11</v>
      </c>
      <c r="CN148" s="31">
        <v>5</v>
      </c>
      <c r="CO148" s="31">
        <v>13</v>
      </c>
      <c r="CP148" s="31">
        <v>7</v>
      </c>
      <c r="CQ148" s="31">
        <v>23</v>
      </c>
      <c r="CR148" s="31">
        <v>25</v>
      </c>
      <c r="CS148" s="31">
        <v>27</v>
      </c>
      <c r="CT148" s="31">
        <v>29</v>
      </c>
      <c r="DA148" s="31">
        <v>2</v>
      </c>
      <c r="DB148" s="31">
        <v>4</v>
      </c>
      <c r="DC148" s="31">
        <v>3</v>
      </c>
      <c r="DD148" s="31">
        <v>1</v>
      </c>
      <c r="DE148" s="31">
        <v>3</v>
      </c>
      <c r="DF148" s="31">
        <v>4</v>
      </c>
      <c r="DG148" s="31">
        <v>4</v>
      </c>
      <c r="DH148" s="31">
        <v>4</v>
      </c>
      <c r="DI148" s="31">
        <v>0</v>
      </c>
      <c r="DJ148" s="31">
        <v>0</v>
      </c>
      <c r="DK148" s="31">
        <v>0</v>
      </c>
      <c r="DL148" s="31">
        <v>0</v>
      </c>
      <c r="DM148" s="31">
        <v>2</v>
      </c>
      <c r="DN148" s="31">
        <v>1</v>
      </c>
      <c r="DO148" s="31">
        <v>2</v>
      </c>
      <c r="DP148" s="31">
        <v>2</v>
      </c>
      <c r="DQ148" s="31">
        <v>4</v>
      </c>
      <c r="DR148" s="31">
        <v>23</v>
      </c>
      <c r="DS148" s="31">
        <v>0.34328358208955201</v>
      </c>
      <c r="DT148" s="31">
        <v>120</v>
      </c>
      <c r="DX148" s="31">
        <v>2.7</v>
      </c>
      <c r="EB148" s="31">
        <v>0.68</v>
      </c>
      <c r="EJ148" s="31">
        <v>44</v>
      </c>
      <c r="EN148" s="31">
        <v>72</v>
      </c>
      <c r="ER148" s="31">
        <v>203</v>
      </c>
      <c r="EV148" s="31">
        <v>1</v>
      </c>
      <c r="EW148" s="31">
        <v>2</v>
      </c>
      <c r="EX148" s="31">
        <v>2</v>
      </c>
      <c r="EY148" s="31">
        <v>2</v>
      </c>
      <c r="EZ148" s="31">
        <v>1</v>
      </c>
      <c r="FA148" s="31">
        <v>1</v>
      </c>
      <c r="FB148" s="31">
        <v>1</v>
      </c>
      <c r="FC148" s="31">
        <v>1</v>
      </c>
      <c r="FD148" s="31">
        <v>53</v>
      </c>
      <c r="FH148" s="31">
        <v>22</v>
      </c>
      <c r="FK148" s="31">
        <v>2</v>
      </c>
      <c r="FL148" s="31">
        <v>2</v>
      </c>
      <c r="FM148" s="31">
        <v>2</v>
      </c>
      <c r="FN148" s="31">
        <v>2</v>
      </c>
      <c r="FO148" s="31">
        <v>2</v>
      </c>
      <c r="FP148" s="31">
        <v>2</v>
      </c>
      <c r="FQ148" s="31">
        <v>2</v>
      </c>
      <c r="FR148" s="31">
        <v>2</v>
      </c>
      <c r="FS148" s="31">
        <v>4</v>
      </c>
      <c r="FT148" s="31">
        <v>2</v>
      </c>
      <c r="FU148" s="31">
        <v>2</v>
      </c>
      <c r="FV148" s="31">
        <v>2</v>
      </c>
      <c r="FW148" s="31">
        <v>1</v>
      </c>
      <c r="FX148" s="31">
        <v>1</v>
      </c>
      <c r="FY148" s="31">
        <v>2</v>
      </c>
      <c r="GA148" s="31">
        <v>2</v>
      </c>
      <c r="GB148" s="31">
        <v>2</v>
      </c>
      <c r="GC148" s="31">
        <v>1</v>
      </c>
      <c r="GE148" s="31">
        <v>2</v>
      </c>
      <c r="GH148" s="31">
        <v>2</v>
      </c>
      <c r="GJ148" s="31">
        <v>2</v>
      </c>
      <c r="GL148" s="31">
        <v>1</v>
      </c>
      <c r="GM148" s="31">
        <v>2014</v>
      </c>
      <c r="GO148" s="31">
        <v>2</v>
      </c>
      <c r="GQ148" s="31">
        <v>2</v>
      </c>
      <c r="GS148" s="31">
        <v>2</v>
      </c>
      <c r="GU148" s="31">
        <v>2</v>
      </c>
      <c r="GW148" s="31">
        <v>2</v>
      </c>
      <c r="HM148" s="31">
        <v>2</v>
      </c>
      <c r="HP148" s="31">
        <v>2</v>
      </c>
      <c r="HQ148" s="31">
        <v>2</v>
      </c>
      <c r="HR148" s="31">
        <v>2</v>
      </c>
      <c r="HS148" s="31">
        <v>2</v>
      </c>
      <c r="HT148" s="31">
        <v>2</v>
      </c>
      <c r="HU148" s="31">
        <v>2</v>
      </c>
      <c r="HV148" s="31">
        <v>2</v>
      </c>
      <c r="HZ148" s="31">
        <v>2</v>
      </c>
      <c r="IA148" s="31">
        <v>2</v>
      </c>
      <c r="IB148" s="31">
        <v>2</v>
      </c>
      <c r="IC148" s="31">
        <v>2</v>
      </c>
      <c r="ID148" s="31">
        <v>2</v>
      </c>
      <c r="IE148" s="31">
        <v>2</v>
      </c>
      <c r="IF148" s="31">
        <v>2</v>
      </c>
      <c r="IJ148" s="31">
        <v>2</v>
      </c>
      <c r="IK148" s="31">
        <v>2</v>
      </c>
      <c r="IL148" s="31">
        <v>2</v>
      </c>
      <c r="IM148" s="31">
        <v>2</v>
      </c>
      <c r="IN148" s="31">
        <v>2</v>
      </c>
      <c r="IO148" s="31">
        <v>2</v>
      </c>
      <c r="IP148" s="31">
        <v>2</v>
      </c>
      <c r="IT148" s="31">
        <v>2</v>
      </c>
      <c r="IU148" s="31">
        <v>2</v>
      </c>
      <c r="IV148" s="31">
        <v>2</v>
      </c>
      <c r="IW148" s="31">
        <v>2</v>
      </c>
      <c r="IX148" s="31">
        <v>2</v>
      </c>
      <c r="IY148" s="31">
        <v>2</v>
      </c>
      <c r="IZ148" s="31">
        <v>2</v>
      </c>
      <c r="JD148" s="31">
        <v>2</v>
      </c>
      <c r="JE148" s="31">
        <v>2</v>
      </c>
      <c r="JF148" s="31">
        <v>2</v>
      </c>
      <c r="JG148" s="31">
        <v>2</v>
      </c>
      <c r="JH148" s="31">
        <v>2</v>
      </c>
      <c r="JI148" s="31">
        <v>2</v>
      </c>
      <c r="JJ148" s="31">
        <v>2</v>
      </c>
      <c r="JZ148" s="31">
        <v>1</v>
      </c>
      <c r="KC148" s="31">
        <v>1</v>
      </c>
      <c r="LA148" s="31" t="s">
        <v>364</v>
      </c>
      <c r="LB148" s="31" t="s">
        <v>367</v>
      </c>
      <c r="LC148" s="31">
        <v>1</v>
      </c>
      <c r="LE148" s="31" t="s">
        <v>364</v>
      </c>
      <c r="LF148" s="31">
        <v>2</v>
      </c>
      <c r="LG148" s="31">
        <v>2</v>
      </c>
      <c r="LI148" s="31">
        <v>2</v>
      </c>
      <c r="LK148" s="31">
        <v>2</v>
      </c>
      <c r="LM148" s="31">
        <v>2</v>
      </c>
      <c r="LO148" s="31">
        <v>2</v>
      </c>
      <c r="LQ148" s="31">
        <v>2</v>
      </c>
      <c r="LS148" s="31">
        <v>2</v>
      </c>
      <c r="LU148" s="31">
        <v>2</v>
      </c>
      <c r="LW148" s="31">
        <v>2</v>
      </c>
      <c r="LY148" s="31">
        <v>2</v>
      </c>
      <c r="MA148" s="31">
        <v>2</v>
      </c>
      <c r="MC148" s="31">
        <v>2</v>
      </c>
      <c r="ME148" s="31">
        <v>2</v>
      </c>
      <c r="MG148" s="31">
        <v>2</v>
      </c>
      <c r="MI148" s="31">
        <v>2</v>
      </c>
      <c r="MK148" s="31">
        <v>2</v>
      </c>
      <c r="MM148" s="31">
        <v>2</v>
      </c>
      <c r="MO148" s="31">
        <v>2</v>
      </c>
      <c r="MQ148" s="31">
        <v>2</v>
      </c>
      <c r="MS148" s="31">
        <v>2</v>
      </c>
      <c r="MU148" s="31">
        <v>2</v>
      </c>
      <c r="MW148" s="31">
        <v>2</v>
      </c>
      <c r="MY148" s="31" t="s">
        <v>355</v>
      </c>
      <c r="NC148" s="31">
        <v>2</v>
      </c>
      <c r="NE148" s="31">
        <v>2</v>
      </c>
      <c r="NG148" s="31">
        <v>2</v>
      </c>
      <c r="NI148" s="31">
        <v>2</v>
      </c>
      <c r="NK148" s="31">
        <v>2</v>
      </c>
      <c r="NM148" s="31">
        <v>2</v>
      </c>
      <c r="NO148" s="31">
        <v>2</v>
      </c>
      <c r="NQ148" s="31">
        <v>2</v>
      </c>
      <c r="NS148" s="31">
        <v>2</v>
      </c>
      <c r="NU148" s="31">
        <v>2</v>
      </c>
      <c r="NW148" s="31">
        <v>2</v>
      </c>
      <c r="NY148" s="31">
        <v>2</v>
      </c>
      <c r="OA148" s="31">
        <v>2</v>
      </c>
      <c r="OC148" s="31">
        <v>2</v>
      </c>
      <c r="OE148" s="31">
        <v>2</v>
      </c>
      <c r="OG148" s="31">
        <v>2</v>
      </c>
      <c r="OI148" s="31">
        <v>2</v>
      </c>
      <c r="OK148" s="31">
        <v>2</v>
      </c>
      <c r="OM148" s="31">
        <v>2</v>
      </c>
      <c r="OO148" s="31">
        <v>2</v>
      </c>
      <c r="OQ148" s="31" t="s">
        <v>355</v>
      </c>
      <c r="OS148" s="31">
        <v>2</v>
      </c>
      <c r="OU148" s="31">
        <v>2</v>
      </c>
      <c r="OW148" s="31">
        <v>2</v>
      </c>
      <c r="OY148" s="31">
        <v>2</v>
      </c>
      <c r="PA148" s="31">
        <v>2</v>
      </c>
      <c r="PC148" s="31">
        <v>2</v>
      </c>
      <c r="PE148" s="31">
        <v>2</v>
      </c>
      <c r="PG148" s="31">
        <v>2</v>
      </c>
      <c r="PI148" s="31">
        <v>2</v>
      </c>
      <c r="PK148" s="31">
        <v>2</v>
      </c>
      <c r="PM148" s="31">
        <v>2</v>
      </c>
      <c r="PO148" s="31">
        <v>2</v>
      </c>
      <c r="PQ148" s="31">
        <v>2</v>
      </c>
      <c r="PS148" s="31">
        <v>2</v>
      </c>
      <c r="PU148" s="31">
        <v>2</v>
      </c>
      <c r="PW148" s="31">
        <v>2</v>
      </c>
      <c r="PY148" s="31">
        <v>2</v>
      </c>
      <c r="QA148" s="31">
        <v>2</v>
      </c>
      <c r="QC148" s="31">
        <v>2</v>
      </c>
      <c r="QE148" s="31">
        <v>2</v>
      </c>
      <c r="QG148" s="31">
        <v>2</v>
      </c>
      <c r="QI148" s="31" t="s">
        <v>355</v>
      </c>
      <c r="QK148" s="31">
        <v>1</v>
      </c>
      <c r="QL148" s="31">
        <v>2</v>
      </c>
      <c r="QM148" s="31">
        <v>2</v>
      </c>
      <c r="QN148" s="31">
        <v>2</v>
      </c>
      <c r="QO148" s="31">
        <v>2</v>
      </c>
      <c r="QP148" s="31">
        <v>2</v>
      </c>
      <c r="QQ148" s="31">
        <v>2</v>
      </c>
      <c r="QR148" s="31">
        <v>2</v>
      </c>
      <c r="QS148" s="31">
        <v>2</v>
      </c>
      <c r="QT148" s="31">
        <v>2</v>
      </c>
      <c r="QU148" s="31">
        <v>2</v>
      </c>
      <c r="QV148" s="31">
        <v>2</v>
      </c>
      <c r="QW148" s="31">
        <v>2</v>
      </c>
      <c r="QX148" s="31">
        <v>2</v>
      </c>
      <c r="QY148" s="31">
        <v>2</v>
      </c>
      <c r="QZ148" s="31">
        <v>2</v>
      </c>
      <c r="RA148" s="31">
        <v>2</v>
      </c>
      <c r="RB148" s="31">
        <v>2</v>
      </c>
      <c r="RC148" s="31">
        <v>2</v>
      </c>
      <c r="RD148" s="31">
        <v>2</v>
      </c>
      <c r="RE148" s="31">
        <v>2</v>
      </c>
      <c r="RF148" s="31">
        <v>2</v>
      </c>
      <c r="RG148" s="31">
        <v>2</v>
      </c>
      <c r="RH148" s="31">
        <v>2</v>
      </c>
      <c r="RI148" s="31">
        <v>2</v>
      </c>
      <c r="RJ148" s="31">
        <v>2</v>
      </c>
      <c r="RK148" s="31">
        <v>2</v>
      </c>
      <c r="RL148" s="31">
        <v>2</v>
      </c>
      <c r="RM148" s="31">
        <v>2</v>
      </c>
      <c r="RN148" s="31">
        <v>2</v>
      </c>
      <c r="RO148" s="31">
        <v>2</v>
      </c>
      <c r="RP148" s="31">
        <v>2</v>
      </c>
      <c r="RQ148" s="31">
        <v>2</v>
      </c>
      <c r="RR148" s="31">
        <v>2</v>
      </c>
      <c r="RS148" s="31">
        <v>2</v>
      </c>
      <c r="RT148" s="31" t="s">
        <v>2793</v>
      </c>
      <c r="RV148" s="31" t="s">
        <v>2794</v>
      </c>
      <c r="RY148" s="31">
        <v>2</v>
      </c>
      <c r="RZ148" s="31">
        <v>2</v>
      </c>
      <c r="SA148" s="31">
        <v>2</v>
      </c>
      <c r="SB148" s="31">
        <v>2</v>
      </c>
      <c r="SC148" s="31">
        <v>2</v>
      </c>
      <c r="SD148" s="31">
        <v>5</v>
      </c>
      <c r="SE148" s="31">
        <v>2</v>
      </c>
      <c r="SF148" s="31">
        <v>2</v>
      </c>
      <c r="SG148" s="31">
        <v>2</v>
      </c>
      <c r="SH148" s="31">
        <v>2</v>
      </c>
      <c r="SI148" s="31">
        <v>2</v>
      </c>
      <c r="SJ148" s="31">
        <v>1</v>
      </c>
      <c r="SK148" s="31">
        <v>1</v>
      </c>
      <c r="SL148" s="31">
        <v>1</v>
      </c>
      <c r="SM148" s="31" t="s">
        <v>1442</v>
      </c>
      <c r="SO148" s="31">
        <v>2</v>
      </c>
      <c r="SP148" s="31">
        <v>1</v>
      </c>
      <c r="SQ148" s="31">
        <v>2</v>
      </c>
      <c r="SR148" s="31">
        <v>2</v>
      </c>
      <c r="SS148" s="31">
        <v>1</v>
      </c>
      <c r="ST148" s="31">
        <v>2</v>
      </c>
      <c r="SU148" s="31">
        <v>2</v>
      </c>
      <c r="SV148" s="31">
        <v>1</v>
      </c>
      <c r="SW148" s="31" t="s">
        <v>1442</v>
      </c>
      <c r="SX148" s="31">
        <v>6</v>
      </c>
      <c r="SZ148" s="31">
        <v>2</v>
      </c>
      <c r="TA148" s="31">
        <v>2</v>
      </c>
      <c r="TB148" s="31">
        <v>2</v>
      </c>
      <c r="TC148" s="31">
        <v>2</v>
      </c>
      <c r="TD148" s="31">
        <v>2</v>
      </c>
      <c r="TE148" s="31">
        <v>2</v>
      </c>
      <c r="TF148" s="31">
        <v>2</v>
      </c>
      <c r="TG148" s="31">
        <v>1</v>
      </c>
      <c r="TH148" s="31" t="s">
        <v>1442</v>
      </c>
      <c r="TJ148" s="31" t="s">
        <v>1442</v>
      </c>
      <c r="TK148" s="31" t="s">
        <v>1442</v>
      </c>
      <c r="TQ148" s="31">
        <v>6</v>
      </c>
      <c r="TS148" s="31">
        <v>2</v>
      </c>
      <c r="TT148" s="31">
        <v>2</v>
      </c>
      <c r="TU148" s="31">
        <v>2</v>
      </c>
      <c r="TV148" s="31">
        <v>2</v>
      </c>
      <c r="TW148" s="31">
        <v>2</v>
      </c>
      <c r="TX148" s="31">
        <v>2</v>
      </c>
      <c r="TY148" s="31">
        <v>2</v>
      </c>
      <c r="TZ148" s="31">
        <v>1</v>
      </c>
      <c r="UA148" s="31">
        <v>1</v>
      </c>
    </row>
    <row r="149" spans="1:547" s="31" customFormat="1" ht="13.5" customHeight="1">
      <c r="A149" s="31">
        <f t="shared" si="2"/>
        <v>147</v>
      </c>
      <c r="B149" s="31">
        <v>147</v>
      </c>
      <c r="C149" s="31">
        <v>7</v>
      </c>
      <c r="D149" s="31" t="s">
        <v>2767</v>
      </c>
      <c r="E149" s="31" t="s">
        <v>2795</v>
      </c>
      <c r="F149" s="31">
        <v>2</v>
      </c>
      <c r="G149" s="31" t="s">
        <v>2796</v>
      </c>
      <c r="H149" s="31">
        <v>42300</v>
      </c>
      <c r="I149" s="31">
        <v>24520</v>
      </c>
      <c r="J149" s="31">
        <v>2</v>
      </c>
      <c r="K149" s="31">
        <v>1</v>
      </c>
      <c r="L149" s="31">
        <v>2</v>
      </c>
      <c r="M149" s="31">
        <v>1</v>
      </c>
      <c r="N149" s="31">
        <v>2</v>
      </c>
      <c r="O149" s="31">
        <v>1</v>
      </c>
      <c r="P149" s="31">
        <v>1</v>
      </c>
      <c r="Q149" s="31">
        <v>1</v>
      </c>
      <c r="R149" s="31">
        <v>40940</v>
      </c>
      <c r="S149" s="31">
        <v>41572</v>
      </c>
      <c r="T149" s="31">
        <v>41761</v>
      </c>
      <c r="W149" s="31">
        <v>1</v>
      </c>
      <c r="X149" s="31">
        <v>2</v>
      </c>
      <c r="Y149" s="31">
        <v>2</v>
      </c>
      <c r="Z149" s="31">
        <v>2</v>
      </c>
      <c r="AA149" s="31">
        <v>2</v>
      </c>
      <c r="AB149" s="31">
        <v>2</v>
      </c>
      <c r="AC149" s="31">
        <v>2</v>
      </c>
      <c r="AD149" s="31">
        <v>2</v>
      </c>
      <c r="AE149" s="31">
        <v>2</v>
      </c>
      <c r="AF149" s="31">
        <v>2</v>
      </c>
      <c r="AG149" s="31">
        <v>1</v>
      </c>
      <c r="AH149" s="31">
        <v>2</v>
      </c>
      <c r="AI149" s="31">
        <v>6</v>
      </c>
      <c r="AJ149" s="31">
        <v>2</v>
      </c>
      <c r="AK149" s="31">
        <v>4</v>
      </c>
      <c r="AL149" s="31">
        <v>2</v>
      </c>
      <c r="AM149" s="31">
        <v>2</v>
      </c>
      <c r="AN149" s="31">
        <v>2</v>
      </c>
      <c r="AO149" s="31">
        <v>2</v>
      </c>
      <c r="AP149" s="31">
        <v>2</v>
      </c>
      <c r="AQ149" s="31">
        <v>2</v>
      </c>
      <c r="AR149" s="31">
        <v>2</v>
      </c>
      <c r="AS149" s="31">
        <v>2</v>
      </c>
      <c r="AT149" s="31">
        <v>2</v>
      </c>
      <c r="AU149" s="31">
        <v>2</v>
      </c>
      <c r="AV149" s="31">
        <v>1</v>
      </c>
      <c r="AW149" s="31">
        <v>1</v>
      </c>
      <c r="AX149" s="31">
        <v>2</v>
      </c>
      <c r="AY149" s="31">
        <v>2</v>
      </c>
      <c r="AZ149" s="31">
        <v>1</v>
      </c>
      <c r="BA149" s="31">
        <v>1</v>
      </c>
      <c r="BB149" s="31">
        <v>2</v>
      </c>
      <c r="BC149" s="31">
        <v>1</v>
      </c>
      <c r="BD149" s="31">
        <v>1</v>
      </c>
      <c r="BE149" s="31">
        <v>2</v>
      </c>
      <c r="BF149" s="31">
        <v>2</v>
      </c>
      <c r="BG149" s="31">
        <v>2</v>
      </c>
      <c r="BH149" s="31">
        <v>2</v>
      </c>
      <c r="BI149" s="31">
        <v>2</v>
      </c>
      <c r="BJ149" s="31">
        <v>2</v>
      </c>
      <c r="BK149" s="31">
        <v>2</v>
      </c>
      <c r="BL149" s="31">
        <v>2</v>
      </c>
      <c r="BM149" s="31">
        <v>2</v>
      </c>
      <c r="BN149" s="31">
        <v>2</v>
      </c>
      <c r="BO149" s="31">
        <v>2</v>
      </c>
      <c r="BP149" s="31">
        <v>2</v>
      </c>
      <c r="BQ149" s="31">
        <v>2</v>
      </c>
      <c r="BT149" s="31">
        <v>2</v>
      </c>
      <c r="BU149" s="31">
        <v>2</v>
      </c>
      <c r="BV149" s="31">
        <v>2</v>
      </c>
      <c r="BW149" s="31">
        <v>2</v>
      </c>
      <c r="BX149" s="31">
        <v>2</v>
      </c>
      <c r="BY149" s="31">
        <v>1</v>
      </c>
      <c r="BZ149" s="31">
        <v>2</v>
      </c>
      <c r="CA149" s="31">
        <v>2</v>
      </c>
      <c r="CD149" s="31">
        <v>1</v>
      </c>
      <c r="CH149" s="31">
        <v>1</v>
      </c>
      <c r="CM149" s="31">
        <v>5</v>
      </c>
      <c r="CN149" s="31">
        <v>11</v>
      </c>
      <c r="CO149" s="31">
        <v>7</v>
      </c>
      <c r="CP149" s="31">
        <v>13</v>
      </c>
      <c r="CQ149" s="31">
        <v>17</v>
      </c>
      <c r="CR149" s="31">
        <v>19</v>
      </c>
      <c r="DA149" s="31">
        <v>2</v>
      </c>
      <c r="DB149" s="31">
        <v>4</v>
      </c>
      <c r="DC149" s="31">
        <v>12</v>
      </c>
      <c r="DF149" s="31">
        <v>4</v>
      </c>
      <c r="DG149" s="31">
        <v>4</v>
      </c>
      <c r="DH149" s="31">
        <v>4</v>
      </c>
      <c r="DI149" s="31">
        <v>0</v>
      </c>
      <c r="DJ149" s="31">
        <v>1</v>
      </c>
      <c r="DK149" s="31">
        <v>2</v>
      </c>
      <c r="DL149" s="31">
        <v>3</v>
      </c>
      <c r="DM149" s="31">
        <v>4</v>
      </c>
      <c r="DN149" s="31">
        <v>4</v>
      </c>
      <c r="DO149" s="31">
        <v>4</v>
      </c>
      <c r="DP149" s="31">
        <v>4</v>
      </c>
      <c r="DQ149" s="31">
        <v>4</v>
      </c>
      <c r="DR149" s="31">
        <v>38</v>
      </c>
      <c r="DS149" s="31">
        <v>0.34328358208955201</v>
      </c>
      <c r="EB149" s="31">
        <v>0.6</v>
      </c>
      <c r="EV149" s="31">
        <v>1</v>
      </c>
      <c r="EW149" s="31">
        <v>2</v>
      </c>
      <c r="EX149" s="31">
        <v>2</v>
      </c>
      <c r="EY149" s="31">
        <v>2</v>
      </c>
      <c r="EZ149" s="31">
        <v>1</v>
      </c>
      <c r="FA149" s="31">
        <v>1</v>
      </c>
      <c r="FB149" s="31">
        <v>1</v>
      </c>
      <c r="FC149" s="31">
        <v>1</v>
      </c>
      <c r="FD149" s="31">
        <v>53</v>
      </c>
      <c r="FK149" s="31">
        <v>2</v>
      </c>
      <c r="FL149" s="31">
        <v>2</v>
      </c>
      <c r="FM149" s="31">
        <v>2</v>
      </c>
      <c r="FN149" s="31">
        <v>2</v>
      </c>
      <c r="FO149" s="31">
        <v>2</v>
      </c>
      <c r="FP149" s="31">
        <v>2</v>
      </c>
      <c r="FQ149" s="31">
        <v>2</v>
      </c>
      <c r="FR149" s="31">
        <v>2</v>
      </c>
      <c r="FS149" s="31">
        <v>4</v>
      </c>
      <c r="FT149" s="31">
        <v>2</v>
      </c>
      <c r="FU149" s="31">
        <v>2</v>
      </c>
      <c r="FV149" s="31">
        <v>2</v>
      </c>
      <c r="FW149" s="31">
        <v>1</v>
      </c>
      <c r="FX149" s="31">
        <v>1</v>
      </c>
      <c r="FY149" s="31">
        <v>2</v>
      </c>
      <c r="GA149" s="31">
        <v>2</v>
      </c>
      <c r="GB149" s="31">
        <v>2</v>
      </c>
      <c r="GC149" s="31">
        <v>2</v>
      </c>
      <c r="GE149" s="31">
        <v>2</v>
      </c>
      <c r="GH149" s="31">
        <v>2</v>
      </c>
      <c r="GJ149" s="31">
        <v>2</v>
      </c>
      <c r="GL149" s="31">
        <v>2</v>
      </c>
      <c r="GM149" s="31">
        <v>2014</v>
      </c>
      <c r="GO149" s="31">
        <v>2</v>
      </c>
      <c r="GQ149" s="31">
        <v>2</v>
      </c>
      <c r="GS149" s="31">
        <v>2</v>
      </c>
      <c r="GU149" s="31">
        <v>2</v>
      </c>
      <c r="GW149" s="31">
        <v>2</v>
      </c>
      <c r="HM149" s="31">
        <v>2</v>
      </c>
      <c r="HP149" s="31">
        <v>2</v>
      </c>
      <c r="HQ149" s="31">
        <v>2</v>
      </c>
      <c r="HR149" s="31">
        <v>2</v>
      </c>
      <c r="HS149" s="31">
        <v>2</v>
      </c>
      <c r="HT149" s="31">
        <v>2</v>
      </c>
      <c r="HU149" s="31">
        <v>2</v>
      </c>
      <c r="HV149" s="31">
        <v>2</v>
      </c>
      <c r="HZ149" s="31">
        <v>2</v>
      </c>
      <c r="IA149" s="31">
        <v>2</v>
      </c>
      <c r="IB149" s="31">
        <v>2</v>
      </c>
      <c r="IC149" s="31">
        <v>2</v>
      </c>
      <c r="ID149" s="31">
        <v>2</v>
      </c>
      <c r="IE149" s="31">
        <v>2</v>
      </c>
      <c r="IF149" s="31">
        <v>2</v>
      </c>
      <c r="IJ149" s="31">
        <v>2</v>
      </c>
      <c r="IK149" s="31">
        <v>2</v>
      </c>
      <c r="IL149" s="31">
        <v>2</v>
      </c>
      <c r="IM149" s="31">
        <v>2</v>
      </c>
      <c r="IN149" s="31">
        <v>2</v>
      </c>
      <c r="IO149" s="31">
        <v>2</v>
      </c>
      <c r="IP149" s="31">
        <v>2</v>
      </c>
      <c r="IT149" s="31">
        <v>2</v>
      </c>
      <c r="IU149" s="31">
        <v>2</v>
      </c>
      <c r="IV149" s="31">
        <v>2</v>
      </c>
      <c r="IW149" s="31">
        <v>2</v>
      </c>
      <c r="IX149" s="31">
        <v>2</v>
      </c>
      <c r="IY149" s="31">
        <v>2</v>
      </c>
      <c r="IZ149" s="31">
        <v>2</v>
      </c>
      <c r="JD149" s="31">
        <v>2</v>
      </c>
      <c r="JE149" s="31">
        <v>2</v>
      </c>
      <c r="JF149" s="31">
        <v>2</v>
      </c>
      <c r="JG149" s="31">
        <v>2</v>
      </c>
      <c r="JH149" s="31">
        <v>2</v>
      </c>
      <c r="JI149" s="31">
        <v>2</v>
      </c>
      <c r="JJ149" s="31">
        <v>2</v>
      </c>
      <c r="JZ149" s="31">
        <v>1</v>
      </c>
      <c r="KC149" s="31">
        <v>1</v>
      </c>
      <c r="LA149" s="31" t="s">
        <v>2797</v>
      </c>
      <c r="LB149" s="31" t="s">
        <v>369</v>
      </c>
      <c r="LC149" s="31">
        <v>2</v>
      </c>
      <c r="LE149" s="31" t="s">
        <v>2798</v>
      </c>
      <c r="LF149" s="31">
        <v>2</v>
      </c>
      <c r="LG149" s="31">
        <v>2</v>
      </c>
      <c r="LI149" s="31">
        <v>2</v>
      </c>
      <c r="LK149" s="31">
        <v>2</v>
      </c>
      <c r="LM149" s="31">
        <v>2</v>
      </c>
      <c r="LO149" s="31">
        <v>2</v>
      </c>
      <c r="LQ149" s="31">
        <v>2</v>
      </c>
      <c r="LS149" s="31">
        <v>2</v>
      </c>
      <c r="LU149" s="31">
        <v>2</v>
      </c>
      <c r="LW149" s="31">
        <v>2</v>
      </c>
      <c r="LY149" s="31">
        <v>2</v>
      </c>
      <c r="MA149" s="31">
        <v>2</v>
      </c>
      <c r="MC149" s="31">
        <v>2</v>
      </c>
      <c r="ME149" s="31">
        <v>2</v>
      </c>
      <c r="MG149" s="31">
        <v>2</v>
      </c>
      <c r="MI149" s="31">
        <v>2</v>
      </c>
      <c r="MK149" s="31">
        <v>2</v>
      </c>
      <c r="MM149" s="31">
        <v>2</v>
      </c>
      <c r="MO149" s="31">
        <v>2</v>
      </c>
      <c r="MQ149" s="31">
        <v>2</v>
      </c>
      <c r="MS149" s="31">
        <v>2</v>
      </c>
      <c r="MU149" s="31">
        <v>2</v>
      </c>
      <c r="MW149" s="31">
        <v>2</v>
      </c>
      <c r="MY149" s="31" t="s">
        <v>355</v>
      </c>
      <c r="NC149" s="31">
        <v>2</v>
      </c>
      <c r="NE149" s="31">
        <v>2</v>
      </c>
      <c r="NG149" s="31">
        <v>2</v>
      </c>
      <c r="NI149" s="31">
        <v>2</v>
      </c>
      <c r="NK149" s="31">
        <v>2</v>
      </c>
      <c r="NM149" s="31">
        <v>2</v>
      </c>
      <c r="NO149" s="31">
        <v>2</v>
      </c>
      <c r="NQ149" s="31">
        <v>2</v>
      </c>
      <c r="NS149" s="31">
        <v>2</v>
      </c>
      <c r="NU149" s="31">
        <v>2</v>
      </c>
      <c r="NW149" s="31">
        <v>2</v>
      </c>
      <c r="NY149" s="31">
        <v>2</v>
      </c>
      <c r="OA149" s="31">
        <v>2</v>
      </c>
      <c r="OC149" s="31">
        <v>2</v>
      </c>
      <c r="OE149" s="31">
        <v>2</v>
      </c>
      <c r="OG149" s="31">
        <v>2</v>
      </c>
      <c r="OI149" s="31">
        <v>2</v>
      </c>
      <c r="OK149" s="31">
        <v>2</v>
      </c>
      <c r="OM149" s="31">
        <v>2</v>
      </c>
      <c r="OO149" s="31">
        <v>2</v>
      </c>
      <c r="OQ149" s="31" t="s">
        <v>355</v>
      </c>
      <c r="OS149" s="31">
        <v>2</v>
      </c>
      <c r="OU149" s="31">
        <v>2</v>
      </c>
      <c r="OW149" s="31">
        <v>2</v>
      </c>
      <c r="OY149" s="31">
        <v>2</v>
      </c>
      <c r="PA149" s="31">
        <v>2</v>
      </c>
      <c r="PC149" s="31">
        <v>2</v>
      </c>
      <c r="PE149" s="31">
        <v>2</v>
      </c>
      <c r="PG149" s="31">
        <v>2</v>
      </c>
      <c r="PI149" s="31">
        <v>2</v>
      </c>
      <c r="PK149" s="31">
        <v>2</v>
      </c>
      <c r="PM149" s="31">
        <v>2</v>
      </c>
      <c r="PO149" s="31">
        <v>2</v>
      </c>
      <c r="PQ149" s="31">
        <v>2</v>
      </c>
      <c r="PS149" s="31">
        <v>2</v>
      </c>
      <c r="PU149" s="31">
        <v>2</v>
      </c>
      <c r="PW149" s="31">
        <v>2</v>
      </c>
      <c r="PY149" s="31">
        <v>2</v>
      </c>
      <c r="QA149" s="31">
        <v>2</v>
      </c>
      <c r="QC149" s="31">
        <v>2</v>
      </c>
      <c r="QE149" s="31">
        <v>2</v>
      </c>
      <c r="QG149" s="31">
        <v>2</v>
      </c>
      <c r="QI149" s="31" t="s">
        <v>355</v>
      </c>
      <c r="QK149" s="31">
        <v>1</v>
      </c>
      <c r="QL149" s="31">
        <v>2</v>
      </c>
      <c r="QM149" s="31">
        <v>2</v>
      </c>
      <c r="QN149" s="31">
        <v>2</v>
      </c>
      <c r="QO149" s="31">
        <v>2</v>
      </c>
      <c r="QP149" s="31">
        <v>2</v>
      </c>
      <c r="QQ149" s="31">
        <v>2</v>
      </c>
      <c r="QR149" s="31">
        <v>2</v>
      </c>
      <c r="QS149" s="31">
        <v>2</v>
      </c>
      <c r="QT149" s="31">
        <v>2</v>
      </c>
      <c r="QU149" s="31">
        <v>2</v>
      </c>
      <c r="QV149" s="31">
        <v>2</v>
      </c>
      <c r="QW149" s="31">
        <v>2</v>
      </c>
      <c r="QX149" s="31">
        <v>2</v>
      </c>
      <c r="QY149" s="31">
        <v>2</v>
      </c>
      <c r="QZ149" s="31">
        <v>2</v>
      </c>
      <c r="RA149" s="31">
        <v>2</v>
      </c>
      <c r="RB149" s="31">
        <v>2</v>
      </c>
      <c r="RC149" s="31">
        <v>2</v>
      </c>
      <c r="RD149" s="31">
        <v>2</v>
      </c>
      <c r="RE149" s="31">
        <v>2</v>
      </c>
      <c r="RF149" s="31">
        <v>2</v>
      </c>
      <c r="RG149" s="31">
        <v>2</v>
      </c>
      <c r="RH149" s="31">
        <v>2</v>
      </c>
      <c r="RI149" s="31">
        <v>2</v>
      </c>
      <c r="RJ149" s="31">
        <v>2</v>
      </c>
      <c r="RK149" s="31">
        <v>2</v>
      </c>
      <c r="RL149" s="31">
        <v>2</v>
      </c>
      <c r="RM149" s="31">
        <v>2</v>
      </c>
      <c r="RN149" s="31">
        <v>2</v>
      </c>
      <c r="RO149" s="31">
        <v>2</v>
      </c>
      <c r="RP149" s="31">
        <v>2</v>
      </c>
      <c r="RQ149" s="31">
        <v>2</v>
      </c>
      <c r="RR149" s="31">
        <v>2</v>
      </c>
      <c r="RS149" s="31">
        <v>2</v>
      </c>
      <c r="RT149" s="31" t="s">
        <v>2799</v>
      </c>
      <c r="RX149" s="31">
        <v>4</v>
      </c>
      <c r="RY149" s="31">
        <v>2</v>
      </c>
      <c r="RZ149" s="31">
        <v>2</v>
      </c>
      <c r="SA149" s="31">
        <v>2</v>
      </c>
      <c r="SB149" s="31">
        <v>2</v>
      </c>
      <c r="SC149" s="31">
        <v>2</v>
      </c>
      <c r="SD149" s="31">
        <v>4</v>
      </c>
      <c r="SE149" s="31">
        <v>2</v>
      </c>
      <c r="SF149" s="31">
        <v>2</v>
      </c>
      <c r="SG149" s="31">
        <v>2</v>
      </c>
      <c r="SH149" s="31">
        <v>2</v>
      </c>
      <c r="SI149" s="31">
        <v>2</v>
      </c>
      <c r="SJ149" s="31">
        <v>2</v>
      </c>
      <c r="SK149" s="31">
        <v>2</v>
      </c>
      <c r="SL149" s="31">
        <v>2</v>
      </c>
      <c r="SM149" s="31" t="s">
        <v>1442</v>
      </c>
      <c r="SO149" s="31">
        <v>2</v>
      </c>
      <c r="SP149" s="31">
        <v>2</v>
      </c>
      <c r="SQ149" s="31">
        <v>2</v>
      </c>
      <c r="SR149" s="31">
        <v>1</v>
      </c>
      <c r="SS149" s="31">
        <v>1</v>
      </c>
      <c r="ST149" s="31">
        <v>1</v>
      </c>
      <c r="SU149" s="31">
        <v>1</v>
      </c>
      <c r="SV149" s="31">
        <v>2</v>
      </c>
      <c r="SW149" s="31" t="s">
        <v>1442</v>
      </c>
      <c r="SX149" s="31">
        <v>12</v>
      </c>
      <c r="SZ149" s="31">
        <v>2</v>
      </c>
      <c r="TA149" s="31">
        <v>2</v>
      </c>
      <c r="TB149" s="31">
        <v>2</v>
      </c>
      <c r="TC149" s="31">
        <v>2</v>
      </c>
      <c r="TD149" s="31">
        <v>2</v>
      </c>
      <c r="TE149" s="31">
        <v>2</v>
      </c>
      <c r="TF149" s="31">
        <v>2</v>
      </c>
      <c r="TG149" s="31">
        <v>1</v>
      </c>
      <c r="TH149" s="31" t="s">
        <v>1442</v>
      </c>
      <c r="TJ149" s="31" t="s">
        <v>1442</v>
      </c>
      <c r="TK149" s="31" t="s">
        <v>1442</v>
      </c>
      <c r="TQ149" s="31">
        <v>6</v>
      </c>
      <c r="TS149" s="31">
        <v>2</v>
      </c>
      <c r="TT149" s="31">
        <v>2</v>
      </c>
      <c r="TU149" s="31">
        <v>2</v>
      </c>
      <c r="TV149" s="31">
        <v>2</v>
      </c>
      <c r="TW149" s="31">
        <v>2</v>
      </c>
      <c r="TX149" s="31">
        <v>2</v>
      </c>
      <c r="TY149" s="31">
        <v>2</v>
      </c>
      <c r="TZ149" s="31">
        <v>1</v>
      </c>
      <c r="UA149" s="31">
        <v>1</v>
      </c>
    </row>
    <row r="150" spans="1:547" s="31" customFormat="1" ht="13.5" customHeight="1">
      <c r="A150" s="31">
        <f t="shared" si="2"/>
        <v>148</v>
      </c>
      <c r="B150" s="31">
        <v>148</v>
      </c>
      <c r="C150" s="31">
        <v>8</v>
      </c>
      <c r="D150" s="31" t="s">
        <v>2767</v>
      </c>
      <c r="E150" s="31" t="s">
        <v>2800</v>
      </c>
      <c r="F150" s="31">
        <v>3</v>
      </c>
      <c r="H150" s="31">
        <v>42475</v>
      </c>
      <c r="I150" s="31">
        <v>21285</v>
      </c>
      <c r="J150" s="31">
        <v>1</v>
      </c>
      <c r="K150" s="31">
        <v>1</v>
      </c>
      <c r="L150" s="31">
        <v>2</v>
      </c>
      <c r="M150" s="31">
        <v>1</v>
      </c>
      <c r="N150" s="31">
        <v>2</v>
      </c>
      <c r="O150" s="31">
        <v>1</v>
      </c>
      <c r="P150" s="31">
        <v>2</v>
      </c>
      <c r="Q150" s="31">
        <v>1</v>
      </c>
      <c r="R150" s="31">
        <v>41852</v>
      </c>
      <c r="S150" s="31">
        <v>41640</v>
      </c>
      <c r="T150" s="31">
        <v>42384</v>
      </c>
      <c r="W150" s="31">
        <v>1</v>
      </c>
      <c r="X150" s="31">
        <v>2</v>
      </c>
      <c r="Y150" s="31">
        <v>2</v>
      </c>
      <c r="Z150" s="31">
        <v>2</v>
      </c>
      <c r="AA150" s="31">
        <v>2</v>
      </c>
      <c r="AB150" s="31">
        <v>2</v>
      </c>
      <c r="AC150" s="31">
        <v>2</v>
      </c>
      <c r="AD150" s="31">
        <v>2</v>
      </c>
      <c r="AE150" s="31">
        <v>3</v>
      </c>
      <c r="AF150" s="31">
        <v>1</v>
      </c>
      <c r="AG150" s="31">
        <v>1</v>
      </c>
      <c r="AH150" s="31">
        <v>2</v>
      </c>
      <c r="AI150" s="31">
        <v>6</v>
      </c>
      <c r="AJ150" s="31">
        <v>2</v>
      </c>
      <c r="AK150" s="31">
        <v>4</v>
      </c>
      <c r="AL150" s="31">
        <v>2</v>
      </c>
      <c r="AM150" s="31">
        <v>2</v>
      </c>
      <c r="AN150" s="31">
        <v>2</v>
      </c>
      <c r="AO150" s="31">
        <v>2</v>
      </c>
      <c r="AP150" s="31">
        <v>2</v>
      </c>
      <c r="AQ150" s="31">
        <v>2</v>
      </c>
      <c r="AR150" s="31">
        <v>2</v>
      </c>
      <c r="AS150" s="31">
        <v>2</v>
      </c>
      <c r="AT150" s="31">
        <v>2</v>
      </c>
      <c r="AU150" s="31">
        <v>2</v>
      </c>
      <c r="AV150" s="31">
        <v>1</v>
      </c>
      <c r="AW150" s="31">
        <v>1</v>
      </c>
      <c r="AX150" s="31">
        <v>1</v>
      </c>
      <c r="AY150" s="31">
        <v>2</v>
      </c>
      <c r="AZ150" s="31">
        <v>2</v>
      </c>
      <c r="BA150" s="31">
        <v>2</v>
      </c>
      <c r="BB150" s="31">
        <v>2</v>
      </c>
      <c r="BC150" s="31">
        <v>1</v>
      </c>
      <c r="BD150" s="31">
        <v>1</v>
      </c>
      <c r="BE150" s="31">
        <v>1</v>
      </c>
      <c r="BF150" s="31">
        <v>2</v>
      </c>
      <c r="BG150" s="31">
        <v>1</v>
      </c>
      <c r="BH150" s="31">
        <v>1</v>
      </c>
      <c r="BI150" s="31">
        <v>1</v>
      </c>
      <c r="BJ150" s="31">
        <v>2</v>
      </c>
      <c r="BK150" s="31">
        <v>2</v>
      </c>
      <c r="BL150" s="31">
        <v>2</v>
      </c>
      <c r="BM150" s="31">
        <v>2</v>
      </c>
      <c r="BN150" s="31">
        <v>2</v>
      </c>
      <c r="BO150" s="31">
        <v>2</v>
      </c>
      <c r="BP150" s="31">
        <v>2</v>
      </c>
      <c r="BQ150" s="31">
        <v>2</v>
      </c>
      <c r="BT150" s="31">
        <v>2</v>
      </c>
      <c r="BU150" s="31">
        <v>2</v>
      </c>
      <c r="BV150" s="31">
        <v>2</v>
      </c>
      <c r="BW150" s="31">
        <v>2</v>
      </c>
      <c r="BX150" s="31">
        <v>2</v>
      </c>
      <c r="BY150" s="31">
        <v>1</v>
      </c>
      <c r="BZ150" s="31">
        <v>2</v>
      </c>
      <c r="CA150" s="31">
        <v>2</v>
      </c>
      <c r="CB150" s="31">
        <v>2</v>
      </c>
      <c r="CC150" s="31">
        <v>2</v>
      </c>
      <c r="CD150" s="31">
        <v>1</v>
      </c>
      <c r="CH150" s="31">
        <v>1</v>
      </c>
      <c r="CM150" s="31">
        <v>23</v>
      </c>
      <c r="CN150" s="31">
        <v>25</v>
      </c>
      <c r="CO150" s="31">
        <v>17</v>
      </c>
      <c r="CP150" s="31">
        <v>19</v>
      </c>
      <c r="CQ150" s="31">
        <v>7</v>
      </c>
      <c r="CR150" s="31">
        <v>13</v>
      </c>
      <c r="DA150" s="31">
        <v>4</v>
      </c>
      <c r="DB150" s="31">
        <v>2</v>
      </c>
      <c r="DC150" s="31">
        <v>6</v>
      </c>
      <c r="DF150" s="31">
        <v>4</v>
      </c>
      <c r="DG150" s="31">
        <v>4</v>
      </c>
      <c r="DH150" s="31">
        <v>4</v>
      </c>
      <c r="DI150" s="31">
        <v>4</v>
      </c>
      <c r="DJ150" s="31">
        <v>4</v>
      </c>
      <c r="DK150" s="31">
        <v>4</v>
      </c>
      <c r="DL150" s="31">
        <v>4</v>
      </c>
      <c r="DM150" s="31">
        <v>2</v>
      </c>
      <c r="DN150" s="31">
        <v>2</v>
      </c>
      <c r="DO150" s="31">
        <v>4</v>
      </c>
      <c r="DP150" s="31">
        <v>4</v>
      </c>
      <c r="DQ150" s="31">
        <v>4</v>
      </c>
      <c r="DR150" s="31">
        <v>44</v>
      </c>
      <c r="DS150" s="31">
        <v>0.34328358208955201</v>
      </c>
      <c r="DT150" s="31">
        <v>160</v>
      </c>
      <c r="DU150" s="31">
        <v>33</v>
      </c>
      <c r="DV150" s="31">
        <v>211</v>
      </c>
      <c r="EB150" s="31">
        <v>0.53</v>
      </c>
      <c r="EC150" s="31">
        <v>0.5</v>
      </c>
      <c r="ED150" s="31">
        <v>1.1000000000000001</v>
      </c>
      <c r="EV150" s="31">
        <v>1</v>
      </c>
      <c r="EW150" s="31">
        <v>2</v>
      </c>
      <c r="EX150" s="31">
        <v>2</v>
      </c>
      <c r="EY150" s="31">
        <v>1</v>
      </c>
      <c r="EZ150" s="31">
        <v>1</v>
      </c>
      <c r="FA150" s="31">
        <v>1</v>
      </c>
      <c r="FB150" s="31">
        <v>1</v>
      </c>
      <c r="FC150" s="31">
        <v>1</v>
      </c>
      <c r="FD150" s="31">
        <v>53</v>
      </c>
      <c r="FK150" s="31">
        <v>2</v>
      </c>
      <c r="FL150" s="31">
        <v>2</v>
      </c>
      <c r="FM150" s="31">
        <v>2</v>
      </c>
      <c r="FN150" s="31">
        <v>2</v>
      </c>
      <c r="FO150" s="31">
        <v>2</v>
      </c>
      <c r="FP150" s="31">
        <v>2</v>
      </c>
      <c r="FQ150" s="31">
        <v>2</v>
      </c>
      <c r="FR150" s="31">
        <v>2</v>
      </c>
      <c r="FS150" s="31">
        <v>4</v>
      </c>
      <c r="FT150" s="31">
        <v>2</v>
      </c>
      <c r="FU150" s="31">
        <v>2</v>
      </c>
      <c r="FV150" s="31">
        <v>2</v>
      </c>
      <c r="FW150" s="31">
        <v>1</v>
      </c>
      <c r="FX150" s="31">
        <v>1</v>
      </c>
      <c r="FY150" s="31">
        <v>2</v>
      </c>
      <c r="GA150" s="31">
        <v>2</v>
      </c>
      <c r="GB150" s="31">
        <v>2</v>
      </c>
      <c r="GC150" s="31">
        <v>2</v>
      </c>
      <c r="GE150" s="31">
        <v>2</v>
      </c>
      <c r="GH150" s="31">
        <v>2</v>
      </c>
      <c r="GJ150" s="31">
        <v>2</v>
      </c>
      <c r="GL150" s="31">
        <v>1</v>
      </c>
      <c r="GM150" s="31">
        <v>2014</v>
      </c>
      <c r="GO150" s="31">
        <v>2</v>
      </c>
      <c r="GQ150" s="31">
        <v>2</v>
      </c>
      <c r="GS150" s="31">
        <v>2</v>
      </c>
      <c r="GU150" s="31">
        <v>2</v>
      </c>
      <c r="GW150" s="31">
        <v>2</v>
      </c>
      <c r="HM150" s="31">
        <v>2</v>
      </c>
      <c r="HP150" s="31">
        <v>2</v>
      </c>
      <c r="HQ150" s="31">
        <v>2</v>
      </c>
      <c r="HR150" s="31">
        <v>2</v>
      </c>
      <c r="HS150" s="31">
        <v>2</v>
      </c>
      <c r="HT150" s="31">
        <v>2</v>
      </c>
      <c r="HU150" s="31">
        <v>2</v>
      </c>
      <c r="HV150" s="31">
        <v>2</v>
      </c>
      <c r="HZ150" s="31">
        <v>2</v>
      </c>
      <c r="IA150" s="31">
        <v>2</v>
      </c>
      <c r="IB150" s="31">
        <v>2</v>
      </c>
      <c r="IC150" s="31">
        <v>2</v>
      </c>
      <c r="ID150" s="31">
        <v>2</v>
      </c>
      <c r="IE150" s="31">
        <v>2</v>
      </c>
      <c r="IF150" s="31">
        <v>2</v>
      </c>
      <c r="IJ150" s="31">
        <v>2</v>
      </c>
      <c r="IK150" s="31">
        <v>2</v>
      </c>
      <c r="IL150" s="31">
        <v>2</v>
      </c>
      <c r="IM150" s="31">
        <v>2</v>
      </c>
      <c r="IN150" s="31">
        <v>2</v>
      </c>
      <c r="IO150" s="31">
        <v>2</v>
      </c>
      <c r="IP150" s="31">
        <v>2</v>
      </c>
      <c r="IT150" s="31">
        <v>2</v>
      </c>
      <c r="IU150" s="31">
        <v>2</v>
      </c>
      <c r="IV150" s="31">
        <v>2</v>
      </c>
      <c r="IW150" s="31">
        <v>2</v>
      </c>
      <c r="IX150" s="31">
        <v>2</v>
      </c>
      <c r="IY150" s="31">
        <v>2</v>
      </c>
      <c r="IZ150" s="31">
        <v>2</v>
      </c>
      <c r="JD150" s="31">
        <v>2</v>
      </c>
      <c r="JE150" s="31">
        <v>2</v>
      </c>
      <c r="JF150" s="31">
        <v>2</v>
      </c>
      <c r="JG150" s="31">
        <v>2</v>
      </c>
      <c r="JH150" s="31">
        <v>2</v>
      </c>
      <c r="JI150" s="31">
        <v>2</v>
      </c>
      <c r="JJ150" s="31">
        <v>2</v>
      </c>
      <c r="JZ150" s="31">
        <v>2</v>
      </c>
      <c r="KB150" s="31">
        <v>62</v>
      </c>
      <c r="KC150" s="31">
        <v>2</v>
      </c>
      <c r="KE150" s="31">
        <v>65</v>
      </c>
      <c r="LA150" s="31" t="s">
        <v>1622</v>
      </c>
      <c r="LB150" s="31" t="s">
        <v>370</v>
      </c>
      <c r="LC150" s="31">
        <v>2</v>
      </c>
      <c r="LE150" s="31" t="s">
        <v>2801</v>
      </c>
      <c r="LF150" s="31">
        <v>2</v>
      </c>
      <c r="LG150" s="31">
        <v>2</v>
      </c>
      <c r="LH150" s="31">
        <v>1</v>
      </c>
      <c r="LI150" s="31">
        <v>2</v>
      </c>
      <c r="LK150" s="31">
        <v>2</v>
      </c>
      <c r="LM150" s="31">
        <v>2</v>
      </c>
      <c r="LO150" s="31">
        <v>2</v>
      </c>
      <c r="LQ150" s="31">
        <v>2</v>
      </c>
      <c r="LS150" s="31">
        <v>2</v>
      </c>
      <c r="LU150" s="31">
        <v>2</v>
      </c>
      <c r="LW150" s="31">
        <v>2</v>
      </c>
      <c r="LY150" s="31">
        <v>2</v>
      </c>
      <c r="MA150" s="31">
        <v>2</v>
      </c>
      <c r="MC150" s="31">
        <v>2</v>
      </c>
      <c r="ME150" s="31">
        <v>2</v>
      </c>
      <c r="MG150" s="31">
        <v>2</v>
      </c>
      <c r="MI150" s="31">
        <v>2</v>
      </c>
      <c r="MK150" s="31">
        <v>2</v>
      </c>
      <c r="MM150" s="31">
        <v>2</v>
      </c>
      <c r="MO150" s="31">
        <v>2</v>
      </c>
      <c r="MQ150" s="31">
        <v>2</v>
      </c>
      <c r="MS150" s="31">
        <v>2</v>
      </c>
      <c r="MU150" s="31">
        <v>2</v>
      </c>
      <c r="MW150" s="31">
        <v>2</v>
      </c>
      <c r="MY150" s="31" t="s">
        <v>356</v>
      </c>
      <c r="NC150" s="31">
        <v>2</v>
      </c>
      <c r="NE150" s="31">
        <v>2</v>
      </c>
      <c r="NG150" s="31">
        <v>2</v>
      </c>
      <c r="NI150" s="31">
        <v>2</v>
      </c>
      <c r="NK150" s="31">
        <v>2</v>
      </c>
      <c r="NM150" s="31">
        <v>2</v>
      </c>
      <c r="NO150" s="31">
        <v>2</v>
      </c>
      <c r="NQ150" s="31">
        <v>2</v>
      </c>
      <c r="NS150" s="31">
        <v>2</v>
      </c>
      <c r="NU150" s="31">
        <v>2</v>
      </c>
      <c r="NW150" s="31">
        <v>2</v>
      </c>
      <c r="NY150" s="31">
        <v>2</v>
      </c>
      <c r="OA150" s="31">
        <v>2</v>
      </c>
      <c r="OC150" s="31">
        <v>2</v>
      </c>
      <c r="OE150" s="31">
        <v>2</v>
      </c>
      <c r="OG150" s="31">
        <v>2</v>
      </c>
      <c r="OI150" s="31">
        <v>2</v>
      </c>
      <c r="OK150" s="31">
        <v>2</v>
      </c>
      <c r="OM150" s="31">
        <v>2</v>
      </c>
      <c r="OO150" s="31">
        <v>2</v>
      </c>
      <c r="OQ150" s="31" t="s">
        <v>355</v>
      </c>
      <c r="OS150" s="31">
        <v>2</v>
      </c>
      <c r="OU150" s="31">
        <v>2</v>
      </c>
      <c r="OW150" s="31">
        <v>2</v>
      </c>
      <c r="OY150" s="31">
        <v>2</v>
      </c>
      <c r="PA150" s="31">
        <v>2</v>
      </c>
      <c r="PC150" s="31">
        <v>2</v>
      </c>
      <c r="PE150" s="31">
        <v>2</v>
      </c>
      <c r="PG150" s="31">
        <v>2</v>
      </c>
      <c r="PI150" s="31">
        <v>2</v>
      </c>
      <c r="PK150" s="31">
        <v>2</v>
      </c>
      <c r="PM150" s="31">
        <v>2</v>
      </c>
      <c r="PO150" s="31">
        <v>2</v>
      </c>
      <c r="PQ150" s="31">
        <v>2</v>
      </c>
      <c r="PS150" s="31">
        <v>2</v>
      </c>
      <c r="PU150" s="31">
        <v>2</v>
      </c>
      <c r="PW150" s="31">
        <v>2</v>
      </c>
      <c r="PY150" s="31">
        <v>2</v>
      </c>
      <c r="QA150" s="31">
        <v>2</v>
      </c>
      <c r="QC150" s="31">
        <v>2</v>
      </c>
      <c r="QE150" s="31">
        <v>2</v>
      </c>
      <c r="QG150" s="31">
        <v>2</v>
      </c>
      <c r="QI150" s="31" t="s">
        <v>355</v>
      </c>
      <c r="QK150" s="31">
        <v>1</v>
      </c>
      <c r="QL150" s="31">
        <v>2</v>
      </c>
      <c r="QM150" s="31">
        <v>2</v>
      </c>
      <c r="QN150" s="31">
        <v>2</v>
      </c>
      <c r="QO150" s="31">
        <v>2</v>
      </c>
      <c r="QP150" s="31">
        <v>2</v>
      </c>
      <c r="QQ150" s="31">
        <v>2</v>
      </c>
      <c r="QR150" s="31">
        <v>2</v>
      </c>
      <c r="QS150" s="31">
        <v>2</v>
      </c>
      <c r="QT150" s="31">
        <v>2</v>
      </c>
      <c r="QU150" s="31">
        <v>2</v>
      </c>
      <c r="QV150" s="31">
        <v>2</v>
      </c>
      <c r="QW150" s="31">
        <v>2</v>
      </c>
      <c r="QX150" s="31">
        <v>2</v>
      </c>
      <c r="QY150" s="31">
        <v>2</v>
      </c>
      <c r="QZ150" s="31">
        <v>2</v>
      </c>
      <c r="RA150" s="31">
        <v>2</v>
      </c>
      <c r="RB150" s="31">
        <v>1</v>
      </c>
      <c r="RC150" s="31">
        <v>2</v>
      </c>
      <c r="RD150" s="31">
        <v>2</v>
      </c>
      <c r="RE150" s="31">
        <v>2</v>
      </c>
      <c r="RF150" s="31">
        <v>2</v>
      </c>
      <c r="RG150" s="31">
        <v>2</v>
      </c>
      <c r="RH150" s="31">
        <v>2</v>
      </c>
      <c r="RI150" s="31">
        <v>2</v>
      </c>
      <c r="RJ150" s="31">
        <v>2</v>
      </c>
      <c r="RK150" s="31">
        <v>2</v>
      </c>
      <c r="RL150" s="31">
        <v>2</v>
      </c>
      <c r="RM150" s="31">
        <v>2</v>
      </c>
      <c r="RN150" s="31">
        <v>2</v>
      </c>
      <c r="RO150" s="31">
        <v>2</v>
      </c>
      <c r="RP150" s="31">
        <v>2</v>
      </c>
      <c r="RQ150" s="31">
        <v>2</v>
      </c>
      <c r="RR150" s="31">
        <v>2</v>
      </c>
      <c r="RS150" s="31">
        <v>2</v>
      </c>
      <c r="RT150" s="31" t="s">
        <v>1789</v>
      </c>
      <c r="RX150" s="31">
        <v>4</v>
      </c>
      <c r="RY150" s="31">
        <v>2</v>
      </c>
      <c r="RZ150" s="31">
        <v>2</v>
      </c>
      <c r="SA150" s="31">
        <v>2</v>
      </c>
      <c r="SB150" s="31">
        <v>2</v>
      </c>
      <c r="SC150" s="31">
        <v>2</v>
      </c>
      <c r="SD150" s="31">
        <v>4</v>
      </c>
      <c r="SE150" s="31">
        <v>2</v>
      </c>
      <c r="SF150" s="31">
        <v>2</v>
      </c>
      <c r="SG150" s="31">
        <v>2</v>
      </c>
      <c r="SH150" s="31">
        <v>2</v>
      </c>
      <c r="SI150" s="31">
        <v>2</v>
      </c>
      <c r="SJ150" s="31">
        <v>2</v>
      </c>
      <c r="SK150" s="31">
        <v>2</v>
      </c>
      <c r="SL150" s="31">
        <v>2</v>
      </c>
      <c r="SM150" s="31" t="s">
        <v>1442</v>
      </c>
      <c r="SO150" s="31">
        <v>1</v>
      </c>
      <c r="SP150" s="31">
        <v>2</v>
      </c>
      <c r="SQ150" s="31">
        <v>2</v>
      </c>
      <c r="SR150" s="31">
        <v>1</v>
      </c>
      <c r="SS150" s="31">
        <v>1</v>
      </c>
      <c r="ST150" s="31">
        <v>1</v>
      </c>
      <c r="SU150" s="31">
        <v>1</v>
      </c>
      <c r="SV150" s="31">
        <v>1</v>
      </c>
      <c r="SW150" s="31" t="s">
        <v>1442</v>
      </c>
      <c r="SX150" s="31">
        <v>12</v>
      </c>
      <c r="SZ150" s="31">
        <v>2</v>
      </c>
      <c r="TA150" s="31">
        <v>2</v>
      </c>
      <c r="TB150" s="31">
        <v>2</v>
      </c>
      <c r="TC150" s="31">
        <v>2</v>
      </c>
      <c r="TD150" s="31">
        <v>2</v>
      </c>
      <c r="TE150" s="31">
        <v>2</v>
      </c>
      <c r="TF150" s="31">
        <v>2</v>
      </c>
      <c r="TG150" s="31">
        <v>1</v>
      </c>
      <c r="TH150" s="31" t="s">
        <v>2802</v>
      </c>
      <c r="TJ150" s="31" t="s">
        <v>1442</v>
      </c>
      <c r="TK150" s="31" t="s">
        <v>1442</v>
      </c>
      <c r="TQ150" s="31">
        <v>24</v>
      </c>
      <c r="TS150" s="31">
        <v>2</v>
      </c>
      <c r="TT150" s="31">
        <v>2</v>
      </c>
      <c r="TU150" s="31">
        <v>2</v>
      </c>
      <c r="TV150" s="31">
        <v>2</v>
      </c>
      <c r="TW150" s="31">
        <v>2</v>
      </c>
      <c r="TX150" s="31">
        <v>2</v>
      </c>
      <c r="TY150" s="31">
        <v>2</v>
      </c>
      <c r="TZ150" s="31">
        <v>1</v>
      </c>
      <c r="UA150" s="31">
        <v>1</v>
      </c>
    </row>
    <row r="151" spans="1:547" s="31" customFormat="1" ht="13.5" customHeight="1">
      <c r="A151" s="31">
        <f t="shared" si="2"/>
        <v>149</v>
      </c>
      <c r="B151" s="31">
        <v>149</v>
      </c>
      <c r="C151" s="31">
        <v>9</v>
      </c>
      <c r="D151" s="31" t="s">
        <v>2767</v>
      </c>
      <c r="E151" s="31" t="s">
        <v>2803</v>
      </c>
      <c r="F151" s="31">
        <v>3</v>
      </c>
      <c r="H151" s="31">
        <v>42412</v>
      </c>
      <c r="I151" s="31">
        <v>24303</v>
      </c>
      <c r="J151" s="31">
        <v>2</v>
      </c>
      <c r="K151" s="31">
        <v>1</v>
      </c>
      <c r="L151" s="31">
        <v>2</v>
      </c>
      <c r="M151" s="31">
        <v>1</v>
      </c>
      <c r="N151" s="31">
        <v>2</v>
      </c>
      <c r="O151" s="31">
        <v>1</v>
      </c>
      <c r="P151" s="31">
        <v>2</v>
      </c>
      <c r="Q151" s="31">
        <v>1</v>
      </c>
      <c r="R151" s="31">
        <v>42005</v>
      </c>
      <c r="S151" s="31">
        <v>42036</v>
      </c>
      <c r="T151" s="31">
        <v>42401</v>
      </c>
      <c r="W151" s="31">
        <v>1</v>
      </c>
      <c r="X151" s="31">
        <v>2</v>
      </c>
      <c r="Y151" s="31">
        <v>2</v>
      </c>
      <c r="Z151" s="31">
        <v>2</v>
      </c>
      <c r="AA151" s="31">
        <v>2</v>
      </c>
      <c r="AB151" s="31">
        <v>2</v>
      </c>
      <c r="AC151" s="31">
        <v>2</v>
      </c>
      <c r="AD151" s="31">
        <v>2</v>
      </c>
      <c r="AE151" s="31">
        <v>2</v>
      </c>
      <c r="AF151" s="31">
        <v>2</v>
      </c>
      <c r="AG151" s="31">
        <v>1</v>
      </c>
      <c r="AH151" s="31">
        <v>1</v>
      </c>
      <c r="AI151" s="31">
        <v>6</v>
      </c>
      <c r="AJ151" s="31">
        <v>2</v>
      </c>
      <c r="AK151" s="31">
        <v>4</v>
      </c>
      <c r="AL151" s="31">
        <v>2</v>
      </c>
      <c r="AM151" s="31">
        <v>1</v>
      </c>
      <c r="AN151" s="31">
        <v>2</v>
      </c>
      <c r="AO151" s="31">
        <v>2</v>
      </c>
      <c r="AP151" s="31">
        <v>1</v>
      </c>
      <c r="AQ151" s="31">
        <v>2</v>
      </c>
      <c r="AR151" s="31">
        <v>2</v>
      </c>
      <c r="AS151" s="31">
        <v>2</v>
      </c>
      <c r="AT151" s="31">
        <v>2</v>
      </c>
      <c r="AU151" s="31">
        <v>2</v>
      </c>
      <c r="AV151" s="31">
        <v>1</v>
      </c>
      <c r="AW151" s="31">
        <v>1</v>
      </c>
      <c r="AX151" s="31">
        <v>1</v>
      </c>
      <c r="AY151" s="31">
        <v>2</v>
      </c>
      <c r="AZ151" s="31">
        <v>1</v>
      </c>
      <c r="BA151" s="31">
        <v>1</v>
      </c>
      <c r="BB151" s="31">
        <v>2</v>
      </c>
      <c r="BC151" s="31">
        <v>1</v>
      </c>
      <c r="BD151" s="31">
        <v>1</v>
      </c>
      <c r="BE151" s="31">
        <v>1</v>
      </c>
      <c r="BF151" s="31">
        <v>2</v>
      </c>
      <c r="BG151" s="31">
        <v>2</v>
      </c>
      <c r="BH151" s="31">
        <v>1</v>
      </c>
      <c r="BI151" s="31">
        <v>2</v>
      </c>
      <c r="BJ151" s="31">
        <v>1</v>
      </c>
      <c r="BK151" s="31">
        <v>2</v>
      </c>
      <c r="BL151" s="31">
        <v>2</v>
      </c>
      <c r="BM151" s="31">
        <v>1</v>
      </c>
      <c r="BN151" s="31">
        <v>2</v>
      </c>
      <c r="BO151" s="31">
        <v>2</v>
      </c>
      <c r="BP151" s="31">
        <v>2</v>
      </c>
      <c r="BQ151" s="31">
        <v>2</v>
      </c>
      <c r="BT151" s="31">
        <v>2</v>
      </c>
      <c r="BU151" s="31">
        <v>2</v>
      </c>
      <c r="BV151" s="31">
        <v>2</v>
      </c>
      <c r="BW151" s="31">
        <v>2</v>
      </c>
      <c r="BX151" s="31">
        <v>2</v>
      </c>
      <c r="BY151" s="31">
        <v>1</v>
      </c>
      <c r="BZ151" s="31">
        <v>2</v>
      </c>
      <c r="CA151" s="31">
        <v>2</v>
      </c>
      <c r="CB151" s="31">
        <v>2</v>
      </c>
      <c r="CC151" s="31">
        <v>2</v>
      </c>
      <c r="CD151" s="31">
        <v>1</v>
      </c>
      <c r="CH151" s="31">
        <v>1</v>
      </c>
      <c r="CM151" s="31">
        <v>7</v>
      </c>
      <c r="CN151" s="31">
        <v>5</v>
      </c>
      <c r="CO151" s="31">
        <v>13</v>
      </c>
      <c r="CP151" s="31">
        <v>11</v>
      </c>
      <c r="CQ151" s="31">
        <v>1</v>
      </c>
      <c r="DA151" s="31">
        <v>2</v>
      </c>
      <c r="DB151" s="31">
        <v>1</v>
      </c>
      <c r="DC151" s="31">
        <v>6</v>
      </c>
      <c r="DF151" s="31">
        <v>4</v>
      </c>
      <c r="DG151" s="31">
        <v>4</v>
      </c>
      <c r="DH151" s="31">
        <v>4</v>
      </c>
      <c r="DI151" s="31">
        <v>3</v>
      </c>
      <c r="DJ151" s="31">
        <v>3</v>
      </c>
      <c r="DK151" s="31">
        <v>3</v>
      </c>
      <c r="DL151" s="31">
        <v>3</v>
      </c>
      <c r="DM151" s="31">
        <v>4</v>
      </c>
      <c r="DN151" s="31">
        <v>4</v>
      </c>
      <c r="DO151" s="31">
        <v>4</v>
      </c>
      <c r="DP151" s="31">
        <v>4</v>
      </c>
      <c r="DQ151" s="31">
        <v>4</v>
      </c>
      <c r="DR151" s="31">
        <v>44</v>
      </c>
      <c r="DS151" s="31">
        <v>0.34328358208955201</v>
      </c>
      <c r="DT151" s="31">
        <v>264</v>
      </c>
      <c r="DX151" s="31">
        <v>4.16</v>
      </c>
      <c r="EB151" s="31">
        <v>0.87</v>
      </c>
      <c r="EF151" s="31">
        <v>214</v>
      </c>
      <c r="EJ151" s="31">
        <v>42.5</v>
      </c>
      <c r="EN151" s="31">
        <v>154</v>
      </c>
      <c r="EV151" s="31">
        <v>1</v>
      </c>
      <c r="EW151" s="31">
        <v>2</v>
      </c>
      <c r="EX151" s="31">
        <v>2</v>
      </c>
      <c r="EY151" s="31">
        <v>2</v>
      </c>
      <c r="EZ151" s="31">
        <v>1</v>
      </c>
      <c r="FA151" s="31">
        <v>1</v>
      </c>
      <c r="FB151" s="31">
        <v>1</v>
      </c>
      <c r="FC151" s="31">
        <v>1</v>
      </c>
      <c r="FD151" s="31">
        <v>53</v>
      </c>
      <c r="FK151" s="31">
        <v>2</v>
      </c>
      <c r="FL151" s="31">
        <v>2</v>
      </c>
      <c r="FM151" s="31">
        <v>2</v>
      </c>
      <c r="FN151" s="31">
        <v>2</v>
      </c>
      <c r="FO151" s="31">
        <v>2</v>
      </c>
      <c r="FP151" s="31">
        <v>2</v>
      </c>
      <c r="FQ151" s="31">
        <v>2</v>
      </c>
      <c r="FR151" s="31">
        <v>2</v>
      </c>
      <c r="FS151" s="31">
        <v>4</v>
      </c>
      <c r="FT151" s="31">
        <v>2</v>
      </c>
      <c r="FU151" s="31">
        <v>2</v>
      </c>
      <c r="FV151" s="31">
        <v>2</v>
      </c>
      <c r="FW151" s="31">
        <v>1</v>
      </c>
      <c r="FX151" s="31">
        <v>1</v>
      </c>
      <c r="FY151" s="31">
        <v>2</v>
      </c>
      <c r="GA151" s="31">
        <v>2</v>
      </c>
      <c r="GB151" s="31">
        <v>2</v>
      </c>
      <c r="GC151" s="31">
        <v>1</v>
      </c>
      <c r="GE151" s="31">
        <v>2</v>
      </c>
      <c r="GG151" s="31">
        <v>1</v>
      </c>
      <c r="GH151" s="31">
        <v>2</v>
      </c>
      <c r="GJ151" s="31">
        <v>2</v>
      </c>
      <c r="GL151" s="31">
        <v>1</v>
      </c>
      <c r="GM151" s="31">
        <v>2014</v>
      </c>
      <c r="GO151" s="31">
        <v>2</v>
      </c>
      <c r="GQ151" s="31">
        <v>2</v>
      </c>
      <c r="GS151" s="31">
        <v>2</v>
      </c>
      <c r="GU151" s="31">
        <v>2</v>
      </c>
      <c r="GW151" s="31">
        <v>2</v>
      </c>
      <c r="HM151" s="31">
        <v>2</v>
      </c>
      <c r="HP151" s="31">
        <v>2</v>
      </c>
      <c r="HQ151" s="31">
        <v>2</v>
      </c>
      <c r="HR151" s="31">
        <v>2</v>
      </c>
      <c r="HS151" s="31">
        <v>2</v>
      </c>
      <c r="HT151" s="31">
        <v>2</v>
      </c>
      <c r="HU151" s="31">
        <v>2</v>
      </c>
      <c r="HV151" s="31">
        <v>2</v>
      </c>
      <c r="HZ151" s="31">
        <v>2</v>
      </c>
      <c r="IA151" s="31">
        <v>2</v>
      </c>
      <c r="IB151" s="31">
        <v>2</v>
      </c>
      <c r="IC151" s="31">
        <v>2</v>
      </c>
      <c r="ID151" s="31">
        <v>2</v>
      </c>
      <c r="IE151" s="31">
        <v>2</v>
      </c>
      <c r="IF151" s="31">
        <v>2</v>
      </c>
      <c r="IJ151" s="31">
        <v>2</v>
      </c>
      <c r="IK151" s="31">
        <v>2</v>
      </c>
      <c r="IL151" s="31">
        <v>2</v>
      </c>
      <c r="IM151" s="31">
        <v>2</v>
      </c>
      <c r="IN151" s="31">
        <v>2</v>
      </c>
      <c r="IO151" s="31">
        <v>2</v>
      </c>
      <c r="IP151" s="31">
        <v>2</v>
      </c>
      <c r="IT151" s="31">
        <v>2</v>
      </c>
      <c r="IU151" s="31">
        <v>2</v>
      </c>
      <c r="IV151" s="31">
        <v>2</v>
      </c>
      <c r="IW151" s="31">
        <v>2</v>
      </c>
      <c r="IX151" s="31">
        <v>2</v>
      </c>
      <c r="IY151" s="31">
        <v>2</v>
      </c>
      <c r="IZ151" s="31">
        <v>2</v>
      </c>
      <c r="JD151" s="31">
        <v>2</v>
      </c>
      <c r="JE151" s="31">
        <v>2</v>
      </c>
      <c r="JF151" s="31">
        <v>2</v>
      </c>
      <c r="JG151" s="31">
        <v>2</v>
      </c>
      <c r="JH151" s="31">
        <v>2</v>
      </c>
      <c r="JI151" s="31">
        <v>2</v>
      </c>
      <c r="JJ151" s="31">
        <v>2</v>
      </c>
      <c r="JZ151" s="31">
        <v>1</v>
      </c>
      <c r="KC151" s="31">
        <v>2</v>
      </c>
      <c r="KE151" s="31">
        <v>64</v>
      </c>
      <c r="LA151" s="31" t="s">
        <v>1449</v>
      </c>
      <c r="LB151" s="31" t="s">
        <v>379</v>
      </c>
      <c r="LC151" s="31">
        <v>2</v>
      </c>
      <c r="LE151" s="31" t="s">
        <v>1937</v>
      </c>
      <c r="LF151" s="31">
        <v>2</v>
      </c>
      <c r="LG151" s="31">
        <v>2</v>
      </c>
      <c r="LI151" s="31">
        <v>2</v>
      </c>
      <c r="LK151" s="31">
        <v>2</v>
      </c>
      <c r="LM151" s="31">
        <v>2</v>
      </c>
      <c r="LO151" s="31">
        <v>2</v>
      </c>
      <c r="LQ151" s="31">
        <v>2</v>
      </c>
      <c r="LS151" s="31">
        <v>2</v>
      </c>
      <c r="LU151" s="31">
        <v>2</v>
      </c>
      <c r="LW151" s="31">
        <v>2</v>
      </c>
      <c r="LY151" s="31">
        <v>2</v>
      </c>
      <c r="MA151" s="31">
        <v>2</v>
      </c>
      <c r="MC151" s="31">
        <v>2</v>
      </c>
      <c r="ME151" s="31">
        <v>2</v>
      </c>
      <c r="MG151" s="31">
        <v>2</v>
      </c>
      <c r="MI151" s="31">
        <v>2</v>
      </c>
      <c r="MK151" s="31">
        <v>2</v>
      </c>
      <c r="MM151" s="31">
        <v>2</v>
      </c>
      <c r="MO151" s="31">
        <v>2</v>
      </c>
      <c r="MQ151" s="31">
        <v>2</v>
      </c>
      <c r="MS151" s="31">
        <v>2</v>
      </c>
      <c r="MU151" s="31">
        <v>2</v>
      </c>
      <c r="MW151" s="31">
        <v>2</v>
      </c>
      <c r="MY151" s="31" t="s">
        <v>355</v>
      </c>
      <c r="NC151" s="31">
        <v>2</v>
      </c>
      <c r="NE151" s="31">
        <v>2</v>
      </c>
      <c r="NG151" s="31">
        <v>2</v>
      </c>
      <c r="NI151" s="31">
        <v>2</v>
      </c>
      <c r="NK151" s="31">
        <v>2</v>
      </c>
      <c r="NM151" s="31">
        <v>2</v>
      </c>
      <c r="NO151" s="31">
        <v>2</v>
      </c>
      <c r="NQ151" s="31">
        <v>2</v>
      </c>
      <c r="NS151" s="31">
        <v>2</v>
      </c>
      <c r="NU151" s="31">
        <v>2</v>
      </c>
      <c r="NW151" s="31">
        <v>2</v>
      </c>
      <c r="NY151" s="31">
        <v>2</v>
      </c>
      <c r="OA151" s="31">
        <v>2</v>
      </c>
      <c r="OC151" s="31">
        <v>2</v>
      </c>
      <c r="OE151" s="31">
        <v>2</v>
      </c>
      <c r="OG151" s="31">
        <v>2</v>
      </c>
      <c r="OI151" s="31">
        <v>2</v>
      </c>
      <c r="OK151" s="31">
        <v>2</v>
      </c>
      <c r="OM151" s="31">
        <v>2</v>
      </c>
      <c r="OO151" s="31">
        <v>2</v>
      </c>
      <c r="OQ151" s="31" t="s">
        <v>355</v>
      </c>
      <c r="OS151" s="31">
        <v>2</v>
      </c>
      <c r="OU151" s="31">
        <v>2</v>
      </c>
      <c r="OW151" s="31">
        <v>2</v>
      </c>
      <c r="OY151" s="31">
        <v>2</v>
      </c>
      <c r="PA151" s="31">
        <v>2</v>
      </c>
      <c r="PC151" s="31">
        <v>2</v>
      </c>
      <c r="PE151" s="31">
        <v>2</v>
      </c>
      <c r="PG151" s="31">
        <v>2</v>
      </c>
      <c r="PI151" s="31">
        <v>2</v>
      </c>
      <c r="PK151" s="31">
        <v>2</v>
      </c>
      <c r="PM151" s="31">
        <v>2</v>
      </c>
      <c r="PO151" s="31">
        <v>2</v>
      </c>
      <c r="PQ151" s="31">
        <v>2</v>
      </c>
      <c r="PS151" s="31">
        <v>2</v>
      </c>
      <c r="PU151" s="31">
        <v>2</v>
      </c>
      <c r="PW151" s="31">
        <v>2</v>
      </c>
      <c r="PY151" s="31">
        <v>2</v>
      </c>
      <c r="QA151" s="31">
        <v>2</v>
      </c>
      <c r="QC151" s="31">
        <v>2</v>
      </c>
      <c r="QE151" s="31">
        <v>2</v>
      </c>
      <c r="QG151" s="31">
        <v>2</v>
      </c>
      <c r="QI151" s="31" t="s">
        <v>355</v>
      </c>
      <c r="QK151" s="31">
        <v>1</v>
      </c>
      <c r="QL151" s="31">
        <v>2</v>
      </c>
      <c r="QM151" s="31">
        <v>2</v>
      </c>
      <c r="QN151" s="31">
        <v>2</v>
      </c>
      <c r="QO151" s="31">
        <v>2</v>
      </c>
      <c r="QP151" s="31">
        <v>2</v>
      </c>
      <c r="QQ151" s="31">
        <v>2</v>
      </c>
      <c r="QR151" s="31">
        <v>2</v>
      </c>
      <c r="QS151" s="31">
        <v>2</v>
      </c>
      <c r="QT151" s="31">
        <v>2</v>
      </c>
      <c r="QU151" s="31">
        <v>2</v>
      </c>
      <c r="QV151" s="31">
        <v>2</v>
      </c>
      <c r="QW151" s="31">
        <v>2</v>
      </c>
      <c r="QX151" s="31">
        <v>2</v>
      </c>
      <c r="QY151" s="31">
        <v>2</v>
      </c>
      <c r="QZ151" s="31">
        <v>2</v>
      </c>
      <c r="RA151" s="31">
        <v>2</v>
      </c>
      <c r="RB151" s="31">
        <v>2</v>
      </c>
      <c r="RC151" s="31">
        <v>2</v>
      </c>
      <c r="RD151" s="31">
        <v>2</v>
      </c>
      <c r="RE151" s="31">
        <v>2</v>
      </c>
      <c r="RF151" s="31">
        <v>2</v>
      </c>
      <c r="RG151" s="31">
        <v>2</v>
      </c>
      <c r="RH151" s="31">
        <v>2</v>
      </c>
      <c r="RI151" s="31">
        <v>2</v>
      </c>
      <c r="RJ151" s="31">
        <v>2</v>
      </c>
      <c r="RK151" s="31">
        <v>2</v>
      </c>
      <c r="RL151" s="31">
        <v>2</v>
      </c>
      <c r="RM151" s="31">
        <v>2</v>
      </c>
      <c r="RN151" s="31">
        <v>2</v>
      </c>
      <c r="RO151" s="31">
        <v>2</v>
      </c>
      <c r="RP151" s="31">
        <v>2</v>
      </c>
      <c r="RQ151" s="31">
        <v>2</v>
      </c>
      <c r="RR151" s="31">
        <v>2</v>
      </c>
      <c r="RS151" s="31">
        <v>2</v>
      </c>
      <c r="RT151" s="31" t="s">
        <v>1607</v>
      </c>
      <c r="RV151" s="31" t="s">
        <v>1556</v>
      </c>
      <c r="RX151" s="31">
        <v>2</v>
      </c>
      <c r="RY151" s="31">
        <v>1</v>
      </c>
      <c r="RZ151" s="31">
        <v>2</v>
      </c>
      <c r="SA151" s="31">
        <v>2</v>
      </c>
      <c r="SB151" s="31">
        <v>2</v>
      </c>
      <c r="SC151" s="31">
        <v>2</v>
      </c>
      <c r="SD151" s="31">
        <v>2</v>
      </c>
      <c r="SE151" s="31">
        <v>1</v>
      </c>
      <c r="SF151" s="31">
        <v>2</v>
      </c>
      <c r="SG151" s="31">
        <v>2</v>
      </c>
      <c r="SH151" s="31">
        <v>2</v>
      </c>
      <c r="SI151" s="31">
        <v>2</v>
      </c>
      <c r="SJ151" s="31">
        <v>2</v>
      </c>
      <c r="SK151" s="31">
        <v>2</v>
      </c>
      <c r="SL151" s="31">
        <v>2</v>
      </c>
      <c r="SM151" s="31" t="s">
        <v>1442</v>
      </c>
      <c r="SO151" s="31">
        <v>2</v>
      </c>
      <c r="SP151" s="31">
        <v>2</v>
      </c>
      <c r="SQ151" s="31">
        <v>2</v>
      </c>
      <c r="SR151" s="31">
        <v>1</v>
      </c>
      <c r="SS151" s="31">
        <v>1</v>
      </c>
      <c r="ST151" s="31">
        <v>2</v>
      </c>
      <c r="SU151" s="31">
        <v>1</v>
      </c>
      <c r="SV151" s="31">
        <v>2</v>
      </c>
      <c r="SW151" s="31" t="s">
        <v>1442</v>
      </c>
      <c r="SX151" s="31">
        <v>12</v>
      </c>
      <c r="SZ151" s="31">
        <v>2</v>
      </c>
      <c r="TA151" s="31">
        <v>2</v>
      </c>
      <c r="TB151" s="31">
        <v>2</v>
      </c>
      <c r="TC151" s="31">
        <v>2</v>
      </c>
      <c r="TD151" s="31">
        <v>2</v>
      </c>
      <c r="TE151" s="31">
        <v>2</v>
      </c>
      <c r="TF151" s="31">
        <v>2</v>
      </c>
      <c r="TG151" s="31">
        <v>2</v>
      </c>
      <c r="TH151" s="31" t="s">
        <v>2802</v>
      </c>
      <c r="TJ151" s="31" t="s">
        <v>1442</v>
      </c>
      <c r="TK151" s="31" t="s">
        <v>1442</v>
      </c>
      <c r="TQ151" s="31">
        <v>12</v>
      </c>
      <c r="TS151" s="31">
        <v>2</v>
      </c>
      <c r="TT151" s="31">
        <v>2</v>
      </c>
      <c r="TU151" s="31">
        <v>2</v>
      </c>
      <c r="TV151" s="31">
        <v>2</v>
      </c>
      <c r="TW151" s="31">
        <v>2</v>
      </c>
      <c r="TX151" s="31">
        <v>2</v>
      </c>
      <c r="TY151" s="31">
        <v>2</v>
      </c>
      <c r="TZ151" s="31">
        <v>1</v>
      </c>
      <c r="UA151" s="31">
        <v>1</v>
      </c>
    </row>
    <row r="152" spans="1:547" s="31" customFormat="1" ht="13.5" customHeight="1">
      <c r="A152" s="31">
        <f t="shared" si="2"/>
        <v>150</v>
      </c>
      <c r="B152" s="31">
        <v>150</v>
      </c>
      <c r="C152" s="31">
        <v>10</v>
      </c>
      <c r="D152" s="31" t="s">
        <v>2767</v>
      </c>
      <c r="E152" s="31" t="s">
        <v>2804</v>
      </c>
      <c r="F152" s="31">
        <v>1</v>
      </c>
      <c r="G152" s="31" t="s">
        <v>2805</v>
      </c>
      <c r="H152" s="31">
        <v>42412</v>
      </c>
      <c r="I152" s="31">
        <v>27030</v>
      </c>
      <c r="J152" s="31">
        <v>2</v>
      </c>
      <c r="K152" s="31">
        <v>1</v>
      </c>
      <c r="L152" s="31">
        <v>1</v>
      </c>
      <c r="M152" s="31">
        <v>1</v>
      </c>
      <c r="N152" s="31">
        <v>2</v>
      </c>
      <c r="O152" s="31">
        <v>1</v>
      </c>
      <c r="P152" s="31">
        <v>1</v>
      </c>
      <c r="Q152" s="31">
        <v>1</v>
      </c>
      <c r="R152" s="31">
        <v>41275</v>
      </c>
      <c r="S152" s="31">
        <v>41275</v>
      </c>
      <c r="T152" s="31">
        <v>42412</v>
      </c>
      <c r="W152" s="31">
        <v>1</v>
      </c>
      <c r="X152" s="31">
        <v>2</v>
      </c>
      <c r="Y152" s="31">
        <v>2</v>
      </c>
      <c r="Z152" s="31">
        <v>2</v>
      </c>
      <c r="AA152" s="31">
        <v>2</v>
      </c>
      <c r="AB152" s="31">
        <v>2</v>
      </c>
      <c r="AC152" s="31">
        <v>2</v>
      </c>
      <c r="AD152" s="31">
        <v>2</v>
      </c>
      <c r="AF152" s="31">
        <v>1</v>
      </c>
      <c r="AG152" s="31">
        <v>1</v>
      </c>
      <c r="AH152" s="31">
        <v>2</v>
      </c>
      <c r="AI152" s="31">
        <v>1</v>
      </c>
      <c r="AJ152" s="31">
        <v>2</v>
      </c>
      <c r="AK152" s="31">
        <v>4</v>
      </c>
      <c r="AL152" s="31">
        <v>2</v>
      </c>
      <c r="AM152" s="31">
        <v>2</v>
      </c>
      <c r="AN152" s="31">
        <v>2</v>
      </c>
      <c r="AO152" s="31">
        <v>2</v>
      </c>
      <c r="AP152" s="31">
        <v>2</v>
      </c>
      <c r="AQ152" s="31">
        <v>2</v>
      </c>
      <c r="AR152" s="31">
        <v>2</v>
      </c>
      <c r="AS152" s="31">
        <v>2</v>
      </c>
      <c r="AT152" s="31">
        <v>2</v>
      </c>
      <c r="AU152" s="31">
        <v>2</v>
      </c>
      <c r="AV152" s="31">
        <v>1</v>
      </c>
      <c r="AW152" s="31">
        <v>1</v>
      </c>
      <c r="AX152" s="31">
        <v>1</v>
      </c>
      <c r="AY152" s="31">
        <v>1</v>
      </c>
      <c r="AZ152" s="31">
        <v>1</v>
      </c>
      <c r="BA152" s="31">
        <v>1</v>
      </c>
      <c r="BB152" s="31">
        <v>2</v>
      </c>
      <c r="BC152" s="31">
        <v>1</v>
      </c>
      <c r="BD152" s="31">
        <v>1</v>
      </c>
      <c r="BE152" s="31">
        <v>1</v>
      </c>
      <c r="BF152" s="31">
        <v>2</v>
      </c>
      <c r="BG152" s="31">
        <v>2</v>
      </c>
      <c r="BH152" s="31">
        <v>2</v>
      </c>
      <c r="BI152" s="31">
        <v>2</v>
      </c>
      <c r="BJ152" s="31">
        <v>1</v>
      </c>
      <c r="BK152" s="31">
        <v>2</v>
      </c>
      <c r="BL152" s="31">
        <v>1</v>
      </c>
      <c r="BM152" s="31">
        <v>2</v>
      </c>
      <c r="BN152" s="31">
        <v>2</v>
      </c>
      <c r="BO152" s="31">
        <v>2</v>
      </c>
      <c r="BP152" s="31">
        <v>2</v>
      </c>
      <c r="BQ152" s="31">
        <v>1</v>
      </c>
      <c r="BT152" s="31">
        <v>2</v>
      </c>
      <c r="BU152" s="31">
        <v>2</v>
      </c>
      <c r="BV152" s="31">
        <v>2</v>
      </c>
      <c r="BW152" s="31">
        <v>2</v>
      </c>
      <c r="BX152" s="31">
        <v>2</v>
      </c>
      <c r="BY152" s="31">
        <v>1</v>
      </c>
      <c r="BZ152" s="31">
        <v>2</v>
      </c>
      <c r="CA152" s="31">
        <v>2</v>
      </c>
      <c r="CD152" s="31">
        <v>1</v>
      </c>
      <c r="CE152" s="31">
        <v>85</v>
      </c>
      <c r="CG152" s="31">
        <v>136</v>
      </c>
      <c r="CH152" s="31">
        <v>1</v>
      </c>
      <c r="CM152" s="31">
        <v>23</v>
      </c>
      <c r="CN152" s="31">
        <v>17</v>
      </c>
      <c r="CO152" s="31">
        <v>25</v>
      </c>
      <c r="CP152" s="31">
        <v>19</v>
      </c>
      <c r="CQ152" s="31">
        <v>13</v>
      </c>
      <c r="CR152" s="31">
        <v>7</v>
      </c>
      <c r="CS152" s="31">
        <v>32</v>
      </c>
      <c r="DA152" s="31">
        <v>4</v>
      </c>
      <c r="DB152" s="31">
        <v>2</v>
      </c>
      <c r="DC152" s="31">
        <v>3</v>
      </c>
      <c r="DD152" s="31">
        <v>3</v>
      </c>
      <c r="DE152" s="31">
        <v>1</v>
      </c>
      <c r="DF152" s="31">
        <v>4</v>
      </c>
      <c r="DG152" s="31">
        <v>4</v>
      </c>
      <c r="DH152" s="31">
        <v>4</v>
      </c>
      <c r="DI152" s="31">
        <v>4</v>
      </c>
      <c r="DJ152" s="31">
        <v>4</v>
      </c>
      <c r="DK152" s="31">
        <v>4</v>
      </c>
      <c r="DL152" s="31">
        <v>4</v>
      </c>
      <c r="DM152" s="31">
        <v>3</v>
      </c>
      <c r="DN152" s="31">
        <v>1</v>
      </c>
      <c r="DO152" s="31">
        <v>4</v>
      </c>
      <c r="DP152" s="31">
        <v>4</v>
      </c>
      <c r="DQ152" s="31">
        <v>4</v>
      </c>
      <c r="DR152" s="31">
        <v>44</v>
      </c>
      <c r="DS152" s="31">
        <v>0.34328358208955201</v>
      </c>
      <c r="DT152" s="31">
        <v>721</v>
      </c>
      <c r="DX152" s="31">
        <v>4.93</v>
      </c>
      <c r="EB152" s="31">
        <v>0.68</v>
      </c>
      <c r="EF152" s="31">
        <v>214</v>
      </c>
      <c r="EJ152" s="31">
        <v>49</v>
      </c>
      <c r="EN152" s="31">
        <v>143</v>
      </c>
      <c r="ER152" s="31">
        <v>109</v>
      </c>
      <c r="EV152" s="31">
        <v>2</v>
      </c>
      <c r="EW152" s="31">
        <v>2</v>
      </c>
      <c r="EX152" s="31">
        <v>2</v>
      </c>
      <c r="EY152" s="31">
        <v>2</v>
      </c>
      <c r="EZ152" s="31">
        <v>1</v>
      </c>
      <c r="FB152" s="31">
        <v>1</v>
      </c>
      <c r="FC152" s="31">
        <v>1</v>
      </c>
      <c r="FD152" s="31">
        <v>53</v>
      </c>
      <c r="FK152" s="31">
        <v>2</v>
      </c>
      <c r="FL152" s="31">
        <v>2</v>
      </c>
      <c r="FM152" s="31">
        <v>2</v>
      </c>
      <c r="FN152" s="31">
        <v>2</v>
      </c>
      <c r="FO152" s="31">
        <v>2</v>
      </c>
      <c r="FP152" s="31">
        <v>2</v>
      </c>
      <c r="FQ152" s="31">
        <v>2</v>
      </c>
      <c r="FR152" s="31">
        <v>2</v>
      </c>
      <c r="FS152" s="31">
        <v>4</v>
      </c>
      <c r="FT152" s="31">
        <v>2</v>
      </c>
      <c r="FU152" s="31">
        <v>2</v>
      </c>
      <c r="FV152" s="31">
        <v>2</v>
      </c>
      <c r="FW152" s="31">
        <v>1</v>
      </c>
      <c r="FX152" s="31">
        <v>1</v>
      </c>
      <c r="FY152" s="31">
        <v>2</v>
      </c>
      <c r="GA152" s="31">
        <v>2</v>
      </c>
      <c r="GB152" s="31">
        <v>2</v>
      </c>
      <c r="GC152" s="31">
        <v>2</v>
      </c>
      <c r="GE152" s="31">
        <v>2</v>
      </c>
      <c r="GH152" s="31">
        <v>2</v>
      </c>
      <c r="GJ152" s="31">
        <v>2</v>
      </c>
      <c r="GL152" s="31">
        <v>1</v>
      </c>
      <c r="GM152" s="31">
        <v>2014</v>
      </c>
      <c r="GO152" s="31">
        <v>2</v>
      </c>
      <c r="GQ152" s="31">
        <v>2</v>
      </c>
      <c r="GS152" s="31">
        <v>2</v>
      </c>
      <c r="GU152" s="31">
        <v>2</v>
      </c>
      <c r="GW152" s="31">
        <v>2</v>
      </c>
      <c r="HM152" s="31">
        <v>2</v>
      </c>
      <c r="HP152" s="31">
        <v>2</v>
      </c>
      <c r="HQ152" s="31">
        <v>2</v>
      </c>
      <c r="HR152" s="31">
        <v>2</v>
      </c>
      <c r="HS152" s="31">
        <v>2</v>
      </c>
      <c r="HT152" s="31">
        <v>2</v>
      </c>
      <c r="HU152" s="31">
        <v>2</v>
      </c>
      <c r="HV152" s="31">
        <v>2</v>
      </c>
      <c r="HZ152" s="31">
        <v>2</v>
      </c>
      <c r="IA152" s="31">
        <v>2</v>
      </c>
      <c r="IB152" s="31">
        <v>2</v>
      </c>
      <c r="IC152" s="31">
        <v>2</v>
      </c>
      <c r="ID152" s="31">
        <v>2</v>
      </c>
      <c r="IE152" s="31">
        <v>2</v>
      </c>
      <c r="IF152" s="31">
        <v>2</v>
      </c>
      <c r="IJ152" s="31">
        <v>2</v>
      </c>
      <c r="IK152" s="31">
        <v>2</v>
      </c>
      <c r="IL152" s="31">
        <v>2</v>
      </c>
      <c r="IM152" s="31">
        <v>2</v>
      </c>
      <c r="IN152" s="31">
        <v>2</v>
      </c>
      <c r="IO152" s="31">
        <v>2</v>
      </c>
      <c r="IP152" s="31">
        <v>2</v>
      </c>
      <c r="IT152" s="31">
        <v>2</v>
      </c>
      <c r="IU152" s="31">
        <v>2</v>
      </c>
      <c r="IV152" s="31">
        <v>2</v>
      </c>
      <c r="IW152" s="31">
        <v>2</v>
      </c>
      <c r="IX152" s="31">
        <v>2</v>
      </c>
      <c r="IY152" s="31">
        <v>2</v>
      </c>
      <c r="IZ152" s="31">
        <v>2</v>
      </c>
      <c r="JD152" s="31">
        <v>2</v>
      </c>
      <c r="JE152" s="31">
        <v>2</v>
      </c>
      <c r="JF152" s="31">
        <v>2</v>
      </c>
      <c r="JG152" s="31">
        <v>2</v>
      </c>
      <c r="JH152" s="31">
        <v>2</v>
      </c>
      <c r="JI152" s="31">
        <v>2</v>
      </c>
      <c r="JJ152" s="31">
        <v>2</v>
      </c>
      <c r="JZ152" s="31">
        <v>1</v>
      </c>
      <c r="KC152" s="31">
        <v>2</v>
      </c>
      <c r="KE152" s="31">
        <v>60</v>
      </c>
      <c r="LA152" s="31" t="s">
        <v>364</v>
      </c>
      <c r="LB152" s="31" t="s">
        <v>1729</v>
      </c>
      <c r="LC152" s="31">
        <v>2</v>
      </c>
      <c r="LD152" s="31">
        <v>3</v>
      </c>
      <c r="LE152" s="31" t="s">
        <v>2806</v>
      </c>
      <c r="LF152" s="31">
        <v>2</v>
      </c>
      <c r="LG152" s="31">
        <v>2</v>
      </c>
      <c r="LI152" s="31">
        <v>2</v>
      </c>
      <c r="LK152" s="31">
        <v>2</v>
      </c>
      <c r="LM152" s="31">
        <v>2</v>
      </c>
      <c r="LO152" s="31">
        <v>2</v>
      </c>
      <c r="LQ152" s="31">
        <v>2</v>
      </c>
      <c r="LS152" s="31">
        <v>2</v>
      </c>
      <c r="LU152" s="31">
        <v>2</v>
      </c>
      <c r="LW152" s="31">
        <v>2</v>
      </c>
      <c r="LY152" s="31">
        <v>2</v>
      </c>
      <c r="MA152" s="31">
        <v>2</v>
      </c>
      <c r="MC152" s="31">
        <v>2</v>
      </c>
      <c r="ME152" s="31">
        <v>2</v>
      </c>
      <c r="MG152" s="31">
        <v>2</v>
      </c>
      <c r="MI152" s="31">
        <v>2</v>
      </c>
      <c r="MK152" s="31">
        <v>2</v>
      </c>
      <c r="MM152" s="31">
        <v>2</v>
      </c>
      <c r="MO152" s="31">
        <v>2</v>
      </c>
      <c r="MQ152" s="31">
        <v>2</v>
      </c>
      <c r="MS152" s="31">
        <v>2</v>
      </c>
      <c r="MU152" s="31">
        <v>2</v>
      </c>
      <c r="MW152" s="31">
        <v>2</v>
      </c>
      <c r="MY152" s="31" t="s">
        <v>355</v>
      </c>
      <c r="NC152" s="31">
        <v>2</v>
      </c>
      <c r="NE152" s="31">
        <v>2</v>
      </c>
      <c r="NG152" s="31">
        <v>2</v>
      </c>
      <c r="NI152" s="31">
        <v>2</v>
      </c>
      <c r="NK152" s="31">
        <v>2</v>
      </c>
      <c r="NM152" s="31">
        <v>2</v>
      </c>
      <c r="NO152" s="31">
        <v>2</v>
      </c>
      <c r="NQ152" s="31">
        <v>2</v>
      </c>
      <c r="NS152" s="31">
        <v>2</v>
      </c>
      <c r="NU152" s="31">
        <v>2</v>
      </c>
      <c r="NW152" s="31">
        <v>2</v>
      </c>
      <c r="NY152" s="31">
        <v>2</v>
      </c>
      <c r="OA152" s="31">
        <v>2</v>
      </c>
      <c r="OC152" s="31">
        <v>2</v>
      </c>
      <c r="OE152" s="31">
        <v>2</v>
      </c>
      <c r="OG152" s="31">
        <v>2</v>
      </c>
      <c r="OI152" s="31">
        <v>2</v>
      </c>
      <c r="OK152" s="31">
        <v>2</v>
      </c>
      <c r="OM152" s="31">
        <v>2</v>
      </c>
      <c r="OO152" s="31">
        <v>2</v>
      </c>
      <c r="OQ152" s="31" t="s">
        <v>355</v>
      </c>
      <c r="OS152" s="31">
        <v>2</v>
      </c>
      <c r="OU152" s="31">
        <v>2</v>
      </c>
      <c r="OW152" s="31">
        <v>2</v>
      </c>
      <c r="OY152" s="31">
        <v>2</v>
      </c>
      <c r="PA152" s="31">
        <v>2</v>
      </c>
      <c r="PC152" s="31">
        <v>2</v>
      </c>
      <c r="PE152" s="31">
        <v>2</v>
      </c>
      <c r="PG152" s="31">
        <v>2</v>
      </c>
      <c r="PI152" s="31">
        <v>2</v>
      </c>
      <c r="PK152" s="31">
        <v>2</v>
      </c>
      <c r="PM152" s="31">
        <v>2</v>
      </c>
      <c r="PO152" s="31">
        <v>2</v>
      </c>
      <c r="PQ152" s="31">
        <v>2</v>
      </c>
      <c r="PS152" s="31">
        <v>2</v>
      </c>
      <c r="PU152" s="31">
        <v>2</v>
      </c>
      <c r="PW152" s="31">
        <v>2</v>
      </c>
      <c r="PY152" s="31">
        <v>2</v>
      </c>
      <c r="QA152" s="31">
        <v>2</v>
      </c>
      <c r="QC152" s="31">
        <v>2</v>
      </c>
      <c r="QE152" s="31">
        <v>2</v>
      </c>
      <c r="QG152" s="31">
        <v>2</v>
      </c>
      <c r="QI152" s="31" t="s">
        <v>355</v>
      </c>
      <c r="QK152" s="31">
        <v>1</v>
      </c>
      <c r="QL152" s="31">
        <v>2</v>
      </c>
      <c r="QM152" s="31">
        <v>2</v>
      </c>
      <c r="QN152" s="31">
        <v>2</v>
      </c>
      <c r="QO152" s="31">
        <v>2</v>
      </c>
      <c r="QP152" s="31">
        <v>2</v>
      </c>
      <c r="QQ152" s="31">
        <v>2</v>
      </c>
      <c r="QR152" s="31">
        <v>2</v>
      </c>
      <c r="QS152" s="31">
        <v>2</v>
      </c>
      <c r="QT152" s="31">
        <v>2</v>
      </c>
      <c r="QU152" s="31">
        <v>2</v>
      </c>
      <c r="QV152" s="31">
        <v>2</v>
      </c>
      <c r="QW152" s="31">
        <v>2</v>
      </c>
      <c r="QX152" s="31">
        <v>2</v>
      </c>
      <c r="QY152" s="31">
        <v>2</v>
      </c>
      <c r="QZ152" s="31">
        <v>2</v>
      </c>
      <c r="RA152" s="31">
        <v>2</v>
      </c>
      <c r="RB152" s="31">
        <v>2</v>
      </c>
      <c r="RC152" s="31">
        <v>2</v>
      </c>
      <c r="RD152" s="31">
        <v>2</v>
      </c>
      <c r="RE152" s="31">
        <v>2</v>
      </c>
      <c r="RF152" s="31">
        <v>2</v>
      </c>
      <c r="RG152" s="31">
        <v>2</v>
      </c>
      <c r="RH152" s="31">
        <v>2</v>
      </c>
      <c r="RI152" s="31">
        <v>2</v>
      </c>
      <c r="RJ152" s="31">
        <v>2</v>
      </c>
      <c r="RK152" s="31">
        <v>2</v>
      </c>
      <c r="RL152" s="31">
        <v>2</v>
      </c>
      <c r="RM152" s="31">
        <v>2</v>
      </c>
      <c r="RN152" s="31">
        <v>2</v>
      </c>
      <c r="RO152" s="31">
        <v>2</v>
      </c>
      <c r="RP152" s="31">
        <v>2</v>
      </c>
      <c r="RQ152" s="31">
        <v>2</v>
      </c>
      <c r="RR152" s="31">
        <v>2</v>
      </c>
      <c r="RS152" s="31">
        <v>2</v>
      </c>
      <c r="RT152" s="31" t="s">
        <v>2794</v>
      </c>
      <c r="RX152" s="31">
        <v>5</v>
      </c>
      <c r="RY152" s="31">
        <v>2</v>
      </c>
      <c r="RZ152" s="31">
        <v>2</v>
      </c>
      <c r="SA152" s="31">
        <v>2</v>
      </c>
      <c r="SB152" s="31">
        <v>2</v>
      </c>
      <c r="SC152" s="31">
        <v>2</v>
      </c>
      <c r="SD152" s="31">
        <v>5</v>
      </c>
      <c r="SE152" s="31">
        <v>2</v>
      </c>
      <c r="SF152" s="31">
        <v>2</v>
      </c>
      <c r="SG152" s="31">
        <v>2</v>
      </c>
      <c r="SH152" s="31">
        <v>2</v>
      </c>
      <c r="SI152" s="31">
        <v>2</v>
      </c>
      <c r="SJ152" s="31">
        <v>2</v>
      </c>
      <c r="SK152" s="31">
        <v>2</v>
      </c>
      <c r="SL152" s="31">
        <v>2</v>
      </c>
      <c r="SM152" s="31" t="s">
        <v>1442</v>
      </c>
      <c r="SO152" s="31">
        <v>2</v>
      </c>
      <c r="SP152" s="31">
        <v>2</v>
      </c>
      <c r="SQ152" s="31">
        <v>2</v>
      </c>
      <c r="SR152" s="31">
        <v>2</v>
      </c>
      <c r="SS152" s="31">
        <v>2</v>
      </c>
      <c r="ST152" s="31">
        <v>2</v>
      </c>
      <c r="SU152" s="31">
        <v>2</v>
      </c>
      <c r="SV152" s="31">
        <v>2</v>
      </c>
      <c r="SW152" s="31" t="s">
        <v>1442</v>
      </c>
      <c r="SZ152" s="31">
        <v>2</v>
      </c>
      <c r="TA152" s="31">
        <v>2</v>
      </c>
      <c r="TB152" s="31">
        <v>2</v>
      </c>
      <c r="TC152" s="31">
        <v>2</v>
      </c>
      <c r="TD152" s="31">
        <v>2</v>
      </c>
      <c r="TE152" s="31">
        <v>2</v>
      </c>
      <c r="TF152" s="31">
        <v>2</v>
      </c>
      <c r="TG152" s="31">
        <v>2</v>
      </c>
      <c r="TH152" s="31" t="s">
        <v>1442</v>
      </c>
      <c r="TJ152" s="31" t="s">
        <v>1442</v>
      </c>
      <c r="TK152" s="31" t="s">
        <v>1442</v>
      </c>
      <c r="TS152" s="31">
        <v>2</v>
      </c>
      <c r="TT152" s="31">
        <v>2</v>
      </c>
      <c r="TU152" s="31">
        <v>2</v>
      </c>
      <c r="TV152" s="31">
        <v>2</v>
      </c>
      <c r="TW152" s="31">
        <v>2</v>
      </c>
      <c r="TX152" s="31">
        <v>2</v>
      </c>
      <c r="TY152" s="31">
        <v>2</v>
      </c>
      <c r="TZ152" s="31">
        <v>1</v>
      </c>
      <c r="UA152" s="31">
        <v>1</v>
      </c>
    </row>
    <row r="153" spans="1:547" s="31" customFormat="1" ht="13.5" customHeight="1">
      <c r="A153" s="31">
        <f t="shared" si="2"/>
        <v>151</v>
      </c>
      <c r="B153" s="31">
        <v>151</v>
      </c>
      <c r="C153" s="31">
        <v>11</v>
      </c>
      <c r="D153" s="31" t="s">
        <v>2767</v>
      </c>
      <c r="E153" s="31" t="s">
        <v>2807</v>
      </c>
      <c r="F153" s="31">
        <v>3</v>
      </c>
      <c r="H153" s="31">
        <v>42507</v>
      </c>
      <c r="I153" s="31">
        <v>17261</v>
      </c>
      <c r="J153" s="31">
        <v>1</v>
      </c>
      <c r="K153" s="31">
        <v>1</v>
      </c>
      <c r="L153" s="31">
        <v>1</v>
      </c>
      <c r="M153" s="31">
        <v>1</v>
      </c>
      <c r="N153" s="31">
        <v>1</v>
      </c>
      <c r="O153" s="31">
        <v>1</v>
      </c>
      <c r="P153" s="31">
        <v>1</v>
      </c>
      <c r="Q153" s="31">
        <v>1</v>
      </c>
      <c r="R153" s="31">
        <v>42248</v>
      </c>
      <c r="S153" s="31">
        <v>42248</v>
      </c>
      <c r="T153" s="31">
        <v>42309</v>
      </c>
      <c r="W153" s="31">
        <v>1</v>
      </c>
      <c r="X153" s="31">
        <v>2</v>
      </c>
      <c r="Y153" s="31">
        <v>2</v>
      </c>
      <c r="Z153" s="31">
        <v>2</v>
      </c>
      <c r="AA153" s="31">
        <v>2</v>
      </c>
      <c r="AB153" s="31">
        <v>2</v>
      </c>
      <c r="AC153" s="31">
        <v>2</v>
      </c>
      <c r="AD153" s="31">
        <v>1</v>
      </c>
      <c r="AE153" s="31">
        <v>3</v>
      </c>
      <c r="AF153" s="31">
        <v>2</v>
      </c>
      <c r="AG153" s="31">
        <v>1</v>
      </c>
      <c r="AH153" s="31">
        <v>1</v>
      </c>
      <c r="AI153" s="31">
        <v>6</v>
      </c>
      <c r="AJ153" s="31">
        <v>2</v>
      </c>
      <c r="AK153" s="31">
        <v>4</v>
      </c>
      <c r="AL153" s="31">
        <v>2</v>
      </c>
      <c r="AM153" s="31">
        <v>2</v>
      </c>
      <c r="AN153" s="31">
        <v>2</v>
      </c>
      <c r="AO153" s="31">
        <v>2</v>
      </c>
      <c r="AP153" s="31">
        <v>2</v>
      </c>
      <c r="AQ153" s="31">
        <v>2</v>
      </c>
      <c r="AR153" s="31">
        <v>2</v>
      </c>
      <c r="AS153" s="31">
        <v>2</v>
      </c>
      <c r="AT153" s="31">
        <v>2</v>
      </c>
      <c r="AU153" s="31">
        <v>2</v>
      </c>
      <c r="AV153" s="31">
        <v>1</v>
      </c>
      <c r="AW153" s="31">
        <v>1</v>
      </c>
      <c r="AX153" s="31">
        <v>1</v>
      </c>
      <c r="AY153" s="31">
        <v>1</v>
      </c>
      <c r="AZ153" s="31">
        <v>2</v>
      </c>
      <c r="BA153" s="31">
        <v>2</v>
      </c>
      <c r="BB153" s="31">
        <v>2</v>
      </c>
      <c r="BC153" s="31">
        <v>1</v>
      </c>
      <c r="BD153" s="31">
        <v>1</v>
      </c>
      <c r="BE153" s="31">
        <v>1</v>
      </c>
      <c r="BF153" s="31">
        <v>1</v>
      </c>
      <c r="BG153" s="31">
        <v>2</v>
      </c>
      <c r="BH153" s="31">
        <v>2</v>
      </c>
      <c r="BI153" s="31">
        <v>2</v>
      </c>
      <c r="BJ153" s="31">
        <v>1</v>
      </c>
      <c r="BK153" s="31">
        <v>2</v>
      </c>
      <c r="BL153" s="31">
        <v>1</v>
      </c>
      <c r="BM153" s="31">
        <v>2</v>
      </c>
      <c r="BN153" s="31">
        <v>2</v>
      </c>
      <c r="BO153" s="31">
        <v>2</v>
      </c>
      <c r="BP153" s="31">
        <v>2</v>
      </c>
      <c r="BQ153" s="31">
        <v>1</v>
      </c>
      <c r="BT153" s="31">
        <v>2</v>
      </c>
      <c r="BU153" s="31">
        <v>2</v>
      </c>
      <c r="BV153" s="31">
        <v>2</v>
      </c>
      <c r="BW153" s="31">
        <v>2</v>
      </c>
      <c r="BX153" s="31">
        <v>2</v>
      </c>
      <c r="BY153" s="31">
        <v>1</v>
      </c>
      <c r="BZ153" s="31">
        <v>2</v>
      </c>
      <c r="CA153" s="31">
        <v>2</v>
      </c>
      <c r="CD153" s="31">
        <v>1</v>
      </c>
      <c r="CH153" s="31">
        <v>1</v>
      </c>
      <c r="CM153" s="31">
        <v>19</v>
      </c>
      <c r="CN153" s="31">
        <v>25</v>
      </c>
      <c r="CO153" s="31">
        <v>17</v>
      </c>
      <c r="CP153" s="31">
        <v>23</v>
      </c>
      <c r="CQ153" s="31">
        <v>1</v>
      </c>
      <c r="DA153" s="31">
        <v>4</v>
      </c>
      <c r="DB153" s="31">
        <v>2</v>
      </c>
      <c r="DC153" s="31">
        <v>1</v>
      </c>
      <c r="DD153" s="31">
        <v>1</v>
      </c>
      <c r="DE153" s="31">
        <v>1</v>
      </c>
      <c r="DF153" s="31">
        <v>4</v>
      </c>
      <c r="DG153" s="31">
        <v>4</v>
      </c>
      <c r="DH153" s="31">
        <v>4</v>
      </c>
      <c r="DI153" s="31">
        <v>2</v>
      </c>
      <c r="DJ153" s="31">
        <v>2</v>
      </c>
      <c r="DK153" s="31">
        <v>0</v>
      </c>
      <c r="DL153" s="31">
        <v>2</v>
      </c>
      <c r="DM153" s="31">
        <v>1</v>
      </c>
      <c r="DN153" s="31">
        <v>1</v>
      </c>
      <c r="DO153" s="31">
        <v>4</v>
      </c>
      <c r="DP153" s="31">
        <v>4</v>
      </c>
      <c r="DQ153" s="31">
        <v>4</v>
      </c>
      <c r="DR153" s="31">
        <v>32</v>
      </c>
      <c r="DS153" s="31">
        <v>0.34328358208955201</v>
      </c>
      <c r="DT153" s="31">
        <v>107</v>
      </c>
      <c r="DU153" s="31">
        <v>20</v>
      </c>
      <c r="DV153" s="31">
        <v>170</v>
      </c>
      <c r="DX153" s="31">
        <v>3.9</v>
      </c>
      <c r="DY153" s="31">
        <v>3.4</v>
      </c>
      <c r="DZ153" s="31">
        <v>4.8</v>
      </c>
      <c r="EB153" s="31">
        <v>0.7</v>
      </c>
      <c r="EC153" s="31">
        <v>0.5</v>
      </c>
      <c r="ED153" s="31">
        <v>1.1000000000000001</v>
      </c>
      <c r="EF153" s="31">
        <v>251</v>
      </c>
      <c r="EG153" s="31">
        <v>0</v>
      </c>
      <c r="EH153" s="31">
        <v>200</v>
      </c>
      <c r="EJ153" s="31">
        <v>51</v>
      </c>
      <c r="EK153" s="31">
        <v>40</v>
      </c>
      <c r="EL153" s="31">
        <v>50</v>
      </c>
      <c r="EN153" s="31">
        <v>170</v>
      </c>
      <c r="EO153" s="31">
        <v>60</v>
      </c>
      <c r="EP153" s="31">
        <v>129</v>
      </c>
      <c r="ER153" s="31">
        <v>275</v>
      </c>
      <c r="ES153" s="31">
        <v>0</v>
      </c>
      <c r="ET153" s="31">
        <v>200</v>
      </c>
      <c r="EV153" s="31">
        <v>1</v>
      </c>
      <c r="EW153" s="31">
        <v>2</v>
      </c>
      <c r="EX153" s="31">
        <v>2</v>
      </c>
      <c r="EY153" s="31">
        <v>2</v>
      </c>
      <c r="EZ153" s="31">
        <v>1</v>
      </c>
      <c r="FD153" s="31">
        <v>53</v>
      </c>
      <c r="FK153" s="31">
        <v>2</v>
      </c>
      <c r="FL153" s="31">
        <v>1</v>
      </c>
      <c r="FM153" s="31">
        <v>2</v>
      </c>
      <c r="FN153" s="31">
        <v>2</v>
      </c>
      <c r="FO153" s="31">
        <v>2</v>
      </c>
      <c r="FP153" s="31">
        <v>2</v>
      </c>
      <c r="FQ153" s="31">
        <v>2</v>
      </c>
      <c r="FR153" s="31">
        <v>2</v>
      </c>
      <c r="FS153" s="31">
        <v>4</v>
      </c>
      <c r="FT153" s="31">
        <v>2</v>
      </c>
      <c r="FU153" s="31">
        <v>2</v>
      </c>
      <c r="FV153" s="31">
        <v>2</v>
      </c>
      <c r="FW153" s="31">
        <v>1</v>
      </c>
      <c r="FX153" s="31">
        <v>1</v>
      </c>
      <c r="FY153" s="31">
        <v>2</v>
      </c>
      <c r="GA153" s="31">
        <v>2</v>
      </c>
      <c r="GB153" s="31">
        <v>2</v>
      </c>
      <c r="GC153" s="31">
        <v>2</v>
      </c>
      <c r="GE153" s="31">
        <v>2</v>
      </c>
      <c r="GH153" s="31">
        <v>2</v>
      </c>
      <c r="GJ153" s="31">
        <v>2</v>
      </c>
      <c r="GL153" s="31">
        <v>2</v>
      </c>
      <c r="GM153" s="31">
        <v>2014</v>
      </c>
      <c r="GO153" s="31">
        <v>2</v>
      </c>
      <c r="GQ153" s="31">
        <v>2</v>
      </c>
      <c r="GS153" s="31">
        <v>2</v>
      </c>
      <c r="GU153" s="31">
        <v>2</v>
      </c>
      <c r="GW153" s="31">
        <v>2</v>
      </c>
      <c r="HM153" s="31">
        <v>2</v>
      </c>
      <c r="HP153" s="31">
        <v>2</v>
      </c>
      <c r="HQ153" s="31">
        <v>2</v>
      </c>
      <c r="HR153" s="31">
        <v>2</v>
      </c>
      <c r="HS153" s="31">
        <v>2</v>
      </c>
      <c r="HT153" s="31">
        <v>2</v>
      </c>
      <c r="HU153" s="31">
        <v>2</v>
      </c>
      <c r="HV153" s="31">
        <v>2</v>
      </c>
      <c r="HZ153" s="31">
        <v>2</v>
      </c>
      <c r="IA153" s="31">
        <v>2</v>
      </c>
      <c r="IB153" s="31">
        <v>2</v>
      </c>
      <c r="IC153" s="31">
        <v>2</v>
      </c>
      <c r="ID153" s="31">
        <v>2</v>
      </c>
      <c r="IE153" s="31">
        <v>2</v>
      </c>
      <c r="IF153" s="31">
        <v>2</v>
      </c>
      <c r="IJ153" s="31">
        <v>2</v>
      </c>
      <c r="IK153" s="31">
        <v>2</v>
      </c>
      <c r="IL153" s="31">
        <v>2</v>
      </c>
      <c r="IM153" s="31">
        <v>2</v>
      </c>
      <c r="IN153" s="31">
        <v>2</v>
      </c>
      <c r="IO153" s="31">
        <v>2</v>
      </c>
      <c r="IP153" s="31">
        <v>2</v>
      </c>
      <c r="IT153" s="31">
        <v>2</v>
      </c>
      <c r="IU153" s="31">
        <v>2</v>
      </c>
      <c r="IV153" s="31">
        <v>2</v>
      </c>
      <c r="IW153" s="31">
        <v>2</v>
      </c>
      <c r="IX153" s="31">
        <v>2</v>
      </c>
      <c r="IY153" s="31">
        <v>2</v>
      </c>
      <c r="IZ153" s="31">
        <v>2</v>
      </c>
      <c r="JD153" s="31">
        <v>2</v>
      </c>
      <c r="JE153" s="31">
        <v>2</v>
      </c>
      <c r="JF153" s="31">
        <v>2</v>
      </c>
      <c r="JG153" s="31">
        <v>2</v>
      </c>
      <c r="JH153" s="31">
        <v>2</v>
      </c>
      <c r="JI153" s="31">
        <v>2</v>
      </c>
      <c r="JJ153" s="31">
        <v>2</v>
      </c>
      <c r="JZ153" s="31">
        <v>2</v>
      </c>
      <c r="KB153" s="31">
        <v>83</v>
      </c>
      <c r="KC153" s="31">
        <v>2</v>
      </c>
      <c r="KE153" s="31">
        <v>56</v>
      </c>
      <c r="LA153" s="31" t="s">
        <v>2808</v>
      </c>
      <c r="LB153" s="31" t="s">
        <v>365</v>
      </c>
      <c r="LC153" s="31">
        <v>2</v>
      </c>
      <c r="LE153" s="31" t="s">
        <v>367</v>
      </c>
      <c r="LF153" s="31">
        <v>2</v>
      </c>
      <c r="LG153" s="31">
        <v>2</v>
      </c>
      <c r="LI153" s="31">
        <v>2</v>
      </c>
      <c r="LK153" s="31">
        <v>2</v>
      </c>
      <c r="LM153" s="31">
        <v>2</v>
      </c>
      <c r="LO153" s="31">
        <v>2</v>
      </c>
      <c r="LQ153" s="31">
        <v>2</v>
      </c>
      <c r="LS153" s="31">
        <v>2</v>
      </c>
      <c r="LU153" s="31">
        <v>2</v>
      </c>
      <c r="LW153" s="31">
        <v>2</v>
      </c>
      <c r="LY153" s="31">
        <v>2</v>
      </c>
      <c r="MA153" s="31">
        <v>2</v>
      </c>
      <c r="MC153" s="31">
        <v>2</v>
      </c>
      <c r="ME153" s="31">
        <v>2</v>
      </c>
      <c r="MG153" s="31">
        <v>2</v>
      </c>
      <c r="MI153" s="31">
        <v>2</v>
      </c>
      <c r="MK153" s="31">
        <v>2</v>
      </c>
      <c r="MM153" s="31">
        <v>2</v>
      </c>
      <c r="MO153" s="31">
        <v>2</v>
      </c>
      <c r="MQ153" s="31">
        <v>2</v>
      </c>
      <c r="MS153" s="31">
        <v>2</v>
      </c>
      <c r="MU153" s="31">
        <v>2</v>
      </c>
      <c r="MW153" s="31">
        <v>2</v>
      </c>
      <c r="MY153" s="31" t="s">
        <v>355</v>
      </c>
      <c r="NC153" s="31">
        <v>2</v>
      </c>
      <c r="NE153" s="31">
        <v>2</v>
      </c>
      <c r="NG153" s="31">
        <v>2</v>
      </c>
      <c r="NI153" s="31">
        <v>2</v>
      </c>
      <c r="NK153" s="31">
        <v>2</v>
      </c>
      <c r="NM153" s="31">
        <v>2</v>
      </c>
      <c r="NO153" s="31">
        <v>2</v>
      </c>
      <c r="NQ153" s="31">
        <v>2</v>
      </c>
      <c r="NS153" s="31">
        <v>2</v>
      </c>
      <c r="NU153" s="31">
        <v>2</v>
      </c>
      <c r="NW153" s="31">
        <v>2</v>
      </c>
      <c r="NY153" s="31">
        <v>2</v>
      </c>
      <c r="OA153" s="31">
        <v>2</v>
      </c>
      <c r="OC153" s="31">
        <v>2</v>
      </c>
      <c r="OE153" s="31">
        <v>2</v>
      </c>
      <c r="OG153" s="31">
        <v>2</v>
      </c>
      <c r="OI153" s="31">
        <v>2</v>
      </c>
      <c r="OK153" s="31">
        <v>2</v>
      </c>
      <c r="OM153" s="31">
        <v>2</v>
      </c>
      <c r="OO153" s="31">
        <v>2</v>
      </c>
      <c r="OQ153" s="31" t="s">
        <v>355</v>
      </c>
      <c r="OS153" s="31">
        <v>2</v>
      </c>
      <c r="OU153" s="31">
        <v>2</v>
      </c>
      <c r="OW153" s="31">
        <v>2</v>
      </c>
      <c r="OY153" s="31">
        <v>2</v>
      </c>
      <c r="PA153" s="31">
        <v>2</v>
      </c>
      <c r="PC153" s="31">
        <v>2</v>
      </c>
      <c r="PE153" s="31">
        <v>2</v>
      </c>
      <c r="PG153" s="31">
        <v>2</v>
      </c>
      <c r="PI153" s="31">
        <v>2</v>
      </c>
      <c r="PK153" s="31">
        <v>2</v>
      </c>
      <c r="PM153" s="31">
        <v>2</v>
      </c>
      <c r="PO153" s="31">
        <v>2</v>
      </c>
      <c r="PQ153" s="31">
        <v>2</v>
      </c>
      <c r="PS153" s="31">
        <v>2</v>
      </c>
      <c r="PU153" s="31">
        <v>2</v>
      </c>
      <c r="PW153" s="31">
        <v>2</v>
      </c>
      <c r="PY153" s="31">
        <v>2</v>
      </c>
      <c r="QA153" s="31">
        <v>2</v>
      </c>
      <c r="QC153" s="31">
        <v>2</v>
      </c>
      <c r="QE153" s="31">
        <v>2</v>
      </c>
      <c r="QG153" s="31">
        <v>2</v>
      </c>
      <c r="QI153" s="31" t="s">
        <v>355</v>
      </c>
      <c r="QK153" s="31">
        <v>1</v>
      </c>
      <c r="QL153" s="31">
        <v>2</v>
      </c>
      <c r="QM153" s="31">
        <v>2</v>
      </c>
      <c r="QN153" s="31">
        <v>2</v>
      </c>
      <c r="QO153" s="31">
        <v>2</v>
      </c>
      <c r="QP153" s="31">
        <v>2</v>
      </c>
      <c r="QQ153" s="31">
        <v>2</v>
      </c>
      <c r="QR153" s="31">
        <v>2</v>
      </c>
      <c r="QS153" s="31">
        <v>2</v>
      </c>
      <c r="QT153" s="31">
        <v>2</v>
      </c>
      <c r="QU153" s="31">
        <v>2</v>
      </c>
      <c r="QV153" s="31">
        <v>2</v>
      </c>
      <c r="QW153" s="31">
        <v>2</v>
      </c>
      <c r="QX153" s="31">
        <v>2</v>
      </c>
      <c r="QY153" s="31">
        <v>2</v>
      </c>
      <c r="QZ153" s="31">
        <v>2</v>
      </c>
      <c r="RA153" s="31">
        <v>2</v>
      </c>
      <c r="RB153" s="31">
        <v>2</v>
      </c>
      <c r="RC153" s="31">
        <v>2</v>
      </c>
      <c r="RD153" s="31">
        <v>2</v>
      </c>
      <c r="RE153" s="31">
        <v>2</v>
      </c>
      <c r="RF153" s="31">
        <v>2</v>
      </c>
      <c r="RG153" s="31">
        <v>2</v>
      </c>
      <c r="RH153" s="31">
        <v>2</v>
      </c>
      <c r="RI153" s="31">
        <v>2</v>
      </c>
      <c r="RJ153" s="31">
        <v>2</v>
      </c>
      <c r="RK153" s="31">
        <v>2</v>
      </c>
      <c r="RL153" s="31">
        <v>2</v>
      </c>
      <c r="RM153" s="31">
        <v>2</v>
      </c>
      <c r="RN153" s="31">
        <v>2</v>
      </c>
      <c r="RO153" s="31">
        <v>2</v>
      </c>
      <c r="RP153" s="31">
        <v>2</v>
      </c>
      <c r="RQ153" s="31">
        <v>2</v>
      </c>
      <c r="RR153" s="31">
        <v>1</v>
      </c>
      <c r="RS153" s="31">
        <v>2</v>
      </c>
      <c r="RT153" s="31" t="s">
        <v>1789</v>
      </c>
      <c r="RX153" s="31">
        <v>2</v>
      </c>
      <c r="RY153" s="31">
        <v>1</v>
      </c>
      <c r="RZ153" s="31">
        <v>2</v>
      </c>
      <c r="SA153" s="31">
        <v>2</v>
      </c>
      <c r="SB153" s="31">
        <v>2</v>
      </c>
      <c r="SC153" s="31">
        <v>2</v>
      </c>
      <c r="SD153" s="31">
        <v>2</v>
      </c>
      <c r="SE153" s="31">
        <v>1</v>
      </c>
      <c r="SF153" s="31">
        <v>2</v>
      </c>
      <c r="SG153" s="31">
        <v>2</v>
      </c>
      <c r="SH153" s="31">
        <v>2</v>
      </c>
      <c r="SI153" s="31">
        <v>2</v>
      </c>
      <c r="SJ153" s="31">
        <v>2</v>
      </c>
      <c r="SK153" s="31">
        <v>2</v>
      </c>
      <c r="SL153" s="31">
        <v>2</v>
      </c>
      <c r="SM153" s="31" t="s">
        <v>2809</v>
      </c>
      <c r="SO153" s="31">
        <v>1</v>
      </c>
      <c r="SP153" s="31">
        <v>2</v>
      </c>
      <c r="SQ153" s="31">
        <v>2</v>
      </c>
      <c r="SR153" s="31">
        <v>2</v>
      </c>
      <c r="SS153" s="31">
        <v>2</v>
      </c>
      <c r="ST153" s="31">
        <v>2</v>
      </c>
      <c r="SU153" s="31">
        <v>2</v>
      </c>
      <c r="SV153" s="31">
        <v>2</v>
      </c>
      <c r="SW153" s="31" t="s">
        <v>1442</v>
      </c>
      <c r="SX153" s="31">
        <v>0.25</v>
      </c>
      <c r="SZ153" s="31">
        <v>2</v>
      </c>
      <c r="TA153" s="31">
        <v>2</v>
      </c>
      <c r="TB153" s="31">
        <v>2</v>
      </c>
      <c r="TC153" s="31">
        <v>1</v>
      </c>
      <c r="TD153" s="31">
        <v>1</v>
      </c>
      <c r="TE153" s="31">
        <v>1</v>
      </c>
      <c r="TF153" s="31">
        <v>2</v>
      </c>
      <c r="TG153" s="31">
        <v>1</v>
      </c>
      <c r="TH153" s="31" t="s">
        <v>1442</v>
      </c>
      <c r="TJ153" s="31" t="s">
        <v>2809</v>
      </c>
      <c r="TK153" s="31" t="s">
        <v>1442</v>
      </c>
      <c r="TL153" s="31" t="s">
        <v>2784</v>
      </c>
      <c r="TQ153" s="31">
        <v>1</v>
      </c>
      <c r="TS153" s="31">
        <v>2</v>
      </c>
      <c r="TT153" s="31">
        <v>2</v>
      </c>
      <c r="TU153" s="31">
        <v>2</v>
      </c>
      <c r="TV153" s="31">
        <v>2</v>
      </c>
      <c r="TW153" s="31">
        <v>2</v>
      </c>
      <c r="TX153" s="31">
        <v>2</v>
      </c>
      <c r="TY153" s="31">
        <v>2</v>
      </c>
      <c r="TZ153" s="31">
        <v>1</v>
      </c>
      <c r="UA153" s="31">
        <v>1</v>
      </c>
    </row>
    <row r="154" spans="1:547" s="31" customFormat="1" ht="13.5" customHeight="1">
      <c r="A154" s="31">
        <f t="shared" si="2"/>
        <v>152</v>
      </c>
      <c r="B154" s="31">
        <v>152</v>
      </c>
      <c r="C154" s="31">
        <v>12</v>
      </c>
      <c r="D154" s="31" t="s">
        <v>2767</v>
      </c>
      <c r="E154" s="31" t="s">
        <v>2810</v>
      </c>
      <c r="F154" s="31">
        <v>2</v>
      </c>
      <c r="G154" s="31" t="s">
        <v>2811</v>
      </c>
      <c r="H154" s="31">
        <v>42370</v>
      </c>
      <c r="I154" s="31">
        <v>22562</v>
      </c>
      <c r="J154" s="31">
        <v>1</v>
      </c>
      <c r="K154" s="31">
        <v>1</v>
      </c>
      <c r="L154" s="31">
        <v>5</v>
      </c>
      <c r="M154" s="31">
        <v>2</v>
      </c>
      <c r="N154" s="31">
        <v>5</v>
      </c>
      <c r="O154" s="31">
        <v>2</v>
      </c>
      <c r="P154" s="31">
        <v>1</v>
      </c>
      <c r="Q154" s="31">
        <v>1</v>
      </c>
      <c r="R154" s="31">
        <v>42125</v>
      </c>
      <c r="S154" s="31">
        <v>42125</v>
      </c>
      <c r="T154" s="31">
        <v>42418</v>
      </c>
      <c r="U154" s="31">
        <v>42604</v>
      </c>
      <c r="V154" s="31">
        <v>42614</v>
      </c>
      <c r="W154" s="31">
        <v>1</v>
      </c>
      <c r="X154" s="31">
        <v>2</v>
      </c>
      <c r="Y154" s="31">
        <v>2</v>
      </c>
      <c r="Z154" s="31">
        <v>2</v>
      </c>
      <c r="AA154" s="31">
        <v>1</v>
      </c>
      <c r="AB154" s="31">
        <v>2</v>
      </c>
      <c r="AC154" s="31">
        <v>2</v>
      </c>
      <c r="AD154" s="31">
        <v>2</v>
      </c>
      <c r="AE154" s="31">
        <v>3</v>
      </c>
      <c r="AF154" s="31">
        <v>2</v>
      </c>
      <c r="AG154" s="31">
        <v>1</v>
      </c>
      <c r="AH154" s="31">
        <v>2</v>
      </c>
      <c r="AI154" s="31">
        <v>6</v>
      </c>
      <c r="AJ154" s="31">
        <v>1</v>
      </c>
      <c r="AK154" s="31">
        <v>2</v>
      </c>
      <c r="AL154" s="31">
        <v>2</v>
      </c>
      <c r="AM154" s="31">
        <v>2</v>
      </c>
      <c r="AN154" s="31">
        <v>2</v>
      </c>
      <c r="AO154" s="31">
        <v>2</v>
      </c>
      <c r="AP154" s="31">
        <v>2</v>
      </c>
      <c r="AQ154" s="31">
        <v>2</v>
      </c>
      <c r="AR154" s="31">
        <v>2</v>
      </c>
      <c r="AS154" s="31">
        <v>2</v>
      </c>
      <c r="AT154" s="31">
        <v>2</v>
      </c>
      <c r="AU154" s="31">
        <v>2</v>
      </c>
      <c r="AV154" s="31">
        <v>1</v>
      </c>
      <c r="AW154" s="31">
        <v>2</v>
      </c>
      <c r="AX154" s="31">
        <v>1</v>
      </c>
      <c r="AY154" s="31">
        <v>2</v>
      </c>
      <c r="AZ154" s="31">
        <v>1</v>
      </c>
      <c r="BA154" s="31">
        <v>2</v>
      </c>
      <c r="BB154" s="31">
        <v>1</v>
      </c>
      <c r="BC154" s="31">
        <v>1</v>
      </c>
      <c r="BD154" s="31">
        <v>2</v>
      </c>
      <c r="BE154" s="31">
        <v>2</v>
      </c>
      <c r="BF154" s="31">
        <v>2</v>
      </c>
      <c r="BG154" s="31">
        <v>1</v>
      </c>
      <c r="BH154" s="31">
        <v>2</v>
      </c>
      <c r="BI154" s="31">
        <v>1</v>
      </c>
      <c r="BJ154" s="31">
        <v>1</v>
      </c>
      <c r="BK154" s="31">
        <v>1</v>
      </c>
      <c r="BL154" s="31">
        <v>2</v>
      </c>
      <c r="BM154" s="31">
        <v>1</v>
      </c>
      <c r="BN154" s="31">
        <v>1</v>
      </c>
      <c r="BO154" s="31">
        <v>1</v>
      </c>
      <c r="BP154" s="31">
        <v>1</v>
      </c>
      <c r="BQ154" s="31">
        <v>1</v>
      </c>
      <c r="BT154" s="31">
        <v>1</v>
      </c>
      <c r="BU154" s="31">
        <v>2</v>
      </c>
      <c r="BV154" s="31">
        <v>2</v>
      </c>
      <c r="BW154" s="31">
        <v>2</v>
      </c>
      <c r="BX154" s="31">
        <v>2</v>
      </c>
      <c r="BY154" s="31">
        <v>3</v>
      </c>
      <c r="BZ154" s="31">
        <v>2</v>
      </c>
      <c r="CA154" s="31">
        <v>2</v>
      </c>
      <c r="CD154" s="31">
        <v>1</v>
      </c>
      <c r="CH154" s="31">
        <v>1</v>
      </c>
      <c r="CM154" s="31">
        <v>17</v>
      </c>
      <c r="CN154" s="31">
        <v>23</v>
      </c>
      <c r="CO154" s="31">
        <v>5</v>
      </c>
      <c r="CP154" s="31">
        <v>11</v>
      </c>
      <c r="CQ154" s="31">
        <v>1</v>
      </c>
      <c r="CR154" s="31">
        <v>31</v>
      </c>
      <c r="CS154" s="31">
        <v>27</v>
      </c>
      <c r="DA154" s="31">
        <v>4</v>
      </c>
      <c r="DB154" s="31">
        <v>2</v>
      </c>
      <c r="DC154" s="31">
        <v>3</v>
      </c>
      <c r="DD154" s="31">
        <v>1</v>
      </c>
      <c r="DE154" s="31">
        <v>5</v>
      </c>
      <c r="DF154" s="31">
        <v>4</v>
      </c>
      <c r="DG154" s="31">
        <v>4</v>
      </c>
      <c r="DH154" s="31">
        <v>4</v>
      </c>
      <c r="DI154" s="31">
        <v>0</v>
      </c>
      <c r="DJ154" s="31">
        <v>4</v>
      </c>
      <c r="DK154" s="31">
        <v>4</v>
      </c>
      <c r="DL154" s="31">
        <v>0</v>
      </c>
      <c r="DM154" s="31">
        <v>0</v>
      </c>
      <c r="DN154" s="31">
        <v>0</v>
      </c>
      <c r="DO154" s="31">
        <v>0</v>
      </c>
      <c r="DP154" s="31">
        <v>0</v>
      </c>
      <c r="DQ154" s="31">
        <v>0</v>
      </c>
      <c r="DR154" s="31">
        <v>20</v>
      </c>
      <c r="DS154" s="31">
        <v>0.34328358208955201</v>
      </c>
      <c r="DT154" s="31">
        <v>32</v>
      </c>
      <c r="DU154" s="31">
        <v>33</v>
      </c>
      <c r="DV154" s="31">
        <v>211</v>
      </c>
      <c r="DX154" s="31">
        <v>3.72</v>
      </c>
      <c r="DY154" s="31">
        <v>3.2</v>
      </c>
      <c r="DZ154" s="31">
        <v>4.8</v>
      </c>
      <c r="EB154" s="31">
        <v>0.5</v>
      </c>
      <c r="EC154" s="31">
        <v>0.5</v>
      </c>
      <c r="ED154" s="31">
        <v>1.1000000000000001</v>
      </c>
      <c r="EF154" s="31">
        <v>211</v>
      </c>
      <c r="EG154" s="31">
        <v>0</v>
      </c>
      <c r="EH154" s="31">
        <v>200</v>
      </c>
      <c r="EJ154" s="31">
        <v>33</v>
      </c>
      <c r="EK154" s="31">
        <v>40</v>
      </c>
      <c r="EL154" s="31">
        <v>60</v>
      </c>
      <c r="EN154" s="31">
        <v>156</v>
      </c>
      <c r="EO154" s="31">
        <v>0</v>
      </c>
      <c r="EP154" s="31">
        <v>100</v>
      </c>
      <c r="ER154" s="31">
        <v>135</v>
      </c>
      <c r="ES154" s="31">
        <v>0</v>
      </c>
      <c r="ET154" s="31">
        <v>150</v>
      </c>
      <c r="EV154" s="31">
        <v>1</v>
      </c>
      <c r="EW154" s="31">
        <v>2</v>
      </c>
      <c r="EX154" s="31">
        <v>2</v>
      </c>
      <c r="EY154" s="31">
        <v>2</v>
      </c>
      <c r="EZ154" s="31">
        <v>1</v>
      </c>
      <c r="FA154" s="31">
        <v>7</v>
      </c>
      <c r="FB154" s="31">
        <v>1</v>
      </c>
      <c r="FC154" s="31">
        <v>1</v>
      </c>
      <c r="FD154" s="31">
        <v>53</v>
      </c>
      <c r="FK154" s="31">
        <v>2</v>
      </c>
      <c r="FL154" s="31">
        <v>2</v>
      </c>
      <c r="FM154" s="31">
        <v>2</v>
      </c>
      <c r="FN154" s="31">
        <v>2</v>
      </c>
      <c r="FO154" s="31">
        <v>2</v>
      </c>
      <c r="FP154" s="31">
        <v>2</v>
      </c>
      <c r="FQ154" s="31">
        <v>2</v>
      </c>
      <c r="FR154" s="31">
        <v>2</v>
      </c>
      <c r="FS154" s="31">
        <v>4</v>
      </c>
      <c r="FT154" s="31">
        <v>2</v>
      </c>
      <c r="FU154" s="31">
        <v>2</v>
      </c>
      <c r="FV154" s="31">
        <v>2</v>
      </c>
      <c r="FW154" s="31">
        <v>1</v>
      </c>
      <c r="FX154" s="31">
        <v>1</v>
      </c>
      <c r="FY154" s="31">
        <v>2</v>
      </c>
      <c r="GA154" s="31">
        <v>2</v>
      </c>
      <c r="GB154" s="31">
        <v>2</v>
      </c>
      <c r="GC154" s="31">
        <v>1</v>
      </c>
      <c r="GE154" s="31">
        <v>2</v>
      </c>
      <c r="GH154" s="31">
        <v>2</v>
      </c>
      <c r="GJ154" s="31">
        <v>2</v>
      </c>
      <c r="GL154" s="31">
        <v>1</v>
      </c>
      <c r="GM154" s="31">
        <v>2014</v>
      </c>
      <c r="GO154" s="31">
        <v>2</v>
      </c>
      <c r="GQ154" s="31">
        <v>2</v>
      </c>
      <c r="GS154" s="31">
        <v>1</v>
      </c>
      <c r="GU154" s="31">
        <v>2</v>
      </c>
      <c r="GW154" s="31">
        <v>2</v>
      </c>
      <c r="HM154" s="31">
        <v>2</v>
      </c>
      <c r="HP154" s="31">
        <v>2</v>
      </c>
      <c r="HQ154" s="31">
        <v>2</v>
      </c>
      <c r="HR154" s="31">
        <v>2</v>
      </c>
      <c r="HS154" s="31">
        <v>2</v>
      </c>
      <c r="HT154" s="31">
        <v>2</v>
      </c>
      <c r="HU154" s="31">
        <v>2</v>
      </c>
      <c r="HV154" s="31">
        <v>2</v>
      </c>
      <c r="HZ154" s="31">
        <v>2</v>
      </c>
      <c r="IA154" s="31">
        <v>2</v>
      </c>
      <c r="IB154" s="31">
        <v>2</v>
      </c>
      <c r="IC154" s="31">
        <v>2</v>
      </c>
      <c r="ID154" s="31">
        <v>2</v>
      </c>
      <c r="IE154" s="31">
        <v>2</v>
      </c>
      <c r="IF154" s="31">
        <v>2</v>
      </c>
      <c r="IJ154" s="31">
        <v>2</v>
      </c>
      <c r="IK154" s="31">
        <v>2</v>
      </c>
      <c r="IL154" s="31">
        <v>2</v>
      </c>
      <c r="IM154" s="31">
        <v>2</v>
      </c>
      <c r="IN154" s="31">
        <v>2</v>
      </c>
      <c r="IO154" s="31">
        <v>2</v>
      </c>
      <c r="IP154" s="31">
        <v>2</v>
      </c>
      <c r="IT154" s="31">
        <v>2</v>
      </c>
      <c r="IU154" s="31">
        <v>2</v>
      </c>
      <c r="IV154" s="31">
        <v>2</v>
      </c>
      <c r="IW154" s="31">
        <v>2</v>
      </c>
      <c r="IX154" s="31">
        <v>2</v>
      </c>
      <c r="IY154" s="31">
        <v>2</v>
      </c>
      <c r="IZ154" s="31">
        <v>2</v>
      </c>
      <c r="JD154" s="31">
        <v>2</v>
      </c>
      <c r="JE154" s="31">
        <v>2</v>
      </c>
      <c r="JF154" s="31">
        <v>2</v>
      </c>
      <c r="JG154" s="31">
        <v>2</v>
      </c>
      <c r="JH154" s="31">
        <v>2</v>
      </c>
      <c r="JI154" s="31">
        <v>2</v>
      </c>
      <c r="JJ154" s="31">
        <v>2</v>
      </c>
      <c r="JT154" s="31" t="s">
        <v>2812</v>
      </c>
      <c r="JZ154" s="31">
        <v>1</v>
      </c>
      <c r="KC154" s="31">
        <v>2</v>
      </c>
      <c r="KD154" s="31" t="s">
        <v>368</v>
      </c>
      <c r="KE154" s="31">
        <v>55</v>
      </c>
      <c r="LA154" s="31" t="s">
        <v>374</v>
      </c>
      <c r="LB154" s="31" t="s">
        <v>2813</v>
      </c>
      <c r="LC154" s="31">
        <v>2</v>
      </c>
      <c r="LE154" s="31" t="s">
        <v>1449</v>
      </c>
      <c r="LF154" s="31">
        <v>2</v>
      </c>
      <c r="LG154" s="31">
        <v>2</v>
      </c>
      <c r="LH154" s="31">
        <v>1</v>
      </c>
      <c r="LI154" s="31">
        <v>2</v>
      </c>
      <c r="LK154" s="31">
        <v>2</v>
      </c>
      <c r="LM154" s="31">
        <v>2</v>
      </c>
      <c r="LO154" s="31">
        <v>2</v>
      </c>
      <c r="LQ154" s="31">
        <v>2</v>
      </c>
      <c r="LS154" s="31">
        <v>2</v>
      </c>
      <c r="LU154" s="31">
        <v>1</v>
      </c>
      <c r="LW154" s="31">
        <v>2</v>
      </c>
      <c r="LY154" s="31">
        <v>2</v>
      </c>
      <c r="MA154" s="31">
        <v>2</v>
      </c>
      <c r="MC154" s="31">
        <v>2</v>
      </c>
      <c r="ME154" s="31">
        <v>2</v>
      </c>
      <c r="MG154" s="31">
        <v>2</v>
      </c>
      <c r="MI154" s="31">
        <v>2</v>
      </c>
      <c r="MK154" s="31">
        <v>2</v>
      </c>
      <c r="MM154" s="31">
        <v>2</v>
      </c>
      <c r="MO154" s="31">
        <v>2</v>
      </c>
      <c r="MQ154" s="31">
        <v>2</v>
      </c>
      <c r="MS154" s="31">
        <v>2</v>
      </c>
      <c r="MU154" s="31">
        <v>2</v>
      </c>
      <c r="MW154" s="31">
        <v>2</v>
      </c>
      <c r="MY154" s="31" t="s">
        <v>355</v>
      </c>
      <c r="NC154" s="31">
        <v>2</v>
      </c>
      <c r="NE154" s="31">
        <v>2</v>
      </c>
      <c r="NG154" s="31">
        <v>2</v>
      </c>
      <c r="NI154" s="31">
        <v>2</v>
      </c>
      <c r="NK154" s="31">
        <v>2</v>
      </c>
      <c r="NM154" s="31">
        <v>2</v>
      </c>
      <c r="NO154" s="31">
        <v>2</v>
      </c>
      <c r="NQ154" s="31">
        <v>2</v>
      </c>
      <c r="NS154" s="31">
        <v>2</v>
      </c>
      <c r="NU154" s="31">
        <v>2</v>
      </c>
      <c r="NW154" s="31">
        <v>2</v>
      </c>
      <c r="NY154" s="31">
        <v>2</v>
      </c>
      <c r="OA154" s="31">
        <v>2</v>
      </c>
      <c r="OC154" s="31">
        <v>2</v>
      </c>
      <c r="OE154" s="31">
        <v>2</v>
      </c>
      <c r="OG154" s="31">
        <v>2</v>
      </c>
      <c r="OI154" s="31">
        <v>2</v>
      </c>
      <c r="OK154" s="31">
        <v>2</v>
      </c>
      <c r="OM154" s="31">
        <v>2</v>
      </c>
      <c r="OO154" s="31">
        <v>2</v>
      </c>
      <c r="OQ154" s="31" t="s">
        <v>355</v>
      </c>
      <c r="OS154" s="31">
        <v>2</v>
      </c>
      <c r="OU154" s="31">
        <v>2</v>
      </c>
      <c r="OW154" s="31">
        <v>2</v>
      </c>
      <c r="OY154" s="31">
        <v>2</v>
      </c>
      <c r="PA154" s="31">
        <v>2</v>
      </c>
      <c r="PC154" s="31">
        <v>2</v>
      </c>
      <c r="PE154" s="31">
        <v>2</v>
      </c>
      <c r="PG154" s="31">
        <v>2</v>
      </c>
      <c r="PI154" s="31">
        <v>2</v>
      </c>
      <c r="PK154" s="31">
        <v>2</v>
      </c>
      <c r="PM154" s="31">
        <v>2</v>
      </c>
      <c r="PO154" s="31">
        <v>2</v>
      </c>
      <c r="PQ154" s="31">
        <v>2</v>
      </c>
      <c r="PS154" s="31">
        <v>2</v>
      </c>
      <c r="PU154" s="31">
        <v>2</v>
      </c>
      <c r="PW154" s="31">
        <v>2</v>
      </c>
      <c r="PY154" s="31">
        <v>2</v>
      </c>
      <c r="QA154" s="31">
        <v>2</v>
      </c>
      <c r="QC154" s="31">
        <v>2</v>
      </c>
      <c r="QE154" s="31">
        <v>2</v>
      </c>
      <c r="QG154" s="31">
        <v>2</v>
      </c>
      <c r="QI154" s="31" t="s">
        <v>355</v>
      </c>
      <c r="QK154" s="31">
        <v>6</v>
      </c>
      <c r="QL154" s="31">
        <v>2</v>
      </c>
      <c r="QM154" s="31">
        <v>2</v>
      </c>
      <c r="QN154" s="31">
        <v>2</v>
      </c>
      <c r="QO154" s="31">
        <v>2</v>
      </c>
      <c r="QP154" s="31">
        <v>2</v>
      </c>
      <c r="QQ154" s="31">
        <v>2</v>
      </c>
      <c r="QR154" s="31">
        <v>2</v>
      </c>
      <c r="QS154" s="31">
        <v>2</v>
      </c>
      <c r="QT154" s="31">
        <v>2</v>
      </c>
      <c r="QU154" s="31">
        <v>2</v>
      </c>
      <c r="QV154" s="31">
        <v>2</v>
      </c>
      <c r="QW154" s="31">
        <v>2</v>
      </c>
      <c r="QX154" s="31">
        <v>2</v>
      </c>
      <c r="QY154" s="31">
        <v>2</v>
      </c>
      <c r="QZ154" s="31">
        <v>2</v>
      </c>
      <c r="RA154" s="31">
        <v>2</v>
      </c>
      <c r="RB154" s="31">
        <v>2</v>
      </c>
      <c r="RC154" s="31">
        <v>2</v>
      </c>
      <c r="RD154" s="31">
        <v>2</v>
      </c>
      <c r="RE154" s="31">
        <v>2</v>
      </c>
      <c r="RF154" s="31">
        <v>2</v>
      </c>
      <c r="RG154" s="31">
        <v>2</v>
      </c>
      <c r="RH154" s="31">
        <v>2</v>
      </c>
      <c r="RI154" s="31">
        <v>2</v>
      </c>
      <c r="RJ154" s="31">
        <v>2</v>
      </c>
      <c r="RK154" s="31">
        <v>2</v>
      </c>
      <c r="RL154" s="31">
        <v>2</v>
      </c>
      <c r="RM154" s="31">
        <v>2</v>
      </c>
      <c r="RN154" s="31">
        <v>2</v>
      </c>
      <c r="RO154" s="31">
        <v>2</v>
      </c>
      <c r="RP154" s="31">
        <v>2</v>
      </c>
      <c r="RQ154" s="31">
        <v>2</v>
      </c>
      <c r="RR154" s="31">
        <v>2</v>
      </c>
      <c r="RS154" s="31">
        <v>2</v>
      </c>
      <c r="RT154" s="31" t="s">
        <v>1789</v>
      </c>
      <c r="RX154" s="31">
        <v>5</v>
      </c>
      <c r="RY154" s="31">
        <v>2</v>
      </c>
      <c r="RZ154" s="31">
        <v>2</v>
      </c>
      <c r="SA154" s="31">
        <v>2</v>
      </c>
      <c r="SB154" s="31">
        <v>2</v>
      </c>
      <c r="SC154" s="31">
        <v>2</v>
      </c>
      <c r="SD154" s="31">
        <v>5</v>
      </c>
      <c r="SE154" s="31">
        <v>2</v>
      </c>
      <c r="SF154" s="31">
        <v>2</v>
      </c>
      <c r="SG154" s="31">
        <v>2</v>
      </c>
      <c r="SH154" s="31">
        <v>2</v>
      </c>
      <c r="SI154" s="31">
        <v>2</v>
      </c>
      <c r="SJ154" s="31">
        <v>2</v>
      </c>
      <c r="SK154" s="31">
        <v>2</v>
      </c>
      <c r="SL154" s="31">
        <v>2</v>
      </c>
      <c r="SO154" s="31">
        <v>2</v>
      </c>
      <c r="SP154" s="31">
        <v>2</v>
      </c>
      <c r="SQ154" s="31">
        <v>2</v>
      </c>
      <c r="SR154" s="31">
        <v>1</v>
      </c>
      <c r="SS154" s="31">
        <v>1</v>
      </c>
      <c r="ST154" s="31">
        <v>1</v>
      </c>
      <c r="SU154" s="31">
        <v>1</v>
      </c>
      <c r="SV154" s="31">
        <v>1</v>
      </c>
      <c r="SW154" s="31" t="s">
        <v>1442</v>
      </c>
      <c r="SX154" s="31">
        <v>6</v>
      </c>
      <c r="SZ154" s="31">
        <v>2</v>
      </c>
      <c r="TA154" s="31">
        <v>2</v>
      </c>
      <c r="TB154" s="31">
        <v>2</v>
      </c>
      <c r="TC154" s="31">
        <v>2</v>
      </c>
      <c r="TD154" s="31">
        <v>2</v>
      </c>
      <c r="TE154" s="31">
        <v>2</v>
      </c>
      <c r="TF154" s="31">
        <v>2</v>
      </c>
      <c r="TG154" s="31">
        <v>1</v>
      </c>
      <c r="TH154" s="31" t="s">
        <v>1442</v>
      </c>
      <c r="TK154" s="31" t="s">
        <v>1442</v>
      </c>
      <c r="TN154" s="31" t="s">
        <v>2784</v>
      </c>
      <c r="TQ154" s="31">
        <v>10</v>
      </c>
      <c r="TS154" s="31">
        <v>2</v>
      </c>
      <c r="TT154" s="31">
        <v>2</v>
      </c>
      <c r="TU154" s="31">
        <v>2</v>
      </c>
      <c r="TV154" s="31">
        <v>2</v>
      </c>
      <c r="TW154" s="31">
        <v>2</v>
      </c>
      <c r="TX154" s="31">
        <v>2</v>
      </c>
      <c r="TY154" s="31">
        <v>2</v>
      </c>
      <c r="TZ154" s="31">
        <v>1</v>
      </c>
      <c r="UA154" s="31">
        <v>1</v>
      </c>
    </row>
    <row r="155" spans="1:547" s="31" customFormat="1" ht="13.5" customHeight="1">
      <c r="A155" s="31">
        <f t="shared" si="2"/>
        <v>153</v>
      </c>
      <c r="B155" s="31">
        <v>153</v>
      </c>
      <c r="C155" s="31">
        <v>13</v>
      </c>
      <c r="D155" s="31" t="s">
        <v>2767</v>
      </c>
      <c r="E155" s="31" t="s">
        <v>2814</v>
      </c>
      <c r="F155" s="31">
        <v>3</v>
      </c>
      <c r="H155" s="31">
        <v>42363</v>
      </c>
      <c r="I155" s="31">
        <v>21674</v>
      </c>
      <c r="J155" s="31">
        <v>2</v>
      </c>
      <c r="K155" s="31">
        <v>1</v>
      </c>
      <c r="L155" s="31">
        <v>3</v>
      </c>
      <c r="M155" s="31">
        <v>2</v>
      </c>
      <c r="N155" s="31">
        <v>2</v>
      </c>
      <c r="O155" s="31">
        <v>1</v>
      </c>
      <c r="P155" s="31">
        <v>2</v>
      </c>
      <c r="Q155" s="31">
        <v>1</v>
      </c>
      <c r="R155" s="31">
        <v>40544</v>
      </c>
      <c r="S155" s="31">
        <v>40909</v>
      </c>
      <c r="T155" s="31">
        <v>41488</v>
      </c>
      <c r="W155" s="31">
        <v>1</v>
      </c>
      <c r="X155" s="31">
        <v>2</v>
      </c>
      <c r="Y155" s="31">
        <v>2</v>
      </c>
      <c r="Z155" s="31">
        <v>2</v>
      </c>
      <c r="AA155" s="31">
        <v>2</v>
      </c>
      <c r="AB155" s="31">
        <v>2</v>
      </c>
      <c r="AC155" s="31">
        <v>2</v>
      </c>
      <c r="AD155" s="31">
        <v>1</v>
      </c>
      <c r="AE155" s="31">
        <v>2</v>
      </c>
      <c r="AF155" s="31">
        <v>2</v>
      </c>
      <c r="AG155" s="31">
        <v>2</v>
      </c>
      <c r="AH155" s="31">
        <v>1</v>
      </c>
      <c r="AI155" s="31">
        <v>6</v>
      </c>
      <c r="AJ155" s="31">
        <v>2</v>
      </c>
      <c r="AK155" s="31">
        <v>4</v>
      </c>
      <c r="AL155" s="31">
        <v>2</v>
      </c>
      <c r="AM155" s="31">
        <v>2</v>
      </c>
      <c r="AN155" s="31">
        <v>2</v>
      </c>
      <c r="AO155" s="31">
        <v>2</v>
      </c>
      <c r="AP155" s="31">
        <v>2</v>
      </c>
      <c r="AQ155" s="31">
        <v>2</v>
      </c>
      <c r="AR155" s="31">
        <v>2</v>
      </c>
      <c r="AS155" s="31">
        <v>2</v>
      </c>
      <c r="AT155" s="31">
        <v>2</v>
      </c>
      <c r="AU155" s="31">
        <v>2</v>
      </c>
      <c r="AV155" s="31">
        <v>1</v>
      </c>
      <c r="AW155" s="31">
        <v>2</v>
      </c>
      <c r="AX155" s="31">
        <v>1</v>
      </c>
      <c r="AY155" s="31">
        <v>2</v>
      </c>
      <c r="AZ155" s="31">
        <v>1</v>
      </c>
      <c r="BA155" s="31">
        <v>1</v>
      </c>
      <c r="BB155" s="31">
        <v>1</v>
      </c>
      <c r="BC155" s="31">
        <v>1</v>
      </c>
      <c r="BD155" s="31">
        <v>1</v>
      </c>
      <c r="BE155" s="31">
        <v>1</v>
      </c>
      <c r="BF155" s="31">
        <v>2</v>
      </c>
      <c r="BG155" s="31">
        <v>2</v>
      </c>
      <c r="BH155" s="31">
        <v>2</v>
      </c>
      <c r="BI155" s="31">
        <v>2</v>
      </c>
      <c r="BJ155" s="31">
        <v>2</v>
      </c>
      <c r="BK155" s="31">
        <v>2</v>
      </c>
      <c r="BL155" s="31">
        <v>2</v>
      </c>
      <c r="BM155" s="31">
        <v>2</v>
      </c>
      <c r="BN155" s="31">
        <v>2</v>
      </c>
      <c r="BO155" s="31">
        <v>2</v>
      </c>
      <c r="BP155" s="31">
        <v>2</v>
      </c>
      <c r="BQ155" s="31">
        <v>3</v>
      </c>
      <c r="BT155" s="31">
        <v>2</v>
      </c>
      <c r="BU155" s="31">
        <v>2</v>
      </c>
      <c r="BV155" s="31">
        <v>2</v>
      </c>
      <c r="BW155" s="31">
        <v>2</v>
      </c>
      <c r="BX155" s="31">
        <v>2</v>
      </c>
      <c r="BY155" s="31">
        <v>1</v>
      </c>
      <c r="BZ155" s="31">
        <v>2</v>
      </c>
      <c r="CA155" s="31">
        <v>2</v>
      </c>
      <c r="CD155" s="31">
        <v>1</v>
      </c>
      <c r="CH155" s="31">
        <v>1</v>
      </c>
      <c r="CM155" s="31">
        <v>7</v>
      </c>
      <c r="CN155" s="31">
        <v>13</v>
      </c>
      <c r="DA155" s="31">
        <v>2</v>
      </c>
      <c r="DF155" s="31">
        <v>4</v>
      </c>
      <c r="DG155" s="31">
        <v>4</v>
      </c>
      <c r="DH155" s="31">
        <v>4</v>
      </c>
      <c r="DI155" s="31">
        <v>4</v>
      </c>
      <c r="DJ155" s="31">
        <v>3</v>
      </c>
      <c r="DK155" s="31">
        <v>3</v>
      </c>
      <c r="DL155" s="31">
        <v>4</v>
      </c>
      <c r="DM155" s="31">
        <v>4</v>
      </c>
      <c r="DN155" s="31">
        <v>4</v>
      </c>
      <c r="DO155" s="31">
        <v>4</v>
      </c>
      <c r="DP155" s="31">
        <v>4</v>
      </c>
      <c r="DQ155" s="31">
        <v>4</v>
      </c>
      <c r="DR155" s="31">
        <v>46</v>
      </c>
      <c r="DS155" s="31">
        <v>0.34328358208955201</v>
      </c>
      <c r="EB155" s="31">
        <v>0.75</v>
      </c>
      <c r="EF155" s="31">
        <v>233</v>
      </c>
      <c r="EJ155" s="31">
        <v>4.4000000000000004</v>
      </c>
      <c r="EN155" s="31">
        <v>178</v>
      </c>
      <c r="EV155" s="31">
        <v>1</v>
      </c>
      <c r="EW155" s="31">
        <v>2</v>
      </c>
      <c r="EX155" s="31">
        <v>2</v>
      </c>
      <c r="EY155" s="31">
        <v>2</v>
      </c>
      <c r="EZ155" s="31">
        <v>1</v>
      </c>
      <c r="FA155" s="31">
        <v>1</v>
      </c>
      <c r="FD155" s="31">
        <v>53</v>
      </c>
      <c r="FK155" s="31">
        <v>2</v>
      </c>
      <c r="FL155" s="31">
        <v>2</v>
      </c>
      <c r="FM155" s="31">
        <v>2</v>
      </c>
      <c r="FN155" s="31">
        <v>2</v>
      </c>
      <c r="FO155" s="31">
        <v>2</v>
      </c>
      <c r="FP155" s="31">
        <v>2</v>
      </c>
      <c r="FQ155" s="31">
        <v>2</v>
      </c>
      <c r="FR155" s="31">
        <v>2</v>
      </c>
      <c r="FS155" s="31">
        <v>4</v>
      </c>
      <c r="FT155" s="31">
        <v>2</v>
      </c>
      <c r="FU155" s="31">
        <v>2</v>
      </c>
      <c r="FV155" s="31">
        <v>2</v>
      </c>
      <c r="FW155" s="31">
        <v>1</v>
      </c>
      <c r="FX155" s="31">
        <v>1</v>
      </c>
      <c r="FY155" s="31">
        <v>2</v>
      </c>
      <c r="GA155" s="31">
        <v>2</v>
      </c>
      <c r="GB155" s="31">
        <v>2</v>
      </c>
      <c r="GC155" s="31">
        <v>2</v>
      </c>
      <c r="GE155" s="31">
        <v>2</v>
      </c>
      <c r="GH155" s="31">
        <v>2</v>
      </c>
      <c r="GJ155" s="31">
        <v>2</v>
      </c>
      <c r="GL155" s="31">
        <v>2</v>
      </c>
      <c r="GM155" s="31">
        <v>2014</v>
      </c>
      <c r="GO155" s="31">
        <v>2</v>
      </c>
      <c r="GQ155" s="31">
        <v>2</v>
      </c>
      <c r="GS155" s="31">
        <v>2</v>
      </c>
      <c r="GU155" s="31">
        <v>2</v>
      </c>
      <c r="GW155" s="31">
        <v>2</v>
      </c>
      <c r="HM155" s="31">
        <v>2</v>
      </c>
      <c r="HP155" s="31">
        <v>2</v>
      </c>
      <c r="HQ155" s="31">
        <v>2</v>
      </c>
      <c r="HR155" s="31">
        <v>2</v>
      </c>
      <c r="HS155" s="31">
        <v>2</v>
      </c>
      <c r="HT155" s="31">
        <v>2</v>
      </c>
      <c r="HU155" s="31">
        <v>2</v>
      </c>
      <c r="HV155" s="31">
        <v>2</v>
      </c>
      <c r="HZ155" s="31">
        <v>2</v>
      </c>
      <c r="IA155" s="31">
        <v>2</v>
      </c>
      <c r="IB155" s="31">
        <v>2</v>
      </c>
      <c r="IC155" s="31">
        <v>2</v>
      </c>
      <c r="ID155" s="31">
        <v>2</v>
      </c>
      <c r="IE155" s="31">
        <v>2</v>
      </c>
      <c r="IF155" s="31">
        <v>2</v>
      </c>
      <c r="IJ155" s="31">
        <v>2</v>
      </c>
      <c r="IK155" s="31">
        <v>2</v>
      </c>
      <c r="IL155" s="31">
        <v>2</v>
      </c>
      <c r="IM155" s="31">
        <v>2</v>
      </c>
      <c r="IN155" s="31">
        <v>2</v>
      </c>
      <c r="IO155" s="31">
        <v>2</v>
      </c>
      <c r="IP155" s="31">
        <v>2</v>
      </c>
      <c r="IT155" s="31">
        <v>2</v>
      </c>
      <c r="IU155" s="31">
        <v>2</v>
      </c>
      <c r="IV155" s="31">
        <v>2</v>
      </c>
      <c r="IW155" s="31">
        <v>2</v>
      </c>
      <c r="IX155" s="31">
        <v>2</v>
      </c>
      <c r="IY155" s="31">
        <v>2</v>
      </c>
      <c r="IZ155" s="31">
        <v>2</v>
      </c>
      <c r="JD155" s="31">
        <v>2</v>
      </c>
      <c r="JE155" s="31">
        <v>2</v>
      </c>
      <c r="JF155" s="31">
        <v>2</v>
      </c>
      <c r="JG155" s="31">
        <v>2</v>
      </c>
      <c r="JH155" s="31">
        <v>2</v>
      </c>
      <c r="JI155" s="31">
        <v>2</v>
      </c>
      <c r="JJ155" s="31">
        <v>2</v>
      </c>
      <c r="JZ155" s="31">
        <v>1</v>
      </c>
      <c r="KC155" s="31">
        <v>1</v>
      </c>
      <c r="LA155" s="31" t="s">
        <v>2801</v>
      </c>
      <c r="LB155" s="31" t="s">
        <v>365</v>
      </c>
      <c r="LC155" s="31">
        <v>2</v>
      </c>
      <c r="LE155" s="31" t="s">
        <v>1636</v>
      </c>
      <c r="LF155" s="31">
        <v>2</v>
      </c>
      <c r="LG155" s="31">
        <v>2</v>
      </c>
      <c r="LI155" s="31">
        <v>2</v>
      </c>
      <c r="LK155" s="31">
        <v>2</v>
      </c>
      <c r="LM155" s="31">
        <v>2</v>
      </c>
      <c r="LO155" s="31">
        <v>2</v>
      </c>
      <c r="LQ155" s="31">
        <v>2</v>
      </c>
      <c r="LS155" s="31">
        <v>2</v>
      </c>
      <c r="LU155" s="31">
        <v>2</v>
      </c>
      <c r="LW155" s="31">
        <v>2</v>
      </c>
      <c r="LY155" s="31">
        <v>2</v>
      </c>
      <c r="MA155" s="31">
        <v>2</v>
      </c>
      <c r="MC155" s="31">
        <v>2</v>
      </c>
      <c r="ME155" s="31">
        <v>2</v>
      </c>
      <c r="MG155" s="31">
        <v>2</v>
      </c>
      <c r="MI155" s="31">
        <v>2</v>
      </c>
      <c r="MK155" s="31">
        <v>2</v>
      </c>
      <c r="MM155" s="31">
        <v>2</v>
      </c>
      <c r="MO155" s="31">
        <v>2</v>
      </c>
      <c r="MQ155" s="31">
        <v>2</v>
      </c>
      <c r="MS155" s="31">
        <v>2</v>
      </c>
      <c r="MU155" s="31">
        <v>2</v>
      </c>
      <c r="MW155" s="31">
        <v>2</v>
      </c>
      <c r="MY155" s="31" t="s">
        <v>355</v>
      </c>
      <c r="NC155" s="31">
        <v>2</v>
      </c>
      <c r="NE155" s="31">
        <v>2</v>
      </c>
      <c r="NG155" s="31">
        <v>2</v>
      </c>
      <c r="NI155" s="31">
        <v>2</v>
      </c>
      <c r="NK155" s="31">
        <v>2</v>
      </c>
      <c r="NM155" s="31">
        <v>2</v>
      </c>
      <c r="NO155" s="31">
        <v>2</v>
      </c>
      <c r="NQ155" s="31">
        <v>2</v>
      </c>
      <c r="NS155" s="31">
        <v>2</v>
      </c>
      <c r="NU155" s="31">
        <v>2</v>
      </c>
      <c r="NW155" s="31">
        <v>2</v>
      </c>
      <c r="NY155" s="31">
        <v>2</v>
      </c>
      <c r="OA155" s="31">
        <v>2</v>
      </c>
      <c r="OC155" s="31">
        <v>2</v>
      </c>
      <c r="OE155" s="31">
        <v>2</v>
      </c>
      <c r="OG155" s="31">
        <v>2</v>
      </c>
      <c r="OI155" s="31">
        <v>2</v>
      </c>
      <c r="OK155" s="31">
        <v>2</v>
      </c>
      <c r="OM155" s="31">
        <v>2</v>
      </c>
      <c r="OO155" s="31">
        <v>2</v>
      </c>
      <c r="OQ155" s="31" t="s">
        <v>355</v>
      </c>
      <c r="OS155" s="31">
        <v>2</v>
      </c>
      <c r="OU155" s="31">
        <v>2</v>
      </c>
      <c r="OW155" s="31">
        <v>2</v>
      </c>
      <c r="OY155" s="31">
        <v>2</v>
      </c>
      <c r="PA155" s="31">
        <v>2</v>
      </c>
      <c r="PC155" s="31">
        <v>2</v>
      </c>
      <c r="PE155" s="31">
        <v>2</v>
      </c>
      <c r="PG155" s="31">
        <v>2</v>
      </c>
      <c r="PI155" s="31">
        <v>2</v>
      </c>
      <c r="PK155" s="31">
        <v>2</v>
      </c>
      <c r="PM155" s="31">
        <v>2</v>
      </c>
      <c r="PO155" s="31">
        <v>2</v>
      </c>
      <c r="PQ155" s="31">
        <v>2</v>
      </c>
      <c r="PS155" s="31">
        <v>2</v>
      </c>
      <c r="PU155" s="31">
        <v>2</v>
      </c>
      <c r="PW155" s="31">
        <v>2</v>
      </c>
      <c r="PY155" s="31">
        <v>2</v>
      </c>
      <c r="QA155" s="31">
        <v>2</v>
      </c>
      <c r="QC155" s="31">
        <v>2</v>
      </c>
      <c r="QE155" s="31">
        <v>2</v>
      </c>
      <c r="QG155" s="31">
        <v>2</v>
      </c>
      <c r="QI155" s="31" t="s">
        <v>355</v>
      </c>
      <c r="QK155" s="31">
        <v>1</v>
      </c>
      <c r="QL155" s="31">
        <v>2</v>
      </c>
      <c r="QM155" s="31">
        <v>2</v>
      </c>
      <c r="QN155" s="31">
        <v>2</v>
      </c>
      <c r="QO155" s="31">
        <v>2</v>
      </c>
      <c r="QP155" s="31">
        <v>2</v>
      </c>
      <c r="QQ155" s="31">
        <v>2</v>
      </c>
      <c r="QR155" s="31">
        <v>2</v>
      </c>
      <c r="QS155" s="31">
        <v>2</v>
      </c>
      <c r="QT155" s="31">
        <v>2</v>
      </c>
      <c r="QU155" s="31">
        <v>2</v>
      </c>
      <c r="QV155" s="31">
        <v>2</v>
      </c>
      <c r="QW155" s="31">
        <v>2</v>
      </c>
      <c r="QX155" s="31">
        <v>2</v>
      </c>
      <c r="QY155" s="31">
        <v>2</v>
      </c>
      <c r="QZ155" s="31">
        <v>2</v>
      </c>
      <c r="RA155" s="31">
        <v>2</v>
      </c>
      <c r="RB155" s="31">
        <v>2</v>
      </c>
      <c r="RC155" s="31">
        <v>2</v>
      </c>
      <c r="RD155" s="31">
        <v>1</v>
      </c>
      <c r="RE155" s="31">
        <v>2</v>
      </c>
      <c r="RF155" s="31">
        <v>2</v>
      </c>
      <c r="RG155" s="31">
        <v>2</v>
      </c>
      <c r="RH155" s="31">
        <v>2</v>
      </c>
      <c r="RI155" s="31">
        <v>2</v>
      </c>
      <c r="RJ155" s="31">
        <v>2</v>
      </c>
      <c r="RK155" s="31">
        <v>2</v>
      </c>
      <c r="RL155" s="31">
        <v>2</v>
      </c>
      <c r="RM155" s="31">
        <v>2</v>
      </c>
      <c r="RN155" s="31">
        <v>2</v>
      </c>
      <c r="RO155" s="31">
        <v>2</v>
      </c>
      <c r="RP155" s="31">
        <v>2</v>
      </c>
      <c r="RQ155" s="31">
        <v>2</v>
      </c>
      <c r="RR155" s="31">
        <v>2</v>
      </c>
      <c r="RS155" s="31">
        <v>2</v>
      </c>
      <c r="RT155" s="31" t="s">
        <v>1556</v>
      </c>
      <c r="RX155" s="31">
        <v>5</v>
      </c>
      <c r="RY155" s="31">
        <v>2</v>
      </c>
      <c r="RZ155" s="31">
        <v>2</v>
      </c>
      <c r="SA155" s="31">
        <v>2</v>
      </c>
      <c r="SB155" s="31">
        <v>2</v>
      </c>
      <c r="SC155" s="31">
        <v>2</v>
      </c>
      <c r="SD155" s="31">
        <v>5</v>
      </c>
      <c r="SE155" s="31">
        <v>2</v>
      </c>
      <c r="SF155" s="31">
        <v>2</v>
      </c>
      <c r="SG155" s="31">
        <v>2</v>
      </c>
      <c r="SH155" s="31">
        <v>2</v>
      </c>
      <c r="SI155" s="31">
        <v>2</v>
      </c>
      <c r="SJ155" s="31">
        <v>2</v>
      </c>
      <c r="SK155" s="31">
        <v>2</v>
      </c>
      <c r="SL155" s="31">
        <v>2</v>
      </c>
      <c r="SM155" s="31" t="s">
        <v>1442</v>
      </c>
      <c r="SO155" s="31">
        <v>2</v>
      </c>
      <c r="SP155" s="31">
        <v>2</v>
      </c>
      <c r="SQ155" s="31">
        <v>2</v>
      </c>
      <c r="SR155" s="31">
        <v>1</v>
      </c>
      <c r="SS155" s="31">
        <v>1</v>
      </c>
      <c r="ST155" s="31">
        <v>1</v>
      </c>
      <c r="SU155" s="31">
        <v>2</v>
      </c>
      <c r="SV155" s="31">
        <v>2</v>
      </c>
      <c r="SW155" s="31" t="s">
        <v>1442</v>
      </c>
      <c r="SX155" s="31">
        <v>24</v>
      </c>
      <c r="SZ155" s="31">
        <v>2</v>
      </c>
      <c r="TA155" s="31">
        <v>2</v>
      </c>
      <c r="TB155" s="31">
        <v>2</v>
      </c>
      <c r="TC155" s="31">
        <v>2</v>
      </c>
      <c r="TD155" s="31">
        <v>2</v>
      </c>
      <c r="TE155" s="31">
        <v>2</v>
      </c>
      <c r="TF155" s="31">
        <v>2</v>
      </c>
      <c r="TG155" s="31">
        <v>1</v>
      </c>
      <c r="TH155" s="31" t="s">
        <v>1442</v>
      </c>
      <c r="TJ155" s="31" t="s">
        <v>1442</v>
      </c>
      <c r="TK155" s="31" t="s">
        <v>2784</v>
      </c>
      <c r="TQ155" s="31">
        <v>24</v>
      </c>
      <c r="TS155" s="31">
        <v>2</v>
      </c>
      <c r="TT155" s="31">
        <v>2</v>
      </c>
      <c r="TU155" s="31">
        <v>2</v>
      </c>
      <c r="TV155" s="31">
        <v>2</v>
      </c>
      <c r="TW155" s="31">
        <v>2</v>
      </c>
      <c r="TX155" s="31">
        <v>2</v>
      </c>
      <c r="TY155" s="31">
        <v>2</v>
      </c>
      <c r="TZ155" s="31">
        <v>1</v>
      </c>
      <c r="UA155" s="31">
        <v>1</v>
      </c>
    </row>
    <row r="156" spans="1:547" s="31" customFormat="1" ht="13.5" customHeight="1">
      <c r="A156" s="31">
        <f t="shared" si="2"/>
        <v>154</v>
      </c>
      <c r="B156" s="31">
        <v>154</v>
      </c>
      <c r="C156" s="31">
        <v>14</v>
      </c>
      <c r="D156" s="31" t="s">
        <v>2767</v>
      </c>
      <c r="E156" s="31" t="s">
        <v>2815</v>
      </c>
      <c r="F156" s="31">
        <v>2</v>
      </c>
      <c r="G156" s="31" t="s">
        <v>2816</v>
      </c>
      <c r="H156" s="31">
        <v>42320</v>
      </c>
      <c r="I156" s="31">
        <v>29947</v>
      </c>
      <c r="J156" s="31">
        <v>2</v>
      </c>
      <c r="K156" s="31">
        <v>1</v>
      </c>
      <c r="L156" s="31">
        <v>4</v>
      </c>
      <c r="M156" s="31">
        <v>2</v>
      </c>
      <c r="N156" s="31">
        <v>4</v>
      </c>
      <c r="O156" s="31">
        <v>2</v>
      </c>
      <c r="P156" s="31">
        <v>4</v>
      </c>
      <c r="Q156" s="31">
        <v>2</v>
      </c>
      <c r="R156" s="31">
        <v>40238</v>
      </c>
      <c r="S156" s="31">
        <v>40544</v>
      </c>
      <c r="T156" s="31">
        <v>40578</v>
      </c>
      <c r="W156" s="31">
        <v>1</v>
      </c>
      <c r="X156" s="31">
        <v>2</v>
      </c>
      <c r="Y156" s="31">
        <v>2</v>
      </c>
      <c r="Z156" s="31">
        <v>2</v>
      </c>
      <c r="AA156" s="31">
        <v>2</v>
      </c>
      <c r="AB156" s="31">
        <v>2</v>
      </c>
      <c r="AC156" s="31">
        <v>2</v>
      </c>
      <c r="AD156" s="31">
        <v>1</v>
      </c>
      <c r="AE156" s="31">
        <v>2</v>
      </c>
      <c r="AF156" s="31">
        <v>1</v>
      </c>
      <c r="AG156" s="31">
        <v>1</v>
      </c>
      <c r="AH156" s="31">
        <v>1</v>
      </c>
      <c r="AI156" s="31">
        <v>6</v>
      </c>
      <c r="AJ156" s="31">
        <v>1</v>
      </c>
      <c r="AK156" s="31">
        <v>4</v>
      </c>
      <c r="AL156" s="31">
        <v>2</v>
      </c>
      <c r="AM156" s="31">
        <v>1</v>
      </c>
      <c r="AN156" s="31">
        <v>2</v>
      </c>
      <c r="AO156" s="31">
        <v>2</v>
      </c>
      <c r="AP156" s="31">
        <v>1</v>
      </c>
      <c r="AQ156" s="31">
        <v>2</v>
      </c>
      <c r="AR156" s="31">
        <v>2</v>
      </c>
      <c r="AS156" s="31">
        <v>2</v>
      </c>
      <c r="AT156" s="31">
        <v>2</v>
      </c>
      <c r="AU156" s="31">
        <v>2</v>
      </c>
      <c r="AV156" s="31">
        <v>1</v>
      </c>
      <c r="AW156" s="31">
        <v>1</v>
      </c>
      <c r="AX156" s="31">
        <v>1</v>
      </c>
      <c r="AY156" s="31">
        <v>1</v>
      </c>
      <c r="AZ156" s="31">
        <v>1</v>
      </c>
      <c r="BA156" s="31">
        <v>1</v>
      </c>
      <c r="BB156" s="31">
        <v>2</v>
      </c>
      <c r="BC156" s="31">
        <v>1</v>
      </c>
      <c r="BD156" s="31">
        <v>1</v>
      </c>
      <c r="BE156" s="31">
        <v>1</v>
      </c>
      <c r="BF156" s="31">
        <v>1</v>
      </c>
      <c r="BG156" s="31">
        <v>1</v>
      </c>
      <c r="BH156" s="31">
        <v>1</v>
      </c>
      <c r="BI156" s="31">
        <v>2</v>
      </c>
      <c r="BJ156" s="31">
        <v>2</v>
      </c>
      <c r="BK156" s="31">
        <v>2</v>
      </c>
      <c r="BL156" s="31">
        <v>2</v>
      </c>
      <c r="BM156" s="31">
        <v>2</v>
      </c>
      <c r="BN156" s="31">
        <v>2</v>
      </c>
      <c r="BO156" s="31">
        <v>2</v>
      </c>
      <c r="BP156" s="31">
        <v>2</v>
      </c>
      <c r="BQ156" s="31">
        <v>1</v>
      </c>
      <c r="BT156" s="31">
        <v>1</v>
      </c>
      <c r="BU156" s="31">
        <v>2</v>
      </c>
      <c r="BV156" s="31">
        <v>2</v>
      </c>
      <c r="BW156" s="31">
        <v>2</v>
      </c>
      <c r="BX156" s="31">
        <v>2</v>
      </c>
      <c r="BY156" s="31">
        <v>1</v>
      </c>
      <c r="BZ156" s="31">
        <v>2</v>
      </c>
      <c r="CA156" s="31">
        <v>2</v>
      </c>
      <c r="CB156" s="31">
        <v>2</v>
      </c>
      <c r="CC156" s="31">
        <v>2</v>
      </c>
      <c r="CD156" s="31">
        <v>1</v>
      </c>
      <c r="CH156" s="31">
        <v>1</v>
      </c>
      <c r="CM156" s="31">
        <v>11</v>
      </c>
      <c r="CN156" s="31">
        <v>13</v>
      </c>
      <c r="CO156" s="31">
        <v>5</v>
      </c>
      <c r="CP156" s="31">
        <v>7</v>
      </c>
      <c r="CQ156" s="31">
        <v>23</v>
      </c>
      <c r="CR156" s="31">
        <v>17</v>
      </c>
      <c r="CS156" s="31">
        <v>1</v>
      </c>
      <c r="DA156" s="31">
        <v>2</v>
      </c>
      <c r="DB156" s="31">
        <v>4</v>
      </c>
      <c r="DC156" s="31">
        <v>6</v>
      </c>
      <c r="DD156" s="31">
        <v>1</v>
      </c>
      <c r="DE156" s="31">
        <v>6</v>
      </c>
      <c r="DF156" s="31">
        <v>3</v>
      </c>
      <c r="DG156" s="31">
        <v>3</v>
      </c>
      <c r="DH156" s="31">
        <v>3</v>
      </c>
      <c r="DI156" s="31">
        <v>1</v>
      </c>
      <c r="DJ156" s="31">
        <v>0</v>
      </c>
      <c r="DK156" s="31">
        <v>1</v>
      </c>
      <c r="DL156" s="31">
        <v>1</v>
      </c>
      <c r="DM156" s="31">
        <v>1</v>
      </c>
      <c r="DN156" s="31">
        <v>0</v>
      </c>
      <c r="DO156" s="31">
        <v>2</v>
      </c>
      <c r="DP156" s="31">
        <v>3</v>
      </c>
      <c r="DQ156" s="31">
        <v>4</v>
      </c>
      <c r="DR156" s="31">
        <v>22</v>
      </c>
      <c r="DS156" s="31">
        <v>0.34328358208955201</v>
      </c>
      <c r="DT156" s="31">
        <v>77</v>
      </c>
      <c r="EB156" s="31">
        <v>0.65</v>
      </c>
      <c r="EC156" s="31">
        <v>0.84</v>
      </c>
      <c r="ED156" s="31">
        <v>1.25</v>
      </c>
      <c r="EF156" s="31">
        <v>187</v>
      </c>
      <c r="EG156" s="31">
        <v>0</v>
      </c>
      <c r="EH156" s="31">
        <v>200</v>
      </c>
      <c r="EJ156" s="31">
        <v>39</v>
      </c>
      <c r="EK156" s="31">
        <v>40</v>
      </c>
      <c r="EL156" s="31">
        <v>60</v>
      </c>
      <c r="EN156" s="31">
        <v>114</v>
      </c>
      <c r="EO156" s="31">
        <v>50</v>
      </c>
      <c r="EP156" s="31">
        <v>150</v>
      </c>
      <c r="ER156" s="31">
        <v>168</v>
      </c>
      <c r="ES156" s="31">
        <v>0</v>
      </c>
      <c r="ET156" s="31">
        <v>150</v>
      </c>
      <c r="EV156" s="31">
        <v>1</v>
      </c>
      <c r="EW156" s="31">
        <v>2</v>
      </c>
      <c r="EX156" s="31">
        <v>2</v>
      </c>
      <c r="EY156" s="31">
        <v>2</v>
      </c>
      <c r="EZ156" s="31">
        <v>1</v>
      </c>
      <c r="FA156" s="31">
        <v>1</v>
      </c>
      <c r="FB156" s="31">
        <v>1</v>
      </c>
      <c r="FC156" s="31">
        <v>1</v>
      </c>
      <c r="FD156" s="31">
        <v>53</v>
      </c>
      <c r="FK156" s="31">
        <v>2</v>
      </c>
      <c r="FL156" s="31">
        <v>2</v>
      </c>
      <c r="FM156" s="31">
        <v>2</v>
      </c>
      <c r="FN156" s="31">
        <v>2</v>
      </c>
      <c r="FO156" s="31">
        <v>2</v>
      </c>
      <c r="FP156" s="31">
        <v>2</v>
      </c>
      <c r="FQ156" s="31">
        <v>2</v>
      </c>
      <c r="FR156" s="31">
        <v>2</v>
      </c>
      <c r="FS156" s="31">
        <v>4</v>
      </c>
      <c r="FT156" s="31">
        <v>2</v>
      </c>
      <c r="FU156" s="31">
        <v>2</v>
      </c>
      <c r="FV156" s="31">
        <v>2</v>
      </c>
      <c r="FW156" s="31">
        <v>1</v>
      </c>
      <c r="FX156" s="31">
        <v>1</v>
      </c>
      <c r="FY156" s="31">
        <v>2</v>
      </c>
      <c r="GA156" s="31">
        <v>2</v>
      </c>
      <c r="GB156" s="31">
        <v>2</v>
      </c>
      <c r="GC156" s="31">
        <v>2</v>
      </c>
      <c r="GE156" s="31">
        <v>2</v>
      </c>
      <c r="GH156" s="31">
        <v>2</v>
      </c>
      <c r="GJ156" s="31">
        <v>2</v>
      </c>
      <c r="GL156" s="31">
        <v>1</v>
      </c>
      <c r="GM156" s="31">
        <v>2014</v>
      </c>
      <c r="GO156" s="31">
        <v>2</v>
      </c>
      <c r="GQ156" s="31">
        <v>2</v>
      </c>
      <c r="GS156" s="31">
        <v>2</v>
      </c>
      <c r="GU156" s="31">
        <v>2</v>
      </c>
      <c r="GW156" s="31">
        <v>2</v>
      </c>
      <c r="HM156" s="31">
        <v>2</v>
      </c>
      <c r="HP156" s="31">
        <v>2</v>
      </c>
      <c r="HQ156" s="31">
        <v>2</v>
      </c>
      <c r="HR156" s="31">
        <v>2</v>
      </c>
      <c r="HS156" s="31">
        <v>2</v>
      </c>
      <c r="HT156" s="31">
        <v>2</v>
      </c>
      <c r="HU156" s="31">
        <v>2</v>
      </c>
      <c r="HV156" s="31">
        <v>2</v>
      </c>
      <c r="HZ156" s="31">
        <v>2</v>
      </c>
      <c r="IA156" s="31">
        <v>2</v>
      </c>
      <c r="IB156" s="31">
        <v>2</v>
      </c>
      <c r="IC156" s="31">
        <v>2</v>
      </c>
      <c r="ID156" s="31">
        <v>2</v>
      </c>
      <c r="IE156" s="31">
        <v>2</v>
      </c>
      <c r="IF156" s="31">
        <v>2</v>
      </c>
      <c r="IJ156" s="31">
        <v>1</v>
      </c>
      <c r="IK156" s="31">
        <v>1</v>
      </c>
      <c r="IL156" s="31">
        <v>2</v>
      </c>
      <c r="IM156" s="31">
        <v>2</v>
      </c>
      <c r="IN156" s="31">
        <v>2</v>
      </c>
      <c r="IO156" s="31">
        <v>2</v>
      </c>
      <c r="IP156" s="31">
        <v>2</v>
      </c>
      <c r="IT156" s="31">
        <v>2</v>
      </c>
      <c r="IU156" s="31">
        <v>2</v>
      </c>
      <c r="IV156" s="31">
        <v>2</v>
      </c>
      <c r="IW156" s="31">
        <v>2</v>
      </c>
      <c r="IX156" s="31">
        <v>2</v>
      </c>
      <c r="IY156" s="31">
        <v>2</v>
      </c>
      <c r="IZ156" s="31">
        <v>2</v>
      </c>
      <c r="JD156" s="31">
        <v>2</v>
      </c>
      <c r="JE156" s="31">
        <v>2</v>
      </c>
      <c r="JF156" s="31">
        <v>2</v>
      </c>
      <c r="JG156" s="31">
        <v>2</v>
      </c>
      <c r="JH156" s="31">
        <v>2</v>
      </c>
      <c r="JI156" s="31">
        <v>2</v>
      </c>
      <c r="JJ156" s="31">
        <v>2</v>
      </c>
      <c r="JZ156" s="31">
        <v>1</v>
      </c>
      <c r="KC156" s="31">
        <v>1</v>
      </c>
      <c r="LA156" s="31" t="s">
        <v>1729</v>
      </c>
      <c r="LB156" s="31" t="s">
        <v>1629</v>
      </c>
      <c r="LC156" s="31">
        <v>2</v>
      </c>
      <c r="LD156" s="31">
        <v>2</v>
      </c>
      <c r="LE156" s="31" t="s">
        <v>375</v>
      </c>
      <c r="LF156" s="31">
        <v>2</v>
      </c>
      <c r="LG156" s="31">
        <v>2</v>
      </c>
      <c r="LI156" s="31">
        <v>2</v>
      </c>
      <c r="LK156" s="31">
        <v>2</v>
      </c>
      <c r="LM156" s="31">
        <v>2</v>
      </c>
      <c r="LO156" s="31">
        <v>2</v>
      </c>
      <c r="LQ156" s="31">
        <v>2</v>
      </c>
      <c r="LS156" s="31">
        <v>2</v>
      </c>
      <c r="LU156" s="31">
        <v>2</v>
      </c>
      <c r="LW156" s="31">
        <v>2</v>
      </c>
      <c r="LY156" s="31">
        <v>2</v>
      </c>
      <c r="MA156" s="31">
        <v>2</v>
      </c>
      <c r="MC156" s="31">
        <v>2</v>
      </c>
      <c r="ME156" s="31">
        <v>2</v>
      </c>
      <c r="MG156" s="31">
        <v>2</v>
      </c>
      <c r="MI156" s="31">
        <v>2</v>
      </c>
      <c r="MK156" s="31">
        <v>2</v>
      </c>
      <c r="MM156" s="31">
        <v>2</v>
      </c>
      <c r="MO156" s="31">
        <v>2</v>
      </c>
      <c r="MQ156" s="31">
        <v>2</v>
      </c>
      <c r="MS156" s="31">
        <v>2</v>
      </c>
      <c r="MU156" s="31">
        <v>2</v>
      </c>
      <c r="MW156" s="31">
        <v>2</v>
      </c>
      <c r="MY156" s="31" t="s">
        <v>355</v>
      </c>
      <c r="NC156" s="31">
        <v>2</v>
      </c>
      <c r="NE156" s="31">
        <v>2</v>
      </c>
      <c r="NG156" s="31">
        <v>2</v>
      </c>
      <c r="NI156" s="31">
        <v>2</v>
      </c>
      <c r="NK156" s="31">
        <v>2</v>
      </c>
      <c r="NM156" s="31">
        <v>2</v>
      </c>
      <c r="NO156" s="31">
        <v>2</v>
      </c>
      <c r="NQ156" s="31">
        <v>2</v>
      </c>
      <c r="NS156" s="31">
        <v>2</v>
      </c>
      <c r="NU156" s="31">
        <v>2</v>
      </c>
      <c r="NW156" s="31">
        <v>2</v>
      </c>
      <c r="NY156" s="31">
        <v>2</v>
      </c>
      <c r="OA156" s="31">
        <v>2</v>
      </c>
      <c r="OC156" s="31">
        <v>2</v>
      </c>
      <c r="OE156" s="31">
        <v>2</v>
      </c>
      <c r="OG156" s="31">
        <v>2</v>
      </c>
      <c r="OI156" s="31">
        <v>2</v>
      </c>
      <c r="OK156" s="31">
        <v>2</v>
      </c>
      <c r="OM156" s="31">
        <v>2</v>
      </c>
      <c r="OO156" s="31">
        <v>2</v>
      </c>
      <c r="OQ156" s="31" t="s">
        <v>355</v>
      </c>
      <c r="OS156" s="31">
        <v>2</v>
      </c>
      <c r="OU156" s="31">
        <v>2</v>
      </c>
      <c r="OW156" s="31">
        <v>2</v>
      </c>
      <c r="OY156" s="31">
        <v>2</v>
      </c>
      <c r="PA156" s="31">
        <v>2</v>
      </c>
      <c r="PC156" s="31">
        <v>2</v>
      </c>
      <c r="PE156" s="31">
        <v>2</v>
      </c>
      <c r="PG156" s="31">
        <v>2</v>
      </c>
      <c r="PI156" s="31">
        <v>2</v>
      </c>
      <c r="PK156" s="31">
        <v>2</v>
      </c>
      <c r="PM156" s="31">
        <v>2</v>
      </c>
      <c r="PO156" s="31">
        <v>2</v>
      </c>
      <c r="PQ156" s="31">
        <v>2</v>
      </c>
      <c r="PS156" s="31">
        <v>2</v>
      </c>
      <c r="PU156" s="31">
        <v>2</v>
      </c>
      <c r="PW156" s="31">
        <v>2</v>
      </c>
      <c r="PY156" s="31">
        <v>2</v>
      </c>
      <c r="QA156" s="31">
        <v>2</v>
      </c>
      <c r="QC156" s="31">
        <v>2</v>
      </c>
      <c r="QE156" s="31">
        <v>2</v>
      </c>
      <c r="QG156" s="31">
        <v>2</v>
      </c>
      <c r="QI156" s="31" t="s">
        <v>355</v>
      </c>
      <c r="QK156" s="31">
        <v>1</v>
      </c>
      <c r="QL156" s="31">
        <v>2</v>
      </c>
      <c r="QM156" s="31">
        <v>2</v>
      </c>
      <c r="QN156" s="31">
        <v>2</v>
      </c>
      <c r="QO156" s="31">
        <v>2</v>
      </c>
      <c r="QP156" s="31">
        <v>2</v>
      </c>
      <c r="QQ156" s="31">
        <v>2</v>
      </c>
      <c r="QR156" s="31">
        <v>2</v>
      </c>
      <c r="QS156" s="31">
        <v>2</v>
      </c>
      <c r="QT156" s="31">
        <v>2</v>
      </c>
      <c r="QU156" s="31">
        <v>2</v>
      </c>
      <c r="QV156" s="31">
        <v>2</v>
      </c>
      <c r="QW156" s="31">
        <v>2</v>
      </c>
      <c r="QX156" s="31">
        <v>2</v>
      </c>
      <c r="QY156" s="31">
        <v>2</v>
      </c>
      <c r="QZ156" s="31">
        <v>2</v>
      </c>
      <c r="RA156" s="31">
        <v>2</v>
      </c>
      <c r="RB156" s="31">
        <v>2</v>
      </c>
      <c r="RC156" s="31">
        <v>2</v>
      </c>
      <c r="RD156" s="31">
        <v>2</v>
      </c>
      <c r="RE156" s="31">
        <v>2</v>
      </c>
      <c r="RF156" s="31">
        <v>2</v>
      </c>
      <c r="RG156" s="31">
        <v>2</v>
      </c>
      <c r="RH156" s="31">
        <v>2</v>
      </c>
      <c r="RI156" s="31">
        <v>2</v>
      </c>
      <c r="RJ156" s="31">
        <v>2</v>
      </c>
      <c r="RK156" s="31">
        <v>2</v>
      </c>
      <c r="RL156" s="31">
        <v>2</v>
      </c>
      <c r="RM156" s="31">
        <v>2</v>
      </c>
      <c r="RN156" s="31">
        <v>2</v>
      </c>
      <c r="RO156" s="31">
        <v>2</v>
      </c>
      <c r="RP156" s="31">
        <v>2</v>
      </c>
      <c r="RQ156" s="31">
        <v>2</v>
      </c>
      <c r="RR156" s="31">
        <v>2</v>
      </c>
      <c r="RS156" s="31">
        <v>2</v>
      </c>
      <c r="RT156" s="31" t="s">
        <v>2817</v>
      </c>
      <c r="RX156" s="31">
        <v>5</v>
      </c>
      <c r="RY156" s="31">
        <v>2</v>
      </c>
      <c r="RZ156" s="31">
        <v>2</v>
      </c>
      <c r="SA156" s="31">
        <v>2</v>
      </c>
      <c r="SB156" s="31">
        <v>2</v>
      </c>
      <c r="SC156" s="31">
        <v>2</v>
      </c>
      <c r="SD156" s="31">
        <v>5</v>
      </c>
      <c r="SE156" s="31">
        <v>2</v>
      </c>
      <c r="SF156" s="31">
        <v>2</v>
      </c>
      <c r="SG156" s="31">
        <v>2</v>
      </c>
      <c r="SH156" s="31">
        <v>2</v>
      </c>
      <c r="SI156" s="31">
        <v>2</v>
      </c>
      <c r="SJ156" s="31">
        <v>2</v>
      </c>
      <c r="SK156" s="31">
        <v>2</v>
      </c>
      <c r="SL156" s="31">
        <v>2</v>
      </c>
      <c r="SM156" s="31" t="s">
        <v>1442</v>
      </c>
      <c r="SO156" s="31">
        <v>2</v>
      </c>
      <c r="SP156" s="31">
        <v>2</v>
      </c>
      <c r="SQ156" s="31">
        <v>2</v>
      </c>
      <c r="SR156" s="31">
        <v>1</v>
      </c>
      <c r="SS156" s="31">
        <v>1</v>
      </c>
      <c r="ST156" s="31">
        <v>2</v>
      </c>
      <c r="SU156" s="31">
        <v>2</v>
      </c>
      <c r="SV156" s="31">
        <v>2</v>
      </c>
      <c r="SW156" s="31" t="s">
        <v>1442</v>
      </c>
      <c r="SX156" s="31">
        <v>6</v>
      </c>
      <c r="SZ156" s="31">
        <v>2</v>
      </c>
      <c r="TA156" s="31">
        <v>2</v>
      </c>
      <c r="TB156" s="31">
        <v>2</v>
      </c>
      <c r="TC156" s="31">
        <v>2</v>
      </c>
      <c r="TD156" s="31">
        <v>2</v>
      </c>
      <c r="TE156" s="31">
        <v>2</v>
      </c>
      <c r="TF156" s="31">
        <v>2</v>
      </c>
      <c r="TG156" s="31">
        <v>1</v>
      </c>
      <c r="TH156" s="31" t="s">
        <v>1442</v>
      </c>
      <c r="TJ156" s="31" t="s">
        <v>1442</v>
      </c>
      <c r="TK156" s="31" t="s">
        <v>1442</v>
      </c>
      <c r="TQ156" s="31">
        <v>6</v>
      </c>
      <c r="TS156" s="31">
        <v>2</v>
      </c>
      <c r="TT156" s="31">
        <v>2</v>
      </c>
      <c r="TU156" s="31">
        <v>2</v>
      </c>
      <c r="TV156" s="31">
        <v>2</v>
      </c>
      <c r="TW156" s="31">
        <v>2</v>
      </c>
      <c r="TX156" s="31">
        <v>2</v>
      </c>
      <c r="TY156" s="31">
        <v>2</v>
      </c>
      <c r="TZ156" s="31">
        <v>1</v>
      </c>
      <c r="UA156" s="31">
        <v>1</v>
      </c>
    </row>
    <row r="157" spans="1:547" s="31" customFormat="1" ht="13.5" customHeight="1">
      <c r="A157" s="31">
        <f t="shared" si="2"/>
        <v>155</v>
      </c>
      <c r="B157" s="31">
        <v>155</v>
      </c>
      <c r="C157" s="31">
        <v>15</v>
      </c>
      <c r="D157" s="31" t="s">
        <v>2767</v>
      </c>
      <c r="E157" s="31" t="s">
        <v>2818</v>
      </c>
      <c r="F157" s="31">
        <v>3</v>
      </c>
      <c r="H157" s="31">
        <v>42335</v>
      </c>
      <c r="I157" s="31">
        <v>20097</v>
      </c>
      <c r="J157" s="31">
        <v>2</v>
      </c>
      <c r="K157" s="31">
        <v>1</v>
      </c>
      <c r="L157" s="31">
        <v>2</v>
      </c>
      <c r="M157" s="31">
        <v>1</v>
      </c>
      <c r="N157" s="31">
        <v>2</v>
      </c>
      <c r="O157" s="31">
        <v>1</v>
      </c>
      <c r="P157" s="31">
        <v>2</v>
      </c>
      <c r="Q157" s="31">
        <v>1</v>
      </c>
      <c r="R157" s="31">
        <v>41852</v>
      </c>
      <c r="S157" s="31">
        <v>42005</v>
      </c>
      <c r="T157" s="31">
        <v>42244</v>
      </c>
      <c r="V157" s="31">
        <v>42593</v>
      </c>
      <c r="W157" s="31">
        <v>1</v>
      </c>
      <c r="X157" s="31">
        <v>2</v>
      </c>
      <c r="Y157" s="31">
        <v>2</v>
      </c>
      <c r="Z157" s="31">
        <v>2</v>
      </c>
      <c r="AA157" s="31">
        <v>2</v>
      </c>
      <c r="AB157" s="31">
        <v>2</v>
      </c>
      <c r="AC157" s="31">
        <v>2</v>
      </c>
      <c r="AD157" s="31">
        <v>1</v>
      </c>
      <c r="AE157" s="31">
        <v>3</v>
      </c>
      <c r="AF157" s="31">
        <v>2</v>
      </c>
      <c r="AG157" s="31">
        <v>1</v>
      </c>
      <c r="AH157" s="31">
        <v>2</v>
      </c>
      <c r="AI157" s="31">
        <v>6</v>
      </c>
      <c r="AJ157" s="31">
        <v>2</v>
      </c>
      <c r="AK157" s="31">
        <v>4</v>
      </c>
      <c r="AL157" s="31">
        <v>2</v>
      </c>
      <c r="AM157" s="31">
        <v>1</v>
      </c>
      <c r="AN157" s="31">
        <v>2</v>
      </c>
      <c r="AO157" s="31">
        <v>2</v>
      </c>
      <c r="AP157" s="31">
        <v>2</v>
      </c>
      <c r="AQ157" s="31">
        <v>1</v>
      </c>
      <c r="AR157" s="31">
        <v>1</v>
      </c>
      <c r="AS157" s="31">
        <v>1</v>
      </c>
      <c r="AT157" s="31">
        <v>1</v>
      </c>
      <c r="AU157" s="31">
        <v>2</v>
      </c>
      <c r="AV157" s="31">
        <v>1</v>
      </c>
      <c r="AW157" s="31">
        <v>1</v>
      </c>
      <c r="AX157" s="31">
        <v>1</v>
      </c>
      <c r="AY157" s="31">
        <v>1</v>
      </c>
      <c r="AZ157" s="31">
        <v>1</v>
      </c>
      <c r="BA157" s="31">
        <v>1</v>
      </c>
      <c r="BB157" s="31">
        <v>2</v>
      </c>
      <c r="BC157" s="31">
        <v>1</v>
      </c>
      <c r="BD157" s="31">
        <v>1</v>
      </c>
      <c r="BE157" s="31">
        <v>1</v>
      </c>
      <c r="BF157" s="31">
        <v>1</v>
      </c>
      <c r="BG157" s="31">
        <v>1</v>
      </c>
      <c r="BH157" s="31">
        <v>1</v>
      </c>
      <c r="BI157" s="31">
        <v>2</v>
      </c>
      <c r="BJ157" s="31">
        <v>2</v>
      </c>
      <c r="BK157" s="31">
        <v>2</v>
      </c>
      <c r="BL157" s="31">
        <v>2</v>
      </c>
      <c r="BM157" s="31">
        <v>2</v>
      </c>
      <c r="BN157" s="31">
        <v>2</v>
      </c>
      <c r="BO157" s="31">
        <v>2</v>
      </c>
      <c r="BP157" s="31">
        <v>2</v>
      </c>
      <c r="BQ157" s="31">
        <v>1</v>
      </c>
      <c r="BT157" s="31">
        <v>1</v>
      </c>
      <c r="BU157" s="31">
        <v>2</v>
      </c>
      <c r="BV157" s="31">
        <v>2</v>
      </c>
      <c r="BW157" s="31">
        <v>2</v>
      </c>
      <c r="BX157" s="31">
        <v>2</v>
      </c>
      <c r="BY157" s="31">
        <v>1</v>
      </c>
      <c r="BZ157" s="31">
        <v>2</v>
      </c>
      <c r="CA157" s="31">
        <v>2</v>
      </c>
      <c r="CD157" s="31">
        <v>1</v>
      </c>
      <c r="CH157" s="31">
        <v>1</v>
      </c>
      <c r="CM157" s="31">
        <v>17</v>
      </c>
      <c r="CN157" s="31">
        <v>5</v>
      </c>
      <c r="CO157" s="31">
        <v>23</v>
      </c>
      <c r="CP157" s="31">
        <v>11</v>
      </c>
      <c r="CQ157" s="31">
        <v>1</v>
      </c>
      <c r="DA157" s="31">
        <v>4</v>
      </c>
      <c r="DB157" s="31">
        <v>2</v>
      </c>
      <c r="DC157" s="31">
        <v>3</v>
      </c>
      <c r="DD157" s="31">
        <v>1</v>
      </c>
      <c r="DE157" s="31">
        <v>12</v>
      </c>
      <c r="DF157" s="31">
        <v>0</v>
      </c>
      <c r="DG157" s="31">
        <v>4</v>
      </c>
      <c r="DH157" s="31">
        <v>2</v>
      </c>
      <c r="DI157" s="31">
        <v>0</v>
      </c>
      <c r="DJ157" s="31">
        <v>0</v>
      </c>
      <c r="DK157" s="31">
        <v>0</v>
      </c>
      <c r="DL157" s="31">
        <v>0</v>
      </c>
      <c r="DM157" s="31">
        <v>0</v>
      </c>
      <c r="DN157" s="31">
        <v>0</v>
      </c>
      <c r="DO157" s="31">
        <v>2</v>
      </c>
      <c r="DP157" s="31">
        <v>4</v>
      </c>
      <c r="DQ157" s="31">
        <v>4</v>
      </c>
      <c r="DR157" s="31">
        <v>16</v>
      </c>
      <c r="DS157" s="31">
        <v>0.34328358208955201</v>
      </c>
      <c r="DT157" s="31">
        <v>116</v>
      </c>
      <c r="DX157" s="31">
        <v>3.22</v>
      </c>
      <c r="EB157" s="31">
        <v>0.65</v>
      </c>
      <c r="EJ157" s="31">
        <v>41.9</v>
      </c>
      <c r="EN157" s="31">
        <v>202</v>
      </c>
      <c r="ER157" s="31">
        <v>178</v>
      </c>
      <c r="EV157" s="31">
        <v>2</v>
      </c>
      <c r="EW157" s="31">
        <v>2</v>
      </c>
      <c r="EX157" s="31">
        <v>2</v>
      </c>
      <c r="EY157" s="31">
        <v>2</v>
      </c>
      <c r="EZ157" s="31">
        <v>1</v>
      </c>
      <c r="FA157" s="31">
        <v>1</v>
      </c>
      <c r="FB157" s="31">
        <v>1</v>
      </c>
      <c r="FC157" s="31">
        <v>1</v>
      </c>
      <c r="FD157" s="31">
        <v>53</v>
      </c>
      <c r="FH157" s="31">
        <v>30</v>
      </c>
      <c r="FK157" s="31">
        <v>2</v>
      </c>
      <c r="FL157" s="31">
        <v>2</v>
      </c>
      <c r="FM157" s="31">
        <v>2</v>
      </c>
      <c r="FN157" s="31">
        <v>2</v>
      </c>
      <c r="FO157" s="31">
        <v>2</v>
      </c>
      <c r="FP157" s="31">
        <v>2</v>
      </c>
      <c r="FQ157" s="31">
        <v>2</v>
      </c>
      <c r="FR157" s="31">
        <v>2</v>
      </c>
      <c r="FS157" s="31">
        <v>4</v>
      </c>
      <c r="FT157" s="31">
        <v>2</v>
      </c>
      <c r="FU157" s="31">
        <v>2</v>
      </c>
      <c r="FV157" s="31">
        <v>2</v>
      </c>
      <c r="FW157" s="31">
        <v>1</v>
      </c>
      <c r="FX157" s="31">
        <v>1</v>
      </c>
      <c r="FY157" s="31">
        <v>2</v>
      </c>
      <c r="GA157" s="31">
        <v>2</v>
      </c>
      <c r="GB157" s="31">
        <v>2</v>
      </c>
      <c r="GC157" s="31">
        <v>2</v>
      </c>
      <c r="GE157" s="31">
        <v>2</v>
      </c>
      <c r="GH157" s="31">
        <v>2</v>
      </c>
      <c r="GJ157" s="31">
        <v>2</v>
      </c>
      <c r="GL157" s="31">
        <v>1</v>
      </c>
      <c r="GM157" s="31">
        <v>2014</v>
      </c>
      <c r="GO157" s="31">
        <v>2</v>
      </c>
      <c r="GQ157" s="31">
        <v>2</v>
      </c>
      <c r="GS157" s="31">
        <v>2</v>
      </c>
      <c r="GU157" s="31">
        <v>2</v>
      </c>
      <c r="GW157" s="31">
        <v>2</v>
      </c>
      <c r="HM157" s="31">
        <v>2</v>
      </c>
      <c r="HP157" s="31">
        <v>2</v>
      </c>
      <c r="HQ157" s="31">
        <v>2</v>
      </c>
      <c r="HR157" s="31">
        <v>2</v>
      </c>
      <c r="HS157" s="31">
        <v>2</v>
      </c>
      <c r="HT157" s="31">
        <v>2</v>
      </c>
      <c r="HU157" s="31">
        <v>2</v>
      </c>
      <c r="HV157" s="31">
        <v>2</v>
      </c>
      <c r="HW157" s="31" t="s">
        <v>361</v>
      </c>
      <c r="HZ157" s="31">
        <v>2</v>
      </c>
      <c r="IA157" s="31">
        <v>2</v>
      </c>
      <c r="IB157" s="31">
        <v>2</v>
      </c>
      <c r="IC157" s="31">
        <v>2</v>
      </c>
      <c r="ID157" s="31">
        <v>2</v>
      </c>
      <c r="IE157" s="31">
        <v>2</v>
      </c>
      <c r="IF157" s="31">
        <v>2</v>
      </c>
      <c r="IJ157" s="31">
        <v>2</v>
      </c>
      <c r="IK157" s="31">
        <v>2</v>
      </c>
      <c r="IL157" s="31">
        <v>2</v>
      </c>
      <c r="IM157" s="31">
        <v>2</v>
      </c>
      <c r="IN157" s="31">
        <v>2</v>
      </c>
      <c r="IO157" s="31">
        <v>2</v>
      </c>
      <c r="IP157" s="31">
        <v>2</v>
      </c>
      <c r="IT157" s="31">
        <v>2</v>
      </c>
      <c r="IU157" s="31">
        <v>2</v>
      </c>
      <c r="IV157" s="31">
        <v>2</v>
      </c>
      <c r="IW157" s="31">
        <v>2</v>
      </c>
      <c r="IX157" s="31">
        <v>2</v>
      </c>
      <c r="IY157" s="31">
        <v>2</v>
      </c>
      <c r="IZ157" s="31">
        <v>2</v>
      </c>
      <c r="JA157" s="31" t="s">
        <v>1452</v>
      </c>
      <c r="JD157" s="31">
        <v>2</v>
      </c>
      <c r="JE157" s="31">
        <v>2</v>
      </c>
      <c r="JF157" s="31">
        <v>2</v>
      </c>
      <c r="JG157" s="31">
        <v>2</v>
      </c>
      <c r="JH157" s="31">
        <v>2</v>
      </c>
      <c r="JI157" s="31">
        <v>2</v>
      </c>
      <c r="JJ157" s="31">
        <v>2</v>
      </c>
      <c r="JZ157" s="31">
        <v>2</v>
      </c>
      <c r="KB157" s="31">
        <v>60</v>
      </c>
      <c r="KC157" s="31">
        <v>2</v>
      </c>
      <c r="KD157" s="31">
        <v>90</v>
      </c>
      <c r="LA157" s="31" t="s">
        <v>1648</v>
      </c>
      <c r="LB157" s="31" t="s">
        <v>369</v>
      </c>
      <c r="LC157" s="31">
        <v>2</v>
      </c>
      <c r="LE157" s="31" t="s">
        <v>2819</v>
      </c>
      <c r="LF157" s="31">
        <v>2</v>
      </c>
      <c r="LG157" s="31">
        <v>2</v>
      </c>
      <c r="LI157" s="31">
        <v>2</v>
      </c>
      <c r="LK157" s="31">
        <v>2</v>
      </c>
      <c r="LM157" s="31">
        <v>2</v>
      </c>
      <c r="LO157" s="31">
        <v>2</v>
      </c>
      <c r="LQ157" s="31">
        <v>2</v>
      </c>
      <c r="LS157" s="31">
        <v>2</v>
      </c>
      <c r="LU157" s="31">
        <v>2</v>
      </c>
      <c r="LW157" s="31">
        <v>2</v>
      </c>
      <c r="LY157" s="31">
        <v>2</v>
      </c>
      <c r="MA157" s="31">
        <v>2</v>
      </c>
      <c r="MC157" s="31">
        <v>2</v>
      </c>
      <c r="ME157" s="31">
        <v>2</v>
      </c>
      <c r="MG157" s="31">
        <v>2</v>
      </c>
      <c r="MI157" s="31">
        <v>2</v>
      </c>
      <c r="MK157" s="31">
        <v>2</v>
      </c>
      <c r="MM157" s="31">
        <v>2</v>
      </c>
      <c r="MO157" s="31">
        <v>2</v>
      </c>
      <c r="MQ157" s="31">
        <v>2</v>
      </c>
      <c r="MS157" s="31">
        <v>2</v>
      </c>
      <c r="MU157" s="31">
        <v>2</v>
      </c>
      <c r="MW157" s="31">
        <v>2</v>
      </c>
      <c r="MY157" s="31" t="s">
        <v>355</v>
      </c>
      <c r="NC157" s="31">
        <v>2</v>
      </c>
      <c r="NE157" s="31">
        <v>2</v>
      </c>
      <c r="NG157" s="31">
        <v>2</v>
      </c>
      <c r="NI157" s="31">
        <v>2</v>
      </c>
      <c r="NK157" s="31">
        <v>2</v>
      </c>
      <c r="NM157" s="31">
        <v>2</v>
      </c>
      <c r="NO157" s="31">
        <v>2</v>
      </c>
      <c r="NQ157" s="31">
        <v>2</v>
      </c>
      <c r="NS157" s="31">
        <v>2</v>
      </c>
      <c r="NU157" s="31">
        <v>2</v>
      </c>
      <c r="NW157" s="31">
        <v>2</v>
      </c>
      <c r="NY157" s="31">
        <v>2</v>
      </c>
      <c r="OA157" s="31">
        <v>2</v>
      </c>
      <c r="OC157" s="31">
        <v>2</v>
      </c>
      <c r="OE157" s="31">
        <v>2</v>
      </c>
      <c r="OG157" s="31">
        <v>2</v>
      </c>
      <c r="OI157" s="31">
        <v>2</v>
      </c>
      <c r="OK157" s="31">
        <v>2</v>
      </c>
      <c r="OM157" s="31">
        <v>2</v>
      </c>
      <c r="OO157" s="31">
        <v>2</v>
      </c>
      <c r="OQ157" s="31" t="s">
        <v>355</v>
      </c>
      <c r="OS157" s="31">
        <v>2</v>
      </c>
      <c r="OU157" s="31">
        <v>2</v>
      </c>
      <c r="OW157" s="31">
        <v>2</v>
      </c>
      <c r="OY157" s="31">
        <v>2</v>
      </c>
      <c r="PA157" s="31">
        <v>2</v>
      </c>
      <c r="PC157" s="31">
        <v>2</v>
      </c>
      <c r="PE157" s="31">
        <v>2</v>
      </c>
      <c r="PG157" s="31">
        <v>2</v>
      </c>
      <c r="PI157" s="31">
        <v>2</v>
      </c>
      <c r="PK157" s="31">
        <v>2</v>
      </c>
      <c r="PM157" s="31">
        <v>2</v>
      </c>
      <c r="PO157" s="31">
        <v>2</v>
      </c>
      <c r="PQ157" s="31">
        <v>2</v>
      </c>
      <c r="PS157" s="31">
        <v>2</v>
      </c>
      <c r="PU157" s="31">
        <v>2</v>
      </c>
      <c r="PW157" s="31">
        <v>2</v>
      </c>
      <c r="PY157" s="31">
        <v>2</v>
      </c>
      <c r="QA157" s="31">
        <v>2</v>
      </c>
      <c r="QC157" s="31">
        <v>2</v>
      </c>
      <c r="QE157" s="31">
        <v>2</v>
      </c>
      <c r="QG157" s="31">
        <v>2</v>
      </c>
      <c r="QI157" s="31" t="s">
        <v>355</v>
      </c>
      <c r="QK157" s="31">
        <v>1</v>
      </c>
      <c r="QL157" s="31">
        <v>2</v>
      </c>
      <c r="QM157" s="31">
        <v>2</v>
      </c>
      <c r="QN157" s="31">
        <v>2</v>
      </c>
      <c r="QO157" s="31">
        <v>2</v>
      </c>
      <c r="QP157" s="31">
        <v>2</v>
      </c>
      <c r="QQ157" s="31">
        <v>2</v>
      </c>
      <c r="QR157" s="31">
        <v>1</v>
      </c>
      <c r="QS157" s="31">
        <v>2</v>
      </c>
      <c r="QT157" s="31">
        <v>2</v>
      </c>
      <c r="QU157" s="31">
        <v>2</v>
      </c>
      <c r="QV157" s="31">
        <v>2</v>
      </c>
      <c r="QW157" s="31">
        <v>2</v>
      </c>
      <c r="QX157" s="31">
        <v>2</v>
      </c>
      <c r="QY157" s="31">
        <v>2</v>
      </c>
      <c r="QZ157" s="31">
        <v>2</v>
      </c>
      <c r="RA157" s="31">
        <v>2</v>
      </c>
      <c r="RB157" s="31">
        <v>2</v>
      </c>
      <c r="RC157" s="31">
        <v>2</v>
      </c>
      <c r="RD157" s="31">
        <v>2</v>
      </c>
      <c r="RE157" s="31">
        <v>2</v>
      </c>
      <c r="RF157" s="31">
        <v>2</v>
      </c>
      <c r="RG157" s="31">
        <v>2</v>
      </c>
      <c r="RH157" s="31">
        <v>2</v>
      </c>
      <c r="RI157" s="31">
        <v>2</v>
      </c>
      <c r="RJ157" s="31">
        <v>2</v>
      </c>
      <c r="RK157" s="31">
        <v>2</v>
      </c>
      <c r="RL157" s="31">
        <v>2</v>
      </c>
      <c r="RM157" s="31">
        <v>2</v>
      </c>
      <c r="RN157" s="31">
        <v>2</v>
      </c>
      <c r="RO157" s="31">
        <v>2</v>
      </c>
      <c r="RP157" s="31">
        <v>2</v>
      </c>
      <c r="RQ157" s="31">
        <v>2</v>
      </c>
      <c r="RR157" s="31">
        <v>2</v>
      </c>
      <c r="RS157" s="31">
        <v>2</v>
      </c>
      <c r="RT157" s="31" t="s">
        <v>2820</v>
      </c>
      <c r="RV157" s="31" t="s">
        <v>1556</v>
      </c>
      <c r="RX157" s="31">
        <v>2</v>
      </c>
      <c r="RY157" s="31">
        <v>1</v>
      </c>
      <c r="RZ157" s="31">
        <v>2</v>
      </c>
      <c r="SA157" s="31">
        <v>2</v>
      </c>
      <c r="SB157" s="31">
        <v>2</v>
      </c>
      <c r="SC157" s="31">
        <v>2</v>
      </c>
      <c r="SD157" s="31">
        <v>2</v>
      </c>
      <c r="SE157" s="31">
        <v>1</v>
      </c>
      <c r="SF157" s="31">
        <v>2</v>
      </c>
      <c r="SG157" s="31">
        <v>2</v>
      </c>
      <c r="SH157" s="31">
        <v>2</v>
      </c>
      <c r="SI157" s="31">
        <v>2</v>
      </c>
      <c r="SJ157" s="31">
        <v>2</v>
      </c>
      <c r="SK157" s="31">
        <v>2</v>
      </c>
      <c r="SL157" s="31">
        <v>2</v>
      </c>
      <c r="SM157" s="31" t="s">
        <v>2821</v>
      </c>
      <c r="SO157" s="31">
        <v>2</v>
      </c>
      <c r="SP157" s="31">
        <v>2</v>
      </c>
      <c r="SQ157" s="31">
        <v>2</v>
      </c>
      <c r="SR157" s="31">
        <v>2</v>
      </c>
      <c r="SS157" s="31">
        <v>2</v>
      </c>
      <c r="ST157" s="31">
        <v>2</v>
      </c>
      <c r="SU157" s="31">
        <v>2</v>
      </c>
      <c r="SV157" s="31">
        <v>2</v>
      </c>
      <c r="SW157" s="31" t="s">
        <v>1442</v>
      </c>
      <c r="SX157" s="31">
        <v>6</v>
      </c>
      <c r="SZ157" s="31">
        <v>2</v>
      </c>
      <c r="TA157" s="31">
        <v>2</v>
      </c>
      <c r="TB157" s="31">
        <v>2</v>
      </c>
      <c r="TC157" s="31">
        <v>1</v>
      </c>
      <c r="TD157" s="31">
        <v>1</v>
      </c>
      <c r="TE157" s="31">
        <v>1</v>
      </c>
      <c r="TF157" s="31">
        <v>2</v>
      </c>
      <c r="TG157" s="31">
        <v>1</v>
      </c>
      <c r="TH157" s="31" t="s">
        <v>1442</v>
      </c>
      <c r="TJ157" s="31" t="s">
        <v>2821</v>
      </c>
      <c r="TK157" s="31" t="s">
        <v>356</v>
      </c>
      <c r="TQ157" s="31">
        <v>9</v>
      </c>
      <c r="TS157" s="31">
        <v>2</v>
      </c>
      <c r="TT157" s="31">
        <v>2</v>
      </c>
      <c r="TU157" s="31">
        <v>2</v>
      </c>
      <c r="TV157" s="31">
        <v>2</v>
      </c>
      <c r="TW157" s="31">
        <v>2</v>
      </c>
      <c r="TX157" s="31">
        <v>2</v>
      </c>
      <c r="TY157" s="31">
        <v>2</v>
      </c>
      <c r="TZ157" s="31">
        <v>1</v>
      </c>
      <c r="UA157" s="31">
        <v>1</v>
      </c>
    </row>
    <row r="158" spans="1:547" s="31" customFormat="1" ht="13.5" customHeight="1">
      <c r="A158" s="31">
        <f t="shared" si="2"/>
        <v>156</v>
      </c>
      <c r="B158" s="31">
        <v>156</v>
      </c>
      <c r="C158" s="31">
        <v>16</v>
      </c>
      <c r="D158" s="31" t="s">
        <v>2767</v>
      </c>
      <c r="E158" s="31" t="s">
        <v>2822</v>
      </c>
      <c r="F158" s="31">
        <v>2</v>
      </c>
      <c r="G158" s="31" t="s">
        <v>2823</v>
      </c>
      <c r="H158" s="31">
        <v>41256</v>
      </c>
      <c r="I158" s="31">
        <v>22282</v>
      </c>
      <c r="J158" s="31">
        <v>2</v>
      </c>
      <c r="K158" s="31">
        <v>1</v>
      </c>
      <c r="L158" s="31">
        <v>1</v>
      </c>
      <c r="M158" s="31">
        <v>1</v>
      </c>
      <c r="N158" s="31">
        <v>2</v>
      </c>
      <c r="O158" s="31">
        <v>1</v>
      </c>
      <c r="P158" s="31">
        <v>1</v>
      </c>
      <c r="Q158" s="31">
        <v>1</v>
      </c>
      <c r="R158" s="31">
        <v>41091</v>
      </c>
      <c r="S158" s="31">
        <v>41122</v>
      </c>
      <c r="T158" s="31">
        <v>41256</v>
      </c>
      <c r="W158" s="31">
        <v>1</v>
      </c>
      <c r="X158" s="31">
        <v>2</v>
      </c>
      <c r="Y158" s="31">
        <v>2</v>
      </c>
      <c r="Z158" s="31">
        <v>2</v>
      </c>
      <c r="AA158" s="31">
        <v>2</v>
      </c>
      <c r="AB158" s="31">
        <v>2</v>
      </c>
      <c r="AC158" s="31">
        <v>2</v>
      </c>
      <c r="AD158" s="31">
        <v>2</v>
      </c>
      <c r="AE158" s="31">
        <v>2</v>
      </c>
      <c r="AF158" s="31">
        <v>1</v>
      </c>
      <c r="AG158" s="31">
        <v>1</v>
      </c>
      <c r="AH158" s="31">
        <v>2</v>
      </c>
      <c r="AI158" s="31">
        <v>6</v>
      </c>
      <c r="AJ158" s="31">
        <v>2</v>
      </c>
      <c r="AK158" s="31">
        <v>4</v>
      </c>
      <c r="AL158" s="31">
        <v>2</v>
      </c>
      <c r="AM158" s="31">
        <v>2</v>
      </c>
      <c r="AN158" s="31">
        <v>2</v>
      </c>
      <c r="AO158" s="31">
        <v>2</v>
      </c>
      <c r="AP158" s="31">
        <v>2</v>
      </c>
      <c r="AQ158" s="31">
        <v>2</v>
      </c>
      <c r="AR158" s="31">
        <v>2</v>
      </c>
      <c r="AS158" s="31">
        <v>2</v>
      </c>
      <c r="AT158" s="31">
        <v>2</v>
      </c>
      <c r="AU158" s="31">
        <v>2</v>
      </c>
      <c r="AV158" s="31">
        <v>1</v>
      </c>
      <c r="AW158" s="31">
        <v>1</v>
      </c>
      <c r="AX158" s="31">
        <v>2</v>
      </c>
      <c r="AY158" s="31">
        <v>2</v>
      </c>
      <c r="AZ158" s="31">
        <v>1</v>
      </c>
      <c r="BA158" s="31">
        <v>2</v>
      </c>
      <c r="BB158" s="31">
        <v>2</v>
      </c>
      <c r="BC158" s="31">
        <v>1</v>
      </c>
      <c r="BD158" s="31">
        <v>1</v>
      </c>
      <c r="BE158" s="31">
        <v>1</v>
      </c>
      <c r="BF158" s="31">
        <v>2</v>
      </c>
      <c r="BG158" s="31">
        <v>2</v>
      </c>
      <c r="BH158" s="31">
        <v>2</v>
      </c>
      <c r="BI158" s="31">
        <v>2</v>
      </c>
      <c r="BJ158" s="31">
        <v>1</v>
      </c>
      <c r="BK158" s="31">
        <v>2</v>
      </c>
      <c r="BL158" s="31">
        <v>2</v>
      </c>
      <c r="BM158" s="31">
        <v>2</v>
      </c>
      <c r="BN158" s="31">
        <v>2</v>
      </c>
      <c r="BO158" s="31">
        <v>2</v>
      </c>
      <c r="BP158" s="31">
        <v>2</v>
      </c>
      <c r="BQ158" s="31">
        <v>1</v>
      </c>
      <c r="BT158" s="31">
        <v>2</v>
      </c>
      <c r="BU158" s="31">
        <v>2</v>
      </c>
      <c r="BV158" s="31">
        <v>2</v>
      </c>
      <c r="BW158" s="31">
        <v>2</v>
      </c>
      <c r="BX158" s="31">
        <v>2</v>
      </c>
      <c r="BY158" s="31">
        <v>1</v>
      </c>
      <c r="BZ158" s="31">
        <v>2</v>
      </c>
      <c r="CA158" s="31">
        <v>2</v>
      </c>
      <c r="CD158" s="31">
        <v>1</v>
      </c>
      <c r="CH158" s="31">
        <v>1</v>
      </c>
      <c r="CM158" s="31">
        <v>11</v>
      </c>
      <c r="CN158" s="31">
        <v>5</v>
      </c>
      <c r="CO158" s="31">
        <v>13</v>
      </c>
      <c r="CP158" s="31">
        <v>7</v>
      </c>
      <c r="CQ158" s="31">
        <v>29</v>
      </c>
      <c r="CR158" s="31">
        <v>25</v>
      </c>
      <c r="CS158" s="31">
        <v>19</v>
      </c>
      <c r="CT158" s="31">
        <v>1</v>
      </c>
      <c r="DA158" s="31">
        <v>2</v>
      </c>
      <c r="DB158" s="31">
        <v>1</v>
      </c>
      <c r="DC158" s="31">
        <v>3</v>
      </c>
      <c r="DD158" s="31">
        <v>4</v>
      </c>
      <c r="DE158" s="31">
        <v>7</v>
      </c>
      <c r="DF158" s="31">
        <v>3</v>
      </c>
      <c r="DG158" s="31">
        <v>4</v>
      </c>
      <c r="DH158" s="31">
        <v>4</v>
      </c>
      <c r="DI158" s="31">
        <v>0</v>
      </c>
      <c r="DJ158" s="31">
        <v>0</v>
      </c>
      <c r="DK158" s="31">
        <v>0</v>
      </c>
      <c r="DL158" s="31">
        <v>2</v>
      </c>
      <c r="DM158" s="31">
        <v>3</v>
      </c>
      <c r="DN158" s="31">
        <v>2</v>
      </c>
      <c r="DO158" s="31">
        <v>4</v>
      </c>
      <c r="DP158" s="31">
        <v>4</v>
      </c>
      <c r="DQ158" s="31">
        <v>4</v>
      </c>
      <c r="DR158" s="31">
        <v>30</v>
      </c>
      <c r="DS158" s="31">
        <v>0.34328358208955201</v>
      </c>
      <c r="EB158" s="31">
        <v>0.26</v>
      </c>
      <c r="EF158" s="31">
        <v>206</v>
      </c>
      <c r="EJ158" s="31">
        <v>50.18</v>
      </c>
      <c r="EN158" s="31">
        <v>132</v>
      </c>
      <c r="ER158" s="31">
        <v>121</v>
      </c>
      <c r="EV158" s="31">
        <v>1</v>
      </c>
      <c r="EW158" s="31">
        <v>2</v>
      </c>
      <c r="EX158" s="31">
        <v>2</v>
      </c>
      <c r="EY158" s="31">
        <v>2</v>
      </c>
      <c r="EZ158" s="31">
        <v>1</v>
      </c>
      <c r="FA158" s="31">
        <v>1</v>
      </c>
      <c r="FB158" s="31">
        <v>1</v>
      </c>
      <c r="FC158" s="31">
        <v>1</v>
      </c>
      <c r="FD158" s="31">
        <v>53</v>
      </c>
      <c r="FH158" s="31">
        <v>63</v>
      </c>
      <c r="FK158" s="31">
        <v>2</v>
      </c>
      <c r="FL158" s="31">
        <v>2</v>
      </c>
      <c r="FM158" s="31">
        <v>2</v>
      </c>
      <c r="FN158" s="31">
        <v>2</v>
      </c>
      <c r="FO158" s="31">
        <v>2</v>
      </c>
      <c r="FP158" s="31">
        <v>2</v>
      </c>
      <c r="FQ158" s="31">
        <v>2</v>
      </c>
      <c r="FR158" s="31">
        <v>2</v>
      </c>
      <c r="FS158" s="31">
        <v>4</v>
      </c>
      <c r="FT158" s="31">
        <v>2</v>
      </c>
      <c r="FU158" s="31">
        <v>2</v>
      </c>
      <c r="FV158" s="31">
        <v>2</v>
      </c>
      <c r="FW158" s="31">
        <v>1</v>
      </c>
      <c r="FX158" s="31">
        <v>1</v>
      </c>
      <c r="FY158" s="31">
        <v>2</v>
      </c>
      <c r="GA158" s="31">
        <v>2</v>
      </c>
      <c r="GB158" s="31">
        <v>2</v>
      </c>
      <c r="GC158" s="31">
        <v>2</v>
      </c>
      <c r="GE158" s="31">
        <v>2</v>
      </c>
      <c r="GH158" s="31">
        <v>2</v>
      </c>
      <c r="GJ158" s="31">
        <v>2</v>
      </c>
      <c r="GL158" s="31">
        <v>1</v>
      </c>
      <c r="GM158" s="31">
        <v>2014</v>
      </c>
      <c r="GO158" s="31">
        <v>2</v>
      </c>
      <c r="GQ158" s="31">
        <v>2</v>
      </c>
      <c r="GS158" s="31">
        <v>2</v>
      </c>
      <c r="GU158" s="31">
        <v>2</v>
      </c>
      <c r="GW158" s="31">
        <v>2</v>
      </c>
      <c r="HM158" s="31">
        <v>2</v>
      </c>
      <c r="HP158" s="31">
        <v>2</v>
      </c>
      <c r="HQ158" s="31">
        <v>2</v>
      </c>
      <c r="HR158" s="31">
        <v>2</v>
      </c>
      <c r="HS158" s="31">
        <v>2</v>
      </c>
      <c r="HT158" s="31">
        <v>2</v>
      </c>
      <c r="HU158" s="31">
        <v>2</v>
      </c>
      <c r="HV158" s="31">
        <v>2</v>
      </c>
      <c r="HZ158" s="31">
        <v>2</v>
      </c>
      <c r="IA158" s="31">
        <v>2</v>
      </c>
      <c r="IB158" s="31">
        <v>2</v>
      </c>
      <c r="IC158" s="31">
        <v>2</v>
      </c>
      <c r="ID158" s="31">
        <v>2</v>
      </c>
      <c r="IE158" s="31">
        <v>2</v>
      </c>
      <c r="IF158" s="31">
        <v>2</v>
      </c>
      <c r="IJ158" s="31">
        <v>2</v>
      </c>
      <c r="IK158" s="31">
        <v>2</v>
      </c>
      <c r="IL158" s="31">
        <v>2</v>
      </c>
      <c r="IM158" s="31">
        <v>2</v>
      </c>
      <c r="IN158" s="31">
        <v>2</v>
      </c>
      <c r="IO158" s="31">
        <v>2</v>
      </c>
      <c r="IP158" s="31">
        <v>2</v>
      </c>
      <c r="IT158" s="31">
        <v>2</v>
      </c>
      <c r="IU158" s="31">
        <v>2</v>
      </c>
      <c r="IV158" s="31">
        <v>2</v>
      </c>
      <c r="IW158" s="31">
        <v>2</v>
      </c>
      <c r="IX158" s="31">
        <v>2</v>
      </c>
      <c r="IY158" s="31">
        <v>2</v>
      </c>
      <c r="IZ158" s="31">
        <v>2</v>
      </c>
      <c r="JD158" s="31">
        <v>2</v>
      </c>
      <c r="JE158" s="31">
        <v>2</v>
      </c>
      <c r="JF158" s="31">
        <v>2</v>
      </c>
      <c r="JG158" s="31">
        <v>2</v>
      </c>
      <c r="JH158" s="31">
        <v>2</v>
      </c>
      <c r="JI158" s="31">
        <v>2</v>
      </c>
      <c r="JJ158" s="31">
        <v>2</v>
      </c>
      <c r="JZ158" s="31">
        <v>2</v>
      </c>
      <c r="KA158" s="31" t="s">
        <v>2824</v>
      </c>
      <c r="KB158" s="31">
        <v>70</v>
      </c>
      <c r="KC158" s="31">
        <v>1</v>
      </c>
      <c r="LA158" s="31" t="s">
        <v>1636</v>
      </c>
      <c r="LB158" s="31" t="s">
        <v>2825</v>
      </c>
      <c r="LC158" s="31">
        <v>1</v>
      </c>
      <c r="LD158" s="31">
        <v>2</v>
      </c>
      <c r="LE158" s="31" t="s">
        <v>2813</v>
      </c>
      <c r="LF158" s="31">
        <v>2</v>
      </c>
      <c r="LG158" s="31">
        <v>2</v>
      </c>
      <c r="LI158" s="31">
        <v>2</v>
      </c>
      <c r="LK158" s="31">
        <v>2</v>
      </c>
      <c r="LM158" s="31">
        <v>2</v>
      </c>
      <c r="LO158" s="31">
        <v>2</v>
      </c>
      <c r="LQ158" s="31">
        <v>2</v>
      </c>
      <c r="LS158" s="31">
        <v>2</v>
      </c>
      <c r="LU158" s="31">
        <v>2</v>
      </c>
      <c r="LW158" s="31">
        <v>2</v>
      </c>
      <c r="LY158" s="31">
        <v>2</v>
      </c>
      <c r="MA158" s="31">
        <v>2</v>
      </c>
      <c r="MC158" s="31">
        <v>2</v>
      </c>
      <c r="ME158" s="31">
        <v>2</v>
      </c>
      <c r="MG158" s="31">
        <v>2</v>
      </c>
      <c r="MI158" s="31">
        <v>2</v>
      </c>
      <c r="MK158" s="31">
        <v>2</v>
      </c>
      <c r="MM158" s="31">
        <v>2</v>
      </c>
      <c r="MO158" s="31">
        <v>2</v>
      </c>
      <c r="MQ158" s="31">
        <v>2</v>
      </c>
      <c r="MS158" s="31">
        <v>2</v>
      </c>
      <c r="MU158" s="31">
        <v>2</v>
      </c>
      <c r="MW158" s="31">
        <v>2</v>
      </c>
      <c r="MY158" s="31" t="s">
        <v>355</v>
      </c>
      <c r="NC158" s="31">
        <v>2</v>
      </c>
      <c r="NE158" s="31">
        <v>2</v>
      </c>
      <c r="NG158" s="31">
        <v>2</v>
      </c>
      <c r="NI158" s="31">
        <v>2</v>
      </c>
      <c r="NK158" s="31">
        <v>2</v>
      </c>
      <c r="NM158" s="31">
        <v>2</v>
      </c>
      <c r="NO158" s="31">
        <v>2</v>
      </c>
      <c r="NQ158" s="31">
        <v>2</v>
      </c>
      <c r="NS158" s="31">
        <v>2</v>
      </c>
      <c r="NU158" s="31">
        <v>2</v>
      </c>
      <c r="NW158" s="31">
        <v>2</v>
      </c>
      <c r="NY158" s="31">
        <v>2</v>
      </c>
      <c r="OA158" s="31">
        <v>2</v>
      </c>
      <c r="OC158" s="31">
        <v>2</v>
      </c>
      <c r="OE158" s="31">
        <v>2</v>
      </c>
      <c r="OG158" s="31">
        <v>2</v>
      </c>
      <c r="OI158" s="31">
        <v>2</v>
      </c>
      <c r="OK158" s="31">
        <v>2</v>
      </c>
      <c r="OM158" s="31">
        <v>2</v>
      </c>
      <c r="OO158" s="31">
        <v>2</v>
      </c>
      <c r="OQ158" s="31" t="s">
        <v>355</v>
      </c>
      <c r="OS158" s="31">
        <v>2</v>
      </c>
      <c r="OU158" s="31">
        <v>2</v>
      </c>
      <c r="OW158" s="31">
        <v>2</v>
      </c>
      <c r="OY158" s="31">
        <v>2</v>
      </c>
      <c r="PA158" s="31">
        <v>2</v>
      </c>
      <c r="PC158" s="31">
        <v>2</v>
      </c>
      <c r="PE158" s="31">
        <v>2</v>
      </c>
      <c r="PG158" s="31">
        <v>2</v>
      </c>
      <c r="PI158" s="31">
        <v>2</v>
      </c>
      <c r="PK158" s="31">
        <v>2</v>
      </c>
      <c r="PM158" s="31">
        <v>2</v>
      </c>
      <c r="PO158" s="31">
        <v>2</v>
      </c>
      <c r="PQ158" s="31">
        <v>2</v>
      </c>
      <c r="PS158" s="31">
        <v>2</v>
      </c>
      <c r="PU158" s="31">
        <v>2</v>
      </c>
      <c r="PW158" s="31">
        <v>2</v>
      </c>
      <c r="PY158" s="31">
        <v>2</v>
      </c>
      <c r="QA158" s="31">
        <v>2</v>
      </c>
      <c r="QC158" s="31">
        <v>2</v>
      </c>
      <c r="QE158" s="31">
        <v>2</v>
      </c>
      <c r="QG158" s="31">
        <v>2</v>
      </c>
      <c r="QI158" s="31" t="s">
        <v>355</v>
      </c>
      <c r="QK158" s="31">
        <v>1</v>
      </c>
      <c r="QL158" s="31">
        <v>2</v>
      </c>
      <c r="QM158" s="31">
        <v>2</v>
      </c>
      <c r="QN158" s="31">
        <v>2</v>
      </c>
      <c r="QO158" s="31">
        <v>2</v>
      </c>
      <c r="QP158" s="31">
        <v>2</v>
      </c>
      <c r="QQ158" s="31">
        <v>2</v>
      </c>
      <c r="QR158" s="31">
        <v>2</v>
      </c>
      <c r="QS158" s="31">
        <v>2</v>
      </c>
      <c r="QT158" s="31">
        <v>2</v>
      </c>
      <c r="QU158" s="31">
        <v>2</v>
      </c>
      <c r="QV158" s="31">
        <v>2</v>
      </c>
      <c r="QW158" s="31">
        <v>2</v>
      </c>
      <c r="QX158" s="31">
        <v>2</v>
      </c>
      <c r="QY158" s="31">
        <v>2</v>
      </c>
      <c r="QZ158" s="31">
        <v>2</v>
      </c>
      <c r="RA158" s="31">
        <v>2</v>
      </c>
      <c r="RB158" s="31">
        <v>2</v>
      </c>
      <c r="RC158" s="31">
        <v>2</v>
      </c>
      <c r="RD158" s="31">
        <v>2</v>
      </c>
      <c r="RE158" s="31">
        <v>2</v>
      </c>
      <c r="RF158" s="31">
        <v>2</v>
      </c>
      <c r="RG158" s="31">
        <v>2</v>
      </c>
      <c r="RH158" s="31">
        <v>2</v>
      </c>
      <c r="RI158" s="31">
        <v>2</v>
      </c>
      <c r="RJ158" s="31">
        <v>2</v>
      </c>
      <c r="RK158" s="31">
        <v>2</v>
      </c>
      <c r="RL158" s="31">
        <v>2</v>
      </c>
      <c r="RM158" s="31">
        <v>2</v>
      </c>
      <c r="RN158" s="31">
        <v>2</v>
      </c>
      <c r="RO158" s="31">
        <v>2</v>
      </c>
      <c r="RP158" s="31">
        <v>2</v>
      </c>
      <c r="RQ158" s="31">
        <v>2</v>
      </c>
      <c r="RR158" s="31">
        <v>2</v>
      </c>
      <c r="RS158" s="31">
        <v>2</v>
      </c>
      <c r="RT158" s="31" t="s">
        <v>1556</v>
      </c>
      <c r="RX158" s="31">
        <v>2</v>
      </c>
      <c r="RY158" s="31">
        <v>1</v>
      </c>
      <c r="RZ158" s="31">
        <v>2</v>
      </c>
      <c r="SA158" s="31">
        <v>2</v>
      </c>
      <c r="SB158" s="31">
        <v>2</v>
      </c>
      <c r="SC158" s="31">
        <v>2</v>
      </c>
      <c r="SD158" s="31">
        <v>2</v>
      </c>
      <c r="SE158" s="31">
        <v>1</v>
      </c>
      <c r="SF158" s="31">
        <v>2</v>
      </c>
      <c r="SG158" s="31">
        <v>2</v>
      </c>
      <c r="SH158" s="31">
        <v>2</v>
      </c>
      <c r="SI158" s="31">
        <v>2</v>
      </c>
      <c r="SJ158" s="31">
        <v>2</v>
      </c>
      <c r="SK158" s="31">
        <v>2</v>
      </c>
      <c r="SL158" s="31">
        <v>2</v>
      </c>
      <c r="SO158" s="31">
        <v>1</v>
      </c>
      <c r="SP158" s="31">
        <v>2</v>
      </c>
      <c r="SQ158" s="31">
        <v>2</v>
      </c>
      <c r="SR158" s="31">
        <v>2</v>
      </c>
      <c r="SS158" s="31">
        <v>2</v>
      </c>
      <c r="ST158" s="31">
        <v>2</v>
      </c>
      <c r="SU158" s="31">
        <v>2</v>
      </c>
      <c r="SV158" s="31">
        <v>2</v>
      </c>
      <c r="SW158" s="31" t="s">
        <v>1442</v>
      </c>
      <c r="SX158" s="31">
        <v>4</v>
      </c>
      <c r="SZ158" s="31">
        <v>2</v>
      </c>
      <c r="TA158" s="31">
        <v>2</v>
      </c>
      <c r="TB158" s="31">
        <v>2</v>
      </c>
      <c r="TC158" s="31">
        <v>2</v>
      </c>
      <c r="TD158" s="31">
        <v>2</v>
      </c>
      <c r="TE158" s="31">
        <v>2</v>
      </c>
      <c r="TF158" s="31">
        <v>2</v>
      </c>
      <c r="TG158" s="31">
        <v>2</v>
      </c>
      <c r="TH158" s="31" t="s">
        <v>1442</v>
      </c>
      <c r="TK158" s="31" t="s">
        <v>1442</v>
      </c>
      <c r="TQ158" s="31">
        <v>4</v>
      </c>
      <c r="TS158" s="31">
        <v>2</v>
      </c>
      <c r="TT158" s="31">
        <v>2</v>
      </c>
      <c r="TU158" s="31">
        <v>2</v>
      </c>
      <c r="TV158" s="31">
        <v>2</v>
      </c>
      <c r="TW158" s="31">
        <v>2</v>
      </c>
      <c r="TX158" s="31">
        <v>2</v>
      </c>
      <c r="TY158" s="31">
        <v>2</v>
      </c>
      <c r="TZ158" s="31">
        <v>1</v>
      </c>
      <c r="UA158" s="31">
        <v>1</v>
      </c>
    </row>
    <row r="159" spans="1:547" s="31" customFormat="1" ht="13.5" customHeight="1">
      <c r="A159" s="31">
        <f t="shared" si="2"/>
        <v>157</v>
      </c>
      <c r="B159" s="31">
        <v>157</v>
      </c>
      <c r="C159" s="31">
        <v>17</v>
      </c>
      <c r="D159" s="31" t="s">
        <v>2767</v>
      </c>
      <c r="E159" s="31" t="s">
        <v>2826</v>
      </c>
      <c r="F159" s="31">
        <v>2</v>
      </c>
      <c r="G159" s="31" t="s">
        <v>2827</v>
      </c>
      <c r="H159" s="31">
        <v>42426</v>
      </c>
      <c r="I159" s="31">
        <v>19780</v>
      </c>
      <c r="J159" s="31">
        <v>2</v>
      </c>
      <c r="K159" s="31">
        <v>1</v>
      </c>
      <c r="L159" s="31">
        <v>1</v>
      </c>
      <c r="M159" s="31">
        <v>1</v>
      </c>
      <c r="N159" s="31">
        <v>1</v>
      </c>
      <c r="O159" s="31">
        <v>1</v>
      </c>
      <c r="P159" s="31">
        <v>1</v>
      </c>
      <c r="Q159" s="31">
        <v>1</v>
      </c>
      <c r="R159" s="31">
        <v>40544</v>
      </c>
      <c r="S159" s="31">
        <v>40603</v>
      </c>
      <c r="T159" s="31">
        <v>40804</v>
      </c>
      <c r="W159" s="31">
        <v>1</v>
      </c>
      <c r="X159" s="31">
        <v>2</v>
      </c>
      <c r="Y159" s="31">
        <v>1</v>
      </c>
      <c r="Z159" s="31">
        <v>2</v>
      </c>
      <c r="AA159" s="31">
        <v>2</v>
      </c>
      <c r="AB159" s="31">
        <v>2</v>
      </c>
      <c r="AC159" s="31">
        <v>2</v>
      </c>
      <c r="AD159" s="31">
        <v>2</v>
      </c>
      <c r="AE159" s="31">
        <v>2</v>
      </c>
      <c r="AF159" s="31">
        <v>3</v>
      </c>
      <c r="AG159" s="31">
        <v>1</v>
      </c>
      <c r="AH159" s="31">
        <v>1</v>
      </c>
      <c r="AI159" s="31">
        <v>6</v>
      </c>
      <c r="AJ159" s="31">
        <v>2</v>
      </c>
      <c r="AK159" s="31">
        <v>4</v>
      </c>
      <c r="AL159" s="31">
        <v>2</v>
      </c>
      <c r="AM159" s="31">
        <v>2</v>
      </c>
      <c r="AN159" s="31">
        <v>2</v>
      </c>
      <c r="AO159" s="31">
        <v>2</v>
      </c>
      <c r="AP159" s="31">
        <v>2</v>
      </c>
      <c r="AQ159" s="31">
        <v>2</v>
      </c>
      <c r="AR159" s="31">
        <v>2</v>
      </c>
      <c r="AS159" s="31">
        <v>2</v>
      </c>
      <c r="AT159" s="31">
        <v>1</v>
      </c>
      <c r="AU159" s="31">
        <v>2</v>
      </c>
      <c r="AV159" s="31">
        <v>1</v>
      </c>
      <c r="AW159" s="31">
        <v>1</v>
      </c>
      <c r="AX159" s="31">
        <v>2</v>
      </c>
      <c r="AY159" s="31">
        <v>2</v>
      </c>
      <c r="AZ159" s="31">
        <v>1</v>
      </c>
      <c r="BA159" s="31">
        <v>2</v>
      </c>
      <c r="BB159" s="31">
        <v>2</v>
      </c>
      <c r="BC159" s="31">
        <v>1</v>
      </c>
      <c r="BD159" s="31">
        <v>1</v>
      </c>
      <c r="BE159" s="31">
        <v>2</v>
      </c>
      <c r="BF159" s="31">
        <v>2</v>
      </c>
      <c r="BG159" s="31">
        <v>1</v>
      </c>
      <c r="BH159" s="31">
        <v>1</v>
      </c>
      <c r="BI159" s="31">
        <v>2</v>
      </c>
      <c r="BJ159" s="31">
        <v>1</v>
      </c>
      <c r="BK159" s="31">
        <v>1</v>
      </c>
      <c r="BL159" s="31">
        <v>2</v>
      </c>
      <c r="BM159" s="31">
        <v>2</v>
      </c>
      <c r="BN159" s="31">
        <v>1</v>
      </c>
      <c r="BO159" s="31">
        <v>2</v>
      </c>
      <c r="BP159" s="31">
        <v>1</v>
      </c>
      <c r="BQ159" s="31">
        <v>1</v>
      </c>
      <c r="BT159" s="31">
        <v>2</v>
      </c>
      <c r="BU159" s="31">
        <v>2</v>
      </c>
      <c r="BV159" s="31">
        <v>2</v>
      </c>
      <c r="BW159" s="31">
        <v>2</v>
      </c>
      <c r="BX159" s="31">
        <v>2</v>
      </c>
      <c r="BY159" s="31">
        <v>1</v>
      </c>
      <c r="BZ159" s="31">
        <v>2</v>
      </c>
      <c r="CA159" s="31">
        <v>2</v>
      </c>
      <c r="CB159" s="31">
        <v>2</v>
      </c>
      <c r="CD159" s="31">
        <v>1</v>
      </c>
      <c r="CH159" s="31">
        <v>1</v>
      </c>
      <c r="CM159" s="31">
        <v>5</v>
      </c>
      <c r="CN159" s="31">
        <v>7</v>
      </c>
      <c r="CO159" s="31">
        <v>13</v>
      </c>
      <c r="CP159" s="31">
        <v>11</v>
      </c>
      <c r="CQ159" s="31">
        <v>23</v>
      </c>
      <c r="CR159" s="31">
        <v>17</v>
      </c>
      <c r="CS159" s="31">
        <v>28</v>
      </c>
      <c r="DA159" s="31">
        <v>2</v>
      </c>
      <c r="DB159" s="31">
        <v>4</v>
      </c>
      <c r="DC159" s="31">
        <v>3</v>
      </c>
      <c r="DD159" s="31">
        <v>1</v>
      </c>
      <c r="DE159" s="31">
        <v>6</v>
      </c>
      <c r="DF159" s="31">
        <v>4</v>
      </c>
      <c r="DG159" s="31">
        <v>4</v>
      </c>
      <c r="DH159" s="31">
        <v>3</v>
      </c>
      <c r="DI159" s="31">
        <v>4</v>
      </c>
      <c r="DJ159" s="31">
        <v>4</v>
      </c>
      <c r="DK159" s="31">
        <v>1</v>
      </c>
      <c r="DL159" s="31">
        <v>1</v>
      </c>
      <c r="DM159" s="31">
        <v>2</v>
      </c>
      <c r="DN159" s="31">
        <v>0</v>
      </c>
      <c r="DO159" s="31">
        <v>3</v>
      </c>
      <c r="DP159" s="31">
        <v>4</v>
      </c>
      <c r="DQ159" s="31">
        <v>4</v>
      </c>
      <c r="DR159" s="31">
        <v>34</v>
      </c>
      <c r="DS159" s="31">
        <v>0.34328358208955201</v>
      </c>
      <c r="DT159" s="31">
        <v>104</v>
      </c>
      <c r="DX159" s="31">
        <v>3.91</v>
      </c>
      <c r="EB159" s="31">
        <v>0.38</v>
      </c>
      <c r="EF159" s="31">
        <v>259</v>
      </c>
      <c r="EJ159" s="31">
        <v>45</v>
      </c>
      <c r="EN159" s="31">
        <v>163</v>
      </c>
      <c r="ER159" s="31">
        <v>197</v>
      </c>
      <c r="EV159" s="31">
        <v>1</v>
      </c>
      <c r="EW159" s="31">
        <v>2</v>
      </c>
      <c r="EX159" s="31">
        <v>2</v>
      </c>
      <c r="EY159" s="31">
        <v>2</v>
      </c>
      <c r="FD159" s="31">
        <v>53</v>
      </c>
      <c r="FH159" s="31">
        <v>24</v>
      </c>
      <c r="FK159" s="31">
        <v>2</v>
      </c>
      <c r="FL159" s="31">
        <v>2</v>
      </c>
      <c r="FM159" s="31">
        <v>2</v>
      </c>
      <c r="FN159" s="31">
        <v>2</v>
      </c>
      <c r="FO159" s="31">
        <v>2</v>
      </c>
      <c r="FP159" s="31">
        <v>2</v>
      </c>
      <c r="FQ159" s="31">
        <v>2</v>
      </c>
      <c r="FR159" s="31">
        <v>2</v>
      </c>
      <c r="FS159" s="31">
        <v>4</v>
      </c>
      <c r="FT159" s="31">
        <v>2</v>
      </c>
      <c r="FU159" s="31">
        <v>2</v>
      </c>
      <c r="FV159" s="31">
        <v>2</v>
      </c>
      <c r="FW159" s="31">
        <v>1</v>
      </c>
      <c r="FX159" s="31">
        <v>1</v>
      </c>
      <c r="FY159" s="31">
        <v>2</v>
      </c>
      <c r="GA159" s="31">
        <v>1</v>
      </c>
      <c r="GB159" s="31">
        <v>2</v>
      </c>
      <c r="GC159" s="31">
        <v>1</v>
      </c>
      <c r="GD159" s="31">
        <v>40</v>
      </c>
      <c r="GE159" s="31">
        <v>2</v>
      </c>
      <c r="GH159" s="31">
        <v>2</v>
      </c>
      <c r="GJ159" s="31">
        <v>2</v>
      </c>
      <c r="GL159" s="31">
        <v>1</v>
      </c>
      <c r="GM159" s="31">
        <v>2014</v>
      </c>
      <c r="GO159" s="31">
        <v>2</v>
      </c>
      <c r="GQ159" s="31">
        <v>2</v>
      </c>
      <c r="GS159" s="31">
        <v>2</v>
      </c>
      <c r="GU159" s="31">
        <v>2</v>
      </c>
      <c r="GW159" s="31">
        <v>2</v>
      </c>
      <c r="HM159" s="31">
        <v>2</v>
      </c>
      <c r="HP159" s="31">
        <v>2</v>
      </c>
      <c r="HQ159" s="31">
        <v>2</v>
      </c>
      <c r="HR159" s="31">
        <v>2</v>
      </c>
      <c r="HS159" s="31">
        <v>2</v>
      </c>
      <c r="HT159" s="31">
        <v>2</v>
      </c>
      <c r="HU159" s="31">
        <v>2</v>
      </c>
      <c r="HV159" s="31">
        <v>2</v>
      </c>
      <c r="HZ159" s="31">
        <v>2</v>
      </c>
      <c r="IA159" s="31">
        <v>2</v>
      </c>
      <c r="IB159" s="31">
        <v>2</v>
      </c>
      <c r="IC159" s="31">
        <v>2</v>
      </c>
      <c r="ID159" s="31">
        <v>2</v>
      </c>
      <c r="IE159" s="31">
        <v>2</v>
      </c>
      <c r="IF159" s="31">
        <v>2</v>
      </c>
      <c r="IJ159" s="31">
        <v>2</v>
      </c>
      <c r="IK159" s="31">
        <v>2</v>
      </c>
      <c r="IL159" s="31">
        <v>2</v>
      </c>
      <c r="IM159" s="31">
        <v>2</v>
      </c>
      <c r="IN159" s="31">
        <v>2</v>
      </c>
      <c r="IO159" s="31">
        <v>2</v>
      </c>
      <c r="IP159" s="31">
        <v>2</v>
      </c>
      <c r="IT159" s="31">
        <v>2</v>
      </c>
      <c r="IU159" s="31">
        <v>2</v>
      </c>
      <c r="IV159" s="31">
        <v>2</v>
      </c>
      <c r="IW159" s="31">
        <v>2</v>
      </c>
      <c r="IX159" s="31">
        <v>2</v>
      </c>
      <c r="IY159" s="31">
        <v>2</v>
      </c>
      <c r="IZ159" s="31">
        <v>2</v>
      </c>
      <c r="JD159" s="31">
        <v>2</v>
      </c>
      <c r="JE159" s="31">
        <v>2</v>
      </c>
      <c r="JF159" s="31">
        <v>2</v>
      </c>
      <c r="JG159" s="31">
        <v>2</v>
      </c>
      <c r="JH159" s="31">
        <v>2</v>
      </c>
      <c r="JI159" s="31">
        <v>2</v>
      </c>
      <c r="JJ159" s="31">
        <v>2</v>
      </c>
      <c r="JZ159" s="31">
        <v>2</v>
      </c>
      <c r="KB159" s="31">
        <v>86</v>
      </c>
      <c r="KC159" s="31">
        <v>2</v>
      </c>
      <c r="KD159" s="31">
        <v>85</v>
      </c>
      <c r="LA159" s="31" t="s">
        <v>2828</v>
      </c>
      <c r="LB159" s="31" t="s">
        <v>370</v>
      </c>
      <c r="LC159" s="31">
        <v>2</v>
      </c>
      <c r="LE159" s="31" t="s">
        <v>1622</v>
      </c>
      <c r="LF159" s="31">
        <v>2</v>
      </c>
      <c r="LG159" s="31">
        <v>2</v>
      </c>
      <c r="LI159" s="31">
        <v>2</v>
      </c>
      <c r="LK159" s="31">
        <v>2</v>
      </c>
      <c r="LM159" s="31">
        <v>2</v>
      </c>
      <c r="LO159" s="31">
        <v>2</v>
      </c>
      <c r="LQ159" s="31">
        <v>2</v>
      </c>
      <c r="LS159" s="31">
        <v>2</v>
      </c>
      <c r="LU159" s="31">
        <v>2</v>
      </c>
      <c r="LW159" s="31">
        <v>2</v>
      </c>
      <c r="LY159" s="31">
        <v>2</v>
      </c>
      <c r="MA159" s="31">
        <v>2</v>
      </c>
      <c r="MC159" s="31">
        <v>2</v>
      </c>
      <c r="ME159" s="31">
        <v>2</v>
      </c>
      <c r="MG159" s="31">
        <v>2</v>
      </c>
      <c r="MI159" s="31">
        <v>2</v>
      </c>
      <c r="MK159" s="31">
        <v>2</v>
      </c>
      <c r="MM159" s="31">
        <v>2</v>
      </c>
      <c r="MO159" s="31">
        <v>2</v>
      </c>
      <c r="MQ159" s="31">
        <v>2</v>
      </c>
      <c r="MS159" s="31">
        <v>2</v>
      </c>
      <c r="MU159" s="31">
        <v>2</v>
      </c>
      <c r="MW159" s="31">
        <v>2</v>
      </c>
      <c r="MY159" s="31" t="s">
        <v>355</v>
      </c>
      <c r="NC159" s="31">
        <v>2</v>
      </c>
      <c r="NE159" s="31">
        <v>2</v>
      </c>
      <c r="NG159" s="31">
        <v>2</v>
      </c>
      <c r="NI159" s="31">
        <v>2</v>
      </c>
      <c r="NK159" s="31">
        <v>2</v>
      </c>
      <c r="NM159" s="31">
        <v>2</v>
      </c>
      <c r="NO159" s="31">
        <v>2</v>
      </c>
      <c r="NQ159" s="31">
        <v>2</v>
      </c>
      <c r="NS159" s="31">
        <v>2</v>
      </c>
      <c r="NU159" s="31">
        <v>2</v>
      </c>
      <c r="NW159" s="31">
        <v>2</v>
      </c>
      <c r="NY159" s="31">
        <v>2</v>
      </c>
      <c r="OA159" s="31">
        <v>2</v>
      </c>
      <c r="OC159" s="31">
        <v>2</v>
      </c>
      <c r="OE159" s="31">
        <v>2</v>
      </c>
      <c r="OG159" s="31">
        <v>2</v>
      </c>
      <c r="OI159" s="31">
        <v>2</v>
      </c>
      <c r="OK159" s="31">
        <v>2</v>
      </c>
      <c r="OM159" s="31">
        <v>2</v>
      </c>
      <c r="OO159" s="31">
        <v>2</v>
      </c>
      <c r="OQ159" s="31" t="s">
        <v>355</v>
      </c>
      <c r="OS159" s="31">
        <v>2</v>
      </c>
      <c r="OU159" s="31">
        <v>2</v>
      </c>
      <c r="OW159" s="31">
        <v>2</v>
      </c>
      <c r="OY159" s="31">
        <v>2</v>
      </c>
      <c r="PA159" s="31">
        <v>2</v>
      </c>
      <c r="PC159" s="31">
        <v>2</v>
      </c>
      <c r="PE159" s="31">
        <v>2</v>
      </c>
      <c r="PG159" s="31">
        <v>2</v>
      </c>
      <c r="PI159" s="31">
        <v>2</v>
      </c>
      <c r="PK159" s="31">
        <v>2</v>
      </c>
      <c r="PM159" s="31">
        <v>2</v>
      </c>
      <c r="PO159" s="31">
        <v>2</v>
      </c>
      <c r="PQ159" s="31">
        <v>2</v>
      </c>
      <c r="PS159" s="31">
        <v>2</v>
      </c>
      <c r="PU159" s="31">
        <v>2</v>
      </c>
      <c r="PW159" s="31">
        <v>2</v>
      </c>
      <c r="PY159" s="31">
        <v>2</v>
      </c>
      <c r="QA159" s="31">
        <v>2</v>
      </c>
      <c r="QC159" s="31">
        <v>2</v>
      </c>
      <c r="QE159" s="31">
        <v>2</v>
      </c>
      <c r="QG159" s="31">
        <v>2</v>
      </c>
      <c r="QI159" s="31" t="s">
        <v>355</v>
      </c>
      <c r="QK159" s="31">
        <v>1</v>
      </c>
      <c r="QL159" s="31">
        <v>2</v>
      </c>
      <c r="QM159" s="31">
        <v>2</v>
      </c>
      <c r="QN159" s="31">
        <v>2</v>
      </c>
      <c r="QO159" s="31">
        <v>2</v>
      </c>
      <c r="QP159" s="31">
        <v>2</v>
      </c>
      <c r="QQ159" s="31">
        <v>2</v>
      </c>
      <c r="QR159" s="31">
        <v>2</v>
      </c>
      <c r="QS159" s="31">
        <v>2</v>
      </c>
      <c r="QT159" s="31">
        <v>2</v>
      </c>
      <c r="QU159" s="31">
        <v>2</v>
      </c>
      <c r="QV159" s="31">
        <v>2</v>
      </c>
      <c r="QW159" s="31">
        <v>2</v>
      </c>
      <c r="QX159" s="31">
        <v>2</v>
      </c>
      <c r="QY159" s="31">
        <v>2</v>
      </c>
      <c r="QZ159" s="31">
        <v>2</v>
      </c>
      <c r="RA159" s="31">
        <v>2</v>
      </c>
      <c r="RB159" s="31">
        <v>2</v>
      </c>
      <c r="RC159" s="31">
        <v>2</v>
      </c>
      <c r="RD159" s="31">
        <v>2</v>
      </c>
      <c r="RE159" s="31">
        <v>2</v>
      </c>
      <c r="RF159" s="31">
        <v>2</v>
      </c>
      <c r="RG159" s="31">
        <v>2</v>
      </c>
      <c r="RH159" s="31">
        <v>2</v>
      </c>
      <c r="RI159" s="31">
        <v>2</v>
      </c>
      <c r="RJ159" s="31">
        <v>2</v>
      </c>
      <c r="RK159" s="31">
        <v>2</v>
      </c>
      <c r="RL159" s="31">
        <v>2</v>
      </c>
      <c r="RM159" s="31">
        <v>2</v>
      </c>
      <c r="RN159" s="31">
        <v>2</v>
      </c>
      <c r="RO159" s="31">
        <v>2</v>
      </c>
      <c r="RP159" s="31">
        <v>2</v>
      </c>
      <c r="RQ159" s="31">
        <v>2</v>
      </c>
      <c r="RR159" s="31">
        <v>2</v>
      </c>
      <c r="RS159" s="31">
        <v>2</v>
      </c>
      <c r="RT159" s="31" t="s">
        <v>2829</v>
      </c>
      <c r="RX159" s="31">
        <v>1</v>
      </c>
      <c r="RY159" s="31">
        <v>1</v>
      </c>
      <c r="RZ159" s="31">
        <v>2</v>
      </c>
      <c r="SA159" s="31">
        <v>2</v>
      </c>
      <c r="SB159" s="31">
        <v>2</v>
      </c>
      <c r="SC159" s="31">
        <v>2</v>
      </c>
      <c r="SD159" s="31">
        <v>5</v>
      </c>
      <c r="SE159" s="31">
        <v>2</v>
      </c>
      <c r="SF159" s="31">
        <v>2</v>
      </c>
      <c r="SG159" s="31">
        <v>2</v>
      </c>
      <c r="SH159" s="31">
        <v>2</v>
      </c>
      <c r="SI159" s="31">
        <v>2</v>
      </c>
      <c r="SJ159" s="31">
        <v>2</v>
      </c>
      <c r="SK159" s="31">
        <v>2</v>
      </c>
      <c r="SL159" s="31">
        <v>2</v>
      </c>
      <c r="SM159" s="31" t="s">
        <v>1442</v>
      </c>
      <c r="SO159" s="31">
        <v>2</v>
      </c>
      <c r="SP159" s="31">
        <v>1</v>
      </c>
      <c r="SQ159" s="31">
        <v>2</v>
      </c>
      <c r="SR159" s="31">
        <v>2</v>
      </c>
      <c r="SS159" s="31">
        <v>2</v>
      </c>
      <c r="ST159" s="31">
        <v>2</v>
      </c>
      <c r="SU159" s="31">
        <v>2</v>
      </c>
      <c r="SV159" s="31">
        <v>2</v>
      </c>
      <c r="SW159" s="31" t="s">
        <v>1442</v>
      </c>
      <c r="SX159" s="31">
        <v>6</v>
      </c>
      <c r="SZ159" s="31">
        <v>2</v>
      </c>
      <c r="TA159" s="31">
        <v>2</v>
      </c>
      <c r="TB159" s="31">
        <v>2</v>
      </c>
      <c r="TC159" s="31">
        <v>1</v>
      </c>
      <c r="TD159" s="31">
        <v>1</v>
      </c>
      <c r="TE159" s="31">
        <v>2</v>
      </c>
      <c r="TF159" s="31">
        <v>2</v>
      </c>
      <c r="TG159" s="31">
        <v>1</v>
      </c>
      <c r="TH159" s="31" t="s">
        <v>1442</v>
      </c>
      <c r="TJ159" s="31" t="s">
        <v>1442</v>
      </c>
      <c r="TK159" s="31" t="s">
        <v>1442</v>
      </c>
      <c r="TQ159" s="31">
        <v>9</v>
      </c>
      <c r="TS159" s="31">
        <v>2</v>
      </c>
      <c r="TT159" s="31">
        <v>2</v>
      </c>
      <c r="TU159" s="31">
        <v>2</v>
      </c>
      <c r="TV159" s="31">
        <v>2</v>
      </c>
      <c r="TW159" s="31">
        <v>2</v>
      </c>
      <c r="TX159" s="31">
        <v>2</v>
      </c>
      <c r="TY159" s="31">
        <v>2</v>
      </c>
      <c r="TZ159" s="31">
        <v>1</v>
      </c>
      <c r="UA159" s="31">
        <v>1</v>
      </c>
    </row>
    <row r="160" spans="1:547" s="31" customFormat="1" ht="13.5" customHeight="1">
      <c r="A160" s="31">
        <f t="shared" si="2"/>
        <v>158</v>
      </c>
      <c r="B160" s="31">
        <v>158</v>
      </c>
      <c r="C160" s="31">
        <v>18</v>
      </c>
      <c r="D160" s="31" t="s">
        <v>2767</v>
      </c>
      <c r="E160" s="31" t="s">
        <v>2830</v>
      </c>
      <c r="F160" s="31">
        <v>3</v>
      </c>
      <c r="H160" s="31">
        <v>42425</v>
      </c>
      <c r="I160" s="31">
        <v>14977</v>
      </c>
      <c r="J160" s="31">
        <v>2</v>
      </c>
      <c r="K160" s="31">
        <v>1</v>
      </c>
      <c r="L160" s="31">
        <v>1</v>
      </c>
      <c r="M160" s="31">
        <v>1</v>
      </c>
      <c r="N160" s="31">
        <v>1</v>
      </c>
      <c r="O160" s="31">
        <v>1</v>
      </c>
      <c r="P160" s="31">
        <v>1</v>
      </c>
      <c r="Q160" s="31">
        <v>1</v>
      </c>
      <c r="R160" s="31">
        <v>40544</v>
      </c>
      <c r="S160" s="31">
        <v>42005</v>
      </c>
      <c r="T160" s="31">
        <v>42058</v>
      </c>
      <c r="V160" s="31">
        <v>42517</v>
      </c>
      <c r="W160" s="31">
        <v>1</v>
      </c>
      <c r="X160" s="31">
        <v>2</v>
      </c>
      <c r="Y160" s="31">
        <v>2</v>
      </c>
      <c r="Z160" s="31">
        <v>2</v>
      </c>
      <c r="AA160" s="31">
        <v>2</v>
      </c>
      <c r="AB160" s="31">
        <v>2</v>
      </c>
      <c r="AC160" s="31">
        <v>2</v>
      </c>
      <c r="AD160" s="31">
        <v>2</v>
      </c>
      <c r="AE160" s="31">
        <v>3</v>
      </c>
      <c r="AF160" s="31">
        <v>1</v>
      </c>
      <c r="AG160" s="31">
        <v>1</v>
      </c>
      <c r="AH160" s="31">
        <v>1</v>
      </c>
      <c r="AI160" s="31">
        <v>6</v>
      </c>
      <c r="AJ160" s="31">
        <v>2</v>
      </c>
      <c r="AK160" s="31">
        <v>4</v>
      </c>
      <c r="AL160" s="31">
        <v>2</v>
      </c>
      <c r="AM160" s="31">
        <v>2</v>
      </c>
      <c r="AN160" s="31">
        <v>2</v>
      </c>
      <c r="AO160" s="31">
        <v>2</v>
      </c>
      <c r="AP160" s="31">
        <v>2</v>
      </c>
      <c r="AQ160" s="31">
        <v>2</v>
      </c>
      <c r="AR160" s="31">
        <v>2</v>
      </c>
      <c r="AS160" s="31">
        <v>2</v>
      </c>
      <c r="AT160" s="31">
        <v>2</v>
      </c>
      <c r="AU160" s="31">
        <v>2</v>
      </c>
      <c r="AV160" s="31">
        <v>1</v>
      </c>
      <c r="AW160" s="31">
        <v>2</v>
      </c>
      <c r="AX160" s="31">
        <v>2</v>
      </c>
      <c r="AY160" s="31">
        <v>2</v>
      </c>
      <c r="AZ160" s="31">
        <v>1</v>
      </c>
      <c r="BA160" s="31">
        <v>1</v>
      </c>
      <c r="BB160" s="31">
        <v>1</v>
      </c>
      <c r="BC160" s="31">
        <v>1</v>
      </c>
      <c r="BD160" s="31">
        <v>2</v>
      </c>
      <c r="BE160" s="31">
        <v>2</v>
      </c>
      <c r="BF160" s="31">
        <v>2</v>
      </c>
      <c r="BG160" s="31">
        <v>1</v>
      </c>
      <c r="BH160" s="31">
        <v>1</v>
      </c>
      <c r="BI160" s="31">
        <v>1</v>
      </c>
      <c r="BJ160" s="31">
        <v>2</v>
      </c>
      <c r="BK160" s="31">
        <v>2</v>
      </c>
      <c r="BL160" s="31">
        <v>2</v>
      </c>
      <c r="BM160" s="31">
        <v>2</v>
      </c>
      <c r="BN160" s="31">
        <v>2</v>
      </c>
      <c r="BO160" s="31">
        <v>2</v>
      </c>
      <c r="BP160" s="31">
        <v>2</v>
      </c>
      <c r="BQ160" s="31">
        <v>1</v>
      </c>
      <c r="BT160" s="31">
        <v>2</v>
      </c>
      <c r="BU160" s="31">
        <v>2</v>
      </c>
      <c r="BV160" s="31">
        <v>2</v>
      </c>
      <c r="BW160" s="31">
        <v>2</v>
      </c>
      <c r="BX160" s="31">
        <v>2</v>
      </c>
      <c r="BY160" s="31">
        <v>1</v>
      </c>
      <c r="BZ160" s="31">
        <v>2</v>
      </c>
      <c r="CA160" s="31">
        <v>2</v>
      </c>
      <c r="CD160" s="31">
        <v>1</v>
      </c>
      <c r="CH160" s="31">
        <v>1</v>
      </c>
      <c r="CM160" s="31">
        <v>17</v>
      </c>
      <c r="CN160" s="31">
        <v>19</v>
      </c>
      <c r="CO160" s="31">
        <v>23</v>
      </c>
      <c r="CP160" s="31">
        <v>25</v>
      </c>
      <c r="CQ160" s="31">
        <v>5</v>
      </c>
      <c r="CR160" s="31">
        <v>11</v>
      </c>
      <c r="CS160" s="31">
        <v>1</v>
      </c>
      <c r="DA160" s="31">
        <v>4</v>
      </c>
      <c r="DB160" s="31">
        <v>2</v>
      </c>
      <c r="DC160" s="31">
        <v>3</v>
      </c>
      <c r="DD160" s="31">
        <v>1</v>
      </c>
      <c r="DE160" s="31">
        <v>3</v>
      </c>
      <c r="DF160" s="31">
        <v>4</v>
      </c>
      <c r="DG160" s="31">
        <v>4</v>
      </c>
      <c r="DH160" s="31">
        <v>4</v>
      </c>
      <c r="DI160" s="31">
        <v>4</v>
      </c>
      <c r="DJ160" s="31">
        <v>4</v>
      </c>
      <c r="DK160" s="31">
        <v>4</v>
      </c>
      <c r="DL160" s="31">
        <v>0</v>
      </c>
      <c r="DM160" s="31">
        <v>0</v>
      </c>
      <c r="DN160" s="31">
        <v>0</v>
      </c>
      <c r="DO160" s="31">
        <v>0</v>
      </c>
      <c r="DP160" s="31">
        <v>4</v>
      </c>
      <c r="DQ160" s="31">
        <v>4</v>
      </c>
      <c r="DR160" s="31">
        <v>32</v>
      </c>
      <c r="DS160" s="31">
        <v>0.34328358208955201</v>
      </c>
      <c r="DT160" s="31">
        <v>125</v>
      </c>
      <c r="DU160" s="31">
        <v>32</v>
      </c>
      <c r="DV160" s="31">
        <v>294</v>
      </c>
      <c r="DX160" s="31">
        <v>3.59</v>
      </c>
      <c r="DY160" s="31">
        <v>3.2</v>
      </c>
      <c r="DZ160" s="31">
        <v>4.8</v>
      </c>
      <c r="EB160" s="31">
        <v>0.72</v>
      </c>
      <c r="EC160" s="31">
        <v>0.7</v>
      </c>
      <c r="ED160" s="31">
        <v>1.2</v>
      </c>
      <c r="EF160" s="31">
        <v>172</v>
      </c>
      <c r="EJ160" s="31">
        <v>28</v>
      </c>
      <c r="EK160" s="31">
        <v>40</v>
      </c>
      <c r="EL160" s="31">
        <v>60</v>
      </c>
      <c r="EN160" s="31">
        <v>113.7</v>
      </c>
      <c r="EO160" s="31">
        <v>0</v>
      </c>
      <c r="EP160" s="31">
        <v>100</v>
      </c>
      <c r="ER160" s="31">
        <v>127</v>
      </c>
      <c r="ES160" s="31">
        <v>0</v>
      </c>
      <c r="ET160" s="31">
        <v>150</v>
      </c>
      <c r="EV160" s="31">
        <v>2</v>
      </c>
      <c r="EW160" s="31">
        <v>2</v>
      </c>
      <c r="EX160" s="31">
        <v>2</v>
      </c>
      <c r="EY160" s="31">
        <v>2</v>
      </c>
      <c r="EZ160" s="31">
        <v>3</v>
      </c>
      <c r="FD160" s="31">
        <v>53</v>
      </c>
      <c r="FK160" s="31">
        <v>1</v>
      </c>
      <c r="FL160" s="31">
        <v>1</v>
      </c>
      <c r="FM160" s="31">
        <v>2</v>
      </c>
      <c r="FN160" s="31">
        <v>2</v>
      </c>
      <c r="FO160" s="31">
        <v>2</v>
      </c>
      <c r="FP160" s="31">
        <v>2</v>
      </c>
      <c r="FQ160" s="31">
        <v>2</v>
      </c>
      <c r="FR160" s="31">
        <v>2</v>
      </c>
      <c r="FS160" s="31">
        <v>4</v>
      </c>
      <c r="FT160" s="31">
        <v>2</v>
      </c>
      <c r="FU160" s="31">
        <v>2</v>
      </c>
      <c r="FV160" s="31">
        <v>2</v>
      </c>
      <c r="FW160" s="31">
        <v>1</v>
      </c>
      <c r="FX160" s="31">
        <v>1</v>
      </c>
      <c r="FY160" s="31">
        <v>2</v>
      </c>
      <c r="GA160" s="31">
        <v>2</v>
      </c>
      <c r="GB160" s="31">
        <v>2</v>
      </c>
      <c r="GC160" s="31">
        <v>2</v>
      </c>
      <c r="GE160" s="31">
        <v>2</v>
      </c>
      <c r="GH160" s="31">
        <v>1</v>
      </c>
      <c r="GJ160" s="31">
        <v>2</v>
      </c>
      <c r="GL160" s="31">
        <v>1</v>
      </c>
      <c r="GM160" s="31">
        <v>2014</v>
      </c>
      <c r="GO160" s="31">
        <v>2</v>
      </c>
      <c r="GQ160" s="31">
        <v>2</v>
      </c>
      <c r="GS160" s="31">
        <v>2</v>
      </c>
      <c r="GU160" s="31">
        <v>2</v>
      </c>
      <c r="GW160" s="31">
        <v>2</v>
      </c>
      <c r="HM160" s="31">
        <v>2</v>
      </c>
      <c r="HP160" s="31">
        <v>2</v>
      </c>
      <c r="HQ160" s="31">
        <v>2</v>
      </c>
      <c r="HR160" s="31">
        <v>2</v>
      </c>
      <c r="HS160" s="31">
        <v>2</v>
      </c>
      <c r="HT160" s="31">
        <v>2</v>
      </c>
      <c r="HU160" s="31">
        <v>2</v>
      </c>
      <c r="HV160" s="31">
        <v>2</v>
      </c>
      <c r="HZ160" s="31">
        <v>2</v>
      </c>
      <c r="IA160" s="31">
        <v>2</v>
      </c>
      <c r="IB160" s="31">
        <v>2</v>
      </c>
      <c r="IC160" s="31">
        <v>2</v>
      </c>
      <c r="ID160" s="31">
        <v>2</v>
      </c>
      <c r="IE160" s="31">
        <v>2</v>
      </c>
      <c r="IF160" s="31">
        <v>2</v>
      </c>
      <c r="IJ160" s="31">
        <v>2</v>
      </c>
      <c r="IK160" s="31">
        <v>2</v>
      </c>
      <c r="IL160" s="31">
        <v>2</v>
      </c>
      <c r="IM160" s="31">
        <v>2</v>
      </c>
      <c r="IN160" s="31">
        <v>2</v>
      </c>
      <c r="IO160" s="31">
        <v>2</v>
      </c>
      <c r="IP160" s="31">
        <v>2</v>
      </c>
      <c r="IT160" s="31">
        <v>2</v>
      </c>
      <c r="IU160" s="31">
        <v>2</v>
      </c>
      <c r="IV160" s="31">
        <v>2</v>
      </c>
      <c r="IW160" s="31">
        <v>2</v>
      </c>
      <c r="IX160" s="31">
        <v>2</v>
      </c>
      <c r="IY160" s="31">
        <v>2</v>
      </c>
      <c r="IZ160" s="31">
        <v>2</v>
      </c>
      <c r="JD160" s="31">
        <v>2</v>
      </c>
      <c r="JE160" s="31">
        <v>2</v>
      </c>
      <c r="JF160" s="31">
        <v>2</v>
      </c>
      <c r="JG160" s="31">
        <v>2</v>
      </c>
      <c r="JH160" s="31">
        <v>2</v>
      </c>
      <c r="JI160" s="31">
        <v>2</v>
      </c>
      <c r="JJ160" s="31">
        <v>2</v>
      </c>
      <c r="JZ160" s="31">
        <v>2</v>
      </c>
      <c r="KA160" s="31">
        <v>58</v>
      </c>
      <c r="KC160" s="31">
        <v>2</v>
      </c>
      <c r="KD160" s="31">
        <v>53</v>
      </c>
      <c r="LA160" s="31" t="s">
        <v>375</v>
      </c>
      <c r="LB160" s="31" t="s">
        <v>375</v>
      </c>
      <c r="LC160" s="31">
        <v>2</v>
      </c>
      <c r="LD160" s="31">
        <v>5</v>
      </c>
      <c r="LE160" s="31" t="s">
        <v>2831</v>
      </c>
      <c r="LF160" s="31">
        <v>2</v>
      </c>
      <c r="LG160" s="31">
        <v>2</v>
      </c>
      <c r="LI160" s="31">
        <v>2</v>
      </c>
      <c r="LK160" s="31">
        <v>2</v>
      </c>
      <c r="LM160" s="31">
        <v>2</v>
      </c>
      <c r="LO160" s="31">
        <v>2</v>
      </c>
      <c r="LQ160" s="31">
        <v>2</v>
      </c>
      <c r="LS160" s="31">
        <v>2</v>
      </c>
      <c r="LU160" s="31">
        <v>2</v>
      </c>
      <c r="LW160" s="31">
        <v>2</v>
      </c>
      <c r="LY160" s="31">
        <v>2</v>
      </c>
      <c r="MA160" s="31">
        <v>2</v>
      </c>
      <c r="MC160" s="31">
        <v>2</v>
      </c>
      <c r="ME160" s="31">
        <v>2</v>
      </c>
      <c r="MG160" s="31">
        <v>2</v>
      </c>
      <c r="MI160" s="31">
        <v>2</v>
      </c>
      <c r="MK160" s="31">
        <v>2</v>
      </c>
      <c r="MM160" s="31">
        <v>2</v>
      </c>
      <c r="MO160" s="31">
        <v>2</v>
      </c>
      <c r="MQ160" s="31">
        <v>2</v>
      </c>
      <c r="MS160" s="31">
        <v>2</v>
      </c>
      <c r="MU160" s="31">
        <v>2</v>
      </c>
      <c r="MW160" s="31">
        <v>2</v>
      </c>
      <c r="MY160" s="31" t="s">
        <v>355</v>
      </c>
      <c r="NC160" s="31">
        <v>2</v>
      </c>
      <c r="NE160" s="31">
        <v>2</v>
      </c>
      <c r="NG160" s="31">
        <v>2</v>
      </c>
      <c r="NI160" s="31">
        <v>2</v>
      </c>
      <c r="NK160" s="31">
        <v>2</v>
      </c>
      <c r="NM160" s="31">
        <v>2</v>
      </c>
      <c r="NO160" s="31">
        <v>2</v>
      </c>
      <c r="NQ160" s="31">
        <v>2</v>
      </c>
      <c r="NS160" s="31">
        <v>2</v>
      </c>
      <c r="NU160" s="31">
        <v>2</v>
      </c>
      <c r="NW160" s="31">
        <v>2</v>
      </c>
      <c r="NY160" s="31">
        <v>2</v>
      </c>
      <c r="OA160" s="31">
        <v>2</v>
      </c>
      <c r="OC160" s="31">
        <v>2</v>
      </c>
      <c r="OE160" s="31">
        <v>2</v>
      </c>
      <c r="OG160" s="31">
        <v>2</v>
      </c>
      <c r="OI160" s="31">
        <v>2</v>
      </c>
      <c r="OK160" s="31">
        <v>2</v>
      </c>
      <c r="OM160" s="31">
        <v>2</v>
      </c>
      <c r="OO160" s="31">
        <v>2</v>
      </c>
      <c r="OQ160" s="31" t="s">
        <v>355</v>
      </c>
      <c r="OS160" s="31">
        <v>2</v>
      </c>
      <c r="OU160" s="31">
        <v>2</v>
      </c>
      <c r="OW160" s="31">
        <v>2</v>
      </c>
      <c r="OY160" s="31">
        <v>2</v>
      </c>
      <c r="PA160" s="31">
        <v>2</v>
      </c>
      <c r="PC160" s="31">
        <v>2</v>
      </c>
      <c r="PE160" s="31">
        <v>2</v>
      </c>
      <c r="PG160" s="31">
        <v>2</v>
      </c>
      <c r="PI160" s="31">
        <v>2</v>
      </c>
      <c r="PK160" s="31">
        <v>2</v>
      </c>
      <c r="PM160" s="31">
        <v>2</v>
      </c>
      <c r="PO160" s="31">
        <v>2</v>
      </c>
      <c r="PQ160" s="31">
        <v>2</v>
      </c>
      <c r="PS160" s="31">
        <v>2</v>
      </c>
      <c r="PU160" s="31">
        <v>2</v>
      </c>
      <c r="PW160" s="31">
        <v>2</v>
      </c>
      <c r="PY160" s="31">
        <v>2</v>
      </c>
      <c r="QA160" s="31">
        <v>2</v>
      </c>
      <c r="QC160" s="31">
        <v>2</v>
      </c>
      <c r="QE160" s="31">
        <v>2</v>
      </c>
      <c r="QG160" s="31">
        <v>2</v>
      </c>
      <c r="QI160" s="31" t="s">
        <v>355</v>
      </c>
      <c r="QK160" s="31">
        <v>1</v>
      </c>
      <c r="QL160" s="31">
        <v>2</v>
      </c>
      <c r="QM160" s="31">
        <v>2</v>
      </c>
      <c r="QN160" s="31">
        <v>2</v>
      </c>
      <c r="QO160" s="31">
        <v>2</v>
      </c>
      <c r="QP160" s="31">
        <v>2</v>
      </c>
      <c r="QQ160" s="31">
        <v>2</v>
      </c>
      <c r="QR160" s="31">
        <v>2</v>
      </c>
      <c r="QS160" s="31">
        <v>2</v>
      </c>
      <c r="QT160" s="31">
        <v>2</v>
      </c>
      <c r="QU160" s="31">
        <v>2</v>
      </c>
      <c r="QV160" s="31">
        <v>2</v>
      </c>
      <c r="QW160" s="31">
        <v>2</v>
      </c>
      <c r="QX160" s="31">
        <v>2</v>
      </c>
      <c r="QY160" s="31">
        <v>2</v>
      </c>
      <c r="QZ160" s="31">
        <v>2</v>
      </c>
      <c r="RA160" s="31">
        <v>2</v>
      </c>
      <c r="RB160" s="31">
        <v>2</v>
      </c>
      <c r="RC160" s="31">
        <v>2</v>
      </c>
      <c r="RD160" s="31">
        <v>1</v>
      </c>
      <c r="RE160" s="31">
        <v>2</v>
      </c>
      <c r="RF160" s="31">
        <v>2</v>
      </c>
      <c r="RG160" s="31">
        <v>2</v>
      </c>
      <c r="RH160" s="31">
        <v>2</v>
      </c>
      <c r="RI160" s="31">
        <v>1</v>
      </c>
      <c r="RJ160" s="31">
        <v>2</v>
      </c>
      <c r="RK160" s="31">
        <v>2</v>
      </c>
      <c r="RL160" s="31">
        <v>2</v>
      </c>
      <c r="RM160" s="31">
        <v>2</v>
      </c>
      <c r="RN160" s="31">
        <v>2</v>
      </c>
      <c r="RO160" s="31">
        <v>2</v>
      </c>
      <c r="RP160" s="31">
        <v>2</v>
      </c>
      <c r="RQ160" s="31">
        <v>2</v>
      </c>
      <c r="RR160" s="31">
        <v>2</v>
      </c>
      <c r="RS160" s="31">
        <v>2</v>
      </c>
      <c r="RT160" s="31" t="s">
        <v>1556</v>
      </c>
      <c r="RX160" s="31">
        <v>2</v>
      </c>
      <c r="RY160" s="31">
        <v>1</v>
      </c>
      <c r="RZ160" s="31">
        <v>2</v>
      </c>
      <c r="SA160" s="31">
        <v>2</v>
      </c>
      <c r="SB160" s="31">
        <v>2</v>
      </c>
      <c r="SC160" s="31">
        <v>2</v>
      </c>
      <c r="SD160" s="31">
        <v>2</v>
      </c>
      <c r="SE160" s="31">
        <v>1</v>
      </c>
      <c r="SF160" s="31">
        <v>2</v>
      </c>
      <c r="SG160" s="31">
        <v>2</v>
      </c>
      <c r="SH160" s="31">
        <v>2</v>
      </c>
      <c r="SI160" s="31">
        <v>2</v>
      </c>
      <c r="SJ160" s="31">
        <v>2</v>
      </c>
      <c r="SK160" s="31">
        <v>2</v>
      </c>
      <c r="SL160" s="31">
        <v>2</v>
      </c>
      <c r="SM160" s="31" t="s">
        <v>1442</v>
      </c>
      <c r="SO160" s="31">
        <v>2</v>
      </c>
      <c r="SP160" s="31">
        <v>2</v>
      </c>
      <c r="SQ160" s="31">
        <v>2</v>
      </c>
      <c r="SR160" s="31">
        <v>2</v>
      </c>
      <c r="SS160" s="31">
        <v>2</v>
      </c>
      <c r="ST160" s="31">
        <v>2</v>
      </c>
      <c r="SU160" s="31">
        <v>1</v>
      </c>
      <c r="SV160" s="31">
        <v>2</v>
      </c>
      <c r="SW160" s="31" t="s">
        <v>1442</v>
      </c>
      <c r="SX160" s="31">
        <v>10</v>
      </c>
      <c r="SZ160" s="31">
        <v>2</v>
      </c>
      <c r="TA160" s="31">
        <v>2</v>
      </c>
      <c r="TB160" s="31">
        <v>2</v>
      </c>
      <c r="TC160" s="31">
        <v>2</v>
      </c>
      <c r="TD160" s="31">
        <v>1</v>
      </c>
      <c r="TE160" s="31">
        <v>2</v>
      </c>
      <c r="TF160" s="31">
        <v>1</v>
      </c>
      <c r="TG160" s="31">
        <v>1</v>
      </c>
      <c r="TH160" s="31" t="s">
        <v>1442</v>
      </c>
      <c r="TJ160" s="31" t="s">
        <v>1442</v>
      </c>
      <c r="TK160" s="31" t="s">
        <v>2784</v>
      </c>
      <c r="TQ160" s="31">
        <v>12</v>
      </c>
      <c r="TS160" s="31">
        <v>2</v>
      </c>
      <c r="TT160" s="31">
        <v>2</v>
      </c>
      <c r="TU160" s="31">
        <v>2</v>
      </c>
      <c r="TV160" s="31">
        <v>1</v>
      </c>
      <c r="TW160" s="31">
        <v>2</v>
      </c>
      <c r="TX160" s="31">
        <v>2</v>
      </c>
      <c r="TY160" s="31">
        <v>2</v>
      </c>
      <c r="TZ160" s="31">
        <v>1</v>
      </c>
      <c r="UA160" s="31">
        <v>1</v>
      </c>
    </row>
    <row r="161" spans="1:547" s="31" customFormat="1" ht="13.5" customHeight="1">
      <c r="A161" s="31">
        <f t="shared" si="2"/>
        <v>159</v>
      </c>
      <c r="B161" s="31">
        <v>159</v>
      </c>
      <c r="C161" s="31">
        <v>19</v>
      </c>
      <c r="D161" s="31" t="s">
        <v>2767</v>
      </c>
      <c r="E161" s="31" t="s">
        <v>2832</v>
      </c>
      <c r="F161" s="31">
        <v>2</v>
      </c>
      <c r="G161" s="31" t="s">
        <v>2833</v>
      </c>
      <c r="H161" s="31">
        <v>42401</v>
      </c>
      <c r="I161" s="31">
        <v>25404</v>
      </c>
      <c r="J161" s="31">
        <v>2</v>
      </c>
      <c r="K161" s="31">
        <v>1</v>
      </c>
      <c r="L161" s="31">
        <v>4</v>
      </c>
      <c r="M161" s="31">
        <v>2</v>
      </c>
      <c r="N161" s="31">
        <v>4</v>
      </c>
      <c r="O161" s="31">
        <v>2</v>
      </c>
      <c r="P161" s="31">
        <v>4</v>
      </c>
      <c r="Q161" s="31">
        <v>2</v>
      </c>
      <c r="R161" s="31">
        <v>39814</v>
      </c>
      <c r="S161" s="31">
        <v>40848</v>
      </c>
      <c r="T161" s="31">
        <v>41671</v>
      </c>
      <c r="W161" s="31">
        <v>1</v>
      </c>
      <c r="X161" s="31">
        <v>2</v>
      </c>
      <c r="Y161" s="31">
        <v>2</v>
      </c>
      <c r="Z161" s="31">
        <v>2</v>
      </c>
      <c r="AA161" s="31">
        <v>2</v>
      </c>
      <c r="AB161" s="31">
        <v>2</v>
      </c>
      <c r="AC161" s="31">
        <v>2</v>
      </c>
      <c r="AD161" s="31">
        <v>1</v>
      </c>
      <c r="AE161" s="31">
        <v>3</v>
      </c>
      <c r="AF161" s="31">
        <v>3</v>
      </c>
      <c r="AG161" s="31">
        <v>1</v>
      </c>
      <c r="AH161" s="31">
        <v>1</v>
      </c>
      <c r="AI161" s="31">
        <v>6</v>
      </c>
      <c r="AJ161" s="31">
        <v>2</v>
      </c>
      <c r="AK161" s="31">
        <v>4</v>
      </c>
      <c r="AL161" s="31">
        <v>2</v>
      </c>
      <c r="AM161" s="31">
        <v>1</v>
      </c>
      <c r="AN161" s="31">
        <v>2</v>
      </c>
      <c r="AO161" s="31">
        <v>2</v>
      </c>
      <c r="AP161" s="31">
        <v>1</v>
      </c>
      <c r="AQ161" s="31">
        <v>1</v>
      </c>
      <c r="AR161" s="31">
        <v>1</v>
      </c>
      <c r="AS161" s="31">
        <v>1</v>
      </c>
      <c r="AT161" s="31">
        <v>1</v>
      </c>
      <c r="AU161" s="31">
        <v>1</v>
      </c>
      <c r="AV161" s="31">
        <v>1</v>
      </c>
      <c r="AW161" s="31">
        <v>1</v>
      </c>
      <c r="AX161" s="31">
        <v>2</v>
      </c>
      <c r="AY161" s="31">
        <v>2</v>
      </c>
      <c r="AZ161" s="31">
        <v>1</v>
      </c>
      <c r="BA161" s="31">
        <v>1</v>
      </c>
      <c r="BB161" s="31">
        <v>2</v>
      </c>
      <c r="BC161" s="31">
        <v>1</v>
      </c>
      <c r="BD161" s="31">
        <v>1</v>
      </c>
      <c r="BE161" s="31">
        <v>1</v>
      </c>
      <c r="BF161" s="31">
        <v>2</v>
      </c>
      <c r="BG161" s="31">
        <v>1</v>
      </c>
      <c r="BH161" s="31">
        <v>2</v>
      </c>
      <c r="BI161" s="31">
        <v>2</v>
      </c>
      <c r="BJ161" s="31">
        <v>1</v>
      </c>
      <c r="BK161" s="31">
        <v>1</v>
      </c>
      <c r="BL161" s="31">
        <v>1</v>
      </c>
      <c r="BM161" s="31">
        <v>2</v>
      </c>
      <c r="BN161" s="31">
        <v>2</v>
      </c>
      <c r="BO161" s="31">
        <v>2</v>
      </c>
      <c r="BP161" s="31">
        <v>2</v>
      </c>
      <c r="BQ161" s="31">
        <v>1</v>
      </c>
      <c r="BT161" s="31">
        <v>2</v>
      </c>
      <c r="BU161" s="31">
        <v>2</v>
      </c>
      <c r="BV161" s="31">
        <v>2</v>
      </c>
      <c r="BW161" s="31">
        <v>2</v>
      </c>
      <c r="BX161" s="31">
        <v>2</v>
      </c>
      <c r="BY161" s="31">
        <v>1</v>
      </c>
      <c r="BZ161" s="31">
        <v>2</v>
      </c>
      <c r="CA161" s="31">
        <v>2</v>
      </c>
      <c r="CB161" s="31">
        <v>2</v>
      </c>
      <c r="CC161" s="31">
        <v>2</v>
      </c>
      <c r="CD161" s="31">
        <v>1</v>
      </c>
      <c r="CH161" s="31">
        <v>1</v>
      </c>
      <c r="CM161" s="31">
        <v>23</v>
      </c>
      <c r="CN161" s="31">
        <v>17</v>
      </c>
      <c r="CO161" s="31">
        <v>11</v>
      </c>
      <c r="CP161" s="31">
        <v>5</v>
      </c>
      <c r="CQ161" s="31">
        <v>27</v>
      </c>
      <c r="CR161" s="31">
        <v>29</v>
      </c>
      <c r="DA161" s="31">
        <v>4</v>
      </c>
      <c r="DB161" s="31">
        <v>2</v>
      </c>
      <c r="DC161" s="31">
        <v>4</v>
      </c>
      <c r="DD161" s="31">
        <v>3</v>
      </c>
      <c r="DE161" s="31">
        <v>6</v>
      </c>
      <c r="DF161" s="31">
        <v>0</v>
      </c>
      <c r="DG161" s="31">
        <v>0</v>
      </c>
      <c r="DH161" s="31">
        <v>0</v>
      </c>
      <c r="DI161" s="31">
        <v>1</v>
      </c>
      <c r="DJ161" s="31">
        <v>1</v>
      </c>
      <c r="DK161" s="31">
        <v>0</v>
      </c>
      <c r="DL161" s="31">
        <v>0</v>
      </c>
      <c r="DM161" s="31">
        <v>0</v>
      </c>
      <c r="DN161" s="31">
        <v>0</v>
      </c>
      <c r="DO161" s="31">
        <v>0</v>
      </c>
      <c r="DP161" s="31">
        <v>3</v>
      </c>
      <c r="DQ161" s="31">
        <v>0</v>
      </c>
      <c r="DR161" s="31">
        <v>5</v>
      </c>
      <c r="DS161" s="31">
        <v>0.34328358208955201</v>
      </c>
      <c r="DT161" s="31">
        <v>121</v>
      </c>
      <c r="DX161" s="31">
        <v>2.96</v>
      </c>
      <c r="EB161" s="31">
        <v>0.21</v>
      </c>
      <c r="EF161" s="31">
        <v>203</v>
      </c>
      <c r="EJ161" s="31">
        <v>33</v>
      </c>
      <c r="EN161" s="31">
        <v>119</v>
      </c>
      <c r="EV161" s="31">
        <v>2</v>
      </c>
      <c r="EW161" s="31">
        <v>2</v>
      </c>
      <c r="EX161" s="31">
        <v>2</v>
      </c>
      <c r="EY161" s="31">
        <v>2</v>
      </c>
      <c r="FD161" s="31">
        <v>53</v>
      </c>
      <c r="FK161" s="31">
        <v>2</v>
      </c>
      <c r="FL161" s="31">
        <v>2</v>
      </c>
      <c r="FM161" s="31">
        <v>2</v>
      </c>
      <c r="FN161" s="31">
        <v>2</v>
      </c>
      <c r="FO161" s="31">
        <v>2</v>
      </c>
      <c r="FP161" s="31">
        <v>2</v>
      </c>
      <c r="FQ161" s="31">
        <v>2</v>
      </c>
      <c r="FR161" s="31">
        <v>2</v>
      </c>
      <c r="FS161" s="31">
        <v>4</v>
      </c>
      <c r="FT161" s="31">
        <v>2</v>
      </c>
      <c r="FU161" s="31">
        <v>2</v>
      </c>
      <c r="FV161" s="31">
        <v>2</v>
      </c>
      <c r="FW161" s="31">
        <v>1</v>
      </c>
      <c r="FX161" s="31">
        <v>1</v>
      </c>
      <c r="FY161" s="31">
        <v>2</v>
      </c>
      <c r="GA161" s="31">
        <v>2</v>
      </c>
      <c r="GB161" s="31">
        <v>2</v>
      </c>
      <c r="GC161" s="31">
        <v>2</v>
      </c>
      <c r="GE161" s="31">
        <v>2</v>
      </c>
      <c r="GH161" s="31">
        <v>2</v>
      </c>
      <c r="GJ161" s="31">
        <v>2</v>
      </c>
      <c r="GL161" s="31">
        <v>1</v>
      </c>
      <c r="GM161" s="31">
        <v>2014</v>
      </c>
      <c r="GO161" s="31">
        <v>2</v>
      </c>
      <c r="GQ161" s="31">
        <v>2</v>
      </c>
      <c r="GS161" s="31">
        <v>2</v>
      </c>
      <c r="GU161" s="31">
        <v>2</v>
      </c>
      <c r="GW161" s="31">
        <v>2</v>
      </c>
      <c r="HM161" s="31">
        <v>2</v>
      </c>
      <c r="HP161" s="31">
        <v>2</v>
      </c>
      <c r="HQ161" s="31">
        <v>2</v>
      </c>
      <c r="HR161" s="31">
        <v>2</v>
      </c>
      <c r="HS161" s="31">
        <v>2</v>
      </c>
      <c r="HT161" s="31">
        <v>2</v>
      </c>
      <c r="HU161" s="31">
        <v>2</v>
      </c>
      <c r="HV161" s="31">
        <v>2</v>
      </c>
      <c r="HZ161" s="31">
        <v>2</v>
      </c>
      <c r="IA161" s="31">
        <v>2</v>
      </c>
      <c r="IB161" s="31">
        <v>2</v>
      </c>
      <c r="IC161" s="31">
        <v>2</v>
      </c>
      <c r="ID161" s="31">
        <v>2</v>
      </c>
      <c r="IE161" s="31">
        <v>2</v>
      </c>
      <c r="IF161" s="31">
        <v>2</v>
      </c>
      <c r="IJ161" s="31">
        <v>2</v>
      </c>
      <c r="IK161" s="31">
        <v>2</v>
      </c>
      <c r="IL161" s="31">
        <v>2</v>
      </c>
      <c r="IM161" s="31">
        <v>2</v>
      </c>
      <c r="IN161" s="31">
        <v>2</v>
      </c>
      <c r="IO161" s="31">
        <v>2</v>
      </c>
      <c r="IP161" s="31">
        <v>2</v>
      </c>
      <c r="IT161" s="31">
        <v>2</v>
      </c>
      <c r="IU161" s="31">
        <v>2</v>
      </c>
      <c r="IV161" s="31">
        <v>2</v>
      </c>
      <c r="IW161" s="31">
        <v>2</v>
      </c>
      <c r="IX161" s="31">
        <v>2</v>
      </c>
      <c r="IY161" s="31">
        <v>2</v>
      </c>
      <c r="IZ161" s="31">
        <v>2</v>
      </c>
      <c r="JD161" s="31">
        <v>2</v>
      </c>
      <c r="JE161" s="31">
        <v>2</v>
      </c>
      <c r="JF161" s="31">
        <v>2</v>
      </c>
      <c r="JG161" s="31">
        <v>2</v>
      </c>
      <c r="JH161" s="31">
        <v>2</v>
      </c>
      <c r="JI161" s="31">
        <v>2</v>
      </c>
      <c r="JJ161" s="31">
        <v>2</v>
      </c>
      <c r="JZ161" s="31">
        <v>1</v>
      </c>
      <c r="KC161" s="31">
        <v>1</v>
      </c>
      <c r="LA161" s="31" t="s">
        <v>1729</v>
      </c>
      <c r="LB161" s="31" t="s">
        <v>2834</v>
      </c>
      <c r="LC161" s="31">
        <v>2</v>
      </c>
      <c r="LD161" s="31">
        <v>1</v>
      </c>
      <c r="LE161" s="31" t="s">
        <v>370</v>
      </c>
      <c r="LF161" s="31">
        <v>2</v>
      </c>
      <c r="LG161" s="31">
        <v>2</v>
      </c>
      <c r="LH161" s="31">
        <v>1</v>
      </c>
      <c r="LI161" s="31">
        <v>2</v>
      </c>
      <c r="LK161" s="31">
        <v>2</v>
      </c>
      <c r="LM161" s="31">
        <v>2</v>
      </c>
      <c r="LO161" s="31">
        <v>2</v>
      </c>
      <c r="LQ161" s="31">
        <v>2</v>
      </c>
      <c r="LS161" s="31">
        <v>2</v>
      </c>
      <c r="LU161" s="31">
        <v>2</v>
      </c>
      <c r="LW161" s="31">
        <v>2</v>
      </c>
      <c r="LY161" s="31">
        <v>2</v>
      </c>
      <c r="MA161" s="31">
        <v>2</v>
      </c>
      <c r="MC161" s="31">
        <v>2</v>
      </c>
      <c r="ME161" s="31">
        <v>2</v>
      </c>
      <c r="MG161" s="31">
        <v>2</v>
      </c>
      <c r="MI161" s="31">
        <v>2</v>
      </c>
      <c r="MK161" s="31">
        <v>2</v>
      </c>
      <c r="MM161" s="31">
        <v>2</v>
      </c>
      <c r="MO161" s="31">
        <v>2</v>
      </c>
      <c r="MQ161" s="31">
        <v>1</v>
      </c>
      <c r="MS161" s="31">
        <v>2</v>
      </c>
      <c r="MU161" s="31">
        <v>2</v>
      </c>
      <c r="MW161" s="31">
        <v>2</v>
      </c>
      <c r="MY161" s="31" t="s">
        <v>355</v>
      </c>
      <c r="NC161" s="31">
        <v>2</v>
      </c>
      <c r="NE161" s="31">
        <v>2</v>
      </c>
      <c r="NG161" s="31">
        <v>2</v>
      </c>
      <c r="NI161" s="31">
        <v>2</v>
      </c>
      <c r="NK161" s="31">
        <v>2</v>
      </c>
      <c r="NM161" s="31">
        <v>2</v>
      </c>
      <c r="NO161" s="31">
        <v>2</v>
      </c>
      <c r="NQ161" s="31">
        <v>2</v>
      </c>
      <c r="NS161" s="31">
        <v>2</v>
      </c>
      <c r="NU161" s="31">
        <v>2</v>
      </c>
      <c r="NW161" s="31">
        <v>2</v>
      </c>
      <c r="NY161" s="31">
        <v>2</v>
      </c>
      <c r="OA161" s="31">
        <v>2</v>
      </c>
      <c r="OC161" s="31">
        <v>2</v>
      </c>
      <c r="OE161" s="31">
        <v>2</v>
      </c>
      <c r="OG161" s="31">
        <v>2</v>
      </c>
      <c r="OI161" s="31">
        <v>2</v>
      </c>
      <c r="OK161" s="31">
        <v>2</v>
      </c>
      <c r="OM161" s="31">
        <v>2</v>
      </c>
      <c r="OO161" s="31">
        <v>2</v>
      </c>
      <c r="OQ161" s="31" t="s">
        <v>355</v>
      </c>
      <c r="OS161" s="31">
        <v>2</v>
      </c>
      <c r="OU161" s="31">
        <v>2</v>
      </c>
      <c r="OW161" s="31">
        <v>2</v>
      </c>
      <c r="OY161" s="31">
        <v>2</v>
      </c>
      <c r="PA161" s="31">
        <v>2</v>
      </c>
      <c r="PC161" s="31">
        <v>2</v>
      </c>
      <c r="PE161" s="31">
        <v>2</v>
      </c>
      <c r="PG161" s="31">
        <v>2</v>
      </c>
      <c r="PI161" s="31">
        <v>2</v>
      </c>
      <c r="PK161" s="31">
        <v>2</v>
      </c>
      <c r="PM161" s="31">
        <v>2</v>
      </c>
      <c r="PO161" s="31">
        <v>2</v>
      </c>
      <c r="PQ161" s="31">
        <v>2</v>
      </c>
      <c r="PS161" s="31">
        <v>2</v>
      </c>
      <c r="PU161" s="31">
        <v>2</v>
      </c>
      <c r="PW161" s="31">
        <v>2</v>
      </c>
      <c r="PY161" s="31">
        <v>2</v>
      </c>
      <c r="QA161" s="31">
        <v>2</v>
      </c>
      <c r="QC161" s="31">
        <v>2</v>
      </c>
      <c r="QE161" s="31">
        <v>2</v>
      </c>
      <c r="QG161" s="31">
        <v>2</v>
      </c>
      <c r="QI161" s="31" t="s">
        <v>355</v>
      </c>
      <c r="QK161" s="31">
        <v>1</v>
      </c>
      <c r="QL161" s="31">
        <v>2</v>
      </c>
      <c r="QM161" s="31">
        <v>2</v>
      </c>
      <c r="QN161" s="31">
        <v>2</v>
      </c>
      <c r="QO161" s="31">
        <v>2</v>
      </c>
      <c r="QP161" s="31">
        <v>2</v>
      </c>
      <c r="QQ161" s="31">
        <v>2</v>
      </c>
      <c r="QR161" s="31">
        <v>2</v>
      </c>
      <c r="QS161" s="31">
        <v>2</v>
      </c>
      <c r="QT161" s="31">
        <v>2</v>
      </c>
      <c r="QU161" s="31">
        <v>2</v>
      </c>
      <c r="QV161" s="31">
        <v>2</v>
      </c>
      <c r="QW161" s="31">
        <v>2</v>
      </c>
      <c r="QX161" s="31">
        <v>2</v>
      </c>
      <c r="QY161" s="31">
        <v>2</v>
      </c>
      <c r="QZ161" s="31">
        <v>2</v>
      </c>
      <c r="RA161" s="31">
        <v>2</v>
      </c>
      <c r="RB161" s="31">
        <v>2</v>
      </c>
      <c r="RC161" s="31">
        <v>2</v>
      </c>
      <c r="RD161" s="31">
        <v>2</v>
      </c>
      <c r="RE161" s="31">
        <v>2</v>
      </c>
      <c r="RF161" s="31">
        <v>2</v>
      </c>
      <c r="RG161" s="31">
        <v>2</v>
      </c>
      <c r="RH161" s="31">
        <v>2</v>
      </c>
      <c r="RI161" s="31">
        <v>2</v>
      </c>
      <c r="RJ161" s="31">
        <v>2</v>
      </c>
      <c r="RK161" s="31">
        <v>2</v>
      </c>
      <c r="RL161" s="31">
        <v>2</v>
      </c>
      <c r="RM161" s="31">
        <v>2</v>
      </c>
      <c r="RN161" s="31">
        <v>2</v>
      </c>
      <c r="RO161" s="31">
        <v>2</v>
      </c>
      <c r="RP161" s="31">
        <v>2</v>
      </c>
      <c r="RQ161" s="31">
        <v>2</v>
      </c>
      <c r="RR161" s="31">
        <v>2</v>
      </c>
      <c r="RS161" s="31">
        <v>2</v>
      </c>
      <c r="RT161" s="31" t="s">
        <v>2835</v>
      </c>
      <c r="RV161" s="31" t="s">
        <v>2835</v>
      </c>
      <c r="RX161" s="31">
        <v>5</v>
      </c>
      <c r="RY161" s="31">
        <v>2</v>
      </c>
      <c r="RZ161" s="31">
        <v>2</v>
      </c>
      <c r="SA161" s="31">
        <v>2</v>
      </c>
      <c r="SB161" s="31">
        <v>2</v>
      </c>
      <c r="SC161" s="31">
        <v>2</v>
      </c>
      <c r="SD161" s="31">
        <v>5</v>
      </c>
      <c r="SE161" s="31">
        <v>2</v>
      </c>
      <c r="SF161" s="31">
        <v>2</v>
      </c>
      <c r="SG161" s="31">
        <v>2</v>
      </c>
      <c r="SH161" s="31">
        <v>2</v>
      </c>
      <c r="SI161" s="31">
        <v>2</v>
      </c>
      <c r="SJ161" s="31">
        <v>2</v>
      </c>
      <c r="SK161" s="31">
        <v>2</v>
      </c>
      <c r="SL161" s="31">
        <v>2</v>
      </c>
      <c r="SM161" s="31" t="s">
        <v>1550</v>
      </c>
      <c r="SO161" s="31">
        <v>2</v>
      </c>
      <c r="SP161" s="31">
        <v>2</v>
      </c>
      <c r="SQ161" s="31">
        <v>2</v>
      </c>
      <c r="SR161" s="31">
        <v>2</v>
      </c>
      <c r="SS161" s="31">
        <v>2</v>
      </c>
      <c r="ST161" s="31">
        <v>2</v>
      </c>
      <c r="SU161" s="31">
        <v>1</v>
      </c>
      <c r="SV161" s="31">
        <v>2</v>
      </c>
      <c r="SW161" s="31" t="s">
        <v>1442</v>
      </c>
      <c r="SX161" s="31">
        <v>1</v>
      </c>
      <c r="SZ161" s="31">
        <v>2</v>
      </c>
      <c r="TA161" s="31">
        <v>2</v>
      </c>
      <c r="TB161" s="31">
        <v>2</v>
      </c>
      <c r="TC161" s="31">
        <v>2</v>
      </c>
      <c r="TD161" s="31">
        <v>2</v>
      </c>
      <c r="TE161" s="31">
        <v>2</v>
      </c>
      <c r="TF161" s="31">
        <v>2</v>
      </c>
      <c r="TG161" s="31">
        <v>2</v>
      </c>
      <c r="TH161" s="31" t="s">
        <v>1442</v>
      </c>
      <c r="TJ161" s="31" t="s">
        <v>1550</v>
      </c>
      <c r="TK161" s="31" t="s">
        <v>1442</v>
      </c>
      <c r="TL161" s="31">
        <v>1</v>
      </c>
      <c r="TQ161" s="31">
        <v>1</v>
      </c>
      <c r="TS161" s="31">
        <v>2</v>
      </c>
      <c r="TT161" s="31">
        <v>2</v>
      </c>
      <c r="TU161" s="31">
        <v>2</v>
      </c>
      <c r="TV161" s="31">
        <v>2</v>
      </c>
      <c r="TW161" s="31">
        <v>2</v>
      </c>
      <c r="TX161" s="31">
        <v>2</v>
      </c>
      <c r="TY161" s="31">
        <v>2</v>
      </c>
      <c r="TZ161" s="31">
        <v>1</v>
      </c>
      <c r="UA161" s="31">
        <v>1</v>
      </c>
    </row>
    <row r="162" spans="1:547" s="31" customFormat="1" ht="13.5" customHeight="1">
      <c r="A162" s="31">
        <f t="shared" si="2"/>
        <v>160</v>
      </c>
      <c r="B162" s="31">
        <v>160</v>
      </c>
      <c r="C162" s="31">
        <v>20</v>
      </c>
      <c r="D162" s="31" t="s">
        <v>2767</v>
      </c>
      <c r="E162" s="31" t="s">
        <v>2836</v>
      </c>
      <c r="F162" s="31">
        <v>1</v>
      </c>
      <c r="G162" s="31" t="s">
        <v>2837</v>
      </c>
      <c r="H162" s="31">
        <v>42594</v>
      </c>
      <c r="I162" s="31">
        <v>26361</v>
      </c>
      <c r="J162" s="31">
        <v>2</v>
      </c>
      <c r="K162" s="31">
        <v>1</v>
      </c>
      <c r="L162" s="31">
        <v>4</v>
      </c>
      <c r="M162" s="31">
        <v>2</v>
      </c>
      <c r="N162" s="31">
        <v>4</v>
      </c>
      <c r="O162" s="31">
        <v>2</v>
      </c>
      <c r="P162" s="31">
        <v>1</v>
      </c>
      <c r="Q162" s="31">
        <v>2</v>
      </c>
      <c r="R162" s="31">
        <v>39814</v>
      </c>
      <c r="S162" s="31">
        <v>40909</v>
      </c>
      <c r="T162" s="31">
        <v>41275</v>
      </c>
      <c r="W162" s="31">
        <v>1</v>
      </c>
      <c r="X162" s="31">
        <v>2</v>
      </c>
      <c r="Y162" s="31">
        <v>2</v>
      </c>
      <c r="Z162" s="31">
        <v>2</v>
      </c>
      <c r="AA162" s="31">
        <v>2</v>
      </c>
      <c r="AB162" s="31">
        <v>2</v>
      </c>
      <c r="AC162" s="31">
        <v>2</v>
      </c>
      <c r="AD162" s="31">
        <v>2</v>
      </c>
      <c r="AE162" s="31">
        <v>2</v>
      </c>
      <c r="AF162" s="31">
        <v>2</v>
      </c>
      <c r="AG162" s="31">
        <v>1</v>
      </c>
      <c r="AH162" s="31">
        <v>1</v>
      </c>
      <c r="AI162" s="31">
        <v>1</v>
      </c>
      <c r="AJ162" s="31">
        <v>2</v>
      </c>
      <c r="AK162" s="31">
        <v>4</v>
      </c>
      <c r="AL162" s="31">
        <v>2</v>
      </c>
      <c r="AM162" s="31">
        <v>1</v>
      </c>
      <c r="AN162" s="31">
        <v>2</v>
      </c>
      <c r="AO162" s="31">
        <v>2</v>
      </c>
      <c r="AP162" s="31">
        <v>1</v>
      </c>
      <c r="AQ162" s="31">
        <v>1</v>
      </c>
      <c r="AR162" s="31">
        <v>2</v>
      </c>
      <c r="AS162" s="31">
        <v>2</v>
      </c>
      <c r="AT162" s="31">
        <v>2</v>
      </c>
      <c r="AU162" s="31">
        <v>2</v>
      </c>
      <c r="AV162" s="31">
        <v>1</v>
      </c>
      <c r="AW162" s="31">
        <v>1</v>
      </c>
      <c r="AX162" s="31">
        <v>1</v>
      </c>
      <c r="AY162" s="31">
        <v>2</v>
      </c>
      <c r="AZ162" s="31">
        <v>1</v>
      </c>
      <c r="BA162" s="31">
        <v>2</v>
      </c>
      <c r="BB162" s="31">
        <v>2</v>
      </c>
      <c r="BC162" s="31">
        <v>1</v>
      </c>
      <c r="BD162" s="31">
        <v>2</v>
      </c>
      <c r="BE162" s="31">
        <v>1</v>
      </c>
      <c r="BF162" s="31">
        <v>2</v>
      </c>
      <c r="BG162" s="31">
        <v>2</v>
      </c>
      <c r="BH162" s="31">
        <v>2</v>
      </c>
      <c r="BI162" s="31">
        <v>2</v>
      </c>
      <c r="BJ162" s="31">
        <v>1</v>
      </c>
      <c r="BK162" s="31">
        <v>2</v>
      </c>
      <c r="BL162" s="31">
        <v>1</v>
      </c>
      <c r="BM162" s="31">
        <v>2</v>
      </c>
      <c r="BN162" s="31">
        <v>2</v>
      </c>
      <c r="BO162" s="31">
        <v>2</v>
      </c>
      <c r="BP162" s="31">
        <v>2</v>
      </c>
      <c r="BQ162" s="31">
        <v>1</v>
      </c>
      <c r="BT162" s="31">
        <v>2</v>
      </c>
      <c r="BU162" s="31">
        <v>2</v>
      </c>
      <c r="BV162" s="31">
        <v>2</v>
      </c>
      <c r="BW162" s="31">
        <v>2</v>
      </c>
      <c r="BX162" s="31">
        <v>2</v>
      </c>
      <c r="BY162" s="31">
        <v>1</v>
      </c>
      <c r="BZ162" s="31">
        <v>2</v>
      </c>
      <c r="CA162" s="31">
        <v>2</v>
      </c>
      <c r="CD162" s="31">
        <v>1</v>
      </c>
      <c r="CH162" s="31">
        <v>1</v>
      </c>
      <c r="CM162" s="31">
        <v>5</v>
      </c>
      <c r="CN162" s="31">
        <v>11</v>
      </c>
      <c r="CO162" s="31">
        <v>7</v>
      </c>
      <c r="CP162" s="31">
        <v>13</v>
      </c>
      <c r="CQ162" s="31">
        <v>2</v>
      </c>
      <c r="CR162" s="31">
        <v>23</v>
      </c>
      <c r="CS162" s="31">
        <v>17</v>
      </c>
      <c r="CT162" s="31">
        <v>32</v>
      </c>
      <c r="DA162" s="31">
        <v>2</v>
      </c>
      <c r="DB162" s="31">
        <v>1</v>
      </c>
      <c r="DC162" s="31">
        <v>5</v>
      </c>
      <c r="DD162" s="31">
        <v>3</v>
      </c>
      <c r="DE162" s="31">
        <v>5</v>
      </c>
      <c r="DF162" s="31">
        <v>1</v>
      </c>
      <c r="DG162" s="31">
        <v>3</v>
      </c>
      <c r="DH162" s="31">
        <v>2</v>
      </c>
      <c r="DI162" s="31">
        <v>0</v>
      </c>
      <c r="DJ162" s="31">
        <v>0</v>
      </c>
      <c r="DK162" s="31">
        <v>0</v>
      </c>
      <c r="DL162" s="31">
        <v>2</v>
      </c>
      <c r="DM162" s="31">
        <v>3</v>
      </c>
      <c r="DN162" s="31">
        <v>1</v>
      </c>
      <c r="DO162" s="31">
        <v>4</v>
      </c>
      <c r="DP162" s="31">
        <v>4</v>
      </c>
      <c r="DQ162" s="31">
        <v>4</v>
      </c>
      <c r="DR162" s="31">
        <v>24</v>
      </c>
      <c r="DS162" s="31">
        <v>0.34328358208955201</v>
      </c>
      <c r="DT162" s="31">
        <v>403</v>
      </c>
      <c r="DX162" s="31">
        <v>4.8499999999999996</v>
      </c>
      <c r="EB162" s="31">
        <v>0.85</v>
      </c>
      <c r="EF162" s="31">
        <v>275</v>
      </c>
      <c r="EJ162" s="31">
        <v>36.1</v>
      </c>
      <c r="EN162" s="31">
        <v>208.3</v>
      </c>
      <c r="ER162" s="31">
        <v>294</v>
      </c>
      <c r="EV162" s="31">
        <v>1</v>
      </c>
      <c r="EW162" s="31">
        <v>2</v>
      </c>
      <c r="EX162" s="31">
        <v>2</v>
      </c>
      <c r="EY162" s="31">
        <v>2</v>
      </c>
      <c r="EZ162" s="31">
        <v>1</v>
      </c>
      <c r="FA162" s="31">
        <v>1</v>
      </c>
      <c r="FB162" s="31">
        <v>1</v>
      </c>
      <c r="FC162" s="31">
        <v>1</v>
      </c>
      <c r="FD162" s="31">
        <v>53</v>
      </c>
      <c r="FH162" s="31">
        <v>62</v>
      </c>
      <c r="FK162" s="31">
        <v>2</v>
      </c>
      <c r="FL162" s="31">
        <v>2</v>
      </c>
      <c r="FM162" s="31">
        <v>2</v>
      </c>
      <c r="FN162" s="31">
        <v>2</v>
      </c>
      <c r="FO162" s="31">
        <v>2</v>
      </c>
      <c r="FP162" s="31">
        <v>2</v>
      </c>
      <c r="FQ162" s="31">
        <v>2</v>
      </c>
      <c r="FR162" s="31">
        <v>2</v>
      </c>
      <c r="FS162" s="31">
        <v>4</v>
      </c>
      <c r="FT162" s="31">
        <v>2</v>
      </c>
      <c r="FU162" s="31">
        <v>2</v>
      </c>
      <c r="FV162" s="31">
        <v>2</v>
      </c>
      <c r="FW162" s="31">
        <v>1</v>
      </c>
      <c r="FX162" s="31">
        <v>1</v>
      </c>
      <c r="FY162" s="31">
        <v>2</v>
      </c>
      <c r="GA162" s="31">
        <v>2</v>
      </c>
      <c r="GB162" s="31">
        <v>2</v>
      </c>
      <c r="GC162" s="31">
        <v>2</v>
      </c>
      <c r="GE162" s="31">
        <v>2</v>
      </c>
      <c r="GH162" s="31">
        <v>2</v>
      </c>
      <c r="GJ162" s="31">
        <v>2</v>
      </c>
      <c r="GL162" s="31">
        <v>1</v>
      </c>
      <c r="GM162" s="31">
        <v>2014</v>
      </c>
      <c r="GO162" s="31">
        <v>2</v>
      </c>
      <c r="GQ162" s="31">
        <v>2</v>
      </c>
      <c r="GS162" s="31">
        <v>2</v>
      </c>
      <c r="GU162" s="31">
        <v>2</v>
      </c>
      <c r="GW162" s="31">
        <v>2</v>
      </c>
      <c r="HM162" s="31">
        <v>2</v>
      </c>
      <c r="HP162" s="31">
        <v>2</v>
      </c>
      <c r="HQ162" s="31">
        <v>2</v>
      </c>
      <c r="HR162" s="31">
        <v>2</v>
      </c>
      <c r="HS162" s="31">
        <v>2</v>
      </c>
      <c r="HT162" s="31">
        <v>2</v>
      </c>
      <c r="HU162" s="31">
        <v>2</v>
      </c>
      <c r="HV162" s="31">
        <v>2</v>
      </c>
      <c r="HZ162" s="31">
        <v>2</v>
      </c>
      <c r="IA162" s="31">
        <v>2</v>
      </c>
      <c r="IB162" s="31">
        <v>2</v>
      </c>
      <c r="IC162" s="31">
        <v>2</v>
      </c>
      <c r="ID162" s="31">
        <v>2</v>
      </c>
      <c r="IE162" s="31">
        <v>2</v>
      </c>
      <c r="IF162" s="31">
        <v>2</v>
      </c>
      <c r="IJ162" s="31">
        <v>2</v>
      </c>
      <c r="IK162" s="31">
        <v>2</v>
      </c>
      <c r="IL162" s="31">
        <v>2</v>
      </c>
      <c r="IM162" s="31">
        <v>2</v>
      </c>
      <c r="IN162" s="31">
        <v>2</v>
      </c>
      <c r="IO162" s="31">
        <v>2</v>
      </c>
      <c r="IP162" s="31">
        <v>2</v>
      </c>
      <c r="IT162" s="31">
        <v>2</v>
      </c>
      <c r="IU162" s="31">
        <v>2</v>
      </c>
      <c r="IV162" s="31">
        <v>2</v>
      </c>
      <c r="IW162" s="31">
        <v>2</v>
      </c>
      <c r="IX162" s="31">
        <v>2</v>
      </c>
      <c r="IY162" s="31">
        <v>2</v>
      </c>
      <c r="IZ162" s="31">
        <v>2</v>
      </c>
      <c r="JD162" s="31">
        <v>2</v>
      </c>
      <c r="JE162" s="31">
        <v>2</v>
      </c>
      <c r="JF162" s="31">
        <v>2</v>
      </c>
      <c r="JG162" s="31">
        <v>2</v>
      </c>
      <c r="JH162" s="31">
        <v>2</v>
      </c>
      <c r="JI162" s="31">
        <v>2</v>
      </c>
      <c r="JJ162" s="31">
        <v>2</v>
      </c>
      <c r="JZ162" s="31">
        <v>1</v>
      </c>
      <c r="KC162" s="31">
        <v>1</v>
      </c>
      <c r="LA162" s="31" t="s">
        <v>375</v>
      </c>
      <c r="LB162" s="31" t="s">
        <v>2838</v>
      </c>
      <c r="LC162" s="31">
        <v>2</v>
      </c>
      <c r="LE162" s="31" t="s">
        <v>375</v>
      </c>
      <c r="LF162" s="31">
        <v>2</v>
      </c>
      <c r="LG162" s="31">
        <v>2</v>
      </c>
      <c r="LI162" s="31">
        <v>2</v>
      </c>
      <c r="LK162" s="31">
        <v>2</v>
      </c>
      <c r="LM162" s="31">
        <v>2</v>
      </c>
      <c r="LO162" s="31">
        <v>2</v>
      </c>
      <c r="LQ162" s="31">
        <v>2</v>
      </c>
      <c r="LS162" s="31">
        <v>2</v>
      </c>
      <c r="LU162" s="31">
        <v>2</v>
      </c>
      <c r="LW162" s="31">
        <v>2</v>
      </c>
      <c r="LY162" s="31">
        <v>2</v>
      </c>
      <c r="MA162" s="31">
        <v>2</v>
      </c>
      <c r="MC162" s="31">
        <v>2</v>
      </c>
      <c r="ME162" s="31">
        <v>2</v>
      </c>
      <c r="MG162" s="31">
        <v>2</v>
      </c>
      <c r="MI162" s="31">
        <v>2</v>
      </c>
      <c r="MK162" s="31">
        <v>2</v>
      </c>
      <c r="MM162" s="31">
        <v>2</v>
      </c>
      <c r="MO162" s="31">
        <v>2</v>
      </c>
      <c r="MQ162" s="31">
        <v>2</v>
      </c>
      <c r="MS162" s="31">
        <v>2</v>
      </c>
      <c r="MU162" s="31">
        <v>2</v>
      </c>
      <c r="MW162" s="31">
        <v>2</v>
      </c>
      <c r="MY162" s="31" t="s">
        <v>355</v>
      </c>
      <c r="NC162" s="31">
        <v>2</v>
      </c>
      <c r="NE162" s="31">
        <v>2</v>
      </c>
      <c r="NG162" s="31">
        <v>2</v>
      </c>
      <c r="NI162" s="31">
        <v>2</v>
      </c>
      <c r="NK162" s="31">
        <v>2</v>
      </c>
      <c r="NM162" s="31">
        <v>2</v>
      </c>
      <c r="NO162" s="31">
        <v>2</v>
      </c>
      <c r="NQ162" s="31">
        <v>2</v>
      </c>
      <c r="NS162" s="31">
        <v>2</v>
      </c>
      <c r="NU162" s="31">
        <v>2</v>
      </c>
      <c r="NW162" s="31">
        <v>2</v>
      </c>
      <c r="NY162" s="31">
        <v>2</v>
      </c>
      <c r="OA162" s="31">
        <v>2</v>
      </c>
      <c r="OC162" s="31">
        <v>2</v>
      </c>
      <c r="OE162" s="31">
        <v>2</v>
      </c>
      <c r="OG162" s="31">
        <v>2</v>
      </c>
      <c r="OI162" s="31">
        <v>2</v>
      </c>
      <c r="OK162" s="31">
        <v>2</v>
      </c>
      <c r="OM162" s="31">
        <v>2</v>
      </c>
      <c r="OO162" s="31">
        <v>2</v>
      </c>
      <c r="OQ162" s="31" t="s">
        <v>355</v>
      </c>
      <c r="OS162" s="31">
        <v>2</v>
      </c>
      <c r="OU162" s="31">
        <v>2</v>
      </c>
      <c r="OW162" s="31">
        <v>2</v>
      </c>
      <c r="OY162" s="31">
        <v>2</v>
      </c>
      <c r="PA162" s="31">
        <v>2</v>
      </c>
      <c r="PC162" s="31">
        <v>2</v>
      </c>
      <c r="PE162" s="31">
        <v>2</v>
      </c>
      <c r="PG162" s="31">
        <v>2</v>
      </c>
      <c r="PI162" s="31">
        <v>2</v>
      </c>
      <c r="PK162" s="31">
        <v>2</v>
      </c>
      <c r="PM162" s="31">
        <v>2</v>
      </c>
      <c r="PO162" s="31">
        <v>2</v>
      </c>
      <c r="PQ162" s="31">
        <v>2</v>
      </c>
      <c r="PS162" s="31">
        <v>2</v>
      </c>
      <c r="PU162" s="31">
        <v>2</v>
      </c>
      <c r="PW162" s="31">
        <v>2</v>
      </c>
      <c r="PY162" s="31">
        <v>2</v>
      </c>
      <c r="QA162" s="31">
        <v>2</v>
      </c>
      <c r="QC162" s="31">
        <v>2</v>
      </c>
      <c r="QE162" s="31">
        <v>2</v>
      </c>
      <c r="QG162" s="31">
        <v>2</v>
      </c>
      <c r="QI162" s="31" t="s">
        <v>355</v>
      </c>
      <c r="QK162" s="31">
        <v>1</v>
      </c>
      <c r="QL162" s="31">
        <v>2</v>
      </c>
      <c r="QM162" s="31">
        <v>2</v>
      </c>
      <c r="QN162" s="31">
        <v>2</v>
      </c>
      <c r="QO162" s="31">
        <v>2</v>
      </c>
      <c r="QP162" s="31">
        <v>2</v>
      </c>
      <c r="QQ162" s="31">
        <v>2</v>
      </c>
      <c r="QR162" s="31">
        <v>2</v>
      </c>
      <c r="QS162" s="31">
        <v>2</v>
      </c>
      <c r="QT162" s="31">
        <v>2</v>
      </c>
      <c r="QU162" s="31">
        <v>2</v>
      </c>
      <c r="QV162" s="31">
        <v>2</v>
      </c>
      <c r="QW162" s="31">
        <v>2</v>
      </c>
      <c r="QX162" s="31">
        <v>2</v>
      </c>
      <c r="QY162" s="31">
        <v>2</v>
      </c>
      <c r="QZ162" s="31">
        <v>2</v>
      </c>
      <c r="RA162" s="31">
        <v>2</v>
      </c>
      <c r="RB162" s="31">
        <v>2</v>
      </c>
      <c r="RC162" s="31">
        <v>2</v>
      </c>
      <c r="RD162" s="31">
        <v>2</v>
      </c>
      <c r="RE162" s="31">
        <v>2</v>
      </c>
      <c r="RF162" s="31">
        <v>2</v>
      </c>
      <c r="RG162" s="31">
        <v>2</v>
      </c>
      <c r="RH162" s="31">
        <v>2</v>
      </c>
      <c r="RI162" s="31">
        <v>2</v>
      </c>
      <c r="RJ162" s="31">
        <v>2</v>
      </c>
      <c r="RK162" s="31">
        <v>2</v>
      </c>
      <c r="RL162" s="31">
        <v>2</v>
      </c>
      <c r="RM162" s="31">
        <v>2</v>
      </c>
      <c r="RN162" s="31">
        <v>2</v>
      </c>
      <c r="RO162" s="31">
        <v>2</v>
      </c>
      <c r="RP162" s="31">
        <v>2</v>
      </c>
      <c r="RQ162" s="31">
        <v>2</v>
      </c>
      <c r="RR162" s="31">
        <v>2</v>
      </c>
      <c r="RS162" s="31">
        <v>2</v>
      </c>
      <c r="RT162" s="31" t="s">
        <v>1556</v>
      </c>
      <c r="RX162" s="31">
        <v>4</v>
      </c>
      <c r="RY162" s="31">
        <v>2</v>
      </c>
      <c r="RZ162" s="31">
        <v>2</v>
      </c>
      <c r="SA162" s="31">
        <v>2</v>
      </c>
      <c r="SB162" s="31">
        <v>2</v>
      </c>
      <c r="SC162" s="31">
        <v>2</v>
      </c>
      <c r="SD162" s="31">
        <v>4</v>
      </c>
      <c r="SE162" s="31">
        <v>2</v>
      </c>
      <c r="SF162" s="31">
        <v>2</v>
      </c>
      <c r="SG162" s="31">
        <v>2</v>
      </c>
      <c r="SH162" s="31">
        <v>2</v>
      </c>
      <c r="SI162" s="31">
        <v>2</v>
      </c>
      <c r="SJ162" s="31">
        <v>2</v>
      </c>
      <c r="SK162" s="31">
        <v>2</v>
      </c>
      <c r="SL162" s="31">
        <v>2</v>
      </c>
      <c r="SM162" s="31" t="s">
        <v>1550</v>
      </c>
      <c r="SO162" s="31">
        <v>2</v>
      </c>
      <c r="SP162" s="31">
        <v>2</v>
      </c>
      <c r="SQ162" s="31">
        <v>2</v>
      </c>
      <c r="SR162" s="31">
        <v>2</v>
      </c>
      <c r="SS162" s="31">
        <v>2</v>
      </c>
      <c r="ST162" s="31">
        <v>2</v>
      </c>
      <c r="SU162" s="31">
        <v>2</v>
      </c>
      <c r="SV162" s="31">
        <v>2</v>
      </c>
      <c r="SW162" s="31" t="s">
        <v>1442</v>
      </c>
      <c r="SX162" s="31">
        <v>6</v>
      </c>
      <c r="SZ162" s="31">
        <v>2</v>
      </c>
      <c r="TA162" s="31">
        <v>2</v>
      </c>
      <c r="TB162" s="31">
        <v>2</v>
      </c>
      <c r="TC162" s="31">
        <v>1</v>
      </c>
      <c r="TD162" s="31">
        <v>1</v>
      </c>
      <c r="TE162" s="31">
        <v>2</v>
      </c>
      <c r="TF162" s="31">
        <v>2</v>
      </c>
      <c r="TG162" s="31">
        <v>1</v>
      </c>
      <c r="TH162" s="31" t="s">
        <v>1442</v>
      </c>
      <c r="TJ162" s="31" t="s">
        <v>1550</v>
      </c>
      <c r="TK162" s="31" t="s">
        <v>1442</v>
      </c>
      <c r="TQ162" s="31">
        <v>6</v>
      </c>
      <c r="TS162" s="31">
        <v>2</v>
      </c>
      <c r="TT162" s="31">
        <v>2</v>
      </c>
      <c r="TU162" s="31">
        <v>2</v>
      </c>
      <c r="TV162" s="31">
        <v>2</v>
      </c>
      <c r="TW162" s="31">
        <v>2</v>
      </c>
      <c r="TX162" s="31">
        <v>2</v>
      </c>
      <c r="TY162" s="31">
        <v>2</v>
      </c>
      <c r="TZ162" s="31">
        <v>1</v>
      </c>
      <c r="UA162" s="31">
        <v>1</v>
      </c>
    </row>
    <row r="163" spans="1:547" s="31" customFormat="1" ht="13.5" customHeight="1">
      <c r="A163" s="31">
        <f t="shared" si="2"/>
        <v>161</v>
      </c>
      <c r="B163" s="31">
        <v>161</v>
      </c>
      <c r="C163" s="31">
        <v>21</v>
      </c>
      <c r="D163" s="31" t="s">
        <v>2767</v>
      </c>
      <c r="E163" s="31" t="s">
        <v>2839</v>
      </c>
      <c r="F163" s="31">
        <v>3</v>
      </c>
      <c r="H163" s="31">
        <v>42430</v>
      </c>
      <c r="I163" s="31">
        <v>21325</v>
      </c>
      <c r="J163" s="31">
        <v>2</v>
      </c>
      <c r="K163" s="31">
        <v>1</v>
      </c>
      <c r="L163" s="31">
        <v>5</v>
      </c>
      <c r="M163" s="31">
        <v>2</v>
      </c>
      <c r="N163" s="31">
        <v>4</v>
      </c>
      <c r="O163" s="31">
        <v>2</v>
      </c>
      <c r="P163" s="31">
        <v>4</v>
      </c>
      <c r="Q163" s="31">
        <v>2</v>
      </c>
      <c r="R163" s="31">
        <v>42156</v>
      </c>
      <c r="S163" s="31">
        <v>42278</v>
      </c>
      <c r="T163" s="31">
        <v>42510</v>
      </c>
      <c r="W163" s="31">
        <v>1</v>
      </c>
      <c r="X163" s="31">
        <v>2</v>
      </c>
      <c r="Y163" s="31">
        <v>2</v>
      </c>
      <c r="Z163" s="31">
        <v>2</v>
      </c>
      <c r="AA163" s="31">
        <v>2</v>
      </c>
      <c r="AB163" s="31">
        <v>2</v>
      </c>
      <c r="AC163" s="31">
        <v>2</v>
      </c>
      <c r="AD163" s="31">
        <v>1</v>
      </c>
      <c r="AE163" s="31">
        <v>2</v>
      </c>
      <c r="AF163" s="31">
        <v>2</v>
      </c>
      <c r="AG163" s="31">
        <v>1</v>
      </c>
      <c r="AH163" s="31">
        <v>2</v>
      </c>
      <c r="AI163" s="31">
        <v>6</v>
      </c>
      <c r="AJ163" s="31">
        <v>2</v>
      </c>
      <c r="AK163" s="31">
        <v>4</v>
      </c>
      <c r="AL163" s="31">
        <v>2</v>
      </c>
      <c r="AM163" s="31">
        <v>1</v>
      </c>
      <c r="AN163" s="31">
        <v>2</v>
      </c>
      <c r="AO163" s="31">
        <v>2</v>
      </c>
      <c r="AP163" s="31">
        <v>1</v>
      </c>
      <c r="AQ163" s="31">
        <v>2</v>
      </c>
      <c r="AR163" s="31">
        <v>2</v>
      </c>
      <c r="AS163" s="31">
        <v>2</v>
      </c>
      <c r="AT163" s="31">
        <v>2</v>
      </c>
      <c r="AU163" s="31">
        <v>2</v>
      </c>
      <c r="AV163" s="31">
        <v>1</v>
      </c>
      <c r="AW163" s="31">
        <v>1</v>
      </c>
      <c r="AX163" s="31">
        <v>2</v>
      </c>
      <c r="AY163" s="31">
        <v>2</v>
      </c>
      <c r="AZ163" s="31">
        <v>2</v>
      </c>
      <c r="BA163" s="31">
        <v>2</v>
      </c>
      <c r="BB163" s="31">
        <v>2</v>
      </c>
      <c r="BC163" s="31">
        <v>1</v>
      </c>
      <c r="BD163" s="31">
        <v>1</v>
      </c>
      <c r="BE163" s="31">
        <v>2</v>
      </c>
      <c r="BF163" s="31">
        <v>2</v>
      </c>
      <c r="BG163" s="31">
        <v>2</v>
      </c>
      <c r="BH163" s="31">
        <v>2</v>
      </c>
      <c r="BI163" s="31">
        <v>2</v>
      </c>
      <c r="BJ163" s="31">
        <v>2</v>
      </c>
      <c r="BK163" s="31">
        <v>2</v>
      </c>
      <c r="BL163" s="31">
        <v>2</v>
      </c>
      <c r="BM163" s="31">
        <v>2</v>
      </c>
      <c r="BN163" s="31">
        <v>2</v>
      </c>
      <c r="BO163" s="31">
        <v>2</v>
      </c>
      <c r="BP163" s="31">
        <v>2</v>
      </c>
      <c r="BQ163" s="31">
        <v>3</v>
      </c>
      <c r="BT163" s="31">
        <v>2</v>
      </c>
      <c r="BU163" s="31">
        <v>2</v>
      </c>
      <c r="BV163" s="31">
        <v>2</v>
      </c>
      <c r="BW163" s="31">
        <v>2</v>
      </c>
      <c r="BX163" s="31">
        <v>2</v>
      </c>
      <c r="BY163" s="31">
        <v>1</v>
      </c>
      <c r="BZ163" s="31">
        <v>2</v>
      </c>
      <c r="CA163" s="31">
        <v>2</v>
      </c>
      <c r="CD163" s="31">
        <v>1</v>
      </c>
      <c r="CH163" s="31">
        <v>1</v>
      </c>
      <c r="CM163" s="31">
        <v>1</v>
      </c>
      <c r="CN163" s="31">
        <v>7</v>
      </c>
      <c r="CO163" s="31">
        <v>5</v>
      </c>
      <c r="CP163" s="31">
        <v>13</v>
      </c>
      <c r="DA163" s="31">
        <v>1</v>
      </c>
      <c r="DB163" s="31">
        <v>2</v>
      </c>
      <c r="DC163" s="31">
        <v>3</v>
      </c>
      <c r="DD163" s="31">
        <v>4</v>
      </c>
      <c r="DE163" s="31">
        <v>6</v>
      </c>
      <c r="DF163" s="31">
        <v>4</v>
      </c>
      <c r="DG163" s="31">
        <v>4</v>
      </c>
      <c r="DH163" s="31">
        <v>4</v>
      </c>
      <c r="DI163" s="31">
        <v>3</v>
      </c>
      <c r="DJ163" s="31">
        <v>3</v>
      </c>
      <c r="DK163" s="31">
        <v>3</v>
      </c>
      <c r="DL163" s="31">
        <v>4</v>
      </c>
      <c r="DM163" s="31">
        <v>4</v>
      </c>
      <c r="DN163" s="31">
        <v>4</v>
      </c>
      <c r="DO163" s="31">
        <v>4</v>
      </c>
      <c r="DP163" s="31">
        <v>4</v>
      </c>
      <c r="DQ163" s="31">
        <v>4</v>
      </c>
      <c r="DR163" s="31">
        <v>45</v>
      </c>
      <c r="DS163" s="31">
        <v>0.34328358208955201</v>
      </c>
      <c r="DT163" s="31">
        <v>238</v>
      </c>
      <c r="DX163" s="31">
        <v>4.33</v>
      </c>
      <c r="EB163" s="31">
        <v>0.68</v>
      </c>
      <c r="EF163" s="31">
        <v>201</v>
      </c>
      <c r="EJ163" s="31">
        <v>34.5</v>
      </c>
      <c r="EN163" s="31">
        <v>124</v>
      </c>
      <c r="ER163" s="31">
        <v>213</v>
      </c>
      <c r="EV163" s="31">
        <v>1</v>
      </c>
      <c r="EW163" s="31">
        <v>2</v>
      </c>
      <c r="EX163" s="31">
        <v>1</v>
      </c>
      <c r="EY163" s="31">
        <v>2</v>
      </c>
      <c r="EZ163" s="31">
        <v>1</v>
      </c>
      <c r="FA163" s="31">
        <v>1</v>
      </c>
      <c r="FB163" s="31">
        <v>1</v>
      </c>
      <c r="FC163" s="31">
        <v>1</v>
      </c>
      <c r="FD163" s="31">
        <v>53</v>
      </c>
      <c r="FK163" s="31">
        <v>2</v>
      </c>
      <c r="FL163" s="31">
        <v>2</v>
      </c>
      <c r="FM163" s="31">
        <v>2</v>
      </c>
      <c r="FN163" s="31">
        <v>2</v>
      </c>
      <c r="FO163" s="31">
        <v>2</v>
      </c>
      <c r="FP163" s="31">
        <v>2</v>
      </c>
      <c r="FQ163" s="31">
        <v>2</v>
      </c>
      <c r="FR163" s="31">
        <v>2</v>
      </c>
      <c r="FS163" s="31">
        <v>4</v>
      </c>
      <c r="FT163" s="31">
        <v>2</v>
      </c>
      <c r="FU163" s="31">
        <v>2</v>
      </c>
      <c r="FV163" s="31">
        <v>2</v>
      </c>
      <c r="FW163" s="31">
        <v>1</v>
      </c>
      <c r="FX163" s="31">
        <v>1</v>
      </c>
      <c r="FY163" s="31">
        <v>2</v>
      </c>
      <c r="GA163" s="31">
        <v>2</v>
      </c>
      <c r="GB163" s="31">
        <v>2</v>
      </c>
      <c r="GC163" s="31">
        <v>2</v>
      </c>
      <c r="GE163" s="31">
        <v>2</v>
      </c>
      <c r="GH163" s="31">
        <v>1</v>
      </c>
      <c r="GJ163" s="31">
        <v>2</v>
      </c>
      <c r="GL163" s="31">
        <v>1</v>
      </c>
      <c r="GM163" s="31">
        <v>2014</v>
      </c>
      <c r="GO163" s="31">
        <v>2</v>
      </c>
      <c r="GQ163" s="31">
        <v>2</v>
      </c>
      <c r="GS163" s="31">
        <v>2</v>
      </c>
      <c r="GU163" s="31">
        <v>2</v>
      </c>
      <c r="GW163" s="31">
        <v>2</v>
      </c>
      <c r="HM163" s="31">
        <v>2</v>
      </c>
      <c r="HP163" s="31">
        <v>2</v>
      </c>
      <c r="HQ163" s="31">
        <v>2</v>
      </c>
      <c r="HR163" s="31">
        <v>2</v>
      </c>
      <c r="HS163" s="31">
        <v>2</v>
      </c>
      <c r="HT163" s="31">
        <v>2</v>
      </c>
      <c r="HU163" s="31">
        <v>2</v>
      </c>
      <c r="HV163" s="31">
        <v>2</v>
      </c>
      <c r="HZ163" s="31">
        <v>2</v>
      </c>
      <c r="IA163" s="31">
        <v>2</v>
      </c>
      <c r="IB163" s="31">
        <v>2</v>
      </c>
      <c r="IC163" s="31">
        <v>2</v>
      </c>
      <c r="ID163" s="31">
        <v>2</v>
      </c>
      <c r="IE163" s="31">
        <v>2</v>
      </c>
      <c r="IF163" s="31">
        <v>2</v>
      </c>
      <c r="IJ163" s="31">
        <v>2</v>
      </c>
      <c r="IK163" s="31">
        <v>2</v>
      </c>
      <c r="IL163" s="31">
        <v>2</v>
      </c>
      <c r="IM163" s="31">
        <v>2</v>
      </c>
      <c r="IN163" s="31">
        <v>2</v>
      </c>
      <c r="IO163" s="31">
        <v>2</v>
      </c>
      <c r="IP163" s="31">
        <v>2</v>
      </c>
      <c r="IT163" s="31">
        <v>2</v>
      </c>
      <c r="IU163" s="31">
        <v>2</v>
      </c>
      <c r="IV163" s="31">
        <v>2</v>
      </c>
      <c r="IW163" s="31">
        <v>2</v>
      </c>
      <c r="IX163" s="31">
        <v>2</v>
      </c>
      <c r="IY163" s="31">
        <v>2</v>
      </c>
      <c r="IZ163" s="31">
        <v>2</v>
      </c>
      <c r="JD163" s="31">
        <v>2</v>
      </c>
      <c r="JE163" s="31">
        <v>2</v>
      </c>
      <c r="JF163" s="31">
        <v>2</v>
      </c>
      <c r="JG163" s="31">
        <v>2</v>
      </c>
      <c r="JH163" s="31">
        <v>2</v>
      </c>
      <c r="JI163" s="31">
        <v>2</v>
      </c>
      <c r="JJ163" s="31">
        <v>2</v>
      </c>
      <c r="JZ163" s="31">
        <v>1</v>
      </c>
      <c r="KC163" s="31">
        <v>1</v>
      </c>
      <c r="LA163" s="31" t="s">
        <v>2840</v>
      </c>
      <c r="LB163" s="31" t="s">
        <v>360</v>
      </c>
      <c r="LC163" s="31">
        <v>1</v>
      </c>
      <c r="LD163" s="31">
        <v>3</v>
      </c>
      <c r="LE163" s="31" t="s">
        <v>2841</v>
      </c>
      <c r="LF163" s="31">
        <v>2</v>
      </c>
      <c r="LG163" s="31">
        <v>2</v>
      </c>
      <c r="LH163" s="31">
        <v>1</v>
      </c>
      <c r="LI163" s="31">
        <v>2</v>
      </c>
      <c r="LK163" s="31">
        <v>2</v>
      </c>
      <c r="LM163" s="31">
        <v>2</v>
      </c>
      <c r="LO163" s="31">
        <v>2</v>
      </c>
      <c r="LQ163" s="31">
        <v>2</v>
      </c>
      <c r="LS163" s="31">
        <v>2</v>
      </c>
      <c r="LU163" s="31">
        <v>2</v>
      </c>
      <c r="LW163" s="31">
        <v>2</v>
      </c>
      <c r="LY163" s="31">
        <v>2</v>
      </c>
      <c r="MA163" s="31">
        <v>2</v>
      </c>
      <c r="MC163" s="31">
        <v>2</v>
      </c>
      <c r="ME163" s="31">
        <v>2</v>
      </c>
      <c r="MG163" s="31">
        <v>2</v>
      </c>
      <c r="MI163" s="31">
        <v>2</v>
      </c>
      <c r="MK163" s="31">
        <v>2</v>
      </c>
      <c r="MM163" s="31">
        <v>1</v>
      </c>
      <c r="MO163" s="31">
        <v>2</v>
      </c>
      <c r="MQ163" s="31">
        <v>2</v>
      </c>
      <c r="MS163" s="31">
        <v>2</v>
      </c>
      <c r="MU163" s="31">
        <v>2</v>
      </c>
      <c r="MW163" s="31">
        <v>2</v>
      </c>
      <c r="MY163" s="31" t="s">
        <v>355</v>
      </c>
      <c r="NC163" s="31">
        <v>2</v>
      </c>
      <c r="NE163" s="31">
        <v>2</v>
      </c>
      <c r="NG163" s="31">
        <v>2</v>
      </c>
      <c r="NI163" s="31">
        <v>2</v>
      </c>
      <c r="NK163" s="31">
        <v>2</v>
      </c>
      <c r="NM163" s="31">
        <v>2</v>
      </c>
      <c r="NO163" s="31">
        <v>2</v>
      </c>
      <c r="NQ163" s="31">
        <v>2</v>
      </c>
      <c r="NS163" s="31">
        <v>2</v>
      </c>
      <c r="NU163" s="31">
        <v>2</v>
      </c>
      <c r="NW163" s="31">
        <v>2</v>
      </c>
      <c r="NY163" s="31">
        <v>2</v>
      </c>
      <c r="OA163" s="31">
        <v>2</v>
      </c>
      <c r="OC163" s="31">
        <v>2</v>
      </c>
      <c r="OE163" s="31">
        <v>2</v>
      </c>
      <c r="OG163" s="31">
        <v>2</v>
      </c>
      <c r="OI163" s="31">
        <v>2</v>
      </c>
      <c r="OK163" s="31">
        <v>2</v>
      </c>
      <c r="OM163" s="31">
        <v>2</v>
      </c>
      <c r="OO163" s="31">
        <v>2</v>
      </c>
      <c r="OQ163" s="31" t="s">
        <v>355</v>
      </c>
      <c r="OS163" s="31">
        <v>2</v>
      </c>
      <c r="OU163" s="31">
        <v>2</v>
      </c>
      <c r="OW163" s="31">
        <v>2</v>
      </c>
      <c r="OY163" s="31">
        <v>2</v>
      </c>
      <c r="PA163" s="31">
        <v>2</v>
      </c>
      <c r="PC163" s="31">
        <v>2</v>
      </c>
      <c r="PE163" s="31">
        <v>2</v>
      </c>
      <c r="PG163" s="31">
        <v>2</v>
      </c>
      <c r="PI163" s="31">
        <v>2</v>
      </c>
      <c r="PK163" s="31">
        <v>2</v>
      </c>
      <c r="PM163" s="31">
        <v>2</v>
      </c>
      <c r="PO163" s="31">
        <v>2</v>
      </c>
      <c r="PQ163" s="31">
        <v>2</v>
      </c>
      <c r="PS163" s="31">
        <v>2</v>
      </c>
      <c r="PU163" s="31">
        <v>2</v>
      </c>
      <c r="PW163" s="31">
        <v>2</v>
      </c>
      <c r="PY163" s="31">
        <v>2</v>
      </c>
      <c r="QA163" s="31">
        <v>2</v>
      </c>
      <c r="QC163" s="31">
        <v>2</v>
      </c>
      <c r="QE163" s="31">
        <v>2</v>
      </c>
      <c r="QG163" s="31">
        <v>2</v>
      </c>
      <c r="QI163" s="31" t="s">
        <v>355</v>
      </c>
      <c r="QK163" s="31">
        <v>1</v>
      </c>
      <c r="QL163" s="31">
        <v>2</v>
      </c>
      <c r="QM163" s="31">
        <v>1</v>
      </c>
      <c r="QN163" s="31">
        <v>2</v>
      </c>
      <c r="QO163" s="31">
        <v>2</v>
      </c>
      <c r="QP163" s="31">
        <v>2</v>
      </c>
      <c r="QQ163" s="31">
        <v>2</v>
      </c>
      <c r="QR163" s="31">
        <v>2</v>
      </c>
      <c r="QS163" s="31">
        <v>2</v>
      </c>
      <c r="QT163" s="31">
        <v>2</v>
      </c>
      <c r="QU163" s="31">
        <v>2</v>
      </c>
      <c r="QV163" s="31">
        <v>2</v>
      </c>
      <c r="QW163" s="31">
        <v>2</v>
      </c>
      <c r="QX163" s="31">
        <v>2</v>
      </c>
      <c r="QY163" s="31">
        <v>2</v>
      </c>
      <c r="QZ163" s="31">
        <v>2</v>
      </c>
      <c r="RA163" s="31">
        <v>2</v>
      </c>
      <c r="RB163" s="31">
        <v>2</v>
      </c>
      <c r="RC163" s="31">
        <v>2</v>
      </c>
      <c r="RD163" s="31">
        <v>2</v>
      </c>
      <c r="RE163" s="31">
        <v>2</v>
      </c>
      <c r="RF163" s="31">
        <v>2</v>
      </c>
      <c r="RG163" s="31">
        <v>2</v>
      </c>
      <c r="RH163" s="31">
        <v>2</v>
      </c>
      <c r="RI163" s="31">
        <v>2</v>
      </c>
      <c r="RJ163" s="31">
        <v>2</v>
      </c>
      <c r="RK163" s="31">
        <v>2</v>
      </c>
      <c r="RL163" s="31">
        <v>2</v>
      </c>
      <c r="RM163" s="31">
        <v>2</v>
      </c>
      <c r="RN163" s="31">
        <v>2</v>
      </c>
      <c r="RO163" s="31">
        <v>2</v>
      </c>
      <c r="RP163" s="31">
        <v>2</v>
      </c>
      <c r="RQ163" s="31">
        <v>2</v>
      </c>
      <c r="RR163" s="31">
        <v>2</v>
      </c>
      <c r="RS163" s="31">
        <v>2</v>
      </c>
      <c r="RT163" s="31" t="s">
        <v>1457</v>
      </c>
      <c r="RX163" s="31">
        <v>5</v>
      </c>
      <c r="RY163" s="31">
        <v>2</v>
      </c>
      <c r="RZ163" s="31">
        <v>2</v>
      </c>
      <c r="SA163" s="31">
        <v>2</v>
      </c>
      <c r="SB163" s="31">
        <v>2</v>
      </c>
      <c r="SC163" s="31">
        <v>2</v>
      </c>
      <c r="SD163" s="31">
        <v>5</v>
      </c>
      <c r="SE163" s="31">
        <v>2</v>
      </c>
      <c r="SF163" s="31">
        <v>2</v>
      </c>
      <c r="SG163" s="31">
        <v>2</v>
      </c>
      <c r="SH163" s="31">
        <v>2</v>
      </c>
      <c r="SI163" s="31">
        <v>2</v>
      </c>
      <c r="SJ163" s="31">
        <v>2</v>
      </c>
      <c r="SK163" s="31">
        <v>2</v>
      </c>
      <c r="SL163" s="31">
        <v>2</v>
      </c>
      <c r="SM163" s="31" t="s">
        <v>1442</v>
      </c>
      <c r="SO163" s="31">
        <v>2</v>
      </c>
      <c r="SP163" s="31">
        <v>2</v>
      </c>
      <c r="SQ163" s="31">
        <v>2</v>
      </c>
      <c r="SR163" s="31">
        <v>1</v>
      </c>
      <c r="SS163" s="31">
        <v>2</v>
      </c>
      <c r="ST163" s="31">
        <v>2</v>
      </c>
      <c r="SU163" s="31">
        <v>2</v>
      </c>
      <c r="SV163" s="31">
        <v>1</v>
      </c>
      <c r="SW163" s="31" t="s">
        <v>1442</v>
      </c>
      <c r="SX163" s="31">
        <v>3</v>
      </c>
      <c r="SZ163" s="31">
        <v>2</v>
      </c>
      <c r="TA163" s="31">
        <v>2</v>
      </c>
      <c r="TB163" s="31">
        <v>2</v>
      </c>
      <c r="TC163" s="31">
        <v>2</v>
      </c>
      <c r="TD163" s="31">
        <v>2</v>
      </c>
      <c r="TE163" s="31">
        <v>2</v>
      </c>
      <c r="TF163" s="31">
        <v>2</v>
      </c>
      <c r="TG163" s="31">
        <v>1</v>
      </c>
      <c r="TH163" s="31" t="s">
        <v>1442</v>
      </c>
      <c r="TJ163" s="31" t="s">
        <v>1442</v>
      </c>
      <c r="TK163" s="31" t="s">
        <v>1442</v>
      </c>
      <c r="TQ163" s="31">
        <v>3</v>
      </c>
      <c r="TS163" s="31">
        <v>2</v>
      </c>
      <c r="TT163" s="31">
        <v>2</v>
      </c>
      <c r="TU163" s="31">
        <v>2</v>
      </c>
      <c r="TV163" s="31">
        <v>2</v>
      </c>
      <c r="TW163" s="31">
        <v>2</v>
      </c>
      <c r="TX163" s="31">
        <v>2</v>
      </c>
      <c r="TY163" s="31">
        <v>2</v>
      </c>
      <c r="TZ163" s="31">
        <v>1</v>
      </c>
      <c r="UA163" s="31">
        <v>1</v>
      </c>
    </row>
    <row r="164" spans="1:547" s="31" customFormat="1" ht="13.5" customHeight="1">
      <c r="A164" s="31">
        <f t="shared" si="2"/>
        <v>162</v>
      </c>
      <c r="B164" s="31">
        <v>162</v>
      </c>
      <c r="C164" s="31">
        <v>22</v>
      </c>
      <c r="D164" s="31" t="s">
        <v>2767</v>
      </c>
      <c r="E164" s="31" t="s">
        <v>2842</v>
      </c>
      <c r="F164" s="31">
        <v>2</v>
      </c>
      <c r="G164" s="31" t="s">
        <v>2843</v>
      </c>
      <c r="H164" s="31">
        <v>42440</v>
      </c>
      <c r="I164" s="31">
        <v>25204</v>
      </c>
      <c r="J164" s="31">
        <v>1</v>
      </c>
      <c r="K164" s="31">
        <v>1</v>
      </c>
      <c r="L164" s="31">
        <v>5</v>
      </c>
      <c r="M164" s="31">
        <v>2</v>
      </c>
      <c r="N164" s="31">
        <v>1</v>
      </c>
      <c r="O164" s="31">
        <v>1</v>
      </c>
      <c r="P164" s="31">
        <v>5</v>
      </c>
      <c r="Q164" s="31">
        <v>2</v>
      </c>
      <c r="R164" s="31">
        <v>41000</v>
      </c>
      <c r="S164" s="31">
        <v>41000</v>
      </c>
      <c r="T164" s="31">
        <v>41635</v>
      </c>
      <c r="W164" s="31">
        <v>2</v>
      </c>
      <c r="X164" s="31">
        <v>1</v>
      </c>
      <c r="Y164" s="31">
        <v>2</v>
      </c>
      <c r="Z164" s="31">
        <v>2</v>
      </c>
      <c r="AA164" s="31">
        <v>2</v>
      </c>
      <c r="AB164" s="31">
        <v>2</v>
      </c>
      <c r="AC164" s="31">
        <v>2</v>
      </c>
      <c r="AD164" s="31">
        <v>2</v>
      </c>
      <c r="AE164" s="31">
        <v>2</v>
      </c>
      <c r="AF164" s="31">
        <v>1</v>
      </c>
      <c r="AG164" s="31">
        <v>1</v>
      </c>
      <c r="AH164" s="31">
        <v>1</v>
      </c>
      <c r="AI164" s="31">
        <v>6</v>
      </c>
      <c r="AJ164" s="31">
        <v>2</v>
      </c>
      <c r="AK164" s="31">
        <v>4</v>
      </c>
      <c r="AL164" s="31">
        <v>3</v>
      </c>
      <c r="AM164" s="31">
        <v>1</v>
      </c>
      <c r="AN164" s="31">
        <v>1</v>
      </c>
      <c r="AO164" s="31">
        <v>2</v>
      </c>
      <c r="AP164" s="31">
        <v>1</v>
      </c>
      <c r="AQ164" s="31">
        <v>1</v>
      </c>
      <c r="AR164" s="31">
        <v>2</v>
      </c>
      <c r="AS164" s="31">
        <v>2</v>
      </c>
      <c r="AT164" s="31">
        <v>2</v>
      </c>
      <c r="AU164" s="31">
        <v>2</v>
      </c>
      <c r="AV164" s="31">
        <v>1</v>
      </c>
      <c r="AW164" s="31">
        <v>1</v>
      </c>
      <c r="AX164" s="31">
        <v>2</v>
      </c>
      <c r="AY164" s="31">
        <v>2</v>
      </c>
      <c r="AZ164" s="31">
        <v>2</v>
      </c>
      <c r="BA164" s="31">
        <v>2</v>
      </c>
      <c r="BB164" s="31">
        <v>2</v>
      </c>
      <c r="BC164" s="31">
        <v>2</v>
      </c>
      <c r="BD164" s="31">
        <v>2</v>
      </c>
      <c r="BE164" s="31">
        <v>2</v>
      </c>
      <c r="BF164" s="31">
        <v>2</v>
      </c>
      <c r="BG164" s="31">
        <v>2</v>
      </c>
      <c r="BH164" s="31">
        <v>2</v>
      </c>
      <c r="BI164" s="31">
        <v>2</v>
      </c>
      <c r="BJ164" s="31">
        <v>1</v>
      </c>
      <c r="BK164" s="31">
        <v>1</v>
      </c>
      <c r="BL164" s="31">
        <v>1</v>
      </c>
      <c r="BM164" s="31">
        <v>1</v>
      </c>
      <c r="BN164" s="31">
        <v>2</v>
      </c>
      <c r="BO164" s="31">
        <v>2</v>
      </c>
      <c r="BP164" s="31">
        <v>2</v>
      </c>
      <c r="BQ164" s="31">
        <v>1</v>
      </c>
      <c r="BT164" s="31">
        <v>2</v>
      </c>
      <c r="BU164" s="31">
        <v>2</v>
      </c>
      <c r="BV164" s="31">
        <v>2</v>
      </c>
      <c r="BW164" s="31">
        <v>2</v>
      </c>
      <c r="BX164" s="31">
        <v>2</v>
      </c>
      <c r="BY164" s="31">
        <v>1</v>
      </c>
      <c r="BZ164" s="31">
        <v>2</v>
      </c>
      <c r="CA164" s="31">
        <v>2</v>
      </c>
      <c r="CD164" s="31">
        <v>1</v>
      </c>
      <c r="CH164" s="31">
        <v>1</v>
      </c>
      <c r="CM164" s="31">
        <v>1</v>
      </c>
      <c r="CN164" s="31">
        <v>11</v>
      </c>
      <c r="CO164" s="31">
        <v>13</v>
      </c>
      <c r="CP164" s="31">
        <v>23</v>
      </c>
      <c r="CQ164" s="31">
        <v>5</v>
      </c>
      <c r="CR164" s="31">
        <v>17</v>
      </c>
      <c r="DA164" s="31">
        <v>1</v>
      </c>
      <c r="DB164" s="31">
        <v>2</v>
      </c>
      <c r="DC164" s="31">
        <v>12</v>
      </c>
      <c r="DD164" s="31">
        <v>4</v>
      </c>
      <c r="DE164" s="31">
        <v>12</v>
      </c>
      <c r="DF164" s="31">
        <v>3</v>
      </c>
      <c r="DG164" s="31">
        <v>3</v>
      </c>
      <c r="DH164" s="31">
        <v>2</v>
      </c>
      <c r="DI164" s="31">
        <v>0</v>
      </c>
      <c r="DJ164" s="31">
        <v>0</v>
      </c>
      <c r="DK164" s="31">
        <v>0</v>
      </c>
      <c r="DL164" s="31">
        <v>0</v>
      </c>
      <c r="DM164" s="31">
        <v>0</v>
      </c>
      <c r="DN164" s="31">
        <v>0</v>
      </c>
      <c r="DO164" s="31">
        <v>0</v>
      </c>
      <c r="DP164" s="31">
        <v>2</v>
      </c>
      <c r="DQ164" s="31">
        <v>3</v>
      </c>
      <c r="DR164" s="31">
        <v>13</v>
      </c>
      <c r="DS164" s="31">
        <v>0.34328358208955201</v>
      </c>
      <c r="EB164" s="31">
        <v>0.54</v>
      </c>
      <c r="EV164" s="31">
        <v>2</v>
      </c>
      <c r="EW164" s="31">
        <v>2</v>
      </c>
      <c r="EX164" s="31">
        <v>2</v>
      </c>
      <c r="EY164" s="31">
        <v>2</v>
      </c>
      <c r="EZ164" s="31">
        <v>1</v>
      </c>
      <c r="FD164" s="31">
        <v>53</v>
      </c>
      <c r="FH164" s="31">
        <v>15</v>
      </c>
      <c r="FK164" s="31">
        <v>2</v>
      </c>
      <c r="FL164" s="31">
        <v>2</v>
      </c>
      <c r="FM164" s="31">
        <v>2</v>
      </c>
      <c r="FN164" s="31">
        <v>2</v>
      </c>
      <c r="FO164" s="31">
        <v>2</v>
      </c>
      <c r="FP164" s="31">
        <v>2</v>
      </c>
      <c r="FQ164" s="31">
        <v>2</v>
      </c>
      <c r="FR164" s="31">
        <v>2</v>
      </c>
      <c r="FS164" s="31">
        <v>4</v>
      </c>
      <c r="FT164" s="31">
        <v>2</v>
      </c>
      <c r="FU164" s="31">
        <v>2</v>
      </c>
      <c r="FV164" s="31">
        <v>2</v>
      </c>
      <c r="FW164" s="31">
        <v>1</v>
      </c>
      <c r="FX164" s="31">
        <v>1</v>
      </c>
      <c r="FY164" s="31">
        <v>2</v>
      </c>
      <c r="GA164" s="31">
        <v>2</v>
      </c>
      <c r="GB164" s="31">
        <v>2</v>
      </c>
      <c r="GC164" s="31">
        <v>1</v>
      </c>
      <c r="GD164" s="31">
        <v>4</v>
      </c>
      <c r="GE164" s="31">
        <v>2</v>
      </c>
      <c r="GH164" s="31">
        <v>2</v>
      </c>
      <c r="GJ164" s="31">
        <v>2</v>
      </c>
      <c r="GL164" s="31">
        <v>2</v>
      </c>
      <c r="GO164" s="31">
        <v>1</v>
      </c>
      <c r="GP164" s="31" t="s">
        <v>2844</v>
      </c>
      <c r="GQ164" s="31">
        <v>2</v>
      </c>
      <c r="GS164" s="31">
        <v>2</v>
      </c>
      <c r="GU164" s="31">
        <v>2</v>
      </c>
      <c r="GW164" s="31">
        <v>2</v>
      </c>
      <c r="HM164" s="31">
        <v>2</v>
      </c>
      <c r="HP164" s="31">
        <v>2</v>
      </c>
      <c r="HQ164" s="31">
        <v>2</v>
      </c>
      <c r="HR164" s="31">
        <v>2</v>
      </c>
      <c r="HS164" s="31">
        <v>2</v>
      </c>
      <c r="HT164" s="31">
        <v>2</v>
      </c>
      <c r="HU164" s="31">
        <v>2</v>
      </c>
      <c r="HV164" s="31">
        <v>2</v>
      </c>
      <c r="HZ164" s="31">
        <v>2</v>
      </c>
      <c r="IA164" s="31">
        <v>2</v>
      </c>
      <c r="IB164" s="31">
        <v>2</v>
      </c>
      <c r="IC164" s="31">
        <v>2</v>
      </c>
      <c r="ID164" s="31">
        <v>2</v>
      </c>
      <c r="IE164" s="31">
        <v>2</v>
      </c>
      <c r="IF164" s="31">
        <v>2</v>
      </c>
      <c r="IJ164" s="31">
        <v>2</v>
      </c>
      <c r="IK164" s="31">
        <v>2</v>
      </c>
      <c r="IL164" s="31">
        <v>2</v>
      </c>
      <c r="IM164" s="31">
        <v>2</v>
      </c>
      <c r="IN164" s="31">
        <v>2</v>
      </c>
      <c r="IO164" s="31">
        <v>2</v>
      </c>
      <c r="IP164" s="31">
        <v>2</v>
      </c>
      <c r="IT164" s="31">
        <v>2</v>
      </c>
      <c r="IU164" s="31">
        <v>2</v>
      </c>
      <c r="IV164" s="31">
        <v>2</v>
      </c>
      <c r="IW164" s="31">
        <v>2</v>
      </c>
      <c r="IX164" s="31">
        <v>2</v>
      </c>
      <c r="IY164" s="31">
        <v>2</v>
      </c>
      <c r="IZ164" s="31">
        <v>2</v>
      </c>
      <c r="JD164" s="31">
        <v>2</v>
      </c>
      <c r="JE164" s="31">
        <v>2</v>
      </c>
      <c r="JF164" s="31">
        <v>2</v>
      </c>
      <c r="JG164" s="31">
        <v>2</v>
      </c>
      <c r="JH164" s="31">
        <v>2</v>
      </c>
      <c r="JI164" s="31">
        <v>2</v>
      </c>
      <c r="JJ164" s="31">
        <v>2</v>
      </c>
      <c r="JZ164" s="31">
        <v>1</v>
      </c>
      <c r="KC164" s="31">
        <v>2</v>
      </c>
      <c r="KD164" s="31">
        <v>60</v>
      </c>
      <c r="LA164" s="31" t="s">
        <v>2788</v>
      </c>
      <c r="LB164" s="31" t="s">
        <v>2819</v>
      </c>
      <c r="LC164" s="31">
        <v>2</v>
      </c>
      <c r="LE164" s="31" t="s">
        <v>1601</v>
      </c>
      <c r="LF164" s="31">
        <v>2</v>
      </c>
      <c r="LG164" s="31">
        <v>2</v>
      </c>
      <c r="LH164" s="31">
        <v>1</v>
      </c>
      <c r="LI164" s="31">
        <v>2</v>
      </c>
      <c r="LK164" s="31">
        <v>2</v>
      </c>
      <c r="LM164" s="31">
        <v>2</v>
      </c>
      <c r="LO164" s="31">
        <v>2</v>
      </c>
      <c r="LQ164" s="31">
        <v>2</v>
      </c>
      <c r="LS164" s="31">
        <v>2</v>
      </c>
      <c r="LU164" s="31">
        <v>2</v>
      </c>
      <c r="LW164" s="31">
        <v>2</v>
      </c>
      <c r="LY164" s="31">
        <v>2</v>
      </c>
      <c r="MA164" s="31">
        <v>2</v>
      </c>
      <c r="MC164" s="31">
        <v>2</v>
      </c>
      <c r="ME164" s="31">
        <v>2</v>
      </c>
      <c r="MG164" s="31">
        <v>2</v>
      </c>
      <c r="MI164" s="31">
        <v>2</v>
      </c>
      <c r="MK164" s="31">
        <v>2</v>
      </c>
      <c r="MM164" s="31">
        <v>1</v>
      </c>
      <c r="MO164" s="31">
        <v>2</v>
      </c>
      <c r="MQ164" s="31">
        <v>2</v>
      </c>
      <c r="MS164" s="31">
        <v>2</v>
      </c>
      <c r="MU164" s="31">
        <v>2</v>
      </c>
      <c r="MW164" s="31">
        <v>2</v>
      </c>
      <c r="MY164" s="31" t="s">
        <v>355</v>
      </c>
      <c r="NC164" s="31">
        <v>2</v>
      </c>
      <c r="NE164" s="31">
        <v>2</v>
      </c>
      <c r="NG164" s="31">
        <v>2</v>
      </c>
      <c r="NI164" s="31">
        <v>2</v>
      </c>
      <c r="NK164" s="31">
        <v>2</v>
      </c>
      <c r="NM164" s="31">
        <v>2</v>
      </c>
      <c r="NO164" s="31">
        <v>2</v>
      </c>
      <c r="NQ164" s="31">
        <v>2</v>
      </c>
      <c r="NS164" s="31">
        <v>2</v>
      </c>
      <c r="NU164" s="31">
        <v>2</v>
      </c>
      <c r="NW164" s="31">
        <v>2</v>
      </c>
      <c r="NY164" s="31">
        <v>2</v>
      </c>
      <c r="OA164" s="31">
        <v>2</v>
      </c>
      <c r="OC164" s="31">
        <v>2</v>
      </c>
      <c r="OE164" s="31">
        <v>2</v>
      </c>
      <c r="OG164" s="31">
        <v>2</v>
      </c>
      <c r="OI164" s="31">
        <v>2</v>
      </c>
      <c r="OK164" s="31">
        <v>2</v>
      </c>
      <c r="OM164" s="31">
        <v>2</v>
      </c>
      <c r="OO164" s="31">
        <v>2</v>
      </c>
      <c r="OQ164" s="31" t="s">
        <v>355</v>
      </c>
      <c r="OS164" s="31">
        <v>2</v>
      </c>
      <c r="OU164" s="31">
        <v>2</v>
      </c>
      <c r="OW164" s="31">
        <v>2</v>
      </c>
      <c r="OY164" s="31">
        <v>2</v>
      </c>
      <c r="PA164" s="31">
        <v>2</v>
      </c>
      <c r="PC164" s="31">
        <v>2</v>
      </c>
      <c r="PE164" s="31">
        <v>2</v>
      </c>
      <c r="PG164" s="31">
        <v>2</v>
      </c>
      <c r="PI164" s="31">
        <v>2</v>
      </c>
      <c r="PK164" s="31">
        <v>2</v>
      </c>
      <c r="PM164" s="31">
        <v>2</v>
      </c>
      <c r="PO164" s="31">
        <v>2</v>
      </c>
      <c r="PQ164" s="31">
        <v>2</v>
      </c>
      <c r="PS164" s="31">
        <v>2</v>
      </c>
      <c r="PU164" s="31">
        <v>2</v>
      </c>
      <c r="PW164" s="31">
        <v>2</v>
      </c>
      <c r="PY164" s="31">
        <v>2</v>
      </c>
      <c r="QA164" s="31">
        <v>2</v>
      </c>
      <c r="QC164" s="31">
        <v>2</v>
      </c>
      <c r="QE164" s="31">
        <v>2</v>
      </c>
      <c r="QG164" s="31">
        <v>2</v>
      </c>
      <c r="QI164" s="31" t="s">
        <v>355</v>
      </c>
      <c r="QK164" s="31">
        <v>1</v>
      </c>
      <c r="QL164" s="31">
        <v>2</v>
      </c>
      <c r="QM164" s="31">
        <v>1</v>
      </c>
      <c r="QN164" s="31">
        <v>2</v>
      </c>
      <c r="QO164" s="31">
        <v>2</v>
      </c>
      <c r="QP164" s="31">
        <v>2</v>
      </c>
      <c r="QQ164" s="31">
        <v>2</v>
      </c>
      <c r="QR164" s="31">
        <v>2</v>
      </c>
      <c r="QS164" s="31">
        <v>2</v>
      </c>
      <c r="QT164" s="31">
        <v>2</v>
      </c>
      <c r="QU164" s="31">
        <v>2</v>
      </c>
      <c r="QV164" s="31">
        <v>2</v>
      </c>
      <c r="QW164" s="31">
        <v>2</v>
      </c>
      <c r="QX164" s="31">
        <v>2</v>
      </c>
      <c r="QY164" s="31">
        <v>2</v>
      </c>
      <c r="QZ164" s="31">
        <v>1</v>
      </c>
      <c r="RA164" s="31">
        <v>1</v>
      </c>
      <c r="RB164" s="31">
        <v>2</v>
      </c>
      <c r="RC164" s="31">
        <v>2</v>
      </c>
      <c r="RD164" s="31">
        <v>1</v>
      </c>
      <c r="RE164" s="31">
        <v>2</v>
      </c>
      <c r="RF164" s="31">
        <v>2</v>
      </c>
      <c r="RG164" s="31">
        <v>2</v>
      </c>
      <c r="RH164" s="31">
        <v>2</v>
      </c>
      <c r="RI164" s="31">
        <v>2</v>
      </c>
      <c r="RJ164" s="31">
        <v>2</v>
      </c>
      <c r="RK164" s="31">
        <v>2</v>
      </c>
      <c r="RL164" s="31">
        <v>2</v>
      </c>
      <c r="RM164" s="31">
        <v>1</v>
      </c>
      <c r="RN164" s="31">
        <v>2</v>
      </c>
      <c r="RO164" s="31">
        <v>2</v>
      </c>
      <c r="RP164" s="31">
        <v>2</v>
      </c>
      <c r="RQ164" s="31">
        <v>2</v>
      </c>
      <c r="RR164" s="31">
        <v>1</v>
      </c>
      <c r="RS164" s="31">
        <v>2</v>
      </c>
      <c r="RT164" s="31" t="s">
        <v>2845</v>
      </c>
      <c r="RX164" s="31">
        <v>5</v>
      </c>
      <c r="RY164" s="31">
        <v>2</v>
      </c>
      <c r="RZ164" s="31">
        <v>2</v>
      </c>
      <c r="SA164" s="31">
        <v>2</v>
      </c>
      <c r="SB164" s="31">
        <v>2</v>
      </c>
      <c r="SC164" s="31">
        <v>2</v>
      </c>
      <c r="SD164" s="31">
        <v>5</v>
      </c>
      <c r="SE164" s="31">
        <v>2</v>
      </c>
      <c r="SF164" s="31">
        <v>2</v>
      </c>
      <c r="SG164" s="31">
        <v>2</v>
      </c>
      <c r="SH164" s="31">
        <v>2</v>
      </c>
      <c r="SI164" s="31">
        <v>2</v>
      </c>
      <c r="SJ164" s="31">
        <v>2</v>
      </c>
      <c r="SK164" s="31">
        <v>2</v>
      </c>
      <c r="SL164" s="31">
        <v>2</v>
      </c>
      <c r="SM164" s="31" t="s">
        <v>1550</v>
      </c>
      <c r="SO164" s="31">
        <v>2</v>
      </c>
      <c r="SP164" s="31">
        <v>2</v>
      </c>
      <c r="SQ164" s="31">
        <v>2</v>
      </c>
      <c r="SR164" s="31">
        <v>2</v>
      </c>
      <c r="SS164" s="31">
        <v>2</v>
      </c>
      <c r="ST164" s="31">
        <v>2</v>
      </c>
      <c r="SU164" s="31">
        <v>2</v>
      </c>
      <c r="SV164" s="31">
        <v>2</v>
      </c>
      <c r="SW164" s="31" t="s">
        <v>1442</v>
      </c>
      <c r="SX164" s="31">
        <v>7</v>
      </c>
      <c r="SZ164" s="31">
        <v>2</v>
      </c>
      <c r="TA164" s="31">
        <v>2</v>
      </c>
      <c r="TB164" s="31">
        <v>2</v>
      </c>
      <c r="TC164" s="31">
        <v>2</v>
      </c>
      <c r="TD164" s="31">
        <v>2</v>
      </c>
      <c r="TE164" s="31">
        <v>2</v>
      </c>
      <c r="TF164" s="31">
        <v>2</v>
      </c>
      <c r="TG164" s="31">
        <v>2</v>
      </c>
      <c r="TH164" s="31" t="s">
        <v>1442</v>
      </c>
      <c r="TJ164" s="31" t="s">
        <v>1550</v>
      </c>
      <c r="TK164" s="31" t="s">
        <v>1442</v>
      </c>
      <c r="TQ164" s="31">
        <v>7</v>
      </c>
      <c r="TS164" s="31">
        <v>2</v>
      </c>
      <c r="TT164" s="31">
        <v>2</v>
      </c>
      <c r="TU164" s="31">
        <v>2</v>
      </c>
      <c r="TV164" s="31">
        <v>2</v>
      </c>
      <c r="TW164" s="31">
        <v>2</v>
      </c>
      <c r="TX164" s="31">
        <v>2</v>
      </c>
      <c r="TY164" s="31">
        <v>2</v>
      </c>
      <c r="TZ164" s="31">
        <v>2</v>
      </c>
      <c r="UA164" s="31">
        <v>1</v>
      </c>
    </row>
    <row r="165" spans="1:547" s="31" customFormat="1" ht="13.5" customHeight="1">
      <c r="A165" s="31">
        <f t="shared" si="2"/>
        <v>163</v>
      </c>
      <c r="B165" s="31">
        <v>163</v>
      </c>
      <c r="C165" s="31">
        <v>23</v>
      </c>
      <c r="D165" s="31" t="s">
        <v>2767</v>
      </c>
      <c r="E165" s="31" t="s">
        <v>2846</v>
      </c>
      <c r="F165" s="31">
        <v>2</v>
      </c>
      <c r="G165" s="31" t="s">
        <v>2847</v>
      </c>
      <c r="H165" s="31">
        <v>42641</v>
      </c>
      <c r="I165" s="31">
        <v>22282</v>
      </c>
      <c r="J165" s="31">
        <v>1</v>
      </c>
      <c r="K165" s="31">
        <v>1</v>
      </c>
      <c r="L165" s="31">
        <v>5</v>
      </c>
      <c r="M165" s="31">
        <v>2</v>
      </c>
      <c r="N165" s="31">
        <v>5</v>
      </c>
      <c r="O165" s="31">
        <v>2</v>
      </c>
      <c r="P165" s="31">
        <v>5</v>
      </c>
      <c r="Q165" s="31">
        <v>2</v>
      </c>
      <c r="R165" s="31">
        <v>39448</v>
      </c>
      <c r="S165" s="31">
        <v>39879</v>
      </c>
      <c r="T165" s="31">
        <v>41705</v>
      </c>
      <c r="W165" s="31">
        <v>1</v>
      </c>
      <c r="X165" s="31">
        <v>2</v>
      </c>
      <c r="Y165" s="31">
        <v>2</v>
      </c>
      <c r="Z165" s="31">
        <v>2</v>
      </c>
      <c r="AA165" s="31">
        <v>2</v>
      </c>
      <c r="AB165" s="31">
        <v>2</v>
      </c>
      <c r="AC165" s="31">
        <v>2</v>
      </c>
      <c r="AD165" s="31">
        <v>3</v>
      </c>
      <c r="AE165" s="31">
        <v>4</v>
      </c>
      <c r="AF165" s="31">
        <v>3</v>
      </c>
      <c r="AG165" s="31">
        <v>1</v>
      </c>
      <c r="AH165" s="31">
        <v>1</v>
      </c>
      <c r="AI165" s="31">
        <v>6</v>
      </c>
      <c r="AJ165" s="31">
        <v>2</v>
      </c>
      <c r="AK165" s="31">
        <v>4</v>
      </c>
      <c r="AL165" s="31">
        <v>2</v>
      </c>
      <c r="AM165" s="31">
        <v>2</v>
      </c>
      <c r="AN165" s="31">
        <v>2</v>
      </c>
      <c r="AO165" s="31">
        <v>2</v>
      </c>
      <c r="AP165" s="31">
        <v>2</v>
      </c>
      <c r="AQ165" s="31">
        <v>2</v>
      </c>
      <c r="AR165" s="31">
        <v>2</v>
      </c>
      <c r="AS165" s="31">
        <v>2</v>
      </c>
      <c r="AT165" s="31">
        <v>2</v>
      </c>
      <c r="AU165" s="31">
        <v>2</v>
      </c>
      <c r="AV165" s="31">
        <v>1</v>
      </c>
      <c r="AW165" s="31">
        <v>1</v>
      </c>
      <c r="AX165" s="31">
        <v>1</v>
      </c>
      <c r="AY165" s="31">
        <v>2</v>
      </c>
      <c r="AZ165" s="31">
        <v>1</v>
      </c>
      <c r="BA165" s="31">
        <v>2</v>
      </c>
      <c r="BB165" s="31">
        <v>2</v>
      </c>
      <c r="BD165" s="31">
        <v>1</v>
      </c>
      <c r="BE165" s="31">
        <v>1</v>
      </c>
      <c r="BF165" s="31">
        <v>2</v>
      </c>
      <c r="BG165" s="31">
        <v>1</v>
      </c>
      <c r="BH165" s="31">
        <v>2</v>
      </c>
      <c r="BI165" s="31">
        <v>2</v>
      </c>
      <c r="BJ165" s="31">
        <v>1</v>
      </c>
      <c r="BK165" s="31">
        <v>1</v>
      </c>
      <c r="BL165" s="31">
        <v>2</v>
      </c>
      <c r="BM165" s="31">
        <v>2</v>
      </c>
      <c r="BN165" s="31">
        <v>2</v>
      </c>
      <c r="BO165" s="31">
        <v>2</v>
      </c>
      <c r="BP165" s="31">
        <v>2</v>
      </c>
      <c r="BQ165" s="31">
        <v>1</v>
      </c>
      <c r="BT165" s="31">
        <v>2</v>
      </c>
      <c r="BU165" s="31">
        <v>2</v>
      </c>
      <c r="BV165" s="31">
        <v>2</v>
      </c>
      <c r="BW165" s="31">
        <v>2</v>
      </c>
      <c r="BX165" s="31">
        <v>2</v>
      </c>
      <c r="BY165" s="31">
        <v>1</v>
      </c>
      <c r="BZ165" s="31">
        <v>2</v>
      </c>
      <c r="CA165" s="31">
        <v>2</v>
      </c>
      <c r="CD165" s="31">
        <v>1</v>
      </c>
      <c r="CH165" s="31">
        <v>1</v>
      </c>
      <c r="CM165" s="31">
        <v>3</v>
      </c>
      <c r="CN165" s="31">
        <v>9</v>
      </c>
      <c r="CO165" s="31">
        <v>15</v>
      </c>
      <c r="CP165" s="31">
        <v>21</v>
      </c>
      <c r="CQ165" s="31">
        <v>29</v>
      </c>
      <c r="DA165" s="31">
        <v>2</v>
      </c>
      <c r="DB165" s="31">
        <v>4</v>
      </c>
      <c r="DC165" s="31">
        <v>6</v>
      </c>
      <c r="DD165" s="31">
        <v>3</v>
      </c>
      <c r="DE165" s="31">
        <v>6</v>
      </c>
      <c r="DF165" s="31">
        <v>4</v>
      </c>
      <c r="DG165" s="31">
        <v>4</v>
      </c>
      <c r="DH165" s="31">
        <v>4</v>
      </c>
      <c r="DI165" s="31">
        <v>1</v>
      </c>
      <c r="DJ165" s="31">
        <v>1</v>
      </c>
      <c r="DK165" s="31">
        <v>1</v>
      </c>
      <c r="DL165" s="31">
        <v>1</v>
      </c>
      <c r="DM165" s="31">
        <v>1</v>
      </c>
      <c r="DN165" s="31">
        <v>0</v>
      </c>
      <c r="DO165" s="31">
        <v>2</v>
      </c>
      <c r="DP165" s="31">
        <v>3</v>
      </c>
      <c r="DQ165" s="31">
        <v>4</v>
      </c>
      <c r="DR165" s="31">
        <v>26</v>
      </c>
      <c r="DS165" s="31">
        <v>0.34328358208955201</v>
      </c>
      <c r="DX165" s="31">
        <v>4.62</v>
      </c>
      <c r="EB165" s="31">
        <v>0.46</v>
      </c>
      <c r="EF165" s="31">
        <v>237</v>
      </c>
      <c r="EJ165" s="31">
        <v>38</v>
      </c>
      <c r="EN165" s="31">
        <v>172</v>
      </c>
      <c r="ER165" s="31">
        <v>278</v>
      </c>
      <c r="EV165" s="31">
        <v>1</v>
      </c>
      <c r="EW165" s="31">
        <v>2</v>
      </c>
      <c r="EX165" s="31">
        <v>2</v>
      </c>
      <c r="EY165" s="31">
        <v>2</v>
      </c>
      <c r="EZ165" s="31">
        <v>1</v>
      </c>
      <c r="FA165" s="31">
        <v>1</v>
      </c>
      <c r="FD165" s="31">
        <v>53</v>
      </c>
      <c r="FK165" s="31">
        <v>2</v>
      </c>
      <c r="FL165" s="31">
        <v>2</v>
      </c>
      <c r="FM165" s="31">
        <v>2</v>
      </c>
      <c r="FN165" s="31">
        <v>2</v>
      </c>
      <c r="FO165" s="31">
        <v>2</v>
      </c>
      <c r="FP165" s="31">
        <v>2</v>
      </c>
      <c r="FQ165" s="31">
        <v>2</v>
      </c>
      <c r="FR165" s="31">
        <v>2</v>
      </c>
      <c r="FS165" s="31">
        <v>4</v>
      </c>
      <c r="FT165" s="31">
        <v>2</v>
      </c>
      <c r="FU165" s="31">
        <v>2</v>
      </c>
      <c r="FV165" s="31">
        <v>2</v>
      </c>
      <c r="FW165" s="31">
        <v>1</v>
      </c>
      <c r="FX165" s="31">
        <v>1</v>
      </c>
      <c r="FY165" s="31">
        <v>2</v>
      </c>
      <c r="GA165" s="31">
        <v>2</v>
      </c>
      <c r="GB165" s="31">
        <v>2</v>
      </c>
      <c r="GC165" s="31">
        <v>2</v>
      </c>
      <c r="GE165" s="31">
        <v>2</v>
      </c>
      <c r="GH165" s="31">
        <v>2</v>
      </c>
      <c r="GJ165" s="31">
        <v>2</v>
      </c>
      <c r="GL165" s="31">
        <v>1</v>
      </c>
      <c r="GM165" s="31">
        <v>2014</v>
      </c>
      <c r="GO165" s="31">
        <v>2</v>
      </c>
      <c r="GQ165" s="31">
        <v>2</v>
      </c>
      <c r="GS165" s="31">
        <v>2</v>
      </c>
      <c r="GU165" s="31">
        <v>2</v>
      </c>
      <c r="GW165" s="31">
        <v>2</v>
      </c>
      <c r="HM165" s="31">
        <v>2</v>
      </c>
      <c r="HP165" s="31">
        <v>2</v>
      </c>
      <c r="HQ165" s="31">
        <v>2</v>
      </c>
      <c r="HR165" s="31">
        <v>2</v>
      </c>
      <c r="HS165" s="31">
        <v>2</v>
      </c>
      <c r="HT165" s="31">
        <v>2</v>
      </c>
      <c r="HU165" s="31">
        <v>2</v>
      </c>
      <c r="HV165" s="31">
        <v>2</v>
      </c>
      <c r="HZ165" s="31">
        <v>2</v>
      </c>
      <c r="IA165" s="31">
        <v>2</v>
      </c>
      <c r="IB165" s="31">
        <v>2</v>
      </c>
      <c r="IC165" s="31">
        <v>2</v>
      </c>
      <c r="ID165" s="31">
        <v>2</v>
      </c>
      <c r="IE165" s="31">
        <v>2</v>
      </c>
      <c r="IF165" s="31">
        <v>2</v>
      </c>
      <c r="IJ165" s="31">
        <v>2</v>
      </c>
      <c r="IK165" s="31">
        <v>2</v>
      </c>
      <c r="IL165" s="31">
        <v>2</v>
      </c>
      <c r="IM165" s="31">
        <v>2</v>
      </c>
      <c r="IN165" s="31">
        <v>2</v>
      </c>
      <c r="IO165" s="31">
        <v>2</v>
      </c>
      <c r="IP165" s="31">
        <v>2</v>
      </c>
      <c r="IT165" s="31">
        <v>2</v>
      </c>
      <c r="IU165" s="31">
        <v>2</v>
      </c>
      <c r="IV165" s="31">
        <v>2</v>
      </c>
      <c r="IW165" s="31">
        <v>2</v>
      </c>
      <c r="IX165" s="31">
        <v>2</v>
      </c>
      <c r="IY165" s="31">
        <v>2</v>
      </c>
      <c r="IZ165" s="31">
        <v>2</v>
      </c>
      <c r="JD165" s="31">
        <v>2</v>
      </c>
      <c r="JE165" s="31">
        <v>2</v>
      </c>
      <c r="JF165" s="31">
        <v>2</v>
      </c>
      <c r="JG165" s="31">
        <v>2</v>
      </c>
      <c r="JH165" s="31">
        <v>2</v>
      </c>
      <c r="JI165" s="31">
        <v>2</v>
      </c>
      <c r="JJ165" s="31">
        <v>2</v>
      </c>
      <c r="JZ165" s="31">
        <v>1</v>
      </c>
      <c r="KC165" s="31">
        <v>1</v>
      </c>
      <c r="LA165" s="31" t="s">
        <v>1648</v>
      </c>
      <c r="LB165" s="31" t="s">
        <v>378</v>
      </c>
      <c r="LC165" s="31">
        <v>1</v>
      </c>
      <c r="LD165" s="31">
        <v>3</v>
      </c>
      <c r="LE165" s="31" t="s">
        <v>367</v>
      </c>
      <c r="LF165" s="31">
        <v>2</v>
      </c>
      <c r="LG165" s="31">
        <v>2</v>
      </c>
      <c r="LI165" s="31">
        <v>2</v>
      </c>
      <c r="LK165" s="31">
        <v>2</v>
      </c>
      <c r="LM165" s="31">
        <v>2</v>
      </c>
      <c r="LO165" s="31">
        <v>2</v>
      </c>
      <c r="LQ165" s="31">
        <v>2</v>
      </c>
      <c r="LS165" s="31">
        <v>2</v>
      </c>
      <c r="LU165" s="31">
        <v>2</v>
      </c>
      <c r="LW165" s="31">
        <v>2</v>
      </c>
      <c r="LY165" s="31">
        <v>2</v>
      </c>
      <c r="MA165" s="31">
        <v>2</v>
      </c>
      <c r="MC165" s="31">
        <v>2</v>
      </c>
      <c r="ME165" s="31">
        <v>2</v>
      </c>
      <c r="MG165" s="31">
        <v>2</v>
      </c>
      <c r="MI165" s="31">
        <v>2</v>
      </c>
      <c r="MK165" s="31">
        <v>2</v>
      </c>
      <c r="MM165" s="31">
        <v>2</v>
      </c>
      <c r="MO165" s="31">
        <v>2</v>
      </c>
      <c r="MQ165" s="31">
        <v>2</v>
      </c>
      <c r="MS165" s="31">
        <v>2</v>
      </c>
      <c r="MU165" s="31">
        <v>2</v>
      </c>
      <c r="MW165" s="31">
        <v>2</v>
      </c>
      <c r="MY165" s="31" t="s">
        <v>355</v>
      </c>
      <c r="NC165" s="31">
        <v>2</v>
      </c>
      <c r="NE165" s="31">
        <v>2</v>
      </c>
      <c r="NG165" s="31">
        <v>2</v>
      </c>
      <c r="NI165" s="31">
        <v>2</v>
      </c>
      <c r="NK165" s="31">
        <v>2</v>
      </c>
      <c r="NM165" s="31">
        <v>2</v>
      </c>
      <c r="NO165" s="31">
        <v>2</v>
      </c>
      <c r="NQ165" s="31">
        <v>2</v>
      </c>
      <c r="NS165" s="31">
        <v>2</v>
      </c>
      <c r="NU165" s="31">
        <v>2</v>
      </c>
      <c r="NW165" s="31">
        <v>2</v>
      </c>
      <c r="NY165" s="31">
        <v>2</v>
      </c>
      <c r="OA165" s="31">
        <v>2</v>
      </c>
      <c r="OC165" s="31">
        <v>2</v>
      </c>
      <c r="OE165" s="31">
        <v>2</v>
      </c>
      <c r="OG165" s="31">
        <v>2</v>
      </c>
      <c r="OI165" s="31">
        <v>2</v>
      </c>
      <c r="OK165" s="31">
        <v>2</v>
      </c>
      <c r="OM165" s="31">
        <v>2</v>
      </c>
      <c r="OO165" s="31">
        <v>2</v>
      </c>
      <c r="OQ165" s="31" t="s">
        <v>355</v>
      </c>
      <c r="OS165" s="31">
        <v>2</v>
      </c>
      <c r="OU165" s="31">
        <v>2</v>
      </c>
      <c r="OW165" s="31">
        <v>2</v>
      </c>
      <c r="OY165" s="31">
        <v>2</v>
      </c>
      <c r="PA165" s="31">
        <v>2</v>
      </c>
      <c r="PC165" s="31">
        <v>2</v>
      </c>
      <c r="PE165" s="31">
        <v>2</v>
      </c>
      <c r="PG165" s="31">
        <v>2</v>
      </c>
      <c r="PI165" s="31">
        <v>2</v>
      </c>
      <c r="PK165" s="31">
        <v>2</v>
      </c>
      <c r="PM165" s="31">
        <v>2</v>
      </c>
      <c r="PO165" s="31">
        <v>2</v>
      </c>
      <c r="PQ165" s="31">
        <v>2</v>
      </c>
      <c r="PS165" s="31">
        <v>2</v>
      </c>
      <c r="PU165" s="31">
        <v>2</v>
      </c>
      <c r="PW165" s="31">
        <v>2</v>
      </c>
      <c r="PY165" s="31">
        <v>2</v>
      </c>
      <c r="QA165" s="31">
        <v>2</v>
      </c>
      <c r="QC165" s="31">
        <v>2</v>
      </c>
      <c r="QE165" s="31">
        <v>2</v>
      </c>
      <c r="QG165" s="31">
        <v>2</v>
      </c>
      <c r="QI165" s="31" t="s">
        <v>355</v>
      </c>
      <c r="QK165" s="31">
        <v>1</v>
      </c>
      <c r="QL165" s="31">
        <v>2</v>
      </c>
      <c r="QM165" s="31">
        <v>2</v>
      </c>
      <c r="QN165" s="31">
        <v>2</v>
      </c>
      <c r="QO165" s="31">
        <v>2</v>
      </c>
      <c r="QP165" s="31">
        <v>2</v>
      </c>
      <c r="QQ165" s="31">
        <v>2</v>
      </c>
      <c r="QR165" s="31">
        <v>2</v>
      </c>
      <c r="QS165" s="31">
        <v>2</v>
      </c>
      <c r="QT165" s="31">
        <v>2</v>
      </c>
      <c r="QU165" s="31">
        <v>2</v>
      </c>
      <c r="QV165" s="31">
        <v>2</v>
      </c>
      <c r="QW165" s="31">
        <v>2</v>
      </c>
      <c r="QX165" s="31">
        <v>2</v>
      </c>
      <c r="QY165" s="31">
        <v>2</v>
      </c>
      <c r="QZ165" s="31">
        <v>2</v>
      </c>
      <c r="RA165" s="31">
        <v>2</v>
      </c>
      <c r="RB165" s="31">
        <v>2</v>
      </c>
      <c r="RC165" s="31">
        <v>2</v>
      </c>
      <c r="RD165" s="31">
        <v>2</v>
      </c>
      <c r="RE165" s="31">
        <v>2</v>
      </c>
      <c r="RF165" s="31">
        <v>2</v>
      </c>
      <c r="RG165" s="31">
        <v>2</v>
      </c>
      <c r="RH165" s="31">
        <v>2</v>
      </c>
      <c r="RI165" s="31">
        <v>2</v>
      </c>
      <c r="RJ165" s="31">
        <v>2</v>
      </c>
      <c r="RK165" s="31">
        <v>2</v>
      </c>
      <c r="RL165" s="31">
        <v>2</v>
      </c>
      <c r="RM165" s="31">
        <v>2</v>
      </c>
      <c r="RN165" s="31">
        <v>2</v>
      </c>
      <c r="RO165" s="31">
        <v>2</v>
      </c>
      <c r="RP165" s="31">
        <v>2</v>
      </c>
      <c r="RQ165" s="31">
        <v>2</v>
      </c>
      <c r="RR165" s="31">
        <v>2</v>
      </c>
      <c r="RS165" s="31">
        <v>2</v>
      </c>
      <c r="RT165" s="31" t="s">
        <v>1789</v>
      </c>
      <c r="RX165" s="31">
        <v>5</v>
      </c>
      <c r="RY165" s="31">
        <v>1</v>
      </c>
      <c r="RZ165" s="31">
        <v>2</v>
      </c>
      <c r="SA165" s="31">
        <v>2</v>
      </c>
      <c r="SB165" s="31">
        <v>2</v>
      </c>
      <c r="SC165" s="31">
        <v>2</v>
      </c>
      <c r="SD165" s="31">
        <v>5</v>
      </c>
      <c r="SE165" s="31">
        <v>1</v>
      </c>
      <c r="SF165" s="31">
        <v>2</v>
      </c>
      <c r="SG165" s="31">
        <v>2</v>
      </c>
      <c r="SH165" s="31">
        <v>2</v>
      </c>
      <c r="SI165" s="31">
        <v>2</v>
      </c>
      <c r="SJ165" s="31">
        <v>2</v>
      </c>
      <c r="SK165" s="31">
        <v>2</v>
      </c>
      <c r="SL165" s="31">
        <v>2</v>
      </c>
      <c r="SM165" s="31" t="s">
        <v>1442</v>
      </c>
      <c r="SO165" s="31">
        <v>2</v>
      </c>
      <c r="SP165" s="31">
        <v>2</v>
      </c>
      <c r="SQ165" s="31">
        <v>2</v>
      </c>
      <c r="SR165" s="31">
        <v>2</v>
      </c>
      <c r="SS165" s="31">
        <v>2</v>
      </c>
      <c r="ST165" s="31">
        <v>2</v>
      </c>
      <c r="SU165" s="31">
        <v>2</v>
      </c>
      <c r="SV165" s="31">
        <v>2</v>
      </c>
      <c r="SW165" s="31" t="s">
        <v>1442</v>
      </c>
      <c r="SX165" s="31">
        <v>24</v>
      </c>
      <c r="SZ165" s="31">
        <v>2</v>
      </c>
      <c r="TA165" s="31">
        <v>2</v>
      </c>
      <c r="TB165" s="31">
        <v>2</v>
      </c>
      <c r="TC165" s="31">
        <v>1</v>
      </c>
      <c r="TD165" s="31">
        <v>1</v>
      </c>
      <c r="TE165" s="31">
        <v>2</v>
      </c>
      <c r="TF165" s="31">
        <v>2</v>
      </c>
      <c r="TG165" s="31">
        <v>1</v>
      </c>
      <c r="TH165" s="31" t="s">
        <v>1442</v>
      </c>
      <c r="TJ165" s="31" t="s">
        <v>1442</v>
      </c>
      <c r="TK165" s="31" t="s">
        <v>1442</v>
      </c>
      <c r="TQ165" s="31">
        <v>30</v>
      </c>
      <c r="TS165" s="31">
        <v>2</v>
      </c>
      <c r="TT165" s="31">
        <v>2</v>
      </c>
      <c r="TU165" s="31">
        <v>2</v>
      </c>
      <c r="TV165" s="31">
        <v>2</v>
      </c>
      <c r="TW165" s="31">
        <v>2</v>
      </c>
      <c r="TX165" s="31">
        <v>2</v>
      </c>
      <c r="TY165" s="31">
        <v>2</v>
      </c>
      <c r="TZ165" s="31">
        <v>1</v>
      </c>
      <c r="UA165" s="31">
        <v>1</v>
      </c>
    </row>
    <row r="166" spans="1:547" s="31" customFormat="1" ht="13.5" customHeight="1">
      <c r="A166" s="31">
        <f t="shared" si="2"/>
        <v>164</v>
      </c>
      <c r="B166" s="31">
        <v>164</v>
      </c>
      <c r="C166" s="31">
        <v>24</v>
      </c>
      <c r="D166" s="31" t="s">
        <v>2767</v>
      </c>
      <c r="E166" s="31" t="s">
        <v>2848</v>
      </c>
      <c r="F166" s="31">
        <v>3</v>
      </c>
      <c r="H166" s="31">
        <v>42593</v>
      </c>
      <c r="I166" s="31">
        <v>27159</v>
      </c>
      <c r="J166" s="31">
        <v>2</v>
      </c>
      <c r="K166" s="31">
        <v>1</v>
      </c>
      <c r="L166" s="31">
        <v>5</v>
      </c>
      <c r="M166" s="31">
        <v>2</v>
      </c>
      <c r="N166" s="31">
        <v>4</v>
      </c>
      <c r="O166" s="31">
        <v>2</v>
      </c>
      <c r="P166" s="31">
        <v>5</v>
      </c>
      <c r="Q166" s="31">
        <v>2</v>
      </c>
      <c r="R166" s="31">
        <v>42380</v>
      </c>
      <c r="S166" s="31">
        <v>42401</v>
      </c>
      <c r="T166" s="31">
        <v>42445</v>
      </c>
      <c r="W166" s="31">
        <v>2</v>
      </c>
      <c r="X166" s="31">
        <v>2</v>
      </c>
      <c r="Y166" s="31">
        <v>2</v>
      </c>
      <c r="Z166" s="31">
        <v>2</v>
      </c>
      <c r="AA166" s="31">
        <v>2</v>
      </c>
      <c r="AB166" s="31">
        <v>2</v>
      </c>
      <c r="AC166" s="31">
        <v>2</v>
      </c>
      <c r="AD166" s="31">
        <v>2</v>
      </c>
      <c r="AE166" s="31">
        <v>2</v>
      </c>
      <c r="AF166" s="31">
        <v>2</v>
      </c>
      <c r="AG166" s="31">
        <v>1</v>
      </c>
      <c r="AH166" s="31">
        <v>2</v>
      </c>
      <c r="AI166" s="31">
        <v>6</v>
      </c>
      <c r="AJ166" s="31">
        <v>2</v>
      </c>
      <c r="AK166" s="31">
        <v>4</v>
      </c>
      <c r="AL166" s="31">
        <v>2</v>
      </c>
      <c r="AM166" s="31">
        <v>1</v>
      </c>
      <c r="AN166" s="31">
        <v>2</v>
      </c>
      <c r="AO166" s="31">
        <v>2</v>
      </c>
      <c r="AP166" s="31">
        <v>2</v>
      </c>
      <c r="AQ166" s="31">
        <v>2</v>
      </c>
      <c r="AR166" s="31">
        <v>1</v>
      </c>
      <c r="AS166" s="31">
        <v>2</v>
      </c>
      <c r="AT166" s="31">
        <v>2</v>
      </c>
      <c r="AU166" s="31">
        <v>2</v>
      </c>
      <c r="AV166" s="31">
        <v>1</v>
      </c>
      <c r="AW166" s="31">
        <v>2</v>
      </c>
      <c r="AX166" s="31">
        <v>1</v>
      </c>
      <c r="AY166" s="31">
        <v>2</v>
      </c>
      <c r="AZ166" s="31">
        <v>2</v>
      </c>
      <c r="BA166" s="31">
        <v>2</v>
      </c>
      <c r="BB166" s="31">
        <v>2</v>
      </c>
      <c r="BC166" s="31">
        <v>1</v>
      </c>
      <c r="BD166" s="31">
        <v>2</v>
      </c>
      <c r="BE166" s="31">
        <v>1</v>
      </c>
      <c r="BF166" s="31">
        <v>2</v>
      </c>
      <c r="BG166" s="31">
        <v>2</v>
      </c>
      <c r="BH166" s="31">
        <v>2</v>
      </c>
      <c r="BI166" s="31">
        <v>2</v>
      </c>
      <c r="BJ166" s="31">
        <v>2</v>
      </c>
      <c r="BK166" s="31">
        <v>2</v>
      </c>
      <c r="BL166" s="31">
        <v>2</v>
      </c>
      <c r="BM166" s="31">
        <v>2</v>
      </c>
      <c r="BN166" s="31">
        <v>2</v>
      </c>
      <c r="BO166" s="31">
        <v>2</v>
      </c>
      <c r="BP166" s="31">
        <v>2</v>
      </c>
      <c r="BQ166" s="31">
        <v>2</v>
      </c>
      <c r="BT166" s="31">
        <v>2</v>
      </c>
      <c r="BU166" s="31">
        <v>2</v>
      </c>
      <c r="BV166" s="31">
        <v>2</v>
      </c>
      <c r="BW166" s="31">
        <v>2</v>
      </c>
      <c r="BX166" s="31">
        <v>2</v>
      </c>
      <c r="BY166" s="31">
        <v>1</v>
      </c>
      <c r="BZ166" s="31">
        <v>2</v>
      </c>
      <c r="CA166" s="31">
        <v>2</v>
      </c>
      <c r="CD166" s="31">
        <v>1</v>
      </c>
      <c r="CH166" s="31">
        <v>1</v>
      </c>
      <c r="CM166" s="31">
        <v>5</v>
      </c>
      <c r="CN166" s="31">
        <v>7</v>
      </c>
      <c r="CO166" s="31">
        <v>1</v>
      </c>
      <c r="DA166" s="31">
        <v>2</v>
      </c>
      <c r="DB166" s="31">
        <v>1</v>
      </c>
      <c r="DC166" s="31">
        <v>5</v>
      </c>
      <c r="DF166" s="31">
        <v>3</v>
      </c>
      <c r="DG166" s="31">
        <v>4</v>
      </c>
      <c r="DH166" s="31">
        <v>4</v>
      </c>
      <c r="DI166" s="31">
        <v>3</v>
      </c>
      <c r="DJ166" s="31">
        <v>4</v>
      </c>
      <c r="DK166" s="31">
        <v>4</v>
      </c>
      <c r="DL166" s="31">
        <v>3</v>
      </c>
      <c r="DM166" s="31">
        <v>4</v>
      </c>
      <c r="DN166" s="31">
        <v>4</v>
      </c>
      <c r="DO166" s="31">
        <v>4</v>
      </c>
      <c r="DP166" s="31">
        <v>4</v>
      </c>
      <c r="DQ166" s="31">
        <v>4</v>
      </c>
      <c r="DR166" s="31">
        <v>45</v>
      </c>
      <c r="DS166" s="31">
        <v>0.34328358208955201</v>
      </c>
      <c r="DT166" s="31">
        <v>109</v>
      </c>
      <c r="DX166" s="31">
        <v>4.3</v>
      </c>
      <c r="EB166" s="31">
        <v>1.01</v>
      </c>
      <c r="EF166" s="31">
        <v>186</v>
      </c>
      <c r="EJ166" s="31">
        <v>91.9</v>
      </c>
      <c r="EN166" s="31">
        <v>115</v>
      </c>
      <c r="ER166" s="31">
        <v>124</v>
      </c>
      <c r="EV166" s="31">
        <v>1</v>
      </c>
      <c r="EW166" s="31">
        <v>2</v>
      </c>
      <c r="EX166" s="31">
        <v>2</v>
      </c>
      <c r="EY166" s="31">
        <v>2</v>
      </c>
      <c r="EZ166" s="31">
        <v>1</v>
      </c>
      <c r="FA166" s="31">
        <v>3</v>
      </c>
      <c r="FB166" s="31">
        <v>1</v>
      </c>
      <c r="FC166" s="31">
        <v>1</v>
      </c>
      <c r="FD166" s="31">
        <v>53</v>
      </c>
      <c r="FK166" s="31">
        <v>2</v>
      </c>
      <c r="FL166" s="31">
        <v>2</v>
      </c>
      <c r="FM166" s="31">
        <v>2</v>
      </c>
      <c r="FN166" s="31">
        <v>2</v>
      </c>
      <c r="FO166" s="31">
        <v>2</v>
      </c>
      <c r="FP166" s="31">
        <v>2</v>
      </c>
      <c r="FQ166" s="31">
        <v>2</v>
      </c>
      <c r="FR166" s="31">
        <v>2</v>
      </c>
      <c r="FS166" s="31">
        <v>4</v>
      </c>
      <c r="FT166" s="31">
        <v>2</v>
      </c>
      <c r="FU166" s="31">
        <v>2</v>
      </c>
      <c r="FV166" s="31">
        <v>2</v>
      </c>
      <c r="FW166" s="31">
        <v>1</v>
      </c>
      <c r="FX166" s="31">
        <v>1</v>
      </c>
      <c r="FY166" s="31">
        <v>2</v>
      </c>
      <c r="GA166" s="31">
        <v>2</v>
      </c>
      <c r="GB166" s="31">
        <v>2</v>
      </c>
      <c r="GC166" s="31">
        <v>2</v>
      </c>
      <c r="GE166" s="31">
        <v>2</v>
      </c>
      <c r="GH166" s="31">
        <v>2</v>
      </c>
      <c r="GJ166" s="31">
        <v>2</v>
      </c>
      <c r="GL166" s="31">
        <v>1</v>
      </c>
      <c r="GM166" s="31">
        <v>2016</v>
      </c>
      <c r="GO166" s="31">
        <v>2</v>
      </c>
      <c r="GQ166" s="31">
        <v>2</v>
      </c>
      <c r="GS166" s="31">
        <v>2</v>
      </c>
      <c r="GU166" s="31">
        <v>2</v>
      </c>
      <c r="GW166" s="31">
        <v>2</v>
      </c>
      <c r="HM166" s="31">
        <v>2</v>
      </c>
      <c r="HP166" s="31">
        <v>2</v>
      </c>
      <c r="HQ166" s="31">
        <v>2</v>
      </c>
      <c r="HR166" s="31">
        <v>2</v>
      </c>
      <c r="HS166" s="31">
        <v>2</v>
      </c>
      <c r="HT166" s="31">
        <v>2</v>
      </c>
      <c r="HU166" s="31">
        <v>2</v>
      </c>
      <c r="HV166" s="31">
        <v>2</v>
      </c>
      <c r="HZ166" s="31">
        <v>2</v>
      </c>
      <c r="IA166" s="31">
        <v>2</v>
      </c>
      <c r="IB166" s="31">
        <v>2</v>
      </c>
      <c r="IC166" s="31">
        <v>2</v>
      </c>
      <c r="ID166" s="31">
        <v>2</v>
      </c>
      <c r="IE166" s="31">
        <v>2</v>
      </c>
      <c r="IF166" s="31">
        <v>2</v>
      </c>
      <c r="IJ166" s="31">
        <v>2</v>
      </c>
      <c r="IK166" s="31">
        <v>2</v>
      </c>
      <c r="IL166" s="31">
        <v>2</v>
      </c>
      <c r="IM166" s="31">
        <v>2</v>
      </c>
      <c r="IN166" s="31">
        <v>2</v>
      </c>
      <c r="IO166" s="31">
        <v>2</v>
      </c>
      <c r="IP166" s="31">
        <v>2</v>
      </c>
      <c r="IT166" s="31">
        <v>2</v>
      </c>
      <c r="IU166" s="31">
        <v>2</v>
      </c>
      <c r="IV166" s="31">
        <v>2</v>
      </c>
      <c r="IW166" s="31">
        <v>2</v>
      </c>
      <c r="IX166" s="31">
        <v>2</v>
      </c>
      <c r="IY166" s="31">
        <v>2</v>
      </c>
      <c r="IZ166" s="31">
        <v>2</v>
      </c>
      <c r="JD166" s="31">
        <v>2</v>
      </c>
      <c r="JE166" s="31">
        <v>2</v>
      </c>
      <c r="JF166" s="31">
        <v>2</v>
      </c>
      <c r="JG166" s="31">
        <v>2</v>
      </c>
      <c r="JH166" s="31">
        <v>2</v>
      </c>
      <c r="JI166" s="31">
        <v>2</v>
      </c>
      <c r="JJ166" s="31">
        <v>2</v>
      </c>
      <c r="JZ166" s="31">
        <v>1</v>
      </c>
      <c r="KC166" s="31">
        <v>1</v>
      </c>
      <c r="LA166" s="31" t="s">
        <v>379</v>
      </c>
      <c r="LB166" s="31" t="s">
        <v>1449</v>
      </c>
      <c r="LC166" s="31">
        <v>2</v>
      </c>
      <c r="LE166" s="31" t="s">
        <v>364</v>
      </c>
      <c r="LF166" s="31">
        <v>2</v>
      </c>
      <c r="LG166" s="31">
        <v>2</v>
      </c>
      <c r="LH166" s="31">
        <v>1</v>
      </c>
      <c r="LI166" s="31">
        <v>1</v>
      </c>
      <c r="LK166" s="31">
        <v>2</v>
      </c>
      <c r="LM166" s="31">
        <v>2</v>
      </c>
      <c r="LO166" s="31">
        <v>2</v>
      </c>
      <c r="LQ166" s="31">
        <v>2</v>
      </c>
      <c r="LS166" s="31">
        <v>2</v>
      </c>
      <c r="LU166" s="31">
        <v>1</v>
      </c>
      <c r="LW166" s="31">
        <v>2</v>
      </c>
      <c r="LY166" s="31">
        <v>2</v>
      </c>
      <c r="MA166" s="31">
        <v>2</v>
      </c>
      <c r="MC166" s="31">
        <v>2</v>
      </c>
      <c r="ME166" s="31">
        <v>2</v>
      </c>
      <c r="MG166" s="31">
        <v>2</v>
      </c>
      <c r="MI166" s="31">
        <v>2</v>
      </c>
      <c r="MK166" s="31">
        <v>2</v>
      </c>
      <c r="MM166" s="31">
        <v>2</v>
      </c>
      <c r="MO166" s="31">
        <v>2</v>
      </c>
      <c r="MQ166" s="31">
        <v>2</v>
      </c>
      <c r="MS166" s="31">
        <v>2</v>
      </c>
      <c r="MU166" s="31">
        <v>2</v>
      </c>
      <c r="MW166" s="31">
        <v>2</v>
      </c>
      <c r="MY166" s="31" t="s">
        <v>355</v>
      </c>
      <c r="NC166" s="31">
        <v>2</v>
      </c>
      <c r="NE166" s="31">
        <v>2</v>
      </c>
      <c r="NG166" s="31">
        <v>2</v>
      </c>
      <c r="NI166" s="31">
        <v>2</v>
      </c>
      <c r="NK166" s="31">
        <v>2</v>
      </c>
      <c r="NM166" s="31">
        <v>2</v>
      </c>
      <c r="NO166" s="31">
        <v>2</v>
      </c>
      <c r="NQ166" s="31">
        <v>2</v>
      </c>
      <c r="NS166" s="31">
        <v>2</v>
      </c>
      <c r="NU166" s="31">
        <v>2</v>
      </c>
      <c r="NW166" s="31">
        <v>2</v>
      </c>
      <c r="NY166" s="31">
        <v>2</v>
      </c>
      <c r="OA166" s="31">
        <v>2</v>
      </c>
      <c r="OC166" s="31">
        <v>2</v>
      </c>
      <c r="OE166" s="31">
        <v>2</v>
      </c>
      <c r="OG166" s="31">
        <v>2</v>
      </c>
      <c r="OI166" s="31">
        <v>2</v>
      </c>
      <c r="OK166" s="31">
        <v>2</v>
      </c>
      <c r="OM166" s="31">
        <v>2</v>
      </c>
      <c r="OO166" s="31">
        <v>2</v>
      </c>
      <c r="OQ166" s="31" t="s">
        <v>355</v>
      </c>
      <c r="OS166" s="31">
        <v>2</v>
      </c>
      <c r="OU166" s="31">
        <v>2</v>
      </c>
      <c r="OW166" s="31">
        <v>2</v>
      </c>
      <c r="OY166" s="31">
        <v>2</v>
      </c>
      <c r="PA166" s="31">
        <v>2</v>
      </c>
      <c r="PC166" s="31">
        <v>2</v>
      </c>
      <c r="PE166" s="31">
        <v>2</v>
      </c>
      <c r="PG166" s="31">
        <v>2</v>
      </c>
      <c r="PI166" s="31">
        <v>2</v>
      </c>
      <c r="PK166" s="31">
        <v>2</v>
      </c>
      <c r="PM166" s="31">
        <v>2</v>
      </c>
      <c r="PO166" s="31">
        <v>2</v>
      </c>
      <c r="PQ166" s="31">
        <v>2</v>
      </c>
      <c r="PS166" s="31">
        <v>2</v>
      </c>
      <c r="PU166" s="31">
        <v>2</v>
      </c>
      <c r="PW166" s="31">
        <v>2</v>
      </c>
      <c r="PY166" s="31">
        <v>2</v>
      </c>
      <c r="QA166" s="31">
        <v>2</v>
      </c>
      <c r="QC166" s="31">
        <v>2</v>
      </c>
      <c r="QE166" s="31">
        <v>2</v>
      </c>
      <c r="QG166" s="31">
        <v>2</v>
      </c>
      <c r="QI166" s="31" t="s">
        <v>355</v>
      </c>
      <c r="QK166" s="31">
        <v>1</v>
      </c>
      <c r="QL166" s="31">
        <v>2</v>
      </c>
      <c r="QM166" s="31">
        <v>2</v>
      </c>
      <c r="QN166" s="31">
        <v>2</v>
      </c>
      <c r="QO166" s="31">
        <v>2</v>
      </c>
      <c r="QP166" s="31">
        <v>2</v>
      </c>
      <c r="QQ166" s="31">
        <v>2</v>
      </c>
      <c r="QR166" s="31">
        <v>2</v>
      </c>
      <c r="QS166" s="31">
        <v>2</v>
      </c>
      <c r="QT166" s="31">
        <v>2</v>
      </c>
      <c r="QU166" s="31">
        <v>2</v>
      </c>
      <c r="QV166" s="31">
        <v>2</v>
      </c>
      <c r="QW166" s="31">
        <v>2</v>
      </c>
      <c r="QX166" s="31">
        <v>2</v>
      </c>
      <c r="QY166" s="31">
        <v>2</v>
      </c>
      <c r="QZ166" s="31">
        <v>2</v>
      </c>
      <c r="RA166" s="31">
        <v>2</v>
      </c>
      <c r="RB166" s="31">
        <v>2</v>
      </c>
      <c r="RC166" s="31">
        <v>2</v>
      </c>
      <c r="RD166" s="31">
        <v>2</v>
      </c>
      <c r="RE166" s="31">
        <v>2</v>
      </c>
      <c r="RF166" s="31">
        <v>2</v>
      </c>
      <c r="RG166" s="31">
        <v>2</v>
      </c>
      <c r="RH166" s="31">
        <v>2</v>
      </c>
      <c r="RI166" s="31">
        <v>2</v>
      </c>
      <c r="RJ166" s="31">
        <v>2</v>
      </c>
      <c r="RK166" s="31">
        <v>2</v>
      </c>
      <c r="RL166" s="31">
        <v>2</v>
      </c>
      <c r="RM166" s="31">
        <v>2</v>
      </c>
      <c r="RN166" s="31">
        <v>2</v>
      </c>
      <c r="RO166" s="31">
        <v>2</v>
      </c>
      <c r="RP166" s="31">
        <v>2</v>
      </c>
      <c r="RQ166" s="31">
        <v>2</v>
      </c>
      <c r="RR166" s="31">
        <v>2</v>
      </c>
      <c r="RS166" s="31">
        <v>2</v>
      </c>
      <c r="RT166" s="31" t="s">
        <v>1863</v>
      </c>
      <c r="RX166" s="31">
        <v>5</v>
      </c>
      <c r="RY166" s="31">
        <v>2</v>
      </c>
      <c r="RZ166" s="31">
        <v>2</v>
      </c>
      <c r="SA166" s="31">
        <v>2</v>
      </c>
      <c r="SB166" s="31">
        <v>2</v>
      </c>
      <c r="SC166" s="31">
        <v>2</v>
      </c>
      <c r="SD166" s="31">
        <v>5</v>
      </c>
      <c r="SE166" s="31">
        <v>2</v>
      </c>
      <c r="SF166" s="31">
        <v>2</v>
      </c>
      <c r="SG166" s="31">
        <v>2</v>
      </c>
      <c r="SH166" s="31">
        <v>2</v>
      </c>
      <c r="SI166" s="31">
        <v>2</v>
      </c>
      <c r="SJ166" s="31">
        <v>2</v>
      </c>
      <c r="SK166" s="31">
        <v>2</v>
      </c>
      <c r="SL166" s="31">
        <v>2</v>
      </c>
      <c r="SO166" s="31">
        <v>2</v>
      </c>
      <c r="SP166" s="31">
        <v>2</v>
      </c>
      <c r="SQ166" s="31">
        <v>2</v>
      </c>
      <c r="SR166" s="31">
        <v>2</v>
      </c>
      <c r="SS166" s="31">
        <v>2</v>
      </c>
      <c r="ST166" s="31">
        <v>2</v>
      </c>
      <c r="SU166" s="31">
        <v>2</v>
      </c>
      <c r="SV166" s="31">
        <v>2</v>
      </c>
      <c r="SW166" s="31" t="s">
        <v>1442</v>
      </c>
      <c r="SX166" s="31">
        <v>12</v>
      </c>
      <c r="SZ166" s="31">
        <v>2</v>
      </c>
      <c r="TA166" s="31">
        <v>2</v>
      </c>
      <c r="TB166" s="31">
        <v>2</v>
      </c>
      <c r="TC166" s="31">
        <v>2</v>
      </c>
      <c r="TD166" s="31">
        <v>2</v>
      </c>
      <c r="TE166" s="31">
        <v>2</v>
      </c>
      <c r="TF166" s="31">
        <v>2</v>
      </c>
      <c r="TG166" s="31">
        <v>2</v>
      </c>
      <c r="TH166" s="31" t="s">
        <v>1442</v>
      </c>
      <c r="TK166" s="31" t="s">
        <v>1442</v>
      </c>
      <c r="TQ166" s="31">
        <v>12</v>
      </c>
      <c r="TS166" s="31">
        <v>2</v>
      </c>
      <c r="TT166" s="31">
        <v>2</v>
      </c>
      <c r="TU166" s="31">
        <v>2</v>
      </c>
      <c r="TV166" s="31">
        <v>2</v>
      </c>
      <c r="TW166" s="31">
        <v>2</v>
      </c>
      <c r="TX166" s="31">
        <v>2</v>
      </c>
      <c r="TY166" s="31">
        <v>2</v>
      </c>
      <c r="TZ166" s="31">
        <v>1</v>
      </c>
      <c r="UA166" s="31">
        <v>1</v>
      </c>
    </row>
    <row r="167" spans="1:547" s="31" customFormat="1" ht="13.5" customHeight="1">
      <c r="A167" s="31">
        <f t="shared" si="2"/>
        <v>165</v>
      </c>
      <c r="B167" s="31">
        <v>165</v>
      </c>
      <c r="C167" s="31">
        <v>25</v>
      </c>
      <c r="D167" s="31" t="s">
        <v>2767</v>
      </c>
      <c r="E167" s="31" t="s">
        <v>2849</v>
      </c>
      <c r="F167" s="31">
        <v>3</v>
      </c>
      <c r="H167" s="31">
        <v>42633</v>
      </c>
      <c r="I167" s="31">
        <v>20029</v>
      </c>
      <c r="J167" s="31">
        <v>2</v>
      </c>
      <c r="K167" s="31">
        <v>1</v>
      </c>
      <c r="L167" s="31">
        <v>1</v>
      </c>
      <c r="M167" s="31">
        <v>1</v>
      </c>
      <c r="N167" s="31">
        <v>2</v>
      </c>
      <c r="O167" s="31">
        <v>1</v>
      </c>
      <c r="P167" s="31">
        <v>1</v>
      </c>
      <c r="Q167" s="31">
        <v>1</v>
      </c>
      <c r="R167" s="31">
        <v>42186</v>
      </c>
      <c r="S167" s="31">
        <v>42217</v>
      </c>
      <c r="T167" s="31">
        <v>42309</v>
      </c>
      <c r="U167" s="31">
        <v>42623</v>
      </c>
      <c r="W167" s="31">
        <v>1</v>
      </c>
      <c r="X167" s="31">
        <v>2</v>
      </c>
      <c r="Y167" s="31">
        <v>2</v>
      </c>
      <c r="Z167" s="31">
        <v>2</v>
      </c>
      <c r="AA167" s="31">
        <v>2</v>
      </c>
      <c r="AB167" s="31">
        <v>2</v>
      </c>
      <c r="AC167" s="31">
        <v>2</v>
      </c>
      <c r="AD167" s="31">
        <v>2</v>
      </c>
      <c r="AE167" s="31">
        <v>2</v>
      </c>
      <c r="AF167" s="31">
        <v>1</v>
      </c>
      <c r="AG167" s="31">
        <v>1</v>
      </c>
      <c r="AH167" s="31">
        <v>2</v>
      </c>
      <c r="AI167" s="31">
        <v>6</v>
      </c>
      <c r="AJ167" s="31">
        <v>2</v>
      </c>
      <c r="AK167" s="31">
        <v>4</v>
      </c>
      <c r="AL167" s="31">
        <v>2</v>
      </c>
      <c r="AM167" s="31">
        <v>1</v>
      </c>
      <c r="AN167" s="31">
        <v>2</v>
      </c>
      <c r="AO167" s="31">
        <v>2</v>
      </c>
      <c r="AP167" s="31">
        <v>1</v>
      </c>
      <c r="AQ167" s="31">
        <v>2</v>
      </c>
      <c r="AR167" s="31">
        <v>1</v>
      </c>
      <c r="AS167" s="31">
        <v>1</v>
      </c>
      <c r="AT167" s="31">
        <v>2</v>
      </c>
      <c r="AU167" s="31">
        <v>2</v>
      </c>
      <c r="AV167" s="31">
        <v>1</v>
      </c>
      <c r="AW167" s="31">
        <v>1</v>
      </c>
      <c r="AX167" s="31">
        <v>2</v>
      </c>
      <c r="AY167" s="31">
        <v>2</v>
      </c>
      <c r="AZ167" s="31">
        <v>1</v>
      </c>
      <c r="BA167" s="31">
        <v>1</v>
      </c>
      <c r="BB167" s="31">
        <v>2</v>
      </c>
      <c r="BC167" s="31">
        <v>1</v>
      </c>
      <c r="BD167" s="31">
        <v>1</v>
      </c>
      <c r="BE167" s="31">
        <v>1</v>
      </c>
      <c r="BF167" s="31">
        <v>1</v>
      </c>
      <c r="BG167" s="31">
        <v>2</v>
      </c>
      <c r="BH167" s="31">
        <v>2</v>
      </c>
      <c r="BI167" s="31">
        <v>2</v>
      </c>
      <c r="BJ167" s="31">
        <v>1</v>
      </c>
      <c r="BK167" s="31">
        <v>1</v>
      </c>
      <c r="BL167" s="31">
        <v>2</v>
      </c>
      <c r="BM167" s="31">
        <v>1</v>
      </c>
      <c r="BN167" s="31">
        <v>1</v>
      </c>
      <c r="BO167" s="31">
        <v>2</v>
      </c>
      <c r="BP167" s="31">
        <v>1</v>
      </c>
      <c r="BQ167" s="31">
        <v>1</v>
      </c>
      <c r="BT167" s="31">
        <v>1</v>
      </c>
      <c r="BU167" s="31">
        <v>2</v>
      </c>
      <c r="BV167" s="31">
        <v>2</v>
      </c>
      <c r="BW167" s="31">
        <v>2</v>
      </c>
      <c r="BX167" s="31">
        <v>2</v>
      </c>
      <c r="BY167" s="31">
        <v>1</v>
      </c>
      <c r="BZ167" s="31">
        <v>2</v>
      </c>
      <c r="CA167" s="31">
        <v>2</v>
      </c>
      <c r="CD167" s="31">
        <v>1</v>
      </c>
      <c r="CH167" s="31">
        <v>1</v>
      </c>
      <c r="CM167" s="31">
        <v>11</v>
      </c>
      <c r="CN167" s="31">
        <v>23</v>
      </c>
      <c r="CO167" s="31">
        <v>5</v>
      </c>
      <c r="CP167" s="31">
        <v>17</v>
      </c>
      <c r="CQ167" s="31">
        <v>1</v>
      </c>
      <c r="CR167" s="31">
        <v>27</v>
      </c>
      <c r="DA167" s="31">
        <v>2</v>
      </c>
      <c r="DB167" s="31">
        <v>4</v>
      </c>
      <c r="DC167" s="31">
        <v>2</v>
      </c>
      <c r="DD167" s="31">
        <v>1</v>
      </c>
      <c r="DE167" s="31">
        <v>2</v>
      </c>
      <c r="DF167" s="31">
        <v>2</v>
      </c>
      <c r="DG167" s="31">
        <v>1</v>
      </c>
      <c r="DH167" s="31">
        <v>2</v>
      </c>
      <c r="DI167" s="31">
        <v>0</v>
      </c>
      <c r="DJ167" s="31">
        <v>0</v>
      </c>
      <c r="DK167" s="31">
        <v>0</v>
      </c>
      <c r="DL167" s="31">
        <v>0</v>
      </c>
      <c r="DM167" s="31">
        <v>0</v>
      </c>
      <c r="DN167" s="31">
        <v>0</v>
      </c>
      <c r="DO167" s="31">
        <v>0</v>
      </c>
      <c r="DP167" s="31">
        <v>3</v>
      </c>
      <c r="DQ167" s="31">
        <v>0</v>
      </c>
      <c r="DR167" s="31">
        <v>8</v>
      </c>
      <c r="DS167" s="31">
        <v>0.34328358208955201</v>
      </c>
      <c r="DT167" s="31">
        <v>44</v>
      </c>
      <c r="DX167" s="31">
        <v>3.12</v>
      </c>
      <c r="EB167" s="31">
        <v>0.9</v>
      </c>
      <c r="EV167" s="31">
        <v>1</v>
      </c>
      <c r="EW167" s="31">
        <v>2</v>
      </c>
      <c r="EX167" s="31">
        <v>2</v>
      </c>
      <c r="EY167" s="31">
        <v>2</v>
      </c>
      <c r="EZ167" s="31">
        <v>1</v>
      </c>
      <c r="FA167" s="31">
        <v>1</v>
      </c>
      <c r="FB167" s="31">
        <v>1</v>
      </c>
      <c r="FC167" s="31">
        <v>1</v>
      </c>
      <c r="FD167" s="31">
        <v>53</v>
      </c>
      <c r="FH167" s="31">
        <v>46</v>
      </c>
      <c r="FK167" s="31">
        <v>1</v>
      </c>
      <c r="FL167" s="31">
        <v>2</v>
      </c>
      <c r="FM167" s="31">
        <v>2</v>
      </c>
      <c r="FN167" s="31">
        <v>2</v>
      </c>
      <c r="FO167" s="31">
        <v>2</v>
      </c>
      <c r="FP167" s="31">
        <v>2</v>
      </c>
      <c r="FQ167" s="31">
        <v>2</v>
      </c>
      <c r="FR167" s="31">
        <v>2</v>
      </c>
      <c r="FS167" s="31">
        <v>4</v>
      </c>
      <c r="FT167" s="31">
        <v>2</v>
      </c>
      <c r="FU167" s="31">
        <v>2</v>
      </c>
      <c r="FV167" s="31">
        <v>2</v>
      </c>
      <c r="FW167" s="31">
        <v>1</v>
      </c>
      <c r="FX167" s="31">
        <v>1</v>
      </c>
      <c r="FY167" s="31">
        <v>2</v>
      </c>
      <c r="GA167" s="31">
        <v>2</v>
      </c>
      <c r="GB167" s="31">
        <v>2</v>
      </c>
      <c r="GC167" s="31">
        <v>1</v>
      </c>
      <c r="GD167" s="31">
        <v>35</v>
      </c>
      <c r="GE167" s="31">
        <v>1</v>
      </c>
      <c r="GF167" s="31">
        <v>25</v>
      </c>
      <c r="GG167" s="31">
        <v>1</v>
      </c>
      <c r="GH167" s="31">
        <v>2</v>
      </c>
      <c r="GJ167" s="31">
        <v>2</v>
      </c>
      <c r="GL167" s="31">
        <v>2</v>
      </c>
      <c r="GO167" s="31">
        <v>2</v>
      </c>
      <c r="GQ167" s="31">
        <v>2</v>
      </c>
      <c r="GS167" s="31">
        <v>2</v>
      </c>
      <c r="GU167" s="31">
        <v>2</v>
      </c>
      <c r="GW167" s="31">
        <v>2</v>
      </c>
      <c r="HM167" s="31">
        <v>2</v>
      </c>
      <c r="HP167" s="31">
        <v>2</v>
      </c>
      <c r="HQ167" s="31">
        <v>2</v>
      </c>
      <c r="HR167" s="31">
        <v>2</v>
      </c>
      <c r="HS167" s="31">
        <v>2</v>
      </c>
      <c r="HT167" s="31">
        <v>2</v>
      </c>
      <c r="HU167" s="31">
        <v>2</v>
      </c>
      <c r="HV167" s="31">
        <v>2</v>
      </c>
      <c r="HZ167" s="31">
        <v>2</v>
      </c>
      <c r="IA167" s="31">
        <v>2</v>
      </c>
      <c r="IB167" s="31">
        <v>2</v>
      </c>
      <c r="IC167" s="31">
        <v>2</v>
      </c>
      <c r="ID167" s="31">
        <v>2</v>
      </c>
      <c r="IE167" s="31">
        <v>2</v>
      </c>
      <c r="IF167" s="31">
        <v>2</v>
      </c>
      <c r="IJ167" s="31">
        <v>2</v>
      </c>
      <c r="IK167" s="31">
        <v>1</v>
      </c>
      <c r="IL167" s="31">
        <v>2</v>
      </c>
      <c r="IM167" s="31">
        <v>2</v>
      </c>
      <c r="IN167" s="31">
        <v>2</v>
      </c>
      <c r="IO167" s="31">
        <v>2</v>
      </c>
      <c r="IP167" s="31">
        <v>2</v>
      </c>
      <c r="IT167" s="31">
        <v>2</v>
      </c>
      <c r="IU167" s="31">
        <v>2</v>
      </c>
      <c r="IV167" s="31">
        <v>2</v>
      </c>
      <c r="IW167" s="31">
        <v>2</v>
      </c>
      <c r="IX167" s="31">
        <v>2</v>
      </c>
      <c r="IY167" s="31">
        <v>2</v>
      </c>
      <c r="IZ167" s="31">
        <v>2</v>
      </c>
      <c r="JD167" s="31">
        <v>2</v>
      </c>
      <c r="JE167" s="31">
        <v>2</v>
      </c>
      <c r="JF167" s="31">
        <v>2</v>
      </c>
      <c r="JG167" s="31">
        <v>2</v>
      </c>
      <c r="JH167" s="31">
        <v>2</v>
      </c>
      <c r="JI167" s="31">
        <v>2</v>
      </c>
      <c r="JJ167" s="31">
        <v>2</v>
      </c>
      <c r="JZ167" s="31">
        <v>1</v>
      </c>
      <c r="KC167" s="31">
        <v>2</v>
      </c>
      <c r="KD167" s="31" t="s">
        <v>2850</v>
      </c>
      <c r="KE167" s="31">
        <v>41</v>
      </c>
      <c r="LA167" s="31" t="s">
        <v>365</v>
      </c>
      <c r="LB167" s="31" t="s">
        <v>360</v>
      </c>
      <c r="LC167" s="31">
        <v>2</v>
      </c>
      <c r="LD167" s="31">
        <v>2</v>
      </c>
      <c r="LE167" s="31" t="s">
        <v>2797</v>
      </c>
      <c r="LF167" s="31">
        <v>2</v>
      </c>
      <c r="LG167" s="31">
        <v>2</v>
      </c>
      <c r="LI167" s="31">
        <v>2</v>
      </c>
      <c r="LK167" s="31">
        <v>2</v>
      </c>
      <c r="LM167" s="31">
        <v>2</v>
      </c>
      <c r="LO167" s="31">
        <v>2</v>
      </c>
      <c r="LQ167" s="31">
        <v>2</v>
      </c>
      <c r="LS167" s="31">
        <v>2</v>
      </c>
      <c r="LU167" s="31">
        <v>2</v>
      </c>
      <c r="LW167" s="31">
        <v>2</v>
      </c>
      <c r="LY167" s="31">
        <v>2</v>
      </c>
      <c r="MA167" s="31">
        <v>2</v>
      </c>
      <c r="MC167" s="31">
        <v>2</v>
      </c>
      <c r="ME167" s="31">
        <v>2</v>
      </c>
      <c r="MG167" s="31">
        <v>2</v>
      </c>
      <c r="MI167" s="31">
        <v>2</v>
      </c>
      <c r="MK167" s="31">
        <v>2</v>
      </c>
      <c r="MM167" s="31">
        <v>2</v>
      </c>
      <c r="MO167" s="31">
        <v>2</v>
      </c>
      <c r="MQ167" s="31">
        <v>2</v>
      </c>
      <c r="MS167" s="31">
        <v>2</v>
      </c>
      <c r="MU167" s="31">
        <v>2</v>
      </c>
      <c r="MW167" s="31">
        <v>2</v>
      </c>
      <c r="MY167" s="31" t="s">
        <v>355</v>
      </c>
      <c r="NC167" s="31">
        <v>2</v>
      </c>
      <c r="NE167" s="31">
        <v>2</v>
      </c>
      <c r="NG167" s="31">
        <v>2</v>
      </c>
      <c r="NI167" s="31">
        <v>2</v>
      </c>
      <c r="NK167" s="31">
        <v>2</v>
      </c>
      <c r="NM167" s="31">
        <v>2</v>
      </c>
      <c r="NO167" s="31">
        <v>2</v>
      </c>
      <c r="NQ167" s="31">
        <v>2</v>
      </c>
      <c r="NS167" s="31">
        <v>2</v>
      </c>
      <c r="NU167" s="31">
        <v>2</v>
      </c>
      <c r="NW167" s="31">
        <v>2</v>
      </c>
      <c r="NY167" s="31">
        <v>2</v>
      </c>
      <c r="OA167" s="31">
        <v>2</v>
      </c>
      <c r="OC167" s="31">
        <v>2</v>
      </c>
      <c r="OE167" s="31">
        <v>2</v>
      </c>
      <c r="OG167" s="31">
        <v>2</v>
      </c>
      <c r="OI167" s="31">
        <v>2</v>
      </c>
      <c r="OK167" s="31">
        <v>2</v>
      </c>
      <c r="OM167" s="31">
        <v>2</v>
      </c>
      <c r="OO167" s="31">
        <v>2</v>
      </c>
      <c r="OQ167" s="31" t="s">
        <v>355</v>
      </c>
      <c r="OS167" s="31">
        <v>2</v>
      </c>
      <c r="OU167" s="31">
        <v>2</v>
      </c>
      <c r="OW167" s="31">
        <v>2</v>
      </c>
      <c r="OY167" s="31">
        <v>2</v>
      </c>
      <c r="PA167" s="31">
        <v>2</v>
      </c>
      <c r="PC167" s="31">
        <v>2</v>
      </c>
      <c r="PE167" s="31">
        <v>2</v>
      </c>
      <c r="PG167" s="31">
        <v>2</v>
      </c>
      <c r="PI167" s="31">
        <v>2</v>
      </c>
      <c r="PK167" s="31">
        <v>2</v>
      </c>
      <c r="PM167" s="31">
        <v>2</v>
      </c>
      <c r="PO167" s="31">
        <v>2</v>
      </c>
      <c r="PQ167" s="31">
        <v>2</v>
      </c>
      <c r="PS167" s="31">
        <v>2</v>
      </c>
      <c r="PU167" s="31">
        <v>2</v>
      </c>
      <c r="PW167" s="31">
        <v>2</v>
      </c>
      <c r="PY167" s="31">
        <v>2</v>
      </c>
      <c r="QA167" s="31">
        <v>2</v>
      </c>
      <c r="QC167" s="31">
        <v>2</v>
      </c>
      <c r="QE167" s="31">
        <v>2</v>
      </c>
      <c r="QG167" s="31">
        <v>2</v>
      </c>
      <c r="QI167" s="31" t="s">
        <v>355</v>
      </c>
      <c r="QK167" s="31">
        <v>1</v>
      </c>
      <c r="QL167" s="31">
        <v>2</v>
      </c>
      <c r="QM167" s="31">
        <v>1</v>
      </c>
      <c r="QN167" s="31">
        <v>2</v>
      </c>
      <c r="QO167" s="31">
        <v>2</v>
      </c>
      <c r="QP167" s="31">
        <v>2</v>
      </c>
      <c r="QQ167" s="31">
        <v>2</v>
      </c>
      <c r="QR167" s="31">
        <v>2</v>
      </c>
      <c r="QS167" s="31">
        <v>2</v>
      </c>
      <c r="QT167" s="31">
        <v>2</v>
      </c>
      <c r="QU167" s="31">
        <v>2</v>
      </c>
      <c r="QV167" s="31">
        <v>2</v>
      </c>
      <c r="QW167" s="31">
        <v>2</v>
      </c>
      <c r="QX167" s="31">
        <v>2</v>
      </c>
      <c r="QY167" s="31">
        <v>2</v>
      </c>
      <c r="QZ167" s="31">
        <v>2</v>
      </c>
      <c r="RA167" s="31">
        <v>2</v>
      </c>
      <c r="RB167" s="31">
        <v>2</v>
      </c>
      <c r="RC167" s="31">
        <v>2</v>
      </c>
      <c r="RD167" s="31">
        <v>2</v>
      </c>
      <c r="RE167" s="31">
        <v>1</v>
      </c>
      <c r="RF167" s="31">
        <v>2</v>
      </c>
      <c r="RG167" s="31">
        <v>2</v>
      </c>
      <c r="RH167" s="31">
        <v>2</v>
      </c>
      <c r="RI167" s="31">
        <v>1</v>
      </c>
      <c r="RJ167" s="31">
        <v>2</v>
      </c>
      <c r="RK167" s="31">
        <v>2</v>
      </c>
      <c r="RL167" s="31">
        <v>2</v>
      </c>
      <c r="RM167" s="31">
        <v>2</v>
      </c>
      <c r="RN167" s="31">
        <v>2</v>
      </c>
      <c r="RO167" s="31">
        <v>2</v>
      </c>
      <c r="RP167" s="31">
        <v>2</v>
      </c>
      <c r="RQ167" s="31">
        <v>2</v>
      </c>
      <c r="RR167" s="31">
        <v>2</v>
      </c>
      <c r="RS167" s="31">
        <v>1</v>
      </c>
      <c r="RT167" s="31" t="s">
        <v>1560</v>
      </c>
      <c r="RX167" s="31">
        <v>5</v>
      </c>
      <c r="RY167" s="31">
        <v>2</v>
      </c>
      <c r="RZ167" s="31">
        <v>2</v>
      </c>
      <c r="SA167" s="31">
        <v>2</v>
      </c>
      <c r="SB167" s="31">
        <v>2</v>
      </c>
      <c r="SC167" s="31">
        <v>2</v>
      </c>
      <c r="SD167" s="31">
        <v>5</v>
      </c>
      <c r="SE167" s="31">
        <v>2</v>
      </c>
      <c r="SF167" s="31">
        <v>2</v>
      </c>
      <c r="SG167" s="31">
        <v>2</v>
      </c>
      <c r="SH167" s="31">
        <v>2</v>
      </c>
      <c r="SI167" s="31">
        <v>2</v>
      </c>
      <c r="SJ167" s="31">
        <v>2</v>
      </c>
      <c r="SK167" s="31">
        <v>2</v>
      </c>
      <c r="SL167" s="31">
        <v>2</v>
      </c>
      <c r="SM167" s="31" t="s">
        <v>1442</v>
      </c>
      <c r="SN167" s="31" t="s">
        <v>953</v>
      </c>
      <c r="SO167" s="31">
        <v>2</v>
      </c>
      <c r="SP167" s="31">
        <v>2</v>
      </c>
      <c r="SQ167" s="31">
        <v>2</v>
      </c>
      <c r="SR167" s="31">
        <v>1</v>
      </c>
      <c r="SS167" s="31">
        <v>1</v>
      </c>
      <c r="ST167" s="31">
        <v>1</v>
      </c>
      <c r="SU167" s="31">
        <v>1</v>
      </c>
      <c r="SV167" s="31">
        <v>1</v>
      </c>
      <c r="SW167" s="31" t="s">
        <v>1442</v>
      </c>
      <c r="SX167" s="31">
        <v>7</v>
      </c>
      <c r="SZ167" s="31">
        <v>2</v>
      </c>
      <c r="TA167" s="31">
        <v>2</v>
      </c>
      <c r="TB167" s="31">
        <v>2</v>
      </c>
      <c r="TC167" s="31">
        <v>2</v>
      </c>
      <c r="TD167" s="31">
        <v>2</v>
      </c>
      <c r="TE167" s="31">
        <v>2</v>
      </c>
      <c r="TF167" s="31">
        <v>2</v>
      </c>
      <c r="TG167" s="31">
        <v>2</v>
      </c>
      <c r="TH167" s="31" t="s">
        <v>1442</v>
      </c>
      <c r="TJ167" s="31" t="s">
        <v>1442</v>
      </c>
      <c r="TK167" s="31" t="s">
        <v>1442</v>
      </c>
      <c r="TQ167" s="31">
        <v>7</v>
      </c>
      <c r="TS167" s="31">
        <v>2</v>
      </c>
      <c r="TT167" s="31">
        <v>2</v>
      </c>
      <c r="TU167" s="31">
        <v>2</v>
      </c>
      <c r="TV167" s="31">
        <v>2</v>
      </c>
      <c r="TW167" s="31">
        <v>2</v>
      </c>
      <c r="TX167" s="31">
        <v>2</v>
      </c>
      <c r="TY167" s="31">
        <v>2</v>
      </c>
      <c r="TZ167" s="31">
        <v>1</v>
      </c>
      <c r="UA167" s="31">
        <v>1</v>
      </c>
    </row>
    <row r="168" spans="1:547" s="31" customFormat="1" ht="13.5" customHeight="1">
      <c r="A168" s="31">
        <f t="shared" si="2"/>
        <v>166</v>
      </c>
      <c r="B168" s="31">
        <v>166</v>
      </c>
      <c r="C168" s="31">
        <v>26</v>
      </c>
      <c r="D168" s="31" t="s">
        <v>2767</v>
      </c>
      <c r="E168" s="31" t="s">
        <v>2851</v>
      </c>
      <c r="F168" s="31">
        <v>3</v>
      </c>
      <c r="H168" s="31">
        <v>42433</v>
      </c>
      <c r="I168" s="31">
        <v>28166</v>
      </c>
      <c r="J168" s="31">
        <v>1</v>
      </c>
      <c r="K168" s="31">
        <v>1</v>
      </c>
      <c r="L168" s="31">
        <v>3</v>
      </c>
      <c r="M168" s="31">
        <v>1</v>
      </c>
      <c r="N168" s="31">
        <v>3</v>
      </c>
      <c r="O168" s="31">
        <v>1</v>
      </c>
      <c r="P168" s="31">
        <v>3</v>
      </c>
      <c r="Q168" s="31">
        <v>1</v>
      </c>
      <c r="R168" s="31">
        <v>39083</v>
      </c>
      <c r="S168" s="31">
        <v>39448</v>
      </c>
      <c r="T168" s="31">
        <v>39814</v>
      </c>
      <c r="W168" s="31">
        <v>1</v>
      </c>
      <c r="X168" s="31">
        <v>2</v>
      </c>
      <c r="Y168" s="31">
        <v>2</v>
      </c>
      <c r="Z168" s="31">
        <v>2</v>
      </c>
      <c r="AA168" s="31">
        <v>2</v>
      </c>
      <c r="AB168" s="31">
        <v>2</v>
      </c>
      <c r="AC168" s="31">
        <v>2</v>
      </c>
      <c r="AD168" s="31">
        <v>2</v>
      </c>
      <c r="AE168" s="31">
        <v>3</v>
      </c>
      <c r="AF168" s="31">
        <v>1</v>
      </c>
      <c r="AG168" s="31">
        <v>2</v>
      </c>
      <c r="AH168" s="31">
        <v>2</v>
      </c>
      <c r="AI168" s="31">
        <v>6</v>
      </c>
      <c r="AJ168" s="31">
        <v>2</v>
      </c>
      <c r="AK168" s="31">
        <v>4</v>
      </c>
      <c r="AL168" s="31">
        <v>2</v>
      </c>
      <c r="AM168" s="31">
        <v>2</v>
      </c>
      <c r="AN168" s="31">
        <v>2</v>
      </c>
      <c r="AO168" s="31">
        <v>2</v>
      </c>
      <c r="AP168" s="31">
        <v>2</v>
      </c>
      <c r="AQ168" s="31">
        <v>2</v>
      </c>
      <c r="AR168" s="31">
        <v>2</v>
      </c>
      <c r="AS168" s="31">
        <v>2</v>
      </c>
      <c r="AT168" s="31">
        <v>2</v>
      </c>
      <c r="AU168" s="31">
        <v>2</v>
      </c>
      <c r="AV168" s="31">
        <v>1</v>
      </c>
      <c r="AW168" s="31">
        <v>1</v>
      </c>
      <c r="AX168" s="31">
        <v>2</v>
      </c>
      <c r="AY168" s="31">
        <v>2</v>
      </c>
      <c r="AZ168" s="31">
        <v>2</v>
      </c>
      <c r="BA168" s="31">
        <v>2</v>
      </c>
      <c r="BB168" s="31">
        <v>2</v>
      </c>
      <c r="BC168" s="31">
        <v>1</v>
      </c>
      <c r="BD168" s="31">
        <v>1</v>
      </c>
      <c r="BE168" s="31">
        <v>2</v>
      </c>
      <c r="BF168" s="31">
        <v>2</v>
      </c>
      <c r="BG168" s="31">
        <v>2</v>
      </c>
      <c r="BH168" s="31">
        <v>2</v>
      </c>
      <c r="BI168" s="31">
        <v>2</v>
      </c>
      <c r="BJ168" s="31">
        <v>2</v>
      </c>
      <c r="BK168" s="31">
        <v>2</v>
      </c>
      <c r="BL168" s="31">
        <v>2</v>
      </c>
      <c r="BM168" s="31">
        <v>2</v>
      </c>
      <c r="BN168" s="31">
        <v>2</v>
      </c>
      <c r="BO168" s="31">
        <v>2</v>
      </c>
      <c r="BP168" s="31">
        <v>2</v>
      </c>
      <c r="BQ168" s="31">
        <v>2</v>
      </c>
      <c r="BT168" s="31">
        <v>2</v>
      </c>
      <c r="BU168" s="31">
        <v>2</v>
      </c>
      <c r="BV168" s="31">
        <v>2</v>
      </c>
      <c r="BW168" s="31">
        <v>2</v>
      </c>
      <c r="BX168" s="31">
        <v>2</v>
      </c>
      <c r="BY168" s="31">
        <v>1</v>
      </c>
      <c r="BZ168" s="31">
        <v>2</v>
      </c>
      <c r="CA168" s="31">
        <v>2</v>
      </c>
      <c r="CD168" s="31">
        <v>1</v>
      </c>
      <c r="CH168" s="31">
        <v>1</v>
      </c>
      <c r="CM168" s="31">
        <v>13</v>
      </c>
      <c r="CN168" s="31">
        <v>25</v>
      </c>
      <c r="CO168" s="31">
        <v>11</v>
      </c>
      <c r="CP168" s="31">
        <v>23</v>
      </c>
      <c r="CQ168" s="31">
        <v>5</v>
      </c>
      <c r="CR168" s="31">
        <v>7</v>
      </c>
      <c r="DA168" s="31">
        <v>4</v>
      </c>
      <c r="DB168" s="31">
        <v>2</v>
      </c>
      <c r="DC168" s="31">
        <v>12</v>
      </c>
      <c r="DF168" s="31">
        <v>4</v>
      </c>
      <c r="DG168" s="31">
        <v>4</v>
      </c>
      <c r="DH168" s="31">
        <v>4</v>
      </c>
      <c r="DI168" s="31">
        <v>3</v>
      </c>
      <c r="DJ168" s="31">
        <v>3</v>
      </c>
      <c r="DK168" s="31">
        <v>3</v>
      </c>
      <c r="DL168" s="31">
        <v>4</v>
      </c>
      <c r="DM168" s="31">
        <v>4</v>
      </c>
      <c r="DN168" s="31">
        <v>4</v>
      </c>
      <c r="DO168" s="31">
        <v>2</v>
      </c>
      <c r="DP168" s="31">
        <v>4</v>
      </c>
      <c r="DQ168" s="31">
        <v>4</v>
      </c>
      <c r="DR168" s="31">
        <v>43</v>
      </c>
      <c r="DS168" s="31">
        <v>0.34328358208955201</v>
      </c>
      <c r="DT168" s="31">
        <v>50</v>
      </c>
      <c r="DX168" s="31">
        <v>4.3</v>
      </c>
      <c r="EB168" s="31">
        <v>0.48</v>
      </c>
      <c r="EF168" s="31">
        <v>143</v>
      </c>
      <c r="EJ168" s="31">
        <v>48.1</v>
      </c>
      <c r="EN168" s="31">
        <v>83.8</v>
      </c>
      <c r="ER168" s="31">
        <v>49</v>
      </c>
      <c r="EV168" s="31">
        <v>1</v>
      </c>
      <c r="EW168" s="31">
        <v>2</v>
      </c>
      <c r="EX168" s="31">
        <v>2</v>
      </c>
      <c r="EY168" s="31">
        <v>2</v>
      </c>
      <c r="FD168" s="31">
        <v>53</v>
      </c>
      <c r="FK168" s="31">
        <v>2</v>
      </c>
      <c r="FL168" s="31">
        <v>2</v>
      </c>
      <c r="FM168" s="31">
        <v>2</v>
      </c>
      <c r="FN168" s="31">
        <v>2</v>
      </c>
      <c r="FO168" s="31">
        <v>2</v>
      </c>
      <c r="FP168" s="31">
        <v>2</v>
      </c>
      <c r="FQ168" s="31">
        <v>2</v>
      </c>
      <c r="FR168" s="31">
        <v>2</v>
      </c>
      <c r="FS168" s="31">
        <v>4</v>
      </c>
      <c r="FT168" s="31">
        <v>2</v>
      </c>
      <c r="FU168" s="31">
        <v>2</v>
      </c>
      <c r="FV168" s="31">
        <v>2</v>
      </c>
      <c r="FW168" s="31">
        <v>1</v>
      </c>
      <c r="FX168" s="31">
        <v>1</v>
      </c>
      <c r="FY168" s="31">
        <v>2</v>
      </c>
      <c r="GA168" s="31">
        <v>2</v>
      </c>
      <c r="GB168" s="31">
        <v>2</v>
      </c>
      <c r="GC168" s="31">
        <v>2</v>
      </c>
      <c r="GE168" s="31">
        <v>2</v>
      </c>
      <c r="GH168" s="31">
        <v>2</v>
      </c>
      <c r="GJ168" s="31">
        <v>1</v>
      </c>
      <c r="GL168" s="31">
        <v>1</v>
      </c>
      <c r="GO168" s="31">
        <v>2</v>
      </c>
      <c r="GQ168" s="31">
        <v>2</v>
      </c>
      <c r="GS168" s="31">
        <v>2</v>
      </c>
      <c r="GU168" s="31">
        <v>2</v>
      </c>
      <c r="GW168" s="31">
        <v>2</v>
      </c>
      <c r="HM168" s="31">
        <v>2</v>
      </c>
      <c r="HP168" s="31">
        <v>2</v>
      </c>
      <c r="HQ168" s="31">
        <v>2</v>
      </c>
      <c r="HR168" s="31">
        <v>2</v>
      </c>
      <c r="HS168" s="31">
        <v>2</v>
      </c>
      <c r="HT168" s="31">
        <v>2</v>
      </c>
      <c r="HU168" s="31">
        <v>2</v>
      </c>
      <c r="HV168" s="31">
        <v>2</v>
      </c>
      <c r="HZ168" s="31">
        <v>2</v>
      </c>
      <c r="IA168" s="31">
        <v>2</v>
      </c>
      <c r="IB168" s="31">
        <v>2</v>
      </c>
      <c r="IC168" s="31">
        <v>2</v>
      </c>
      <c r="ID168" s="31">
        <v>2</v>
      </c>
      <c r="IE168" s="31">
        <v>2</v>
      </c>
      <c r="IF168" s="31">
        <v>2</v>
      </c>
      <c r="IJ168" s="31">
        <v>2</v>
      </c>
      <c r="IK168" s="31">
        <v>2</v>
      </c>
      <c r="IL168" s="31">
        <v>2</v>
      </c>
      <c r="IM168" s="31">
        <v>2</v>
      </c>
      <c r="IN168" s="31">
        <v>2</v>
      </c>
      <c r="IO168" s="31">
        <v>2</v>
      </c>
      <c r="IP168" s="31">
        <v>2</v>
      </c>
      <c r="IT168" s="31">
        <v>2</v>
      </c>
      <c r="IU168" s="31">
        <v>2</v>
      </c>
      <c r="IV168" s="31">
        <v>2</v>
      </c>
      <c r="IW168" s="31">
        <v>2</v>
      </c>
      <c r="IX168" s="31">
        <v>2</v>
      </c>
      <c r="IY168" s="31">
        <v>2</v>
      </c>
      <c r="IZ168" s="31">
        <v>2</v>
      </c>
      <c r="JD168" s="31">
        <v>2</v>
      </c>
      <c r="JE168" s="31">
        <v>2</v>
      </c>
      <c r="JF168" s="31">
        <v>2</v>
      </c>
      <c r="JG168" s="31">
        <v>2</v>
      </c>
      <c r="JH168" s="31">
        <v>2</v>
      </c>
      <c r="JI168" s="31">
        <v>2</v>
      </c>
      <c r="JJ168" s="31">
        <v>2</v>
      </c>
      <c r="JZ168" s="31">
        <v>1</v>
      </c>
      <c r="KC168" s="31">
        <v>2</v>
      </c>
      <c r="KF168" s="31" t="s">
        <v>361</v>
      </c>
      <c r="KG168" s="31" t="s">
        <v>1436</v>
      </c>
      <c r="LA168" s="31" t="s">
        <v>1643</v>
      </c>
      <c r="LB168" s="31" t="s">
        <v>367</v>
      </c>
      <c r="LC168" s="31">
        <v>2</v>
      </c>
      <c r="LE168" s="31" t="s">
        <v>355</v>
      </c>
      <c r="LF168" s="31">
        <v>2</v>
      </c>
      <c r="LG168" s="31">
        <v>2</v>
      </c>
      <c r="LH168" s="31">
        <v>2</v>
      </c>
      <c r="LI168" s="31">
        <v>2</v>
      </c>
      <c r="LK168" s="31">
        <v>2</v>
      </c>
      <c r="LM168" s="31">
        <v>2</v>
      </c>
      <c r="LO168" s="31">
        <v>2</v>
      </c>
      <c r="LQ168" s="31">
        <v>2</v>
      </c>
      <c r="LS168" s="31">
        <v>2</v>
      </c>
      <c r="LU168" s="31">
        <v>2</v>
      </c>
      <c r="LW168" s="31">
        <v>2</v>
      </c>
      <c r="LY168" s="31">
        <v>2</v>
      </c>
      <c r="MA168" s="31">
        <v>2</v>
      </c>
      <c r="MC168" s="31">
        <v>2</v>
      </c>
      <c r="ME168" s="31">
        <v>2</v>
      </c>
      <c r="MG168" s="31">
        <v>2</v>
      </c>
      <c r="MI168" s="31">
        <v>2</v>
      </c>
      <c r="MK168" s="31">
        <v>2</v>
      </c>
      <c r="MM168" s="31">
        <v>2</v>
      </c>
      <c r="MO168" s="31">
        <v>2</v>
      </c>
      <c r="MQ168" s="31">
        <v>2</v>
      </c>
      <c r="MS168" s="31">
        <v>2</v>
      </c>
      <c r="MU168" s="31">
        <v>2</v>
      </c>
      <c r="MW168" s="31">
        <v>2</v>
      </c>
      <c r="MY168" s="31" t="s">
        <v>355</v>
      </c>
      <c r="NC168" s="31">
        <v>2</v>
      </c>
      <c r="NE168" s="31">
        <v>2</v>
      </c>
      <c r="NG168" s="31">
        <v>2</v>
      </c>
      <c r="NI168" s="31">
        <v>2</v>
      </c>
      <c r="NK168" s="31">
        <v>2</v>
      </c>
      <c r="NM168" s="31">
        <v>2</v>
      </c>
      <c r="NO168" s="31">
        <v>2</v>
      </c>
      <c r="NQ168" s="31">
        <v>2</v>
      </c>
      <c r="NS168" s="31">
        <v>2</v>
      </c>
      <c r="NU168" s="31">
        <v>2</v>
      </c>
      <c r="NW168" s="31">
        <v>2</v>
      </c>
      <c r="NY168" s="31">
        <v>2</v>
      </c>
      <c r="OA168" s="31">
        <v>2</v>
      </c>
      <c r="OC168" s="31">
        <v>2</v>
      </c>
      <c r="OE168" s="31">
        <v>2</v>
      </c>
      <c r="OG168" s="31">
        <v>2</v>
      </c>
      <c r="OI168" s="31">
        <v>2</v>
      </c>
      <c r="OK168" s="31">
        <v>2</v>
      </c>
      <c r="OM168" s="31">
        <v>2</v>
      </c>
      <c r="OO168" s="31">
        <v>2</v>
      </c>
      <c r="OQ168" s="31" t="s">
        <v>355</v>
      </c>
      <c r="OS168" s="31">
        <v>2</v>
      </c>
      <c r="OU168" s="31">
        <v>2</v>
      </c>
      <c r="OW168" s="31">
        <v>2</v>
      </c>
      <c r="OY168" s="31">
        <v>2</v>
      </c>
      <c r="PA168" s="31">
        <v>2</v>
      </c>
      <c r="PC168" s="31">
        <v>2</v>
      </c>
      <c r="PE168" s="31">
        <v>2</v>
      </c>
      <c r="PG168" s="31">
        <v>2</v>
      </c>
      <c r="PI168" s="31">
        <v>2</v>
      </c>
      <c r="PK168" s="31">
        <v>2</v>
      </c>
      <c r="PM168" s="31">
        <v>2</v>
      </c>
      <c r="PO168" s="31">
        <v>2</v>
      </c>
      <c r="PQ168" s="31">
        <v>2</v>
      </c>
      <c r="PS168" s="31">
        <v>2</v>
      </c>
      <c r="PU168" s="31">
        <v>2</v>
      </c>
      <c r="PW168" s="31">
        <v>2</v>
      </c>
      <c r="PY168" s="31">
        <v>2</v>
      </c>
      <c r="QA168" s="31">
        <v>2</v>
      </c>
      <c r="QC168" s="31">
        <v>2</v>
      </c>
      <c r="QE168" s="31">
        <v>2</v>
      </c>
      <c r="QG168" s="31">
        <v>2</v>
      </c>
      <c r="QI168" s="31" t="s">
        <v>355</v>
      </c>
      <c r="QK168" s="31">
        <v>1</v>
      </c>
      <c r="QL168" s="31">
        <v>2</v>
      </c>
      <c r="QM168" s="31">
        <v>2</v>
      </c>
      <c r="QN168" s="31">
        <v>2</v>
      </c>
      <c r="QO168" s="31">
        <v>2</v>
      </c>
      <c r="QP168" s="31">
        <v>2</v>
      </c>
      <c r="QQ168" s="31">
        <v>2</v>
      </c>
      <c r="QR168" s="31">
        <v>2</v>
      </c>
      <c r="QS168" s="31">
        <v>2</v>
      </c>
      <c r="QT168" s="31">
        <v>2</v>
      </c>
      <c r="QU168" s="31">
        <v>2</v>
      </c>
      <c r="QV168" s="31">
        <v>2</v>
      </c>
      <c r="QW168" s="31">
        <v>2</v>
      </c>
      <c r="QX168" s="31">
        <v>2</v>
      </c>
      <c r="QY168" s="31">
        <v>2</v>
      </c>
      <c r="QZ168" s="31">
        <v>2</v>
      </c>
      <c r="RA168" s="31">
        <v>2</v>
      </c>
      <c r="RB168" s="31">
        <v>2</v>
      </c>
      <c r="RC168" s="31">
        <v>2</v>
      </c>
      <c r="RD168" s="31">
        <v>2</v>
      </c>
      <c r="RE168" s="31">
        <v>2</v>
      </c>
      <c r="RF168" s="31">
        <v>2</v>
      </c>
      <c r="RG168" s="31">
        <v>2</v>
      </c>
      <c r="RH168" s="31">
        <v>2</v>
      </c>
      <c r="RI168" s="31">
        <v>2</v>
      </c>
      <c r="RJ168" s="31">
        <v>2</v>
      </c>
      <c r="RK168" s="31">
        <v>2</v>
      </c>
      <c r="RL168" s="31">
        <v>2</v>
      </c>
      <c r="RM168" s="31">
        <v>2</v>
      </c>
      <c r="RN168" s="31">
        <v>2</v>
      </c>
      <c r="RO168" s="31">
        <v>2</v>
      </c>
      <c r="RP168" s="31">
        <v>2</v>
      </c>
      <c r="RQ168" s="31">
        <v>2</v>
      </c>
      <c r="RR168" s="31">
        <v>2</v>
      </c>
      <c r="RS168" s="31">
        <v>2</v>
      </c>
      <c r="RT168" s="31" t="s">
        <v>1789</v>
      </c>
      <c r="RX168" s="31">
        <v>5</v>
      </c>
      <c r="RY168" s="31">
        <v>2</v>
      </c>
      <c r="RZ168" s="31">
        <v>2</v>
      </c>
      <c r="SA168" s="31">
        <v>2</v>
      </c>
      <c r="SB168" s="31">
        <v>2</v>
      </c>
      <c r="SC168" s="31">
        <v>2</v>
      </c>
      <c r="SD168" s="31">
        <v>5</v>
      </c>
      <c r="SE168" s="31">
        <v>2</v>
      </c>
      <c r="SF168" s="31">
        <v>2</v>
      </c>
      <c r="SG168" s="31">
        <v>2</v>
      </c>
      <c r="SH168" s="31">
        <v>2</v>
      </c>
      <c r="SI168" s="31">
        <v>2</v>
      </c>
      <c r="SJ168" s="31">
        <v>2</v>
      </c>
      <c r="SK168" s="31">
        <v>2</v>
      </c>
      <c r="SL168" s="31">
        <v>2</v>
      </c>
      <c r="SM168" s="31" t="s">
        <v>1550</v>
      </c>
      <c r="SO168" s="31">
        <v>2</v>
      </c>
      <c r="SP168" s="31">
        <v>1</v>
      </c>
      <c r="SQ168" s="31">
        <v>2</v>
      </c>
      <c r="SR168" s="31">
        <v>2</v>
      </c>
      <c r="SS168" s="31">
        <v>1</v>
      </c>
      <c r="ST168" s="31">
        <v>2</v>
      </c>
      <c r="SU168" s="31">
        <v>2</v>
      </c>
      <c r="SV168" s="31">
        <v>2</v>
      </c>
      <c r="SW168" s="31" t="s">
        <v>1442</v>
      </c>
      <c r="SX168" s="31">
        <v>8</v>
      </c>
      <c r="SZ168" s="31">
        <v>2</v>
      </c>
      <c r="TA168" s="31">
        <v>2</v>
      </c>
      <c r="TB168" s="31">
        <v>2</v>
      </c>
      <c r="TC168" s="31">
        <v>2</v>
      </c>
      <c r="TD168" s="31">
        <v>2</v>
      </c>
      <c r="TE168" s="31">
        <v>2</v>
      </c>
      <c r="TF168" s="31">
        <v>2</v>
      </c>
      <c r="TG168" s="31">
        <v>1</v>
      </c>
      <c r="TH168" s="31" t="s">
        <v>1442</v>
      </c>
      <c r="TJ168" s="31" t="s">
        <v>1550</v>
      </c>
      <c r="TK168" s="31" t="s">
        <v>356</v>
      </c>
      <c r="TS168" s="31">
        <v>2</v>
      </c>
      <c r="TT168" s="31">
        <v>2</v>
      </c>
      <c r="TU168" s="31">
        <v>2</v>
      </c>
      <c r="TV168" s="31">
        <v>2</v>
      </c>
      <c r="TW168" s="31">
        <v>2</v>
      </c>
      <c r="TX168" s="31">
        <v>2</v>
      </c>
      <c r="TY168" s="31">
        <v>2</v>
      </c>
      <c r="TZ168" s="31">
        <v>1</v>
      </c>
      <c r="UA168" s="31">
        <v>1</v>
      </c>
    </row>
    <row r="169" spans="1:547" s="31" customFormat="1" ht="13.5" customHeight="1">
      <c r="A169" s="31">
        <f t="shared" si="2"/>
        <v>167</v>
      </c>
      <c r="B169" s="31">
        <v>167</v>
      </c>
      <c r="C169" s="31">
        <v>27</v>
      </c>
      <c r="D169" s="31" t="s">
        <v>2767</v>
      </c>
      <c r="E169" s="31" t="s">
        <v>2852</v>
      </c>
      <c r="F169" s="31">
        <v>3</v>
      </c>
      <c r="H169" s="31">
        <v>42314</v>
      </c>
      <c r="I169" s="31">
        <v>13241</v>
      </c>
      <c r="J169" s="31">
        <v>1</v>
      </c>
      <c r="K169" s="31">
        <v>1</v>
      </c>
      <c r="L169" s="31">
        <v>2</v>
      </c>
      <c r="M169" s="31">
        <v>1</v>
      </c>
      <c r="N169" s="31">
        <v>2</v>
      </c>
      <c r="O169" s="31">
        <v>1</v>
      </c>
      <c r="P169" s="31">
        <v>2</v>
      </c>
      <c r="Q169" s="31">
        <v>1</v>
      </c>
      <c r="R169" s="31">
        <v>42156</v>
      </c>
      <c r="S169" s="31">
        <v>42248</v>
      </c>
      <c r="T169" s="31">
        <v>42309</v>
      </c>
      <c r="W169" s="31">
        <v>2</v>
      </c>
      <c r="X169" s="31">
        <v>1</v>
      </c>
      <c r="Y169" s="31">
        <v>2</v>
      </c>
      <c r="Z169" s="31">
        <v>2</v>
      </c>
      <c r="AA169" s="31">
        <v>2</v>
      </c>
      <c r="AB169" s="31">
        <v>2</v>
      </c>
      <c r="AC169" s="31">
        <v>2</v>
      </c>
      <c r="AD169" s="31">
        <v>1</v>
      </c>
      <c r="AE169" s="31">
        <v>1</v>
      </c>
      <c r="AF169" s="31">
        <v>2</v>
      </c>
      <c r="AG169" s="31">
        <v>1</v>
      </c>
      <c r="AH169" s="31">
        <v>2</v>
      </c>
      <c r="AI169" s="31">
        <v>6</v>
      </c>
      <c r="AJ169" s="31">
        <v>1</v>
      </c>
      <c r="AK169" s="31">
        <v>3</v>
      </c>
      <c r="AL169" s="31">
        <v>2</v>
      </c>
      <c r="AM169" s="31">
        <v>1</v>
      </c>
      <c r="AN169" s="31">
        <v>1</v>
      </c>
      <c r="AO169" s="31">
        <v>2</v>
      </c>
      <c r="AP169" s="31">
        <v>2</v>
      </c>
      <c r="AQ169" s="31">
        <v>2</v>
      </c>
      <c r="AR169" s="31">
        <v>2</v>
      </c>
      <c r="AS169" s="31">
        <v>2</v>
      </c>
      <c r="AT169" s="31">
        <v>2</v>
      </c>
      <c r="AU169" s="31">
        <v>2</v>
      </c>
      <c r="AV169" s="31">
        <v>1</v>
      </c>
      <c r="AW169" s="31">
        <v>1</v>
      </c>
      <c r="AX169" s="31">
        <v>2</v>
      </c>
      <c r="AY169" s="31">
        <v>2</v>
      </c>
      <c r="AZ169" s="31">
        <v>2</v>
      </c>
      <c r="BA169" s="31">
        <v>2</v>
      </c>
      <c r="BB169" s="31">
        <v>2</v>
      </c>
      <c r="BC169" s="31">
        <v>1</v>
      </c>
      <c r="BD169" s="31">
        <v>1</v>
      </c>
      <c r="BE169" s="31">
        <v>2</v>
      </c>
      <c r="BF169" s="31">
        <v>2</v>
      </c>
      <c r="BG169" s="31">
        <v>2</v>
      </c>
      <c r="BH169" s="31">
        <v>2</v>
      </c>
      <c r="BI169" s="31">
        <v>2</v>
      </c>
      <c r="BJ169" s="31">
        <v>2</v>
      </c>
      <c r="BK169" s="31">
        <v>2</v>
      </c>
      <c r="BL169" s="31">
        <v>2</v>
      </c>
      <c r="BM169" s="31">
        <v>2</v>
      </c>
      <c r="BN169" s="31">
        <v>2</v>
      </c>
      <c r="BO169" s="31">
        <v>2</v>
      </c>
      <c r="BP169" s="31">
        <v>2</v>
      </c>
      <c r="BQ169" s="31">
        <v>3</v>
      </c>
      <c r="BT169" s="31">
        <v>1</v>
      </c>
      <c r="BU169" s="31">
        <v>2</v>
      </c>
      <c r="BV169" s="31">
        <v>2</v>
      </c>
      <c r="BW169" s="31">
        <v>2</v>
      </c>
      <c r="BX169" s="31">
        <v>2</v>
      </c>
      <c r="BY169" s="31">
        <v>1</v>
      </c>
      <c r="BZ169" s="31">
        <v>2</v>
      </c>
      <c r="CA169" s="31">
        <v>2</v>
      </c>
      <c r="CB169" s="31">
        <v>2</v>
      </c>
      <c r="CC169" s="31">
        <v>2</v>
      </c>
      <c r="CD169" s="31">
        <v>2</v>
      </c>
      <c r="CH169" s="31">
        <v>1</v>
      </c>
      <c r="CM169" s="31">
        <v>1</v>
      </c>
      <c r="CN169" s="31">
        <v>33</v>
      </c>
      <c r="DA169" s="31">
        <v>1</v>
      </c>
      <c r="DB169" s="31">
        <v>5</v>
      </c>
      <c r="DC169" s="31">
        <v>6</v>
      </c>
      <c r="DF169" s="31">
        <v>3</v>
      </c>
      <c r="DG169" s="31">
        <v>3</v>
      </c>
      <c r="DH169" s="31">
        <v>3</v>
      </c>
      <c r="DI169" s="31">
        <v>4</v>
      </c>
      <c r="DJ169" s="31">
        <v>4</v>
      </c>
      <c r="DK169" s="31">
        <v>4</v>
      </c>
      <c r="DL169" s="31">
        <v>4</v>
      </c>
      <c r="DM169" s="31">
        <v>4</v>
      </c>
      <c r="DN169" s="31">
        <v>4</v>
      </c>
      <c r="DO169" s="31">
        <v>4</v>
      </c>
      <c r="DP169" s="31">
        <v>4</v>
      </c>
      <c r="DQ169" s="31">
        <v>4</v>
      </c>
      <c r="DR169" s="31">
        <v>45</v>
      </c>
      <c r="DS169" s="31">
        <v>0.34328358208955201</v>
      </c>
      <c r="DX169" s="31">
        <v>3.98</v>
      </c>
      <c r="EB169" s="31">
        <v>0.68</v>
      </c>
      <c r="EV169" s="31">
        <v>2</v>
      </c>
      <c r="EW169" s="31">
        <v>2</v>
      </c>
      <c r="EX169" s="31">
        <v>2</v>
      </c>
      <c r="EY169" s="31">
        <v>2</v>
      </c>
      <c r="EZ169" s="31">
        <v>3</v>
      </c>
      <c r="FD169" s="31">
        <v>53</v>
      </c>
      <c r="FK169" s="31">
        <v>2</v>
      </c>
      <c r="FL169" s="31">
        <v>2</v>
      </c>
      <c r="FM169" s="31">
        <v>2</v>
      </c>
      <c r="FN169" s="31">
        <v>2</v>
      </c>
      <c r="FO169" s="31">
        <v>2</v>
      </c>
      <c r="FP169" s="31">
        <v>2</v>
      </c>
      <c r="FQ169" s="31">
        <v>2</v>
      </c>
      <c r="FR169" s="31">
        <v>2</v>
      </c>
      <c r="FS169" s="31">
        <v>4</v>
      </c>
      <c r="FT169" s="31">
        <v>2</v>
      </c>
      <c r="FU169" s="31">
        <v>2</v>
      </c>
      <c r="FV169" s="31">
        <v>2</v>
      </c>
      <c r="FW169" s="31">
        <v>1</v>
      </c>
      <c r="FX169" s="31">
        <v>1</v>
      </c>
      <c r="FY169" s="31">
        <v>2</v>
      </c>
      <c r="GA169" s="31">
        <v>2</v>
      </c>
      <c r="GB169" s="31">
        <v>2</v>
      </c>
      <c r="GC169" s="31">
        <v>2</v>
      </c>
      <c r="GE169" s="31">
        <v>2</v>
      </c>
      <c r="GH169" s="31">
        <v>2</v>
      </c>
      <c r="GJ169" s="31">
        <v>2</v>
      </c>
      <c r="GL169" s="31">
        <v>2</v>
      </c>
      <c r="GO169" s="31">
        <v>2</v>
      </c>
      <c r="GQ169" s="31">
        <v>2</v>
      </c>
      <c r="GS169" s="31">
        <v>2</v>
      </c>
      <c r="GU169" s="31">
        <v>2</v>
      </c>
      <c r="GW169" s="31">
        <v>2</v>
      </c>
      <c r="HM169" s="31">
        <v>2</v>
      </c>
      <c r="HP169" s="31">
        <v>2</v>
      </c>
      <c r="HQ169" s="31">
        <v>2</v>
      </c>
      <c r="HR169" s="31">
        <v>2</v>
      </c>
      <c r="HS169" s="31">
        <v>2</v>
      </c>
      <c r="HT169" s="31">
        <v>2</v>
      </c>
      <c r="HU169" s="31">
        <v>2</v>
      </c>
      <c r="HV169" s="31">
        <v>2</v>
      </c>
      <c r="HZ169" s="31">
        <v>2</v>
      </c>
      <c r="IA169" s="31">
        <v>2</v>
      </c>
      <c r="IB169" s="31">
        <v>2</v>
      </c>
      <c r="IC169" s="31">
        <v>2</v>
      </c>
      <c r="ID169" s="31">
        <v>2</v>
      </c>
      <c r="IE169" s="31">
        <v>2</v>
      </c>
      <c r="IF169" s="31">
        <v>2</v>
      </c>
      <c r="IJ169" s="31">
        <v>2</v>
      </c>
      <c r="IK169" s="31">
        <v>2</v>
      </c>
      <c r="IL169" s="31">
        <v>2</v>
      </c>
      <c r="IM169" s="31">
        <v>2</v>
      </c>
      <c r="IN169" s="31">
        <v>2</v>
      </c>
      <c r="IO169" s="31">
        <v>2</v>
      </c>
      <c r="IP169" s="31">
        <v>2</v>
      </c>
      <c r="IT169" s="31">
        <v>2</v>
      </c>
      <c r="IU169" s="31">
        <v>2</v>
      </c>
      <c r="IV169" s="31">
        <v>2</v>
      </c>
      <c r="IW169" s="31">
        <v>2</v>
      </c>
      <c r="IX169" s="31">
        <v>2</v>
      </c>
      <c r="IY169" s="31">
        <v>2</v>
      </c>
      <c r="IZ169" s="31">
        <v>2</v>
      </c>
      <c r="JD169" s="31">
        <v>2</v>
      </c>
      <c r="JE169" s="31">
        <v>2</v>
      </c>
      <c r="JF169" s="31">
        <v>2</v>
      </c>
      <c r="JG169" s="31">
        <v>2</v>
      </c>
      <c r="JH169" s="31">
        <v>2</v>
      </c>
      <c r="JI169" s="31">
        <v>2</v>
      </c>
      <c r="JJ169" s="31">
        <v>2</v>
      </c>
      <c r="JZ169" s="31">
        <v>1</v>
      </c>
      <c r="KC169" s="31">
        <v>1</v>
      </c>
      <c r="LA169" s="31" t="s">
        <v>2853</v>
      </c>
      <c r="LB169" s="31" t="s">
        <v>367</v>
      </c>
      <c r="LC169" s="31">
        <v>2</v>
      </c>
      <c r="LD169" s="31">
        <v>3</v>
      </c>
      <c r="LE169" s="31" t="s">
        <v>1643</v>
      </c>
      <c r="LF169" s="31">
        <v>2</v>
      </c>
      <c r="LG169" s="31">
        <v>2</v>
      </c>
      <c r="LI169" s="31">
        <v>2</v>
      </c>
      <c r="LK169" s="31">
        <v>2</v>
      </c>
      <c r="LM169" s="31">
        <v>2</v>
      </c>
      <c r="LO169" s="31">
        <v>2</v>
      </c>
      <c r="LQ169" s="31">
        <v>2</v>
      </c>
      <c r="LS169" s="31">
        <v>2</v>
      </c>
      <c r="LU169" s="31">
        <v>2</v>
      </c>
      <c r="LW169" s="31">
        <v>2</v>
      </c>
      <c r="LY169" s="31">
        <v>2</v>
      </c>
      <c r="MA169" s="31">
        <v>2</v>
      </c>
      <c r="MC169" s="31">
        <v>2</v>
      </c>
      <c r="ME169" s="31">
        <v>2</v>
      </c>
      <c r="MG169" s="31">
        <v>2</v>
      </c>
      <c r="MI169" s="31">
        <v>2</v>
      </c>
      <c r="MK169" s="31">
        <v>2</v>
      </c>
      <c r="MM169" s="31">
        <v>2</v>
      </c>
      <c r="MO169" s="31">
        <v>2</v>
      </c>
      <c r="MQ169" s="31">
        <v>2</v>
      </c>
      <c r="MS169" s="31">
        <v>2</v>
      </c>
      <c r="MU169" s="31">
        <v>2</v>
      </c>
      <c r="MW169" s="31">
        <v>2</v>
      </c>
      <c r="MY169" s="31" t="s">
        <v>355</v>
      </c>
      <c r="NC169" s="31">
        <v>2</v>
      </c>
      <c r="NE169" s="31">
        <v>2</v>
      </c>
      <c r="NG169" s="31">
        <v>2</v>
      </c>
      <c r="NI169" s="31">
        <v>2</v>
      </c>
      <c r="NK169" s="31">
        <v>2</v>
      </c>
      <c r="NM169" s="31">
        <v>2</v>
      </c>
      <c r="NO169" s="31">
        <v>2</v>
      </c>
      <c r="NQ169" s="31">
        <v>2</v>
      </c>
      <c r="NS169" s="31">
        <v>2</v>
      </c>
      <c r="NU169" s="31">
        <v>2</v>
      </c>
      <c r="NW169" s="31">
        <v>2</v>
      </c>
      <c r="NY169" s="31">
        <v>2</v>
      </c>
      <c r="OA169" s="31">
        <v>2</v>
      </c>
      <c r="OC169" s="31">
        <v>2</v>
      </c>
      <c r="OE169" s="31">
        <v>2</v>
      </c>
      <c r="OG169" s="31">
        <v>2</v>
      </c>
      <c r="OI169" s="31">
        <v>2</v>
      </c>
      <c r="OK169" s="31">
        <v>2</v>
      </c>
      <c r="OM169" s="31">
        <v>2</v>
      </c>
      <c r="OO169" s="31">
        <v>2</v>
      </c>
      <c r="OQ169" s="31" t="s">
        <v>355</v>
      </c>
      <c r="OS169" s="31">
        <v>2</v>
      </c>
      <c r="OU169" s="31">
        <v>2</v>
      </c>
      <c r="OW169" s="31">
        <v>2</v>
      </c>
      <c r="OY169" s="31">
        <v>2</v>
      </c>
      <c r="PA169" s="31">
        <v>2</v>
      </c>
      <c r="PC169" s="31">
        <v>2</v>
      </c>
      <c r="PE169" s="31">
        <v>2</v>
      </c>
      <c r="PG169" s="31">
        <v>2</v>
      </c>
      <c r="PI169" s="31">
        <v>2</v>
      </c>
      <c r="PK169" s="31">
        <v>2</v>
      </c>
      <c r="PM169" s="31">
        <v>2</v>
      </c>
      <c r="PO169" s="31">
        <v>2</v>
      </c>
      <c r="PQ169" s="31">
        <v>2</v>
      </c>
      <c r="PS169" s="31">
        <v>2</v>
      </c>
      <c r="PU169" s="31">
        <v>2</v>
      </c>
      <c r="PW169" s="31">
        <v>2</v>
      </c>
      <c r="PY169" s="31">
        <v>2</v>
      </c>
      <c r="QA169" s="31">
        <v>2</v>
      </c>
      <c r="QC169" s="31">
        <v>2</v>
      </c>
      <c r="QE169" s="31">
        <v>2</v>
      </c>
      <c r="QG169" s="31">
        <v>2</v>
      </c>
      <c r="QI169" s="31" t="s">
        <v>355</v>
      </c>
      <c r="QK169" s="31">
        <v>1</v>
      </c>
      <c r="QL169" s="31">
        <v>2</v>
      </c>
      <c r="QM169" s="31">
        <v>2</v>
      </c>
      <c r="QN169" s="31">
        <v>2</v>
      </c>
      <c r="QO169" s="31">
        <v>2</v>
      </c>
      <c r="QP169" s="31">
        <v>2</v>
      </c>
      <c r="QQ169" s="31">
        <v>2</v>
      </c>
      <c r="QR169" s="31">
        <v>2</v>
      </c>
      <c r="QS169" s="31">
        <v>2</v>
      </c>
      <c r="QT169" s="31">
        <v>2</v>
      </c>
      <c r="QU169" s="31">
        <v>2</v>
      </c>
      <c r="QV169" s="31">
        <v>2</v>
      </c>
      <c r="QW169" s="31">
        <v>2</v>
      </c>
      <c r="QX169" s="31">
        <v>2</v>
      </c>
      <c r="QY169" s="31">
        <v>2</v>
      </c>
      <c r="QZ169" s="31">
        <v>2</v>
      </c>
      <c r="RA169" s="31">
        <v>2</v>
      </c>
      <c r="RB169" s="31">
        <v>2</v>
      </c>
      <c r="RC169" s="31">
        <v>2</v>
      </c>
      <c r="RD169" s="31">
        <v>2</v>
      </c>
      <c r="RE169" s="31">
        <v>2</v>
      </c>
      <c r="RF169" s="31">
        <v>2</v>
      </c>
      <c r="RG169" s="31">
        <v>2</v>
      </c>
      <c r="RH169" s="31">
        <v>2</v>
      </c>
      <c r="RI169" s="31">
        <v>2</v>
      </c>
      <c r="RJ169" s="31">
        <v>2</v>
      </c>
      <c r="RK169" s="31">
        <v>2</v>
      </c>
      <c r="RL169" s="31">
        <v>2</v>
      </c>
      <c r="RM169" s="31">
        <v>2</v>
      </c>
      <c r="RN169" s="31">
        <v>2</v>
      </c>
      <c r="RO169" s="31">
        <v>2</v>
      </c>
      <c r="RP169" s="31">
        <v>2</v>
      </c>
      <c r="RQ169" s="31">
        <v>2</v>
      </c>
      <c r="RR169" s="31">
        <v>2</v>
      </c>
      <c r="RS169" s="31">
        <v>2</v>
      </c>
      <c r="RT169" s="31" t="s">
        <v>1789</v>
      </c>
      <c r="RX169" s="31">
        <v>3</v>
      </c>
      <c r="RY169" s="31">
        <v>1</v>
      </c>
      <c r="RZ169" s="31">
        <v>2</v>
      </c>
      <c r="SA169" s="31">
        <v>2</v>
      </c>
      <c r="SB169" s="31">
        <v>2</v>
      </c>
      <c r="SC169" s="31">
        <v>2</v>
      </c>
      <c r="SD169" s="31">
        <v>3</v>
      </c>
      <c r="SE169" s="31">
        <v>1</v>
      </c>
      <c r="SF169" s="31">
        <v>2</v>
      </c>
      <c r="SG169" s="31">
        <v>2</v>
      </c>
      <c r="SH169" s="31">
        <v>2</v>
      </c>
      <c r="SI169" s="31">
        <v>2</v>
      </c>
      <c r="SJ169" s="31">
        <v>2</v>
      </c>
      <c r="SK169" s="31">
        <v>2</v>
      </c>
      <c r="SL169" s="31">
        <v>2</v>
      </c>
      <c r="SO169" s="31">
        <v>2</v>
      </c>
      <c r="SP169" s="31">
        <v>2</v>
      </c>
      <c r="SQ169" s="31">
        <v>2</v>
      </c>
      <c r="SR169" s="31">
        <v>1</v>
      </c>
      <c r="SS169" s="31">
        <v>2</v>
      </c>
      <c r="ST169" s="31">
        <v>2</v>
      </c>
      <c r="SU169" s="31">
        <v>2</v>
      </c>
      <c r="SV169" s="31">
        <v>1</v>
      </c>
      <c r="SW169" s="31" t="s">
        <v>1442</v>
      </c>
      <c r="SX169" s="31">
        <v>2</v>
      </c>
      <c r="SZ169" s="31">
        <v>2</v>
      </c>
      <c r="TA169" s="31">
        <v>2</v>
      </c>
      <c r="TB169" s="31">
        <v>2</v>
      </c>
      <c r="TC169" s="31">
        <v>2</v>
      </c>
      <c r="TD169" s="31">
        <v>2</v>
      </c>
      <c r="TE169" s="31">
        <v>2</v>
      </c>
      <c r="TF169" s="31">
        <v>2</v>
      </c>
      <c r="TG169" s="31">
        <v>2</v>
      </c>
      <c r="TH169" s="31" t="s">
        <v>1442</v>
      </c>
      <c r="TJ169" s="31" t="s">
        <v>356</v>
      </c>
      <c r="TK169" s="31" t="s">
        <v>1442</v>
      </c>
      <c r="TQ169" s="31">
        <v>4</v>
      </c>
      <c r="TS169" s="31">
        <v>2</v>
      </c>
      <c r="TT169" s="31">
        <v>2</v>
      </c>
      <c r="TU169" s="31">
        <v>2</v>
      </c>
      <c r="TV169" s="31">
        <v>1</v>
      </c>
      <c r="TW169" s="31">
        <v>2</v>
      </c>
      <c r="TX169" s="31">
        <v>2</v>
      </c>
      <c r="TY169" s="31">
        <v>2</v>
      </c>
      <c r="TZ169" s="31">
        <v>1</v>
      </c>
      <c r="UA169" s="31">
        <v>1</v>
      </c>
    </row>
    <row r="170" spans="1:547" s="31" customFormat="1" ht="13.5" customHeight="1">
      <c r="A170" s="31">
        <f t="shared" si="2"/>
        <v>168</v>
      </c>
      <c r="B170" s="31">
        <v>168</v>
      </c>
      <c r="C170" s="31">
        <v>28</v>
      </c>
      <c r="D170" s="31" t="s">
        <v>2767</v>
      </c>
      <c r="E170" s="31" t="s">
        <v>2854</v>
      </c>
      <c r="F170" s="31">
        <v>3</v>
      </c>
      <c r="H170" s="31">
        <v>42472</v>
      </c>
      <c r="I170" s="31">
        <v>31006</v>
      </c>
      <c r="J170" s="31">
        <v>1</v>
      </c>
      <c r="K170" s="31">
        <v>1</v>
      </c>
      <c r="L170" s="31">
        <v>5</v>
      </c>
      <c r="M170" s="31">
        <v>2</v>
      </c>
      <c r="N170" s="31">
        <v>2</v>
      </c>
      <c r="O170" s="31">
        <v>1</v>
      </c>
      <c r="P170" s="31">
        <v>2</v>
      </c>
      <c r="Q170" s="31">
        <v>1</v>
      </c>
      <c r="R170" s="31">
        <v>36892</v>
      </c>
      <c r="S170" s="31">
        <v>37257</v>
      </c>
      <c r="T170" s="31">
        <v>37987</v>
      </c>
      <c r="W170" s="31">
        <v>1</v>
      </c>
      <c r="X170" s="31">
        <v>2</v>
      </c>
      <c r="Y170" s="31">
        <v>2</v>
      </c>
      <c r="Z170" s="31">
        <v>2</v>
      </c>
      <c r="AA170" s="31">
        <v>2</v>
      </c>
      <c r="AB170" s="31">
        <v>2</v>
      </c>
      <c r="AC170" s="31">
        <v>2</v>
      </c>
      <c r="AD170" s="31">
        <v>2</v>
      </c>
      <c r="AE170" s="31">
        <v>3</v>
      </c>
      <c r="AF170" s="31">
        <v>3</v>
      </c>
      <c r="AG170" s="31">
        <v>1</v>
      </c>
      <c r="AH170" s="31">
        <v>2</v>
      </c>
      <c r="AI170" s="31">
        <v>6</v>
      </c>
      <c r="AJ170" s="31">
        <v>2</v>
      </c>
      <c r="AK170" s="31">
        <v>1</v>
      </c>
      <c r="AL170" s="31">
        <v>1</v>
      </c>
      <c r="AM170" s="31">
        <v>2</v>
      </c>
      <c r="AN170" s="31">
        <v>2</v>
      </c>
      <c r="AO170" s="31">
        <v>2</v>
      </c>
      <c r="AP170" s="31">
        <v>2</v>
      </c>
      <c r="AQ170" s="31">
        <v>2</v>
      </c>
      <c r="AR170" s="31">
        <v>2</v>
      </c>
      <c r="AS170" s="31">
        <v>2</v>
      </c>
      <c r="AT170" s="31">
        <v>2</v>
      </c>
      <c r="AU170" s="31">
        <v>2</v>
      </c>
      <c r="AV170" s="31">
        <v>1</v>
      </c>
      <c r="AW170" s="31">
        <v>2</v>
      </c>
      <c r="AX170" s="31">
        <v>1</v>
      </c>
      <c r="AY170" s="31">
        <v>2</v>
      </c>
      <c r="AZ170" s="31">
        <v>1</v>
      </c>
      <c r="BA170" s="31">
        <v>2</v>
      </c>
      <c r="BB170" s="31">
        <v>2</v>
      </c>
      <c r="BC170" s="31">
        <v>1</v>
      </c>
      <c r="BD170" s="31">
        <v>2</v>
      </c>
      <c r="BE170" s="31">
        <v>2</v>
      </c>
      <c r="BF170" s="31">
        <v>1</v>
      </c>
      <c r="BG170" s="31">
        <v>1</v>
      </c>
      <c r="BH170" s="31">
        <v>2</v>
      </c>
      <c r="BI170" s="31">
        <v>2</v>
      </c>
      <c r="BJ170" s="31">
        <v>2</v>
      </c>
      <c r="BK170" s="31">
        <v>2</v>
      </c>
      <c r="BL170" s="31">
        <v>2</v>
      </c>
      <c r="BM170" s="31">
        <v>2</v>
      </c>
      <c r="BN170" s="31">
        <v>2</v>
      </c>
      <c r="BO170" s="31">
        <v>2</v>
      </c>
      <c r="BP170" s="31">
        <v>2</v>
      </c>
      <c r="BQ170" s="31">
        <v>2</v>
      </c>
      <c r="BT170" s="31">
        <v>1</v>
      </c>
      <c r="BU170" s="31">
        <v>2</v>
      </c>
      <c r="BV170" s="31">
        <v>2</v>
      </c>
      <c r="BW170" s="31">
        <v>2</v>
      </c>
      <c r="BX170" s="31">
        <v>2</v>
      </c>
      <c r="BY170" s="31">
        <v>3</v>
      </c>
      <c r="BZ170" s="31">
        <v>2</v>
      </c>
      <c r="CA170" s="31">
        <v>2</v>
      </c>
      <c r="CC170" s="31">
        <v>2</v>
      </c>
      <c r="CD170" s="31">
        <v>1</v>
      </c>
      <c r="CH170" s="31">
        <v>1</v>
      </c>
      <c r="CM170" s="31">
        <v>17</v>
      </c>
      <c r="CN170" s="31">
        <v>23</v>
      </c>
      <c r="CO170" s="31">
        <v>5</v>
      </c>
      <c r="CP170" s="31">
        <v>11</v>
      </c>
      <c r="CQ170" s="31">
        <v>31</v>
      </c>
      <c r="DA170" s="31">
        <v>4</v>
      </c>
      <c r="DB170" s="31">
        <v>2</v>
      </c>
      <c r="DC170" s="31">
        <v>12</v>
      </c>
      <c r="DD170" s="31">
        <v>3</v>
      </c>
      <c r="DE170" s="31">
        <v>12</v>
      </c>
      <c r="DF170" s="31">
        <v>3</v>
      </c>
      <c r="DG170" s="31">
        <v>4</v>
      </c>
      <c r="DH170" s="31">
        <v>4</v>
      </c>
      <c r="DI170" s="31">
        <v>4</v>
      </c>
      <c r="DJ170" s="31">
        <v>4</v>
      </c>
      <c r="DK170" s="31">
        <v>2</v>
      </c>
      <c r="DL170" s="31">
        <v>2</v>
      </c>
      <c r="DM170" s="31">
        <v>0</v>
      </c>
      <c r="DN170" s="31">
        <v>0</v>
      </c>
      <c r="DO170" s="31">
        <v>4</v>
      </c>
      <c r="DP170" s="31">
        <v>4</v>
      </c>
      <c r="DQ170" s="31">
        <v>4</v>
      </c>
      <c r="DR170" s="31">
        <v>35</v>
      </c>
      <c r="DS170" s="31">
        <v>0.34328358208955201</v>
      </c>
      <c r="DT170" s="31">
        <v>105</v>
      </c>
      <c r="DU170" s="31">
        <v>33</v>
      </c>
      <c r="DV170" s="31">
        <v>211</v>
      </c>
      <c r="DX170" s="31">
        <v>3.65</v>
      </c>
      <c r="DY170" s="31">
        <v>3.2</v>
      </c>
      <c r="DZ170" s="31">
        <v>4.8</v>
      </c>
      <c r="EB170" s="31">
        <v>0.38</v>
      </c>
      <c r="EC170" s="31">
        <v>0.5</v>
      </c>
      <c r="ED170" s="31">
        <v>1.1000000000000001</v>
      </c>
      <c r="EF170" s="31">
        <v>219</v>
      </c>
      <c r="EG170" s="31">
        <v>0</v>
      </c>
      <c r="EH170" s="31">
        <v>200</v>
      </c>
      <c r="EJ170" s="31">
        <v>38.799999999999997</v>
      </c>
      <c r="EK170" s="31">
        <v>40</v>
      </c>
      <c r="EL170" s="31">
        <v>60</v>
      </c>
      <c r="EN170" s="31">
        <v>128</v>
      </c>
      <c r="EO170" s="31">
        <v>0</v>
      </c>
      <c r="EP170" s="31">
        <v>100</v>
      </c>
      <c r="ER170" s="31">
        <v>223</v>
      </c>
      <c r="ES170" s="31">
        <v>0</v>
      </c>
      <c r="ET170" s="31">
        <v>150</v>
      </c>
      <c r="EV170" s="31">
        <v>1</v>
      </c>
      <c r="EW170" s="31">
        <v>2</v>
      </c>
      <c r="EX170" s="31">
        <v>2</v>
      </c>
      <c r="EY170" s="31">
        <v>2</v>
      </c>
      <c r="EZ170" s="31">
        <v>1</v>
      </c>
      <c r="FD170" s="31">
        <v>53</v>
      </c>
      <c r="FK170" s="31">
        <v>2</v>
      </c>
      <c r="FL170" s="31">
        <v>2</v>
      </c>
      <c r="FM170" s="31">
        <v>2</v>
      </c>
      <c r="FN170" s="31">
        <v>1</v>
      </c>
      <c r="FO170" s="31">
        <v>2</v>
      </c>
      <c r="FP170" s="31">
        <v>2</v>
      </c>
      <c r="FQ170" s="31">
        <v>2</v>
      </c>
      <c r="FR170" s="31">
        <v>2</v>
      </c>
      <c r="FS170" s="31">
        <v>4</v>
      </c>
      <c r="FT170" s="31">
        <v>2</v>
      </c>
      <c r="FU170" s="31">
        <v>2</v>
      </c>
      <c r="FV170" s="31">
        <v>2</v>
      </c>
      <c r="FW170" s="31">
        <v>1</v>
      </c>
      <c r="FX170" s="31">
        <v>1</v>
      </c>
      <c r="FY170" s="31">
        <v>2</v>
      </c>
      <c r="GA170" s="31">
        <v>2</v>
      </c>
      <c r="GB170" s="31">
        <v>2</v>
      </c>
      <c r="GC170" s="31">
        <v>2</v>
      </c>
      <c r="GE170" s="31">
        <v>2</v>
      </c>
      <c r="GH170" s="31">
        <v>2</v>
      </c>
      <c r="GJ170" s="31">
        <v>2</v>
      </c>
      <c r="GL170" s="31">
        <v>1</v>
      </c>
      <c r="GO170" s="31">
        <v>2</v>
      </c>
      <c r="GQ170" s="31">
        <v>2</v>
      </c>
      <c r="GS170" s="31">
        <v>2</v>
      </c>
      <c r="GU170" s="31">
        <v>2</v>
      </c>
      <c r="GW170" s="31">
        <v>2</v>
      </c>
      <c r="HM170" s="31">
        <v>2</v>
      </c>
      <c r="HP170" s="31">
        <v>2</v>
      </c>
      <c r="HQ170" s="31">
        <v>2</v>
      </c>
      <c r="HR170" s="31">
        <v>2</v>
      </c>
      <c r="HS170" s="31">
        <v>2</v>
      </c>
      <c r="HT170" s="31">
        <v>2</v>
      </c>
      <c r="HU170" s="31">
        <v>2</v>
      </c>
      <c r="HV170" s="31">
        <v>2</v>
      </c>
      <c r="HZ170" s="31">
        <v>2</v>
      </c>
      <c r="IA170" s="31">
        <v>2</v>
      </c>
      <c r="IB170" s="31">
        <v>2</v>
      </c>
      <c r="IC170" s="31">
        <v>2</v>
      </c>
      <c r="ID170" s="31">
        <v>2</v>
      </c>
      <c r="IE170" s="31">
        <v>2</v>
      </c>
      <c r="IF170" s="31">
        <v>2</v>
      </c>
      <c r="IJ170" s="31">
        <v>2</v>
      </c>
      <c r="IK170" s="31">
        <v>2</v>
      </c>
      <c r="IL170" s="31">
        <v>2</v>
      </c>
      <c r="IM170" s="31">
        <v>2</v>
      </c>
      <c r="IN170" s="31">
        <v>2</v>
      </c>
      <c r="IO170" s="31">
        <v>2</v>
      </c>
      <c r="IP170" s="31">
        <v>2</v>
      </c>
      <c r="IT170" s="31">
        <v>2</v>
      </c>
      <c r="IU170" s="31">
        <v>2</v>
      </c>
      <c r="IV170" s="31">
        <v>2</v>
      </c>
      <c r="IW170" s="31">
        <v>2</v>
      </c>
      <c r="IX170" s="31">
        <v>2</v>
      </c>
      <c r="IY170" s="31">
        <v>2</v>
      </c>
      <c r="IZ170" s="31">
        <v>2</v>
      </c>
      <c r="JD170" s="31">
        <v>2</v>
      </c>
      <c r="JE170" s="31">
        <v>2</v>
      </c>
      <c r="JF170" s="31">
        <v>2</v>
      </c>
      <c r="JG170" s="31">
        <v>2</v>
      </c>
      <c r="JH170" s="31">
        <v>2</v>
      </c>
      <c r="JI170" s="31">
        <v>2</v>
      </c>
      <c r="JJ170" s="31">
        <v>2</v>
      </c>
      <c r="JZ170" s="31">
        <v>1</v>
      </c>
      <c r="KC170" s="31">
        <v>1</v>
      </c>
      <c r="LA170" s="31" t="s">
        <v>2855</v>
      </c>
      <c r="LB170" s="31" t="s">
        <v>2855</v>
      </c>
      <c r="LC170" s="31">
        <v>1</v>
      </c>
      <c r="LD170" s="31">
        <v>0</v>
      </c>
      <c r="LE170" s="31" t="s">
        <v>2797</v>
      </c>
      <c r="LF170" s="31">
        <v>2</v>
      </c>
      <c r="LG170" s="31">
        <v>2</v>
      </c>
      <c r="LI170" s="31">
        <v>2</v>
      </c>
      <c r="LK170" s="31">
        <v>2</v>
      </c>
      <c r="LM170" s="31">
        <v>2</v>
      </c>
      <c r="LO170" s="31">
        <v>2</v>
      </c>
      <c r="LQ170" s="31">
        <v>2</v>
      </c>
      <c r="LS170" s="31">
        <v>2</v>
      </c>
      <c r="LU170" s="31">
        <v>2</v>
      </c>
      <c r="LW170" s="31">
        <v>2</v>
      </c>
      <c r="LY170" s="31">
        <v>2</v>
      </c>
      <c r="MA170" s="31">
        <v>2</v>
      </c>
      <c r="MC170" s="31">
        <v>2</v>
      </c>
      <c r="ME170" s="31">
        <v>2</v>
      </c>
      <c r="MG170" s="31">
        <v>2</v>
      </c>
      <c r="MI170" s="31">
        <v>2</v>
      </c>
      <c r="MK170" s="31">
        <v>2</v>
      </c>
      <c r="MM170" s="31">
        <v>2</v>
      </c>
      <c r="MO170" s="31">
        <v>2</v>
      </c>
      <c r="MQ170" s="31">
        <v>2</v>
      </c>
      <c r="MS170" s="31">
        <v>2</v>
      </c>
      <c r="MU170" s="31">
        <v>2</v>
      </c>
      <c r="MW170" s="31">
        <v>2</v>
      </c>
      <c r="MY170" s="31" t="s">
        <v>355</v>
      </c>
      <c r="NC170" s="31">
        <v>2</v>
      </c>
      <c r="NE170" s="31">
        <v>2</v>
      </c>
      <c r="NG170" s="31">
        <v>2</v>
      </c>
      <c r="NI170" s="31">
        <v>2</v>
      </c>
      <c r="NK170" s="31">
        <v>2</v>
      </c>
      <c r="NM170" s="31">
        <v>2</v>
      </c>
      <c r="NO170" s="31">
        <v>2</v>
      </c>
      <c r="NQ170" s="31">
        <v>2</v>
      </c>
      <c r="NS170" s="31">
        <v>2</v>
      </c>
      <c r="NU170" s="31">
        <v>2</v>
      </c>
      <c r="NW170" s="31">
        <v>2</v>
      </c>
      <c r="NY170" s="31">
        <v>2</v>
      </c>
      <c r="OA170" s="31">
        <v>2</v>
      </c>
      <c r="OC170" s="31">
        <v>2</v>
      </c>
      <c r="OE170" s="31">
        <v>2</v>
      </c>
      <c r="OG170" s="31">
        <v>2</v>
      </c>
      <c r="OI170" s="31">
        <v>2</v>
      </c>
      <c r="OK170" s="31">
        <v>2</v>
      </c>
      <c r="OM170" s="31">
        <v>2</v>
      </c>
      <c r="OO170" s="31">
        <v>2</v>
      </c>
      <c r="OQ170" s="31" t="s">
        <v>355</v>
      </c>
      <c r="OS170" s="31">
        <v>2</v>
      </c>
      <c r="OU170" s="31">
        <v>2</v>
      </c>
      <c r="OW170" s="31">
        <v>2</v>
      </c>
      <c r="OY170" s="31">
        <v>2</v>
      </c>
      <c r="PA170" s="31">
        <v>2</v>
      </c>
      <c r="PC170" s="31">
        <v>2</v>
      </c>
      <c r="PE170" s="31">
        <v>2</v>
      </c>
      <c r="PG170" s="31">
        <v>2</v>
      </c>
      <c r="PI170" s="31">
        <v>2</v>
      </c>
      <c r="PK170" s="31">
        <v>2</v>
      </c>
      <c r="PM170" s="31">
        <v>2</v>
      </c>
      <c r="PO170" s="31">
        <v>2</v>
      </c>
      <c r="PQ170" s="31">
        <v>2</v>
      </c>
      <c r="PS170" s="31">
        <v>2</v>
      </c>
      <c r="PU170" s="31">
        <v>2</v>
      </c>
      <c r="PW170" s="31">
        <v>2</v>
      </c>
      <c r="PY170" s="31">
        <v>2</v>
      </c>
      <c r="QA170" s="31">
        <v>2</v>
      </c>
      <c r="QC170" s="31">
        <v>2</v>
      </c>
      <c r="QE170" s="31">
        <v>2</v>
      </c>
      <c r="QG170" s="31">
        <v>2</v>
      </c>
      <c r="QI170" s="31" t="s">
        <v>355</v>
      </c>
      <c r="QK170" s="31">
        <v>1</v>
      </c>
      <c r="QL170" s="31">
        <v>2</v>
      </c>
      <c r="QM170" s="31">
        <v>2</v>
      </c>
      <c r="QN170" s="31">
        <v>2</v>
      </c>
      <c r="QO170" s="31">
        <v>2</v>
      </c>
      <c r="QP170" s="31">
        <v>2</v>
      </c>
      <c r="QQ170" s="31">
        <v>2</v>
      </c>
      <c r="QR170" s="31">
        <v>2</v>
      </c>
      <c r="QS170" s="31">
        <v>2</v>
      </c>
      <c r="QT170" s="31">
        <v>2</v>
      </c>
      <c r="QU170" s="31">
        <v>2</v>
      </c>
      <c r="QV170" s="31">
        <v>2</v>
      </c>
      <c r="QW170" s="31">
        <v>2</v>
      </c>
      <c r="QX170" s="31">
        <v>2</v>
      </c>
      <c r="QY170" s="31">
        <v>2</v>
      </c>
      <c r="QZ170" s="31">
        <v>2</v>
      </c>
      <c r="RA170" s="31">
        <v>2</v>
      </c>
      <c r="RB170" s="31">
        <v>2</v>
      </c>
      <c r="RC170" s="31">
        <v>2</v>
      </c>
      <c r="RD170" s="31">
        <v>2</v>
      </c>
      <c r="RE170" s="31">
        <v>2</v>
      </c>
      <c r="RF170" s="31">
        <v>2</v>
      </c>
      <c r="RG170" s="31">
        <v>2</v>
      </c>
      <c r="RH170" s="31">
        <v>2</v>
      </c>
      <c r="RI170" s="31">
        <v>2</v>
      </c>
      <c r="RJ170" s="31">
        <v>2</v>
      </c>
      <c r="RK170" s="31">
        <v>2</v>
      </c>
      <c r="RL170" s="31">
        <v>2</v>
      </c>
      <c r="RM170" s="31">
        <v>2</v>
      </c>
      <c r="RN170" s="31">
        <v>2</v>
      </c>
      <c r="RO170" s="31">
        <v>2</v>
      </c>
      <c r="RP170" s="31">
        <v>2</v>
      </c>
      <c r="RQ170" s="31">
        <v>2</v>
      </c>
      <c r="RR170" s="31">
        <v>2</v>
      </c>
      <c r="RS170" s="31">
        <v>2</v>
      </c>
      <c r="RT170" s="31" t="s">
        <v>1789</v>
      </c>
      <c r="RX170" s="31">
        <v>5</v>
      </c>
      <c r="RY170" s="31">
        <v>2</v>
      </c>
      <c r="RZ170" s="31">
        <v>2</v>
      </c>
      <c r="SA170" s="31">
        <v>2</v>
      </c>
      <c r="SB170" s="31">
        <v>2</v>
      </c>
      <c r="SC170" s="31">
        <v>2</v>
      </c>
      <c r="SD170" s="31">
        <v>5</v>
      </c>
      <c r="SE170" s="31">
        <v>2</v>
      </c>
      <c r="SF170" s="31">
        <v>2</v>
      </c>
      <c r="SG170" s="31">
        <v>2</v>
      </c>
      <c r="SH170" s="31">
        <v>2</v>
      </c>
      <c r="SI170" s="31">
        <v>2</v>
      </c>
      <c r="SJ170" s="31">
        <v>2</v>
      </c>
      <c r="SK170" s="31">
        <v>2</v>
      </c>
      <c r="SL170" s="31">
        <v>2</v>
      </c>
      <c r="SM170" s="31" t="s">
        <v>1442</v>
      </c>
      <c r="SO170" s="31">
        <v>2</v>
      </c>
      <c r="SP170" s="31">
        <v>2</v>
      </c>
      <c r="SQ170" s="31">
        <v>2</v>
      </c>
      <c r="SR170" s="31">
        <v>1</v>
      </c>
      <c r="SS170" s="31">
        <v>2</v>
      </c>
      <c r="ST170" s="31">
        <v>1</v>
      </c>
      <c r="SU170" s="31">
        <v>2</v>
      </c>
      <c r="SV170" s="31">
        <v>1</v>
      </c>
      <c r="SW170" s="31" t="s">
        <v>1442</v>
      </c>
      <c r="SZ170" s="31">
        <v>2</v>
      </c>
      <c r="TA170" s="31">
        <v>2</v>
      </c>
      <c r="TB170" s="31">
        <v>2</v>
      </c>
      <c r="TC170" s="31">
        <v>2</v>
      </c>
      <c r="TD170" s="31">
        <v>2</v>
      </c>
      <c r="TE170" s="31">
        <v>2</v>
      </c>
      <c r="TF170" s="31">
        <v>2</v>
      </c>
      <c r="TG170" s="31">
        <v>1</v>
      </c>
      <c r="TH170" s="31" t="s">
        <v>1442</v>
      </c>
      <c r="TJ170" s="31" t="s">
        <v>1442</v>
      </c>
      <c r="TK170" s="31" t="s">
        <v>1442</v>
      </c>
      <c r="TS170" s="31">
        <v>2</v>
      </c>
      <c r="TT170" s="31">
        <v>2</v>
      </c>
      <c r="TU170" s="31">
        <v>2</v>
      </c>
      <c r="TV170" s="31">
        <v>2</v>
      </c>
      <c r="TW170" s="31">
        <v>2</v>
      </c>
      <c r="TX170" s="31">
        <v>2</v>
      </c>
      <c r="TY170" s="31">
        <v>2</v>
      </c>
      <c r="TZ170" s="31">
        <v>1</v>
      </c>
      <c r="UA170" s="31">
        <v>1</v>
      </c>
    </row>
    <row r="171" spans="1:547" s="31" customFormat="1" ht="13.5" customHeight="1">
      <c r="A171" s="31">
        <f t="shared" si="2"/>
        <v>169</v>
      </c>
      <c r="B171" s="31">
        <v>169</v>
      </c>
      <c r="C171" s="31">
        <v>29</v>
      </c>
      <c r="D171" s="31" t="s">
        <v>2767</v>
      </c>
      <c r="E171" s="31" t="s">
        <v>2856</v>
      </c>
      <c r="F171" s="31">
        <v>3</v>
      </c>
      <c r="H171" s="31">
        <v>42346</v>
      </c>
      <c r="I171" s="31">
        <v>17918</v>
      </c>
      <c r="J171" s="31">
        <v>2</v>
      </c>
      <c r="K171" s="31">
        <v>1</v>
      </c>
      <c r="L171" s="31">
        <v>3</v>
      </c>
      <c r="M171" s="31">
        <v>2</v>
      </c>
      <c r="N171" s="31">
        <v>3</v>
      </c>
      <c r="O171" s="31">
        <v>2</v>
      </c>
      <c r="P171" s="31">
        <v>3</v>
      </c>
      <c r="Q171" s="31">
        <v>2</v>
      </c>
      <c r="R171" s="31">
        <v>41974</v>
      </c>
      <c r="S171" s="31">
        <v>42005</v>
      </c>
      <c r="T171" s="31">
        <v>42156</v>
      </c>
      <c r="W171" s="31">
        <v>2</v>
      </c>
      <c r="X171" s="31">
        <v>1</v>
      </c>
      <c r="Y171" s="31">
        <v>2</v>
      </c>
      <c r="Z171" s="31">
        <v>2</v>
      </c>
      <c r="AA171" s="31">
        <v>2</v>
      </c>
      <c r="AB171" s="31">
        <v>2</v>
      </c>
      <c r="AC171" s="31">
        <v>2</v>
      </c>
      <c r="AD171" s="31">
        <v>2</v>
      </c>
      <c r="AE171" s="31">
        <v>1</v>
      </c>
      <c r="AF171" s="31">
        <v>3</v>
      </c>
      <c r="AG171" s="31">
        <v>1</v>
      </c>
      <c r="AH171" s="31">
        <v>2</v>
      </c>
      <c r="AI171" s="31">
        <v>6</v>
      </c>
      <c r="AJ171" s="31">
        <v>2</v>
      </c>
      <c r="AK171" s="31">
        <v>4</v>
      </c>
      <c r="AL171" s="31">
        <v>2</v>
      </c>
      <c r="AM171" s="31">
        <v>1</v>
      </c>
      <c r="AN171" s="31">
        <v>2</v>
      </c>
      <c r="AO171" s="31">
        <v>2</v>
      </c>
      <c r="AP171" s="31">
        <v>2</v>
      </c>
      <c r="AQ171" s="31">
        <v>1</v>
      </c>
      <c r="AR171" s="31">
        <v>1</v>
      </c>
      <c r="AS171" s="31">
        <v>1</v>
      </c>
      <c r="AT171" s="31">
        <v>2</v>
      </c>
      <c r="AU171" s="31">
        <v>2</v>
      </c>
      <c r="AV171" s="31">
        <v>2</v>
      </c>
      <c r="AW171" s="31">
        <v>2</v>
      </c>
      <c r="AX171" s="31">
        <v>2</v>
      </c>
      <c r="AY171" s="31">
        <v>2</v>
      </c>
      <c r="AZ171" s="31">
        <v>2</v>
      </c>
      <c r="BA171" s="31">
        <v>2</v>
      </c>
      <c r="BB171" s="31">
        <v>2</v>
      </c>
      <c r="BC171" s="31">
        <v>2</v>
      </c>
      <c r="BD171" s="31">
        <v>2</v>
      </c>
      <c r="BE171" s="31">
        <v>2</v>
      </c>
      <c r="BF171" s="31">
        <v>2</v>
      </c>
      <c r="BG171" s="31">
        <v>2</v>
      </c>
      <c r="BH171" s="31">
        <v>2</v>
      </c>
      <c r="BI171" s="31">
        <v>2</v>
      </c>
      <c r="BJ171" s="31">
        <v>2</v>
      </c>
      <c r="BK171" s="31">
        <v>2</v>
      </c>
      <c r="BL171" s="31">
        <v>2</v>
      </c>
      <c r="BM171" s="31">
        <v>2</v>
      </c>
      <c r="BN171" s="31">
        <v>2</v>
      </c>
      <c r="BO171" s="31">
        <v>2</v>
      </c>
      <c r="BP171" s="31">
        <v>2</v>
      </c>
      <c r="BQ171" s="31">
        <v>3</v>
      </c>
      <c r="BR171" s="31">
        <v>4</v>
      </c>
      <c r="BT171" s="31">
        <v>1</v>
      </c>
      <c r="BU171" s="31">
        <v>2</v>
      </c>
      <c r="BV171" s="31">
        <v>2</v>
      </c>
      <c r="BW171" s="31">
        <v>2</v>
      </c>
      <c r="BX171" s="31">
        <v>2</v>
      </c>
      <c r="BY171" s="31">
        <v>1</v>
      </c>
      <c r="BZ171" s="31">
        <v>2</v>
      </c>
      <c r="CA171" s="31">
        <v>2</v>
      </c>
      <c r="CD171" s="31">
        <v>1</v>
      </c>
      <c r="CH171" s="31">
        <v>1</v>
      </c>
      <c r="CM171" s="31">
        <v>1</v>
      </c>
      <c r="CN171" s="31">
        <v>7</v>
      </c>
      <c r="DA171" s="31">
        <v>1</v>
      </c>
      <c r="DB171" s="31">
        <v>2</v>
      </c>
      <c r="DC171" s="31">
        <v>6</v>
      </c>
      <c r="DF171" s="31">
        <v>1</v>
      </c>
      <c r="DG171" s="31">
        <v>4</v>
      </c>
      <c r="DH171" s="31">
        <v>3</v>
      </c>
      <c r="DI171" s="31">
        <v>4</v>
      </c>
      <c r="DJ171" s="31">
        <v>4</v>
      </c>
      <c r="DK171" s="31">
        <v>4</v>
      </c>
      <c r="DL171" s="31">
        <v>4</v>
      </c>
      <c r="DM171" s="31">
        <v>4</v>
      </c>
      <c r="DN171" s="31">
        <v>4</v>
      </c>
      <c r="DO171" s="31">
        <v>4</v>
      </c>
      <c r="DP171" s="31">
        <v>4</v>
      </c>
      <c r="DQ171" s="31">
        <v>4</v>
      </c>
      <c r="DR171" s="31">
        <v>44</v>
      </c>
      <c r="DS171" s="31">
        <v>0.34328358208955201</v>
      </c>
      <c r="DT171" s="31">
        <v>73</v>
      </c>
      <c r="EB171" s="31">
        <v>1.04</v>
      </c>
      <c r="EF171" s="31">
        <v>108</v>
      </c>
      <c r="EJ171" s="31">
        <v>49.4</v>
      </c>
      <c r="EN171" s="31">
        <v>59.1</v>
      </c>
      <c r="ER171" s="31">
        <v>77</v>
      </c>
      <c r="EV171" s="31">
        <v>2</v>
      </c>
      <c r="EW171" s="31">
        <v>2</v>
      </c>
      <c r="EX171" s="31">
        <v>1</v>
      </c>
      <c r="EY171" s="31">
        <v>2</v>
      </c>
      <c r="EZ171" s="31">
        <v>1</v>
      </c>
      <c r="FA171" s="31">
        <v>1</v>
      </c>
      <c r="FB171" s="31">
        <v>1</v>
      </c>
      <c r="FC171" s="31">
        <v>1</v>
      </c>
      <c r="FD171" s="31">
        <v>53</v>
      </c>
      <c r="FE171" s="31">
        <v>77</v>
      </c>
      <c r="FK171" s="31">
        <v>2</v>
      </c>
      <c r="FL171" s="31">
        <v>2</v>
      </c>
      <c r="FM171" s="31">
        <v>2</v>
      </c>
      <c r="FN171" s="31">
        <v>2</v>
      </c>
      <c r="FO171" s="31">
        <v>2</v>
      </c>
      <c r="FP171" s="31">
        <v>2</v>
      </c>
      <c r="FQ171" s="31">
        <v>2</v>
      </c>
      <c r="FR171" s="31">
        <v>2</v>
      </c>
      <c r="FS171" s="31">
        <v>4</v>
      </c>
      <c r="FT171" s="31">
        <v>2</v>
      </c>
      <c r="FU171" s="31">
        <v>2</v>
      </c>
      <c r="FV171" s="31">
        <v>2</v>
      </c>
      <c r="FW171" s="31">
        <v>1</v>
      </c>
      <c r="FX171" s="31">
        <v>1</v>
      </c>
      <c r="FY171" s="31">
        <v>2</v>
      </c>
      <c r="GA171" s="31">
        <v>2</v>
      </c>
      <c r="GB171" s="31">
        <v>2</v>
      </c>
      <c r="GC171" s="31">
        <v>2</v>
      </c>
      <c r="GE171" s="31">
        <v>2</v>
      </c>
      <c r="GH171" s="31">
        <v>2</v>
      </c>
      <c r="GJ171" s="31">
        <v>2</v>
      </c>
      <c r="GL171" s="31">
        <v>2</v>
      </c>
      <c r="GO171" s="31">
        <v>2</v>
      </c>
      <c r="GQ171" s="31">
        <v>2</v>
      </c>
      <c r="GS171" s="31">
        <v>2</v>
      </c>
      <c r="GU171" s="31">
        <v>2</v>
      </c>
      <c r="GW171" s="31">
        <v>2</v>
      </c>
      <c r="HM171" s="31">
        <v>2</v>
      </c>
      <c r="HP171" s="31">
        <v>2</v>
      </c>
      <c r="HQ171" s="31">
        <v>2</v>
      </c>
      <c r="HR171" s="31">
        <v>2</v>
      </c>
      <c r="HS171" s="31">
        <v>2</v>
      </c>
      <c r="HT171" s="31">
        <v>2</v>
      </c>
      <c r="HU171" s="31">
        <v>2</v>
      </c>
      <c r="HV171" s="31">
        <v>2</v>
      </c>
      <c r="HZ171" s="31">
        <v>2</v>
      </c>
      <c r="IA171" s="31">
        <v>2</v>
      </c>
      <c r="IB171" s="31">
        <v>2</v>
      </c>
      <c r="IC171" s="31">
        <v>2</v>
      </c>
      <c r="ID171" s="31">
        <v>2</v>
      </c>
      <c r="IE171" s="31">
        <v>2</v>
      </c>
      <c r="IF171" s="31">
        <v>2</v>
      </c>
      <c r="IJ171" s="31">
        <v>2</v>
      </c>
      <c r="IK171" s="31">
        <v>2</v>
      </c>
      <c r="IL171" s="31">
        <v>2</v>
      </c>
      <c r="IM171" s="31">
        <v>2</v>
      </c>
      <c r="IN171" s="31">
        <v>2</v>
      </c>
      <c r="IO171" s="31">
        <v>2</v>
      </c>
      <c r="IP171" s="31">
        <v>2</v>
      </c>
      <c r="IT171" s="31">
        <v>2</v>
      </c>
      <c r="IU171" s="31">
        <v>2</v>
      </c>
      <c r="IV171" s="31">
        <v>2</v>
      </c>
      <c r="IW171" s="31">
        <v>2</v>
      </c>
      <c r="IX171" s="31">
        <v>2</v>
      </c>
      <c r="IY171" s="31">
        <v>2</v>
      </c>
      <c r="IZ171" s="31">
        <v>2</v>
      </c>
      <c r="JD171" s="31">
        <v>2</v>
      </c>
      <c r="JE171" s="31">
        <v>2</v>
      </c>
      <c r="JF171" s="31">
        <v>2</v>
      </c>
      <c r="JG171" s="31">
        <v>2</v>
      </c>
      <c r="JH171" s="31">
        <v>2</v>
      </c>
      <c r="JI171" s="31">
        <v>2</v>
      </c>
      <c r="JJ171" s="31">
        <v>2</v>
      </c>
      <c r="JZ171" s="31">
        <v>1</v>
      </c>
      <c r="KC171" s="31">
        <v>1</v>
      </c>
      <c r="LC171" s="31">
        <v>2</v>
      </c>
      <c r="LD171" s="31">
        <v>3</v>
      </c>
      <c r="LE171" s="31" t="s">
        <v>379</v>
      </c>
      <c r="LF171" s="31">
        <v>2</v>
      </c>
      <c r="LG171" s="31">
        <v>2</v>
      </c>
      <c r="LI171" s="31">
        <v>2</v>
      </c>
      <c r="LK171" s="31">
        <v>2</v>
      </c>
      <c r="LM171" s="31">
        <v>2</v>
      </c>
      <c r="LO171" s="31">
        <v>2</v>
      </c>
      <c r="LQ171" s="31">
        <v>2</v>
      </c>
      <c r="LS171" s="31">
        <v>2</v>
      </c>
      <c r="LU171" s="31">
        <v>2</v>
      </c>
      <c r="LW171" s="31">
        <v>2</v>
      </c>
      <c r="LY171" s="31">
        <v>2</v>
      </c>
      <c r="MA171" s="31">
        <v>2</v>
      </c>
      <c r="MC171" s="31">
        <v>2</v>
      </c>
      <c r="ME171" s="31">
        <v>2</v>
      </c>
      <c r="MG171" s="31">
        <v>2</v>
      </c>
      <c r="MI171" s="31">
        <v>2</v>
      </c>
      <c r="MK171" s="31">
        <v>2</v>
      </c>
      <c r="MM171" s="31">
        <v>2</v>
      </c>
      <c r="MO171" s="31">
        <v>2</v>
      </c>
      <c r="MQ171" s="31">
        <v>2</v>
      </c>
      <c r="MS171" s="31">
        <v>2</v>
      </c>
      <c r="MU171" s="31">
        <v>2</v>
      </c>
      <c r="MW171" s="31">
        <v>2</v>
      </c>
      <c r="MY171" s="31" t="s">
        <v>355</v>
      </c>
      <c r="NC171" s="31">
        <v>2</v>
      </c>
      <c r="NE171" s="31">
        <v>2</v>
      </c>
      <c r="NG171" s="31">
        <v>2</v>
      </c>
      <c r="NI171" s="31">
        <v>2</v>
      </c>
      <c r="NK171" s="31">
        <v>2</v>
      </c>
      <c r="NM171" s="31">
        <v>2</v>
      </c>
      <c r="NO171" s="31">
        <v>2</v>
      </c>
      <c r="NQ171" s="31">
        <v>2</v>
      </c>
      <c r="NS171" s="31">
        <v>2</v>
      </c>
      <c r="NU171" s="31">
        <v>2</v>
      </c>
      <c r="NW171" s="31">
        <v>2</v>
      </c>
      <c r="NY171" s="31">
        <v>2</v>
      </c>
      <c r="OA171" s="31">
        <v>2</v>
      </c>
      <c r="OC171" s="31">
        <v>2</v>
      </c>
      <c r="OE171" s="31">
        <v>2</v>
      </c>
      <c r="OG171" s="31">
        <v>2</v>
      </c>
      <c r="OI171" s="31">
        <v>2</v>
      </c>
      <c r="OK171" s="31">
        <v>2</v>
      </c>
      <c r="OM171" s="31">
        <v>2</v>
      </c>
      <c r="OO171" s="31">
        <v>2</v>
      </c>
      <c r="OQ171" s="31" t="s">
        <v>355</v>
      </c>
      <c r="OS171" s="31">
        <v>2</v>
      </c>
      <c r="OU171" s="31">
        <v>2</v>
      </c>
      <c r="OW171" s="31">
        <v>2</v>
      </c>
      <c r="OY171" s="31">
        <v>2</v>
      </c>
      <c r="PA171" s="31">
        <v>2</v>
      </c>
      <c r="PC171" s="31">
        <v>2</v>
      </c>
      <c r="PE171" s="31">
        <v>2</v>
      </c>
      <c r="PG171" s="31">
        <v>2</v>
      </c>
      <c r="PI171" s="31">
        <v>2</v>
      </c>
      <c r="PK171" s="31">
        <v>2</v>
      </c>
      <c r="PM171" s="31">
        <v>2</v>
      </c>
      <c r="PO171" s="31">
        <v>2</v>
      </c>
      <c r="PQ171" s="31">
        <v>2</v>
      </c>
      <c r="PS171" s="31">
        <v>2</v>
      </c>
      <c r="PU171" s="31">
        <v>2</v>
      </c>
      <c r="PW171" s="31">
        <v>2</v>
      </c>
      <c r="PY171" s="31">
        <v>2</v>
      </c>
      <c r="QA171" s="31">
        <v>2</v>
      </c>
      <c r="QC171" s="31">
        <v>2</v>
      </c>
      <c r="QE171" s="31">
        <v>2</v>
      </c>
      <c r="QG171" s="31">
        <v>2</v>
      </c>
      <c r="QI171" s="31" t="s">
        <v>355</v>
      </c>
      <c r="QK171" s="31">
        <v>1</v>
      </c>
      <c r="QL171" s="31">
        <v>2</v>
      </c>
      <c r="QM171" s="31">
        <v>2</v>
      </c>
      <c r="QN171" s="31">
        <v>2</v>
      </c>
      <c r="QO171" s="31">
        <v>2</v>
      </c>
      <c r="QP171" s="31">
        <v>2</v>
      </c>
      <c r="QQ171" s="31">
        <v>2</v>
      </c>
      <c r="QR171" s="31">
        <v>2</v>
      </c>
      <c r="QS171" s="31">
        <v>2</v>
      </c>
      <c r="QT171" s="31">
        <v>2</v>
      </c>
      <c r="QU171" s="31">
        <v>2</v>
      </c>
      <c r="QV171" s="31">
        <v>2</v>
      </c>
      <c r="QW171" s="31">
        <v>2</v>
      </c>
      <c r="QX171" s="31">
        <v>2</v>
      </c>
      <c r="QY171" s="31">
        <v>2</v>
      </c>
      <c r="QZ171" s="31">
        <v>2</v>
      </c>
      <c r="RA171" s="31">
        <v>2</v>
      </c>
      <c r="RB171" s="31">
        <v>2</v>
      </c>
      <c r="RC171" s="31">
        <v>2</v>
      </c>
      <c r="RD171" s="31">
        <v>2</v>
      </c>
      <c r="RE171" s="31">
        <v>2</v>
      </c>
      <c r="RF171" s="31">
        <v>2</v>
      </c>
      <c r="RG171" s="31">
        <v>2</v>
      </c>
      <c r="RH171" s="31">
        <v>2</v>
      </c>
      <c r="RI171" s="31">
        <v>2</v>
      </c>
      <c r="RJ171" s="31">
        <v>2</v>
      </c>
      <c r="RK171" s="31">
        <v>2</v>
      </c>
      <c r="RL171" s="31">
        <v>2</v>
      </c>
      <c r="RM171" s="31">
        <v>2</v>
      </c>
      <c r="RN171" s="31">
        <v>2</v>
      </c>
      <c r="RO171" s="31">
        <v>2</v>
      </c>
      <c r="RP171" s="31">
        <v>2</v>
      </c>
      <c r="RQ171" s="31">
        <v>2</v>
      </c>
      <c r="RR171" s="31">
        <v>2</v>
      </c>
      <c r="RS171" s="31">
        <v>2</v>
      </c>
      <c r="RT171" s="31" t="s">
        <v>2857</v>
      </c>
      <c r="RX171" s="31">
        <v>5</v>
      </c>
      <c r="RY171" s="31">
        <v>2</v>
      </c>
      <c r="RZ171" s="31">
        <v>2</v>
      </c>
      <c r="SA171" s="31">
        <v>2</v>
      </c>
      <c r="SB171" s="31">
        <v>2</v>
      </c>
      <c r="SC171" s="31">
        <v>2</v>
      </c>
      <c r="SD171" s="31">
        <v>5</v>
      </c>
      <c r="SE171" s="31">
        <v>2</v>
      </c>
      <c r="SF171" s="31">
        <v>2</v>
      </c>
      <c r="SG171" s="31">
        <v>2</v>
      </c>
      <c r="SH171" s="31">
        <v>2</v>
      </c>
      <c r="SI171" s="31">
        <v>2</v>
      </c>
      <c r="SJ171" s="31">
        <v>2</v>
      </c>
      <c r="SK171" s="31">
        <v>2</v>
      </c>
      <c r="SL171" s="31">
        <v>2</v>
      </c>
      <c r="SM171" s="31" t="s">
        <v>1442</v>
      </c>
      <c r="SO171" s="31">
        <v>2</v>
      </c>
      <c r="SP171" s="31">
        <v>2</v>
      </c>
      <c r="SQ171" s="31">
        <v>2</v>
      </c>
      <c r="SR171" s="31">
        <v>1</v>
      </c>
      <c r="SS171" s="31">
        <v>2</v>
      </c>
      <c r="ST171" s="31">
        <v>2</v>
      </c>
      <c r="SU171" s="31">
        <v>2</v>
      </c>
      <c r="SV171" s="31">
        <v>2</v>
      </c>
      <c r="SW171" s="31" t="s">
        <v>1442</v>
      </c>
      <c r="SZ171" s="31">
        <v>2</v>
      </c>
      <c r="TA171" s="31">
        <v>2</v>
      </c>
      <c r="TB171" s="31">
        <v>2</v>
      </c>
      <c r="TC171" s="31">
        <v>2</v>
      </c>
      <c r="TD171" s="31">
        <v>2</v>
      </c>
      <c r="TE171" s="31">
        <v>2</v>
      </c>
      <c r="TF171" s="31">
        <v>2</v>
      </c>
      <c r="TG171" s="31">
        <v>1</v>
      </c>
      <c r="TH171" s="31" t="s">
        <v>1442</v>
      </c>
      <c r="TJ171" s="31" t="s">
        <v>1442</v>
      </c>
      <c r="TK171" s="31" t="s">
        <v>1442</v>
      </c>
      <c r="TS171" s="31">
        <v>2</v>
      </c>
      <c r="TT171" s="31">
        <v>2</v>
      </c>
      <c r="TU171" s="31">
        <v>2</v>
      </c>
      <c r="TV171" s="31">
        <v>2</v>
      </c>
      <c r="TW171" s="31">
        <v>2</v>
      </c>
      <c r="TX171" s="31">
        <v>2</v>
      </c>
      <c r="TY171" s="31">
        <v>2</v>
      </c>
      <c r="TZ171" s="31">
        <v>1</v>
      </c>
      <c r="UA171" s="31">
        <v>1</v>
      </c>
    </row>
    <row r="172" spans="1:547" s="31" customFormat="1" ht="13.5" customHeight="1">
      <c r="A172" s="31">
        <f t="shared" si="2"/>
        <v>170</v>
      </c>
      <c r="B172" s="31">
        <v>170</v>
      </c>
      <c r="C172" s="31">
        <v>30</v>
      </c>
      <c r="D172" s="31" t="s">
        <v>2767</v>
      </c>
      <c r="E172" s="31" t="s">
        <v>2858</v>
      </c>
      <c r="F172" s="31">
        <v>3</v>
      </c>
      <c r="H172" s="31">
        <v>42537</v>
      </c>
      <c r="I172" s="31">
        <v>17560</v>
      </c>
      <c r="J172" s="31">
        <v>1</v>
      </c>
      <c r="K172" s="31">
        <v>1</v>
      </c>
      <c r="L172" s="31">
        <v>2</v>
      </c>
      <c r="M172" s="31">
        <v>1</v>
      </c>
      <c r="N172" s="31">
        <v>2</v>
      </c>
      <c r="O172" s="31">
        <v>1</v>
      </c>
      <c r="P172" s="31">
        <v>2</v>
      </c>
      <c r="Q172" s="31">
        <v>1</v>
      </c>
      <c r="R172" s="31">
        <v>41965</v>
      </c>
      <c r="S172" s="31">
        <v>42360</v>
      </c>
      <c r="T172" s="31">
        <v>42370</v>
      </c>
      <c r="W172" s="31">
        <v>1</v>
      </c>
      <c r="X172" s="31">
        <v>2</v>
      </c>
      <c r="Y172" s="31">
        <v>2</v>
      </c>
      <c r="Z172" s="31">
        <v>2</v>
      </c>
      <c r="AA172" s="31">
        <v>2</v>
      </c>
      <c r="AB172" s="31">
        <v>2</v>
      </c>
      <c r="AC172" s="31">
        <v>2</v>
      </c>
      <c r="AD172" s="31">
        <v>3</v>
      </c>
      <c r="AE172" s="31">
        <v>2</v>
      </c>
      <c r="AF172" s="31">
        <v>2</v>
      </c>
      <c r="AG172" s="31">
        <v>1</v>
      </c>
      <c r="AH172" s="31">
        <v>2</v>
      </c>
      <c r="AI172" s="31">
        <v>6</v>
      </c>
      <c r="AJ172" s="31">
        <v>2</v>
      </c>
      <c r="AK172" s="31">
        <v>4</v>
      </c>
      <c r="AL172" s="31">
        <v>2</v>
      </c>
      <c r="AM172" s="31">
        <v>2</v>
      </c>
      <c r="AN172" s="31">
        <v>2</v>
      </c>
      <c r="AO172" s="31">
        <v>2</v>
      </c>
      <c r="AP172" s="31">
        <v>2</v>
      </c>
      <c r="AQ172" s="31">
        <v>2</v>
      </c>
      <c r="AR172" s="31">
        <v>2</v>
      </c>
      <c r="AS172" s="31">
        <v>2</v>
      </c>
      <c r="AT172" s="31">
        <v>2</v>
      </c>
      <c r="AU172" s="31">
        <v>2</v>
      </c>
      <c r="AV172" s="31">
        <v>1</v>
      </c>
      <c r="AW172" s="31">
        <v>1</v>
      </c>
      <c r="AX172" s="31">
        <v>1</v>
      </c>
      <c r="AY172" s="31">
        <v>2</v>
      </c>
      <c r="AZ172" s="31">
        <v>1</v>
      </c>
      <c r="BA172" s="31">
        <v>1</v>
      </c>
      <c r="BB172" s="31">
        <v>2</v>
      </c>
      <c r="BC172" s="31">
        <v>1</v>
      </c>
      <c r="BD172" s="31">
        <v>1</v>
      </c>
      <c r="BE172" s="31">
        <v>1</v>
      </c>
      <c r="BF172" s="31">
        <v>2</v>
      </c>
      <c r="BG172" s="31">
        <v>2</v>
      </c>
      <c r="BH172" s="31">
        <v>2</v>
      </c>
      <c r="BI172" s="31">
        <v>2</v>
      </c>
      <c r="BJ172" s="31">
        <v>2</v>
      </c>
      <c r="BK172" s="31">
        <v>2</v>
      </c>
      <c r="BL172" s="31">
        <v>2</v>
      </c>
      <c r="BM172" s="31">
        <v>2</v>
      </c>
      <c r="BN172" s="31">
        <v>2</v>
      </c>
      <c r="BO172" s="31">
        <v>2</v>
      </c>
      <c r="BP172" s="31">
        <v>2</v>
      </c>
      <c r="BQ172" s="31">
        <v>2</v>
      </c>
      <c r="BT172" s="31">
        <v>2</v>
      </c>
      <c r="BU172" s="31">
        <v>2</v>
      </c>
      <c r="BV172" s="31">
        <v>2</v>
      </c>
      <c r="BW172" s="31">
        <v>2</v>
      </c>
      <c r="BX172" s="31">
        <v>2</v>
      </c>
      <c r="BY172" s="31">
        <v>1</v>
      </c>
      <c r="BZ172" s="31">
        <v>2</v>
      </c>
      <c r="CA172" s="31">
        <v>2</v>
      </c>
      <c r="CB172" s="31">
        <v>2</v>
      </c>
      <c r="CC172" s="31">
        <v>2</v>
      </c>
      <c r="CD172" s="31">
        <v>1</v>
      </c>
      <c r="CH172" s="31">
        <v>1</v>
      </c>
      <c r="CM172" s="31">
        <v>19</v>
      </c>
      <c r="CN172" s="31">
        <v>25</v>
      </c>
      <c r="CO172" s="31">
        <v>17</v>
      </c>
      <c r="CP172" s="31">
        <v>23</v>
      </c>
      <c r="CQ172" s="31">
        <v>5</v>
      </c>
      <c r="DA172" s="31">
        <v>4</v>
      </c>
      <c r="DB172" s="31">
        <v>2</v>
      </c>
      <c r="DC172" s="31">
        <v>12</v>
      </c>
      <c r="DF172" s="31">
        <v>4</v>
      </c>
      <c r="DG172" s="31">
        <v>4</v>
      </c>
      <c r="DH172" s="31">
        <v>4</v>
      </c>
      <c r="DI172" s="31">
        <v>3</v>
      </c>
      <c r="DJ172" s="31">
        <v>4</v>
      </c>
      <c r="DK172" s="31">
        <v>4</v>
      </c>
      <c r="DL172" s="31">
        <v>3</v>
      </c>
      <c r="DM172" s="31">
        <v>3</v>
      </c>
      <c r="DN172" s="31">
        <v>3</v>
      </c>
      <c r="DO172" s="31">
        <v>4</v>
      </c>
      <c r="DP172" s="31">
        <v>4</v>
      </c>
      <c r="DQ172" s="31">
        <v>4</v>
      </c>
      <c r="DR172" s="31">
        <v>44</v>
      </c>
      <c r="DS172" s="31">
        <v>0.34328358208955201</v>
      </c>
      <c r="DT172" s="31">
        <v>252</v>
      </c>
      <c r="DX172" s="31">
        <v>4.68</v>
      </c>
      <c r="EB172" s="31">
        <v>0.59</v>
      </c>
      <c r="EF172" s="31">
        <v>206</v>
      </c>
      <c r="EJ172" s="31">
        <v>71.8</v>
      </c>
      <c r="EN172" s="31">
        <v>123.5</v>
      </c>
      <c r="EV172" s="31">
        <v>1</v>
      </c>
      <c r="EW172" s="31">
        <v>2</v>
      </c>
      <c r="EX172" s="31">
        <v>2</v>
      </c>
      <c r="EY172" s="31">
        <v>2</v>
      </c>
      <c r="EZ172" s="31">
        <v>1</v>
      </c>
      <c r="FA172" s="31">
        <v>1</v>
      </c>
      <c r="FB172" s="31">
        <v>1</v>
      </c>
      <c r="FC172" s="31">
        <v>1</v>
      </c>
      <c r="FD172" s="31">
        <v>53</v>
      </c>
      <c r="FK172" s="31">
        <v>1</v>
      </c>
      <c r="FL172" s="31">
        <v>1</v>
      </c>
      <c r="FM172" s="31">
        <v>2</v>
      </c>
      <c r="FN172" s="31">
        <v>2</v>
      </c>
      <c r="FO172" s="31">
        <v>2</v>
      </c>
      <c r="FP172" s="31">
        <v>2</v>
      </c>
      <c r="FQ172" s="31">
        <v>2</v>
      </c>
      <c r="FR172" s="31">
        <v>2</v>
      </c>
      <c r="FS172" s="31">
        <v>4</v>
      </c>
      <c r="FT172" s="31">
        <v>2</v>
      </c>
      <c r="FU172" s="31">
        <v>2</v>
      </c>
      <c r="FV172" s="31">
        <v>2</v>
      </c>
      <c r="FW172" s="31">
        <v>1</v>
      </c>
      <c r="FX172" s="31">
        <v>1</v>
      </c>
      <c r="FY172" s="31">
        <v>2</v>
      </c>
      <c r="GA172" s="31">
        <v>2</v>
      </c>
      <c r="GB172" s="31">
        <v>2</v>
      </c>
      <c r="GC172" s="31">
        <v>2</v>
      </c>
      <c r="GE172" s="31">
        <v>2</v>
      </c>
      <c r="GH172" s="31">
        <v>2</v>
      </c>
      <c r="GJ172" s="31">
        <v>2</v>
      </c>
      <c r="GL172" s="31">
        <v>1</v>
      </c>
      <c r="GM172" s="31">
        <v>2015</v>
      </c>
      <c r="GO172" s="31">
        <v>2</v>
      </c>
      <c r="GQ172" s="31">
        <v>2</v>
      </c>
      <c r="GS172" s="31">
        <v>2</v>
      </c>
      <c r="GU172" s="31">
        <v>2</v>
      </c>
      <c r="GW172" s="31">
        <v>2</v>
      </c>
      <c r="HM172" s="31">
        <v>2</v>
      </c>
      <c r="HP172" s="31">
        <v>2</v>
      </c>
      <c r="HQ172" s="31">
        <v>2</v>
      </c>
      <c r="HR172" s="31">
        <v>2</v>
      </c>
      <c r="HS172" s="31">
        <v>2</v>
      </c>
      <c r="HT172" s="31">
        <v>2</v>
      </c>
      <c r="HU172" s="31">
        <v>2</v>
      </c>
      <c r="HV172" s="31">
        <v>2</v>
      </c>
      <c r="HZ172" s="31">
        <v>2</v>
      </c>
      <c r="IA172" s="31">
        <v>2</v>
      </c>
      <c r="IB172" s="31">
        <v>2</v>
      </c>
      <c r="IC172" s="31">
        <v>2</v>
      </c>
      <c r="ID172" s="31">
        <v>2</v>
      </c>
      <c r="IE172" s="31">
        <v>2</v>
      </c>
      <c r="IF172" s="31">
        <v>2</v>
      </c>
      <c r="IJ172" s="31">
        <v>2</v>
      </c>
      <c r="IK172" s="31">
        <v>2</v>
      </c>
      <c r="IL172" s="31">
        <v>2</v>
      </c>
      <c r="IM172" s="31">
        <v>2</v>
      </c>
      <c r="IN172" s="31">
        <v>2</v>
      </c>
      <c r="IO172" s="31">
        <v>2</v>
      </c>
      <c r="IP172" s="31">
        <v>2</v>
      </c>
      <c r="IT172" s="31">
        <v>2</v>
      </c>
      <c r="IU172" s="31">
        <v>2</v>
      </c>
      <c r="IV172" s="31">
        <v>2</v>
      </c>
      <c r="IW172" s="31">
        <v>2</v>
      </c>
      <c r="IX172" s="31">
        <v>2</v>
      </c>
      <c r="IY172" s="31">
        <v>2</v>
      </c>
      <c r="IZ172" s="31">
        <v>2</v>
      </c>
      <c r="JD172" s="31">
        <v>2</v>
      </c>
      <c r="JE172" s="31">
        <v>2</v>
      </c>
      <c r="JF172" s="31">
        <v>2</v>
      </c>
      <c r="JG172" s="31">
        <v>2</v>
      </c>
      <c r="JH172" s="31">
        <v>2</v>
      </c>
      <c r="JI172" s="31">
        <v>2</v>
      </c>
      <c r="JJ172" s="31">
        <v>2</v>
      </c>
      <c r="JZ172" s="31">
        <v>2</v>
      </c>
      <c r="KB172" s="31">
        <v>80</v>
      </c>
      <c r="KC172" s="31">
        <v>2</v>
      </c>
      <c r="KE172" s="31">
        <v>65</v>
      </c>
      <c r="LA172" s="31" t="s">
        <v>1660</v>
      </c>
      <c r="LB172" s="31" t="s">
        <v>1629</v>
      </c>
      <c r="LC172" s="31">
        <v>1</v>
      </c>
      <c r="LE172" s="31" t="s">
        <v>365</v>
      </c>
      <c r="LF172" s="31">
        <v>2</v>
      </c>
      <c r="LG172" s="31">
        <v>2</v>
      </c>
      <c r="LI172" s="31">
        <v>2</v>
      </c>
      <c r="LK172" s="31">
        <v>2</v>
      </c>
      <c r="LM172" s="31">
        <v>2</v>
      </c>
      <c r="LO172" s="31">
        <v>2</v>
      </c>
      <c r="LQ172" s="31">
        <v>2</v>
      </c>
      <c r="LS172" s="31">
        <v>2</v>
      </c>
      <c r="LU172" s="31">
        <v>2</v>
      </c>
      <c r="LW172" s="31">
        <v>2</v>
      </c>
      <c r="LY172" s="31">
        <v>2</v>
      </c>
      <c r="MA172" s="31">
        <v>2</v>
      </c>
      <c r="MC172" s="31">
        <v>2</v>
      </c>
      <c r="ME172" s="31">
        <v>2</v>
      </c>
      <c r="MG172" s="31">
        <v>2</v>
      </c>
      <c r="MI172" s="31">
        <v>2</v>
      </c>
      <c r="MK172" s="31">
        <v>2</v>
      </c>
      <c r="MM172" s="31">
        <v>2</v>
      </c>
      <c r="MO172" s="31">
        <v>2</v>
      </c>
      <c r="MQ172" s="31">
        <v>2</v>
      </c>
      <c r="MS172" s="31">
        <v>2</v>
      </c>
      <c r="MU172" s="31">
        <v>2</v>
      </c>
      <c r="MW172" s="31">
        <v>2</v>
      </c>
      <c r="MY172" s="31" t="s">
        <v>355</v>
      </c>
      <c r="NC172" s="31">
        <v>2</v>
      </c>
      <c r="NE172" s="31">
        <v>2</v>
      </c>
      <c r="NG172" s="31">
        <v>2</v>
      </c>
      <c r="NI172" s="31">
        <v>2</v>
      </c>
      <c r="NK172" s="31">
        <v>2</v>
      </c>
      <c r="NM172" s="31">
        <v>2</v>
      </c>
      <c r="NO172" s="31">
        <v>2</v>
      </c>
      <c r="NQ172" s="31">
        <v>2</v>
      </c>
      <c r="NS172" s="31">
        <v>2</v>
      </c>
      <c r="NU172" s="31">
        <v>2</v>
      </c>
      <c r="NW172" s="31">
        <v>2</v>
      </c>
      <c r="NY172" s="31">
        <v>2</v>
      </c>
      <c r="OA172" s="31">
        <v>2</v>
      </c>
      <c r="OC172" s="31">
        <v>2</v>
      </c>
      <c r="OE172" s="31">
        <v>2</v>
      </c>
      <c r="OG172" s="31">
        <v>2</v>
      </c>
      <c r="OI172" s="31">
        <v>2</v>
      </c>
      <c r="OK172" s="31">
        <v>2</v>
      </c>
      <c r="OM172" s="31">
        <v>2</v>
      </c>
      <c r="OO172" s="31">
        <v>2</v>
      </c>
      <c r="OQ172" s="31" t="s">
        <v>355</v>
      </c>
      <c r="OS172" s="31">
        <v>2</v>
      </c>
      <c r="OU172" s="31">
        <v>2</v>
      </c>
      <c r="OW172" s="31">
        <v>2</v>
      </c>
      <c r="OY172" s="31">
        <v>2</v>
      </c>
      <c r="PA172" s="31">
        <v>2</v>
      </c>
      <c r="PC172" s="31">
        <v>2</v>
      </c>
      <c r="PE172" s="31">
        <v>2</v>
      </c>
      <c r="PG172" s="31">
        <v>2</v>
      </c>
      <c r="PI172" s="31">
        <v>2</v>
      </c>
      <c r="PK172" s="31">
        <v>2</v>
      </c>
      <c r="PM172" s="31">
        <v>2</v>
      </c>
      <c r="PO172" s="31">
        <v>2</v>
      </c>
      <c r="PQ172" s="31">
        <v>2</v>
      </c>
      <c r="PS172" s="31">
        <v>2</v>
      </c>
      <c r="PU172" s="31">
        <v>2</v>
      </c>
      <c r="PW172" s="31">
        <v>2</v>
      </c>
      <c r="PY172" s="31">
        <v>2</v>
      </c>
      <c r="QA172" s="31">
        <v>2</v>
      </c>
      <c r="QC172" s="31">
        <v>2</v>
      </c>
      <c r="QE172" s="31">
        <v>2</v>
      </c>
      <c r="QG172" s="31">
        <v>2</v>
      </c>
      <c r="QI172" s="31" t="s">
        <v>355</v>
      </c>
      <c r="QK172" s="31">
        <v>1</v>
      </c>
      <c r="QL172" s="31">
        <v>2</v>
      </c>
      <c r="QM172" s="31">
        <v>2</v>
      </c>
      <c r="QN172" s="31">
        <v>2</v>
      </c>
      <c r="QO172" s="31">
        <v>2</v>
      </c>
      <c r="QP172" s="31">
        <v>2</v>
      </c>
      <c r="QQ172" s="31">
        <v>2</v>
      </c>
      <c r="QR172" s="31">
        <v>2</v>
      </c>
      <c r="QS172" s="31">
        <v>2</v>
      </c>
      <c r="QT172" s="31">
        <v>2</v>
      </c>
      <c r="QU172" s="31">
        <v>2</v>
      </c>
      <c r="QV172" s="31">
        <v>2</v>
      </c>
      <c r="QW172" s="31">
        <v>2</v>
      </c>
      <c r="QX172" s="31">
        <v>2</v>
      </c>
      <c r="QY172" s="31">
        <v>2</v>
      </c>
      <c r="QZ172" s="31">
        <v>2</v>
      </c>
      <c r="RA172" s="31">
        <v>2</v>
      </c>
      <c r="RB172" s="31">
        <v>2</v>
      </c>
      <c r="RC172" s="31">
        <v>2</v>
      </c>
      <c r="RD172" s="31">
        <v>2</v>
      </c>
      <c r="RE172" s="31">
        <v>1</v>
      </c>
      <c r="RF172" s="31">
        <v>2</v>
      </c>
      <c r="RG172" s="31">
        <v>2</v>
      </c>
      <c r="RH172" s="31">
        <v>2</v>
      </c>
      <c r="RI172" s="31">
        <v>2</v>
      </c>
      <c r="RJ172" s="31">
        <v>2</v>
      </c>
      <c r="RK172" s="31">
        <v>2</v>
      </c>
      <c r="RL172" s="31">
        <v>2</v>
      </c>
      <c r="RM172" s="31">
        <v>2</v>
      </c>
      <c r="RN172" s="31">
        <v>2</v>
      </c>
      <c r="RO172" s="31">
        <v>2</v>
      </c>
      <c r="RP172" s="31">
        <v>2</v>
      </c>
      <c r="RQ172" s="31">
        <v>2</v>
      </c>
      <c r="RR172" s="31">
        <v>2</v>
      </c>
      <c r="RS172" s="31">
        <v>2</v>
      </c>
      <c r="RT172" s="31" t="s">
        <v>2859</v>
      </c>
      <c r="RX172" s="31">
        <v>5</v>
      </c>
      <c r="RY172" s="31">
        <v>2</v>
      </c>
      <c r="RZ172" s="31">
        <v>2</v>
      </c>
      <c r="SA172" s="31">
        <v>2</v>
      </c>
      <c r="SB172" s="31">
        <v>2</v>
      </c>
      <c r="SC172" s="31">
        <v>2</v>
      </c>
      <c r="SD172" s="31">
        <v>5</v>
      </c>
      <c r="SE172" s="31">
        <v>2</v>
      </c>
      <c r="SF172" s="31">
        <v>2</v>
      </c>
      <c r="SG172" s="31">
        <v>2</v>
      </c>
      <c r="SH172" s="31">
        <v>2</v>
      </c>
      <c r="SI172" s="31">
        <v>2</v>
      </c>
      <c r="SJ172" s="31">
        <v>2</v>
      </c>
      <c r="SK172" s="31">
        <v>2</v>
      </c>
      <c r="SL172" s="31">
        <v>2</v>
      </c>
      <c r="SM172" s="31" t="s">
        <v>1442</v>
      </c>
      <c r="SO172" s="31">
        <v>1</v>
      </c>
      <c r="SP172" s="31">
        <v>2</v>
      </c>
      <c r="SQ172" s="31">
        <v>2</v>
      </c>
      <c r="SR172" s="31">
        <v>1</v>
      </c>
      <c r="SS172" s="31">
        <v>1</v>
      </c>
      <c r="ST172" s="31">
        <v>2</v>
      </c>
      <c r="SU172" s="31">
        <v>2</v>
      </c>
      <c r="SV172" s="31">
        <v>2</v>
      </c>
      <c r="SX172" s="31">
        <v>6</v>
      </c>
      <c r="SZ172" s="31">
        <v>2</v>
      </c>
      <c r="TA172" s="31">
        <v>2</v>
      </c>
      <c r="TB172" s="31">
        <v>2</v>
      </c>
      <c r="TC172" s="31">
        <v>2</v>
      </c>
      <c r="TD172" s="31">
        <v>2</v>
      </c>
      <c r="TE172" s="31">
        <v>2</v>
      </c>
      <c r="TF172" s="31">
        <v>2</v>
      </c>
      <c r="TG172" s="31">
        <v>1</v>
      </c>
      <c r="TJ172" s="31" t="s">
        <v>1442</v>
      </c>
      <c r="TK172" s="31" t="s">
        <v>2784</v>
      </c>
      <c r="TQ172" s="31">
        <v>8</v>
      </c>
      <c r="TS172" s="31">
        <v>2</v>
      </c>
      <c r="TT172" s="31">
        <v>2</v>
      </c>
      <c r="TU172" s="31">
        <v>2</v>
      </c>
      <c r="TV172" s="31">
        <v>2</v>
      </c>
      <c r="TW172" s="31">
        <v>2</v>
      </c>
      <c r="TX172" s="31">
        <v>2</v>
      </c>
      <c r="TY172" s="31">
        <v>2</v>
      </c>
      <c r="TZ172" s="31">
        <v>1</v>
      </c>
      <c r="UA172" s="31">
        <v>1</v>
      </c>
    </row>
    <row r="173" spans="1:547" s="31" customFormat="1" ht="13.5" customHeight="1">
      <c r="A173" s="31">
        <f t="shared" si="2"/>
        <v>171</v>
      </c>
      <c r="B173" s="31">
        <v>171</v>
      </c>
      <c r="C173" s="31">
        <v>31</v>
      </c>
      <c r="D173" s="31" t="s">
        <v>2767</v>
      </c>
      <c r="E173" s="31" t="s">
        <v>2860</v>
      </c>
      <c r="F173" s="31">
        <v>2</v>
      </c>
      <c r="G173" s="31" t="s">
        <v>2861</v>
      </c>
      <c r="H173" s="31">
        <v>42446</v>
      </c>
      <c r="I173" s="31">
        <v>20624</v>
      </c>
      <c r="J173" s="31">
        <v>2</v>
      </c>
      <c r="K173" s="31">
        <v>1</v>
      </c>
      <c r="L173" s="31">
        <v>5</v>
      </c>
      <c r="M173" s="31">
        <v>2</v>
      </c>
      <c r="N173" s="31">
        <v>5</v>
      </c>
      <c r="O173" s="31">
        <v>2</v>
      </c>
      <c r="P173" s="31">
        <v>5</v>
      </c>
      <c r="Q173" s="31">
        <v>2</v>
      </c>
      <c r="R173" s="31">
        <v>42156</v>
      </c>
      <c r="S173" s="31">
        <v>42217</v>
      </c>
      <c r="T173" s="31">
        <v>42370</v>
      </c>
      <c r="W173" s="31">
        <v>2</v>
      </c>
      <c r="X173" s="31">
        <v>1</v>
      </c>
      <c r="Y173" s="31">
        <v>2</v>
      </c>
      <c r="Z173" s="31">
        <v>2</v>
      </c>
      <c r="AA173" s="31">
        <v>2</v>
      </c>
      <c r="AB173" s="31">
        <v>2</v>
      </c>
      <c r="AC173" s="31">
        <v>2</v>
      </c>
      <c r="AD173" s="31">
        <v>2</v>
      </c>
      <c r="AE173" s="31">
        <v>1</v>
      </c>
      <c r="AF173" s="31">
        <v>3</v>
      </c>
      <c r="AG173" s="31">
        <v>2</v>
      </c>
      <c r="AH173" s="31">
        <v>2</v>
      </c>
      <c r="AI173" s="31">
        <v>6</v>
      </c>
      <c r="AJ173" s="31">
        <v>2</v>
      </c>
      <c r="AK173" s="31">
        <v>4</v>
      </c>
      <c r="AL173" s="31">
        <v>2</v>
      </c>
      <c r="AM173" s="31">
        <v>1</v>
      </c>
      <c r="AN173" s="31">
        <v>2</v>
      </c>
      <c r="AO173" s="31">
        <v>2</v>
      </c>
      <c r="AP173" s="31">
        <v>2</v>
      </c>
      <c r="AQ173" s="31">
        <v>1</v>
      </c>
      <c r="AR173" s="31">
        <v>1</v>
      </c>
      <c r="AS173" s="31">
        <v>2</v>
      </c>
      <c r="AT173" s="31">
        <v>2</v>
      </c>
      <c r="AU173" s="31">
        <v>2</v>
      </c>
      <c r="AV173" s="31">
        <v>1</v>
      </c>
      <c r="AW173" s="31">
        <v>2</v>
      </c>
      <c r="AX173" s="31">
        <v>2</v>
      </c>
      <c r="AY173" s="31">
        <v>2</v>
      </c>
      <c r="AZ173" s="31">
        <v>2</v>
      </c>
      <c r="BA173" s="31">
        <v>1</v>
      </c>
      <c r="BB173" s="31">
        <v>2</v>
      </c>
      <c r="BC173" s="31">
        <v>2</v>
      </c>
      <c r="BD173" s="31">
        <v>2</v>
      </c>
      <c r="BE173" s="31">
        <v>2</v>
      </c>
      <c r="BF173" s="31">
        <v>2</v>
      </c>
      <c r="BG173" s="31">
        <v>2</v>
      </c>
      <c r="BH173" s="31">
        <v>2</v>
      </c>
      <c r="BI173" s="31">
        <v>2</v>
      </c>
      <c r="BJ173" s="31">
        <v>2</v>
      </c>
      <c r="BK173" s="31">
        <v>2</v>
      </c>
      <c r="BL173" s="31">
        <v>2</v>
      </c>
      <c r="BM173" s="31">
        <v>2</v>
      </c>
      <c r="BN173" s="31">
        <v>2</v>
      </c>
      <c r="BO173" s="31">
        <v>2</v>
      </c>
      <c r="BP173" s="31">
        <v>2</v>
      </c>
      <c r="BQ173" s="31">
        <v>3</v>
      </c>
      <c r="BR173" s="31">
        <v>4</v>
      </c>
      <c r="BT173" s="31">
        <v>2</v>
      </c>
      <c r="BU173" s="31">
        <v>2</v>
      </c>
      <c r="BV173" s="31">
        <v>2</v>
      </c>
      <c r="BW173" s="31">
        <v>2</v>
      </c>
      <c r="BX173" s="31">
        <v>2</v>
      </c>
      <c r="BY173" s="31">
        <v>1</v>
      </c>
      <c r="BZ173" s="31">
        <v>2</v>
      </c>
      <c r="CA173" s="31">
        <v>2</v>
      </c>
      <c r="CD173" s="31">
        <v>1</v>
      </c>
      <c r="CH173" s="31">
        <v>1</v>
      </c>
      <c r="CM173" s="31">
        <v>1</v>
      </c>
      <c r="CN173" s="31">
        <v>13</v>
      </c>
      <c r="CO173" s="31">
        <v>11</v>
      </c>
      <c r="DA173" s="31">
        <v>1</v>
      </c>
      <c r="DB173" s="31">
        <v>2</v>
      </c>
      <c r="DC173" s="31">
        <v>3</v>
      </c>
      <c r="DF173" s="31">
        <v>1</v>
      </c>
      <c r="DG173" s="31">
        <v>2</v>
      </c>
      <c r="DH173" s="31">
        <v>4</v>
      </c>
      <c r="DI173" s="31">
        <v>4</v>
      </c>
      <c r="DJ173" s="31">
        <v>4</v>
      </c>
      <c r="DK173" s="31">
        <v>4</v>
      </c>
      <c r="DL173" s="31">
        <v>4</v>
      </c>
      <c r="DM173" s="31">
        <v>4</v>
      </c>
      <c r="DN173" s="31">
        <v>4</v>
      </c>
      <c r="DO173" s="31">
        <v>4</v>
      </c>
      <c r="DP173" s="31">
        <v>4</v>
      </c>
      <c r="DQ173" s="31">
        <v>4</v>
      </c>
      <c r="DR173" s="31">
        <v>43</v>
      </c>
      <c r="DS173" s="31">
        <v>0.34328358208955201</v>
      </c>
      <c r="EV173" s="31">
        <v>2</v>
      </c>
      <c r="EW173" s="31">
        <v>2</v>
      </c>
      <c r="EX173" s="31">
        <v>1</v>
      </c>
      <c r="EY173" s="31">
        <v>2</v>
      </c>
      <c r="EZ173" s="31">
        <v>1</v>
      </c>
      <c r="FA173" s="31">
        <v>1</v>
      </c>
      <c r="FB173" s="31">
        <v>1</v>
      </c>
      <c r="FC173" s="31">
        <v>1</v>
      </c>
      <c r="FD173" s="31">
        <v>53</v>
      </c>
      <c r="FK173" s="31">
        <v>2</v>
      </c>
      <c r="FL173" s="31">
        <v>2</v>
      </c>
      <c r="FM173" s="31">
        <v>2</v>
      </c>
      <c r="FN173" s="31">
        <v>2</v>
      </c>
      <c r="FO173" s="31">
        <v>2</v>
      </c>
      <c r="FP173" s="31">
        <v>2</v>
      </c>
      <c r="FQ173" s="31">
        <v>2</v>
      </c>
      <c r="FR173" s="31">
        <v>2</v>
      </c>
      <c r="FS173" s="31">
        <v>4</v>
      </c>
      <c r="FT173" s="31">
        <v>2</v>
      </c>
      <c r="FU173" s="31">
        <v>2</v>
      </c>
      <c r="FV173" s="31">
        <v>2</v>
      </c>
      <c r="FW173" s="31">
        <v>1</v>
      </c>
      <c r="FX173" s="31">
        <v>1</v>
      </c>
      <c r="FY173" s="31">
        <v>2</v>
      </c>
      <c r="GA173" s="31">
        <v>2</v>
      </c>
      <c r="GB173" s="31">
        <v>2</v>
      </c>
      <c r="GC173" s="31">
        <v>2</v>
      </c>
      <c r="GE173" s="31">
        <v>2</v>
      </c>
      <c r="GH173" s="31">
        <v>2</v>
      </c>
      <c r="GJ173" s="31">
        <v>2</v>
      </c>
      <c r="GL173" s="31">
        <v>1</v>
      </c>
      <c r="GM173" s="31">
        <v>2016</v>
      </c>
      <c r="GO173" s="31">
        <v>2</v>
      </c>
      <c r="GQ173" s="31">
        <v>2</v>
      </c>
      <c r="GS173" s="31">
        <v>2</v>
      </c>
      <c r="GU173" s="31">
        <v>2</v>
      </c>
      <c r="GW173" s="31">
        <v>2</v>
      </c>
      <c r="HM173" s="31">
        <v>2</v>
      </c>
      <c r="HP173" s="31">
        <v>2</v>
      </c>
      <c r="HQ173" s="31">
        <v>2</v>
      </c>
      <c r="HR173" s="31">
        <v>2</v>
      </c>
      <c r="HS173" s="31">
        <v>2</v>
      </c>
      <c r="HT173" s="31">
        <v>2</v>
      </c>
      <c r="HU173" s="31">
        <v>2</v>
      </c>
      <c r="HV173" s="31">
        <v>2</v>
      </c>
      <c r="HZ173" s="31">
        <v>2</v>
      </c>
      <c r="IA173" s="31">
        <v>2</v>
      </c>
      <c r="IB173" s="31">
        <v>2</v>
      </c>
      <c r="IC173" s="31">
        <v>2</v>
      </c>
      <c r="ID173" s="31">
        <v>2</v>
      </c>
      <c r="IE173" s="31">
        <v>2</v>
      </c>
      <c r="IF173" s="31">
        <v>2</v>
      </c>
      <c r="IJ173" s="31">
        <v>2</v>
      </c>
      <c r="IK173" s="31">
        <v>2</v>
      </c>
      <c r="IL173" s="31">
        <v>2</v>
      </c>
      <c r="IM173" s="31">
        <v>2</v>
      </c>
      <c r="IN173" s="31">
        <v>2</v>
      </c>
      <c r="IO173" s="31">
        <v>2</v>
      </c>
      <c r="IP173" s="31">
        <v>2</v>
      </c>
      <c r="IT173" s="31">
        <v>2</v>
      </c>
      <c r="IU173" s="31">
        <v>2</v>
      </c>
      <c r="IV173" s="31">
        <v>2</v>
      </c>
      <c r="IW173" s="31">
        <v>2</v>
      </c>
      <c r="IX173" s="31">
        <v>2</v>
      </c>
      <c r="IY173" s="31">
        <v>2</v>
      </c>
      <c r="IZ173" s="31">
        <v>2</v>
      </c>
      <c r="JD173" s="31">
        <v>2</v>
      </c>
      <c r="JE173" s="31">
        <v>2</v>
      </c>
      <c r="JF173" s="31">
        <v>2</v>
      </c>
      <c r="JG173" s="31">
        <v>2</v>
      </c>
      <c r="JH173" s="31">
        <v>2</v>
      </c>
      <c r="JI173" s="31">
        <v>2</v>
      </c>
      <c r="JJ173" s="31">
        <v>2</v>
      </c>
      <c r="JZ173" s="31">
        <v>1</v>
      </c>
      <c r="KC173" s="31">
        <v>1</v>
      </c>
      <c r="LA173" s="31" t="s">
        <v>1653</v>
      </c>
      <c r="LB173" s="31" t="s">
        <v>364</v>
      </c>
      <c r="LC173" s="31">
        <v>2</v>
      </c>
      <c r="LD173" s="31">
        <v>2</v>
      </c>
      <c r="LE173" s="31" t="s">
        <v>1729</v>
      </c>
      <c r="LF173" s="31">
        <v>2</v>
      </c>
      <c r="LG173" s="31">
        <v>2</v>
      </c>
      <c r="LI173" s="31">
        <v>2</v>
      </c>
      <c r="LK173" s="31">
        <v>2</v>
      </c>
      <c r="LM173" s="31">
        <v>2</v>
      </c>
      <c r="LO173" s="31">
        <v>2</v>
      </c>
      <c r="LQ173" s="31">
        <v>2</v>
      </c>
      <c r="LS173" s="31">
        <v>2</v>
      </c>
      <c r="LU173" s="31">
        <v>2</v>
      </c>
      <c r="LW173" s="31">
        <v>2</v>
      </c>
      <c r="LY173" s="31">
        <v>2</v>
      </c>
      <c r="MA173" s="31">
        <v>2</v>
      </c>
      <c r="MC173" s="31">
        <v>2</v>
      </c>
      <c r="ME173" s="31">
        <v>2</v>
      </c>
      <c r="MG173" s="31">
        <v>2</v>
      </c>
      <c r="MI173" s="31">
        <v>2</v>
      </c>
      <c r="MK173" s="31">
        <v>2</v>
      </c>
      <c r="MM173" s="31">
        <v>2</v>
      </c>
      <c r="MO173" s="31">
        <v>2</v>
      </c>
      <c r="MQ173" s="31">
        <v>2</v>
      </c>
      <c r="MS173" s="31">
        <v>2</v>
      </c>
      <c r="MU173" s="31">
        <v>2</v>
      </c>
      <c r="MW173" s="31">
        <v>2</v>
      </c>
      <c r="MY173" s="31" t="s">
        <v>355</v>
      </c>
      <c r="NC173" s="31">
        <v>2</v>
      </c>
      <c r="NE173" s="31">
        <v>2</v>
      </c>
      <c r="NG173" s="31">
        <v>2</v>
      </c>
      <c r="NI173" s="31">
        <v>2</v>
      </c>
      <c r="NK173" s="31">
        <v>2</v>
      </c>
      <c r="NM173" s="31">
        <v>2</v>
      </c>
      <c r="NO173" s="31">
        <v>2</v>
      </c>
      <c r="NQ173" s="31">
        <v>2</v>
      </c>
      <c r="NS173" s="31">
        <v>2</v>
      </c>
      <c r="NU173" s="31">
        <v>2</v>
      </c>
      <c r="NW173" s="31">
        <v>2</v>
      </c>
      <c r="NY173" s="31">
        <v>2</v>
      </c>
      <c r="OA173" s="31">
        <v>2</v>
      </c>
      <c r="OC173" s="31">
        <v>2</v>
      </c>
      <c r="OE173" s="31">
        <v>2</v>
      </c>
      <c r="OG173" s="31">
        <v>2</v>
      </c>
      <c r="OI173" s="31">
        <v>2</v>
      </c>
      <c r="OK173" s="31">
        <v>2</v>
      </c>
      <c r="OM173" s="31">
        <v>2</v>
      </c>
      <c r="OO173" s="31">
        <v>2</v>
      </c>
      <c r="OQ173" s="31" t="s">
        <v>355</v>
      </c>
      <c r="OS173" s="31">
        <v>2</v>
      </c>
      <c r="OU173" s="31">
        <v>2</v>
      </c>
      <c r="OW173" s="31">
        <v>2</v>
      </c>
      <c r="OY173" s="31">
        <v>2</v>
      </c>
      <c r="PA173" s="31">
        <v>2</v>
      </c>
      <c r="PC173" s="31">
        <v>2</v>
      </c>
      <c r="PE173" s="31">
        <v>2</v>
      </c>
      <c r="PG173" s="31">
        <v>2</v>
      </c>
      <c r="PI173" s="31">
        <v>2</v>
      </c>
      <c r="PK173" s="31">
        <v>2</v>
      </c>
      <c r="PM173" s="31">
        <v>2</v>
      </c>
      <c r="PO173" s="31">
        <v>2</v>
      </c>
      <c r="PQ173" s="31">
        <v>2</v>
      </c>
      <c r="PS173" s="31">
        <v>2</v>
      </c>
      <c r="PU173" s="31">
        <v>2</v>
      </c>
      <c r="PW173" s="31">
        <v>2</v>
      </c>
      <c r="PY173" s="31">
        <v>2</v>
      </c>
      <c r="QA173" s="31">
        <v>2</v>
      </c>
      <c r="QC173" s="31">
        <v>2</v>
      </c>
      <c r="QE173" s="31">
        <v>2</v>
      </c>
      <c r="QG173" s="31">
        <v>2</v>
      </c>
      <c r="QI173" s="31" t="s">
        <v>355</v>
      </c>
      <c r="QK173" s="31">
        <v>1</v>
      </c>
      <c r="QL173" s="31">
        <v>2</v>
      </c>
      <c r="QM173" s="31">
        <v>2</v>
      </c>
      <c r="QN173" s="31">
        <v>2</v>
      </c>
      <c r="QO173" s="31">
        <v>2</v>
      </c>
      <c r="QP173" s="31">
        <v>2</v>
      </c>
      <c r="QQ173" s="31">
        <v>2</v>
      </c>
      <c r="QR173" s="31">
        <v>2</v>
      </c>
      <c r="QS173" s="31">
        <v>2</v>
      </c>
      <c r="QT173" s="31">
        <v>2</v>
      </c>
      <c r="QU173" s="31">
        <v>2</v>
      </c>
      <c r="QV173" s="31">
        <v>2</v>
      </c>
      <c r="QW173" s="31">
        <v>2</v>
      </c>
      <c r="QX173" s="31">
        <v>2</v>
      </c>
      <c r="QY173" s="31">
        <v>2</v>
      </c>
      <c r="QZ173" s="31">
        <v>2</v>
      </c>
      <c r="RA173" s="31">
        <v>2</v>
      </c>
      <c r="RB173" s="31">
        <v>2</v>
      </c>
      <c r="RC173" s="31">
        <v>2</v>
      </c>
      <c r="RD173" s="31">
        <v>2</v>
      </c>
      <c r="RE173" s="31">
        <v>2</v>
      </c>
      <c r="RF173" s="31">
        <v>2</v>
      </c>
      <c r="RG173" s="31">
        <v>2</v>
      </c>
      <c r="RH173" s="31">
        <v>2</v>
      </c>
      <c r="RI173" s="31">
        <v>2</v>
      </c>
      <c r="RJ173" s="31">
        <v>2</v>
      </c>
      <c r="RK173" s="31">
        <v>2</v>
      </c>
      <c r="RL173" s="31">
        <v>2</v>
      </c>
      <c r="RM173" s="31">
        <v>2</v>
      </c>
      <c r="RN173" s="31">
        <v>2</v>
      </c>
      <c r="RO173" s="31">
        <v>2</v>
      </c>
      <c r="RP173" s="31">
        <v>2</v>
      </c>
      <c r="RQ173" s="31">
        <v>2</v>
      </c>
      <c r="RR173" s="31">
        <v>2</v>
      </c>
      <c r="RS173" s="31">
        <v>2</v>
      </c>
      <c r="RT173" s="31" t="s">
        <v>1607</v>
      </c>
      <c r="RX173" s="31">
        <v>5</v>
      </c>
      <c r="RY173" s="31">
        <v>2</v>
      </c>
      <c r="RZ173" s="31">
        <v>2</v>
      </c>
      <c r="SA173" s="31">
        <v>2</v>
      </c>
      <c r="SB173" s="31">
        <v>2</v>
      </c>
      <c r="SC173" s="31">
        <v>2</v>
      </c>
      <c r="SD173" s="31">
        <v>5</v>
      </c>
      <c r="SE173" s="31">
        <v>2</v>
      </c>
      <c r="SF173" s="31">
        <v>2</v>
      </c>
      <c r="SG173" s="31">
        <v>2</v>
      </c>
      <c r="SH173" s="31">
        <v>2</v>
      </c>
      <c r="SI173" s="31">
        <v>2</v>
      </c>
      <c r="SJ173" s="31">
        <v>2</v>
      </c>
      <c r="SK173" s="31">
        <v>2</v>
      </c>
      <c r="SL173" s="31">
        <v>2</v>
      </c>
      <c r="SM173" s="31" t="s">
        <v>1550</v>
      </c>
      <c r="SO173" s="31">
        <v>2</v>
      </c>
      <c r="SP173" s="31">
        <v>2</v>
      </c>
      <c r="SQ173" s="31">
        <v>2</v>
      </c>
      <c r="SR173" s="31">
        <v>2</v>
      </c>
      <c r="SS173" s="31">
        <v>1</v>
      </c>
      <c r="ST173" s="31">
        <v>2</v>
      </c>
      <c r="SU173" s="31">
        <v>2</v>
      </c>
      <c r="SV173" s="31">
        <v>2</v>
      </c>
      <c r="SW173" s="31" t="s">
        <v>1442</v>
      </c>
      <c r="SX173" s="31">
        <v>2</v>
      </c>
      <c r="SZ173" s="31">
        <v>2</v>
      </c>
      <c r="TA173" s="31">
        <v>2</v>
      </c>
      <c r="TB173" s="31">
        <v>2</v>
      </c>
      <c r="TC173" s="31">
        <v>2</v>
      </c>
      <c r="TD173" s="31">
        <v>2</v>
      </c>
      <c r="TE173" s="31">
        <v>2</v>
      </c>
      <c r="TF173" s="31">
        <v>2</v>
      </c>
      <c r="TG173" s="31">
        <v>1</v>
      </c>
      <c r="TH173" s="31" t="s">
        <v>1442</v>
      </c>
      <c r="TJ173" s="31" t="s">
        <v>1550</v>
      </c>
      <c r="TK173" s="31" t="s">
        <v>1442</v>
      </c>
      <c r="TS173" s="31">
        <v>2</v>
      </c>
      <c r="TT173" s="31">
        <v>2</v>
      </c>
      <c r="TU173" s="31">
        <v>2</v>
      </c>
      <c r="TV173" s="31">
        <v>2</v>
      </c>
      <c r="TW173" s="31">
        <v>2</v>
      </c>
      <c r="TX173" s="31">
        <v>2</v>
      </c>
      <c r="TY173" s="31">
        <v>2</v>
      </c>
      <c r="TZ173" s="31">
        <v>1</v>
      </c>
      <c r="UA173" s="31">
        <v>1</v>
      </c>
    </row>
    <row r="174" spans="1:547" s="31" customFormat="1" ht="13.5" customHeight="1">
      <c r="A174" s="31">
        <f t="shared" si="2"/>
        <v>172</v>
      </c>
      <c r="B174" s="31">
        <v>172</v>
      </c>
      <c r="C174" s="31">
        <v>32</v>
      </c>
      <c r="D174" s="31" t="s">
        <v>2767</v>
      </c>
      <c r="E174" s="31" t="s">
        <v>2862</v>
      </c>
      <c r="F174" s="31">
        <v>2</v>
      </c>
      <c r="G174" s="31" t="s">
        <v>2863</v>
      </c>
      <c r="H174" s="31">
        <v>42443</v>
      </c>
      <c r="I174" s="31">
        <v>19355</v>
      </c>
      <c r="J174" s="31">
        <v>1</v>
      </c>
      <c r="K174" s="31">
        <v>1</v>
      </c>
      <c r="L174" s="31">
        <v>3</v>
      </c>
      <c r="M174" s="31">
        <v>2</v>
      </c>
      <c r="N174" s="31">
        <v>3</v>
      </c>
      <c r="O174" s="31">
        <v>2</v>
      </c>
      <c r="P174" s="31">
        <v>3</v>
      </c>
      <c r="Q174" s="31">
        <v>2</v>
      </c>
      <c r="R174" s="31">
        <v>36161</v>
      </c>
      <c r="S174" s="31">
        <v>37622</v>
      </c>
      <c r="T174" s="31">
        <v>37622</v>
      </c>
      <c r="U174" s="31">
        <v>41070</v>
      </c>
      <c r="W174" s="31">
        <v>1</v>
      </c>
      <c r="X174" s="31">
        <v>2</v>
      </c>
      <c r="Y174" s="31">
        <v>2</v>
      </c>
      <c r="Z174" s="31">
        <v>2</v>
      </c>
      <c r="AA174" s="31">
        <v>2</v>
      </c>
      <c r="AB174" s="31">
        <v>2</v>
      </c>
      <c r="AC174" s="31">
        <v>2</v>
      </c>
      <c r="AD174" s="31">
        <v>2</v>
      </c>
      <c r="AE174" s="31">
        <v>2</v>
      </c>
      <c r="AF174" s="31">
        <v>2</v>
      </c>
      <c r="AG174" s="31">
        <v>1</v>
      </c>
      <c r="AH174" s="31">
        <v>1</v>
      </c>
      <c r="AI174" s="31">
        <v>6</v>
      </c>
      <c r="AJ174" s="31">
        <v>2</v>
      </c>
      <c r="AK174" s="31">
        <v>4</v>
      </c>
      <c r="AL174" s="31">
        <v>2</v>
      </c>
      <c r="AM174" s="31">
        <v>1</v>
      </c>
      <c r="AN174" s="31">
        <v>2</v>
      </c>
      <c r="AO174" s="31">
        <v>2</v>
      </c>
      <c r="AP174" s="31">
        <v>2</v>
      </c>
      <c r="AQ174" s="31">
        <v>2</v>
      </c>
      <c r="AR174" s="31">
        <v>1</v>
      </c>
      <c r="AS174" s="31">
        <v>1</v>
      </c>
      <c r="AT174" s="31">
        <v>1</v>
      </c>
      <c r="AU174" s="31">
        <v>2</v>
      </c>
      <c r="AV174" s="31">
        <v>1</v>
      </c>
      <c r="AW174" s="31">
        <v>2</v>
      </c>
      <c r="AX174" s="31">
        <v>2</v>
      </c>
      <c r="AY174" s="31">
        <v>2</v>
      </c>
      <c r="AZ174" s="31">
        <v>1</v>
      </c>
      <c r="BA174" s="31">
        <v>1</v>
      </c>
      <c r="BB174" s="31">
        <v>1</v>
      </c>
      <c r="BC174" s="31">
        <v>1</v>
      </c>
      <c r="BD174" s="31">
        <v>2</v>
      </c>
      <c r="BE174" s="31">
        <v>2</v>
      </c>
      <c r="BF174" s="31">
        <v>2</v>
      </c>
      <c r="BG174" s="31">
        <v>1</v>
      </c>
      <c r="BH174" s="31">
        <v>1</v>
      </c>
      <c r="BI174" s="31">
        <v>1</v>
      </c>
      <c r="BJ174" s="31">
        <v>1</v>
      </c>
      <c r="BK174" s="31">
        <v>1</v>
      </c>
      <c r="BL174" s="31">
        <v>1</v>
      </c>
      <c r="BM174" s="31">
        <v>1</v>
      </c>
      <c r="BN174" s="31">
        <v>1</v>
      </c>
      <c r="BO174" s="31">
        <v>1</v>
      </c>
      <c r="BP174" s="31">
        <v>1</v>
      </c>
      <c r="BQ174" s="31">
        <v>1</v>
      </c>
      <c r="BT174" s="31">
        <v>2</v>
      </c>
      <c r="BU174" s="31">
        <v>2</v>
      </c>
      <c r="BV174" s="31">
        <v>2</v>
      </c>
      <c r="BW174" s="31">
        <v>2</v>
      </c>
      <c r="BX174" s="31">
        <v>2</v>
      </c>
      <c r="BY174" s="31">
        <v>1</v>
      </c>
      <c r="BZ174" s="31">
        <v>2</v>
      </c>
      <c r="CA174" s="31">
        <v>2</v>
      </c>
      <c r="CB174" s="31">
        <v>2</v>
      </c>
      <c r="CD174" s="31">
        <v>1</v>
      </c>
      <c r="CH174" s="31">
        <v>1</v>
      </c>
      <c r="CM174" s="31">
        <v>5</v>
      </c>
      <c r="CN174" s="31">
        <v>7</v>
      </c>
      <c r="CO174" s="31">
        <v>11</v>
      </c>
      <c r="CP174" s="31">
        <v>13</v>
      </c>
      <c r="CQ174" s="31">
        <v>17</v>
      </c>
      <c r="CR174" s="31">
        <v>19</v>
      </c>
      <c r="CS174" s="31">
        <v>31</v>
      </c>
      <c r="CT174" s="31">
        <v>1</v>
      </c>
      <c r="DA174" s="31">
        <v>2</v>
      </c>
      <c r="DB174" s="31">
        <v>4</v>
      </c>
      <c r="DC174" s="31">
        <v>12</v>
      </c>
      <c r="DD174" s="31">
        <v>3</v>
      </c>
      <c r="DE174" s="31">
        <v>24</v>
      </c>
      <c r="DF174" s="31">
        <v>2</v>
      </c>
      <c r="DG174" s="31">
        <v>2</v>
      </c>
      <c r="DH174" s="31">
        <v>2</v>
      </c>
      <c r="DI174" s="31">
        <v>0</v>
      </c>
      <c r="DJ174" s="31">
        <v>0</v>
      </c>
      <c r="DK174" s="31">
        <v>0</v>
      </c>
      <c r="DL174" s="31">
        <v>0</v>
      </c>
      <c r="DM174" s="31">
        <v>0</v>
      </c>
      <c r="DN174" s="31">
        <v>0</v>
      </c>
      <c r="DO174" s="31">
        <v>0</v>
      </c>
      <c r="DP174" s="31">
        <v>0</v>
      </c>
      <c r="DQ174" s="31">
        <v>0</v>
      </c>
      <c r="DR174" s="31">
        <v>6</v>
      </c>
      <c r="DS174" s="31">
        <v>0.20349808978032399</v>
      </c>
      <c r="DT174" s="31">
        <v>194</v>
      </c>
      <c r="DX174" s="31">
        <v>4.9000000000000004</v>
      </c>
      <c r="EF174" s="31">
        <v>184</v>
      </c>
      <c r="EJ174" s="31">
        <v>37.4</v>
      </c>
      <c r="EN174" s="31">
        <v>109</v>
      </c>
      <c r="ER174" s="31">
        <v>188</v>
      </c>
      <c r="EV174" s="31">
        <v>2</v>
      </c>
      <c r="EW174" s="31">
        <v>2</v>
      </c>
      <c r="EX174" s="31">
        <v>2</v>
      </c>
      <c r="EY174" s="31">
        <v>2</v>
      </c>
      <c r="FD174" s="31">
        <v>53</v>
      </c>
      <c r="FK174" s="31">
        <v>2</v>
      </c>
      <c r="FL174" s="31">
        <v>2</v>
      </c>
      <c r="FM174" s="31">
        <v>2</v>
      </c>
      <c r="FN174" s="31">
        <v>2</v>
      </c>
      <c r="FO174" s="31">
        <v>2</v>
      </c>
      <c r="FP174" s="31">
        <v>2</v>
      </c>
      <c r="FQ174" s="31">
        <v>2</v>
      </c>
      <c r="FR174" s="31">
        <v>2</v>
      </c>
      <c r="FS174" s="31">
        <v>4</v>
      </c>
      <c r="FT174" s="31">
        <v>2</v>
      </c>
      <c r="FU174" s="31">
        <v>2</v>
      </c>
      <c r="FV174" s="31">
        <v>2</v>
      </c>
      <c r="FW174" s="31">
        <v>1</v>
      </c>
      <c r="FX174" s="31">
        <v>1</v>
      </c>
      <c r="FY174" s="31">
        <v>2</v>
      </c>
      <c r="GA174" s="31">
        <v>2</v>
      </c>
      <c r="GB174" s="31">
        <v>2</v>
      </c>
      <c r="GC174" s="31">
        <v>2</v>
      </c>
      <c r="GE174" s="31">
        <v>2</v>
      </c>
      <c r="GH174" s="31">
        <v>2</v>
      </c>
      <c r="GJ174" s="31">
        <v>2</v>
      </c>
      <c r="GL174" s="31">
        <v>1</v>
      </c>
      <c r="GM174" s="31">
        <v>2008</v>
      </c>
      <c r="GO174" s="31">
        <v>2</v>
      </c>
      <c r="GQ174" s="31">
        <v>2</v>
      </c>
      <c r="GS174" s="31">
        <v>2</v>
      </c>
      <c r="GU174" s="31">
        <v>2</v>
      </c>
      <c r="GW174" s="31">
        <v>2</v>
      </c>
      <c r="HM174" s="31">
        <v>2</v>
      </c>
      <c r="HP174" s="31">
        <v>2</v>
      </c>
      <c r="HQ174" s="31">
        <v>2</v>
      </c>
      <c r="HR174" s="31">
        <v>2</v>
      </c>
      <c r="HS174" s="31">
        <v>2</v>
      </c>
      <c r="HT174" s="31">
        <v>2</v>
      </c>
      <c r="HU174" s="31">
        <v>2</v>
      </c>
      <c r="HV174" s="31">
        <v>2</v>
      </c>
      <c r="HZ174" s="31">
        <v>2</v>
      </c>
      <c r="IA174" s="31">
        <v>2</v>
      </c>
      <c r="IB174" s="31">
        <v>2</v>
      </c>
      <c r="IC174" s="31">
        <v>2</v>
      </c>
      <c r="ID174" s="31">
        <v>2</v>
      </c>
      <c r="IE174" s="31">
        <v>2</v>
      </c>
      <c r="IF174" s="31">
        <v>2</v>
      </c>
      <c r="IJ174" s="31">
        <v>2</v>
      </c>
      <c r="IK174" s="31">
        <v>2</v>
      </c>
      <c r="IL174" s="31">
        <v>2</v>
      </c>
      <c r="IM174" s="31">
        <v>2</v>
      </c>
      <c r="IN174" s="31">
        <v>2</v>
      </c>
      <c r="IO174" s="31">
        <v>2</v>
      </c>
      <c r="IP174" s="31">
        <v>2</v>
      </c>
      <c r="IT174" s="31">
        <v>2</v>
      </c>
      <c r="IU174" s="31">
        <v>2</v>
      </c>
      <c r="IV174" s="31">
        <v>2</v>
      </c>
      <c r="IW174" s="31">
        <v>2</v>
      </c>
      <c r="IX174" s="31">
        <v>2</v>
      </c>
      <c r="IY174" s="31">
        <v>2</v>
      </c>
      <c r="IZ174" s="31">
        <v>2</v>
      </c>
      <c r="JD174" s="31">
        <v>2</v>
      </c>
      <c r="JE174" s="31">
        <v>2</v>
      </c>
      <c r="JF174" s="31">
        <v>2</v>
      </c>
      <c r="JG174" s="31">
        <v>2</v>
      </c>
      <c r="JH174" s="31">
        <v>2</v>
      </c>
      <c r="JI174" s="31">
        <v>2</v>
      </c>
      <c r="JJ174" s="31">
        <v>2</v>
      </c>
      <c r="JZ174" s="31">
        <v>2</v>
      </c>
      <c r="KA174" s="31" t="s">
        <v>2824</v>
      </c>
      <c r="KB174" s="31">
        <v>72</v>
      </c>
      <c r="KC174" s="31">
        <v>2</v>
      </c>
      <c r="KD174" s="31" t="s">
        <v>2864</v>
      </c>
      <c r="KE174" s="31">
        <v>71</v>
      </c>
      <c r="LA174" s="31" t="s">
        <v>373</v>
      </c>
      <c r="LB174" s="31" t="s">
        <v>363</v>
      </c>
      <c r="LC174" s="31">
        <v>2</v>
      </c>
      <c r="LE174" s="31" t="s">
        <v>1439</v>
      </c>
      <c r="LF174" s="31">
        <v>2</v>
      </c>
      <c r="LG174" s="31">
        <v>2</v>
      </c>
      <c r="LI174" s="31">
        <v>2</v>
      </c>
      <c r="LK174" s="31">
        <v>2</v>
      </c>
      <c r="LM174" s="31">
        <v>2</v>
      </c>
      <c r="LO174" s="31">
        <v>2</v>
      </c>
      <c r="LQ174" s="31">
        <v>2</v>
      </c>
      <c r="LS174" s="31">
        <v>2</v>
      </c>
      <c r="LU174" s="31">
        <v>2</v>
      </c>
      <c r="LW174" s="31">
        <v>2</v>
      </c>
      <c r="LY174" s="31">
        <v>2</v>
      </c>
      <c r="MA174" s="31">
        <v>2</v>
      </c>
      <c r="MC174" s="31">
        <v>2</v>
      </c>
      <c r="ME174" s="31">
        <v>2</v>
      </c>
      <c r="MG174" s="31">
        <v>2</v>
      </c>
      <c r="MI174" s="31">
        <v>2</v>
      </c>
      <c r="MK174" s="31">
        <v>2</v>
      </c>
      <c r="MM174" s="31">
        <v>2</v>
      </c>
      <c r="MO174" s="31">
        <v>2</v>
      </c>
      <c r="MQ174" s="31">
        <v>2</v>
      </c>
      <c r="MS174" s="31">
        <v>2</v>
      </c>
      <c r="MU174" s="31">
        <v>2</v>
      </c>
      <c r="MW174" s="31">
        <v>2</v>
      </c>
      <c r="MY174" s="31" t="s">
        <v>355</v>
      </c>
      <c r="NC174" s="31">
        <v>2</v>
      </c>
      <c r="NE174" s="31">
        <v>2</v>
      </c>
      <c r="NG174" s="31">
        <v>2</v>
      </c>
      <c r="NI174" s="31">
        <v>2</v>
      </c>
      <c r="NK174" s="31">
        <v>2</v>
      </c>
      <c r="NM174" s="31">
        <v>2</v>
      </c>
      <c r="NO174" s="31">
        <v>2</v>
      </c>
      <c r="NQ174" s="31">
        <v>2</v>
      </c>
      <c r="NS174" s="31">
        <v>2</v>
      </c>
      <c r="NU174" s="31">
        <v>2</v>
      </c>
      <c r="NW174" s="31">
        <v>2</v>
      </c>
      <c r="NY174" s="31">
        <v>2</v>
      </c>
      <c r="OA174" s="31">
        <v>2</v>
      </c>
      <c r="OC174" s="31">
        <v>2</v>
      </c>
      <c r="OE174" s="31">
        <v>2</v>
      </c>
      <c r="OG174" s="31">
        <v>2</v>
      </c>
      <c r="OI174" s="31">
        <v>2</v>
      </c>
      <c r="OK174" s="31">
        <v>2</v>
      </c>
      <c r="OM174" s="31">
        <v>2</v>
      </c>
      <c r="OO174" s="31">
        <v>2</v>
      </c>
      <c r="OQ174" s="31" t="s">
        <v>355</v>
      </c>
      <c r="OS174" s="31">
        <v>2</v>
      </c>
      <c r="OU174" s="31">
        <v>2</v>
      </c>
      <c r="OW174" s="31">
        <v>2</v>
      </c>
      <c r="OY174" s="31">
        <v>2</v>
      </c>
      <c r="PA174" s="31">
        <v>2</v>
      </c>
      <c r="PC174" s="31">
        <v>2</v>
      </c>
      <c r="PE174" s="31">
        <v>2</v>
      </c>
      <c r="PG174" s="31">
        <v>2</v>
      </c>
      <c r="PI174" s="31">
        <v>2</v>
      </c>
      <c r="PK174" s="31">
        <v>2</v>
      </c>
      <c r="PM174" s="31">
        <v>2</v>
      </c>
      <c r="PO174" s="31">
        <v>2</v>
      </c>
      <c r="PQ174" s="31">
        <v>2</v>
      </c>
      <c r="PS174" s="31">
        <v>2</v>
      </c>
      <c r="PU174" s="31">
        <v>2</v>
      </c>
      <c r="PW174" s="31">
        <v>2</v>
      </c>
      <c r="PY174" s="31">
        <v>2</v>
      </c>
      <c r="QA174" s="31">
        <v>2</v>
      </c>
      <c r="QC174" s="31">
        <v>2</v>
      </c>
      <c r="QE174" s="31">
        <v>2</v>
      </c>
      <c r="QG174" s="31">
        <v>2</v>
      </c>
      <c r="QI174" s="31" t="s">
        <v>355</v>
      </c>
      <c r="QK174" s="31">
        <v>1</v>
      </c>
      <c r="QL174" s="31">
        <v>2</v>
      </c>
      <c r="QM174" s="31">
        <v>2</v>
      </c>
      <c r="QN174" s="31">
        <v>2</v>
      </c>
      <c r="QO174" s="31">
        <v>2</v>
      </c>
      <c r="QP174" s="31">
        <v>2</v>
      </c>
      <c r="QQ174" s="31">
        <v>2</v>
      </c>
      <c r="QR174" s="31">
        <v>2</v>
      </c>
      <c r="QS174" s="31">
        <v>2</v>
      </c>
      <c r="QT174" s="31">
        <v>2</v>
      </c>
      <c r="QU174" s="31">
        <v>2</v>
      </c>
      <c r="QV174" s="31">
        <v>2</v>
      </c>
      <c r="QW174" s="31">
        <v>2</v>
      </c>
      <c r="QX174" s="31">
        <v>2</v>
      </c>
      <c r="QY174" s="31">
        <v>2</v>
      </c>
      <c r="QZ174" s="31">
        <v>2</v>
      </c>
      <c r="RA174" s="31">
        <v>2</v>
      </c>
      <c r="RB174" s="31">
        <v>2</v>
      </c>
      <c r="RC174" s="31">
        <v>2</v>
      </c>
      <c r="RD174" s="31">
        <v>2</v>
      </c>
      <c r="RE174" s="31">
        <v>1</v>
      </c>
      <c r="RF174" s="31">
        <v>2</v>
      </c>
      <c r="RG174" s="31">
        <v>2</v>
      </c>
      <c r="RH174" s="31">
        <v>2</v>
      </c>
      <c r="RI174" s="31">
        <v>2</v>
      </c>
      <c r="RJ174" s="31">
        <v>2</v>
      </c>
      <c r="RK174" s="31">
        <v>2</v>
      </c>
      <c r="RL174" s="31">
        <v>2</v>
      </c>
      <c r="RM174" s="31">
        <v>2</v>
      </c>
      <c r="RN174" s="31">
        <v>2</v>
      </c>
      <c r="RO174" s="31">
        <v>1</v>
      </c>
      <c r="RP174" s="31">
        <v>2</v>
      </c>
      <c r="RQ174" s="31">
        <v>2</v>
      </c>
      <c r="RR174" s="31">
        <v>2</v>
      </c>
      <c r="RS174" s="31">
        <v>2</v>
      </c>
      <c r="RT174" s="31" t="s">
        <v>1789</v>
      </c>
      <c r="RX174" s="31">
        <v>5</v>
      </c>
      <c r="RY174" s="31">
        <v>2</v>
      </c>
      <c r="RZ174" s="31">
        <v>2</v>
      </c>
      <c r="SA174" s="31">
        <v>2</v>
      </c>
      <c r="SB174" s="31">
        <v>2</v>
      </c>
      <c r="SC174" s="31">
        <v>2</v>
      </c>
      <c r="SD174" s="31">
        <v>5</v>
      </c>
      <c r="SE174" s="31">
        <v>2</v>
      </c>
      <c r="SF174" s="31">
        <v>2</v>
      </c>
      <c r="SG174" s="31">
        <v>2</v>
      </c>
      <c r="SH174" s="31">
        <v>2</v>
      </c>
      <c r="SI174" s="31">
        <v>2</v>
      </c>
      <c r="SJ174" s="31">
        <v>2</v>
      </c>
      <c r="SK174" s="31">
        <v>2</v>
      </c>
      <c r="SL174" s="31">
        <v>2</v>
      </c>
      <c r="SM174" s="31" t="s">
        <v>1442</v>
      </c>
      <c r="SO174" s="31">
        <v>1</v>
      </c>
      <c r="SP174" s="31">
        <v>2</v>
      </c>
      <c r="SQ174" s="31">
        <v>2</v>
      </c>
      <c r="SR174" s="31">
        <v>1</v>
      </c>
      <c r="SS174" s="31">
        <v>1</v>
      </c>
      <c r="ST174" s="31">
        <v>2</v>
      </c>
      <c r="SU174" s="31">
        <v>2</v>
      </c>
      <c r="SV174" s="31">
        <v>2</v>
      </c>
      <c r="SW174" s="31" t="s">
        <v>1442</v>
      </c>
      <c r="SX174" s="31">
        <v>12</v>
      </c>
      <c r="SZ174" s="31">
        <v>2</v>
      </c>
      <c r="TA174" s="31">
        <v>2</v>
      </c>
      <c r="TB174" s="31">
        <v>2</v>
      </c>
      <c r="TC174" s="31">
        <v>2</v>
      </c>
      <c r="TD174" s="31">
        <v>2</v>
      </c>
      <c r="TE174" s="31">
        <v>2</v>
      </c>
      <c r="TF174" s="31">
        <v>2</v>
      </c>
      <c r="TG174" s="31">
        <v>1</v>
      </c>
      <c r="TH174" s="31" t="s">
        <v>1442</v>
      </c>
      <c r="TJ174" s="31" t="s">
        <v>1442</v>
      </c>
      <c r="TK174" s="31" t="s">
        <v>2784</v>
      </c>
      <c r="TS174" s="31">
        <v>2</v>
      </c>
      <c r="TT174" s="31">
        <v>2</v>
      </c>
      <c r="TU174" s="31">
        <v>2</v>
      </c>
      <c r="TV174" s="31">
        <v>2</v>
      </c>
      <c r="TW174" s="31">
        <v>2</v>
      </c>
      <c r="TX174" s="31">
        <v>2</v>
      </c>
      <c r="TY174" s="31">
        <v>2</v>
      </c>
      <c r="TZ174" s="31">
        <v>1</v>
      </c>
      <c r="UA174" s="31">
        <v>1</v>
      </c>
    </row>
    <row r="175" spans="1:547" s="31" customFormat="1" ht="13.5" customHeight="1">
      <c r="A175" s="31">
        <f t="shared" si="2"/>
        <v>173</v>
      </c>
      <c r="B175" s="31">
        <v>173</v>
      </c>
      <c r="C175" s="31">
        <v>33</v>
      </c>
      <c r="D175" s="31" t="s">
        <v>2767</v>
      </c>
      <c r="E175" s="31" t="s">
        <v>2865</v>
      </c>
      <c r="F175" s="31">
        <v>3</v>
      </c>
      <c r="H175" s="31">
        <v>42383</v>
      </c>
      <c r="I175" s="31">
        <v>15466</v>
      </c>
      <c r="J175" s="31">
        <v>2</v>
      </c>
      <c r="K175" s="31">
        <v>1</v>
      </c>
      <c r="L175" s="31">
        <v>4</v>
      </c>
      <c r="M175" s="31">
        <v>2</v>
      </c>
      <c r="N175" s="31">
        <v>4</v>
      </c>
      <c r="O175" s="31">
        <v>2</v>
      </c>
      <c r="P175" s="31">
        <v>4</v>
      </c>
      <c r="Q175" s="31">
        <v>2</v>
      </c>
      <c r="R175" s="31">
        <v>40179</v>
      </c>
      <c r="S175" s="31">
        <v>42165</v>
      </c>
      <c r="T175" s="31">
        <v>42236</v>
      </c>
      <c r="W175" s="31">
        <v>1</v>
      </c>
      <c r="X175" s="31">
        <v>2</v>
      </c>
      <c r="Y175" s="31">
        <v>2</v>
      </c>
      <c r="Z175" s="31">
        <v>2</v>
      </c>
      <c r="AA175" s="31">
        <v>2</v>
      </c>
      <c r="AB175" s="31">
        <v>2</v>
      </c>
      <c r="AC175" s="31">
        <v>2</v>
      </c>
      <c r="AD175" s="31">
        <v>1</v>
      </c>
      <c r="AE175" s="31">
        <v>3</v>
      </c>
      <c r="AF175" s="31">
        <v>3</v>
      </c>
      <c r="AG175" s="31">
        <v>3</v>
      </c>
      <c r="AH175" s="31">
        <v>2</v>
      </c>
      <c r="AI175" s="31">
        <v>6</v>
      </c>
      <c r="AJ175" s="31">
        <v>2</v>
      </c>
      <c r="AK175" s="31">
        <v>2</v>
      </c>
      <c r="AL175" s="31">
        <v>2</v>
      </c>
      <c r="AM175" s="31">
        <v>2</v>
      </c>
      <c r="AN175" s="31">
        <v>2</v>
      </c>
      <c r="AO175" s="31">
        <v>2</v>
      </c>
      <c r="AP175" s="31">
        <v>2</v>
      </c>
      <c r="AQ175" s="31">
        <v>2</v>
      </c>
      <c r="AR175" s="31">
        <v>2</v>
      </c>
      <c r="AS175" s="31">
        <v>2</v>
      </c>
      <c r="AT175" s="31">
        <v>2</v>
      </c>
      <c r="AU175" s="31">
        <v>2</v>
      </c>
      <c r="AV175" s="31">
        <v>1</v>
      </c>
      <c r="AW175" s="31">
        <v>1</v>
      </c>
      <c r="AX175" s="31">
        <v>1</v>
      </c>
      <c r="AY175" s="31">
        <v>1</v>
      </c>
      <c r="AZ175" s="31">
        <v>2</v>
      </c>
      <c r="BA175" s="31">
        <v>2</v>
      </c>
      <c r="BB175" s="31">
        <v>2</v>
      </c>
      <c r="BC175" s="31">
        <v>1</v>
      </c>
      <c r="BD175" s="31">
        <v>1</v>
      </c>
      <c r="BE175" s="31">
        <v>1</v>
      </c>
      <c r="BF175" s="31">
        <v>1</v>
      </c>
      <c r="BG175" s="31">
        <v>2</v>
      </c>
      <c r="BH175" s="31">
        <v>2</v>
      </c>
      <c r="BI175" s="31">
        <v>2</v>
      </c>
      <c r="BJ175" s="31">
        <v>2</v>
      </c>
      <c r="BK175" s="31">
        <v>2</v>
      </c>
      <c r="BL175" s="31">
        <v>2</v>
      </c>
      <c r="BM175" s="31">
        <v>2</v>
      </c>
      <c r="BN175" s="31">
        <v>2</v>
      </c>
      <c r="BO175" s="31">
        <v>2</v>
      </c>
      <c r="BP175" s="31">
        <v>2</v>
      </c>
      <c r="BQ175" s="31">
        <v>2</v>
      </c>
      <c r="BR175" s="31">
        <v>1</v>
      </c>
      <c r="BT175" s="31">
        <v>1</v>
      </c>
      <c r="BU175" s="31">
        <v>2</v>
      </c>
      <c r="BV175" s="31">
        <v>2</v>
      </c>
      <c r="BW175" s="31">
        <v>1</v>
      </c>
      <c r="BX175" s="31">
        <v>1</v>
      </c>
      <c r="BY175" s="31">
        <v>1</v>
      </c>
      <c r="BZ175" s="31">
        <v>2</v>
      </c>
      <c r="CA175" s="31">
        <v>1</v>
      </c>
      <c r="CB175" s="31">
        <v>1</v>
      </c>
      <c r="CC175" s="31">
        <v>1</v>
      </c>
      <c r="CD175" s="31">
        <v>1</v>
      </c>
      <c r="CH175" s="31">
        <v>1</v>
      </c>
      <c r="CM175" s="31">
        <v>1</v>
      </c>
      <c r="CN175" s="31">
        <v>21</v>
      </c>
      <c r="CO175" s="31">
        <v>33</v>
      </c>
      <c r="DA175" s="31">
        <v>1</v>
      </c>
      <c r="DB175" s="31">
        <v>4</v>
      </c>
      <c r="DC175" s="31">
        <v>6</v>
      </c>
      <c r="DD175" s="31">
        <v>5</v>
      </c>
      <c r="DE175" s="31">
        <v>6</v>
      </c>
      <c r="DF175" s="31">
        <v>2</v>
      </c>
      <c r="DG175" s="31">
        <v>2</v>
      </c>
      <c r="DH175" s="31">
        <v>3</v>
      </c>
      <c r="DI175" s="31">
        <v>3</v>
      </c>
      <c r="DJ175" s="31">
        <v>3</v>
      </c>
      <c r="DK175" s="31">
        <v>3</v>
      </c>
      <c r="DL175" s="31">
        <v>3</v>
      </c>
      <c r="DM175" s="31">
        <v>2</v>
      </c>
      <c r="DN175" s="31">
        <v>1</v>
      </c>
      <c r="DO175" s="31">
        <v>3</v>
      </c>
      <c r="DP175" s="31">
        <v>4</v>
      </c>
      <c r="DQ175" s="31">
        <v>4</v>
      </c>
      <c r="DR175" s="31">
        <v>33</v>
      </c>
      <c r="DS175" s="31">
        <v>0.20715176950998099</v>
      </c>
      <c r="DX175" s="31">
        <v>3.17</v>
      </c>
      <c r="EA175" s="31" t="s">
        <v>1558</v>
      </c>
      <c r="EB175" s="31">
        <v>0.61</v>
      </c>
      <c r="EV175" s="31">
        <v>2</v>
      </c>
      <c r="EW175" s="31">
        <v>2</v>
      </c>
      <c r="EX175" s="31">
        <v>1</v>
      </c>
      <c r="EY175" s="31">
        <v>2</v>
      </c>
      <c r="EZ175" s="31">
        <v>3</v>
      </c>
      <c r="FA175" s="31">
        <v>1</v>
      </c>
      <c r="FB175" s="31">
        <v>1</v>
      </c>
      <c r="FC175" s="31">
        <v>1</v>
      </c>
      <c r="FD175" s="31">
        <v>53</v>
      </c>
      <c r="FK175" s="31">
        <v>1</v>
      </c>
      <c r="FL175" s="31">
        <v>2</v>
      </c>
      <c r="FM175" s="31">
        <v>2</v>
      </c>
      <c r="FN175" s="31">
        <v>2</v>
      </c>
      <c r="FO175" s="31">
        <v>2</v>
      </c>
      <c r="FP175" s="31">
        <v>2</v>
      </c>
      <c r="FQ175" s="31">
        <v>2</v>
      </c>
      <c r="FR175" s="31">
        <v>2</v>
      </c>
      <c r="FS175" s="31">
        <v>1</v>
      </c>
      <c r="FT175" s="31">
        <v>2</v>
      </c>
      <c r="FU175" s="31">
        <v>2</v>
      </c>
      <c r="FV175" s="31">
        <v>2</v>
      </c>
      <c r="FW175" s="31">
        <v>1</v>
      </c>
      <c r="FX175" s="31">
        <v>1</v>
      </c>
      <c r="FY175" s="31">
        <v>2</v>
      </c>
      <c r="GA175" s="31">
        <v>2</v>
      </c>
      <c r="GB175" s="31">
        <v>2</v>
      </c>
      <c r="GC175" s="31">
        <v>2</v>
      </c>
      <c r="GE175" s="31">
        <v>2</v>
      </c>
      <c r="GH175" s="31">
        <v>2</v>
      </c>
      <c r="GJ175" s="31">
        <v>2</v>
      </c>
      <c r="GL175" s="31">
        <v>1</v>
      </c>
      <c r="GO175" s="31">
        <v>2</v>
      </c>
      <c r="GQ175" s="31">
        <v>2</v>
      </c>
      <c r="GS175" s="31">
        <v>2</v>
      </c>
      <c r="GU175" s="31">
        <v>2</v>
      </c>
      <c r="GW175" s="31">
        <v>2</v>
      </c>
      <c r="HM175" s="31">
        <v>2</v>
      </c>
      <c r="HP175" s="31">
        <v>2</v>
      </c>
      <c r="HQ175" s="31">
        <v>2</v>
      </c>
      <c r="HR175" s="31">
        <v>2</v>
      </c>
      <c r="HS175" s="31">
        <v>2</v>
      </c>
      <c r="HT175" s="31">
        <v>2</v>
      </c>
      <c r="HU175" s="31">
        <v>2</v>
      </c>
      <c r="HV175" s="31">
        <v>2</v>
      </c>
      <c r="HZ175" s="31">
        <v>2</v>
      </c>
      <c r="IA175" s="31">
        <v>2</v>
      </c>
      <c r="IB175" s="31">
        <v>2</v>
      </c>
      <c r="IC175" s="31">
        <v>2</v>
      </c>
      <c r="ID175" s="31">
        <v>2</v>
      </c>
      <c r="IE175" s="31">
        <v>2</v>
      </c>
      <c r="IF175" s="31">
        <v>2</v>
      </c>
      <c r="IJ175" s="31">
        <v>2</v>
      </c>
      <c r="IK175" s="31">
        <v>2</v>
      </c>
      <c r="IL175" s="31">
        <v>2</v>
      </c>
      <c r="IM175" s="31">
        <v>2</v>
      </c>
      <c r="IN175" s="31">
        <v>2</v>
      </c>
      <c r="IO175" s="31">
        <v>2</v>
      </c>
      <c r="IP175" s="31">
        <v>2</v>
      </c>
      <c r="IT175" s="31">
        <v>2</v>
      </c>
      <c r="IU175" s="31">
        <v>2</v>
      </c>
      <c r="IV175" s="31">
        <v>2</v>
      </c>
      <c r="IW175" s="31">
        <v>2</v>
      </c>
      <c r="IX175" s="31">
        <v>2</v>
      </c>
      <c r="IY175" s="31">
        <v>2</v>
      </c>
      <c r="IZ175" s="31">
        <v>2</v>
      </c>
      <c r="JD175" s="31">
        <v>2</v>
      </c>
      <c r="JE175" s="31">
        <v>2</v>
      </c>
      <c r="JF175" s="31">
        <v>2</v>
      </c>
      <c r="JG175" s="31">
        <v>2</v>
      </c>
      <c r="JH175" s="31">
        <v>2</v>
      </c>
      <c r="JI175" s="31">
        <v>2</v>
      </c>
      <c r="JJ175" s="31">
        <v>2</v>
      </c>
      <c r="JZ175" s="31">
        <v>2</v>
      </c>
      <c r="KC175" s="31">
        <v>2</v>
      </c>
      <c r="LA175" s="31" t="s">
        <v>359</v>
      </c>
      <c r="LB175" s="31" t="s">
        <v>360</v>
      </c>
      <c r="LC175" s="31">
        <v>2</v>
      </c>
      <c r="LE175" s="31" t="s">
        <v>2866</v>
      </c>
      <c r="LF175" s="31">
        <v>2</v>
      </c>
      <c r="LG175" s="31">
        <v>2</v>
      </c>
      <c r="LI175" s="31">
        <v>2</v>
      </c>
      <c r="LK175" s="31">
        <v>2</v>
      </c>
      <c r="LM175" s="31">
        <v>2</v>
      </c>
      <c r="LO175" s="31">
        <v>2</v>
      </c>
      <c r="LQ175" s="31">
        <v>2</v>
      </c>
      <c r="LS175" s="31">
        <v>2</v>
      </c>
      <c r="LU175" s="31">
        <v>2</v>
      </c>
      <c r="LW175" s="31">
        <v>2</v>
      </c>
      <c r="LY175" s="31">
        <v>2</v>
      </c>
      <c r="MA175" s="31">
        <v>2</v>
      </c>
      <c r="MC175" s="31">
        <v>2</v>
      </c>
      <c r="ME175" s="31">
        <v>2</v>
      </c>
      <c r="MG175" s="31">
        <v>2</v>
      </c>
      <c r="MI175" s="31">
        <v>2</v>
      </c>
      <c r="MK175" s="31">
        <v>2</v>
      </c>
      <c r="MM175" s="31">
        <v>2</v>
      </c>
      <c r="MO175" s="31">
        <v>2</v>
      </c>
      <c r="MQ175" s="31">
        <v>2</v>
      </c>
      <c r="MS175" s="31">
        <v>2</v>
      </c>
      <c r="MU175" s="31">
        <v>2</v>
      </c>
      <c r="MW175" s="31">
        <v>2</v>
      </c>
      <c r="MY175" s="31" t="s">
        <v>355</v>
      </c>
      <c r="NC175" s="31">
        <v>2</v>
      </c>
      <c r="NE175" s="31">
        <v>2</v>
      </c>
      <c r="NG175" s="31">
        <v>2</v>
      </c>
      <c r="NI175" s="31">
        <v>2</v>
      </c>
      <c r="NK175" s="31">
        <v>2</v>
      </c>
      <c r="NM175" s="31">
        <v>2</v>
      </c>
      <c r="NO175" s="31">
        <v>2</v>
      </c>
      <c r="NQ175" s="31">
        <v>2</v>
      </c>
      <c r="NS175" s="31">
        <v>2</v>
      </c>
      <c r="NU175" s="31">
        <v>2</v>
      </c>
      <c r="NW175" s="31">
        <v>2</v>
      </c>
      <c r="NY175" s="31">
        <v>2</v>
      </c>
      <c r="OA175" s="31">
        <v>2</v>
      </c>
      <c r="OC175" s="31">
        <v>2</v>
      </c>
      <c r="OE175" s="31">
        <v>2</v>
      </c>
      <c r="OG175" s="31">
        <v>2</v>
      </c>
      <c r="OI175" s="31">
        <v>2</v>
      </c>
      <c r="OK175" s="31">
        <v>2</v>
      </c>
      <c r="OM175" s="31">
        <v>2</v>
      </c>
      <c r="OO175" s="31">
        <v>2</v>
      </c>
      <c r="OQ175" s="31" t="s">
        <v>355</v>
      </c>
      <c r="OS175" s="31">
        <v>2</v>
      </c>
      <c r="OU175" s="31">
        <v>2</v>
      </c>
      <c r="OW175" s="31">
        <v>2</v>
      </c>
      <c r="OY175" s="31">
        <v>2</v>
      </c>
      <c r="PA175" s="31">
        <v>2</v>
      </c>
      <c r="PC175" s="31">
        <v>2</v>
      </c>
      <c r="PE175" s="31">
        <v>2</v>
      </c>
      <c r="PG175" s="31">
        <v>2</v>
      </c>
      <c r="PI175" s="31">
        <v>2</v>
      </c>
      <c r="PK175" s="31">
        <v>2</v>
      </c>
      <c r="PM175" s="31">
        <v>2</v>
      </c>
      <c r="PO175" s="31">
        <v>2</v>
      </c>
      <c r="PQ175" s="31">
        <v>2</v>
      </c>
      <c r="PS175" s="31">
        <v>2</v>
      </c>
      <c r="PU175" s="31">
        <v>2</v>
      </c>
      <c r="PW175" s="31">
        <v>2</v>
      </c>
      <c r="PY175" s="31">
        <v>2</v>
      </c>
      <c r="QA175" s="31">
        <v>2</v>
      </c>
      <c r="QC175" s="31">
        <v>2</v>
      </c>
      <c r="QE175" s="31">
        <v>2</v>
      </c>
      <c r="QG175" s="31">
        <v>2</v>
      </c>
      <c r="QI175" s="31" t="s">
        <v>355</v>
      </c>
      <c r="QK175" s="31">
        <v>1</v>
      </c>
      <c r="QL175" s="31">
        <v>2</v>
      </c>
      <c r="QM175" s="31">
        <v>2</v>
      </c>
      <c r="QN175" s="31">
        <v>2</v>
      </c>
      <c r="QO175" s="31">
        <v>2</v>
      </c>
      <c r="QP175" s="31">
        <v>2</v>
      </c>
      <c r="QQ175" s="31">
        <v>2</v>
      </c>
      <c r="QR175" s="31">
        <v>2</v>
      </c>
      <c r="QS175" s="31">
        <v>2</v>
      </c>
      <c r="QT175" s="31">
        <v>2</v>
      </c>
      <c r="QU175" s="31">
        <v>2</v>
      </c>
      <c r="QV175" s="31">
        <v>2</v>
      </c>
      <c r="QW175" s="31">
        <v>2</v>
      </c>
      <c r="QX175" s="31">
        <v>2</v>
      </c>
      <c r="QY175" s="31">
        <v>2</v>
      </c>
      <c r="QZ175" s="31">
        <v>2</v>
      </c>
      <c r="RA175" s="31">
        <v>2</v>
      </c>
      <c r="RB175" s="31">
        <v>2</v>
      </c>
      <c r="RC175" s="31">
        <v>2</v>
      </c>
      <c r="RD175" s="31">
        <v>2</v>
      </c>
      <c r="RE175" s="31">
        <v>2</v>
      </c>
      <c r="RF175" s="31">
        <v>2</v>
      </c>
      <c r="RG175" s="31">
        <v>2</v>
      </c>
      <c r="RH175" s="31">
        <v>2</v>
      </c>
      <c r="RI175" s="31">
        <v>2</v>
      </c>
      <c r="RJ175" s="31">
        <v>2</v>
      </c>
      <c r="RK175" s="31">
        <v>2</v>
      </c>
      <c r="RL175" s="31">
        <v>2</v>
      </c>
      <c r="RM175" s="31">
        <v>2</v>
      </c>
      <c r="RN175" s="31">
        <v>2</v>
      </c>
      <c r="RO175" s="31">
        <v>2</v>
      </c>
      <c r="RP175" s="31">
        <v>2</v>
      </c>
      <c r="RQ175" s="31">
        <v>2</v>
      </c>
      <c r="RR175" s="31">
        <v>2</v>
      </c>
      <c r="RS175" s="31">
        <v>2</v>
      </c>
      <c r="RT175" s="31" t="s">
        <v>1556</v>
      </c>
      <c r="RX175" s="31">
        <v>4</v>
      </c>
      <c r="RY175" s="31">
        <v>2</v>
      </c>
      <c r="RZ175" s="31">
        <v>2</v>
      </c>
      <c r="SA175" s="31">
        <v>2</v>
      </c>
      <c r="SB175" s="31">
        <v>2</v>
      </c>
      <c r="SC175" s="31">
        <v>2</v>
      </c>
      <c r="SD175" s="31">
        <v>4</v>
      </c>
      <c r="SE175" s="31">
        <v>2</v>
      </c>
      <c r="SF175" s="31">
        <v>2</v>
      </c>
      <c r="SG175" s="31">
        <v>2</v>
      </c>
      <c r="SH175" s="31">
        <v>2</v>
      </c>
      <c r="SI175" s="31">
        <v>2</v>
      </c>
      <c r="SJ175" s="31">
        <v>2</v>
      </c>
      <c r="SK175" s="31">
        <v>2</v>
      </c>
      <c r="SL175" s="31">
        <v>2</v>
      </c>
      <c r="SM175" s="31" t="s">
        <v>1550</v>
      </c>
      <c r="SO175" s="31">
        <v>2</v>
      </c>
      <c r="SP175" s="31">
        <v>2</v>
      </c>
      <c r="SQ175" s="31">
        <v>2</v>
      </c>
      <c r="SR175" s="31">
        <v>2</v>
      </c>
      <c r="SS175" s="31">
        <v>1</v>
      </c>
      <c r="ST175" s="31">
        <v>2</v>
      </c>
      <c r="SU175" s="31">
        <v>2</v>
      </c>
      <c r="SV175" s="31">
        <v>2</v>
      </c>
      <c r="SW175" s="31" t="s">
        <v>1442</v>
      </c>
      <c r="SZ175" s="31">
        <v>2</v>
      </c>
      <c r="TA175" s="31">
        <v>2</v>
      </c>
      <c r="TB175" s="31">
        <v>2</v>
      </c>
      <c r="TC175" s="31">
        <v>2</v>
      </c>
      <c r="TD175" s="31">
        <v>2</v>
      </c>
      <c r="TE175" s="31">
        <v>2</v>
      </c>
      <c r="TF175" s="31">
        <v>2</v>
      </c>
      <c r="TG175" s="31">
        <v>2</v>
      </c>
      <c r="TH175" s="31" t="s">
        <v>1442</v>
      </c>
      <c r="TJ175" s="31" t="s">
        <v>1550</v>
      </c>
      <c r="TK175" s="31" t="s">
        <v>1442</v>
      </c>
      <c r="TS175" s="31">
        <v>2</v>
      </c>
      <c r="TT175" s="31">
        <v>2</v>
      </c>
      <c r="TU175" s="31">
        <v>2</v>
      </c>
      <c r="TV175" s="31">
        <v>2</v>
      </c>
      <c r="TW175" s="31">
        <v>2</v>
      </c>
      <c r="TX175" s="31">
        <v>2</v>
      </c>
      <c r="TY175" s="31">
        <v>2</v>
      </c>
      <c r="TZ175" s="31">
        <v>1</v>
      </c>
      <c r="UA175" s="31">
        <v>1</v>
      </c>
    </row>
    <row r="176" spans="1:547" s="31" customFormat="1" ht="13.5" customHeight="1">
      <c r="A176" s="31">
        <f t="shared" si="2"/>
        <v>174</v>
      </c>
      <c r="B176" s="31">
        <v>174</v>
      </c>
      <c r="C176" s="31">
        <v>34</v>
      </c>
      <c r="D176" s="31" t="s">
        <v>2767</v>
      </c>
      <c r="E176" s="31" t="s">
        <v>2867</v>
      </c>
      <c r="F176" s="31">
        <v>3</v>
      </c>
      <c r="H176" s="31">
        <v>42475</v>
      </c>
      <c r="I176" s="31">
        <v>19725</v>
      </c>
      <c r="J176" s="31">
        <v>1</v>
      </c>
      <c r="K176" s="31">
        <v>1</v>
      </c>
      <c r="L176" s="31">
        <v>2</v>
      </c>
      <c r="M176" s="31">
        <v>1</v>
      </c>
      <c r="N176" s="31">
        <v>1</v>
      </c>
      <c r="O176" s="31">
        <v>1</v>
      </c>
      <c r="P176" s="31">
        <v>1</v>
      </c>
      <c r="Q176" s="31">
        <v>1</v>
      </c>
      <c r="R176" s="31">
        <v>41183</v>
      </c>
      <c r="S176" s="31">
        <v>41306</v>
      </c>
      <c r="T176" s="31">
        <v>42314</v>
      </c>
      <c r="W176" s="31">
        <v>1</v>
      </c>
      <c r="X176" s="31">
        <v>2</v>
      </c>
      <c r="Y176" s="31">
        <v>2</v>
      </c>
      <c r="Z176" s="31">
        <v>2</v>
      </c>
      <c r="AA176" s="31">
        <v>2</v>
      </c>
      <c r="AB176" s="31">
        <v>2</v>
      </c>
      <c r="AC176" s="31">
        <v>2</v>
      </c>
      <c r="AD176" s="31">
        <v>2</v>
      </c>
      <c r="AE176" s="31">
        <v>2</v>
      </c>
      <c r="AF176" s="31">
        <v>2</v>
      </c>
      <c r="AG176" s="31">
        <v>1</v>
      </c>
      <c r="AH176" s="31">
        <v>2</v>
      </c>
      <c r="AI176" s="31">
        <v>2</v>
      </c>
      <c r="AJ176" s="31">
        <v>2</v>
      </c>
      <c r="AK176" s="31">
        <v>4</v>
      </c>
      <c r="AL176" s="31">
        <v>2</v>
      </c>
      <c r="AM176" s="31">
        <v>2</v>
      </c>
      <c r="AN176" s="31">
        <v>2</v>
      </c>
      <c r="AO176" s="31">
        <v>2</v>
      </c>
      <c r="AP176" s="31">
        <v>2</v>
      </c>
      <c r="AQ176" s="31">
        <v>2</v>
      </c>
      <c r="AR176" s="31">
        <v>2</v>
      </c>
      <c r="AS176" s="31">
        <v>2</v>
      </c>
      <c r="AT176" s="31">
        <v>2</v>
      </c>
      <c r="AU176" s="31">
        <v>2</v>
      </c>
      <c r="AV176" s="31">
        <v>1</v>
      </c>
      <c r="AW176" s="31">
        <v>1</v>
      </c>
      <c r="AX176" s="31">
        <v>1</v>
      </c>
      <c r="AY176" s="31">
        <v>2</v>
      </c>
      <c r="AZ176" s="31">
        <v>1</v>
      </c>
      <c r="BA176" s="31">
        <v>1</v>
      </c>
      <c r="BB176" s="31">
        <v>2</v>
      </c>
      <c r="BC176" s="31">
        <v>1</v>
      </c>
      <c r="BD176" s="31">
        <v>1</v>
      </c>
      <c r="BE176" s="31">
        <v>2</v>
      </c>
      <c r="BF176" s="31">
        <v>2</v>
      </c>
      <c r="BG176" s="31">
        <v>1</v>
      </c>
      <c r="BH176" s="31">
        <v>2</v>
      </c>
      <c r="BI176" s="31">
        <v>2</v>
      </c>
      <c r="BJ176" s="31">
        <v>2</v>
      </c>
      <c r="BK176" s="31">
        <v>2</v>
      </c>
      <c r="BL176" s="31">
        <v>2</v>
      </c>
      <c r="BM176" s="31">
        <v>2</v>
      </c>
      <c r="BN176" s="31">
        <v>2</v>
      </c>
      <c r="BO176" s="31">
        <v>2</v>
      </c>
      <c r="BP176" s="31">
        <v>2</v>
      </c>
      <c r="BQ176" s="31">
        <v>1</v>
      </c>
      <c r="BT176" s="31">
        <v>2</v>
      </c>
      <c r="BU176" s="31">
        <v>2</v>
      </c>
      <c r="BV176" s="31">
        <v>2</v>
      </c>
      <c r="BW176" s="31">
        <v>2</v>
      </c>
      <c r="BX176" s="31">
        <v>2</v>
      </c>
      <c r="BY176" s="31">
        <v>1</v>
      </c>
      <c r="BZ176" s="31">
        <v>2</v>
      </c>
      <c r="CA176" s="31">
        <v>2</v>
      </c>
      <c r="CB176" s="31">
        <v>2</v>
      </c>
      <c r="CC176" s="31">
        <v>2</v>
      </c>
      <c r="CD176" s="31">
        <v>1</v>
      </c>
      <c r="CH176" s="31">
        <v>1</v>
      </c>
      <c r="CM176" s="31">
        <v>5</v>
      </c>
      <c r="CN176" s="31">
        <v>7</v>
      </c>
      <c r="CO176" s="31">
        <v>11</v>
      </c>
      <c r="CP176" s="31">
        <v>13</v>
      </c>
      <c r="CQ176" s="31">
        <v>15</v>
      </c>
      <c r="CR176" s="31">
        <v>21</v>
      </c>
      <c r="DA176" s="31">
        <v>2</v>
      </c>
      <c r="DB176" s="31">
        <v>4</v>
      </c>
      <c r="DC176" s="31">
        <v>6</v>
      </c>
      <c r="DE176" s="31">
        <v>6</v>
      </c>
      <c r="DF176" s="31">
        <v>4</v>
      </c>
      <c r="DG176" s="31">
        <v>4</v>
      </c>
      <c r="DH176" s="31">
        <v>4</v>
      </c>
      <c r="DI176" s="31">
        <v>0</v>
      </c>
      <c r="DJ176" s="31">
        <v>0</v>
      </c>
      <c r="DK176" s="31">
        <v>0</v>
      </c>
      <c r="DL176" s="31">
        <v>0</v>
      </c>
      <c r="DM176" s="31">
        <v>0</v>
      </c>
      <c r="DN176" s="31">
        <v>1</v>
      </c>
      <c r="DO176" s="31">
        <v>2</v>
      </c>
      <c r="DP176" s="31">
        <v>2</v>
      </c>
      <c r="DQ176" s="31">
        <v>3</v>
      </c>
      <c r="DR176" s="31">
        <v>20</v>
      </c>
      <c r="DS176" s="31">
        <v>0.65963622291021595</v>
      </c>
      <c r="DT176" s="31">
        <v>234</v>
      </c>
      <c r="DU176" s="31">
        <v>33</v>
      </c>
      <c r="DV176" s="31">
        <v>211</v>
      </c>
      <c r="DX176" s="31">
        <v>4</v>
      </c>
      <c r="DY176" s="31">
        <v>3.2</v>
      </c>
      <c r="DZ176" s="31">
        <v>4.8</v>
      </c>
      <c r="EB176" s="31">
        <v>0.6</v>
      </c>
      <c r="EC176" s="31">
        <v>0.5</v>
      </c>
      <c r="ED176" s="31">
        <v>1.1000000000000001</v>
      </c>
      <c r="EF176" s="31">
        <v>248</v>
      </c>
      <c r="EG176" s="31">
        <v>0</v>
      </c>
      <c r="EH176" s="31">
        <v>200</v>
      </c>
      <c r="EJ176" s="31">
        <v>61</v>
      </c>
      <c r="EK176" s="31">
        <v>40</v>
      </c>
      <c r="EL176" s="31">
        <v>60</v>
      </c>
      <c r="EN176" s="31">
        <v>169</v>
      </c>
      <c r="EO176" s="31">
        <v>0</v>
      </c>
      <c r="EP176" s="31">
        <v>100</v>
      </c>
      <c r="ER176" s="31">
        <v>101</v>
      </c>
      <c r="ES176" s="31">
        <v>0</v>
      </c>
      <c r="ET176" s="31">
        <v>15</v>
      </c>
      <c r="EV176" s="31">
        <v>2</v>
      </c>
      <c r="EW176" s="31">
        <v>2</v>
      </c>
      <c r="EX176" s="31">
        <v>2</v>
      </c>
      <c r="EZ176" s="31">
        <v>1</v>
      </c>
      <c r="FD176" s="31">
        <v>53</v>
      </c>
      <c r="FK176" s="31">
        <v>2</v>
      </c>
      <c r="FL176" s="31">
        <v>2</v>
      </c>
      <c r="FM176" s="31">
        <v>2</v>
      </c>
      <c r="FN176" s="31">
        <v>2</v>
      </c>
      <c r="FO176" s="31">
        <v>2</v>
      </c>
      <c r="FP176" s="31">
        <v>2</v>
      </c>
      <c r="FQ176" s="31">
        <v>2</v>
      </c>
      <c r="FR176" s="31">
        <v>2</v>
      </c>
      <c r="FS176" s="31">
        <v>4</v>
      </c>
      <c r="FT176" s="31">
        <v>2</v>
      </c>
      <c r="FU176" s="31">
        <v>2</v>
      </c>
      <c r="FV176" s="31">
        <v>2</v>
      </c>
      <c r="FW176" s="31">
        <v>1</v>
      </c>
      <c r="FX176" s="31">
        <v>1</v>
      </c>
      <c r="FY176" s="31">
        <v>2</v>
      </c>
      <c r="GA176" s="31">
        <v>2</v>
      </c>
      <c r="GB176" s="31">
        <v>2</v>
      </c>
      <c r="GC176" s="31">
        <v>2</v>
      </c>
      <c r="GE176" s="31">
        <v>2</v>
      </c>
      <c r="GH176" s="31">
        <v>2</v>
      </c>
      <c r="GJ176" s="31">
        <v>2</v>
      </c>
      <c r="GL176" s="31">
        <v>2</v>
      </c>
      <c r="GO176" s="31">
        <v>2</v>
      </c>
      <c r="GQ176" s="31">
        <v>2</v>
      </c>
      <c r="GS176" s="31">
        <v>2</v>
      </c>
      <c r="GU176" s="31">
        <v>2</v>
      </c>
      <c r="GW176" s="31">
        <v>2</v>
      </c>
      <c r="HM176" s="31">
        <v>2</v>
      </c>
      <c r="HP176" s="31">
        <v>2</v>
      </c>
      <c r="HQ176" s="31">
        <v>2</v>
      </c>
      <c r="HR176" s="31">
        <v>2</v>
      </c>
      <c r="HS176" s="31">
        <v>2</v>
      </c>
      <c r="HT176" s="31">
        <v>2</v>
      </c>
      <c r="HU176" s="31">
        <v>2</v>
      </c>
      <c r="HV176" s="31">
        <v>2</v>
      </c>
      <c r="HZ176" s="31">
        <v>2</v>
      </c>
      <c r="IA176" s="31">
        <v>2</v>
      </c>
      <c r="IB176" s="31">
        <v>2</v>
      </c>
      <c r="IC176" s="31">
        <v>2</v>
      </c>
      <c r="ID176" s="31">
        <v>2</v>
      </c>
      <c r="IE176" s="31">
        <v>2</v>
      </c>
      <c r="IF176" s="31">
        <v>2</v>
      </c>
      <c r="IJ176" s="31">
        <v>2</v>
      </c>
      <c r="IK176" s="31">
        <v>2</v>
      </c>
      <c r="IL176" s="31">
        <v>2</v>
      </c>
      <c r="IM176" s="31">
        <v>2</v>
      </c>
      <c r="IN176" s="31">
        <v>2</v>
      </c>
      <c r="IO176" s="31">
        <v>2</v>
      </c>
      <c r="IP176" s="31">
        <v>2</v>
      </c>
      <c r="IT176" s="31">
        <v>2</v>
      </c>
      <c r="IU176" s="31">
        <v>2</v>
      </c>
      <c r="IV176" s="31">
        <v>2</v>
      </c>
      <c r="IW176" s="31">
        <v>2</v>
      </c>
      <c r="IX176" s="31">
        <v>2</v>
      </c>
      <c r="IY176" s="31">
        <v>2</v>
      </c>
      <c r="IZ176" s="31">
        <v>2</v>
      </c>
      <c r="JD176" s="31">
        <v>2</v>
      </c>
      <c r="JE176" s="31">
        <v>2</v>
      </c>
      <c r="JF176" s="31">
        <v>2</v>
      </c>
      <c r="JG176" s="31">
        <v>2</v>
      </c>
      <c r="JH176" s="31">
        <v>2</v>
      </c>
      <c r="JI176" s="31">
        <v>2</v>
      </c>
      <c r="JJ176" s="31">
        <v>2</v>
      </c>
      <c r="JZ176" s="31">
        <v>1</v>
      </c>
      <c r="KC176" s="31">
        <v>1</v>
      </c>
      <c r="LA176" s="31" t="s">
        <v>359</v>
      </c>
      <c r="LB176" s="31" t="s">
        <v>360</v>
      </c>
      <c r="LC176" s="31">
        <v>2</v>
      </c>
      <c r="LE176" s="31" t="s">
        <v>2075</v>
      </c>
      <c r="LF176" s="31">
        <v>2</v>
      </c>
      <c r="LG176" s="31">
        <v>2</v>
      </c>
      <c r="LI176" s="31">
        <v>2</v>
      </c>
      <c r="LK176" s="31">
        <v>2</v>
      </c>
      <c r="LM176" s="31">
        <v>2</v>
      </c>
      <c r="LO176" s="31">
        <v>2</v>
      </c>
      <c r="LQ176" s="31">
        <v>2</v>
      </c>
      <c r="LS176" s="31">
        <v>2</v>
      </c>
      <c r="LU176" s="31">
        <v>2</v>
      </c>
      <c r="LW176" s="31">
        <v>2</v>
      </c>
      <c r="LY176" s="31">
        <v>2</v>
      </c>
      <c r="MA176" s="31">
        <v>2</v>
      </c>
      <c r="MC176" s="31">
        <v>2</v>
      </c>
      <c r="ME176" s="31">
        <v>2</v>
      </c>
      <c r="MG176" s="31">
        <v>2</v>
      </c>
      <c r="MI176" s="31">
        <v>2</v>
      </c>
      <c r="MK176" s="31">
        <v>2</v>
      </c>
      <c r="MM176" s="31">
        <v>2</v>
      </c>
      <c r="MO176" s="31">
        <v>2</v>
      </c>
      <c r="MQ176" s="31">
        <v>2</v>
      </c>
      <c r="MS176" s="31">
        <v>2</v>
      </c>
      <c r="MU176" s="31">
        <v>2</v>
      </c>
      <c r="MW176" s="31">
        <v>2</v>
      </c>
      <c r="MY176" s="31" t="s">
        <v>355</v>
      </c>
      <c r="NC176" s="31">
        <v>2</v>
      </c>
      <c r="NE176" s="31">
        <v>2</v>
      </c>
      <c r="NG176" s="31">
        <v>2</v>
      </c>
      <c r="NI176" s="31">
        <v>2</v>
      </c>
      <c r="NK176" s="31">
        <v>2</v>
      </c>
      <c r="NM176" s="31">
        <v>2</v>
      </c>
      <c r="NO176" s="31">
        <v>2</v>
      </c>
      <c r="NQ176" s="31">
        <v>2</v>
      </c>
      <c r="NS176" s="31">
        <v>2</v>
      </c>
      <c r="NU176" s="31">
        <v>2</v>
      </c>
      <c r="NW176" s="31">
        <v>2</v>
      </c>
      <c r="NY176" s="31">
        <v>2</v>
      </c>
      <c r="OA176" s="31">
        <v>2</v>
      </c>
      <c r="OC176" s="31">
        <v>2</v>
      </c>
      <c r="OE176" s="31">
        <v>2</v>
      </c>
      <c r="OG176" s="31">
        <v>2</v>
      </c>
      <c r="OI176" s="31">
        <v>2</v>
      </c>
      <c r="OK176" s="31">
        <v>2</v>
      </c>
      <c r="OM176" s="31">
        <v>2</v>
      </c>
      <c r="OO176" s="31">
        <v>2</v>
      </c>
      <c r="OQ176" s="31" t="s">
        <v>355</v>
      </c>
      <c r="OS176" s="31">
        <v>2</v>
      </c>
      <c r="OU176" s="31">
        <v>2</v>
      </c>
      <c r="OW176" s="31">
        <v>2</v>
      </c>
      <c r="OY176" s="31">
        <v>2</v>
      </c>
      <c r="PA176" s="31">
        <v>2</v>
      </c>
      <c r="PC176" s="31">
        <v>2</v>
      </c>
      <c r="PE176" s="31">
        <v>2</v>
      </c>
      <c r="PG176" s="31">
        <v>2</v>
      </c>
      <c r="PI176" s="31">
        <v>2</v>
      </c>
      <c r="PK176" s="31">
        <v>2</v>
      </c>
      <c r="PM176" s="31">
        <v>2</v>
      </c>
      <c r="PO176" s="31">
        <v>2</v>
      </c>
      <c r="PQ176" s="31">
        <v>2</v>
      </c>
      <c r="PS176" s="31">
        <v>2</v>
      </c>
      <c r="PU176" s="31">
        <v>2</v>
      </c>
      <c r="PW176" s="31">
        <v>2</v>
      </c>
      <c r="PY176" s="31">
        <v>2</v>
      </c>
      <c r="QA176" s="31">
        <v>2</v>
      </c>
      <c r="QC176" s="31">
        <v>2</v>
      </c>
      <c r="QE176" s="31">
        <v>2</v>
      </c>
      <c r="QG176" s="31">
        <v>2</v>
      </c>
      <c r="QI176" s="31" t="s">
        <v>355</v>
      </c>
      <c r="QK176" s="31">
        <v>1</v>
      </c>
      <c r="QL176" s="31">
        <v>2</v>
      </c>
      <c r="QM176" s="31">
        <v>2</v>
      </c>
      <c r="QN176" s="31">
        <v>2</v>
      </c>
      <c r="QO176" s="31">
        <v>2</v>
      </c>
      <c r="QP176" s="31">
        <v>2</v>
      </c>
      <c r="QQ176" s="31">
        <v>2</v>
      </c>
      <c r="QR176" s="31">
        <v>2</v>
      </c>
      <c r="QS176" s="31">
        <v>2</v>
      </c>
      <c r="QT176" s="31">
        <v>2</v>
      </c>
      <c r="QU176" s="31">
        <v>2</v>
      </c>
      <c r="QV176" s="31">
        <v>2</v>
      </c>
      <c r="QW176" s="31">
        <v>2</v>
      </c>
      <c r="QX176" s="31">
        <v>2</v>
      </c>
      <c r="QY176" s="31">
        <v>2</v>
      </c>
      <c r="QZ176" s="31">
        <v>2</v>
      </c>
      <c r="RA176" s="31">
        <v>2</v>
      </c>
      <c r="RB176" s="31">
        <v>2</v>
      </c>
      <c r="RC176" s="31">
        <v>2</v>
      </c>
      <c r="RD176" s="31">
        <v>2</v>
      </c>
      <c r="RE176" s="31">
        <v>2</v>
      </c>
      <c r="RF176" s="31">
        <v>2</v>
      </c>
      <c r="RG176" s="31">
        <v>2</v>
      </c>
      <c r="RH176" s="31">
        <v>2</v>
      </c>
      <c r="RI176" s="31">
        <v>2</v>
      </c>
      <c r="RJ176" s="31">
        <v>2</v>
      </c>
      <c r="RK176" s="31">
        <v>2</v>
      </c>
      <c r="RL176" s="31">
        <v>2</v>
      </c>
      <c r="RM176" s="31">
        <v>2</v>
      </c>
      <c r="RN176" s="31">
        <v>2</v>
      </c>
      <c r="RO176" s="31">
        <v>2</v>
      </c>
      <c r="RP176" s="31">
        <v>2</v>
      </c>
      <c r="RQ176" s="31">
        <v>2</v>
      </c>
      <c r="RR176" s="31">
        <v>1</v>
      </c>
      <c r="RS176" s="31">
        <v>2</v>
      </c>
      <c r="RT176" s="31" t="s">
        <v>2859</v>
      </c>
      <c r="RX176" s="31">
        <v>5</v>
      </c>
      <c r="RY176" s="31">
        <v>2</v>
      </c>
      <c r="RZ176" s="31">
        <v>2</v>
      </c>
      <c r="SA176" s="31">
        <v>2</v>
      </c>
      <c r="SB176" s="31">
        <v>2</v>
      </c>
      <c r="SC176" s="31">
        <v>2</v>
      </c>
      <c r="SD176" s="31">
        <v>5</v>
      </c>
      <c r="SE176" s="31">
        <v>2</v>
      </c>
      <c r="SF176" s="31">
        <v>2</v>
      </c>
      <c r="SG176" s="31">
        <v>2</v>
      </c>
      <c r="SH176" s="31">
        <v>2</v>
      </c>
      <c r="SI176" s="31">
        <v>2</v>
      </c>
      <c r="SJ176" s="31">
        <v>2</v>
      </c>
      <c r="SK176" s="31">
        <v>2</v>
      </c>
      <c r="SL176" s="31">
        <v>2</v>
      </c>
      <c r="SM176" s="31" t="s">
        <v>1550</v>
      </c>
      <c r="SO176" s="31">
        <v>2</v>
      </c>
      <c r="SP176" s="31">
        <v>2</v>
      </c>
      <c r="SQ176" s="31">
        <v>2</v>
      </c>
      <c r="SR176" s="31">
        <v>2</v>
      </c>
      <c r="SS176" s="31">
        <v>2</v>
      </c>
      <c r="ST176" s="31">
        <v>2</v>
      </c>
      <c r="SU176" s="31">
        <v>2</v>
      </c>
      <c r="SV176" s="31">
        <v>2</v>
      </c>
      <c r="SW176" s="31" t="s">
        <v>1442</v>
      </c>
      <c r="SZ176" s="31">
        <v>2</v>
      </c>
      <c r="TA176" s="31">
        <v>2</v>
      </c>
      <c r="TB176" s="31">
        <v>2</v>
      </c>
      <c r="TC176" s="31">
        <v>2</v>
      </c>
      <c r="TD176" s="31">
        <v>2</v>
      </c>
      <c r="TE176" s="31">
        <v>2</v>
      </c>
      <c r="TF176" s="31">
        <v>2</v>
      </c>
      <c r="TG176" s="31">
        <v>2</v>
      </c>
      <c r="TH176" s="31" t="s">
        <v>1442</v>
      </c>
      <c r="TJ176" s="31" t="s">
        <v>1550</v>
      </c>
      <c r="TK176" s="31" t="s">
        <v>356</v>
      </c>
      <c r="TS176" s="31">
        <v>2</v>
      </c>
      <c r="TT176" s="31">
        <v>2</v>
      </c>
      <c r="TU176" s="31">
        <v>2</v>
      </c>
      <c r="TV176" s="31">
        <v>2</v>
      </c>
      <c r="TW176" s="31">
        <v>2</v>
      </c>
      <c r="TX176" s="31">
        <v>2</v>
      </c>
      <c r="TY176" s="31">
        <v>2</v>
      </c>
      <c r="TZ176" s="31">
        <v>1</v>
      </c>
      <c r="UA176" s="31">
        <v>1</v>
      </c>
    </row>
    <row r="177" spans="1:547" s="31" customFormat="1" ht="13.5" customHeight="1">
      <c r="A177" s="31">
        <f t="shared" si="2"/>
        <v>175</v>
      </c>
      <c r="B177" s="31">
        <v>175</v>
      </c>
      <c r="C177" s="31">
        <v>35</v>
      </c>
      <c r="D177" s="31" t="s">
        <v>2767</v>
      </c>
      <c r="E177" s="31" t="s">
        <v>2868</v>
      </c>
      <c r="F177" s="31">
        <v>3</v>
      </c>
      <c r="H177" s="31">
        <v>42483</v>
      </c>
      <c r="I177" s="31">
        <v>16800</v>
      </c>
      <c r="J177" s="31">
        <v>2</v>
      </c>
      <c r="K177" s="31">
        <v>1</v>
      </c>
      <c r="L177" s="31">
        <v>1</v>
      </c>
      <c r="M177" s="31">
        <v>1</v>
      </c>
      <c r="N177" s="31">
        <v>1</v>
      </c>
      <c r="O177" s="31">
        <v>1</v>
      </c>
      <c r="P177" s="31">
        <v>2</v>
      </c>
      <c r="Q177" s="31">
        <v>1</v>
      </c>
      <c r="R177" s="31">
        <v>41640</v>
      </c>
      <c r="S177" s="31">
        <v>41791</v>
      </c>
      <c r="T177" s="31">
        <v>42480</v>
      </c>
      <c r="W177" s="31">
        <v>1</v>
      </c>
      <c r="X177" s="31">
        <v>2</v>
      </c>
      <c r="Y177" s="31">
        <v>2</v>
      </c>
      <c r="Z177" s="31">
        <v>2</v>
      </c>
      <c r="AA177" s="31">
        <v>2</v>
      </c>
      <c r="AB177" s="31">
        <v>2</v>
      </c>
      <c r="AC177" s="31">
        <v>2</v>
      </c>
      <c r="AD177" s="31">
        <v>2</v>
      </c>
      <c r="AE177" s="31">
        <v>2</v>
      </c>
      <c r="AF177" s="31">
        <v>1</v>
      </c>
      <c r="AG177" s="31">
        <v>1</v>
      </c>
      <c r="AH177" s="31">
        <v>1</v>
      </c>
      <c r="AI177" s="31">
        <v>6</v>
      </c>
      <c r="AJ177" s="31">
        <v>2</v>
      </c>
      <c r="AK177" s="31">
        <v>4</v>
      </c>
      <c r="AL177" s="31">
        <v>2</v>
      </c>
      <c r="AM177" s="31">
        <v>2</v>
      </c>
      <c r="AN177" s="31">
        <v>2</v>
      </c>
      <c r="AO177" s="31">
        <v>2</v>
      </c>
      <c r="AP177" s="31">
        <v>2</v>
      </c>
      <c r="AQ177" s="31">
        <v>2</v>
      </c>
      <c r="AR177" s="31">
        <v>2</v>
      </c>
      <c r="AS177" s="31">
        <v>2</v>
      </c>
      <c r="AT177" s="31">
        <v>2</v>
      </c>
      <c r="AU177" s="31">
        <v>2</v>
      </c>
      <c r="AV177" s="31">
        <v>1</v>
      </c>
      <c r="AW177" s="31">
        <v>1</v>
      </c>
      <c r="AX177" s="31">
        <v>1</v>
      </c>
      <c r="AY177" s="31">
        <v>1</v>
      </c>
      <c r="AZ177" s="31">
        <v>1</v>
      </c>
      <c r="BA177" s="31">
        <v>1</v>
      </c>
      <c r="BB177" s="31">
        <v>2</v>
      </c>
      <c r="BC177" s="31">
        <v>1</v>
      </c>
      <c r="BD177" s="31">
        <v>1</v>
      </c>
      <c r="BE177" s="31">
        <v>1</v>
      </c>
      <c r="BF177" s="31">
        <v>2</v>
      </c>
      <c r="BG177" s="31">
        <v>1</v>
      </c>
      <c r="BH177" s="31">
        <v>1</v>
      </c>
      <c r="BI177" s="31">
        <v>2</v>
      </c>
      <c r="BJ177" s="31">
        <v>1</v>
      </c>
      <c r="BK177" s="31">
        <v>2</v>
      </c>
      <c r="BL177" s="31">
        <v>1</v>
      </c>
      <c r="BM177" s="31">
        <v>2</v>
      </c>
      <c r="BN177" s="31">
        <v>2</v>
      </c>
      <c r="BO177" s="31">
        <v>2</v>
      </c>
      <c r="BP177" s="31">
        <v>2</v>
      </c>
      <c r="BQ177" s="31">
        <v>1</v>
      </c>
      <c r="BT177" s="31">
        <v>2</v>
      </c>
      <c r="BU177" s="31">
        <v>2</v>
      </c>
      <c r="BV177" s="31">
        <v>2</v>
      </c>
      <c r="BW177" s="31">
        <v>2</v>
      </c>
      <c r="BX177" s="31">
        <v>2</v>
      </c>
      <c r="BY177" s="31">
        <v>2</v>
      </c>
      <c r="BZ177" s="31">
        <v>2</v>
      </c>
      <c r="CA177" s="31">
        <v>2</v>
      </c>
      <c r="CC177" s="31">
        <v>2</v>
      </c>
      <c r="CD177" s="31">
        <v>1</v>
      </c>
      <c r="CH177" s="31">
        <v>1</v>
      </c>
      <c r="CM177" s="31">
        <v>14</v>
      </c>
      <c r="CN177" s="31">
        <v>12</v>
      </c>
      <c r="CO177" s="31">
        <v>17</v>
      </c>
      <c r="CP177" s="31">
        <v>5</v>
      </c>
      <c r="DA177" s="31">
        <v>2</v>
      </c>
      <c r="DB177" s="31">
        <v>4</v>
      </c>
      <c r="DC177" s="31">
        <v>6</v>
      </c>
      <c r="DF177" s="31">
        <v>3</v>
      </c>
      <c r="DG177" s="31">
        <v>4</v>
      </c>
      <c r="DH177" s="31">
        <v>4</v>
      </c>
      <c r="DI177" s="31">
        <v>1</v>
      </c>
      <c r="DJ177" s="31">
        <v>4</v>
      </c>
      <c r="DK177" s="31">
        <v>4</v>
      </c>
      <c r="DL177" s="31">
        <v>4</v>
      </c>
      <c r="DM177" s="31">
        <v>3</v>
      </c>
      <c r="DN177" s="31">
        <v>3</v>
      </c>
      <c r="DO177" s="31">
        <v>4</v>
      </c>
      <c r="DP177" s="31">
        <v>4</v>
      </c>
      <c r="DQ177" s="31">
        <v>4</v>
      </c>
      <c r="DR177" s="31">
        <v>42</v>
      </c>
      <c r="DS177" s="31">
        <v>42</v>
      </c>
      <c r="DT177" s="31">
        <v>77</v>
      </c>
      <c r="DU177" s="31">
        <v>332</v>
      </c>
      <c r="DV177" s="31">
        <v>294</v>
      </c>
      <c r="DX177" s="31">
        <v>3.5</v>
      </c>
      <c r="DY177" s="31">
        <v>3.2</v>
      </c>
      <c r="DZ177" s="31">
        <v>4.8</v>
      </c>
      <c r="EB177" s="31">
        <v>0.67</v>
      </c>
      <c r="EC177" s="31">
        <v>0.7</v>
      </c>
      <c r="ED177" s="31">
        <v>1.3</v>
      </c>
      <c r="EF177" s="31">
        <v>173</v>
      </c>
      <c r="EG177" s="31">
        <v>0</v>
      </c>
      <c r="EH177" s="31">
        <v>200</v>
      </c>
      <c r="EJ177" s="31">
        <v>29</v>
      </c>
      <c r="EK177" s="31">
        <v>40</v>
      </c>
      <c r="EL177" s="31">
        <v>60</v>
      </c>
      <c r="EN177" s="31">
        <v>101</v>
      </c>
      <c r="EO177" s="31">
        <v>0</v>
      </c>
      <c r="EP177" s="31">
        <v>100</v>
      </c>
      <c r="ER177" s="31">
        <v>138</v>
      </c>
      <c r="ES177" s="31">
        <v>0</v>
      </c>
      <c r="ET177" s="31">
        <v>150</v>
      </c>
      <c r="EV177" s="31">
        <v>2</v>
      </c>
      <c r="EW177" s="31">
        <v>2</v>
      </c>
      <c r="EX177" s="31">
        <v>2</v>
      </c>
      <c r="EZ177" s="31">
        <v>1</v>
      </c>
      <c r="FA177" s="31">
        <v>3</v>
      </c>
      <c r="FD177" s="31">
        <v>53</v>
      </c>
      <c r="FK177" s="31">
        <v>1</v>
      </c>
      <c r="FL177" s="31">
        <v>2</v>
      </c>
      <c r="FM177" s="31">
        <v>2</v>
      </c>
      <c r="FN177" s="31">
        <v>2</v>
      </c>
      <c r="FO177" s="31">
        <v>2</v>
      </c>
      <c r="FP177" s="31">
        <v>2</v>
      </c>
      <c r="FQ177" s="31">
        <v>2</v>
      </c>
      <c r="FR177" s="31">
        <v>2</v>
      </c>
      <c r="FS177" s="31">
        <v>4</v>
      </c>
      <c r="FT177" s="31">
        <v>2</v>
      </c>
      <c r="FU177" s="31">
        <v>2</v>
      </c>
      <c r="FV177" s="31">
        <v>2</v>
      </c>
      <c r="FW177" s="31">
        <v>1</v>
      </c>
      <c r="FX177" s="31">
        <v>1</v>
      </c>
      <c r="FY177" s="31">
        <v>2</v>
      </c>
      <c r="GA177" s="31">
        <v>2</v>
      </c>
      <c r="GB177" s="31">
        <v>2</v>
      </c>
      <c r="GC177" s="31">
        <v>2</v>
      </c>
      <c r="GD177" s="31">
        <v>1965</v>
      </c>
      <c r="GE177" s="31">
        <v>1</v>
      </c>
      <c r="GF177" s="31">
        <v>1980</v>
      </c>
      <c r="GG177" s="31">
        <v>1</v>
      </c>
      <c r="GH177" s="31">
        <v>2</v>
      </c>
      <c r="GJ177" s="31">
        <v>2</v>
      </c>
      <c r="GL177" s="31">
        <v>1</v>
      </c>
      <c r="GM177" s="31">
        <v>2016</v>
      </c>
      <c r="GO177" s="31">
        <v>2</v>
      </c>
      <c r="GQ177" s="31">
        <v>2</v>
      </c>
      <c r="GS177" s="31">
        <v>1</v>
      </c>
      <c r="GU177" s="31">
        <v>2</v>
      </c>
      <c r="GW177" s="31">
        <v>2</v>
      </c>
      <c r="HM177" s="31">
        <v>2</v>
      </c>
      <c r="HP177" s="31">
        <v>2</v>
      </c>
      <c r="HQ177" s="31">
        <v>2</v>
      </c>
      <c r="HR177" s="31">
        <v>2</v>
      </c>
      <c r="HS177" s="31">
        <v>2</v>
      </c>
      <c r="HT177" s="31">
        <v>2</v>
      </c>
      <c r="HU177" s="31">
        <v>2</v>
      </c>
      <c r="HV177" s="31">
        <v>2</v>
      </c>
      <c r="HZ177" s="31">
        <v>2</v>
      </c>
      <c r="IA177" s="31">
        <v>2</v>
      </c>
      <c r="IB177" s="31">
        <v>2</v>
      </c>
      <c r="IC177" s="31">
        <v>2</v>
      </c>
      <c r="ID177" s="31">
        <v>2</v>
      </c>
      <c r="IE177" s="31">
        <v>2</v>
      </c>
      <c r="IF177" s="31">
        <v>2</v>
      </c>
      <c r="IJ177" s="31">
        <v>2</v>
      </c>
      <c r="IK177" s="31">
        <v>2</v>
      </c>
      <c r="IL177" s="31">
        <v>2</v>
      </c>
      <c r="IM177" s="31">
        <v>2</v>
      </c>
      <c r="IN177" s="31">
        <v>2</v>
      </c>
      <c r="IO177" s="31">
        <v>2</v>
      </c>
      <c r="IP177" s="31">
        <v>2</v>
      </c>
      <c r="IT177" s="31">
        <v>2</v>
      </c>
      <c r="IU177" s="31">
        <v>2</v>
      </c>
      <c r="IV177" s="31">
        <v>2</v>
      </c>
      <c r="IW177" s="31">
        <v>2</v>
      </c>
      <c r="IX177" s="31">
        <v>2</v>
      </c>
      <c r="IY177" s="31">
        <v>2</v>
      </c>
      <c r="IZ177" s="31">
        <v>2</v>
      </c>
      <c r="JD177" s="31">
        <v>2</v>
      </c>
      <c r="JE177" s="31">
        <v>2</v>
      </c>
      <c r="JF177" s="31">
        <v>2</v>
      </c>
      <c r="JG177" s="31">
        <v>2</v>
      </c>
      <c r="JH177" s="31">
        <v>2</v>
      </c>
      <c r="JI177" s="31">
        <v>2</v>
      </c>
      <c r="JJ177" s="31">
        <v>2</v>
      </c>
      <c r="JZ177" s="31">
        <v>2</v>
      </c>
      <c r="KB177" s="31">
        <v>80</v>
      </c>
      <c r="KC177" s="31">
        <v>2</v>
      </c>
      <c r="KE177" s="31">
        <v>89</v>
      </c>
      <c r="LA177" s="31" t="s">
        <v>360</v>
      </c>
      <c r="LB177" s="31" t="s">
        <v>1648</v>
      </c>
      <c r="LC177" s="31">
        <v>2</v>
      </c>
      <c r="LE177" s="31" t="s">
        <v>2869</v>
      </c>
      <c r="LF177" s="31">
        <v>2</v>
      </c>
      <c r="LG177" s="31">
        <v>2</v>
      </c>
      <c r="LI177" s="31">
        <v>2</v>
      </c>
      <c r="LK177" s="31">
        <v>2</v>
      </c>
      <c r="LM177" s="31">
        <v>2</v>
      </c>
      <c r="LO177" s="31">
        <v>1</v>
      </c>
      <c r="LQ177" s="31">
        <v>2</v>
      </c>
      <c r="LS177" s="31">
        <v>2</v>
      </c>
      <c r="LU177" s="31">
        <v>1</v>
      </c>
      <c r="LW177" s="31">
        <v>2</v>
      </c>
      <c r="LY177" s="31">
        <v>2</v>
      </c>
      <c r="MA177" s="31">
        <v>2</v>
      </c>
      <c r="MC177" s="31">
        <v>2</v>
      </c>
      <c r="ME177" s="31">
        <v>2</v>
      </c>
      <c r="MG177" s="31">
        <v>2</v>
      </c>
      <c r="MI177" s="31">
        <v>2</v>
      </c>
      <c r="MK177" s="31">
        <v>2</v>
      </c>
      <c r="MM177" s="31">
        <v>2</v>
      </c>
      <c r="MO177" s="31">
        <v>2</v>
      </c>
      <c r="MQ177" s="31">
        <v>2</v>
      </c>
      <c r="MS177" s="31">
        <v>2</v>
      </c>
      <c r="MU177" s="31">
        <v>2</v>
      </c>
      <c r="MW177" s="31">
        <v>2</v>
      </c>
      <c r="MY177" s="31" t="s">
        <v>355</v>
      </c>
      <c r="NC177" s="31">
        <v>2</v>
      </c>
      <c r="NE177" s="31">
        <v>2</v>
      </c>
      <c r="NG177" s="31">
        <v>2</v>
      </c>
      <c r="NI177" s="31">
        <v>2</v>
      </c>
      <c r="NK177" s="31">
        <v>2</v>
      </c>
      <c r="NM177" s="31">
        <v>2</v>
      </c>
      <c r="NO177" s="31">
        <v>2</v>
      </c>
      <c r="NQ177" s="31">
        <v>2</v>
      </c>
      <c r="NS177" s="31">
        <v>2</v>
      </c>
      <c r="NU177" s="31">
        <v>2</v>
      </c>
      <c r="NW177" s="31">
        <v>2</v>
      </c>
      <c r="NY177" s="31">
        <v>2</v>
      </c>
      <c r="OA177" s="31">
        <v>2</v>
      </c>
      <c r="OC177" s="31">
        <v>2</v>
      </c>
      <c r="OE177" s="31">
        <v>2</v>
      </c>
      <c r="OG177" s="31">
        <v>2</v>
      </c>
      <c r="OI177" s="31">
        <v>2</v>
      </c>
      <c r="OK177" s="31">
        <v>2</v>
      </c>
      <c r="OM177" s="31">
        <v>2</v>
      </c>
      <c r="OO177" s="31">
        <v>2</v>
      </c>
      <c r="OQ177" s="31" t="s">
        <v>355</v>
      </c>
      <c r="OS177" s="31">
        <v>2</v>
      </c>
      <c r="OU177" s="31">
        <v>2</v>
      </c>
      <c r="OW177" s="31">
        <v>2</v>
      </c>
      <c r="OY177" s="31">
        <v>2</v>
      </c>
      <c r="PA177" s="31">
        <v>2</v>
      </c>
      <c r="PC177" s="31">
        <v>2</v>
      </c>
      <c r="PE177" s="31">
        <v>2</v>
      </c>
      <c r="PG177" s="31">
        <v>2</v>
      </c>
      <c r="PI177" s="31">
        <v>2</v>
      </c>
      <c r="PK177" s="31">
        <v>2</v>
      </c>
      <c r="PM177" s="31">
        <v>2</v>
      </c>
      <c r="PO177" s="31">
        <v>2</v>
      </c>
      <c r="PQ177" s="31">
        <v>2</v>
      </c>
      <c r="PS177" s="31">
        <v>2</v>
      </c>
      <c r="PU177" s="31">
        <v>2</v>
      </c>
      <c r="PW177" s="31">
        <v>2</v>
      </c>
      <c r="PY177" s="31">
        <v>2</v>
      </c>
      <c r="QA177" s="31">
        <v>2</v>
      </c>
      <c r="QC177" s="31">
        <v>2</v>
      </c>
      <c r="QE177" s="31">
        <v>2</v>
      </c>
      <c r="QG177" s="31">
        <v>2</v>
      </c>
      <c r="QI177" s="31" t="s">
        <v>355</v>
      </c>
      <c r="QK177" s="31">
        <v>2</v>
      </c>
      <c r="QL177" s="31">
        <v>2</v>
      </c>
      <c r="QM177" s="31">
        <v>2</v>
      </c>
      <c r="QN177" s="31">
        <v>2</v>
      </c>
      <c r="QO177" s="31">
        <v>2</v>
      </c>
      <c r="QP177" s="31">
        <v>2</v>
      </c>
      <c r="QQ177" s="31">
        <v>2</v>
      </c>
      <c r="QR177" s="31">
        <v>2</v>
      </c>
      <c r="QS177" s="31">
        <v>2</v>
      </c>
      <c r="QT177" s="31">
        <v>2</v>
      </c>
      <c r="QU177" s="31">
        <v>2</v>
      </c>
      <c r="QV177" s="31">
        <v>2</v>
      </c>
      <c r="QW177" s="31">
        <v>2</v>
      </c>
      <c r="QX177" s="31">
        <v>2</v>
      </c>
      <c r="QY177" s="31">
        <v>2</v>
      </c>
      <c r="QZ177" s="31">
        <v>2</v>
      </c>
      <c r="RA177" s="31">
        <v>2</v>
      </c>
      <c r="RB177" s="31">
        <v>2</v>
      </c>
      <c r="RC177" s="31">
        <v>2</v>
      </c>
      <c r="RD177" s="31">
        <v>2</v>
      </c>
      <c r="RE177" s="31">
        <v>1</v>
      </c>
      <c r="RF177" s="31">
        <v>2</v>
      </c>
      <c r="RG177" s="31">
        <v>2</v>
      </c>
      <c r="RH177" s="31">
        <v>1</v>
      </c>
      <c r="RI177" s="31">
        <v>2</v>
      </c>
      <c r="RJ177" s="31">
        <v>2</v>
      </c>
      <c r="RK177" s="31">
        <v>2</v>
      </c>
      <c r="RL177" s="31">
        <v>2</v>
      </c>
      <c r="RM177" s="31">
        <v>2</v>
      </c>
      <c r="RN177" s="31">
        <v>2</v>
      </c>
      <c r="RO177" s="31">
        <v>1</v>
      </c>
      <c r="RP177" s="31">
        <v>2</v>
      </c>
      <c r="RQ177" s="31">
        <v>2</v>
      </c>
      <c r="RR177" s="31">
        <v>2</v>
      </c>
      <c r="RS177" s="31">
        <v>2</v>
      </c>
      <c r="RT177" s="31" t="s">
        <v>1556</v>
      </c>
      <c r="RX177" s="31">
        <v>4</v>
      </c>
      <c r="RY177" s="31">
        <v>2</v>
      </c>
      <c r="RZ177" s="31">
        <v>2</v>
      </c>
      <c r="SA177" s="31">
        <v>2</v>
      </c>
      <c r="SB177" s="31">
        <v>2</v>
      </c>
      <c r="SC177" s="31">
        <v>2</v>
      </c>
      <c r="SD177" s="31">
        <v>4</v>
      </c>
      <c r="SE177" s="31">
        <v>2</v>
      </c>
      <c r="SF177" s="31">
        <v>2</v>
      </c>
      <c r="SG177" s="31">
        <v>2</v>
      </c>
      <c r="SH177" s="31">
        <v>2</v>
      </c>
      <c r="SI177" s="31">
        <v>2</v>
      </c>
      <c r="SJ177" s="31">
        <v>2</v>
      </c>
      <c r="SK177" s="31">
        <v>2</v>
      </c>
      <c r="SL177" s="31">
        <v>2</v>
      </c>
      <c r="SM177" s="31" t="s">
        <v>1442</v>
      </c>
      <c r="SO177" s="31">
        <v>1</v>
      </c>
      <c r="SP177" s="31">
        <v>2</v>
      </c>
      <c r="SQ177" s="31">
        <v>2</v>
      </c>
      <c r="SR177" s="31">
        <v>1</v>
      </c>
      <c r="SS177" s="31">
        <v>2</v>
      </c>
      <c r="ST177" s="31">
        <v>2</v>
      </c>
      <c r="SU177" s="31">
        <v>2</v>
      </c>
      <c r="SV177" s="31">
        <v>2</v>
      </c>
      <c r="SW177" s="31" t="s">
        <v>1442</v>
      </c>
      <c r="SX177" s="31">
        <v>0.5</v>
      </c>
      <c r="SZ177" s="31">
        <v>2</v>
      </c>
      <c r="TA177" s="31">
        <v>2</v>
      </c>
      <c r="TB177" s="31">
        <v>2</v>
      </c>
      <c r="TC177" s="31">
        <v>2</v>
      </c>
      <c r="TD177" s="31">
        <v>2</v>
      </c>
      <c r="TE177" s="31">
        <v>2</v>
      </c>
      <c r="TF177" s="31">
        <v>2</v>
      </c>
      <c r="TG177" s="31">
        <v>2</v>
      </c>
      <c r="TH177" s="31" t="s">
        <v>1442</v>
      </c>
      <c r="TJ177" s="31" t="s">
        <v>1442</v>
      </c>
      <c r="TK177" s="31" t="s">
        <v>1442</v>
      </c>
      <c r="TM177" s="31" t="s">
        <v>356</v>
      </c>
      <c r="TQ177" s="31">
        <v>2.5</v>
      </c>
      <c r="TS177" s="31">
        <v>2</v>
      </c>
      <c r="TT177" s="31">
        <v>2</v>
      </c>
      <c r="TU177" s="31">
        <v>2</v>
      </c>
      <c r="TV177" s="31">
        <v>1</v>
      </c>
      <c r="TW177" s="31">
        <v>2</v>
      </c>
      <c r="TX177" s="31">
        <v>2</v>
      </c>
      <c r="TY177" s="31">
        <v>2</v>
      </c>
      <c r="TZ177" s="31">
        <v>1</v>
      </c>
      <c r="UA177" s="31">
        <v>1</v>
      </c>
    </row>
    <row r="178" spans="1:547" s="31" customFormat="1" ht="13.5" customHeight="1">
      <c r="A178" s="31">
        <f t="shared" si="2"/>
        <v>176</v>
      </c>
      <c r="B178" s="31">
        <v>176</v>
      </c>
      <c r="C178" s="31">
        <v>36</v>
      </c>
      <c r="D178" s="31" t="s">
        <v>2767</v>
      </c>
      <c r="E178" s="31" t="s">
        <v>2870</v>
      </c>
      <c r="F178" s="31">
        <v>2</v>
      </c>
      <c r="G178" s="31" t="s">
        <v>2871</v>
      </c>
      <c r="H178" s="31">
        <v>42217</v>
      </c>
      <c r="I178" s="31">
        <v>19881</v>
      </c>
      <c r="J178" s="31">
        <v>1</v>
      </c>
      <c r="K178" s="31">
        <v>1</v>
      </c>
      <c r="L178" s="31">
        <v>1</v>
      </c>
      <c r="M178" s="31">
        <v>1</v>
      </c>
      <c r="N178" s="31">
        <v>1</v>
      </c>
      <c r="O178" s="31">
        <v>1</v>
      </c>
      <c r="P178" s="31">
        <v>1</v>
      </c>
      <c r="Q178" s="31">
        <v>1</v>
      </c>
      <c r="R178" s="31">
        <v>41275</v>
      </c>
      <c r="S178" s="31">
        <v>41640</v>
      </c>
      <c r="T178" s="31">
        <v>42159</v>
      </c>
      <c r="U178" s="31">
        <v>42592</v>
      </c>
      <c r="V178" s="31">
        <v>42632</v>
      </c>
      <c r="W178" s="31">
        <v>1</v>
      </c>
      <c r="X178" s="31">
        <v>2</v>
      </c>
      <c r="Y178" s="31">
        <v>2</v>
      </c>
      <c r="Z178" s="31">
        <v>2</v>
      </c>
      <c r="AA178" s="31">
        <v>2</v>
      </c>
      <c r="AB178" s="31">
        <v>2</v>
      </c>
      <c r="AC178" s="31">
        <v>2</v>
      </c>
      <c r="AD178" s="31">
        <v>2</v>
      </c>
      <c r="AE178" s="31">
        <v>3</v>
      </c>
      <c r="AF178" s="31">
        <v>2</v>
      </c>
      <c r="AG178" s="31">
        <v>2</v>
      </c>
      <c r="AH178" s="31">
        <v>2</v>
      </c>
      <c r="AI178" s="31">
        <v>6</v>
      </c>
      <c r="AJ178" s="31">
        <v>2</v>
      </c>
      <c r="AK178" s="31">
        <v>4</v>
      </c>
      <c r="AL178" s="31">
        <v>2</v>
      </c>
      <c r="AM178" s="31">
        <v>2</v>
      </c>
      <c r="AN178" s="31">
        <v>2</v>
      </c>
      <c r="AO178" s="31">
        <v>2</v>
      </c>
      <c r="AP178" s="31">
        <v>2</v>
      </c>
      <c r="AQ178" s="31">
        <v>2</v>
      </c>
      <c r="AR178" s="31">
        <v>2</v>
      </c>
      <c r="AS178" s="31">
        <v>2</v>
      </c>
      <c r="AT178" s="31">
        <v>2</v>
      </c>
      <c r="AU178" s="31">
        <v>2</v>
      </c>
      <c r="AV178" s="31">
        <v>1</v>
      </c>
      <c r="AW178" s="31">
        <v>1</v>
      </c>
      <c r="AX178" s="31">
        <v>1</v>
      </c>
      <c r="AY178" s="31">
        <v>2</v>
      </c>
      <c r="AZ178" s="31">
        <v>1</v>
      </c>
      <c r="BA178" s="31">
        <v>2</v>
      </c>
      <c r="BB178" s="31">
        <v>2</v>
      </c>
      <c r="BC178" s="31">
        <v>1</v>
      </c>
      <c r="BD178" s="31">
        <v>1</v>
      </c>
      <c r="BE178" s="31">
        <v>2</v>
      </c>
      <c r="BF178" s="31">
        <v>2</v>
      </c>
      <c r="BG178" s="31">
        <v>1</v>
      </c>
      <c r="BH178" s="31">
        <v>2</v>
      </c>
      <c r="BI178" s="31">
        <v>2</v>
      </c>
      <c r="BJ178" s="31">
        <v>2</v>
      </c>
      <c r="BK178" s="31">
        <v>2</v>
      </c>
      <c r="BL178" s="31">
        <v>2</v>
      </c>
      <c r="BM178" s="31">
        <v>2</v>
      </c>
      <c r="BN178" s="31">
        <v>2</v>
      </c>
      <c r="BO178" s="31">
        <v>2</v>
      </c>
      <c r="BP178" s="31">
        <v>2</v>
      </c>
      <c r="BQ178" s="31">
        <v>1</v>
      </c>
      <c r="BT178" s="31">
        <v>2</v>
      </c>
      <c r="BU178" s="31">
        <v>2</v>
      </c>
      <c r="BV178" s="31">
        <v>2</v>
      </c>
      <c r="BW178" s="31">
        <v>2</v>
      </c>
      <c r="BX178" s="31">
        <v>2</v>
      </c>
      <c r="BY178" s="31">
        <v>1</v>
      </c>
      <c r="BZ178" s="31">
        <v>2</v>
      </c>
      <c r="CA178" s="31">
        <v>2</v>
      </c>
      <c r="CD178" s="31">
        <v>1</v>
      </c>
      <c r="CH178" s="31">
        <v>1</v>
      </c>
      <c r="CM178" s="31">
        <v>19</v>
      </c>
      <c r="CN178" s="31">
        <v>19</v>
      </c>
      <c r="CO178" s="31">
        <v>23</v>
      </c>
      <c r="CP178" s="31">
        <v>25</v>
      </c>
      <c r="CQ178" s="31">
        <v>7</v>
      </c>
      <c r="CR178" s="31">
        <v>5</v>
      </c>
      <c r="CS178" s="31">
        <v>13</v>
      </c>
      <c r="CT178" s="31">
        <v>11</v>
      </c>
      <c r="CU178" s="31">
        <v>1</v>
      </c>
      <c r="DA178" s="31">
        <v>4</v>
      </c>
      <c r="DB178" s="31">
        <v>2</v>
      </c>
      <c r="DC178" s="31">
        <v>6</v>
      </c>
      <c r="DD178" s="31">
        <v>1</v>
      </c>
      <c r="DE178" s="31">
        <v>6</v>
      </c>
      <c r="DF178" s="31">
        <v>2</v>
      </c>
      <c r="DG178" s="31">
        <v>2</v>
      </c>
      <c r="DH178" s="31">
        <v>3</v>
      </c>
      <c r="DI178" s="31">
        <v>3</v>
      </c>
      <c r="DJ178" s="31">
        <v>3</v>
      </c>
      <c r="DK178" s="31">
        <v>2</v>
      </c>
      <c r="DL178" s="31">
        <v>2</v>
      </c>
      <c r="DM178" s="31">
        <v>1</v>
      </c>
      <c r="DN178" s="31">
        <v>1</v>
      </c>
      <c r="DO178" s="31">
        <v>3</v>
      </c>
      <c r="DP178" s="31">
        <v>3</v>
      </c>
      <c r="DQ178" s="31">
        <v>2</v>
      </c>
      <c r="DR178" s="31">
        <v>27</v>
      </c>
      <c r="DS178" s="31">
        <v>0.67854299363057302</v>
      </c>
      <c r="DT178" s="31">
        <v>21</v>
      </c>
      <c r="DX178" s="31">
        <v>2.74</v>
      </c>
      <c r="EB178" s="31">
        <v>0.36</v>
      </c>
      <c r="EF178" s="31">
        <v>171</v>
      </c>
      <c r="EJ178" s="31">
        <v>45</v>
      </c>
      <c r="ER178" s="31">
        <v>129</v>
      </c>
      <c r="EV178" s="31">
        <v>1</v>
      </c>
      <c r="EW178" s="31">
        <v>2</v>
      </c>
      <c r="EX178" s="31">
        <v>2</v>
      </c>
      <c r="EY178" s="31">
        <v>2</v>
      </c>
      <c r="EZ178" s="31">
        <v>1</v>
      </c>
      <c r="FA178" s="31">
        <v>1</v>
      </c>
      <c r="FB178" s="31">
        <v>1</v>
      </c>
      <c r="FC178" s="31">
        <v>1</v>
      </c>
      <c r="FD178" s="31">
        <v>53</v>
      </c>
      <c r="FK178" s="31">
        <v>2</v>
      </c>
      <c r="FL178" s="31">
        <v>2</v>
      </c>
      <c r="FM178" s="31">
        <v>2</v>
      </c>
      <c r="FN178" s="31">
        <v>2</v>
      </c>
      <c r="FO178" s="31">
        <v>2</v>
      </c>
      <c r="FP178" s="31">
        <v>2</v>
      </c>
      <c r="FQ178" s="31">
        <v>2</v>
      </c>
      <c r="FR178" s="31">
        <v>2</v>
      </c>
      <c r="FS178" s="31">
        <v>4</v>
      </c>
      <c r="FT178" s="31">
        <v>2</v>
      </c>
      <c r="FU178" s="31">
        <v>2</v>
      </c>
      <c r="FV178" s="31">
        <v>2</v>
      </c>
      <c r="FW178" s="31">
        <v>1</v>
      </c>
      <c r="FX178" s="31">
        <v>1</v>
      </c>
      <c r="FY178" s="31">
        <v>2</v>
      </c>
      <c r="GA178" s="31">
        <v>2</v>
      </c>
      <c r="GB178" s="31">
        <v>2</v>
      </c>
      <c r="GC178" s="31">
        <v>2</v>
      </c>
      <c r="GE178" s="31">
        <v>2</v>
      </c>
      <c r="GH178" s="31">
        <v>2</v>
      </c>
      <c r="GJ178" s="31">
        <v>2</v>
      </c>
      <c r="GL178" s="31">
        <v>2</v>
      </c>
      <c r="GO178" s="31">
        <v>2</v>
      </c>
      <c r="GQ178" s="31">
        <v>2</v>
      </c>
      <c r="GS178" s="31">
        <v>2</v>
      </c>
      <c r="GU178" s="31">
        <v>2</v>
      </c>
      <c r="GW178" s="31">
        <v>2</v>
      </c>
      <c r="HM178" s="31">
        <v>2</v>
      </c>
      <c r="HP178" s="31">
        <v>2</v>
      </c>
      <c r="HQ178" s="31">
        <v>2</v>
      </c>
      <c r="HR178" s="31">
        <v>2</v>
      </c>
      <c r="HS178" s="31">
        <v>2</v>
      </c>
      <c r="HT178" s="31">
        <v>2</v>
      </c>
      <c r="HU178" s="31">
        <v>2</v>
      </c>
      <c r="HV178" s="31">
        <v>2</v>
      </c>
      <c r="HZ178" s="31">
        <v>2</v>
      </c>
      <c r="IA178" s="31">
        <v>2</v>
      </c>
      <c r="IB178" s="31">
        <v>2</v>
      </c>
      <c r="IC178" s="31">
        <v>2</v>
      </c>
      <c r="ID178" s="31">
        <v>2</v>
      </c>
      <c r="IE178" s="31">
        <v>2</v>
      </c>
      <c r="IF178" s="31">
        <v>2</v>
      </c>
      <c r="IJ178" s="31">
        <v>2</v>
      </c>
      <c r="IK178" s="31">
        <v>2</v>
      </c>
      <c r="IL178" s="31">
        <v>2</v>
      </c>
      <c r="IM178" s="31">
        <v>2</v>
      </c>
      <c r="IN178" s="31">
        <v>2</v>
      </c>
      <c r="IO178" s="31">
        <v>2</v>
      </c>
      <c r="IP178" s="31">
        <v>2</v>
      </c>
      <c r="IT178" s="31">
        <v>2</v>
      </c>
      <c r="IU178" s="31">
        <v>2</v>
      </c>
      <c r="IV178" s="31">
        <v>2</v>
      </c>
      <c r="IW178" s="31">
        <v>2</v>
      </c>
      <c r="IX178" s="31">
        <v>2</v>
      </c>
      <c r="IY178" s="31">
        <v>2</v>
      </c>
      <c r="IZ178" s="31">
        <v>2</v>
      </c>
      <c r="JD178" s="31">
        <v>2</v>
      </c>
      <c r="JE178" s="31">
        <v>2</v>
      </c>
      <c r="JF178" s="31">
        <v>2</v>
      </c>
      <c r="JG178" s="31">
        <v>2</v>
      </c>
      <c r="JH178" s="31">
        <v>2</v>
      </c>
      <c r="JI178" s="31">
        <v>2</v>
      </c>
      <c r="JJ178" s="31">
        <v>2</v>
      </c>
      <c r="JZ178" s="31">
        <v>2</v>
      </c>
      <c r="KB178" s="31">
        <v>88</v>
      </c>
      <c r="KC178" s="31">
        <v>2</v>
      </c>
      <c r="KD178" s="31" t="s">
        <v>2872</v>
      </c>
      <c r="KE178" s="31">
        <v>65</v>
      </c>
      <c r="LA178" s="31" t="s">
        <v>1440</v>
      </c>
      <c r="LB178" s="31" t="s">
        <v>364</v>
      </c>
      <c r="LC178" s="31">
        <v>2</v>
      </c>
      <c r="LD178" s="31">
        <v>2</v>
      </c>
      <c r="LE178" s="31" t="s">
        <v>2873</v>
      </c>
      <c r="LF178" s="31">
        <v>2</v>
      </c>
      <c r="LG178" s="31">
        <v>2</v>
      </c>
      <c r="LI178" s="31">
        <v>2</v>
      </c>
      <c r="LK178" s="31">
        <v>2</v>
      </c>
      <c r="LM178" s="31">
        <v>2</v>
      </c>
      <c r="LO178" s="31">
        <v>2</v>
      </c>
      <c r="LQ178" s="31">
        <v>2</v>
      </c>
      <c r="LS178" s="31">
        <v>2</v>
      </c>
      <c r="LU178" s="31">
        <v>2</v>
      </c>
      <c r="LW178" s="31">
        <v>2</v>
      </c>
      <c r="LY178" s="31">
        <v>2</v>
      </c>
      <c r="MA178" s="31">
        <v>2</v>
      </c>
      <c r="MC178" s="31">
        <v>2</v>
      </c>
      <c r="ME178" s="31">
        <v>2</v>
      </c>
      <c r="MG178" s="31">
        <v>2</v>
      </c>
      <c r="MI178" s="31">
        <v>2</v>
      </c>
      <c r="MK178" s="31">
        <v>2</v>
      </c>
      <c r="MM178" s="31">
        <v>2</v>
      </c>
      <c r="MO178" s="31">
        <v>2</v>
      </c>
      <c r="MQ178" s="31">
        <v>2</v>
      </c>
      <c r="MS178" s="31">
        <v>2</v>
      </c>
      <c r="MU178" s="31">
        <v>2</v>
      </c>
      <c r="MW178" s="31">
        <v>2</v>
      </c>
      <c r="MY178" s="31" t="s">
        <v>355</v>
      </c>
      <c r="NC178" s="31">
        <v>2</v>
      </c>
      <c r="NE178" s="31">
        <v>2</v>
      </c>
      <c r="NG178" s="31">
        <v>2</v>
      </c>
      <c r="NI178" s="31">
        <v>2</v>
      </c>
      <c r="NK178" s="31">
        <v>2</v>
      </c>
      <c r="NM178" s="31">
        <v>2</v>
      </c>
      <c r="NO178" s="31">
        <v>2</v>
      </c>
      <c r="NQ178" s="31">
        <v>2</v>
      </c>
      <c r="NS178" s="31">
        <v>2</v>
      </c>
      <c r="NU178" s="31">
        <v>2</v>
      </c>
      <c r="NW178" s="31">
        <v>2</v>
      </c>
      <c r="NY178" s="31">
        <v>2</v>
      </c>
      <c r="OA178" s="31">
        <v>2</v>
      </c>
      <c r="OC178" s="31">
        <v>2</v>
      </c>
      <c r="OE178" s="31">
        <v>2</v>
      </c>
      <c r="OG178" s="31">
        <v>2</v>
      </c>
      <c r="OI178" s="31">
        <v>2</v>
      </c>
      <c r="OK178" s="31">
        <v>2</v>
      </c>
      <c r="OM178" s="31">
        <v>2</v>
      </c>
      <c r="OO178" s="31">
        <v>2</v>
      </c>
      <c r="OQ178" s="31" t="s">
        <v>355</v>
      </c>
      <c r="OS178" s="31">
        <v>2</v>
      </c>
      <c r="OU178" s="31">
        <v>2</v>
      </c>
      <c r="OW178" s="31">
        <v>2</v>
      </c>
      <c r="OY178" s="31">
        <v>2</v>
      </c>
      <c r="PA178" s="31">
        <v>2</v>
      </c>
      <c r="PC178" s="31">
        <v>2</v>
      </c>
      <c r="PE178" s="31">
        <v>2</v>
      </c>
      <c r="PG178" s="31">
        <v>2</v>
      </c>
      <c r="PI178" s="31">
        <v>2</v>
      </c>
      <c r="PK178" s="31">
        <v>2</v>
      </c>
      <c r="PM178" s="31">
        <v>2</v>
      </c>
      <c r="PO178" s="31">
        <v>2</v>
      </c>
      <c r="PQ178" s="31">
        <v>2</v>
      </c>
      <c r="PS178" s="31">
        <v>2</v>
      </c>
      <c r="PU178" s="31">
        <v>2</v>
      </c>
      <c r="PW178" s="31">
        <v>2</v>
      </c>
      <c r="PY178" s="31">
        <v>2</v>
      </c>
      <c r="QA178" s="31">
        <v>2</v>
      </c>
      <c r="QC178" s="31">
        <v>2</v>
      </c>
      <c r="QE178" s="31">
        <v>2</v>
      </c>
      <c r="QG178" s="31">
        <v>2</v>
      </c>
      <c r="QI178" s="31" t="s">
        <v>355</v>
      </c>
      <c r="QK178" s="31">
        <v>1</v>
      </c>
      <c r="QL178" s="31">
        <v>2</v>
      </c>
      <c r="QM178" s="31">
        <v>2</v>
      </c>
      <c r="QN178" s="31">
        <v>2</v>
      </c>
      <c r="QO178" s="31">
        <v>2</v>
      </c>
      <c r="QP178" s="31">
        <v>2</v>
      </c>
      <c r="QQ178" s="31">
        <v>2</v>
      </c>
      <c r="QR178" s="31">
        <v>2</v>
      </c>
      <c r="QS178" s="31">
        <v>2</v>
      </c>
      <c r="QT178" s="31">
        <v>2</v>
      </c>
      <c r="QU178" s="31">
        <v>2</v>
      </c>
      <c r="QV178" s="31">
        <v>2</v>
      </c>
      <c r="QW178" s="31">
        <v>2</v>
      </c>
      <c r="QX178" s="31">
        <v>2</v>
      </c>
      <c r="QY178" s="31">
        <v>2</v>
      </c>
      <c r="QZ178" s="31">
        <v>2</v>
      </c>
      <c r="RA178" s="31">
        <v>2</v>
      </c>
      <c r="RB178" s="31">
        <v>2</v>
      </c>
      <c r="RC178" s="31">
        <v>2</v>
      </c>
      <c r="RD178" s="31">
        <v>2</v>
      </c>
      <c r="RE178" s="31">
        <v>2</v>
      </c>
      <c r="RF178" s="31">
        <v>2</v>
      </c>
      <c r="RG178" s="31">
        <v>2</v>
      </c>
      <c r="RH178" s="31">
        <v>2</v>
      </c>
      <c r="RI178" s="31">
        <v>2</v>
      </c>
      <c r="RJ178" s="31">
        <v>2</v>
      </c>
      <c r="RK178" s="31">
        <v>2</v>
      </c>
      <c r="RL178" s="31">
        <v>2</v>
      </c>
      <c r="RM178" s="31">
        <v>2</v>
      </c>
      <c r="RN178" s="31">
        <v>2</v>
      </c>
      <c r="RO178" s="31">
        <v>2</v>
      </c>
      <c r="RP178" s="31">
        <v>2</v>
      </c>
      <c r="RQ178" s="31">
        <v>2</v>
      </c>
      <c r="RR178" s="31">
        <v>2</v>
      </c>
      <c r="RS178" s="31">
        <v>2</v>
      </c>
      <c r="RT178" s="31" t="s">
        <v>1789</v>
      </c>
      <c r="RX178" s="31">
        <v>3</v>
      </c>
      <c r="RY178" s="31">
        <v>1</v>
      </c>
      <c r="RZ178" s="31">
        <v>2</v>
      </c>
      <c r="SA178" s="31">
        <v>2</v>
      </c>
      <c r="SB178" s="31">
        <v>2</v>
      </c>
      <c r="SC178" s="31">
        <v>2</v>
      </c>
      <c r="SD178" s="31">
        <v>3</v>
      </c>
      <c r="SE178" s="31">
        <v>1</v>
      </c>
      <c r="SF178" s="31">
        <v>2</v>
      </c>
      <c r="SG178" s="31">
        <v>2</v>
      </c>
      <c r="SH178" s="31">
        <v>2</v>
      </c>
      <c r="SI178" s="31">
        <v>2</v>
      </c>
      <c r="SJ178" s="31">
        <v>2</v>
      </c>
      <c r="SK178" s="31">
        <v>2</v>
      </c>
      <c r="SL178" s="31">
        <v>2</v>
      </c>
      <c r="SM178" s="31" t="s">
        <v>1802</v>
      </c>
      <c r="SO178" s="31">
        <v>2</v>
      </c>
      <c r="SP178" s="31">
        <v>2</v>
      </c>
      <c r="SQ178" s="31">
        <v>1</v>
      </c>
      <c r="SR178" s="31">
        <v>2</v>
      </c>
      <c r="SS178" s="31">
        <v>2</v>
      </c>
      <c r="ST178" s="31">
        <v>2</v>
      </c>
      <c r="SU178" s="31">
        <v>1</v>
      </c>
      <c r="SV178" s="31">
        <v>2</v>
      </c>
      <c r="SW178" s="31" t="s">
        <v>1442</v>
      </c>
      <c r="SX178" s="31">
        <v>6</v>
      </c>
      <c r="SZ178" s="31">
        <v>2</v>
      </c>
      <c r="TA178" s="31">
        <v>2</v>
      </c>
      <c r="TB178" s="31">
        <v>2</v>
      </c>
      <c r="TC178" s="31">
        <v>2</v>
      </c>
      <c r="TD178" s="31">
        <v>2</v>
      </c>
      <c r="TE178" s="31">
        <v>1</v>
      </c>
      <c r="TF178" s="31">
        <v>2</v>
      </c>
      <c r="TG178" s="31">
        <v>1</v>
      </c>
      <c r="TH178" s="31" t="s">
        <v>1442</v>
      </c>
      <c r="TJ178" s="31" t="s">
        <v>1802</v>
      </c>
      <c r="TK178" s="31" t="s">
        <v>1442</v>
      </c>
      <c r="TQ178" s="31">
        <v>6</v>
      </c>
      <c r="TS178" s="31">
        <v>2</v>
      </c>
      <c r="TT178" s="31">
        <v>2</v>
      </c>
      <c r="TU178" s="31">
        <v>2</v>
      </c>
      <c r="TV178" s="31">
        <v>2</v>
      </c>
      <c r="TW178" s="31">
        <v>2</v>
      </c>
      <c r="TX178" s="31">
        <v>2</v>
      </c>
      <c r="TY178" s="31">
        <v>2</v>
      </c>
      <c r="TZ178" s="31">
        <v>1</v>
      </c>
      <c r="UA178" s="31">
        <v>1</v>
      </c>
    </row>
    <row r="179" spans="1:547" s="31" customFormat="1" ht="13.5" customHeight="1">
      <c r="A179" s="31">
        <f t="shared" si="2"/>
        <v>177</v>
      </c>
      <c r="B179" s="31">
        <v>177</v>
      </c>
      <c r="C179" s="31">
        <v>37</v>
      </c>
      <c r="D179" s="31" t="s">
        <v>2767</v>
      </c>
      <c r="E179" s="31" t="s">
        <v>2874</v>
      </c>
      <c r="F179" s="31">
        <v>3</v>
      </c>
      <c r="H179" s="31">
        <v>42524</v>
      </c>
      <c r="I179" s="31">
        <v>14977</v>
      </c>
      <c r="J179" s="31">
        <v>2</v>
      </c>
      <c r="K179" s="31">
        <v>1</v>
      </c>
      <c r="L179" s="31">
        <v>1</v>
      </c>
      <c r="M179" s="31">
        <v>1</v>
      </c>
      <c r="N179" s="31">
        <v>1</v>
      </c>
      <c r="O179" s="31">
        <v>1</v>
      </c>
      <c r="P179" s="31">
        <v>1</v>
      </c>
      <c r="Q179" s="31">
        <v>1</v>
      </c>
      <c r="R179" s="31">
        <v>42005</v>
      </c>
      <c r="S179" s="31">
        <v>42370</v>
      </c>
      <c r="T179" s="31">
        <v>42493</v>
      </c>
      <c r="W179" s="31">
        <v>1</v>
      </c>
      <c r="X179" s="31">
        <v>2</v>
      </c>
      <c r="Y179" s="31">
        <v>2</v>
      </c>
      <c r="Z179" s="31">
        <v>2</v>
      </c>
      <c r="AA179" s="31">
        <v>2</v>
      </c>
      <c r="AB179" s="31">
        <v>2</v>
      </c>
      <c r="AC179" s="31">
        <v>2</v>
      </c>
      <c r="AD179" s="31">
        <v>2</v>
      </c>
      <c r="AE179" s="31">
        <v>2</v>
      </c>
      <c r="AF179" s="31">
        <v>2</v>
      </c>
      <c r="AG179" s="31">
        <v>1</v>
      </c>
      <c r="AH179" s="31">
        <v>1</v>
      </c>
      <c r="AI179" s="31">
        <v>6</v>
      </c>
      <c r="AJ179" s="31">
        <v>2</v>
      </c>
      <c r="AK179" s="31">
        <v>4</v>
      </c>
      <c r="AL179" s="31">
        <v>2</v>
      </c>
      <c r="AM179" s="31">
        <v>2</v>
      </c>
      <c r="AN179" s="31">
        <v>2</v>
      </c>
      <c r="AO179" s="31">
        <v>2</v>
      </c>
      <c r="AP179" s="31">
        <v>2</v>
      </c>
      <c r="AQ179" s="31">
        <v>2</v>
      </c>
      <c r="AR179" s="31">
        <v>2</v>
      </c>
      <c r="AS179" s="31">
        <v>2</v>
      </c>
      <c r="AT179" s="31">
        <v>2</v>
      </c>
      <c r="AU179" s="31">
        <v>2</v>
      </c>
      <c r="AV179" s="31">
        <v>1</v>
      </c>
      <c r="AW179" s="31">
        <v>2</v>
      </c>
      <c r="AX179" s="31">
        <v>2</v>
      </c>
      <c r="AY179" s="31">
        <v>2</v>
      </c>
      <c r="AZ179" s="31">
        <v>2</v>
      </c>
      <c r="BA179" s="31">
        <v>1</v>
      </c>
      <c r="BB179" s="31">
        <v>1</v>
      </c>
      <c r="BC179" s="31">
        <v>2</v>
      </c>
      <c r="BD179" s="31">
        <v>2</v>
      </c>
      <c r="BE179" s="31">
        <v>2</v>
      </c>
      <c r="BF179" s="31">
        <v>2</v>
      </c>
      <c r="BG179" s="31">
        <v>2</v>
      </c>
      <c r="BH179" s="31">
        <v>2</v>
      </c>
      <c r="BI179" s="31">
        <v>2</v>
      </c>
      <c r="BJ179" s="31">
        <v>2</v>
      </c>
      <c r="BK179" s="31">
        <v>2</v>
      </c>
      <c r="BL179" s="31">
        <v>2</v>
      </c>
      <c r="BM179" s="31">
        <v>2</v>
      </c>
      <c r="BN179" s="31">
        <v>2</v>
      </c>
      <c r="BO179" s="31">
        <v>2</v>
      </c>
      <c r="BP179" s="31">
        <v>2</v>
      </c>
      <c r="BQ179" s="31">
        <v>3</v>
      </c>
      <c r="BR179" s="31">
        <v>1</v>
      </c>
      <c r="BT179" s="31">
        <v>1</v>
      </c>
      <c r="BU179" s="31">
        <v>2</v>
      </c>
      <c r="BV179" s="31">
        <v>2</v>
      </c>
      <c r="BW179" s="31">
        <v>2</v>
      </c>
      <c r="BX179" s="31">
        <v>2</v>
      </c>
      <c r="BY179" s="31">
        <v>2</v>
      </c>
      <c r="BZ179" s="31">
        <v>2</v>
      </c>
      <c r="CA179" s="31">
        <v>2</v>
      </c>
      <c r="CD179" s="31">
        <v>1</v>
      </c>
      <c r="CH179" s="31">
        <v>1</v>
      </c>
      <c r="CM179" s="31">
        <v>7</v>
      </c>
      <c r="CN179" s="31">
        <v>19</v>
      </c>
      <c r="DA179" s="31">
        <v>2</v>
      </c>
      <c r="DB179" s="31">
        <v>4</v>
      </c>
      <c r="DC179" s="31">
        <v>10</v>
      </c>
      <c r="DF179" s="31">
        <v>4</v>
      </c>
      <c r="DG179" s="31">
        <v>4</v>
      </c>
      <c r="DH179" s="31">
        <v>4</v>
      </c>
      <c r="DI179" s="31">
        <v>4</v>
      </c>
      <c r="DJ179" s="31">
        <v>3</v>
      </c>
      <c r="DK179" s="31">
        <v>4</v>
      </c>
      <c r="DL179" s="31">
        <v>4</v>
      </c>
      <c r="DM179" s="31">
        <v>3</v>
      </c>
      <c r="DN179" s="31">
        <v>3</v>
      </c>
      <c r="DO179" s="31">
        <v>4</v>
      </c>
      <c r="DP179" s="31">
        <v>4</v>
      </c>
      <c r="DQ179" s="31">
        <v>4</v>
      </c>
      <c r="DR179" s="31">
        <v>45</v>
      </c>
      <c r="DS179" s="31">
        <v>0.17593930635838101</v>
      </c>
      <c r="DT179" s="31">
        <v>134</v>
      </c>
      <c r="EB179" s="31">
        <v>0.98</v>
      </c>
      <c r="EN179" s="31">
        <v>95</v>
      </c>
      <c r="EV179" s="31">
        <v>1</v>
      </c>
      <c r="EW179" s="31">
        <v>2</v>
      </c>
      <c r="EX179" s="31">
        <v>2</v>
      </c>
      <c r="EY179" s="31">
        <v>2</v>
      </c>
      <c r="EZ179" s="31">
        <v>1</v>
      </c>
      <c r="FA179" s="31">
        <v>3</v>
      </c>
      <c r="FD179" s="31">
        <v>53</v>
      </c>
      <c r="FK179" s="31">
        <v>1</v>
      </c>
      <c r="FL179" s="31">
        <v>2</v>
      </c>
      <c r="FM179" s="31">
        <v>2</v>
      </c>
      <c r="FN179" s="31">
        <v>2</v>
      </c>
      <c r="FO179" s="31">
        <v>2</v>
      </c>
      <c r="FP179" s="31">
        <v>2</v>
      </c>
      <c r="FQ179" s="31">
        <v>2</v>
      </c>
      <c r="FR179" s="31">
        <v>2</v>
      </c>
      <c r="FS179" s="31">
        <v>1</v>
      </c>
      <c r="FT179" s="31">
        <v>1</v>
      </c>
      <c r="FU179" s="31">
        <v>2</v>
      </c>
      <c r="FV179" s="31">
        <v>2</v>
      </c>
      <c r="FW179" s="31">
        <v>1</v>
      </c>
      <c r="FX179" s="31">
        <v>1</v>
      </c>
      <c r="FY179" s="31">
        <v>2</v>
      </c>
      <c r="GA179" s="31">
        <v>2</v>
      </c>
      <c r="GB179" s="31">
        <v>2</v>
      </c>
      <c r="GC179" s="31">
        <v>1</v>
      </c>
      <c r="GD179" s="31">
        <v>20</v>
      </c>
      <c r="GE179" s="31">
        <v>2</v>
      </c>
      <c r="GG179" s="31">
        <v>1</v>
      </c>
      <c r="GH179" s="31">
        <v>2</v>
      </c>
      <c r="GJ179" s="31">
        <v>2</v>
      </c>
      <c r="GL179" s="31">
        <v>2</v>
      </c>
      <c r="GO179" s="31">
        <v>2</v>
      </c>
      <c r="GQ179" s="31">
        <v>2</v>
      </c>
      <c r="GS179" s="31">
        <v>2</v>
      </c>
      <c r="GU179" s="31">
        <v>2</v>
      </c>
      <c r="GW179" s="31">
        <v>2</v>
      </c>
      <c r="HM179" s="31">
        <v>2</v>
      </c>
      <c r="HP179" s="31">
        <v>2</v>
      </c>
      <c r="HQ179" s="31">
        <v>2</v>
      </c>
      <c r="HR179" s="31">
        <v>2</v>
      </c>
      <c r="HS179" s="31">
        <v>2</v>
      </c>
      <c r="HT179" s="31">
        <v>2</v>
      </c>
      <c r="HU179" s="31">
        <v>2</v>
      </c>
      <c r="HV179" s="31">
        <v>2</v>
      </c>
      <c r="HZ179" s="31">
        <v>2</v>
      </c>
      <c r="IA179" s="31">
        <v>2</v>
      </c>
      <c r="IB179" s="31">
        <v>2</v>
      </c>
      <c r="IC179" s="31">
        <v>2</v>
      </c>
      <c r="ID179" s="31">
        <v>2</v>
      </c>
      <c r="IE179" s="31">
        <v>2</v>
      </c>
      <c r="IF179" s="31">
        <v>2</v>
      </c>
      <c r="IJ179" s="31">
        <v>2</v>
      </c>
      <c r="IK179" s="31">
        <v>2</v>
      </c>
      <c r="IL179" s="31">
        <v>2</v>
      </c>
      <c r="IM179" s="31">
        <v>2</v>
      </c>
      <c r="IN179" s="31">
        <v>2</v>
      </c>
      <c r="IO179" s="31">
        <v>2</v>
      </c>
      <c r="IP179" s="31">
        <v>2</v>
      </c>
      <c r="IT179" s="31">
        <v>2</v>
      </c>
      <c r="IU179" s="31">
        <v>2</v>
      </c>
      <c r="IV179" s="31">
        <v>2</v>
      </c>
      <c r="IW179" s="31">
        <v>2</v>
      </c>
      <c r="IX179" s="31">
        <v>2</v>
      </c>
      <c r="IY179" s="31">
        <v>2</v>
      </c>
      <c r="IZ179" s="31">
        <v>2</v>
      </c>
      <c r="JD179" s="31">
        <v>2</v>
      </c>
      <c r="JE179" s="31">
        <v>2</v>
      </c>
      <c r="JF179" s="31">
        <v>2</v>
      </c>
      <c r="JG179" s="31">
        <v>2</v>
      </c>
      <c r="JH179" s="31">
        <v>2</v>
      </c>
      <c r="JI179" s="31">
        <v>2</v>
      </c>
      <c r="JJ179" s="31">
        <v>2</v>
      </c>
      <c r="JZ179" s="31">
        <v>2</v>
      </c>
      <c r="KC179" s="31">
        <v>2</v>
      </c>
      <c r="KF179" s="31" t="s">
        <v>1448</v>
      </c>
      <c r="KG179" s="31" t="s">
        <v>2875</v>
      </c>
      <c r="KI179" s="31" t="s">
        <v>2876</v>
      </c>
      <c r="KJ179" s="31" t="s">
        <v>2055</v>
      </c>
      <c r="KK179" s="31">
        <v>57</v>
      </c>
      <c r="LA179" s="31" t="s">
        <v>364</v>
      </c>
      <c r="LB179" s="31" t="s">
        <v>378</v>
      </c>
      <c r="LC179" s="31">
        <v>2</v>
      </c>
      <c r="LD179" s="31">
        <v>3</v>
      </c>
      <c r="LE179" s="31" t="s">
        <v>367</v>
      </c>
      <c r="LF179" s="31">
        <v>2</v>
      </c>
      <c r="LG179" s="31">
        <v>2</v>
      </c>
      <c r="LI179" s="31">
        <v>2</v>
      </c>
      <c r="LK179" s="31">
        <v>2</v>
      </c>
      <c r="LM179" s="31">
        <v>2</v>
      </c>
      <c r="LO179" s="31">
        <v>2</v>
      </c>
      <c r="LQ179" s="31">
        <v>2</v>
      </c>
      <c r="LS179" s="31">
        <v>2</v>
      </c>
      <c r="LU179" s="31">
        <v>2</v>
      </c>
      <c r="LW179" s="31">
        <v>2</v>
      </c>
      <c r="LY179" s="31">
        <v>2</v>
      </c>
      <c r="MA179" s="31">
        <v>2</v>
      </c>
      <c r="MC179" s="31">
        <v>2</v>
      </c>
      <c r="ME179" s="31">
        <v>2</v>
      </c>
      <c r="MG179" s="31">
        <v>2</v>
      </c>
      <c r="MI179" s="31">
        <v>2</v>
      </c>
      <c r="MK179" s="31">
        <v>2</v>
      </c>
      <c r="MM179" s="31">
        <v>2</v>
      </c>
      <c r="MO179" s="31">
        <v>2</v>
      </c>
      <c r="MQ179" s="31">
        <v>2</v>
      </c>
      <c r="MS179" s="31">
        <v>2</v>
      </c>
      <c r="MU179" s="31">
        <v>2</v>
      </c>
      <c r="MW179" s="31">
        <v>2</v>
      </c>
      <c r="MY179" s="31" t="s">
        <v>355</v>
      </c>
      <c r="NC179" s="31">
        <v>2</v>
      </c>
      <c r="NE179" s="31">
        <v>2</v>
      </c>
      <c r="NG179" s="31">
        <v>2</v>
      </c>
      <c r="NI179" s="31">
        <v>2</v>
      </c>
      <c r="NK179" s="31">
        <v>2</v>
      </c>
      <c r="NM179" s="31">
        <v>2</v>
      </c>
      <c r="NO179" s="31">
        <v>2</v>
      </c>
      <c r="NQ179" s="31">
        <v>2</v>
      </c>
      <c r="NS179" s="31">
        <v>2</v>
      </c>
      <c r="NU179" s="31">
        <v>2</v>
      </c>
      <c r="NW179" s="31">
        <v>2</v>
      </c>
      <c r="NY179" s="31">
        <v>2</v>
      </c>
      <c r="OA179" s="31">
        <v>2</v>
      </c>
      <c r="OC179" s="31">
        <v>2</v>
      </c>
      <c r="OE179" s="31">
        <v>2</v>
      </c>
      <c r="OG179" s="31">
        <v>2</v>
      </c>
      <c r="OI179" s="31">
        <v>2</v>
      </c>
      <c r="OK179" s="31">
        <v>2</v>
      </c>
      <c r="OM179" s="31">
        <v>2</v>
      </c>
      <c r="OO179" s="31">
        <v>2</v>
      </c>
      <c r="OQ179" s="31" t="s">
        <v>355</v>
      </c>
      <c r="OS179" s="31">
        <v>2</v>
      </c>
      <c r="OU179" s="31">
        <v>2</v>
      </c>
      <c r="OW179" s="31">
        <v>2</v>
      </c>
      <c r="OY179" s="31">
        <v>2</v>
      </c>
      <c r="PA179" s="31">
        <v>2</v>
      </c>
      <c r="PC179" s="31">
        <v>2</v>
      </c>
      <c r="PE179" s="31">
        <v>2</v>
      </c>
      <c r="PG179" s="31">
        <v>2</v>
      </c>
      <c r="PI179" s="31">
        <v>2</v>
      </c>
      <c r="PK179" s="31">
        <v>2</v>
      </c>
      <c r="PM179" s="31">
        <v>2</v>
      </c>
      <c r="PO179" s="31">
        <v>2</v>
      </c>
      <c r="PQ179" s="31">
        <v>2</v>
      </c>
      <c r="PS179" s="31">
        <v>2</v>
      </c>
      <c r="PU179" s="31">
        <v>2</v>
      </c>
      <c r="PW179" s="31">
        <v>2</v>
      </c>
      <c r="PY179" s="31">
        <v>2</v>
      </c>
      <c r="QA179" s="31">
        <v>2</v>
      </c>
      <c r="QC179" s="31">
        <v>2</v>
      </c>
      <c r="QE179" s="31">
        <v>2</v>
      </c>
      <c r="QG179" s="31">
        <v>2</v>
      </c>
      <c r="QI179" s="31" t="s">
        <v>355</v>
      </c>
      <c r="QK179" s="31">
        <v>1</v>
      </c>
      <c r="QL179" s="31">
        <v>2</v>
      </c>
      <c r="QM179" s="31">
        <v>2</v>
      </c>
      <c r="QN179" s="31">
        <v>2</v>
      </c>
      <c r="QO179" s="31">
        <v>2</v>
      </c>
      <c r="QP179" s="31">
        <v>2</v>
      </c>
      <c r="QQ179" s="31">
        <v>2</v>
      </c>
      <c r="QR179" s="31">
        <v>2</v>
      </c>
      <c r="QS179" s="31">
        <v>2</v>
      </c>
      <c r="QT179" s="31">
        <v>2</v>
      </c>
      <c r="QU179" s="31">
        <v>2</v>
      </c>
      <c r="QV179" s="31">
        <v>2</v>
      </c>
      <c r="QW179" s="31">
        <v>2</v>
      </c>
      <c r="QX179" s="31">
        <v>2</v>
      </c>
      <c r="QY179" s="31">
        <v>2</v>
      </c>
      <c r="QZ179" s="31">
        <v>2</v>
      </c>
      <c r="RA179" s="31">
        <v>2</v>
      </c>
      <c r="RB179" s="31">
        <v>2</v>
      </c>
      <c r="RC179" s="31">
        <v>2</v>
      </c>
      <c r="RD179" s="31">
        <v>2</v>
      </c>
      <c r="RE179" s="31">
        <v>2</v>
      </c>
      <c r="RF179" s="31">
        <v>2</v>
      </c>
      <c r="RG179" s="31">
        <v>2</v>
      </c>
      <c r="RH179" s="31">
        <v>2</v>
      </c>
      <c r="RI179" s="31">
        <v>2</v>
      </c>
      <c r="RJ179" s="31">
        <v>2</v>
      </c>
      <c r="RK179" s="31">
        <v>2</v>
      </c>
      <c r="RL179" s="31">
        <v>2</v>
      </c>
      <c r="RM179" s="31">
        <v>2</v>
      </c>
      <c r="RN179" s="31">
        <v>2</v>
      </c>
      <c r="RO179" s="31">
        <v>2</v>
      </c>
      <c r="RP179" s="31">
        <v>2</v>
      </c>
      <c r="RQ179" s="31">
        <v>2</v>
      </c>
      <c r="RR179" s="31">
        <v>2</v>
      </c>
      <c r="RS179" s="31">
        <v>2</v>
      </c>
      <c r="RT179" s="31" t="s">
        <v>1556</v>
      </c>
      <c r="RX179" s="31">
        <v>5</v>
      </c>
      <c r="RY179" s="31">
        <v>2</v>
      </c>
      <c r="RZ179" s="31">
        <v>2</v>
      </c>
      <c r="SA179" s="31">
        <v>2</v>
      </c>
      <c r="SB179" s="31">
        <v>2</v>
      </c>
      <c r="SC179" s="31">
        <v>2</v>
      </c>
      <c r="SD179" s="31">
        <v>5</v>
      </c>
      <c r="SE179" s="31">
        <v>2</v>
      </c>
      <c r="SF179" s="31">
        <v>2</v>
      </c>
      <c r="SG179" s="31">
        <v>2</v>
      </c>
      <c r="SH179" s="31">
        <v>2</v>
      </c>
      <c r="SI179" s="31">
        <v>2</v>
      </c>
      <c r="SJ179" s="31">
        <v>2</v>
      </c>
      <c r="SK179" s="31">
        <v>2</v>
      </c>
      <c r="SL179" s="31">
        <v>2</v>
      </c>
      <c r="SM179" s="31" t="s">
        <v>2877</v>
      </c>
      <c r="SO179" s="31">
        <v>2</v>
      </c>
      <c r="SP179" s="31">
        <v>2</v>
      </c>
      <c r="SQ179" s="31">
        <v>2</v>
      </c>
      <c r="SR179" s="31">
        <v>2</v>
      </c>
      <c r="SS179" s="31">
        <v>1</v>
      </c>
      <c r="ST179" s="31">
        <v>2</v>
      </c>
      <c r="SU179" s="31">
        <v>2</v>
      </c>
      <c r="SV179" s="31">
        <v>2</v>
      </c>
      <c r="SW179" s="31" t="s">
        <v>1442</v>
      </c>
      <c r="SX179" s="31">
        <v>5</v>
      </c>
      <c r="SZ179" s="31">
        <v>2</v>
      </c>
      <c r="TA179" s="31">
        <v>2</v>
      </c>
      <c r="TB179" s="31">
        <v>2</v>
      </c>
      <c r="TC179" s="31">
        <v>2</v>
      </c>
      <c r="TD179" s="31">
        <v>2</v>
      </c>
      <c r="TE179" s="31">
        <v>2</v>
      </c>
      <c r="TF179" s="31">
        <v>2</v>
      </c>
      <c r="TG179" s="31">
        <v>1</v>
      </c>
      <c r="TH179" s="31" t="s">
        <v>1442</v>
      </c>
      <c r="TJ179" s="31" t="s">
        <v>2877</v>
      </c>
      <c r="TK179" s="31" t="s">
        <v>1442</v>
      </c>
      <c r="TQ179" s="31">
        <v>3</v>
      </c>
      <c r="TS179" s="31">
        <v>2</v>
      </c>
      <c r="TT179" s="31">
        <v>2</v>
      </c>
      <c r="TU179" s="31">
        <v>2</v>
      </c>
      <c r="TV179" s="31">
        <v>2</v>
      </c>
      <c r="TW179" s="31">
        <v>2</v>
      </c>
      <c r="TX179" s="31">
        <v>2</v>
      </c>
      <c r="TY179" s="31">
        <v>2</v>
      </c>
      <c r="TZ179" s="31">
        <v>1</v>
      </c>
      <c r="UA179" s="31">
        <v>1</v>
      </c>
    </row>
    <row r="180" spans="1:547" s="31" customFormat="1" ht="13.5" customHeight="1">
      <c r="A180" s="31">
        <f t="shared" si="2"/>
        <v>178</v>
      </c>
      <c r="B180" s="31">
        <v>178</v>
      </c>
      <c r="C180" s="31">
        <v>38</v>
      </c>
      <c r="D180" s="31" t="s">
        <v>2767</v>
      </c>
      <c r="E180" s="31" t="s">
        <v>2878</v>
      </c>
      <c r="F180" s="31">
        <v>3</v>
      </c>
      <c r="H180" s="31">
        <v>41612</v>
      </c>
      <c r="I180" s="31">
        <v>13940</v>
      </c>
      <c r="J180" s="31">
        <v>2</v>
      </c>
      <c r="K180" s="31">
        <v>1</v>
      </c>
      <c r="L180" s="31">
        <v>4</v>
      </c>
      <c r="M180" s="31">
        <v>2</v>
      </c>
      <c r="N180" s="31">
        <v>4</v>
      </c>
      <c r="O180" s="31">
        <v>2</v>
      </c>
      <c r="P180" s="31">
        <v>4</v>
      </c>
      <c r="Q180" s="31">
        <v>2</v>
      </c>
      <c r="R180" s="31">
        <v>41518</v>
      </c>
      <c r="S180" s="31">
        <v>41609</v>
      </c>
      <c r="T180" s="31">
        <v>41609</v>
      </c>
      <c r="W180" s="31">
        <v>1</v>
      </c>
      <c r="X180" s="31">
        <v>2</v>
      </c>
      <c r="Y180" s="31">
        <v>2</v>
      </c>
      <c r="Z180" s="31">
        <v>2</v>
      </c>
      <c r="AA180" s="31">
        <v>2</v>
      </c>
      <c r="AB180" s="31">
        <v>2</v>
      </c>
      <c r="AC180" s="31">
        <v>2</v>
      </c>
      <c r="AD180" s="31">
        <v>3</v>
      </c>
      <c r="AE180" s="31">
        <v>2</v>
      </c>
      <c r="AF180" s="31">
        <v>2</v>
      </c>
      <c r="AG180" s="31">
        <v>1</v>
      </c>
      <c r="AH180" s="31">
        <v>1</v>
      </c>
      <c r="AI180" s="31">
        <v>6</v>
      </c>
      <c r="AJ180" s="31">
        <v>2</v>
      </c>
      <c r="AK180" s="31">
        <v>4</v>
      </c>
      <c r="AL180" s="31">
        <v>2</v>
      </c>
      <c r="AM180" s="31">
        <v>2</v>
      </c>
      <c r="AN180" s="31">
        <v>2</v>
      </c>
      <c r="AO180" s="31">
        <v>2</v>
      </c>
      <c r="AP180" s="31">
        <v>2</v>
      </c>
      <c r="AQ180" s="31">
        <v>2</v>
      </c>
      <c r="AR180" s="31">
        <v>2</v>
      </c>
      <c r="AS180" s="31">
        <v>2</v>
      </c>
      <c r="AT180" s="31">
        <v>2</v>
      </c>
      <c r="AU180" s="31">
        <v>2</v>
      </c>
      <c r="AV180" s="31">
        <v>1</v>
      </c>
      <c r="AW180" s="31">
        <v>1</v>
      </c>
      <c r="AX180" s="31">
        <v>2</v>
      </c>
      <c r="AY180" s="31">
        <v>1</v>
      </c>
      <c r="AZ180" s="31">
        <v>1</v>
      </c>
      <c r="BA180" s="31">
        <v>2</v>
      </c>
      <c r="BB180" s="31">
        <v>2</v>
      </c>
      <c r="BC180" s="31">
        <v>1</v>
      </c>
      <c r="BD180" s="31">
        <v>1</v>
      </c>
      <c r="BE180" s="31">
        <v>1</v>
      </c>
      <c r="BF180" s="31">
        <v>2</v>
      </c>
      <c r="BG180" s="31">
        <v>1</v>
      </c>
      <c r="BH180" s="31">
        <v>2</v>
      </c>
      <c r="BI180" s="31">
        <v>2</v>
      </c>
      <c r="BJ180" s="31">
        <v>1</v>
      </c>
      <c r="BK180" s="31">
        <v>2</v>
      </c>
      <c r="BL180" s="31">
        <v>2</v>
      </c>
      <c r="BM180" s="31">
        <v>2</v>
      </c>
      <c r="BN180" s="31">
        <v>2</v>
      </c>
      <c r="BO180" s="31">
        <v>2</v>
      </c>
      <c r="BP180" s="31">
        <v>2</v>
      </c>
      <c r="BQ180" s="31">
        <v>1</v>
      </c>
      <c r="BT180" s="31">
        <v>2</v>
      </c>
      <c r="BU180" s="31">
        <v>2</v>
      </c>
      <c r="BV180" s="31">
        <v>2</v>
      </c>
      <c r="BW180" s="31">
        <v>2</v>
      </c>
      <c r="BX180" s="31">
        <v>2</v>
      </c>
      <c r="BY180" s="31">
        <v>1</v>
      </c>
      <c r="BZ180" s="31">
        <v>2</v>
      </c>
      <c r="CA180" s="31">
        <v>2</v>
      </c>
      <c r="CD180" s="31">
        <v>1</v>
      </c>
      <c r="CH180" s="31">
        <v>1</v>
      </c>
      <c r="CM180" s="31">
        <v>5</v>
      </c>
      <c r="CN180" s="31">
        <v>7</v>
      </c>
      <c r="CO180" s="31">
        <v>13</v>
      </c>
      <c r="CP180" s="31">
        <v>20</v>
      </c>
      <c r="CQ180" s="31">
        <v>26</v>
      </c>
      <c r="CR180" s="31">
        <v>1</v>
      </c>
      <c r="DA180" s="31">
        <v>2</v>
      </c>
      <c r="DB180" s="31">
        <v>4</v>
      </c>
      <c r="DC180" s="31">
        <v>3</v>
      </c>
      <c r="DD180" s="31">
        <v>1</v>
      </c>
      <c r="DE180" s="31">
        <v>12</v>
      </c>
      <c r="DF180" s="31">
        <v>4</v>
      </c>
      <c r="DG180" s="31">
        <v>4</v>
      </c>
      <c r="DH180" s="31">
        <v>4</v>
      </c>
      <c r="DI180" s="31">
        <v>0</v>
      </c>
      <c r="DJ180" s="31">
        <v>0</v>
      </c>
      <c r="DK180" s="31">
        <v>1</v>
      </c>
      <c r="DL180" s="31">
        <v>2</v>
      </c>
      <c r="DM180" s="31">
        <v>2</v>
      </c>
      <c r="DN180" s="31">
        <v>0</v>
      </c>
      <c r="DO180" s="31">
        <v>4</v>
      </c>
      <c r="DP180" s="31">
        <v>3</v>
      </c>
      <c r="DQ180" s="31">
        <v>4</v>
      </c>
      <c r="DR180" s="31">
        <v>28</v>
      </c>
      <c r="DS180" s="31">
        <v>6.4760638297872299</v>
      </c>
      <c r="DX180" s="31">
        <v>4.2</v>
      </c>
      <c r="EB180" s="31">
        <v>1.03</v>
      </c>
      <c r="EF180" s="31">
        <v>275</v>
      </c>
      <c r="EJ180" s="31">
        <v>40</v>
      </c>
      <c r="EN180" s="31">
        <v>201</v>
      </c>
      <c r="ER180" s="31">
        <v>236</v>
      </c>
      <c r="EV180" s="31">
        <v>1</v>
      </c>
      <c r="EW180" s="31">
        <v>2</v>
      </c>
      <c r="EX180" s="31">
        <v>2</v>
      </c>
      <c r="EY180" s="31">
        <v>2</v>
      </c>
      <c r="EZ180" s="31">
        <v>1</v>
      </c>
      <c r="FA180" s="31">
        <v>1</v>
      </c>
      <c r="FB180" s="31">
        <v>1</v>
      </c>
      <c r="FD180" s="31">
        <v>53</v>
      </c>
      <c r="FH180" s="31">
        <v>46</v>
      </c>
      <c r="FK180" s="31">
        <v>2</v>
      </c>
      <c r="FL180" s="31">
        <v>2</v>
      </c>
      <c r="FM180" s="31">
        <v>2</v>
      </c>
      <c r="FN180" s="31">
        <v>2</v>
      </c>
      <c r="FO180" s="31">
        <v>2</v>
      </c>
      <c r="FP180" s="31">
        <v>2</v>
      </c>
      <c r="FQ180" s="31">
        <v>2</v>
      </c>
      <c r="FR180" s="31">
        <v>2</v>
      </c>
      <c r="FS180" s="31">
        <v>4</v>
      </c>
      <c r="FT180" s="31">
        <v>2</v>
      </c>
      <c r="FU180" s="31">
        <v>2</v>
      </c>
      <c r="FV180" s="31">
        <v>2</v>
      </c>
      <c r="FW180" s="31">
        <v>1</v>
      </c>
      <c r="FX180" s="31">
        <v>1</v>
      </c>
      <c r="FY180" s="31">
        <v>2</v>
      </c>
      <c r="GA180" s="31">
        <v>2</v>
      </c>
      <c r="GB180" s="31">
        <v>2</v>
      </c>
      <c r="GC180" s="31">
        <v>2</v>
      </c>
      <c r="GE180" s="31">
        <v>2</v>
      </c>
      <c r="GH180" s="31">
        <v>2</v>
      </c>
      <c r="GJ180" s="31">
        <v>2</v>
      </c>
      <c r="GL180" s="31">
        <v>2</v>
      </c>
      <c r="GO180" s="31">
        <v>2</v>
      </c>
      <c r="GQ180" s="31">
        <v>2</v>
      </c>
      <c r="GS180" s="31">
        <v>2</v>
      </c>
      <c r="GU180" s="31">
        <v>2</v>
      </c>
      <c r="GW180" s="31">
        <v>2</v>
      </c>
      <c r="HM180" s="31">
        <v>2</v>
      </c>
      <c r="HP180" s="31">
        <v>2</v>
      </c>
      <c r="HQ180" s="31">
        <v>2</v>
      </c>
      <c r="HR180" s="31">
        <v>2</v>
      </c>
      <c r="HS180" s="31">
        <v>2</v>
      </c>
      <c r="HT180" s="31">
        <v>2</v>
      </c>
      <c r="HU180" s="31">
        <v>2</v>
      </c>
      <c r="HV180" s="31">
        <v>2</v>
      </c>
      <c r="HZ180" s="31">
        <v>2</v>
      </c>
      <c r="IA180" s="31">
        <v>2</v>
      </c>
      <c r="IB180" s="31">
        <v>2</v>
      </c>
      <c r="IC180" s="31">
        <v>2</v>
      </c>
      <c r="ID180" s="31">
        <v>2</v>
      </c>
      <c r="IE180" s="31">
        <v>2</v>
      </c>
      <c r="IF180" s="31">
        <v>2</v>
      </c>
      <c r="IJ180" s="31">
        <v>2</v>
      </c>
      <c r="IK180" s="31">
        <v>2</v>
      </c>
      <c r="IL180" s="31">
        <v>2</v>
      </c>
      <c r="IM180" s="31">
        <v>2</v>
      </c>
      <c r="IN180" s="31">
        <v>2</v>
      </c>
      <c r="IO180" s="31">
        <v>2</v>
      </c>
      <c r="IP180" s="31">
        <v>2</v>
      </c>
      <c r="IT180" s="31">
        <v>2</v>
      </c>
      <c r="IU180" s="31">
        <v>2</v>
      </c>
      <c r="IV180" s="31">
        <v>2</v>
      </c>
      <c r="IW180" s="31">
        <v>2</v>
      </c>
      <c r="IX180" s="31">
        <v>2</v>
      </c>
      <c r="IY180" s="31">
        <v>2</v>
      </c>
      <c r="IZ180" s="31">
        <v>2</v>
      </c>
      <c r="JD180" s="31">
        <v>2</v>
      </c>
      <c r="JE180" s="31">
        <v>2</v>
      </c>
      <c r="JF180" s="31">
        <v>2</v>
      </c>
      <c r="JG180" s="31">
        <v>2</v>
      </c>
      <c r="JH180" s="31">
        <v>2</v>
      </c>
      <c r="JI180" s="31">
        <v>2</v>
      </c>
      <c r="JJ180" s="31">
        <v>2</v>
      </c>
      <c r="JZ180" s="31">
        <v>1</v>
      </c>
      <c r="KC180" s="31">
        <v>1</v>
      </c>
      <c r="LA180" s="31" t="s">
        <v>1887</v>
      </c>
      <c r="LB180" s="31" t="s">
        <v>1636</v>
      </c>
      <c r="LC180" s="31">
        <v>2</v>
      </c>
      <c r="LE180" s="31" t="s">
        <v>369</v>
      </c>
      <c r="LF180" s="31">
        <v>2</v>
      </c>
      <c r="LG180" s="31">
        <v>2</v>
      </c>
      <c r="LI180" s="31">
        <v>2</v>
      </c>
      <c r="LK180" s="31">
        <v>2</v>
      </c>
      <c r="LM180" s="31">
        <v>2</v>
      </c>
      <c r="LO180" s="31">
        <v>2</v>
      </c>
      <c r="LQ180" s="31">
        <v>2</v>
      </c>
      <c r="LS180" s="31">
        <v>2</v>
      </c>
      <c r="LU180" s="31">
        <v>2</v>
      </c>
      <c r="LW180" s="31">
        <v>2</v>
      </c>
      <c r="LY180" s="31">
        <v>2</v>
      </c>
      <c r="MA180" s="31">
        <v>2</v>
      </c>
      <c r="MC180" s="31">
        <v>2</v>
      </c>
      <c r="ME180" s="31">
        <v>2</v>
      </c>
      <c r="MG180" s="31">
        <v>2</v>
      </c>
      <c r="MI180" s="31">
        <v>2</v>
      </c>
      <c r="MK180" s="31">
        <v>2</v>
      </c>
      <c r="MM180" s="31">
        <v>2</v>
      </c>
      <c r="MO180" s="31">
        <v>2</v>
      </c>
      <c r="MQ180" s="31">
        <v>2</v>
      </c>
      <c r="MS180" s="31">
        <v>2</v>
      </c>
      <c r="MU180" s="31">
        <v>2</v>
      </c>
      <c r="MW180" s="31">
        <v>2</v>
      </c>
      <c r="MY180" s="31" t="s">
        <v>355</v>
      </c>
      <c r="NC180" s="31">
        <v>2</v>
      </c>
      <c r="NE180" s="31">
        <v>2</v>
      </c>
      <c r="NG180" s="31">
        <v>2</v>
      </c>
      <c r="NI180" s="31">
        <v>2</v>
      </c>
      <c r="NK180" s="31">
        <v>2</v>
      </c>
      <c r="NM180" s="31">
        <v>2</v>
      </c>
      <c r="NO180" s="31">
        <v>2</v>
      </c>
      <c r="NQ180" s="31">
        <v>2</v>
      </c>
      <c r="NS180" s="31">
        <v>2</v>
      </c>
      <c r="NU180" s="31">
        <v>2</v>
      </c>
      <c r="NW180" s="31">
        <v>2</v>
      </c>
      <c r="NY180" s="31">
        <v>2</v>
      </c>
      <c r="OA180" s="31">
        <v>2</v>
      </c>
      <c r="OC180" s="31">
        <v>2</v>
      </c>
      <c r="OE180" s="31">
        <v>2</v>
      </c>
      <c r="OG180" s="31">
        <v>2</v>
      </c>
      <c r="OI180" s="31">
        <v>2</v>
      </c>
      <c r="OK180" s="31">
        <v>2</v>
      </c>
      <c r="OM180" s="31">
        <v>2</v>
      </c>
      <c r="OO180" s="31">
        <v>2</v>
      </c>
      <c r="OQ180" s="31" t="s">
        <v>355</v>
      </c>
      <c r="OS180" s="31">
        <v>2</v>
      </c>
      <c r="OU180" s="31">
        <v>2</v>
      </c>
      <c r="OW180" s="31">
        <v>2</v>
      </c>
      <c r="OY180" s="31">
        <v>2</v>
      </c>
      <c r="PA180" s="31">
        <v>2</v>
      </c>
      <c r="PC180" s="31">
        <v>2</v>
      </c>
      <c r="PE180" s="31">
        <v>2</v>
      </c>
      <c r="PG180" s="31">
        <v>2</v>
      </c>
      <c r="PI180" s="31">
        <v>2</v>
      </c>
      <c r="PK180" s="31">
        <v>2</v>
      </c>
      <c r="PM180" s="31">
        <v>2</v>
      </c>
      <c r="PO180" s="31">
        <v>2</v>
      </c>
      <c r="PQ180" s="31">
        <v>2</v>
      </c>
      <c r="PS180" s="31">
        <v>2</v>
      </c>
      <c r="PU180" s="31">
        <v>2</v>
      </c>
      <c r="PW180" s="31">
        <v>2</v>
      </c>
      <c r="PY180" s="31">
        <v>2</v>
      </c>
      <c r="QA180" s="31">
        <v>2</v>
      </c>
      <c r="QC180" s="31">
        <v>2</v>
      </c>
      <c r="QE180" s="31">
        <v>2</v>
      </c>
      <c r="QG180" s="31">
        <v>2</v>
      </c>
      <c r="QI180" s="31" t="s">
        <v>355</v>
      </c>
      <c r="QK180" s="31">
        <v>1</v>
      </c>
      <c r="QL180" s="31">
        <v>2</v>
      </c>
      <c r="QM180" s="31">
        <v>2</v>
      </c>
      <c r="QN180" s="31">
        <v>2</v>
      </c>
      <c r="QO180" s="31">
        <v>2</v>
      </c>
      <c r="QP180" s="31">
        <v>2</v>
      </c>
      <c r="QQ180" s="31">
        <v>2</v>
      </c>
      <c r="QR180" s="31">
        <v>2</v>
      </c>
      <c r="QS180" s="31">
        <v>2</v>
      </c>
      <c r="QT180" s="31">
        <v>2</v>
      </c>
      <c r="QU180" s="31">
        <v>2</v>
      </c>
      <c r="QV180" s="31">
        <v>2</v>
      </c>
      <c r="QW180" s="31">
        <v>2</v>
      </c>
      <c r="QX180" s="31">
        <v>2</v>
      </c>
      <c r="QY180" s="31">
        <v>2</v>
      </c>
      <c r="QZ180" s="31">
        <v>2</v>
      </c>
      <c r="RA180" s="31">
        <v>2</v>
      </c>
      <c r="RB180" s="31">
        <v>2</v>
      </c>
      <c r="RC180" s="31">
        <v>2</v>
      </c>
      <c r="RD180" s="31">
        <v>2</v>
      </c>
      <c r="RE180" s="31">
        <v>2</v>
      </c>
      <c r="RF180" s="31">
        <v>2</v>
      </c>
      <c r="RG180" s="31">
        <v>2</v>
      </c>
      <c r="RH180" s="31">
        <v>2</v>
      </c>
      <c r="RI180" s="31">
        <v>2</v>
      </c>
      <c r="RJ180" s="31">
        <v>2</v>
      </c>
      <c r="RK180" s="31">
        <v>2</v>
      </c>
      <c r="RL180" s="31">
        <v>2</v>
      </c>
      <c r="RM180" s="31">
        <v>2</v>
      </c>
      <c r="RN180" s="31">
        <v>2</v>
      </c>
      <c r="RO180" s="31">
        <v>2</v>
      </c>
      <c r="RP180" s="31">
        <v>2</v>
      </c>
      <c r="RQ180" s="31">
        <v>2</v>
      </c>
      <c r="RR180" s="31">
        <v>2</v>
      </c>
      <c r="RS180" s="31">
        <v>2</v>
      </c>
      <c r="RT180" s="31" t="s">
        <v>1556</v>
      </c>
      <c r="RX180" s="31">
        <v>4</v>
      </c>
      <c r="RY180" s="31">
        <v>2</v>
      </c>
      <c r="RZ180" s="31">
        <v>2</v>
      </c>
      <c r="SA180" s="31">
        <v>2</v>
      </c>
      <c r="SB180" s="31">
        <v>2</v>
      </c>
      <c r="SC180" s="31">
        <v>2</v>
      </c>
      <c r="SF180" s="31">
        <v>2</v>
      </c>
      <c r="SG180" s="31">
        <v>2</v>
      </c>
      <c r="SH180" s="31">
        <v>2</v>
      </c>
      <c r="SI180" s="31">
        <v>2</v>
      </c>
      <c r="SJ180" s="31">
        <v>2</v>
      </c>
      <c r="SK180" s="31">
        <v>2</v>
      </c>
      <c r="SL180" s="31">
        <v>2</v>
      </c>
      <c r="SM180" s="31" t="s">
        <v>1550</v>
      </c>
      <c r="SO180" s="31">
        <v>2</v>
      </c>
      <c r="SP180" s="31">
        <v>2</v>
      </c>
      <c r="SQ180" s="31">
        <v>2</v>
      </c>
      <c r="SR180" s="31">
        <v>2</v>
      </c>
      <c r="SS180" s="31">
        <v>1</v>
      </c>
      <c r="ST180" s="31">
        <v>2</v>
      </c>
      <c r="SU180" s="31">
        <v>2</v>
      </c>
      <c r="SV180" s="31">
        <v>2</v>
      </c>
      <c r="SX180" s="31">
        <v>2</v>
      </c>
      <c r="SZ180" s="31">
        <v>2</v>
      </c>
      <c r="TA180" s="31">
        <v>2</v>
      </c>
      <c r="TB180" s="31">
        <v>2</v>
      </c>
      <c r="TC180" s="31">
        <v>2</v>
      </c>
      <c r="TD180" s="31">
        <v>2</v>
      </c>
      <c r="TE180" s="31">
        <v>2</v>
      </c>
      <c r="TF180" s="31">
        <v>2</v>
      </c>
      <c r="TG180" s="31">
        <v>1</v>
      </c>
      <c r="TJ180" s="31" t="s">
        <v>1550</v>
      </c>
      <c r="TK180" s="31" t="s">
        <v>356</v>
      </c>
      <c r="TS180" s="31">
        <v>2</v>
      </c>
      <c r="TT180" s="31">
        <v>2</v>
      </c>
      <c r="TU180" s="31">
        <v>2</v>
      </c>
      <c r="TV180" s="31">
        <v>2</v>
      </c>
      <c r="TW180" s="31">
        <v>2</v>
      </c>
      <c r="TX180" s="31">
        <v>2</v>
      </c>
      <c r="TY180" s="31">
        <v>2</v>
      </c>
      <c r="TZ180" s="31">
        <v>1</v>
      </c>
      <c r="UA180" s="31">
        <v>1</v>
      </c>
    </row>
    <row r="181" spans="1:547" s="31" customFormat="1" ht="13.5" customHeight="1">
      <c r="A181" s="31">
        <f t="shared" si="2"/>
        <v>179</v>
      </c>
      <c r="B181" s="31">
        <v>179</v>
      </c>
      <c r="C181" s="31">
        <v>39</v>
      </c>
      <c r="D181" s="31" t="s">
        <v>2767</v>
      </c>
      <c r="E181" s="31" t="s">
        <v>2879</v>
      </c>
      <c r="F181" s="31">
        <v>3</v>
      </c>
      <c r="H181" s="31">
        <v>42503</v>
      </c>
      <c r="I181" s="31">
        <v>30507</v>
      </c>
      <c r="J181" s="31">
        <v>2</v>
      </c>
      <c r="K181" s="31">
        <v>1</v>
      </c>
      <c r="L181" s="31">
        <v>1</v>
      </c>
      <c r="M181" s="31">
        <v>1</v>
      </c>
      <c r="N181" s="31">
        <v>1</v>
      </c>
      <c r="O181" s="31">
        <v>1</v>
      </c>
      <c r="P181" s="31">
        <v>1</v>
      </c>
      <c r="Q181" s="31">
        <v>1</v>
      </c>
      <c r="R181" s="31">
        <v>37622</v>
      </c>
      <c r="S181" s="31">
        <v>38353</v>
      </c>
      <c r="T181" s="31">
        <v>42503</v>
      </c>
      <c r="W181" s="31">
        <v>1</v>
      </c>
      <c r="X181" s="31">
        <v>2</v>
      </c>
      <c r="Y181" s="31">
        <v>2</v>
      </c>
      <c r="Z181" s="31">
        <v>2</v>
      </c>
      <c r="AA181" s="31">
        <v>2</v>
      </c>
      <c r="AB181" s="31">
        <v>2</v>
      </c>
      <c r="AC181" s="31">
        <v>2</v>
      </c>
      <c r="AD181" s="31">
        <v>2</v>
      </c>
      <c r="AE181" s="31">
        <v>3</v>
      </c>
      <c r="AF181" s="31">
        <v>3</v>
      </c>
      <c r="AG181" s="31">
        <v>1</v>
      </c>
      <c r="AH181" s="31">
        <v>2</v>
      </c>
      <c r="AI181" s="31">
        <v>6</v>
      </c>
      <c r="AJ181" s="31">
        <v>2</v>
      </c>
      <c r="AK181" s="31">
        <v>4</v>
      </c>
      <c r="AL181" s="31">
        <v>2</v>
      </c>
      <c r="AM181" s="31">
        <v>1</v>
      </c>
      <c r="AN181" s="31">
        <v>2</v>
      </c>
      <c r="AO181" s="31">
        <v>2</v>
      </c>
      <c r="AP181" s="31">
        <v>2</v>
      </c>
      <c r="AQ181" s="31">
        <v>2</v>
      </c>
      <c r="AR181" s="31">
        <v>1</v>
      </c>
      <c r="AS181" s="31">
        <v>2</v>
      </c>
      <c r="AT181" s="31">
        <v>2</v>
      </c>
      <c r="AU181" s="31">
        <v>2</v>
      </c>
      <c r="AV181" s="31">
        <v>1</v>
      </c>
      <c r="AW181" s="31">
        <v>1</v>
      </c>
      <c r="AX181" s="31">
        <v>1</v>
      </c>
      <c r="AY181" s="31">
        <v>2</v>
      </c>
      <c r="AZ181" s="31">
        <v>1</v>
      </c>
      <c r="BA181" s="31">
        <v>2</v>
      </c>
      <c r="BB181" s="31">
        <v>2</v>
      </c>
      <c r="BC181" s="31">
        <v>1</v>
      </c>
      <c r="BD181" s="31">
        <v>1</v>
      </c>
      <c r="BE181" s="31">
        <v>1</v>
      </c>
      <c r="BF181" s="31">
        <v>1</v>
      </c>
      <c r="BG181" s="31">
        <v>1</v>
      </c>
      <c r="BH181" s="31">
        <v>1</v>
      </c>
      <c r="BI181" s="31">
        <v>2</v>
      </c>
      <c r="BJ181" s="31">
        <v>2</v>
      </c>
      <c r="BK181" s="31">
        <v>2</v>
      </c>
      <c r="BL181" s="31">
        <v>2</v>
      </c>
      <c r="BM181" s="31">
        <v>2</v>
      </c>
      <c r="BN181" s="31">
        <v>2</v>
      </c>
      <c r="BO181" s="31">
        <v>2</v>
      </c>
      <c r="BP181" s="31">
        <v>2</v>
      </c>
      <c r="BQ181" s="31">
        <v>1</v>
      </c>
      <c r="BT181" s="31">
        <v>2</v>
      </c>
      <c r="BU181" s="31">
        <v>1</v>
      </c>
      <c r="BV181" s="31">
        <v>2</v>
      </c>
      <c r="BW181" s="31">
        <v>2</v>
      </c>
      <c r="BX181" s="31">
        <v>2</v>
      </c>
      <c r="BY181" s="31">
        <v>1</v>
      </c>
      <c r="BZ181" s="31">
        <v>2</v>
      </c>
      <c r="CA181" s="31">
        <v>2</v>
      </c>
      <c r="CB181" s="31">
        <v>1</v>
      </c>
      <c r="CD181" s="31">
        <v>1</v>
      </c>
      <c r="CH181" s="31">
        <v>1</v>
      </c>
      <c r="CM181" s="31">
        <v>17</v>
      </c>
      <c r="CN181" s="31">
        <v>24</v>
      </c>
      <c r="CO181" s="31">
        <v>19</v>
      </c>
      <c r="CP181" s="31">
        <v>26</v>
      </c>
      <c r="CQ181" s="31">
        <v>12</v>
      </c>
      <c r="CR181" s="31">
        <v>5</v>
      </c>
      <c r="CS181" s="31">
        <v>2</v>
      </c>
      <c r="DA181" s="31">
        <v>4</v>
      </c>
      <c r="DB181" s="31">
        <v>2</v>
      </c>
      <c r="DC181" s="31">
        <v>84</v>
      </c>
      <c r="DD181" s="31">
        <v>1</v>
      </c>
      <c r="DE181" s="31">
        <v>36</v>
      </c>
      <c r="DF181" s="31">
        <v>2</v>
      </c>
      <c r="DG181" s="31">
        <v>4</v>
      </c>
      <c r="DH181" s="31">
        <v>4</v>
      </c>
      <c r="DI181" s="31">
        <v>1</v>
      </c>
      <c r="DJ181" s="31">
        <v>4</v>
      </c>
      <c r="DK181" s="31">
        <v>1</v>
      </c>
      <c r="DL181" s="31">
        <v>3</v>
      </c>
      <c r="DM181" s="31">
        <v>2</v>
      </c>
      <c r="DN181" s="31">
        <v>0</v>
      </c>
      <c r="DO181" s="31">
        <v>4</v>
      </c>
      <c r="DP181" s="31">
        <v>4</v>
      </c>
      <c r="DQ181" s="31">
        <v>4</v>
      </c>
      <c r="DR181" s="31">
        <v>4</v>
      </c>
      <c r="DS181" s="31">
        <v>0.27438024994878102</v>
      </c>
      <c r="DT181" s="31">
        <v>589</v>
      </c>
      <c r="DU181" s="31">
        <v>32</v>
      </c>
      <c r="DV181" s="31">
        <v>294</v>
      </c>
      <c r="DX181" s="31">
        <v>4.01</v>
      </c>
      <c r="DY181" s="31">
        <v>3.2</v>
      </c>
      <c r="DZ181" s="31">
        <v>4.8</v>
      </c>
      <c r="EB181" s="31">
        <v>0.79</v>
      </c>
      <c r="EC181" s="31">
        <v>0.7</v>
      </c>
      <c r="ED181" s="31">
        <v>1.3</v>
      </c>
      <c r="EF181" s="31">
        <v>213</v>
      </c>
      <c r="EG181" s="31">
        <v>0</v>
      </c>
      <c r="EH181" s="31">
        <v>200</v>
      </c>
      <c r="EJ181" s="31">
        <v>32.700000000000003</v>
      </c>
      <c r="EK181" s="31">
        <v>40</v>
      </c>
      <c r="EL181" s="31">
        <v>60</v>
      </c>
      <c r="EN181" s="31">
        <v>148</v>
      </c>
      <c r="EO181" s="31">
        <v>0</v>
      </c>
      <c r="EP181" s="31">
        <v>100</v>
      </c>
      <c r="ER181" s="31">
        <v>191</v>
      </c>
      <c r="ES181" s="31">
        <v>0</v>
      </c>
      <c r="ET181" s="31">
        <v>150</v>
      </c>
      <c r="EV181" s="31">
        <v>1</v>
      </c>
      <c r="EW181" s="31">
        <v>2</v>
      </c>
      <c r="EX181" s="31">
        <v>2</v>
      </c>
      <c r="EY181" s="31">
        <v>1</v>
      </c>
      <c r="EZ181" s="31">
        <v>1</v>
      </c>
      <c r="FA181" s="31">
        <v>1</v>
      </c>
      <c r="FB181" s="31">
        <v>1</v>
      </c>
      <c r="FC181" s="31">
        <v>1</v>
      </c>
      <c r="FD181" s="31">
        <v>53</v>
      </c>
      <c r="FK181" s="31">
        <v>2</v>
      </c>
      <c r="FL181" s="31">
        <v>2</v>
      </c>
      <c r="FM181" s="31">
        <v>1</v>
      </c>
      <c r="FN181" s="31">
        <v>1</v>
      </c>
      <c r="FO181" s="31">
        <v>2</v>
      </c>
      <c r="FP181" s="31">
        <v>2</v>
      </c>
      <c r="FQ181" s="31">
        <v>2</v>
      </c>
      <c r="FR181" s="31">
        <v>2</v>
      </c>
      <c r="FS181" s="31">
        <v>4</v>
      </c>
      <c r="FT181" s="31">
        <v>2</v>
      </c>
      <c r="FU181" s="31">
        <v>2</v>
      </c>
      <c r="FV181" s="31">
        <v>2</v>
      </c>
      <c r="FW181" s="31">
        <v>1</v>
      </c>
      <c r="FX181" s="31">
        <v>1</v>
      </c>
      <c r="FY181" s="31">
        <v>2</v>
      </c>
      <c r="GA181" s="31">
        <v>2</v>
      </c>
      <c r="GB181" s="31">
        <v>2</v>
      </c>
      <c r="GC181" s="31">
        <v>2</v>
      </c>
      <c r="GE181" s="31">
        <v>2</v>
      </c>
      <c r="GH181" s="31">
        <v>2</v>
      </c>
      <c r="GJ181" s="31">
        <v>2</v>
      </c>
      <c r="GL181" s="31">
        <v>2</v>
      </c>
      <c r="GO181" s="31">
        <v>2</v>
      </c>
      <c r="GQ181" s="31">
        <v>2</v>
      </c>
      <c r="GS181" s="31">
        <v>2</v>
      </c>
      <c r="GU181" s="31">
        <v>2</v>
      </c>
      <c r="GW181" s="31">
        <v>2</v>
      </c>
      <c r="HM181" s="31">
        <v>2</v>
      </c>
      <c r="HP181" s="31">
        <v>2</v>
      </c>
      <c r="HQ181" s="31">
        <v>2</v>
      </c>
      <c r="HR181" s="31">
        <v>2</v>
      </c>
      <c r="HS181" s="31">
        <v>2</v>
      </c>
      <c r="HT181" s="31">
        <v>2</v>
      </c>
      <c r="HU181" s="31">
        <v>2</v>
      </c>
      <c r="HV181" s="31">
        <v>2</v>
      </c>
      <c r="HZ181" s="31">
        <v>2</v>
      </c>
      <c r="IA181" s="31">
        <v>2</v>
      </c>
      <c r="IB181" s="31">
        <v>2</v>
      </c>
      <c r="IC181" s="31">
        <v>2</v>
      </c>
      <c r="ID181" s="31">
        <v>2</v>
      </c>
      <c r="IE181" s="31">
        <v>2</v>
      </c>
      <c r="IF181" s="31">
        <v>2</v>
      </c>
      <c r="IJ181" s="31">
        <v>2</v>
      </c>
      <c r="IK181" s="31">
        <v>2</v>
      </c>
      <c r="IL181" s="31">
        <v>2</v>
      </c>
      <c r="IM181" s="31">
        <v>2</v>
      </c>
      <c r="IN181" s="31">
        <v>2</v>
      </c>
      <c r="IO181" s="31">
        <v>2</v>
      </c>
      <c r="IP181" s="31">
        <v>2</v>
      </c>
      <c r="IT181" s="31">
        <v>2</v>
      </c>
      <c r="IU181" s="31">
        <v>2</v>
      </c>
      <c r="IV181" s="31">
        <v>2</v>
      </c>
      <c r="IW181" s="31">
        <v>2</v>
      </c>
      <c r="IX181" s="31">
        <v>2</v>
      </c>
      <c r="IY181" s="31">
        <v>2</v>
      </c>
      <c r="IZ181" s="31">
        <v>2</v>
      </c>
      <c r="JD181" s="31">
        <v>2</v>
      </c>
      <c r="JE181" s="31">
        <v>2</v>
      </c>
      <c r="JF181" s="31">
        <v>2</v>
      </c>
      <c r="JG181" s="31">
        <v>2</v>
      </c>
      <c r="JH181" s="31">
        <v>2</v>
      </c>
      <c r="JI181" s="31">
        <v>2</v>
      </c>
      <c r="JJ181" s="31">
        <v>2</v>
      </c>
      <c r="JZ181" s="31">
        <v>2</v>
      </c>
      <c r="KC181" s="31">
        <v>2</v>
      </c>
      <c r="LA181" s="31" t="s">
        <v>2801</v>
      </c>
      <c r="LB181" s="31" t="s">
        <v>2880</v>
      </c>
      <c r="LC181" s="31">
        <v>1</v>
      </c>
      <c r="LE181" s="31" t="s">
        <v>359</v>
      </c>
      <c r="LF181" s="31">
        <v>2</v>
      </c>
      <c r="LG181" s="31">
        <v>2</v>
      </c>
      <c r="LH181" s="31">
        <v>1</v>
      </c>
      <c r="LI181" s="31">
        <v>2</v>
      </c>
      <c r="LK181" s="31">
        <v>2</v>
      </c>
      <c r="LM181" s="31">
        <v>2</v>
      </c>
      <c r="LO181" s="31">
        <v>1</v>
      </c>
      <c r="LQ181" s="31">
        <v>2</v>
      </c>
      <c r="LS181" s="31">
        <v>2</v>
      </c>
      <c r="LU181" s="31">
        <v>2</v>
      </c>
      <c r="LW181" s="31">
        <v>2</v>
      </c>
      <c r="LY181" s="31">
        <v>2</v>
      </c>
      <c r="MA181" s="31">
        <v>2</v>
      </c>
      <c r="MC181" s="31">
        <v>2</v>
      </c>
      <c r="ME181" s="31">
        <v>2</v>
      </c>
      <c r="MG181" s="31">
        <v>2</v>
      </c>
      <c r="MI181" s="31">
        <v>2</v>
      </c>
      <c r="MK181" s="31">
        <v>2</v>
      </c>
      <c r="MM181" s="31">
        <v>2</v>
      </c>
      <c r="MO181" s="31">
        <v>2</v>
      </c>
      <c r="MQ181" s="31">
        <v>2</v>
      </c>
      <c r="MS181" s="31">
        <v>2</v>
      </c>
      <c r="MU181" s="31">
        <v>2</v>
      </c>
      <c r="MW181" s="31">
        <v>2</v>
      </c>
      <c r="MY181" s="31" t="s">
        <v>355</v>
      </c>
      <c r="NC181" s="31">
        <v>2</v>
      </c>
      <c r="NE181" s="31">
        <v>2</v>
      </c>
      <c r="NG181" s="31">
        <v>1</v>
      </c>
      <c r="NI181" s="31">
        <v>2</v>
      </c>
      <c r="NK181" s="31">
        <v>2</v>
      </c>
      <c r="NM181" s="31">
        <v>2</v>
      </c>
      <c r="NO181" s="31">
        <v>2</v>
      </c>
      <c r="NQ181" s="31">
        <v>2</v>
      </c>
      <c r="NS181" s="31">
        <v>2</v>
      </c>
      <c r="NU181" s="31">
        <v>2</v>
      </c>
      <c r="NW181" s="31">
        <v>2</v>
      </c>
      <c r="NY181" s="31">
        <v>2</v>
      </c>
      <c r="OA181" s="31">
        <v>2</v>
      </c>
      <c r="OC181" s="31">
        <v>2</v>
      </c>
      <c r="OE181" s="31">
        <v>2</v>
      </c>
      <c r="OG181" s="31">
        <v>2</v>
      </c>
      <c r="OI181" s="31">
        <v>2</v>
      </c>
      <c r="OK181" s="31">
        <v>2</v>
      </c>
      <c r="OM181" s="31">
        <v>2</v>
      </c>
      <c r="OO181" s="31">
        <v>2</v>
      </c>
      <c r="OQ181" s="31" t="s">
        <v>355</v>
      </c>
      <c r="OS181" s="31">
        <v>2</v>
      </c>
      <c r="OU181" s="31">
        <v>1</v>
      </c>
      <c r="OW181" s="31">
        <v>2</v>
      </c>
      <c r="OY181" s="31">
        <v>2</v>
      </c>
      <c r="PA181" s="31">
        <v>2</v>
      </c>
      <c r="PC181" s="31">
        <v>2</v>
      </c>
      <c r="PE181" s="31">
        <v>1</v>
      </c>
      <c r="PG181" s="31">
        <v>2</v>
      </c>
      <c r="PI181" s="31">
        <v>2</v>
      </c>
      <c r="PK181" s="31">
        <v>2</v>
      </c>
      <c r="PM181" s="31">
        <v>2</v>
      </c>
      <c r="PO181" s="31">
        <v>2</v>
      </c>
      <c r="PQ181" s="31">
        <v>2</v>
      </c>
      <c r="PS181" s="31">
        <v>2</v>
      </c>
      <c r="PU181" s="31">
        <v>2</v>
      </c>
      <c r="PW181" s="31">
        <v>2</v>
      </c>
      <c r="PY181" s="31">
        <v>2</v>
      </c>
      <c r="QA181" s="31">
        <v>2</v>
      </c>
      <c r="QC181" s="31">
        <v>2</v>
      </c>
      <c r="QE181" s="31">
        <v>2</v>
      </c>
      <c r="QG181" s="31">
        <v>2</v>
      </c>
      <c r="QI181" s="31" t="s">
        <v>355</v>
      </c>
      <c r="QK181" s="31">
        <v>1</v>
      </c>
      <c r="QL181" s="31">
        <v>2</v>
      </c>
      <c r="QM181" s="31">
        <v>2</v>
      </c>
      <c r="QN181" s="31">
        <v>2</v>
      </c>
      <c r="QO181" s="31">
        <v>2</v>
      </c>
      <c r="QP181" s="31">
        <v>2</v>
      </c>
      <c r="QQ181" s="31">
        <v>2</v>
      </c>
      <c r="QR181" s="31">
        <v>2</v>
      </c>
      <c r="QS181" s="31">
        <v>2</v>
      </c>
      <c r="QT181" s="31">
        <v>2</v>
      </c>
      <c r="QU181" s="31">
        <v>2</v>
      </c>
      <c r="QV181" s="31">
        <v>2</v>
      </c>
      <c r="QW181" s="31">
        <v>2</v>
      </c>
      <c r="QX181" s="31">
        <v>2</v>
      </c>
      <c r="QY181" s="31">
        <v>2</v>
      </c>
      <c r="QZ181" s="31">
        <v>2</v>
      </c>
      <c r="RA181" s="31">
        <v>2</v>
      </c>
      <c r="RB181" s="31">
        <v>2</v>
      </c>
      <c r="RC181" s="31">
        <v>2</v>
      </c>
      <c r="RD181" s="31">
        <v>2</v>
      </c>
      <c r="RE181" s="31">
        <v>2</v>
      </c>
      <c r="RF181" s="31">
        <v>2</v>
      </c>
      <c r="RG181" s="31">
        <v>2</v>
      </c>
      <c r="RH181" s="31">
        <v>2</v>
      </c>
      <c r="RI181" s="31">
        <v>2</v>
      </c>
      <c r="RJ181" s="31">
        <v>2</v>
      </c>
      <c r="RK181" s="31">
        <v>2</v>
      </c>
      <c r="RL181" s="31">
        <v>2</v>
      </c>
      <c r="RM181" s="31">
        <v>2</v>
      </c>
      <c r="RN181" s="31">
        <v>2</v>
      </c>
      <c r="RO181" s="31">
        <v>2</v>
      </c>
      <c r="RP181" s="31">
        <v>2</v>
      </c>
      <c r="RQ181" s="31">
        <v>2</v>
      </c>
      <c r="RR181" s="31">
        <v>2</v>
      </c>
      <c r="RS181" s="31">
        <v>2</v>
      </c>
      <c r="RT181" s="31" t="s">
        <v>1556</v>
      </c>
      <c r="RX181" s="31">
        <v>1</v>
      </c>
      <c r="RY181" s="31">
        <v>1</v>
      </c>
      <c r="RZ181" s="31">
        <v>2</v>
      </c>
      <c r="SA181" s="31">
        <v>2</v>
      </c>
      <c r="SB181" s="31">
        <v>2</v>
      </c>
      <c r="SC181" s="31">
        <v>2</v>
      </c>
      <c r="SD181" s="31">
        <v>1</v>
      </c>
      <c r="SE181" s="31">
        <v>1</v>
      </c>
      <c r="SF181" s="31">
        <v>2</v>
      </c>
      <c r="SG181" s="31">
        <v>2</v>
      </c>
      <c r="SH181" s="31">
        <v>2</v>
      </c>
      <c r="SI181" s="31">
        <v>2</v>
      </c>
      <c r="SJ181" s="31">
        <v>2</v>
      </c>
      <c r="SK181" s="31">
        <v>2</v>
      </c>
      <c r="SL181" s="31">
        <v>2</v>
      </c>
      <c r="SM181" s="31" t="s">
        <v>1442</v>
      </c>
      <c r="SO181" s="31">
        <v>2</v>
      </c>
      <c r="SP181" s="31">
        <v>2</v>
      </c>
      <c r="SQ181" s="31">
        <v>2</v>
      </c>
      <c r="SR181" s="31">
        <v>2</v>
      </c>
      <c r="SS181" s="31">
        <v>2</v>
      </c>
      <c r="ST181" s="31">
        <v>2</v>
      </c>
      <c r="SU181" s="31">
        <v>2</v>
      </c>
      <c r="SV181" s="31">
        <v>2</v>
      </c>
      <c r="SW181" s="31" t="s">
        <v>1442</v>
      </c>
      <c r="SX181" s="31">
        <v>36</v>
      </c>
      <c r="SZ181" s="31">
        <v>2</v>
      </c>
      <c r="TA181" s="31">
        <v>2</v>
      </c>
      <c r="TB181" s="31">
        <v>2</v>
      </c>
      <c r="TC181" s="31">
        <v>1</v>
      </c>
      <c r="TD181" s="31">
        <v>1</v>
      </c>
      <c r="TE181" s="31">
        <v>1</v>
      </c>
      <c r="TF181" s="31">
        <v>1</v>
      </c>
      <c r="TG181" s="31">
        <v>2</v>
      </c>
      <c r="TH181" s="31" t="s">
        <v>1442</v>
      </c>
      <c r="TJ181" s="31" t="s">
        <v>1442</v>
      </c>
      <c r="TK181" s="31" t="s">
        <v>2784</v>
      </c>
      <c r="TQ181" s="31">
        <v>132</v>
      </c>
      <c r="TS181" s="31">
        <v>2</v>
      </c>
      <c r="TT181" s="31">
        <v>2</v>
      </c>
      <c r="TU181" s="31">
        <v>2</v>
      </c>
      <c r="TV181" s="31">
        <v>1</v>
      </c>
      <c r="TW181" s="31">
        <v>1</v>
      </c>
      <c r="TX181" s="31">
        <v>1</v>
      </c>
      <c r="TY181" s="31">
        <v>1</v>
      </c>
      <c r="TZ181" s="31">
        <v>1</v>
      </c>
      <c r="UA181" s="31">
        <v>1</v>
      </c>
    </row>
    <row r="182" spans="1:547" s="31" customFormat="1" ht="13.5" customHeight="1">
      <c r="A182" s="31">
        <f t="shared" si="2"/>
        <v>180</v>
      </c>
      <c r="B182" s="31">
        <v>180</v>
      </c>
      <c r="C182" s="31">
        <v>40</v>
      </c>
      <c r="D182" s="31" t="s">
        <v>2767</v>
      </c>
      <c r="E182" s="31" t="s">
        <v>2881</v>
      </c>
      <c r="F182" s="31">
        <v>3</v>
      </c>
      <c r="H182" s="31">
        <v>42453</v>
      </c>
      <c r="I182" s="31">
        <v>13150</v>
      </c>
      <c r="J182" s="31">
        <v>2</v>
      </c>
      <c r="K182" s="31">
        <v>1</v>
      </c>
      <c r="L182" s="31">
        <v>1</v>
      </c>
      <c r="M182" s="31">
        <v>1</v>
      </c>
      <c r="N182" s="31">
        <v>1</v>
      </c>
      <c r="O182" s="31">
        <v>1</v>
      </c>
      <c r="P182" s="31">
        <v>1</v>
      </c>
      <c r="Q182" s="31">
        <v>1</v>
      </c>
      <c r="R182" s="31">
        <v>37257</v>
      </c>
      <c r="S182" s="31">
        <v>37257</v>
      </c>
      <c r="T182" s="31">
        <v>40179</v>
      </c>
      <c r="W182" s="31">
        <v>1</v>
      </c>
      <c r="X182" s="31">
        <v>2</v>
      </c>
      <c r="Y182" s="31">
        <v>2</v>
      </c>
      <c r="Z182" s="31">
        <v>2</v>
      </c>
      <c r="AA182" s="31">
        <v>2</v>
      </c>
      <c r="AB182" s="31">
        <v>2</v>
      </c>
      <c r="AC182" s="31">
        <v>2</v>
      </c>
      <c r="AD182" s="31">
        <v>2</v>
      </c>
      <c r="AE182" s="31">
        <v>3</v>
      </c>
      <c r="AF182" s="31">
        <v>1</v>
      </c>
      <c r="AG182" s="31">
        <v>1</v>
      </c>
      <c r="AH182" s="31">
        <v>1</v>
      </c>
      <c r="AI182" s="31">
        <v>6</v>
      </c>
      <c r="AJ182" s="31">
        <v>2</v>
      </c>
      <c r="AK182" s="31">
        <v>4</v>
      </c>
      <c r="AL182" s="31">
        <v>2</v>
      </c>
      <c r="AM182" s="31">
        <v>1</v>
      </c>
      <c r="AN182" s="31">
        <v>2</v>
      </c>
      <c r="AO182" s="31">
        <v>2</v>
      </c>
      <c r="AP182" s="31">
        <v>1</v>
      </c>
      <c r="AQ182" s="31">
        <v>2</v>
      </c>
      <c r="AR182" s="31">
        <v>1</v>
      </c>
      <c r="AS182" s="31">
        <v>2</v>
      </c>
      <c r="AT182" s="31">
        <v>2</v>
      </c>
      <c r="AU182" s="31">
        <v>2</v>
      </c>
      <c r="AV182" s="31">
        <v>1</v>
      </c>
      <c r="AW182" s="31">
        <v>1</v>
      </c>
      <c r="AX182" s="31">
        <v>1</v>
      </c>
      <c r="AY182" s="31">
        <v>2</v>
      </c>
      <c r="AZ182" s="31">
        <v>1</v>
      </c>
      <c r="BA182" s="31">
        <v>1</v>
      </c>
      <c r="BB182" s="31">
        <v>2</v>
      </c>
      <c r="BC182" s="31">
        <v>1</v>
      </c>
      <c r="BD182" s="31">
        <v>1</v>
      </c>
      <c r="BE182" s="31">
        <v>1</v>
      </c>
      <c r="BF182" s="31">
        <v>1</v>
      </c>
      <c r="BG182" s="31">
        <v>1</v>
      </c>
      <c r="BH182" s="31">
        <v>2</v>
      </c>
      <c r="BI182" s="31">
        <v>2</v>
      </c>
      <c r="BJ182" s="31">
        <v>1</v>
      </c>
      <c r="BK182" s="31">
        <v>2</v>
      </c>
      <c r="BL182" s="31">
        <v>2</v>
      </c>
      <c r="BM182" s="31">
        <v>2</v>
      </c>
      <c r="BN182" s="31">
        <v>2</v>
      </c>
      <c r="BO182" s="31">
        <v>2</v>
      </c>
      <c r="BP182" s="31">
        <v>1</v>
      </c>
      <c r="BQ182" s="31">
        <v>1</v>
      </c>
      <c r="BT182" s="31">
        <v>1</v>
      </c>
      <c r="BU182" s="31">
        <v>1</v>
      </c>
      <c r="BV182" s="31">
        <v>2</v>
      </c>
      <c r="BW182" s="31">
        <v>2</v>
      </c>
      <c r="BX182" s="31">
        <v>2</v>
      </c>
      <c r="BY182" s="31">
        <v>1</v>
      </c>
      <c r="BZ182" s="31">
        <v>2</v>
      </c>
      <c r="CA182" s="31">
        <v>2</v>
      </c>
      <c r="CD182" s="31">
        <v>1</v>
      </c>
      <c r="CH182" s="31">
        <v>1</v>
      </c>
      <c r="CM182" s="31">
        <v>23</v>
      </c>
      <c r="CN182" s="31">
        <v>25</v>
      </c>
      <c r="CO182" s="31">
        <v>11</v>
      </c>
      <c r="CP182" s="31">
        <v>13</v>
      </c>
      <c r="CQ182" s="31">
        <v>5</v>
      </c>
      <c r="CR182" s="31">
        <v>7</v>
      </c>
      <c r="CS182" s="31">
        <v>16</v>
      </c>
      <c r="CT182" s="31">
        <v>2</v>
      </c>
      <c r="DA182" s="31">
        <v>4</v>
      </c>
      <c r="DB182" s="31">
        <v>2</v>
      </c>
      <c r="DC182" s="31">
        <v>2</v>
      </c>
      <c r="DD182" s="31">
        <v>1</v>
      </c>
      <c r="DE182" s="31">
        <v>3</v>
      </c>
      <c r="DF182" s="31">
        <v>1</v>
      </c>
      <c r="DG182" s="31">
        <v>3</v>
      </c>
      <c r="DH182" s="31">
        <v>3</v>
      </c>
      <c r="DI182" s="31">
        <v>3</v>
      </c>
      <c r="DJ182" s="31">
        <v>1</v>
      </c>
      <c r="DK182" s="31">
        <v>1</v>
      </c>
      <c r="DL182" s="31">
        <v>0</v>
      </c>
      <c r="DM182" s="31">
        <v>0</v>
      </c>
      <c r="DN182" s="31">
        <v>0</v>
      </c>
      <c r="DO182" s="31">
        <v>4</v>
      </c>
      <c r="DP182" s="31">
        <v>3</v>
      </c>
      <c r="DQ182" s="31">
        <v>4</v>
      </c>
      <c r="DR182" s="31">
        <v>23</v>
      </c>
      <c r="DS182" s="31">
        <v>0.14644678598922201</v>
      </c>
      <c r="DT182" s="31">
        <v>101</v>
      </c>
      <c r="DU182" s="31">
        <v>24</v>
      </c>
      <c r="DV182" s="31">
        <v>195</v>
      </c>
      <c r="DX182" s="31">
        <v>3.9</v>
      </c>
      <c r="DY182" s="31">
        <v>3.5</v>
      </c>
      <c r="DZ182" s="31">
        <v>5</v>
      </c>
      <c r="EB182" s="31">
        <v>0.7</v>
      </c>
      <c r="EC182" s="31">
        <v>0.7</v>
      </c>
      <c r="ED182" s="31">
        <v>1.3</v>
      </c>
      <c r="EF182" s="31">
        <v>176</v>
      </c>
      <c r="EG182" s="31">
        <v>50</v>
      </c>
      <c r="EH182" s="31">
        <v>179</v>
      </c>
      <c r="EJ182" s="31">
        <v>34</v>
      </c>
      <c r="EK182" s="31">
        <v>35</v>
      </c>
      <c r="EL182" s="31">
        <v>76</v>
      </c>
      <c r="EN182" s="31">
        <v>120</v>
      </c>
      <c r="EO182" s="31">
        <v>0</v>
      </c>
      <c r="EP182" s="31">
        <v>100</v>
      </c>
      <c r="ER182" s="31">
        <v>108</v>
      </c>
      <c r="ES182" s="31">
        <v>50</v>
      </c>
      <c r="ET182" s="31">
        <v>179</v>
      </c>
      <c r="EV182" s="31">
        <v>1</v>
      </c>
      <c r="EW182" s="31">
        <v>2</v>
      </c>
      <c r="EX182" s="31">
        <v>2</v>
      </c>
      <c r="EZ182" s="31">
        <v>1</v>
      </c>
      <c r="FA182" s="31">
        <v>1</v>
      </c>
      <c r="FB182" s="31">
        <v>1</v>
      </c>
      <c r="FC182" s="31">
        <v>1</v>
      </c>
      <c r="FD182" s="31">
        <v>32</v>
      </c>
      <c r="FK182" s="31">
        <v>1</v>
      </c>
      <c r="FL182" s="31">
        <v>2</v>
      </c>
      <c r="FM182" s="31">
        <v>2</v>
      </c>
      <c r="FN182" s="31">
        <v>2</v>
      </c>
      <c r="FO182" s="31">
        <v>2</v>
      </c>
      <c r="FP182" s="31">
        <v>2</v>
      </c>
      <c r="FQ182" s="31">
        <v>2</v>
      </c>
      <c r="FR182" s="31">
        <v>2</v>
      </c>
      <c r="FS182" s="31">
        <v>4</v>
      </c>
      <c r="FT182" s="31">
        <v>2</v>
      </c>
      <c r="FU182" s="31">
        <v>2</v>
      </c>
      <c r="FV182" s="31">
        <v>2</v>
      </c>
      <c r="FW182" s="31">
        <v>1</v>
      </c>
      <c r="FX182" s="31">
        <v>1</v>
      </c>
      <c r="FY182" s="31">
        <v>2</v>
      </c>
      <c r="GA182" s="31">
        <v>2</v>
      </c>
      <c r="GB182" s="31">
        <v>2</v>
      </c>
      <c r="GC182" s="31">
        <v>2</v>
      </c>
      <c r="GE182" s="31">
        <v>2</v>
      </c>
      <c r="GH182" s="31">
        <v>2</v>
      </c>
      <c r="GJ182" s="31">
        <v>2</v>
      </c>
      <c r="GL182" s="31">
        <v>1</v>
      </c>
      <c r="GM182" s="31">
        <v>2002</v>
      </c>
      <c r="GO182" s="31">
        <v>2</v>
      </c>
      <c r="GQ182" s="31">
        <v>2</v>
      </c>
      <c r="GS182" s="31">
        <v>2</v>
      </c>
      <c r="GU182" s="31">
        <v>2</v>
      </c>
      <c r="GW182" s="31">
        <v>2</v>
      </c>
      <c r="HM182" s="31">
        <v>2</v>
      </c>
      <c r="HP182" s="31">
        <v>2</v>
      </c>
      <c r="HQ182" s="31">
        <v>2</v>
      </c>
      <c r="HR182" s="31">
        <v>2</v>
      </c>
      <c r="HS182" s="31">
        <v>2</v>
      </c>
      <c r="HT182" s="31">
        <v>2</v>
      </c>
      <c r="HU182" s="31">
        <v>2</v>
      </c>
      <c r="HV182" s="31">
        <v>2</v>
      </c>
      <c r="HZ182" s="31">
        <v>2</v>
      </c>
      <c r="IA182" s="31">
        <v>2</v>
      </c>
      <c r="IB182" s="31">
        <v>2</v>
      </c>
      <c r="IC182" s="31">
        <v>2</v>
      </c>
      <c r="ID182" s="31">
        <v>2</v>
      </c>
      <c r="IE182" s="31">
        <v>2</v>
      </c>
      <c r="IF182" s="31">
        <v>2</v>
      </c>
      <c r="IJ182" s="31">
        <v>2</v>
      </c>
      <c r="IK182" s="31">
        <v>2</v>
      </c>
      <c r="IL182" s="31">
        <v>2</v>
      </c>
      <c r="IM182" s="31">
        <v>2</v>
      </c>
      <c r="IN182" s="31">
        <v>2</v>
      </c>
      <c r="IO182" s="31">
        <v>2</v>
      </c>
      <c r="IP182" s="31">
        <v>2</v>
      </c>
      <c r="IT182" s="31">
        <v>2</v>
      </c>
      <c r="IU182" s="31">
        <v>2</v>
      </c>
      <c r="IV182" s="31">
        <v>2</v>
      </c>
      <c r="IW182" s="31">
        <v>2</v>
      </c>
      <c r="IX182" s="31">
        <v>2</v>
      </c>
      <c r="IY182" s="31">
        <v>2</v>
      </c>
      <c r="IZ182" s="31">
        <v>2</v>
      </c>
      <c r="JD182" s="31">
        <v>2</v>
      </c>
      <c r="JE182" s="31">
        <v>2</v>
      </c>
      <c r="JF182" s="31">
        <v>2</v>
      </c>
      <c r="JG182" s="31">
        <v>2</v>
      </c>
      <c r="JH182" s="31">
        <v>2</v>
      </c>
      <c r="JI182" s="31">
        <v>2</v>
      </c>
      <c r="JJ182" s="31">
        <v>2</v>
      </c>
      <c r="JZ182" s="31">
        <v>2</v>
      </c>
      <c r="KC182" s="31">
        <v>2</v>
      </c>
      <c r="LA182" s="31" t="s">
        <v>1729</v>
      </c>
      <c r="LB182" s="31" t="s">
        <v>367</v>
      </c>
      <c r="LC182" s="31">
        <v>2</v>
      </c>
      <c r="LD182" s="31">
        <v>2</v>
      </c>
      <c r="LE182" s="31" t="s">
        <v>370</v>
      </c>
      <c r="LF182" s="31">
        <v>2</v>
      </c>
      <c r="LG182" s="31">
        <v>2</v>
      </c>
      <c r="LI182" s="31">
        <v>2</v>
      </c>
      <c r="LK182" s="31">
        <v>2</v>
      </c>
      <c r="LM182" s="31">
        <v>2</v>
      </c>
      <c r="LO182" s="31">
        <v>2</v>
      </c>
      <c r="LQ182" s="31">
        <v>2</v>
      </c>
      <c r="LS182" s="31">
        <v>2</v>
      </c>
      <c r="LU182" s="31">
        <v>2</v>
      </c>
      <c r="LW182" s="31">
        <v>2</v>
      </c>
      <c r="LY182" s="31">
        <v>2</v>
      </c>
      <c r="MA182" s="31">
        <v>2</v>
      </c>
      <c r="MC182" s="31">
        <v>2</v>
      </c>
      <c r="ME182" s="31">
        <v>2</v>
      </c>
      <c r="MG182" s="31">
        <v>2</v>
      </c>
      <c r="MI182" s="31">
        <v>2</v>
      </c>
      <c r="MK182" s="31">
        <v>2</v>
      </c>
      <c r="MM182" s="31">
        <v>2</v>
      </c>
      <c r="MO182" s="31">
        <v>2</v>
      </c>
      <c r="MQ182" s="31">
        <v>2</v>
      </c>
      <c r="MS182" s="31">
        <v>2</v>
      </c>
      <c r="MU182" s="31">
        <v>2</v>
      </c>
      <c r="MW182" s="31">
        <v>2</v>
      </c>
      <c r="MY182" s="31" t="s">
        <v>355</v>
      </c>
      <c r="NC182" s="31">
        <v>2</v>
      </c>
      <c r="NE182" s="31">
        <v>2</v>
      </c>
      <c r="NG182" s="31">
        <v>2</v>
      </c>
      <c r="NI182" s="31">
        <v>2</v>
      </c>
      <c r="NK182" s="31">
        <v>2</v>
      </c>
      <c r="NM182" s="31">
        <v>2</v>
      </c>
      <c r="NO182" s="31">
        <v>2</v>
      </c>
      <c r="NQ182" s="31">
        <v>2</v>
      </c>
      <c r="NS182" s="31">
        <v>2</v>
      </c>
      <c r="NU182" s="31">
        <v>2</v>
      </c>
      <c r="NW182" s="31">
        <v>2</v>
      </c>
      <c r="NY182" s="31">
        <v>2</v>
      </c>
      <c r="OA182" s="31">
        <v>2</v>
      </c>
      <c r="OC182" s="31">
        <v>2</v>
      </c>
      <c r="OE182" s="31">
        <v>2</v>
      </c>
      <c r="OG182" s="31">
        <v>2</v>
      </c>
      <c r="OI182" s="31">
        <v>2</v>
      </c>
      <c r="OK182" s="31">
        <v>2</v>
      </c>
      <c r="OM182" s="31">
        <v>2</v>
      </c>
      <c r="OO182" s="31">
        <v>2</v>
      </c>
      <c r="OQ182" s="31" t="s">
        <v>355</v>
      </c>
      <c r="OS182" s="31">
        <v>2</v>
      </c>
      <c r="OU182" s="31">
        <v>2</v>
      </c>
      <c r="OW182" s="31">
        <v>2</v>
      </c>
      <c r="OY182" s="31">
        <v>2</v>
      </c>
      <c r="PA182" s="31">
        <v>2</v>
      </c>
      <c r="PC182" s="31">
        <v>2</v>
      </c>
      <c r="PE182" s="31">
        <v>2</v>
      </c>
      <c r="PG182" s="31">
        <v>2</v>
      </c>
      <c r="PI182" s="31">
        <v>2</v>
      </c>
      <c r="PK182" s="31">
        <v>2</v>
      </c>
      <c r="PM182" s="31">
        <v>2</v>
      </c>
      <c r="PO182" s="31">
        <v>2</v>
      </c>
      <c r="PQ182" s="31">
        <v>2</v>
      </c>
      <c r="PS182" s="31">
        <v>2</v>
      </c>
      <c r="PU182" s="31">
        <v>2</v>
      </c>
      <c r="PW182" s="31">
        <v>2</v>
      </c>
      <c r="PY182" s="31">
        <v>2</v>
      </c>
      <c r="QA182" s="31">
        <v>2</v>
      </c>
      <c r="QC182" s="31">
        <v>2</v>
      </c>
      <c r="QE182" s="31">
        <v>2</v>
      </c>
      <c r="QG182" s="31">
        <v>2</v>
      </c>
      <c r="QI182" s="31" t="s">
        <v>355</v>
      </c>
      <c r="QK182" s="31">
        <v>1</v>
      </c>
      <c r="QL182" s="31">
        <v>2</v>
      </c>
      <c r="QM182" s="31">
        <v>2</v>
      </c>
      <c r="QN182" s="31">
        <v>2</v>
      </c>
      <c r="QO182" s="31">
        <v>2</v>
      </c>
      <c r="QP182" s="31">
        <v>2</v>
      </c>
      <c r="QQ182" s="31">
        <v>2</v>
      </c>
      <c r="QR182" s="31">
        <v>2</v>
      </c>
      <c r="QS182" s="31">
        <v>2</v>
      </c>
      <c r="QT182" s="31">
        <v>2</v>
      </c>
      <c r="QU182" s="31">
        <v>2</v>
      </c>
      <c r="QV182" s="31">
        <v>2</v>
      </c>
      <c r="QW182" s="31">
        <v>2</v>
      </c>
      <c r="QX182" s="31">
        <v>2</v>
      </c>
      <c r="QY182" s="31">
        <v>2</v>
      </c>
      <c r="QZ182" s="31">
        <v>2</v>
      </c>
      <c r="RA182" s="31">
        <v>2</v>
      </c>
      <c r="RB182" s="31">
        <v>2</v>
      </c>
      <c r="RC182" s="31">
        <v>2</v>
      </c>
      <c r="RD182" s="31">
        <v>2</v>
      </c>
      <c r="RE182" s="31">
        <v>2</v>
      </c>
      <c r="RF182" s="31">
        <v>2</v>
      </c>
      <c r="RG182" s="31">
        <v>2</v>
      </c>
      <c r="RH182" s="31">
        <v>2</v>
      </c>
      <c r="RI182" s="31">
        <v>2</v>
      </c>
      <c r="RJ182" s="31">
        <v>2</v>
      </c>
      <c r="RK182" s="31">
        <v>2</v>
      </c>
      <c r="RL182" s="31">
        <v>2</v>
      </c>
      <c r="RM182" s="31">
        <v>2</v>
      </c>
      <c r="RN182" s="31">
        <v>2</v>
      </c>
      <c r="RO182" s="31">
        <v>2</v>
      </c>
      <c r="RP182" s="31">
        <v>2</v>
      </c>
      <c r="RQ182" s="31">
        <v>2</v>
      </c>
      <c r="RR182" s="31">
        <v>2</v>
      </c>
      <c r="RS182" s="31">
        <v>2</v>
      </c>
      <c r="RT182" s="31" t="s">
        <v>2820</v>
      </c>
      <c r="RX182" s="31">
        <v>5</v>
      </c>
      <c r="RY182" s="31">
        <v>2</v>
      </c>
      <c r="RZ182" s="31">
        <v>2</v>
      </c>
      <c r="SA182" s="31">
        <v>2</v>
      </c>
      <c r="SB182" s="31">
        <v>2</v>
      </c>
      <c r="SC182" s="31">
        <v>2</v>
      </c>
      <c r="SD182" s="31">
        <v>5</v>
      </c>
      <c r="SE182" s="31">
        <v>2</v>
      </c>
      <c r="SF182" s="31">
        <v>2</v>
      </c>
      <c r="SG182" s="31">
        <v>2</v>
      </c>
      <c r="SH182" s="31">
        <v>2</v>
      </c>
      <c r="SI182" s="31">
        <v>2</v>
      </c>
      <c r="SJ182" s="31">
        <v>2</v>
      </c>
      <c r="SK182" s="31">
        <v>2</v>
      </c>
      <c r="SL182" s="31">
        <v>2</v>
      </c>
      <c r="SM182" s="31" t="s">
        <v>1442</v>
      </c>
      <c r="SO182" s="31">
        <v>2</v>
      </c>
      <c r="SP182" s="31">
        <v>2</v>
      </c>
      <c r="SQ182" s="31">
        <v>2</v>
      </c>
      <c r="SR182" s="31">
        <v>1</v>
      </c>
      <c r="SS182" s="31">
        <v>1</v>
      </c>
      <c r="ST182" s="31">
        <v>2</v>
      </c>
      <c r="SU182" s="31">
        <v>2</v>
      </c>
      <c r="SV182" s="31">
        <v>1</v>
      </c>
      <c r="SW182" s="31" t="s">
        <v>1442</v>
      </c>
      <c r="SZ182" s="31">
        <v>2</v>
      </c>
      <c r="TA182" s="31">
        <v>2</v>
      </c>
      <c r="TB182" s="31">
        <v>2</v>
      </c>
      <c r="TC182" s="31">
        <v>2</v>
      </c>
      <c r="TD182" s="31">
        <v>2</v>
      </c>
      <c r="TE182" s="31">
        <v>2</v>
      </c>
      <c r="TF182" s="31">
        <v>2</v>
      </c>
      <c r="TG182" s="31">
        <v>2</v>
      </c>
      <c r="TH182" s="31" t="s">
        <v>1442</v>
      </c>
      <c r="TJ182" s="31" t="s">
        <v>2784</v>
      </c>
      <c r="TK182" s="31" t="s">
        <v>1442</v>
      </c>
      <c r="TQ182" s="31">
        <v>3</v>
      </c>
      <c r="TS182" s="31">
        <v>2</v>
      </c>
      <c r="TT182" s="31">
        <v>2</v>
      </c>
      <c r="TU182" s="31">
        <v>2</v>
      </c>
      <c r="TV182" s="31">
        <v>1</v>
      </c>
      <c r="TW182" s="31">
        <v>1</v>
      </c>
      <c r="TX182" s="31">
        <v>2</v>
      </c>
      <c r="TY182" s="31">
        <v>2</v>
      </c>
      <c r="TZ182" s="31">
        <v>1</v>
      </c>
      <c r="UA182" s="31">
        <v>1</v>
      </c>
    </row>
    <row r="183" spans="1:547" s="31" customFormat="1" ht="13.5" customHeight="1">
      <c r="A183" s="31">
        <f t="shared" si="2"/>
        <v>181</v>
      </c>
      <c r="B183" s="31">
        <v>181</v>
      </c>
      <c r="C183" s="31">
        <v>41</v>
      </c>
      <c r="D183" s="31" t="s">
        <v>2767</v>
      </c>
      <c r="E183" s="31" t="s">
        <v>2882</v>
      </c>
      <c r="F183" s="31">
        <v>3</v>
      </c>
      <c r="H183" s="31">
        <v>42452</v>
      </c>
      <c r="I183" s="31">
        <v>42452</v>
      </c>
      <c r="J183" s="31">
        <v>2</v>
      </c>
      <c r="K183" s="31">
        <v>1</v>
      </c>
      <c r="L183" s="31">
        <v>5</v>
      </c>
      <c r="M183" s="31">
        <v>2</v>
      </c>
      <c r="N183" s="31">
        <v>5</v>
      </c>
      <c r="O183" s="31">
        <v>2</v>
      </c>
      <c r="P183" s="31">
        <v>5</v>
      </c>
      <c r="Q183" s="31">
        <v>2</v>
      </c>
      <c r="R183" s="31">
        <v>40513</v>
      </c>
      <c r="S183" s="31">
        <v>40878</v>
      </c>
      <c r="T183" s="31">
        <v>41183</v>
      </c>
      <c r="W183" s="31">
        <v>1</v>
      </c>
      <c r="X183" s="31">
        <v>2</v>
      </c>
      <c r="Y183" s="31">
        <v>2</v>
      </c>
      <c r="Z183" s="31">
        <v>2</v>
      </c>
      <c r="AA183" s="31">
        <v>2</v>
      </c>
      <c r="AB183" s="31">
        <v>2</v>
      </c>
      <c r="AC183" s="31">
        <v>2</v>
      </c>
      <c r="AD183" s="31">
        <v>2</v>
      </c>
      <c r="AE183" s="31">
        <v>2</v>
      </c>
      <c r="AF183" s="31">
        <v>2</v>
      </c>
      <c r="AG183" s="31">
        <v>1</v>
      </c>
      <c r="AH183" s="31">
        <v>1</v>
      </c>
      <c r="AI183" s="31">
        <v>3</v>
      </c>
      <c r="AJ183" s="31">
        <v>2</v>
      </c>
      <c r="AK183" s="31">
        <v>1</v>
      </c>
      <c r="AL183" s="31">
        <v>2</v>
      </c>
      <c r="AM183" s="31">
        <v>1</v>
      </c>
      <c r="AN183" s="31">
        <v>2</v>
      </c>
      <c r="AO183" s="31">
        <v>2</v>
      </c>
      <c r="AP183" s="31">
        <v>2</v>
      </c>
      <c r="AQ183" s="31">
        <v>1</v>
      </c>
      <c r="AR183" s="31">
        <v>1</v>
      </c>
      <c r="AS183" s="31">
        <v>2</v>
      </c>
      <c r="AT183" s="31">
        <v>2</v>
      </c>
      <c r="AU183" s="31">
        <v>2</v>
      </c>
      <c r="AV183" s="31">
        <v>1</v>
      </c>
      <c r="AW183" s="31">
        <v>2</v>
      </c>
      <c r="AX183" s="31">
        <v>2</v>
      </c>
      <c r="AY183" s="31">
        <v>2</v>
      </c>
      <c r="AZ183" s="31">
        <v>1</v>
      </c>
      <c r="BA183" s="31">
        <v>2</v>
      </c>
      <c r="BB183" s="31">
        <v>2</v>
      </c>
      <c r="BC183" s="31">
        <v>1</v>
      </c>
      <c r="BD183" s="31">
        <v>2</v>
      </c>
      <c r="BE183" s="31">
        <v>1</v>
      </c>
      <c r="BF183" s="31">
        <v>2</v>
      </c>
      <c r="BG183" s="31">
        <v>1</v>
      </c>
      <c r="BH183" s="31">
        <v>1</v>
      </c>
      <c r="BI183" s="31">
        <v>2</v>
      </c>
      <c r="BJ183" s="31">
        <v>1</v>
      </c>
      <c r="BK183" s="31">
        <v>2</v>
      </c>
      <c r="BL183" s="31">
        <v>1</v>
      </c>
      <c r="BM183" s="31">
        <v>2</v>
      </c>
      <c r="BN183" s="31">
        <v>2</v>
      </c>
      <c r="BO183" s="31">
        <v>2</v>
      </c>
      <c r="BP183" s="31">
        <v>2</v>
      </c>
      <c r="BQ183" s="31">
        <v>2</v>
      </c>
      <c r="BT183" s="31">
        <v>1</v>
      </c>
      <c r="BU183" s="31">
        <v>2</v>
      </c>
      <c r="BV183" s="31">
        <v>2</v>
      </c>
      <c r="BW183" s="31">
        <v>2</v>
      </c>
      <c r="BX183" s="31">
        <v>2</v>
      </c>
      <c r="BY183" s="31">
        <v>1</v>
      </c>
      <c r="BZ183" s="31">
        <v>2</v>
      </c>
      <c r="CA183" s="31">
        <v>2</v>
      </c>
      <c r="CB183" s="31">
        <v>1</v>
      </c>
      <c r="CC183" s="31">
        <v>1</v>
      </c>
      <c r="CD183" s="31">
        <v>1</v>
      </c>
      <c r="CH183" s="31">
        <v>1</v>
      </c>
      <c r="CM183" s="31">
        <v>5</v>
      </c>
      <c r="CN183" s="31">
        <v>11</v>
      </c>
      <c r="CO183" s="31">
        <v>7</v>
      </c>
      <c r="CP183" s="31">
        <v>13</v>
      </c>
      <c r="CQ183" s="31">
        <v>16</v>
      </c>
      <c r="CR183" s="31">
        <v>1</v>
      </c>
      <c r="DA183" s="31">
        <v>2</v>
      </c>
      <c r="DB183" s="31">
        <v>4</v>
      </c>
      <c r="DC183" s="31">
        <v>12</v>
      </c>
      <c r="DD183" s="31">
        <v>1</v>
      </c>
      <c r="DE183" s="31">
        <v>12</v>
      </c>
      <c r="DF183" s="31">
        <v>3</v>
      </c>
      <c r="DG183" s="31">
        <v>3</v>
      </c>
      <c r="DH183" s="31">
        <v>4</v>
      </c>
      <c r="DI183" s="31">
        <v>3</v>
      </c>
      <c r="DJ183" s="31">
        <v>3</v>
      </c>
      <c r="DK183" s="31">
        <v>2</v>
      </c>
      <c r="DL183" s="31">
        <v>2</v>
      </c>
      <c r="DM183" s="31">
        <v>3</v>
      </c>
      <c r="DN183" s="31">
        <v>2</v>
      </c>
      <c r="DO183" s="31">
        <v>4</v>
      </c>
      <c r="DP183" s="31">
        <v>4</v>
      </c>
      <c r="DQ183" s="31">
        <v>4</v>
      </c>
      <c r="DR183" s="31">
        <v>37</v>
      </c>
      <c r="DS183" s="31">
        <v>0.172672769468798</v>
      </c>
      <c r="DT183" s="31">
        <v>78</v>
      </c>
      <c r="DU183" s="31">
        <v>0</v>
      </c>
      <c r="DV183" s="31">
        <v>172</v>
      </c>
      <c r="DX183" s="31">
        <v>4.5999999999999996</v>
      </c>
      <c r="DY183" s="31">
        <v>3.5</v>
      </c>
      <c r="DZ183" s="31">
        <v>5.2</v>
      </c>
      <c r="EB183" s="31">
        <v>0.95</v>
      </c>
      <c r="EC183" s="31">
        <v>0.85</v>
      </c>
      <c r="ED183" s="31">
        <v>1.25</v>
      </c>
      <c r="EF183" s="31">
        <v>146</v>
      </c>
      <c r="EG183" s="31">
        <v>0</v>
      </c>
      <c r="EH183" s="31">
        <v>200</v>
      </c>
      <c r="EJ183" s="31">
        <v>37</v>
      </c>
      <c r="EK183" s="31">
        <v>40</v>
      </c>
      <c r="EL183" s="31">
        <v>60</v>
      </c>
      <c r="EN183" s="31">
        <v>72</v>
      </c>
      <c r="EO183" s="31">
        <v>0</v>
      </c>
      <c r="EP183" s="31">
        <v>100</v>
      </c>
      <c r="ER183" s="31">
        <v>187</v>
      </c>
      <c r="ES183" s="31">
        <v>0</v>
      </c>
      <c r="ET183" s="31">
        <v>150</v>
      </c>
      <c r="EV183" s="31">
        <v>1</v>
      </c>
      <c r="EX183" s="31">
        <v>1</v>
      </c>
      <c r="EY183" s="31">
        <v>2</v>
      </c>
      <c r="EZ183" s="31">
        <v>1</v>
      </c>
      <c r="FA183" s="31">
        <v>1</v>
      </c>
      <c r="FB183" s="31">
        <v>1</v>
      </c>
      <c r="FC183" s="31">
        <v>1</v>
      </c>
      <c r="FD183" s="31">
        <v>0.48</v>
      </c>
      <c r="FK183" s="31">
        <v>1</v>
      </c>
      <c r="FL183" s="31">
        <v>2</v>
      </c>
      <c r="FM183" s="31">
        <v>2</v>
      </c>
      <c r="FN183" s="31">
        <v>2</v>
      </c>
      <c r="FO183" s="31">
        <v>2</v>
      </c>
      <c r="FP183" s="31">
        <v>2</v>
      </c>
      <c r="FQ183" s="31">
        <v>2</v>
      </c>
      <c r="FR183" s="31">
        <v>2</v>
      </c>
      <c r="FS183" s="31">
        <v>4</v>
      </c>
      <c r="FT183" s="31">
        <v>2</v>
      </c>
      <c r="FU183" s="31">
        <v>2</v>
      </c>
      <c r="FV183" s="31">
        <v>2</v>
      </c>
      <c r="FW183" s="31">
        <v>1</v>
      </c>
      <c r="FX183" s="31">
        <v>1</v>
      </c>
      <c r="FY183" s="31">
        <v>2</v>
      </c>
      <c r="GA183" s="31">
        <v>2</v>
      </c>
      <c r="GB183" s="31">
        <v>2</v>
      </c>
      <c r="GC183" s="31">
        <v>2</v>
      </c>
      <c r="GE183" s="31">
        <v>2</v>
      </c>
      <c r="GH183" s="31">
        <v>2</v>
      </c>
      <c r="GJ183" s="31">
        <v>2</v>
      </c>
      <c r="GL183" s="31">
        <v>1</v>
      </c>
      <c r="GM183" s="31">
        <v>2011</v>
      </c>
      <c r="GO183" s="31">
        <v>2</v>
      </c>
      <c r="GQ183" s="31">
        <v>2</v>
      </c>
      <c r="GS183" s="31">
        <v>2</v>
      </c>
      <c r="GU183" s="31">
        <v>2</v>
      </c>
      <c r="GW183" s="31">
        <v>2</v>
      </c>
      <c r="HM183" s="31">
        <v>2</v>
      </c>
      <c r="HP183" s="31">
        <v>2</v>
      </c>
      <c r="HQ183" s="31">
        <v>2</v>
      </c>
      <c r="HR183" s="31">
        <v>2</v>
      </c>
      <c r="HS183" s="31">
        <v>2</v>
      </c>
      <c r="HT183" s="31">
        <v>2</v>
      </c>
      <c r="HU183" s="31">
        <v>2</v>
      </c>
      <c r="HV183" s="31">
        <v>2</v>
      </c>
      <c r="HZ183" s="31">
        <v>2</v>
      </c>
      <c r="IA183" s="31">
        <v>2</v>
      </c>
      <c r="IB183" s="31">
        <v>2</v>
      </c>
      <c r="IC183" s="31">
        <v>2</v>
      </c>
      <c r="ID183" s="31">
        <v>2</v>
      </c>
      <c r="IE183" s="31">
        <v>2</v>
      </c>
      <c r="IF183" s="31">
        <v>2</v>
      </c>
      <c r="IJ183" s="31">
        <v>2</v>
      </c>
      <c r="IK183" s="31">
        <v>2</v>
      </c>
      <c r="IL183" s="31">
        <v>2</v>
      </c>
      <c r="IM183" s="31">
        <v>2</v>
      </c>
      <c r="IN183" s="31">
        <v>2</v>
      </c>
      <c r="IO183" s="31">
        <v>2</v>
      </c>
      <c r="IP183" s="31">
        <v>2</v>
      </c>
      <c r="IT183" s="31">
        <v>2</v>
      </c>
      <c r="IU183" s="31">
        <v>2</v>
      </c>
      <c r="IV183" s="31">
        <v>2</v>
      </c>
      <c r="IW183" s="31">
        <v>2</v>
      </c>
      <c r="IX183" s="31">
        <v>2</v>
      </c>
      <c r="IY183" s="31">
        <v>2</v>
      </c>
      <c r="IZ183" s="31">
        <v>2</v>
      </c>
      <c r="JD183" s="31">
        <v>2</v>
      </c>
      <c r="JE183" s="31">
        <v>2</v>
      </c>
      <c r="JF183" s="31">
        <v>2</v>
      </c>
      <c r="JG183" s="31">
        <v>2</v>
      </c>
      <c r="JH183" s="31">
        <v>2</v>
      </c>
      <c r="JI183" s="31">
        <v>2</v>
      </c>
      <c r="JJ183" s="31">
        <v>2</v>
      </c>
      <c r="JZ183" s="31">
        <v>1</v>
      </c>
      <c r="KC183" s="31">
        <v>1</v>
      </c>
      <c r="LA183" s="31" t="s">
        <v>1449</v>
      </c>
      <c r="LB183" s="31" t="s">
        <v>378</v>
      </c>
      <c r="LC183" s="31">
        <v>1</v>
      </c>
      <c r="LE183" s="31" t="s">
        <v>364</v>
      </c>
      <c r="LF183" s="31">
        <v>2</v>
      </c>
      <c r="LG183" s="31">
        <v>2</v>
      </c>
      <c r="LI183" s="31">
        <v>2</v>
      </c>
      <c r="LK183" s="31">
        <v>2</v>
      </c>
      <c r="LM183" s="31">
        <v>2</v>
      </c>
      <c r="LO183" s="31">
        <v>2</v>
      </c>
      <c r="LQ183" s="31">
        <v>2</v>
      </c>
      <c r="LS183" s="31">
        <v>2</v>
      </c>
      <c r="LU183" s="31">
        <v>2</v>
      </c>
      <c r="LW183" s="31">
        <v>2</v>
      </c>
      <c r="LY183" s="31">
        <v>2</v>
      </c>
      <c r="MA183" s="31">
        <v>2</v>
      </c>
      <c r="MC183" s="31">
        <v>2</v>
      </c>
      <c r="ME183" s="31">
        <v>2</v>
      </c>
      <c r="MG183" s="31">
        <v>2</v>
      </c>
      <c r="MI183" s="31">
        <v>2</v>
      </c>
      <c r="MK183" s="31">
        <v>2</v>
      </c>
      <c r="MM183" s="31">
        <v>2</v>
      </c>
      <c r="MO183" s="31">
        <v>2</v>
      </c>
      <c r="MQ183" s="31">
        <v>2</v>
      </c>
      <c r="MS183" s="31">
        <v>2</v>
      </c>
      <c r="MU183" s="31">
        <v>2</v>
      </c>
      <c r="MW183" s="31">
        <v>2</v>
      </c>
      <c r="MY183" s="31" t="s">
        <v>355</v>
      </c>
      <c r="NC183" s="31">
        <v>2</v>
      </c>
      <c r="NE183" s="31">
        <v>2</v>
      </c>
      <c r="NG183" s="31">
        <v>2</v>
      </c>
      <c r="NI183" s="31">
        <v>2</v>
      </c>
      <c r="NK183" s="31">
        <v>2</v>
      </c>
      <c r="NM183" s="31">
        <v>2</v>
      </c>
      <c r="NO183" s="31">
        <v>2</v>
      </c>
      <c r="NQ183" s="31">
        <v>2</v>
      </c>
      <c r="NS183" s="31">
        <v>2</v>
      </c>
      <c r="NU183" s="31">
        <v>2</v>
      </c>
      <c r="NW183" s="31">
        <v>2</v>
      </c>
      <c r="NY183" s="31">
        <v>2</v>
      </c>
      <c r="OA183" s="31">
        <v>2</v>
      </c>
      <c r="OC183" s="31">
        <v>2</v>
      </c>
      <c r="OE183" s="31">
        <v>2</v>
      </c>
      <c r="OG183" s="31">
        <v>2</v>
      </c>
      <c r="OI183" s="31">
        <v>2</v>
      </c>
      <c r="OK183" s="31">
        <v>2</v>
      </c>
      <c r="OM183" s="31">
        <v>2</v>
      </c>
      <c r="OO183" s="31">
        <v>2</v>
      </c>
      <c r="OQ183" s="31" t="s">
        <v>355</v>
      </c>
      <c r="OS183" s="31">
        <v>2</v>
      </c>
      <c r="OU183" s="31">
        <v>2</v>
      </c>
      <c r="OW183" s="31">
        <v>2</v>
      </c>
      <c r="OY183" s="31">
        <v>2</v>
      </c>
      <c r="PA183" s="31">
        <v>2</v>
      </c>
      <c r="PC183" s="31">
        <v>2</v>
      </c>
      <c r="PE183" s="31">
        <v>2</v>
      </c>
      <c r="PG183" s="31">
        <v>2</v>
      </c>
      <c r="PI183" s="31">
        <v>2</v>
      </c>
      <c r="PK183" s="31">
        <v>2</v>
      </c>
      <c r="PM183" s="31">
        <v>2</v>
      </c>
      <c r="PO183" s="31">
        <v>2</v>
      </c>
      <c r="PQ183" s="31">
        <v>2</v>
      </c>
      <c r="PS183" s="31">
        <v>2</v>
      </c>
      <c r="PU183" s="31">
        <v>2</v>
      </c>
      <c r="PW183" s="31">
        <v>2</v>
      </c>
      <c r="PY183" s="31">
        <v>2</v>
      </c>
      <c r="QA183" s="31">
        <v>2</v>
      </c>
      <c r="QC183" s="31">
        <v>2</v>
      </c>
      <c r="QE183" s="31">
        <v>2</v>
      </c>
      <c r="QG183" s="31">
        <v>2</v>
      </c>
      <c r="QI183" s="31" t="s">
        <v>355</v>
      </c>
      <c r="QK183" s="31">
        <v>1</v>
      </c>
      <c r="QL183" s="31">
        <v>2</v>
      </c>
      <c r="QM183" s="31">
        <v>2</v>
      </c>
      <c r="QN183" s="31">
        <v>2</v>
      </c>
      <c r="QO183" s="31">
        <v>2</v>
      </c>
      <c r="QP183" s="31">
        <v>2</v>
      </c>
      <c r="QQ183" s="31">
        <v>2</v>
      </c>
      <c r="QR183" s="31">
        <v>2</v>
      </c>
      <c r="QS183" s="31">
        <v>2</v>
      </c>
      <c r="QT183" s="31">
        <v>2</v>
      </c>
      <c r="QU183" s="31">
        <v>2</v>
      </c>
      <c r="QV183" s="31">
        <v>2</v>
      </c>
      <c r="QW183" s="31">
        <v>2</v>
      </c>
      <c r="QX183" s="31">
        <v>2</v>
      </c>
      <c r="QY183" s="31">
        <v>2</v>
      </c>
      <c r="QZ183" s="31">
        <v>2</v>
      </c>
      <c r="RA183" s="31">
        <v>2</v>
      </c>
      <c r="RB183" s="31">
        <v>2</v>
      </c>
      <c r="RC183" s="31">
        <v>2</v>
      </c>
      <c r="RD183" s="31">
        <v>2</v>
      </c>
      <c r="RE183" s="31">
        <v>2</v>
      </c>
      <c r="RF183" s="31">
        <v>2</v>
      </c>
      <c r="RG183" s="31">
        <v>2</v>
      </c>
      <c r="RH183" s="31">
        <v>2</v>
      </c>
      <c r="RI183" s="31">
        <v>2</v>
      </c>
      <c r="RJ183" s="31">
        <v>2</v>
      </c>
      <c r="RK183" s="31">
        <v>2</v>
      </c>
      <c r="RL183" s="31">
        <v>2</v>
      </c>
      <c r="RM183" s="31">
        <v>2</v>
      </c>
      <c r="RN183" s="31">
        <v>2</v>
      </c>
      <c r="RO183" s="31">
        <v>1</v>
      </c>
      <c r="RP183" s="31">
        <v>2</v>
      </c>
      <c r="RQ183" s="31">
        <v>2</v>
      </c>
      <c r="RR183" s="31">
        <v>1</v>
      </c>
      <c r="RS183" s="31">
        <v>2</v>
      </c>
      <c r="RT183" s="31" t="s">
        <v>1556</v>
      </c>
      <c r="RX183" s="31">
        <v>5</v>
      </c>
      <c r="RY183" s="31">
        <v>2</v>
      </c>
      <c r="RZ183" s="31">
        <v>2</v>
      </c>
      <c r="SA183" s="31">
        <v>2</v>
      </c>
      <c r="SB183" s="31">
        <v>2</v>
      </c>
      <c r="SC183" s="31">
        <v>2</v>
      </c>
      <c r="SD183" s="31">
        <v>5</v>
      </c>
      <c r="SE183" s="31">
        <v>2</v>
      </c>
      <c r="SF183" s="31">
        <v>2</v>
      </c>
      <c r="SG183" s="31">
        <v>2</v>
      </c>
      <c r="SH183" s="31">
        <v>2</v>
      </c>
      <c r="SI183" s="31">
        <v>2</v>
      </c>
      <c r="SJ183" s="31">
        <v>2</v>
      </c>
      <c r="SK183" s="31">
        <v>2</v>
      </c>
      <c r="SL183" s="31">
        <v>2</v>
      </c>
      <c r="SM183" s="31" t="s">
        <v>1442</v>
      </c>
      <c r="SO183" s="31">
        <v>2</v>
      </c>
      <c r="SP183" s="31">
        <v>2</v>
      </c>
      <c r="SQ183" s="31">
        <v>2</v>
      </c>
      <c r="SR183" s="31">
        <v>1</v>
      </c>
      <c r="SS183" s="31">
        <v>1</v>
      </c>
      <c r="ST183" s="31">
        <v>2</v>
      </c>
      <c r="SU183" s="31">
        <v>2</v>
      </c>
      <c r="SV183" s="31">
        <v>2</v>
      </c>
      <c r="SW183" s="31" t="s">
        <v>1442</v>
      </c>
      <c r="SX183" s="31">
        <v>2</v>
      </c>
      <c r="SZ183" s="31">
        <v>2</v>
      </c>
      <c r="TA183" s="31">
        <v>2</v>
      </c>
      <c r="TB183" s="31">
        <v>2</v>
      </c>
      <c r="TC183" s="31">
        <v>2</v>
      </c>
      <c r="TD183" s="31">
        <v>1</v>
      </c>
      <c r="TE183" s="31">
        <v>2</v>
      </c>
      <c r="TF183" s="31">
        <v>2</v>
      </c>
      <c r="TG183" s="31">
        <v>2</v>
      </c>
      <c r="TH183" s="31" t="s">
        <v>1442</v>
      </c>
      <c r="TJ183" s="31" t="s">
        <v>1442</v>
      </c>
      <c r="TQ183" s="31">
        <v>2</v>
      </c>
      <c r="TS183" s="31">
        <v>2</v>
      </c>
      <c r="TT183" s="31">
        <v>2</v>
      </c>
      <c r="TU183" s="31">
        <v>2</v>
      </c>
      <c r="TV183" s="31">
        <v>1</v>
      </c>
      <c r="TW183" s="31">
        <v>1</v>
      </c>
      <c r="TX183" s="31">
        <v>2</v>
      </c>
      <c r="TY183" s="31">
        <v>2</v>
      </c>
      <c r="TZ183" s="31">
        <v>1</v>
      </c>
      <c r="UA183" s="31">
        <v>1</v>
      </c>
    </row>
    <row r="184" spans="1:547" s="31" customFormat="1" ht="13.5" customHeight="1">
      <c r="A184" s="31">
        <f t="shared" si="2"/>
        <v>182</v>
      </c>
      <c r="B184" s="31">
        <v>182</v>
      </c>
      <c r="C184" s="31">
        <v>42</v>
      </c>
      <c r="D184" s="31" t="s">
        <v>2767</v>
      </c>
      <c r="E184" s="31" t="s">
        <v>2883</v>
      </c>
      <c r="F184" s="31">
        <v>3</v>
      </c>
      <c r="H184" s="31">
        <v>40324</v>
      </c>
      <c r="I184" s="31">
        <v>16606</v>
      </c>
      <c r="J184" s="31">
        <v>2</v>
      </c>
      <c r="K184" s="31">
        <v>1</v>
      </c>
      <c r="L184" s="31">
        <v>3</v>
      </c>
      <c r="M184" s="31">
        <v>1</v>
      </c>
      <c r="N184" s="31">
        <v>3</v>
      </c>
      <c r="O184" s="31">
        <v>1</v>
      </c>
      <c r="P184" s="31">
        <v>3</v>
      </c>
      <c r="Q184" s="31">
        <v>1</v>
      </c>
      <c r="R184" s="31">
        <v>41944</v>
      </c>
      <c r="S184" s="31">
        <v>42044</v>
      </c>
      <c r="T184" s="31">
        <v>42083</v>
      </c>
      <c r="W184" s="31">
        <v>1</v>
      </c>
      <c r="X184" s="31">
        <v>2</v>
      </c>
      <c r="Y184" s="31">
        <v>2</v>
      </c>
      <c r="Z184" s="31">
        <v>2</v>
      </c>
      <c r="AA184" s="31">
        <v>2</v>
      </c>
      <c r="AB184" s="31">
        <v>2</v>
      </c>
      <c r="AC184" s="31">
        <v>2</v>
      </c>
      <c r="AD184" s="31">
        <v>2</v>
      </c>
      <c r="AE184" s="31">
        <v>2</v>
      </c>
      <c r="AF184" s="31">
        <v>3</v>
      </c>
      <c r="AG184" s="31">
        <v>1</v>
      </c>
      <c r="AH184" s="31">
        <v>1</v>
      </c>
      <c r="AI184" s="31">
        <v>6</v>
      </c>
      <c r="AJ184" s="31">
        <v>2</v>
      </c>
      <c r="AK184" s="31">
        <v>4</v>
      </c>
      <c r="AL184" s="31">
        <v>2</v>
      </c>
      <c r="AM184" s="31">
        <v>2</v>
      </c>
      <c r="AN184" s="31">
        <v>2</v>
      </c>
      <c r="AO184" s="31">
        <v>2</v>
      </c>
      <c r="AP184" s="31">
        <v>2</v>
      </c>
      <c r="AQ184" s="31">
        <v>2</v>
      </c>
      <c r="AR184" s="31">
        <v>2</v>
      </c>
      <c r="AS184" s="31">
        <v>2</v>
      </c>
      <c r="AT184" s="31">
        <v>2</v>
      </c>
      <c r="AU184" s="31">
        <v>2</v>
      </c>
      <c r="AV184" s="31">
        <v>1</v>
      </c>
      <c r="AW184" s="31">
        <v>1</v>
      </c>
      <c r="AX184" s="31">
        <v>2</v>
      </c>
      <c r="AY184" s="31">
        <v>1</v>
      </c>
      <c r="AZ184" s="31">
        <v>1</v>
      </c>
      <c r="BA184" s="31">
        <v>2</v>
      </c>
      <c r="BB184" s="31">
        <v>2</v>
      </c>
      <c r="BC184" s="31">
        <v>1</v>
      </c>
      <c r="BD184" s="31">
        <v>2</v>
      </c>
      <c r="BE184" s="31">
        <v>2</v>
      </c>
      <c r="BF184" s="31">
        <v>2</v>
      </c>
      <c r="BG184" s="31">
        <v>1</v>
      </c>
      <c r="BH184" s="31">
        <v>1</v>
      </c>
      <c r="BI184" s="31">
        <v>1</v>
      </c>
      <c r="BJ184" s="31">
        <v>2</v>
      </c>
      <c r="BK184" s="31">
        <v>2</v>
      </c>
      <c r="BL184" s="31">
        <v>2</v>
      </c>
      <c r="BM184" s="31">
        <v>2</v>
      </c>
      <c r="BN184" s="31">
        <v>2</v>
      </c>
      <c r="BO184" s="31">
        <v>2</v>
      </c>
      <c r="BP184" s="31">
        <v>2</v>
      </c>
      <c r="BQ184" s="31">
        <v>1</v>
      </c>
      <c r="BT184" s="31">
        <v>2</v>
      </c>
      <c r="BU184" s="31">
        <v>2</v>
      </c>
      <c r="BV184" s="31">
        <v>2</v>
      </c>
      <c r="BW184" s="31">
        <v>2</v>
      </c>
      <c r="BX184" s="31">
        <v>2</v>
      </c>
      <c r="BY184" s="31">
        <v>1</v>
      </c>
      <c r="BZ184" s="31">
        <v>2</v>
      </c>
      <c r="CA184" s="31">
        <v>2</v>
      </c>
      <c r="CD184" s="31">
        <v>1</v>
      </c>
      <c r="CH184" s="31">
        <v>1</v>
      </c>
      <c r="CM184" s="31">
        <v>4</v>
      </c>
      <c r="CN184" s="31">
        <v>10</v>
      </c>
      <c r="CO184" s="31">
        <v>16</v>
      </c>
      <c r="CP184" s="31">
        <v>22</v>
      </c>
      <c r="CQ184" s="31">
        <v>31</v>
      </c>
      <c r="DA184" s="31">
        <v>2</v>
      </c>
      <c r="DB184" s="31">
        <v>4</v>
      </c>
      <c r="DC184" s="31">
        <v>6</v>
      </c>
      <c r="DD184" s="31">
        <v>3</v>
      </c>
      <c r="DE184" s="31">
        <v>6</v>
      </c>
      <c r="DF184" s="31">
        <v>4</v>
      </c>
      <c r="DG184" s="31">
        <v>4</v>
      </c>
      <c r="DH184" s="31">
        <v>4</v>
      </c>
      <c r="DI184" s="31">
        <v>3</v>
      </c>
      <c r="DJ184" s="31">
        <v>2</v>
      </c>
      <c r="DK184" s="31">
        <v>2</v>
      </c>
      <c r="DL184" s="31">
        <v>3</v>
      </c>
      <c r="DM184" s="31">
        <v>4</v>
      </c>
      <c r="DN184" s="31">
        <v>3</v>
      </c>
      <c r="DO184" s="31">
        <v>4</v>
      </c>
      <c r="DP184" s="31">
        <v>4</v>
      </c>
      <c r="DQ184" s="31">
        <v>4</v>
      </c>
      <c r="DR184" s="31">
        <v>41</v>
      </c>
      <c r="DS184" s="31">
        <v>-0.131520061728395</v>
      </c>
      <c r="EB184" s="31">
        <v>0.8</v>
      </c>
      <c r="EC184" s="31">
        <v>0.4</v>
      </c>
      <c r="ED184" s="31">
        <v>1.4</v>
      </c>
      <c r="EF184" s="31">
        <v>133</v>
      </c>
      <c r="EG184" s="31">
        <v>80</v>
      </c>
      <c r="EH184" s="31">
        <v>200</v>
      </c>
      <c r="EJ184" s="31">
        <v>44</v>
      </c>
      <c r="EK184" s="31">
        <v>30</v>
      </c>
      <c r="EL184" s="31">
        <v>90</v>
      </c>
      <c r="EN184" s="31">
        <v>71.2</v>
      </c>
      <c r="EO184" s="31">
        <v>20</v>
      </c>
      <c r="EP184" s="31">
        <v>130</v>
      </c>
      <c r="ER184" s="31">
        <v>89</v>
      </c>
      <c r="ES184" s="31">
        <v>40</v>
      </c>
      <c r="ET184" s="31">
        <v>200</v>
      </c>
      <c r="EV184" s="31">
        <v>1</v>
      </c>
      <c r="EW184" s="31">
        <v>2</v>
      </c>
      <c r="EX184" s="31">
        <v>2</v>
      </c>
      <c r="EZ184" s="31">
        <v>1</v>
      </c>
      <c r="FA184" s="31">
        <v>1</v>
      </c>
      <c r="FH184" s="31">
        <v>57</v>
      </c>
      <c r="FK184" s="31">
        <v>2</v>
      </c>
      <c r="FL184" s="31">
        <v>2</v>
      </c>
      <c r="FM184" s="31">
        <v>2</v>
      </c>
      <c r="FN184" s="31">
        <v>2</v>
      </c>
      <c r="FO184" s="31">
        <v>2</v>
      </c>
      <c r="FP184" s="31">
        <v>2</v>
      </c>
      <c r="FQ184" s="31">
        <v>2</v>
      </c>
      <c r="FR184" s="31">
        <v>2</v>
      </c>
      <c r="FS184" s="31">
        <v>4</v>
      </c>
      <c r="FT184" s="31">
        <v>2</v>
      </c>
      <c r="FU184" s="31">
        <v>2</v>
      </c>
      <c r="FV184" s="31">
        <v>2</v>
      </c>
      <c r="FW184" s="31">
        <v>1</v>
      </c>
      <c r="FX184" s="31">
        <v>1</v>
      </c>
      <c r="FY184" s="31">
        <v>2</v>
      </c>
      <c r="GA184" s="31">
        <v>2</v>
      </c>
      <c r="GB184" s="31">
        <v>2</v>
      </c>
      <c r="GC184" s="31">
        <v>2</v>
      </c>
      <c r="GE184" s="31">
        <v>2</v>
      </c>
      <c r="GH184" s="31">
        <v>2</v>
      </c>
      <c r="GJ184" s="31">
        <v>2</v>
      </c>
      <c r="GL184" s="31">
        <v>1</v>
      </c>
      <c r="GO184" s="31">
        <v>2</v>
      </c>
      <c r="GQ184" s="31">
        <v>1</v>
      </c>
      <c r="GS184" s="31">
        <v>2</v>
      </c>
      <c r="GU184" s="31">
        <v>2</v>
      </c>
      <c r="GW184" s="31">
        <v>2</v>
      </c>
      <c r="HM184" s="31">
        <v>2</v>
      </c>
      <c r="HP184" s="31">
        <v>2</v>
      </c>
      <c r="HQ184" s="31">
        <v>2</v>
      </c>
      <c r="HR184" s="31">
        <v>2</v>
      </c>
      <c r="HS184" s="31">
        <v>2</v>
      </c>
      <c r="HT184" s="31">
        <v>2</v>
      </c>
      <c r="HU184" s="31">
        <v>2</v>
      </c>
      <c r="HV184" s="31">
        <v>2</v>
      </c>
      <c r="HZ184" s="31">
        <v>2</v>
      </c>
      <c r="IA184" s="31">
        <v>2</v>
      </c>
      <c r="IB184" s="31">
        <v>2</v>
      </c>
      <c r="IC184" s="31">
        <v>2</v>
      </c>
      <c r="ID184" s="31">
        <v>2</v>
      </c>
      <c r="IE184" s="31">
        <v>2</v>
      </c>
      <c r="IF184" s="31">
        <v>2</v>
      </c>
      <c r="IJ184" s="31">
        <v>2</v>
      </c>
      <c r="IK184" s="31">
        <v>2</v>
      </c>
      <c r="IL184" s="31">
        <v>2</v>
      </c>
      <c r="IM184" s="31">
        <v>2</v>
      </c>
      <c r="IN184" s="31">
        <v>2</v>
      </c>
      <c r="IO184" s="31">
        <v>2</v>
      </c>
      <c r="IP184" s="31">
        <v>2</v>
      </c>
      <c r="IT184" s="31">
        <v>2</v>
      </c>
      <c r="IU184" s="31">
        <v>2</v>
      </c>
      <c r="IV184" s="31">
        <v>2</v>
      </c>
      <c r="IW184" s="31">
        <v>2</v>
      </c>
      <c r="IX184" s="31">
        <v>2</v>
      </c>
      <c r="IY184" s="31">
        <v>2</v>
      </c>
      <c r="IZ184" s="31">
        <v>2</v>
      </c>
      <c r="JD184" s="31">
        <v>2</v>
      </c>
      <c r="JE184" s="31">
        <v>2</v>
      </c>
      <c r="JF184" s="31">
        <v>2</v>
      </c>
      <c r="JG184" s="31">
        <v>2</v>
      </c>
      <c r="JH184" s="31">
        <v>2</v>
      </c>
      <c r="JI184" s="31">
        <v>2</v>
      </c>
      <c r="JJ184" s="31">
        <v>2</v>
      </c>
      <c r="JZ184" s="31">
        <v>1</v>
      </c>
      <c r="KB184" s="31">
        <v>25</v>
      </c>
      <c r="KC184" s="31">
        <v>1</v>
      </c>
      <c r="KE184" s="31">
        <v>85</v>
      </c>
      <c r="LA184" s="31" t="s">
        <v>365</v>
      </c>
      <c r="LB184" s="31" t="s">
        <v>2884</v>
      </c>
      <c r="LC184" s="31">
        <v>2</v>
      </c>
      <c r="LE184" s="31" t="s">
        <v>1729</v>
      </c>
      <c r="LF184" s="31">
        <v>2</v>
      </c>
      <c r="LG184" s="31">
        <v>2</v>
      </c>
      <c r="LI184" s="31">
        <v>2</v>
      </c>
      <c r="LK184" s="31">
        <v>2</v>
      </c>
      <c r="LM184" s="31">
        <v>2</v>
      </c>
      <c r="LO184" s="31">
        <v>2</v>
      </c>
      <c r="LQ184" s="31">
        <v>2</v>
      </c>
      <c r="LS184" s="31">
        <v>2</v>
      </c>
      <c r="LU184" s="31">
        <v>2</v>
      </c>
      <c r="LW184" s="31">
        <v>2</v>
      </c>
      <c r="LY184" s="31">
        <v>2</v>
      </c>
      <c r="MA184" s="31">
        <v>2</v>
      </c>
      <c r="MC184" s="31">
        <v>2</v>
      </c>
      <c r="ME184" s="31">
        <v>2</v>
      </c>
      <c r="MG184" s="31">
        <v>2</v>
      </c>
      <c r="MI184" s="31">
        <v>2</v>
      </c>
      <c r="MK184" s="31">
        <v>2</v>
      </c>
      <c r="MM184" s="31">
        <v>2</v>
      </c>
      <c r="MO184" s="31">
        <v>2</v>
      </c>
      <c r="MQ184" s="31">
        <v>1</v>
      </c>
      <c r="MS184" s="31">
        <v>2</v>
      </c>
      <c r="MU184" s="31">
        <v>2</v>
      </c>
      <c r="MW184" s="31">
        <v>2</v>
      </c>
      <c r="MY184" s="31" t="s">
        <v>355</v>
      </c>
      <c r="NC184" s="31">
        <v>2</v>
      </c>
      <c r="NE184" s="31">
        <v>2</v>
      </c>
      <c r="NG184" s="31">
        <v>2</v>
      </c>
      <c r="NI184" s="31">
        <v>2</v>
      </c>
      <c r="NK184" s="31">
        <v>2</v>
      </c>
      <c r="NM184" s="31">
        <v>2</v>
      </c>
      <c r="NO184" s="31">
        <v>2</v>
      </c>
      <c r="NQ184" s="31">
        <v>2</v>
      </c>
      <c r="NS184" s="31">
        <v>2</v>
      </c>
      <c r="NU184" s="31">
        <v>2</v>
      </c>
      <c r="NW184" s="31">
        <v>2</v>
      </c>
      <c r="NY184" s="31">
        <v>2</v>
      </c>
      <c r="OA184" s="31">
        <v>2</v>
      </c>
      <c r="OC184" s="31">
        <v>2</v>
      </c>
      <c r="OE184" s="31">
        <v>2</v>
      </c>
      <c r="OG184" s="31">
        <v>2</v>
      </c>
      <c r="OI184" s="31">
        <v>2</v>
      </c>
      <c r="OK184" s="31">
        <v>2</v>
      </c>
      <c r="OM184" s="31">
        <v>2</v>
      </c>
      <c r="OO184" s="31">
        <v>2</v>
      </c>
      <c r="OQ184" s="31" t="s">
        <v>355</v>
      </c>
      <c r="OS184" s="31">
        <v>2</v>
      </c>
      <c r="OU184" s="31">
        <v>2</v>
      </c>
      <c r="OW184" s="31">
        <v>2</v>
      </c>
      <c r="OY184" s="31">
        <v>2</v>
      </c>
      <c r="PA184" s="31">
        <v>2</v>
      </c>
      <c r="PC184" s="31">
        <v>2</v>
      </c>
      <c r="PE184" s="31">
        <v>1</v>
      </c>
      <c r="PG184" s="31">
        <v>2</v>
      </c>
      <c r="PI184" s="31">
        <v>2</v>
      </c>
      <c r="PK184" s="31">
        <v>2</v>
      </c>
      <c r="PM184" s="31">
        <v>2</v>
      </c>
      <c r="PO184" s="31">
        <v>2</v>
      </c>
      <c r="PQ184" s="31">
        <v>2</v>
      </c>
      <c r="PS184" s="31">
        <v>2</v>
      </c>
      <c r="PU184" s="31">
        <v>2</v>
      </c>
      <c r="PW184" s="31">
        <v>2</v>
      </c>
      <c r="PY184" s="31">
        <v>2</v>
      </c>
      <c r="QA184" s="31">
        <v>2</v>
      </c>
      <c r="QC184" s="31">
        <v>2</v>
      </c>
      <c r="QE184" s="31">
        <v>2</v>
      </c>
      <c r="QG184" s="31">
        <v>2</v>
      </c>
      <c r="QI184" s="31" t="s">
        <v>355</v>
      </c>
      <c r="QK184" s="31">
        <v>1</v>
      </c>
      <c r="QL184" s="31">
        <v>2</v>
      </c>
      <c r="QM184" s="31">
        <v>2</v>
      </c>
      <c r="QN184" s="31">
        <v>2</v>
      </c>
      <c r="QO184" s="31">
        <v>2</v>
      </c>
      <c r="QP184" s="31">
        <v>2</v>
      </c>
      <c r="QQ184" s="31">
        <v>2</v>
      </c>
      <c r="QR184" s="31">
        <v>2</v>
      </c>
      <c r="QS184" s="31">
        <v>2</v>
      </c>
      <c r="QT184" s="31">
        <v>2</v>
      </c>
      <c r="QU184" s="31">
        <v>2</v>
      </c>
      <c r="QV184" s="31">
        <v>2</v>
      </c>
      <c r="QW184" s="31">
        <v>2</v>
      </c>
      <c r="QX184" s="31">
        <v>2</v>
      </c>
      <c r="QY184" s="31">
        <v>2</v>
      </c>
      <c r="QZ184" s="31">
        <v>2</v>
      </c>
      <c r="RA184" s="31">
        <v>2</v>
      </c>
      <c r="RB184" s="31">
        <v>2</v>
      </c>
      <c r="RC184" s="31">
        <v>2</v>
      </c>
      <c r="RD184" s="31">
        <v>1</v>
      </c>
      <c r="RE184" s="31">
        <v>2</v>
      </c>
      <c r="RF184" s="31">
        <v>2</v>
      </c>
      <c r="RG184" s="31">
        <v>2</v>
      </c>
      <c r="RH184" s="31">
        <v>2</v>
      </c>
      <c r="RI184" s="31">
        <v>2</v>
      </c>
      <c r="RJ184" s="31">
        <v>2</v>
      </c>
      <c r="RK184" s="31">
        <v>2</v>
      </c>
      <c r="RL184" s="31">
        <v>2</v>
      </c>
      <c r="RM184" s="31">
        <v>2</v>
      </c>
      <c r="RN184" s="31">
        <v>2</v>
      </c>
      <c r="RO184" s="31">
        <v>2</v>
      </c>
      <c r="RP184" s="31">
        <v>2</v>
      </c>
      <c r="RQ184" s="31">
        <v>2</v>
      </c>
      <c r="RR184" s="31">
        <v>2</v>
      </c>
      <c r="RS184" s="31">
        <v>2</v>
      </c>
      <c r="RT184" s="31" t="s">
        <v>2820</v>
      </c>
      <c r="RX184" s="31">
        <v>5</v>
      </c>
      <c r="RY184" s="31">
        <v>2</v>
      </c>
      <c r="RZ184" s="31">
        <v>2</v>
      </c>
      <c r="SA184" s="31">
        <v>2</v>
      </c>
      <c r="SB184" s="31">
        <v>2</v>
      </c>
      <c r="SC184" s="31">
        <v>2</v>
      </c>
      <c r="SD184" s="31">
        <v>5</v>
      </c>
      <c r="SE184" s="31">
        <v>2</v>
      </c>
      <c r="SF184" s="31">
        <v>2</v>
      </c>
      <c r="SG184" s="31">
        <v>2</v>
      </c>
      <c r="SH184" s="31">
        <v>2</v>
      </c>
      <c r="SI184" s="31">
        <v>2</v>
      </c>
      <c r="SJ184" s="31">
        <v>2</v>
      </c>
      <c r="SK184" s="31">
        <v>2</v>
      </c>
      <c r="SL184" s="31">
        <v>2</v>
      </c>
      <c r="SM184" s="31" t="s">
        <v>1550</v>
      </c>
      <c r="SO184" s="31">
        <v>2</v>
      </c>
      <c r="SP184" s="31">
        <v>2</v>
      </c>
      <c r="SQ184" s="31">
        <v>2</v>
      </c>
      <c r="SR184" s="31">
        <v>2</v>
      </c>
      <c r="SS184" s="31">
        <v>2</v>
      </c>
      <c r="ST184" s="31">
        <v>2</v>
      </c>
      <c r="SU184" s="31">
        <v>2</v>
      </c>
      <c r="SV184" s="31">
        <v>2</v>
      </c>
      <c r="SW184" s="31" t="s">
        <v>1442</v>
      </c>
      <c r="SZ184" s="31">
        <v>2</v>
      </c>
      <c r="TA184" s="31">
        <v>2</v>
      </c>
      <c r="TB184" s="31">
        <v>2</v>
      </c>
      <c r="TC184" s="31">
        <v>2</v>
      </c>
      <c r="TD184" s="31">
        <v>1</v>
      </c>
      <c r="TE184" s="31">
        <v>2</v>
      </c>
      <c r="TF184" s="31">
        <v>1</v>
      </c>
      <c r="TG184" s="31">
        <v>2</v>
      </c>
      <c r="TH184" s="31" t="s">
        <v>1442</v>
      </c>
      <c r="TJ184" s="31" t="s">
        <v>1550</v>
      </c>
      <c r="TK184" s="31" t="s">
        <v>1442</v>
      </c>
      <c r="TS184" s="31">
        <v>2</v>
      </c>
      <c r="TT184" s="31">
        <v>2</v>
      </c>
      <c r="TU184" s="31">
        <v>2</v>
      </c>
      <c r="TV184" s="31">
        <v>2</v>
      </c>
      <c r="TW184" s="31">
        <v>2</v>
      </c>
      <c r="TX184" s="31">
        <v>2</v>
      </c>
      <c r="TY184" s="31">
        <v>2</v>
      </c>
      <c r="TZ184" s="31">
        <v>1</v>
      </c>
      <c r="UA184" s="31">
        <v>1</v>
      </c>
    </row>
    <row r="185" spans="1:547" s="31" customFormat="1" ht="13.5" customHeight="1">
      <c r="A185" s="31">
        <f t="shared" si="2"/>
        <v>183</v>
      </c>
      <c r="B185" s="31">
        <v>183</v>
      </c>
      <c r="C185" s="31">
        <v>43</v>
      </c>
      <c r="D185" s="31" t="s">
        <v>2767</v>
      </c>
      <c r="E185" s="31" t="s">
        <v>2885</v>
      </c>
      <c r="F185" s="31">
        <v>3</v>
      </c>
      <c r="H185" s="31">
        <v>42522</v>
      </c>
      <c r="J185" s="31">
        <v>1</v>
      </c>
      <c r="K185" s="31">
        <v>1</v>
      </c>
      <c r="L185" s="31">
        <v>3</v>
      </c>
      <c r="M185" s="31">
        <v>1</v>
      </c>
      <c r="N185" s="31">
        <v>3</v>
      </c>
      <c r="O185" s="31">
        <v>1</v>
      </c>
      <c r="P185" s="31">
        <v>3</v>
      </c>
      <c r="Q185" s="31">
        <v>1</v>
      </c>
      <c r="W185" s="31">
        <v>2</v>
      </c>
      <c r="X185" s="31">
        <v>2</v>
      </c>
      <c r="Y185" s="31">
        <v>2</v>
      </c>
      <c r="Z185" s="31">
        <v>2</v>
      </c>
      <c r="AA185" s="31">
        <v>2</v>
      </c>
      <c r="AB185" s="31">
        <v>1</v>
      </c>
      <c r="AC185" s="31">
        <v>2</v>
      </c>
      <c r="AE185" s="31">
        <v>1</v>
      </c>
      <c r="AH185" s="31">
        <v>2</v>
      </c>
      <c r="AI185" s="31">
        <v>6</v>
      </c>
      <c r="AM185" s="31">
        <v>2</v>
      </c>
      <c r="AN185" s="31">
        <v>2</v>
      </c>
      <c r="AO185" s="31">
        <v>2</v>
      </c>
      <c r="AP185" s="31">
        <v>2</v>
      </c>
      <c r="AQ185" s="31">
        <v>2</v>
      </c>
      <c r="AR185" s="31">
        <v>2</v>
      </c>
      <c r="AS185" s="31">
        <v>2</v>
      </c>
      <c r="AT185" s="31">
        <v>2</v>
      </c>
      <c r="AU185" s="31">
        <v>2</v>
      </c>
      <c r="AV185" s="31">
        <v>2</v>
      </c>
      <c r="AW185" s="31">
        <v>2</v>
      </c>
      <c r="AX185" s="31">
        <v>2</v>
      </c>
      <c r="AY185" s="31">
        <v>2</v>
      </c>
      <c r="AZ185" s="31">
        <v>2</v>
      </c>
      <c r="BA185" s="31">
        <v>2</v>
      </c>
      <c r="BB185" s="31">
        <v>2</v>
      </c>
      <c r="BC185" s="31">
        <v>2</v>
      </c>
      <c r="BD185" s="31">
        <v>2</v>
      </c>
      <c r="BE185" s="31">
        <v>2</v>
      </c>
      <c r="BF185" s="31">
        <v>2</v>
      </c>
      <c r="BG185" s="31">
        <v>2</v>
      </c>
      <c r="BH185" s="31">
        <v>2</v>
      </c>
      <c r="BI185" s="31">
        <v>2</v>
      </c>
      <c r="BJ185" s="31">
        <v>2</v>
      </c>
      <c r="BK185" s="31">
        <v>2</v>
      </c>
      <c r="BL185" s="31">
        <v>2</v>
      </c>
      <c r="BM185" s="31">
        <v>2</v>
      </c>
      <c r="BN185" s="31">
        <v>2</v>
      </c>
      <c r="BO185" s="31">
        <v>2</v>
      </c>
      <c r="BP185" s="31">
        <v>2</v>
      </c>
      <c r="FM185" s="31">
        <v>2</v>
      </c>
      <c r="FN185" s="31">
        <v>2</v>
      </c>
      <c r="FO185" s="31">
        <v>2</v>
      </c>
      <c r="FP185" s="31">
        <v>2</v>
      </c>
      <c r="FQ185" s="31">
        <v>2</v>
      </c>
      <c r="FR185" s="31">
        <v>2</v>
      </c>
      <c r="FS185" s="31">
        <v>4</v>
      </c>
      <c r="FT185" s="31">
        <v>2</v>
      </c>
      <c r="FU185" s="31">
        <v>2</v>
      </c>
      <c r="FV185" s="31">
        <v>2</v>
      </c>
      <c r="FW185" s="31">
        <v>1</v>
      </c>
      <c r="FX185" s="31">
        <v>1</v>
      </c>
      <c r="FY185" s="31">
        <v>2</v>
      </c>
      <c r="GA185" s="31">
        <v>2</v>
      </c>
      <c r="GB185" s="31">
        <v>2</v>
      </c>
      <c r="GC185" s="31">
        <v>2</v>
      </c>
      <c r="GE185" s="31">
        <v>2</v>
      </c>
      <c r="GJ185" s="31">
        <v>2</v>
      </c>
      <c r="GL185" s="31">
        <v>2</v>
      </c>
      <c r="GO185" s="31">
        <v>2</v>
      </c>
      <c r="GQ185" s="31">
        <v>1</v>
      </c>
      <c r="GS185" s="31">
        <v>2</v>
      </c>
      <c r="GU185" s="31">
        <v>2</v>
      </c>
      <c r="GW185" s="31">
        <v>2</v>
      </c>
      <c r="HM185" s="31">
        <v>2</v>
      </c>
      <c r="HP185" s="31">
        <v>2</v>
      </c>
      <c r="HQ185" s="31">
        <v>2</v>
      </c>
      <c r="HR185" s="31">
        <v>2</v>
      </c>
      <c r="HS185" s="31">
        <v>2</v>
      </c>
      <c r="HT185" s="31">
        <v>2</v>
      </c>
      <c r="HU185" s="31">
        <v>2</v>
      </c>
      <c r="HV185" s="31">
        <v>2</v>
      </c>
      <c r="HZ185" s="31">
        <v>2</v>
      </c>
      <c r="IA185" s="31">
        <v>2</v>
      </c>
      <c r="IB185" s="31">
        <v>2</v>
      </c>
      <c r="IC185" s="31">
        <v>2</v>
      </c>
      <c r="ID185" s="31">
        <v>2</v>
      </c>
      <c r="IE185" s="31">
        <v>2</v>
      </c>
      <c r="IF185" s="31">
        <v>2</v>
      </c>
      <c r="IJ185" s="31">
        <v>2</v>
      </c>
      <c r="IK185" s="31">
        <v>2</v>
      </c>
      <c r="IL185" s="31">
        <v>2</v>
      </c>
      <c r="IM185" s="31">
        <v>2</v>
      </c>
      <c r="IN185" s="31">
        <v>2</v>
      </c>
      <c r="IO185" s="31">
        <v>2</v>
      </c>
      <c r="IP185" s="31">
        <v>2</v>
      </c>
      <c r="IT185" s="31">
        <v>2</v>
      </c>
      <c r="IU185" s="31">
        <v>2</v>
      </c>
      <c r="IV185" s="31">
        <v>2</v>
      </c>
      <c r="IW185" s="31">
        <v>2</v>
      </c>
      <c r="IX185" s="31">
        <v>2</v>
      </c>
      <c r="IY185" s="31">
        <v>2</v>
      </c>
      <c r="IZ185" s="31">
        <v>2</v>
      </c>
      <c r="JD185" s="31">
        <v>2</v>
      </c>
      <c r="JE185" s="31">
        <v>2</v>
      </c>
      <c r="JF185" s="31">
        <v>2</v>
      </c>
      <c r="JG185" s="31">
        <v>2</v>
      </c>
      <c r="JH185" s="31">
        <v>2</v>
      </c>
      <c r="JI185" s="31">
        <v>2</v>
      </c>
      <c r="JJ185" s="31">
        <v>2</v>
      </c>
      <c r="JZ185" s="31">
        <v>2</v>
      </c>
      <c r="KC185" s="31">
        <v>2</v>
      </c>
      <c r="LE185" s="31" t="s">
        <v>355</v>
      </c>
      <c r="LF185" s="31">
        <v>2</v>
      </c>
      <c r="LG185" s="31">
        <v>2</v>
      </c>
      <c r="LI185" s="31">
        <v>2</v>
      </c>
      <c r="LK185" s="31">
        <v>2</v>
      </c>
      <c r="LM185" s="31">
        <v>2</v>
      </c>
      <c r="LO185" s="31">
        <v>2</v>
      </c>
      <c r="LQ185" s="31">
        <v>2</v>
      </c>
      <c r="LS185" s="31">
        <v>2</v>
      </c>
      <c r="LU185" s="31">
        <v>2</v>
      </c>
      <c r="LW185" s="31">
        <v>2</v>
      </c>
      <c r="LY185" s="31">
        <v>2</v>
      </c>
      <c r="MA185" s="31">
        <v>2</v>
      </c>
      <c r="MC185" s="31">
        <v>2</v>
      </c>
      <c r="ME185" s="31">
        <v>2</v>
      </c>
      <c r="MG185" s="31">
        <v>2</v>
      </c>
      <c r="MI185" s="31">
        <v>2</v>
      </c>
      <c r="MK185" s="31">
        <v>2</v>
      </c>
      <c r="MM185" s="31">
        <v>2</v>
      </c>
      <c r="MO185" s="31">
        <v>2</v>
      </c>
      <c r="MS185" s="31">
        <v>2</v>
      </c>
      <c r="MU185" s="31">
        <v>2</v>
      </c>
      <c r="MW185" s="31">
        <v>2</v>
      </c>
      <c r="MY185" s="31" t="s">
        <v>355</v>
      </c>
      <c r="NC185" s="31">
        <v>2</v>
      </c>
      <c r="NE185" s="31">
        <v>2</v>
      </c>
      <c r="NG185" s="31">
        <v>2</v>
      </c>
      <c r="NI185" s="31">
        <v>2</v>
      </c>
      <c r="NK185" s="31">
        <v>2</v>
      </c>
      <c r="NM185" s="31">
        <v>2</v>
      </c>
      <c r="NO185" s="31">
        <v>2</v>
      </c>
      <c r="NQ185" s="31">
        <v>2</v>
      </c>
      <c r="NS185" s="31">
        <v>2</v>
      </c>
      <c r="NU185" s="31">
        <v>2</v>
      </c>
      <c r="NW185" s="31">
        <v>2</v>
      </c>
      <c r="NY185" s="31">
        <v>2</v>
      </c>
      <c r="OA185" s="31">
        <v>2</v>
      </c>
      <c r="OC185" s="31">
        <v>2</v>
      </c>
      <c r="OE185" s="31">
        <v>2</v>
      </c>
      <c r="OG185" s="31">
        <v>2</v>
      </c>
      <c r="OI185" s="31">
        <v>2</v>
      </c>
      <c r="OK185" s="31">
        <v>2</v>
      </c>
      <c r="OM185" s="31">
        <v>2</v>
      </c>
      <c r="OO185" s="31">
        <v>2</v>
      </c>
      <c r="OQ185" s="31" t="s">
        <v>355</v>
      </c>
      <c r="OS185" s="31">
        <v>2</v>
      </c>
      <c r="OU185" s="31">
        <v>2</v>
      </c>
      <c r="OW185" s="31">
        <v>2</v>
      </c>
      <c r="OY185" s="31">
        <v>2</v>
      </c>
      <c r="PA185" s="31">
        <v>2</v>
      </c>
      <c r="PC185" s="31">
        <v>2</v>
      </c>
      <c r="PG185" s="31">
        <v>2</v>
      </c>
      <c r="PI185" s="31">
        <v>2</v>
      </c>
      <c r="PK185" s="31">
        <v>2</v>
      </c>
      <c r="PM185" s="31">
        <v>2</v>
      </c>
      <c r="PO185" s="31">
        <v>2</v>
      </c>
      <c r="PQ185" s="31">
        <v>2</v>
      </c>
      <c r="PS185" s="31">
        <v>2</v>
      </c>
      <c r="PU185" s="31">
        <v>2</v>
      </c>
      <c r="PW185" s="31">
        <v>2</v>
      </c>
      <c r="PY185" s="31">
        <v>2</v>
      </c>
      <c r="QA185" s="31">
        <v>2</v>
      </c>
      <c r="QC185" s="31">
        <v>2</v>
      </c>
      <c r="QE185" s="31">
        <v>2</v>
      </c>
      <c r="QG185" s="31">
        <v>2</v>
      </c>
      <c r="QI185" s="31" t="s">
        <v>355</v>
      </c>
      <c r="QK185" s="31">
        <v>1</v>
      </c>
      <c r="QL185" s="31">
        <v>2</v>
      </c>
      <c r="QM185" s="31">
        <v>2</v>
      </c>
      <c r="QN185" s="31">
        <v>2</v>
      </c>
      <c r="QO185" s="31">
        <v>2</v>
      </c>
      <c r="QP185" s="31">
        <v>2</v>
      </c>
      <c r="QQ185" s="31">
        <v>2</v>
      </c>
      <c r="QR185" s="31">
        <v>2</v>
      </c>
      <c r="QS185" s="31">
        <v>2</v>
      </c>
      <c r="QT185" s="31">
        <v>2</v>
      </c>
      <c r="QU185" s="31">
        <v>2</v>
      </c>
      <c r="QV185" s="31">
        <v>2</v>
      </c>
      <c r="QW185" s="31">
        <v>2</v>
      </c>
      <c r="QX185" s="31">
        <v>2</v>
      </c>
      <c r="QY185" s="31">
        <v>2</v>
      </c>
      <c r="QZ185" s="31">
        <v>2</v>
      </c>
      <c r="RA185" s="31">
        <v>2</v>
      </c>
      <c r="RB185" s="31">
        <v>2</v>
      </c>
      <c r="RC185" s="31">
        <v>2</v>
      </c>
      <c r="RD185" s="31">
        <v>2</v>
      </c>
      <c r="RE185" s="31">
        <v>2</v>
      </c>
      <c r="RF185" s="31">
        <v>2</v>
      </c>
      <c r="RG185" s="31">
        <v>2</v>
      </c>
      <c r="RH185" s="31">
        <v>2</v>
      </c>
      <c r="RI185" s="31">
        <v>2</v>
      </c>
      <c r="RJ185" s="31">
        <v>2</v>
      </c>
      <c r="RK185" s="31">
        <v>2</v>
      </c>
      <c r="RL185" s="31">
        <v>2</v>
      </c>
      <c r="RM185" s="31">
        <v>2</v>
      </c>
      <c r="RN185" s="31">
        <v>2</v>
      </c>
      <c r="RO185" s="31">
        <v>2</v>
      </c>
      <c r="RP185" s="31">
        <v>2</v>
      </c>
      <c r="RQ185" s="31">
        <v>2</v>
      </c>
      <c r="RR185" s="31">
        <v>2</v>
      </c>
      <c r="RS185" s="31">
        <v>2</v>
      </c>
      <c r="RT185" s="31" t="s">
        <v>2111</v>
      </c>
      <c r="RX185" s="31">
        <v>5</v>
      </c>
      <c r="RY185" s="31">
        <v>2</v>
      </c>
      <c r="RZ185" s="31">
        <v>2</v>
      </c>
      <c r="SA185" s="31">
        <v>2</v>
      </c>
      <c r="SB185" s="31">
        <v>2</v>
      </c>
      <c r="SC185" s="31">
        <v>2</v>
      </c>
      <c r="SD185" s="31">
        <v>5</v>
      </c>
      <c r="SE185" s="31">
        <v>2</v>
      </c>
      <c r="SF185" s="31">
        <v>2</v>
      </c>
      <c r="SG185" s="31">
        <v>2</v>
      </c>
      <c r="SH185" s="31">
        <v>2</v>
      </c>
      <c r="SI185" s="31">
        <v>2</v>
      </c>
      <c r="SJ185" s="31">
        <v>2</v>
      </c>
      <c r="SK185" s="31">
        <v>2</v>
      </c>
      <c r="SL185" s="31">
        <v>2</v>
      </c>
      <c r="SO185" s="31">
        <v>2</v>
      </c>
      <c r="SP185" s="31">
        <v>2</v>
      </c>
      <c r="SQ185" s="31">
        <v>2</v>
      </c>
      <c r="SR185" s="31">
        <v>1</v>
      </c>
      <c r="SS185" s="31">
        <v>2</v>
      </c>
      <c r="ST185" s="31">
        <v>2</v>
      </c>
      <c r="SU185" s="31">
        <v>2</v>
      </c>
      <c r="SV185" s="31">
        <v>2</v>
      </c>
      <c r="SZ185" s="31">
        <v>2</v>
      </c>
      <c r="TA185" s="31">
        <v>2</v>
      </c>
      <c r="TB185" s="31">
        <v>2</v>
      </c>
      <c r="TC185" s="31">
        <v>1</v>
      </c>
      <c r="TD185" s="31">
        <v>1</v>
      </c>
      <c r="TE185" s="31">
        <v>1</v>
      </c>
      <c r="TF185" s="31">
        <v>1</v>
      </c>
      <c r="TG185" s="31">
        <v>1</v>
      </c>
      <c r="TS185" s="31">
        <v>2</v>
      </c>
      <c r="TT185" s="31">
        <v>2</v>
      </c>
      <c r="TU185" s="31">
        <v>2</v>
      </c>
      <c r="TV185" s="31">
        <v>2</v>
      </c>
      <c r="TW185" s="31">
        <v>2</v>
      </c>
      <c r="TX185" s="31">
        <v>2</v>
      </c>
      <c r="TY185" s="31">
        <v>2</v>
      </c>
      <c r="UA185" s="31">
        <v>1</v>
      </c>
    </row>
    <row r="186" spans="1:547" s="31" customFormat="1" ht="13.5" customHeight="1">
      <c r="A186" s="31">
        <f t="shared" si="2"/>
        <v>184</v>
      </c>
      <c r="B186" s="31">
        <v>184</v>
      </c>
      <c r="C186" s="31">
        <v>44</v>
      </c>
      <c r="D186" s="31" t="s">
        <v>2767</v>
      </c>
      <c r="E186" s="31" t="s">
        <v>2886</v>
      </c>
      <c r="F186" s="31">
        <v>3</v>
      </c>
      <c r="H186" s="31">
        <v>42538</v>
      </c>
      <c r="I186" s="31">
        <v>13516</v>
      </c>
      <c r="J186" s="31">
        <v>2</v>
      </c>
      <c r="K186" s="31">
        <v>1</v>
      </c>
      <c r="L186" s="31">
        <v>1</v>
      </c>
      <c r="M186" s="31">
        <v>1</v>
      </c>
      <c r="N186" s="31">
        <v>1</v>
      </c>
      <c r="O186" s="31">
        <v>1</v>
      </c>
      <c r="P186" s="31">
        <v>1</v>
      </c>
      <c r="Q186" s="31">
        <v>1</v>
      </c>
      <c r="R186" s="31">
        <v>39448</v>
      </c>
      <c r="S186" s="31">
        <v>39539</v>
      </c>
      <c r="T186" s="31">
        <v>40030</v>
      </c>
      <c r="V186" s="31">
        <v>42675</v>
      </c>
      <c r="W186" s="31">
        <v>1</v>
      </c>
      <c r="X186" s="31">
        <v>2</v>
      </c>
      <c r="Y186" s="31">
        <v>2</v>
      </c>
      <c r="Z186" s="31">
        <v>2</v>
      </c>
      <c r="AA186" s="31">
        <v>2</v>
      </c>
      <c r="AB186" s="31">
        <v>2</v>
      </c>
      <c r="AC186" s="31">
        <v>2</v>
      </c>
      <c r="AD186" s="31">
        <v>3</v>
      </c>
      <c r="AE186" s="31">
        <v>3</v>
      </c>
      <c r="AF186" s="31">
        <v>3</v>
      </c>
      <c r="AG186" s="31">
        <v>3</v>
      </c>
      <c r="AH186" s="31">
        <v>2</v>
      </c>
      <c r="AI186" s="31">
        <v>6</v>
      </c>
      <c r="AJ186" s="31">
        <v>2</v>
      </c>
      <c r="AK186" s="31">
        <v>4</v>
      </c>
      <c r="AL186" s="31">
        <v>2</v>
      </c>
      <c r="AM186" s="31">
        <v>2</v>
      </c>
      <c r="AN186" s="31">
        <v>2</v>
      </c>
      <c r="AO186" s="31">
        <v>2</v>
      </c>
      <c r="AP186" s="31">
        <v>2</v>
      </c>
      <c r="AQ186" s="31">
        <v>2</v>
      </c>
      <c r="AR186" s="31">
        <v>2</v>
      </c>
      <c r="AS186" s="31">
        <v>2</v>
      </c>
      <c r="AT186" s="31">
        <v>2</v>
      </c>
      <c r="AU186" s="31">
        <v>2</v>
      </c>
      <c r="AV186" s="31">
        <v>1</v>
      </c>
      <c r="AW186" s="31">
        <v>1</v>
      </c>
      <c r="AX186" s="31">
        <v>1</v>
      </c>
      <c r="AY186" s="31">
        <v>2</v>
      </c>
      <c r="AZ186" s="31">
        <v>1</v>
      </c>
      <c r="BA186" s="31">
        <v>2</v>
      </c>
      <c r="BB186" s="31">
        <v>2</v>
      </c>
      <c r="BC186" s="31">
        <v>1</v>
      </c>
      <c r="BD186" s="31">
        <v>1</v>
      </c>
      <c r="BE186" s="31">
        <v>1</v>
      </c>
      <c r="BF186" s="31">
        <v>2</v>
      </c>
      <c r="BG186" s="31">
        <v>1</v>
      </c>
      <c r="BH186" s="31">
        <v>2</v>
      </c>
      <c r="BI186" s="31">
        <v>2</v>
      </c>
      <c r="BJ186" s="31">
        <v>1</v>
      </c>
      <c r="BK186" s="31">
        <v>2</v>
      </c>
      <c r="BL186" s="31">
        <v>2</v>
      </c>
      <c r="BM186" s="31">
        <v>2</v>
      </c>
      <c r="BN186" s="31">
        <v>2</v>
      </c>
      <c r="BO186" s="31">
        <v>2</v>
      </c>
      <c r="BP186" s="31">
        <v>1</v>
      </c>
      <c r="BQ186" s="31">
        <v>1</v>
      </c>
      <c r="BT186" s="31">
        <v>2</v>
      </c>
      <c r="BU186" s="31">
        <v>2</v>
      </c>
      <c r="BV186" s="31">
        <v>2</v>
      </c>
      <c r="BW186" s="31">
        <v>2</v>
      </c>
      <c r="BX186" s="31">
        <v>2</v>
      </c>
      <c r="BY186" s="31">
        <v>1</v>
      </c>
      <c r="BZ186" s="31">
        <v>2</v>
      </c>
      <c r="CA186" s="31">
        <v>2</v>
      </c>
      <c r="CD186" s="31">
        <v>1</v>
      </c>
      <c r="CH186" s="31">
        <v>1</v>
      </c>
      <c r="CM186" s="31">
        <v>22</v>
      </c>
      <c r="CN186" s="31">
        <v>16</v>
      </c>
      <c r="CO186" s="31">
        <v>10</v>
      </c>
      <c r="CP186" s="31">
        <v>4</v>
      </c>
      <c r="CQ186" s="31">
        <v>32</v>
      </c>
      <c r="DA186" s="31">
        <v>4</v>
      </c>
      <c r="DB186" s="31">
        <v>2</v>
      </c>
      <c r="DC186" s="31">
        <v>6</v>
      </c>
      <c r="DD186" s="31">
        <v>3</v>
      </c>
      <c r="DF186" s="31">
        <v>4</v>
      </c>
      <c r="DG186" s="31">
        <v>4</v>
      </c>
      <c r="DH186" s="31">
        <v>4</v>
      </c>
      <c r="DI186" s="31">
        <v>0</v>
      </c>
      <c r="DJ186" s="31">
        <v>0</v>
      </c>
      <c r="DK186" s="31">
        <v>0</v>
      </c>
      <c r="DL186" s="31">
        <v>0</v>
      </c>
      <c r="DM186" s="31">
        <v>0</v>
      </c>
      <c r="DN186" s="31">
        <v>0</v>
      </c>
      <c r="DO186" s="31">
        <v>4</v>
      </c>
      <c r="DP186" s="31">
        <v>4</v>
      </c>
      <c r="DQ186" s="31">
        <v>4</v>
      </c>
      <c r="DR186" s="31">
        <v>24</v>
      </c>
      <c r="DS186" s="31">
        <v>0.23640776699029101</v>
      </c>
      <c r="DT186" s="31">
        <v>32</v>
      </c>
      <c r="DU186" s="31">
        <v>0</v>
      </c>
      <c r="DV186" s="31">
        <v>200</v>
      </c>
      <c r="EB186" s="31">
        <v>0.9</v>
      </c>
      <c r="EC186" s="31">
        <v>0.7</v>
      </c>
      <c r="ED186" s="31">
        <v>1.3</v>
      </c>
      <c r="EF186" s="31">
        <v>263</v>
      </c>
      <c r="EG186" s="31">
        <v>0</v>
      </c>
      <c r="EH186" s="31">
        <v>200</v>
      </c>
      <c r="EN186" s="31">
        <v>185</v>
      </c>
      <c r="EO186" s="31">
        <v>50</v>
      </c>
      <c r="EP186" s="31">
        <v>150</v>
      </c>
      <c r="ER186" s="31">
        <v>270</v>
      </c>
      <c r="ES186" s="31">
        <v>0</v>
      </c>
      <c r="ET186" s="31">
        <v>150</v>
      </c>
      <c r="EV186" s="31">
        <v>1</v>
      </c>
      <c r="EW186" s="31">
        <v>2</v>
      </c>
      <c r="EX186" s="31">
        <v>2</v>
      </c>
      <c r="EZ186" s="31">
        <v>1</v>
      </c>
      <c r="FA186" s="31">
        <v>3</v>
      </c>
      <c r="FC186" s="31">
        <v>1</v>
      </c>
      <c r="FK186" s="31">
        <v>2</v>
      </c>
      <c r="FL186" s="31">
        <v>2</v>
      </c>
      <c r="FM186" s="31">
        <v>2</v>
      </c>
      <c r="FN186" s="31">
        <v>2</v>
      </c>
      <c r="FO186" s="31">
        <v>2</v>
      </c>
      <c r="FP186" s="31">
        <v>2</v>
      </c>
      <c r="FQ186" s="31">
        <v>2</v>
      </c>
      <c r="FR186" s="31">
        <v>2</v>
      </c>
      <c r="FS186" s="31">
        <v>4</v>
      </c>
      <c r="FT186" s="31">
        <v>2</v>
      </c>
      <c r="FU186" s="31">
        <v>2</v>
      </c>
      <c r="FV186" s="31">
        <v>2</v>
      </c>
      <c r="FW186" s="31">
        <v>1</v>
      </c>
      <c r="FX186" s="31">
        <v>1</v>
      </c>
      <c r="FY186" s="31">
        <v>2</v>
      </c>
      <c r="GA186" s="31">
        <v>2</v>
      </c>
      <c r="GB186" s="31">
        <v>2</v>
      </c>
      <c r="GC186" s="31">
        <v>2</v>
      </c>
      <c r="GE186" s="31">
        <v>2</v>
      </c>
      <c r="GH186" s="31">
        <v>2</v>
      </c>
      <c r="GJ186" s="31">
        <v>2</v>
      </c>
      <c r="GL186" s="31">
        <v>2</v>
      </c>
      <c r="GO186" s="31">
        <v>2</v>
      </c>
      <c r="GQ186" s="31">
        <v>2</v>
      </c>
      <c r="GS186" s="31">
        <v>2</v>
      </c>
      <c r="GU186" s="31">
        <v>2</v>
      </c>
      <c r="GW186" s="31">
        <v>2</v>
      </c>
      <c r="HM186" s="31">
        <v>2</v>
      </c>
      <c r="HP186" s="31">
        <v>2</v>
      </c>
      <c r="HQ186" s="31">
        <v>2</v>
      </c>
      <c r="HR186" s="31">
        <v>2</v>
      </c>
      <c r="HS186" s="31">
        <v>2</v>
      </c>
      <c r="HT186" s="31">
        <v>2</v>
      </c>
      <c r="HU186" s="31">
        <v>2</v>
      </c>
      <c r="HV186" s="31">
        <v>2</v>
      </c>
      <c r="HZ186" s="31">
        <v>2</v>
      </c>
      <c r="IA186" s="31">
        <v>2</v>
      </c>
      <c r="IB186" s="31">
        <v>2</v>
      </c>
      <c r="IC186" s="31">
        <v>2</v>
      </c>
      <c r="ID186" s="31">
        <v>2</v>
      </c>
      <c r="IE186" s="31">
        <v>2</v>
      </c>
      <c r="IF186" s="31">
        <v>2</v>
      </c>
      <c r="IJ186" s="31">
        <v>2</v>
      </c>
      <c r="IK186" s="31">
        <v>2</v>
      </c>
      <c r="IL186" s="31">
        <v>2</v>
      </c>
      <c r="IM186" s="31">
        <v>2</v>
      </c>
      <c r="IN186" s="31">
        <v>2</v>
      </c>
      <c r="IO186" s="31">
        <v>2</v>
      </c>
      <c r="IP186" s="31">
        <v>2</v>
      </c>
      <c r="IT186" s="31">
        <v>2</v>
      </c>
      <c r="IU186" s="31">
        <v>2</v>
      </c>
      <c r="IV186" s="31">
        <v>2</v>
      </c>
      <c r="IW186" s="31">
        <v>2</v>
      </c>
      <c r="IX186" s="31">
        <v>2</v>
      </c>
      <c r="IY186" s="31">
        <v>2</v>
      </c>
      <c r="IZ186" s="31">
        <v>2</v>
      </c>
      <c r="JD186" s="31">
        <v>2</v>
      </c>
      <c r="JE186" s="31">
        <v>2</v>
      </c>
      <c r="JF186" s="31">
        <v>2</v>
      </c>
      <c r="JG186" s="31">
        <v>2</v>
      </c>
      <c r="JH186" s="31">
        <v>2</v>
      </c>
      <c r="JI186" s="31">
        <v>2</v>
      </c>
      <c r="JJ186" s="31">
        <v>2</v>
      </c>
      <c r="JZ186" s="31">
        <v>2</v>
      </c>
      <c r="KB186" s="31">
        <v>100</v>
      </c>
      <c r="KC186" s="31">
        <v>2</v>
      </c>
      <c r="KE186" s="31">
        <v>85</v>
      </c>
      <c r="LA186" s="31" t="s">
        <v>364</v>
      </c>
      <c r="LB186" s="31" t="s">
        <v>379</v>
      </c>
      <c r="LC186" s="31">
        <v>2</v>
      </c>
      <c r="LD186" s="31">
        <v>5</v>
      </c>
      <c r="LE186" s="31" t="s">
        <v>1657</v>
      </c>
      <c r="LF186" s="31">
        <v>2</v>
      </c>
      <c r="LG186" s="31">
        <v>2</v>
      </c>
      <c r="LI186" s="31">
        <v>2</v>
      </c>
      <c r="LK186" s="31">
        <v>2</v>
      </c>
      <c r="LM186" s="31">
        <v>2</v>
      </c>
      <c r="LO186" s="31">
        <v>2</v>
      </c>
      <c r="LQ186" s="31">
        <v>2</v>
      </c>
      <c r="LS186" s="31">
        <v>2</v>
      </c>
      <c r="LU186" s="31">
        <v>2</v>
      </c>
      <c r="LW186" s="31">
        <v>2</v>
      </c>
      <c r="LY186" s="31">
        <v>2</v>
      </c>
      <c r="MA186" s="31">
        <v>2</v>
      </c>
      <c r="MC186" s="31">
        <v>2</v>
      </c>
      <c r="ME186" s="31">
        <v>2</v>
      </c>
      <c r="MG186" s="31">
        <v>2</v>
      </c>
      <c r="MI186" s="31">
        <v>2</v>
      </c>
      <c r="MK186" s="31">
        <v>2</v>
      </c>
      <c r="MM186" s="31">
        <v>2</v>
      </c>
      <c r="MO186" s="31">
        <v>2</v>
      </c>
      <c r="MQ186" s="31">
        <v>2</v>
      </c>
      <c r="MS186" s="31">
        <v>2</v>
      </c>
      <c r="MU186" s="31">
        <v>2</v>
      </c>
      <c r="MW186" s="31">
        <v>2</v>
      </c>
      <c r="MY186" s="31" t="s">
        <v>355</v>
      </c>
      <c r="NC186" s="31">
        <v>2</v>
      </c>
      <c r="NE186" s="31">
        <v>2</v>
      </c>
      <c r="NG186" s="31">
        <v>2</v>
      </c>
      <c r="NI186" s="31">
        <v>2</v>
      </c>
      <c r="NK186" s="31">
        <v>2</v>
      </c>
      <c r="NM186" s="31">
        <v>2</v>
      </c>
      <c r="NO186" s="31">
        <v>2</v>
      </c>
      <c r="NQ186" s="31">
        <v>2</v>
      </c>
      <c r="NS186" s="31">
        <v>2</v>
      </c>
      <c r="NU186" s="31">
        <v>2</v>
      </c>
      <c r="NW186" s="31">
        <v>2</v>
      </c>
      <c r="NY186" s="31">
        <v>2</v>
      </c>
      <c r="OA186" s="31">
        <v>2</v>
      </c>
      <c r="OC186" s="31">
        <v>2</v>
      </c>
      <c r="OE186" s="31">
        <v>2</v>
      </c>
      <c r="OG186" s="31">
        <v>2</v>
      </c>
      <c r="OI186" s="31">
        <v>2</v>
      </c>
      <c r="OK186" s="31">
        <v>2</v>
      </c>
      <c r="OM186" s="31">
        <v>2</v>
      </c>
      <c r="OO186" s="31">
        <v>2</v>
      </c>
      <c r="OQ186" s="31" t="s">
        <v>355</v>
      </c>
      <c r="OS186" s="31">
        <v>2</v>
      </c>
      <c r="OU186" s="31">
        <v>2</v>
      </c>
      <c r="OW186" s="31">
        <v>2</v>
      </c>
      <c r="OY186" s="31">
        <v>2</v>
      </c>
      <c r="PA186" s="31">
        <v>2</v>
      </c>
      <c r="PC186" s="31">
        <v>2</v>
      </c>
      <c r="PE186" s="31">
        <v>2</v>
      </c>
      <c r="PG186" s="31">
        <v>2</v>
      </c>
      <c r="PI186" s="31">
        <v>2</v>
      </c>
      <c r="PK186" s="31">
        <v>2</v>
      </c>
      <c r="PM186" s="31">
        <v>2</v>
      </c>
      <c r="PO186" s="31">
        <v>2</v>
      </c>
      <c r="PQ186" s="31">
        <v>2</v>
      </c>
      <c r="PS186" s="31">
        <v>2</v>
      </c>
      <c r="PU186" s="31">
        <v>2</v>
      </c>
      <c r="PW186" s="31">
        <v>2</v>
      </c>
      <c r="PY186" s="31">
        <v>2</v>
      </c>
      <c r="QA186" s="31">
        <v>2</v>
      </c>
      <c r="QC186" s="31">
        <v>2</v>
      </c>
      <c r="QE186" s="31">
        <v>2</v>
      </c>
      <c r="QG186" s="31">
        <v>2</v>
      </c>
      <c r="QI186" s="31" t="s">
        <v>355</v>
      </c>
      <c r="QK186" s="31">
        <v>1</v>
      </c>
      <c r="QL186" s="31">
        <v>2</v>
      </c>
      <c r="QM186" s="31">
        <v>1</v>
      </c>
      <c r="QN186" s="31">
        <v>2</v>
      </c>
      <c r="QO186" s="31">
        <v>2</v>
      </c>
      <c r="QP186" s="31">
        <v>2</v>
      </c>
      <c r="QQ186" s="31">
        <v>2</v>
      </c>
      <c r="QR186" s="31">
        <v>2</v>
      </c>
      <c r="QS186" s="31">
        <v>2</v>
      </c>
      <c r="QT186" s="31">
        <v>2</v>
      </c>
      <c r="QU186" s="31">
        <v>2</v>
      </c>
      <c r="QV186" s="31">
        <v>2</v>
      </c>
      <c r="QW186" s="31">
        <v>2</v>
      </c>
      <c r="QX186" s="31">
        <v>2</v>
      </c>
      <c r="QY186" s="31">
        <v>2</v>
      </c>
      <c r="QZ186" s="31">
        <v>2</v>
      </c>
      <c r="RA186" s="31">
        <v>2</v>
      </c>
      <c r="RB186" s="31">
        <v>2</v>
      </c>
      <c r="RC186" s="31">
        <v>2</v>
      </c>
      <c r="RD186" s="31">
        <v>2</v>
      </c>
      <c r="RE186" s="31">
        <v>2</v>
      </c>
      <c r="RF186" s="31">
        <v>2</v>
      </c>
      <c r="RG186" s="31">
        <v>2</v>
      </c>
      <c r="RH186" s="31">
        <v>2</v>
      </c>
      <c r="RI186" s="31">
        <v>2</v>
      </c>
      <c r="RJ186" s="31">
        <v>1</v>
      </c>
      <c r="RK186" s="31">
        <v>2</v>
      </c>
      <c r="RL186" s="31">
        <v>2</v>
      </c>
      <c r="RM186" s="31">
        <v>2</v>
      </c>
      <c r="RN186" s="31">
        <v>2</v>
      </c>
      <c r="RO186" s="31">
        <v>2</v>
      </c>
      <c r="RP186" s="31">
        <v>2</v>
      </c>
      <c r="RQ186" s="31">
        <v>2</v>
      </c>
      <c r="RR186" s="31">
        <v>1</v>
      </c>
      <c r="RS186" s="31">
        <v>2</v>
      </c>
      <c r="RT186" s="31" t="s">
        <v>2887</v>
      </c>
      <c r="RX186" s="31">
        <v>1</v>
      </c>
      <c r="RY186" s="31">
        <v>1</v>
      </c>
      <c r="RZ186" s="31">
        <v>2</v>
      </c>
      <c r="SA186" s="31">
        <v>2</v>
      </c>
      <c r="SB186" s="31">
        <v>2</v>
      </c>
      <c r="SC186" s="31">
        <v>2</v>
      </c>
      <c r="SD186" s="31">
        <v>1</v>
      </c>
      <c r="SE186" s="31">
        <v>1</v>
      </c>
      <c r="SF186" s="31">
        <v>2</v>
      </c>
      <c r="SG186" s="31">
        <v>2</v>
      </c>
      <c r="SH186" s="31">
        <v>2</v>
      </c>
      <c r="SI186" s="31">
        <v>2</v>
      </c>
      <c r="SJ186" s="31">
        <v>2</v>
      </c>
      <c r="SK186" s="31">
        <v>2</v>
      </c>
      <c r="SL186" s="31">
        <v>2</v>
      </c>
      <c r="SM186" s="31" t="s">
        <v>1802</v>
      </c>
      <c r="SO186" s="31">
        <v>2</v>
      </c>
      <c r="SP186" s="31">
        <v>2</v>
      </c>
      <c r="SQ186" s="31">
        <v>2</v>
      </c>
      <c r="SR186" s="31">
        <v>2</v>
      </c>
      <c r="SS186" s="31">
        <v>1</v>
      </c>
      <c r="ST186" s="31">
        <v>1</v>
      </c>
      <c r="SU186" s="31">
        <v>2</v>
      </c>
      <c r="SV186" s="31">
        <v>2</v>
      </c>
      <c r="SW186" s="31" t="s">
        <v>1442</v>
      </c>
      <c r="SZ186" s="31">
        <v>2</v>
      </c>
      <c r="TA186" s="31">
        <v>2</v>
      </c>
      <c r="TB186" s="31">
        <v>2</v>
      </c>
      <c r="TC186" s="31">
        <v>2</v>
      </c>
      <c r="TD186" s="31">
        <v>2</v>
      </c>
      <c r="TE186" s="31">
        <v>2</v>
      </c>
      <c r="TF186" s="31">
        <v>2</v>
      </c>
      <c r="TG186" s="31">
        <v>2</v>
      </c>
      <c r="TH186" s="31" t="s">
        <v>1442</v>
      </c>
      <c r="TJ186" s="31" t="s">
        <v>1802</v>
      </c>
      <c r="TK186" s="31" t="s">
        <v>1442</v>
      </c>
      <c r="TS186" s="31">
        <v>2</v>
      </c>
      <c r="TT186" s="31">
        <v>2</v>
      </c>
      <c r="TU186" s="31">
        <v>2</v>
      </c>
      <c r="TV186" s="31">
        <v>2</v>
      </c>
      <c r="TW186" s="31">
        <v>2</v>
      </c>
      <c r="TX186" s="31">
        <v>2</v>
      </c>
      <c r="TY186" s="31">
        <v>2</v>
      </c>
      <c r="TZ186" s="31">
        <v>1</v>
      </c>
      <c r="UA186" s="31">
        <v>1</v>
      </c>
    </row>
    <row r="187" spans="1:547" s="31" customFormat="1" ht="13.5" customHeight="1">
      <c r="A187" s="31">
        <f t="shared" si="2"/>
        <v>185</v>
      </c>
      <c r="B187" s="31">
        <v>185</v>
      </c>
      <c r="C187" s="31">
        <v>45</v>
      </c>
      <c r="D187" s="31" t="s">
        <v>2767</v>
      </c>
      <c r="E187" s="31" t="s">
        <v>2888</v>
      </c>
      <c r="F187" s="31">
        <v>3</v>
      </c>
      <c r="H187" s="31">
        <v>42538</v>
      </c>
      <c r="I187" s="31">
        <v>21927</v>
      </c>
      <c r="J187" s="31">
        <v>2</v>
      </c>
      <c r="K187" s="31">
        <v>1</v>
      </c>
      <c r="L187" s="31">
        <v>4</v>
      </c>
      <c r="M187" s="31">
        <v>2</v>
      </c>
      <c r="N187" s="31">
        <v>4</v>
      </c>
      <c r="O187" s="31">
        <v>2</v>
      </c>
      <c r="P187" s="31">
        <v>4</v>
      </c>
      <c r="Q187" s="31">
        <v>2</v>
      </c>
      <c r="R187" s="31">
        <v>41760</v>
      </c>
      <c r="S187" s="31">
        <v>41821</v>
      </c>
      <c r="T187" s="31">
        <v>42522</v>
      </c>
      <c r="W187" s="31">
        <v>1</v>
      </c>
      <c r="X187" s="31">
        <v>2</v>
      </c>
      <c r="Y187" s="31">
        <v>2</v>
      </c>
      <c r="Z187" s="31">
        <v>2</v>
      </c>
      <c r="AA187" s="31">
        <v>2</v>
      </c>
      <c r="AB187" s="31">
        <v>2</v>
      </c>
      <c r="AC187" s="31">
        <v>2</v>
      </c>
      <c r="AD187" s="31">
        <v>2</v>
      </c>
      <c r="AE187" s="31">
        <v>2</v>
      </c>
      <c r="AF187" s="31">
        <v>1</v>
      </c>
      <c r="AG187" s="31">
        <v>1</v>
      </c>
      <c r="AH187" s="31">
        <v>2</v>
      </c>
      <c r="AI187" s="31">
        <v>6</v>
      </c>
      <c r="AJ187" s="31">
        <v>2</v>
      </c>
      <c r="AK187" s="31">
        <v>4</v>
      </c>
      <c r="AL187" s="31">
        <v>2</v>
      </c>
      <c r="AM187" s="31">
        <v>1</v>
      </c>
      <c r="AN187" s="31">
        <v>2</v>
      </c>
      <c r="AO187" s="31">
        <v>2</v>
      </c>
      <c r="AP187" s="31">
        <v>2</v>
      </c>
      <c r="AQ187" s="31">
        <v>2</v>
      </c>
      <c r="AR187" s="31">
        <v>2</v>
      </c>
      <c r="AS187" s="31">
        <v>1</v>
      </c>
      <c r="AT187" s="31">
        <v>2</v>
      </c>
      <c r="AU187" s="31">
        <v>2</v>
      </c>
      <c r="AV187" s="31">
        <v>1</v>
      </c>
      <c r="AW187" s="31">
        <v>1</v>
      </c>
      <c r="AX187" s="31">
        <v>1</v>
      </c>
      <c r="AY187" s="31">
        <v>2</v>
      </c>
      <c r="AZ187" s="31">
        <v>2</v>
      </c>
      <c r="BA187" s="31">
        <v>2</v>
      </c>
      <c r="BB187" s="31">
        <v>2</v>
      </c>
      <c r="BC187" s="31">
        <v>1</v>
      </c>
      <c r="BD187" s="31">
        <v>1</v>
      </c>
      <c r="BE187" s="31">
        <v>2</v>
      </c>
      <c r="BF187" s="31">
        <v>2</v>
      </c>
      <c r="BG187" s="31">
        <v>2</v>
      </c>
      <c r="BH187" s="31">
        <v>2</v>
      </c>
      <c r="BI187" s="31">
        <v>2</v>
      </c>
      <c r="BJ187" s="31">
        <v>1</v>
      </c>
      <c r="BK187" s="31">
        <v>1</v>
      </c>
      <c r="BL187" s="31">
        <v>2</v>
      </c>
      <c r="BM187" s="31">
        <v>2</v>
      </c>
      <c r="BN187" s="31">
        <v>2</v>
      </c>
      <c r="BO187" s="31">
        <v>2</v>
      </c>
      <c r="BP187" s="31">
        <v>2</v>
      </c>
      <c r="BQ187" s="31">
        <v>1</v>
      </c>
      <c r="BT187" s="31">
        <v>2</v>
      </c>
      <c r="BU187" s="31">
        <v>2</v>
      </c>
      <c r="BV187" s="31">
        <v>2</v>
      </c>
      <c r="BW187" s="31">
        <v>2</v>
      </c>
      <c r="BX187" s="31">
        <v>2</v>
      </c>
      <c r="BY187" s="31">
        <v>1</v>
      </c>
      <c r="BZ187" s="31">
        <v>2</v>
      </c>
      <c r="CA187" s="31">
        <v>2</v>
      </c>
      <c r="CD187" s="31">
        <v>1</v>
      </c>
      <c r="CH187" s="31">
        <v>1</v>
      </c>
      <c r="CM187" s="31">
        <v>11</v>
      </c>
      <c r="CN187" s="31">
        <v>5</v>
      </c>
      <c r="CO187" s="31">
        <v>16</v>
      </c>
      <c r="CP187" s="31">
        <v>1</v>
      </c>
      <c r="CQ187" s="31">
        <v>31</v>
      </c>
      <c r="DA187" s="31">
        <v>2</v>
      </c>
      <c r="DB187" s="31">
        <v>4</v>
      </c>
      <c r="DC187" s="31">
        <v>12</v>
      </c>
      <c r="DD187" s="31">
        <v>1</v>
      </c>
      <c r="DE187" s="31">
        <v>6</v>
      </c>
      <c r="DF187" s="31">
        <v>3</v>
      </c>
      <c r="DG187" s="31">
        <v>3</v>
      </c>
      <c r="DH187" s="31">
        <v>3</v>
      </c>
      <c r="DI187" s="31">
        <v>3</v>
      </c>
      <c r="DJ187" s="31">
        <v>3</v>
      </c>
      <c r="DK187" s="31">
        <v>2</v>
      </c>
      <c r="DL187" s="31">
        <v>3</v>
      </c>
      <c r="DM187" s="31">
        <v>4</v>
      </c>
      <c r="DN187" s="31">
        <v>4</v>
      </c>
      <c r="DO187" s="31">
        <v>4</v>
      </c>
      <c r="DP187" s="31">
        <v>4</v>
      </c>
      <c r="DQ187" s="31">
        <v>4</v>
      </c>
      <c r="DR187" s="31">
        <v>40</v>
      </c>
      <c r="DS187" s="31">
        <v>0.31298200514138802</v>
      </c>
      <c r="DT187" s="31">
        <v>1702</v>
      </c>
      <c r="DU187" s="31">
        <v>32</v>
      </c>
      <c r="DV187" s="31">
        <v>294</v>
      </c>
      <c r="DX187" s="31">
        <v>4.5599999999999996</v>
      </c>
      <c r="EB187" s="31">
        <v>0.68</v>
      </c>
      <c r="EF187" s="31">
        <v>152</v>
      </c>
      <c r="EJ187" s="31">
        <v>34.799999999999997</v>
      </c>
      <c r="EN187" s="31">
        <v>48</v>
      </c>
      <c r="ER187" s="31">
        <v>625</v>
      </c>
      <c r="EV187" s="31">
        <v>1</v>
      </c>
      <c r="EW187" s="31">
        <v>2</v>
      </c>
      <c r="EX187" s="31">
        <v>2</v>
      </c>
      <c r="EY187" s="31">
        <v>2</v>
      </c>
      <c r="EZ187" s="31">
        <v>1</v>
      </c>
      <c r="FA187" s="31">
        <v>1</v>
      </c>
      <c r="FB187" s="31">
        <v>1</v>
      </c>
      <c r="FC187" s="31">
        <v>1</v>
      </c>
      <c r="FD187" s="31">
        <v>91</v>
      </c>
      <c r="FE187" s="31">
        <v>103</v>
      </c>
      <c r="FK187" s="31">
        <v>1</v>
      </c>
      <c r="FL187" s="31">
        <v>2</v>
      </c>
      <c r="FM187" s="31">
        <v>1</v>
      </c>
      <c r="FN187" s="31">
        <v>2</v>
      </c>
      <c r="FO187" s="31">
        <v>2</v>
      </c>
      <c r="FP187" s="31">
        <v>2</v>
      </c>
      <c r="FQ187" s="31">
        <v>2</v>
      </c>
      <c r="FR187" s="31">
        <v>2</v>
      </c>
      <c r="FS187" s="31">
        <v>4</v>
      </c>
      <c r="FT187" s="31">
        <v>2</v>
      </c>
      <c r="FU187" s="31">
        <v>2</v>
      </c>
      <c r="FV187" s="31">
        <v>2</v>
      </c>
      <c r="FW187" s="31">
        <v>1</v>
      </c>
      <c r="FX187" s="31">
        <v>1</v>
      </c>
      <c r="FY187" s="31">
        <v>2</v>
      </c>
      <c r="GA187" s="31">
        <v>2</v>
      </c>
      <c r="GB187" s="31">
        <v>2</v>
      </c>
      <c r="GC187" s="31">
        <v>1</v>
      </c>
      <c r="GE187" s="31">
        <v>2</v>
      </c>
      <c r="GH187" s="31">
        <v>2</v>
      </c>
      <c r="GJ187" s="31">
        <v>2</v>
      </c>
      <c r="GL187" s="31">
        <v>1</v>
      </c>
      <c r="GM187" s="31">
        <v>2016</v>
      </c>
      <c r="GO187" s="31">
        <v>2</v>
      </c>
      <c r="GQ187" s="31">
        <v>2</v>
      </c>
      <c r="GS187" s="31">
        <v>2</v>
      </c>
      <c r="GU187" s="31">
        <v>2</v>
      </c>
      <c r="GW187" s="31">
        <v>2</v>
      </c>
      <c r="HM187" s="31">
        <v>2</v>
      </c>
      <c r="HP187" s="31">
        <v>2</v>
      </c>
      <c r="HQ187" s="31">
        <v>2</v>
      </c>
      <c r="HR187" s="31">
        <v>2</v>
      </c>
      <c r="HS187" s="31">
        <v>2</v>
      </c>
      <c r="HT187" s="31">
        <v>2</v>
      </c>
      <c r="HU187" s="31">
        <v>2</v>
      </c>
      <c r="HV187" s="31">
        <v>2</v>
      </c>
      <c r="HZ187" s="31">
        <v>2</v>
      </c>
      <c r="IA187" s="31">
        <v>2</v>
      </c>
      <c r="IB187" s="31">
        <v>2</v>
      </c>
      <c r="IC187" s="31">
        <v>2</v>
      </c>
      <c r="ID187" s="31">
        <v>2</v>
      </c>
      <c r="IE187" s="31">
        <v>2</v>
      </c>
      <c r="IF187" s="31">
        <v>2</v>
      </c>
      <c r="IJ187" s="31">
        <v>2</v>
      </c>
      <c r="IK187" s="31">
        <v>2</v>
      </c>
      <c r="IL187" s="31">
        <v>2</v>
      </c>
      <c r="IM187" s="31">
        <v>2</v>
      </c>
      <c r="IN187" s="31">
        <v>2</v>
      </c>
      <c r="IO187" s="31">
        <v>2</v>
      </c>
      <c r="IP187" s="31">
        <v>2</v>
      </c>
      <c r="IT187" s="31">
        <v>2</v>
      </c>
      <c r="IU187" s="31">
        <v>2</v>
      </c>
      <c r="IV187" s="31">
        <v>2</v>
      </c>
      <c r="IW187" s="31">
        <v>2</v>
      </c>
      <c r="IX187" s="31">
        <v>2</v>
      </c>
      <c r="IY187" s="31">
        <v>2</v>
      </c>
      <c r="IZ187" s="31">
        <v>2</v>
      </c>
      <c r="JD187" s="31">
        <v>2</v>
      </c>
      <c r="JE187" s="31">
        <v>2</v>
      </c>
      <c r="JF187" s="31">
        <v>2</v>
      </c>
      <c r="JG187" s="31">
        <v>2</v>
      </c>
      <c r="JH187" s="31">
        <v>2</v>
      </c>
      <c r="JI187" s="31">
        <v>2</v>
      </c>
      <c r="JJ187" s="31">
        <v>2</v>
      </c>
      <c r="JZ187" s="31">
        <v>1</v>
      </c>
      <c r="KC187" s="31">
        <v>1</v>
      </c>
      <c r="LA187" s="31" t="s">
        <v>373</v>
      </c>
      <c r="LB187" s="31" t="s">
        <v>360</v>
      </c>
      <c r="LC187" s="31">
        <v>2</v>
      </c>
      <c r="LE187" s="31" t="s">
        <v>367</v>
      </c>
      <c r="LF187" s="31">
        <v>2</v>
      </c>
      <c r="LG187" s="31">
        <v>2</v>
      </c>
      <c r="LH187" s="31">
        <v>1</v>
      </c>
      <c r="LI187" s="31">
        <v>2</v>
      </c>
      <c r="LK187" s="31">
        <v>2</v>
      </c>
      <c r="LM187" s="31">
        <v>2</v>
      </c>
      <c r="LO187" s="31">
        <v>1</v>
      </c>
      <c r="LP187" s="31">
        <v>2</v>
      </c>
      <c r="LQ187" s="31">
        <v>2</v>
      </c>
      <c r="LS187" s="31">
        <v>2</v>
      </c>
      <c r="LU187" s="31">
        <v>2</v>
      </c>
      <c r="LW187" s="31">
        <v>2</v>
      </c>
      <c r="LY187" s="31">
        <v>2</v>
      </c>
      <c r="MA187" s="31">
        <v>2</v>
      </c>
      <c r="MC187" s="31">
        <v>2</v>
      </c>
      <c r="ME187" s="31">
        <v>2</v>
      </c>
      <c r="MG187" s="31">
        <v>2</v>
      </c>
      <c r="MI187" s="31">
        <v>2</v>
      </c>
      <c r="MK187" s="31">
        <v>2</v>
      </c>
      <c r="MM187" s="31">
        <v>1</v>
      </c>
      <c r="MN187" s="31">
        <v>2</v>
      </c>
      <c r="MO187" s="31">
        <v>2</v>
      </c>
      <c r="MQ187" s="31">
        <v>2</v>
      </c>
      <c r="MS187" s="31">
        <v>2</v>
      </c>
      <c r="MU187" s="31">
        <v>2</v>
      </c>
      <c r="MW187" s="31">
        <v>1</v>
      </c>
      <c r="MX187" s="31">
        <v>2</v>
      </c>
      <c r="MY187" s="31" t="s">
        <v>355</v>
      </c>
      <c r="NC187" s="31">
        <v>2</v>
      </c>
      <c r="NE187" s="31">
        <v>2</v>
      </c>
      <c r="NG187" s="31">
        <v>2</v>
      </c>
      <c r="NI187" s="31">
        <v>2</v>
      </c>
      <c r="NK187" s="31">
        <v>2</v>
      </c>
      <c r="NM187" s="31">
        <v>2</v>
      </c>
      <c r="NO187" s="31">
        <v>2</v>
      </c>
      <c r="NQ187" s="31">
        <v>2</v>
      </c>
      <c r="NS187" s="31">
        <v>2</v>
      </c>
      <c r="NU187" s="31">
        <v>2</v>
      </c>
      <c r="NW187" s="31">
        <v>2</v>
      </c>
      <c r="NY187" s="31">
        <v>2</v>
      </c>
      <c r="OA187" s="31">
        <v>2</v>
      </c>
      <c r="OC187" s="31">
        <v>2</v>
      </c>
      <c r="OE187" s="31">
        <v>2</v>
      </c>
      <c r="OG187" s="31">
        <v>2</v>
      </c>
      <c r="OI187" s="31">
        <v>2</v>
      </c>
      <c r="OK187" s="31">
        <v>2</v>
      </c>
      <c r="OM187" s="31">
        <v>2</v>
      </c>
      <c r="OO187" s="31">
        <v>2</v>
      </c>
      <c r="OQ187" s="31" t="s">
        <v>355</v>
      </c>
      <c r="OS187" s="31">
        <v>2</v>
      </c>
      <c r="OU187" s="31">
        <v>2</v>
      </c>
      <c r="OW187" s="31">
        <v>2</v>
      </c>
      <c r="OY187" s="31">
        <v>2</v>
      </c>
      <c r="PA187" s="31">
        <v>2</v>
      </c>
      <c r="PC187" s="31">
        <v>2</v>
      </c>
      <c r="PE187" s="31">
        <v>2</v>
      </c>
      <c r="PG187" s="31">
        <v>2</v>
      </c>
      <c r="PI187" s="31">
        <v>2</v>
      </c>
      <c r="PK187" s="31">
        <v>2</v>
      </c>
      <c r="PM187" s="31">
        <v>2</v>
      </c>
      <c r="PO187" s="31">
        <v>2</v>
      </c>
      <c r="PQ187" s="31">
        <v>2</v>
      </c>
      <c r="PS187" s="31">
        <v>2</v>
      </c>
      <c r="PU187" s="31">
        <v>2</v>
      </c>
      <c r="PW187" s="31">
        <v>2</v>
      </c>
      <c r="PY187" s="31">
        <v>2</v>
      </c>
      <c r="QA187" s="31">
        <v>2</v>
      </c>
      <c r="QC187" s="31">
        <v>2</v>
      </c>
      <c r="QE187" s="31">
        <v>2</v>
      </c>
      <c r="QG187" s="31">
        <v>2</v>
      </c>
      <c r="QI187" s="31" t="s">
        <v>355</v>
      </c>
      <c r="QK187" s="31">
        <v>1</v>
      </c>
      <c r="QL187" s="31">
        <v>2</v>
      </c>
      <c r="QM187" s="31">
        <v>2</v>
      </c>
      <c r="QN187" s="31">
        <v>2</v>
      </c>
      <c r="QO187" s="31">
        <v>2</v>
      </c>
      <c r="QP187" s="31">
        <v>2</v>
      </c>
      <c r="QQ187" s="31">
        <v>2</v>
      </c>
      <c r="QR187" s="31">
        <v>2</v>
      </c>
      <c r="QS187" s="31">
        <v>2</v>
      </c>
      <c r="QT187" s="31">
        <v>2</v>
      </c>
      <c r="QU187" s="31">
        <v>2</v>
      </c>
      <c r="QV187" s="31">
        <v>2</v>
      </c>
      <c r="QW187" s="31">
        <v>2</v>
      </c>
      <c r="QX187" s="31">
        <v>2</v>
      </c>
      <c r="QY187" s="31">
        <v>2</v>
      </c>
      <c r="QZ187" s="31">
        <v>2</v>
      </c>
      <c r="RA187" s="31">
        <v>2</v>
      </c>
      <c r="RB187" s="31">
        <v>2</v>
      </c>
      <c r="RC187" s="31">
        <v>2</v>
      </c>
      <c r="RD187" s="31">
        <v>2</v>
      </c>
      <c r="RE187" s="31">
        <v>2</v>
      </c>
      <c r="RF187" s="31">
        <v>2</v>
      </c>
      <c r="RG187" s="31">
        <v>2</v>
      </c>
      <c r="RH187" s="31">
        <v>2</v>
      </c>
      <c r="RI187" s="31">
        <v>2</v>
      </c>
      <c r="RJ187" s="31">
        <v>2</v>
      </c>
      <c r="RK187" s="31">
        <v>2</v>
      </c>
      <c r="RL187" s="31">
        <v>2</v>
      </c>
      <c r="RM187" s="31">
        <v>2</v>
      </c>
      <c r="RN187" s="31">
        <v>2</v>
      </c>
      <c r="RO187" s="31">
        <v>1</v>
      </c>
      <c r="RP187" s="31">
        <v>2</v>
      </c>
      <c r="RQ187" s="31">
        <v>2</v>
      </c>
      <c r="RR187" s="31">
        <v>1</v>
      </c>
      <c r="RS187" s="31">
        <v>1</v>
      </c>
      <c r="RT187" s="31" t="s">
        <v>2887</v>
      </c>
      <c r="RX187" s="31">
        <v>4</v>
      </c>
      <c r="RY187" s="31">
        <v>2</v>
      </c>
      <c r="RZ187" s="31">
        <v>2</v>
      </c>
      <c r="SA187" s="31">
        <v>2</v>
      </c>
      <c r="SB187" s="31">
        <v>2</v>
      </c>
      <c r="SC187" s="31">
        <v>2</v>
      </c>
      <c r="SD187" s="31">
        <v>4</v>
      </c>
      <c r="SE187" s="31">
        <v>2</v>
      </c>
      <c r="SF187" s="31">
        <v>2</v>
      </c>
      <c r="SG187" s="31">
        <v>2</v>
      </c>
      <c r="SH187" s="31">
        <v>2</v>
      </c>
      <c r="SI187" s="31">
        <v>2</v>
      </c>
      <c r="SJ187" s="31">
        <v>2</v>
      </c>
      <c r="SK187" s="31">
        <v>2</v>
      </c>
      <c r="SL187" s="31">
        <v>2</v>
      </c>
      <c r="SM187" s="31" t="s">
        <v>1442</v>
      </c>
      <c r="SO187" s="31">
        <v>2</v>
      </c>
      <c r="SP187" s="31">
        <v>2</v>
      </c>
      <c r="SQ187" s="31">
        <v>2</v>
      </c>
      <c r="SR187" s="31">
        <v>2</v>
      </c>
      <c r="SS187" s="31">
        <v>1</v>
      </c>
      <c r="ST187" s="31">
        <v>2</v>
      </c>
      <c r="SU187" s="31">
        <v>2</v>
      </c>
      <c r="SV187" s="31">
        <v>2</v>
      </c>
      <c r="SW187" s="31" t="s">
        <v>1442</v>
      </c>
      <c r="SZ187" s="31">
        <v>2</v>
      </c>
      <c r="TA187" s="31">
        <v>2</v>
      </c>
      <c r="TB187" s="31">
        <v>2</v>
      </c>
      <c r="TC187" s="31">
        <v>2</v>
      </c>
      <c r="TD187" s="31">
        <v>2</v>
      </c>
      <c r="TE187" s="31">
        <v>2</v>
      </c>
      <c r="TF187" s="31">
        <v>2</v>
      </c>
      <c r="TG187" s="31">
        <v>1</v>
      </c>
      <c r="TH187" s="31" t="s">
        <v>1442</v>
      </c>
      <c r="TJ187" s="31" t="s">
        <v>1442</v>
      </c>
      <c r="TK187" s="31" t="s">
        <v>1442</v>
      </c>
      <c r="TS187" s="31">
        <v>2</v>
      </c>
      <c r="TT187" s="31">
        <v>2</v>
      </c>
      <c r="TU187" s="31">
        <v>2</v>
      </c>
      <c r="TV187" s="31">
        <v>2</v>
      </c>
      <c r="TW187" s="31">
        <v>2</v>
      </c>
      <c r="TX187" s="31">
        <v>2</v>
      </c>
      <c r="TY187" s="31">
        <v>2</v>
      </c>
      <c r="TZ187" s="31">
        <v>1</v>
      </c>
      <c r="UA187" s="31">
        <v>1</v>
      </c>
    </row>
    <row r="188" spans="1:547" s="31" customFormat="1" ht="13.5" customHeight="1">
      <c r="A188" s="31">
        <f t="shared" si="2"/>
        <v>186</v>
      </c>
      <c r="B188" s="31">
        <v>186</v>
      </c>
      <c r="C188" s="31">
        <v>46</v>
      </c>
      <c r="D188" s="31" t="s">
        <v>2767</v>
      </c>
      <c r="E188" s="31" t="s">
        <v>2889</v>
      </c>
      <c r="F188" s="31">
        <v>3</v>
      </c>
      <c r="H188" s="31">
        <v>42534</v>
      </c>
      <c r="I188" s="31">
        <v>23432</v>
      </c>
      <c r="J188" s="31">
        <v>1</v>
      </c>
      <c r="K188" s="31">
        <v>1</v>
      </c>
      <c r="L188" s="31">
        <v>1</v>
      </c>
      <c r="M188" s="31">
        <v>1</v>
      </c>
      <c r="N188" s="31">
        <v>1</v>
      </c>
      <c r="O188" s="31">
        <v>1</v>
      </c>
      <c r="P188" s="31">
        <v>1</v>
      </c>
      <c r="Q188" s="31">
        <v>1</v>
      </c>
      <c r="R188" s="31">
        <v>42339</v>
      </c>
      <c r="S188" s="31">
        <v>42401</v>
      </c>
      <c r="T188" s="31">
        <v>42430</v>
      </c>
      <c r="U188" s="31">
        <v>42461</v>
      </c>
      <c r="V188" s="31">
        <v>42570</v>
      </c>
      <c r="W188" s="31">
        <v>2</v>
      </c>
      <c r="X188" s="31">
        <v>2</v>
      </c>
      <c r="Y188" s="31">
        <v>2</v>
      </c>
      <c r="Z188" s="31">
        <v>2</v>
      </c>
      <c r="AA188" s="31">
        <v>1</v>
      </c>
      <c r="AB188" s="31">
        <v>2</v>
      </c>
      <c r="AC188" s="31">
        <v>2</v>
      </c>
      <c r="AD188" s="31">
        <v>1</v>
      </c>
      <c r="AE188" s="31">
        <v>4</v>
      </c>
      <c r="AF188" s="31">
        <v>3</v>
      </c>
      <c r="AG188" s="31">
        <v>3</v>
      </c>
      <c r="AH188" s="31">
        <v>2</v>
      </c>
      <c r="AI188" s="31">
        <v>2</v>
      </c>
      <c r="AJ188" s="31">
        <v>2</v>
      </c>
      <c r="AK188" s="31">
        <v>4</v>
      </c>
      <c r="AL188" s="31">
        <v>2</v>
      </c>
      <c r="AM188" s="31">
        <v>2</v>
      </c>
      <c r="AN188" s="31">
        <v>2</v>
      </c>
      <c r="AO188" s="31">
        <v>2</v>
      </c>
      <c r="AP188" s="31">
        <v>2</v>
      </c>
      <c r="AQ188" s="31">
        <v>2</v>
      </c>
      <c r="AR188" s="31">
        <v>2</v>
      </c>
      <c r="AS188" s="31">
        <v>2</v>
      </c>
      <c r="AT188" s="31">
        <v>2</v>
      </c>
      <c r="AU188" s="31">
        <v>2</v>
      </c>
      <c r="AV188" s="31">
        <v>1</v>
      </c>
      <c r="AW188" s="31">
        <v>1</v>
      </c>
      <c r="AX188" s="31">
        <v>2</v>
      </c>
      <c r="AY188" s="31">
        <v>2</v>
      </c>
      <c r="AZ188" s="31">
        <v>2</v>
      </c>
      <c r="BA188" s="31">
        <v>1</v>
      </c>
      <c r="BB188" s="31">
        <v>2</v>
      </c>
      <c r="BC188" s="31">
        <v>1</v>
      </c>
      <c r="BD188" s="31">
        <v>1</v>
      </c>
      <c r="BE188" s="31">
        <v>1</v>
      </c>
      <c r="BF188" s="31">
        <v>2</v>
      </c>
      <c r="BG188" s="31">
        <v>2</v>
      </c>
      <c r="BH188" s="31">
        <v>2</v>
      </c>
      <c r="BI188" s="31">
        <v>2</v>
      </c>
      <c r="BJ188" s="31">
        <v>1</v>
      </c>
      <c r="BK188" s="31">
        <v>1</v>
      </c>
      <c r="BL188" s="31">
        <v>2</v>
      </c>
      <c r="BM188" s="31">
        <v>1</v>
      </c>
      <c r="BN188" s="31">
        <v>2</v>
      </c>
      <c r="BO188" s="31">
        <v>2</v>
      </c>
      <c r="BP188" s="31">
        <v>1</v>
      </c>
      <c r="BQ188" s="31">
        <v>1</v>
      </c>
      <c r="BT188" s="31">
        <v>2</v>
      </c>
      <c r="BU188" s="31">
        <v>2</v>
      </c>
      <c r="BV188" s="31">
        <v>2</v>
      </c>
      <c r="BW188" s="31">
        <v>2</v>
      </c>
      <c r="BX188" s="31">
        <v>2</v>
      </c>
      <c r="BY188" s="31">
        <v>1</v>
      </c>
      <c r="BZ188" s="31">
        <v>2</v>
      </c>
      <c r="CA188" s="31">
        <v>2</v>
      </c>
      <c r="CB188" s="31">
        <v>2</v>
      </c>
      <c r="CC188" s="31">
        <v>2</v>
      </c>
      <c r="CD188" s="31">
        <v>1</v>
      </c>
      <c r="CH188" s="31">
        <v>1</v>
      </c>
      <c r="CM188" s="31">
        <v>27</v>
      </c>
      <c r="CN188" s="31">
        <v>4</v>
      </c>
      <c r="CO188" s="31">
        <v>10</v>
      </c>
      <c r="CP188" s="31">
        <v>30</v>
      </c>
      <c r="DA188" s="31">
        <v>3</v>
      </c>
      <c r="DB188" s="31">
        <v>2</v>
      </c>
      <c r="DC188" s="31">
        <v>3</v>
      </c>
      <c r="DD188" s="31">
        <v>1</v>
      </c>
      <c r="DE188" s="31">
        <v>2</v>
      </c>
      <c r="DF188" s="31">
        <v>0</v>
      </c>
      <c r="DG188" s="31">
        <v>1</v>
      </c>
      <c r="DH188" s="31">
        <v>1</v>
      </c>
      <c r="DI188" s="31">
        <v>3</v>
      </c>
      <c r="DJ188" s="31">
        <v>3</v>
      </c>
      <c r="DK188" s="31">
        <v>1</v>
      </c>
      <c r="DL188" s="31">
        <v>0</v>
      </c>
      <c r="DM188" s="31">
        <v>1</v>
      </c>
      <c r="DN188" s="31">
        <v>0</v>
      </c>
      <c r="DO188" s="31">
        <v>0</v>
      </c>
      <c r="DP188" s="31">
        <v>3</v>
      </c>
      <c r="DQ188" s="31">
        <v>0</v>
      </c>
      <c r="DR188" s="31">
        <v>13</v>
      </c>
      <c r="DS188" s="31">
        <v>5.4631410256410202</v>
      </c>
      <c r="DX188" s="31">
        <v>2.65</v>
      </c>
      <c r="DY188" s="31">
        <v>3.2</v>
      </c>
      <c r="DZ188" s="31">
        <v>4.8</v>
      </c>
      <c r="EB188" s="31">
        <v>2.1</v>
      </c>
      <c r="EC188" s="31">
        <v>0.5</v>
      </c>
      <c r="ED188" s="31">
        <v>1.1000000000000001</v>
      </c>
      <c r="EV188" s="31">
        <v>1</v>
      </c>
      <c r="EW188" s="31">
        <v>2</v>
      </c>
      <c r="EX188" s="31">
        <v>2</v>
      </c>
      <c r="EY188" s="31">
        <v>2</v>
      </c>
      <c r="EZ188" s="31">
        <v>1</v>
      </c>
      <c r="FA188" s="31">
        <v>1</v>
      </c>
      <c r="FB188" s="31">
        <v>1</v>
      </c>
      <c r="FC188" s="31">
        <v>1</v>
      </c>
      <c r="FK188" s="31">
        <v>1</v>
      </c>
      <c r="FL188" s="31">
        <v>2</v>
      </c>
      <c r="FM188" s="31">
        <v>1</v>
      </c>
      <c r="FN188" s="31">
        <v>1</v>
      </c>
      <c r="FO188" s="31">
        <v>1</v>
      </c>
      <c r="FP188" s="31">
        <v>2</v>
      </c>
      <c r="FQ188" s="31">
        <v>1</v>
      </c>
      <c r="FR188" s="31">
        <v>2</v>
      </c>
      <c r="FS188" s="31">
        <v>4</v>
      </c>
      <c r="FT188" s="31">
        <v>2</v>
      </c>
      <c r="FU188" s="31">
        <v>2</v>
      </c>
      <c r="FV188" s="31">
        <v>2</v>
      </c>
      <c r="FW188" s="31">
        <v>1</v>
      </c>
      <c r="FX188" s="31">
        <v>1</v>
      </c>
      <c r="FY188" s="31">
        <v>2</v>
      </c>
      <c r="GA188" s="31">
        <v>2</v>
      </c>
      <c r="GB188" s="31">
        <v>2</v>
      </c>
      <c r="GC188" s="31">
        <v>2</v>
      </c>
      <c r="GE188" s="31">
        <v>2</v>
      </c>
      <c r="GH188" s="31">
        <v>2</v>
      </c>
      <c r="GJ188" s="31">
        <v>2</v>
      </c>
      <c r="GL188" s="31">
        <v>2</v>
      </c>
      <c r="GO188" s="31">
        <v>2</v>
      </c>
      <c r="GQ188" s="31">
        <v>2</v>
      </c>
      <c r="GS188" s="31">
        <v>2</v>
      </c>
      <c r="GU188" s="31">
        <v>1</v>
      </c>
      <c r="GW188" s="31">
        <v>2</v>
      </c>
      <c r="HM188" s="31">
        <v>2</v>
      </c>
      <c r="HP188" s="31">
        <v>2</v>
      </c>
      <c r="HQ188" s="31">
        <v>2</v>
      </c>
      <c r="HR188" s="31">
        <v>2</v>
      </c>
      <c r="HS188" s="31">
        <v>2</v>
      </c>
      <c r="HT188" s="31">
        <v>2</v>
      </c>
      <c r="HU188" s="31">
        <v>2</v>
      </c>
      <c r="HV188" s="31">
        <v>2</v>
      </c>
      <c r="HZ188" s="31">
        <v>2</v>
      </c>
      <c r="IA188" s="31">
        <v>2</v>
      </c>
      <c r="IB188" s="31">
        <v>2</v>
      </c>
      <c r="IC188" s="31">
        <v>2</v>
      </c>
      <c r="ID188" s="31">
        <v>2</v>
      </c>
      <c r="IE188" s="31">
        <v>2</v>
      </c>
      <c r="IF188" s="31">
        <v>2</v>
      </c>
      <c r="IJ188" s="31">
        <v>2</v>
      </c>
      <c r="IK188" s="31">
        <v>2</v>
      </c>
      <c r="IL188" s="31">
        <v>2</v>
      </c>
      <c r="IM188" s="31">
        <v>2</v>
      </c>
      <c r="IN188" s="31">
        <v>2</v>
      </c>
      <c r="IO188" s="31">
        <v>2</v>
      </c>
      <c r="IP188" s="31">
        <v>2</v>
      </c>
      <c r="IT188" s="31">
        <v>2</v>
      </c>
      <c r="IU188" s="31">
        <v>2</v>
      </c>
      <c r="IV188" s="31">
        <v>2</v>
      </c>
      <c r="IW188" s="31">
        <v>2</v>
      </c>
      <c r="IX188" s="31">
        <v>2</v>
      </c>
      <c r="IY188" s="31">
        <v>2</v>
      </c>
      <c r="IZ188" s="31">
        <v>2</v>
      </c>
      <c r="JD188" s="31">
        <v>2</v>
      </c>
      <c r="JE188" s="31">
        <v>2</v>
      </c>
      <c r="JF188" s="31">
        <v>2</v>
      </c>
      <c r="JG188" s="31">
        <v>2</v>
      </c>
      <c r="JH188" s="31">
        <v>2</v>
      </c>
      <c r="JI188" s="31">
        <v>2</v>
      </c>
      <c r="JJ188" s="31">
        <v>2</v>
      </c>
      <c r="JZ188" s="31">
        <v>1</v>
      </c>
      <c r="KC188" s="31">
        <v>2</v>
      </c>
      <c r="KE188" s="31">
        <v>65</v>
      </c>
      <c r="LA188" s="31" t="s">
        <v>2834</v>
      </c>
      <c r="LB188" s="31" t="s">
        <v>1648</v>
      </c>
      <c r="LC188" s="31">
        <v>2</v>
      </c>
      <c r="LD188" s="31">
        <v>4</v>
      </c>
      <c r="LE188" s="31" t="s">
        <v>1648</v>
      </c>
      <c r="LF188" s="31">
        <v>2</v>
      </c>
      <c r="LG188" s="31">
        <v>2</v>
      </c>
      <c r="LH188" s="31">
        <v>1</v>
      </c>
      <c r="LI188" s="31">
        <v>2</v>
      </c>
      <c r="LK188" s="31">
        <v>2</v>
      </c>
      <c r="LM188" s="31">
        <v>2</v>
      </c>
      <c r="LO188" s="31">
        <v>2</v>
      </c>
      <c r="LQ188" s="31">
        <v>2</v>
      </c>
      <c r="LS188" s="31">
        <v>2</v>
      </c>
      <c r="LU188" s="31">
        <v>1</v>
      </c>
      <c r="LW188" s="31">
        <v>2</v>
      </c>
      <c r="LY188" s="31">
        <v>2</v>
      </c>
      <c r="MA188" s="31">
        <v>2</v>
      </c>
      <c r="MC188" s="31">
        <v>2</v>
      </c>
      <c r="ME188" s="31">
        <v>2</v>
      </c>
      <c r="MG188" s="31">
        <v>2</v>
      </c>
      <c r="MI188" s="31">
        <v>2</v>
      </c>
      <c r="MK188" s="31">
        <v>2</v>
      </c>
      <c r="MM188" s="31">
        <v>2</v>
      </c>
      <c r="MO188" s="31">
        <v>2</v>
      </c>
      <c r="MQ188" s="31">
        <v>2</v>
      </c>
      <c r="MS188" s="31">
        <v>2</v>
      </c>
      <c r="MU188" s="31">
        <v>2</v>
      </c>
      <c r="MW188" s="31">
        <v>2</v>
      </c>
      <c r="MY188" s="31" t="s">
        <v>355</v>
      </c>
      <c r="NC188" s="31">
        <v>2</v>
      </c>
      <c r="NE188" s="31">
        <v>2</v>
      </c>
      <c r="NG188" s="31">
        <v>2</v>
      </c>
      <c r="NI188" s="31">
        <v>2</v>
      </c>
      <c r="NK188" s="31">
        <v>2</v>
      </c>
      <c r="NM188" s="31">
        <v>2</v>
      </c>
      <c r="NO188" s="31">
        <v>2</v>
      </c>
      <c r="NQ188" s="31">
        <v>2</v>
      </c>
      <c r="NS188" s="31">
        <v>2</v>
      </c>
      <c r="NU188" s="31">
        <v>2</v>
      </c>
      <c r="NW188" s="31">
        <v>2</v>
      </c>
      <c r="NY188" s="31">
        <v>2</v>
      </c>
      <c r="OA188" s="31">
        <v>2</v>
      </c>
      <c r="OC188" s="31">
        <v>2</v>
      </c>
      <c r="OE188" s="31">
        <v>2</v>
      </c>
      <c r="OG188" s="31">
        <v>2</v>
      </c>
      <c r="OI188" s="31">
        <v>2</v>
      </c>
      <c r="OK188" s="31">
        <v>2</v>
      </c>
      <c r="OM188" s="31">
        <v>2</v>
      </c>
      <c r="OO188" s="31">
        <v>2</v>
      </c>
      <c r="OQ188" s="31" t="s">
        <v>355</v>
      </c>
      <c r="OS188" s="31">
        <v>2</v>
      </c>
      <c r="OU188" s="31">
        <v>2</v>
      </c>
      <c r="OW188" s="31">
        <v>2</v>
      </c>
      <c r="OY188" s="31">
        <v>2</v>
      </c>
      <c r="PA188" s="31">
        <v>2</v>
      </c>
      <c r="PC188" s="31">
        <v>2</v>
      </c>
      <c r="PE188" s="31">
        <v>2</v>
      </c>
      <c r="PG188" s="31">
        <v>2</v>
      </c>
      <c r="PI188" s="31">
        <v>2</v>
      </c>
      <c r="PK188" s="31">
        <v>2</v>
      </c>
      <c r="PM188" s="31">
        <v>2</v>
      </c>
      <c r="PO188" s="31">
        <v>2</v>
      </c>
      <c r="PQ188" s="31">
        <v>2</v>
      </c>
      <c r="PS188" s="31">
        <v>2</v>
      </c>
      <c r="PU188" s="31">
        <v>2</v>
      </c>
      <c r="PW188" s="31">
        <v>2</v>
      </c>
      <c r="PY188" s="31">
        <v>2</v>
      </c>
      <c r="QA188" s="31">
        <v>2</v>
      </c>
      <c r="QC188" s="31">
        <v>2</v>
      </c>
      <c r="QE188" s="31">
        <v>2</v>
      </c>
      <c r="QG188" s="31">
        <v>2</v>
      </c>
      <c r="QI188" s="31" t="s">
        <v>355</v>
      </c>
      <c r="QK188" s="31">
        <v>1</v>
      </c>
      <c r="QL188" s="31">
        <v>2</v>
      </c>
      <c r="QM188" s="31">
        <v>2</v>
      </c>
      <c r="QN188" s="31">
        <v>2</v>
      </c>
      <c r="QO188" s="31">
        <v>2</v>
      </c>
      <c r="QP188" s="31">
        <v>2</v>
      </c>
      <c r="QQ188" s="31">
        <v>2</v>
      </c>
      <c r="QR188" s="31">
        <v>2</v>
      </c>
      <c r="QS188" s="31">
        <v>2</v>
      </c>
      <c r="QT188" s="31">
        <v>2</v>
      </c>
      <c r="QU188" s="31">
        <v>2</v>
      </c>
      <c r="QV188" s="31">
        <v>2</v>
      </c>
      <c r="QW188" s="31">
        <v>2</v>
      </c>
      <c r="QX188" s="31">
        <v>2</v>
      </c>
      <c r="QY188" s="31">
        <v>2</v>
      </c>
      <c r="QZ188" s="31">
        <v>2</v>
      </c>
      <c r="RA188" s="31">
        <v>2</v>
      </c>
      <c r="RB188" s="31">
        <v>2</v>
      </c>
      <c r="RC188" s="31">
        <v>2</v>
      </c>
      <c r="RD188" s="31">
        <v>2</v>
      </c>
      <c r="RE188" s="31">
        <v>2</v>
      </c>
      <c r="RF188" s="31">
        <v>2</v>
      </c>
      <c r="RG188" s="31">
        <v>2</v>
      </c>
      <c r="RH188" s="31">
        <v>2</v>
      </c>
      <c r="RI188" s="31">
        <v>2</v>
      </c>
      <c r="RJ188" s="31">
        <v>2</v>
      </c>
      <c r="RK188" s="31">
        <v>2</v>
      </c>
      <c r="RL188" s="31">
        <v>2</v>
      </c>
      <c r="RM188" s="31">
        <v>2</v>
      </c>
      <c r="RN188" s="31">
        <v>2</v>
      </c>
      <c r="RO188" s="31">
        <v>2</v>
      </c>
      <c r="RP188" s="31">
        <v>2</v>
      </c>
      <c r="RQ188" s="31">
        <v>2</v>
      </c>
      <c r="RR188" s="31">
        <v>2</v>
      </c>
      <c r="RS188" s="31">
        <v>2</v>
      </c>
      <c r="RT188" s="31" t="s">
        <v>1789</v>
      </c>
      <c r="RU188" s="31" t="s">
        <v>1556</v>
      </c>
      <c r="RV188" s="31" t="s">
        <v>1789</v>
      </c>
      <c r="RW188" s="31" t="s">
        <v>1556</v>
      </c>
      <c r="RX188" s="31">
        <v>3</v>
      </c>
      <c r="RY188" s="31">
        <v>1</v>
      </c>
      <c r="RZ188" s="31">
        <v>2</v>
      </c>
      <c r="SA188" s="31">
        <v>2</v>
      </c>
      <c r="SB188" s="31">
        <v>2</v>
      </c>
      <c r="SC188" s="31">
        <v>2</v>
      </c>
      <c r="SD188" s="31">
        <v>3</v>
      </c>
      <c r="SE188" s="31">
        <v>1</v>
      </c>
      <c r="SF188" s="31">
        <v>2</v>
      </c>
      <c r="SG188" s="31">
        <v>2</v>
      </c>
      <c r="SH188" s="31">
        <v>2</v>
      </c>
      <c r="SI188" s="31">
        <v>2</v>
      </c>
      <c r="SJ188" s="31">
        <v>2</v>
      </c>
      <c r="SK188" s="31">
        <v>2</v>
      </c>
      <c r="SL188" s="31">
        <v>2</v>
      </c>
      <c r="SM188" s="31" t="s">
        <v>1442</v>
      </c>
      <c r="SO188" s="31">
        <v>2</v>
      </c>
      <c r="SP188" s="31">
        <v>2</v>
      </c>
      <c r="SQ188" s="31">
        <v>2</v>
      </c>
      <c r="SR188" s="31">
        <v>2</v>
      </c>
      <c r="SS188" s="31">
        <v>1</v>
      </c>
      <c r="ST188" s="31">
        <v>2</v>
      </c>
      <c r="SU188" s="31">
        <v>1</v>
      </c>
      <c r="SV188" s="31">
        <v>1</v>
      </c>
      <c r="SW188" s="31" t="s">
        <v>1442</v>
      </c>
      <c r="SX188" s="31">
        <v>2</v>
      </c>
      <c r="SZ188" s="31">
        <v>2</v>
      </c>
      <c r="TA188" s="31">
        <v>2</v>
      </c>
      <c r="TB188" s="31">
        <v>2</v>
      </c>
      <c r="TC188" s="31">
        <v>2</v>
      </c>
      <c r="TD188" s="31">
        <v>2</v>
      </c>
      <c r="TE188" s="31">
        <v>2</v>
      </c>
      <c r="TF188" s="31">
        <v>2</v>
      </c>
      <c r="TG188" s="31">
        <v>1</v>
      </c>
      <c r="TH188" s="31" t="s">
        <v>1442</v>
      </c>
      <c r="TJ188" s="31" t="s">
        <v>356</v>
      </c>
      <c r="TK188" s="31" t="s">
        <v>1442</v>
      </c>
      <c r="TS188" s="31">
        <v>2</v>
      </c>
      <c r="TT188" s="31">
        <v>2</v>
      </c>
      <c r="TU188" s="31">
        <v>2</v>
      </c>
      <c r="TV188" s="31">
        <v>2</v>
      </c>
      <c r="TW188" s="31">
        <v>2</v>
      </c>
      <c r="TX188" s="31">
        <v>2</v>
      </c>
      <c r="TY188" s="31">
        <v>2</v>
      </c>
      <c r="TZ188" s="31">
        <v>1</v>
      </c>
      <c r="UA188" s="31">
        <v>1</v>
      </c>
    </row>
    <row r="189" spans="1:547" s="31" customFormat="1" ht="13.5" customHeight="1">
      <c r="A189" s="31">
        <f t="shared" si="2"/>
        <v>187</v>
      </c>
      <c r="B189" s="31">
        <v>187</v>
      </c>
      <c r="C189" s="31">
        <v>47</v>
      </c>
      <c r="D189" s="31" t="s">
        <v>2767</v>
      </c>
      <c r="E189" s="31" t="s">
        <v>2890</v>
      </c>
      <c r="F189" s="31">
        <v>2</v>
      </c>
      <c r="G189" s="31" t="s">
        <v>2891</v>
      </c>
      <c r="H189" s="31">
        <v>42537</v>
      </c>
      <c r="I189" s="31">
        <v>23432</v>
      </c>
      <c r="J189" s="31">
        <v>1</v>
      </c>
      <c r="K189" s="31">
        <v>1</v>
      </c>
      <c r="L189" s="31">
        <v>1</v>
      </c>
      <c r="M189" s="31">
        <v>1</v>
      </c>
      <c r="N189" s="31">
        <v>1</v>
      </c>
      <c r="O189" s="31">
        <v>1</v>
      </c>
      <c r="P189" s="31">
        <v>1</v>
      </c>
      <c r="Q189" s="31">
        <v>1</v>
      </c>
      <c r="R189" s="31">
        <v>41487</v>
      </c>
      <c r="S189" s="31">
        <v>41671</v>
      </c>
      <c r="T189" s="31">
        <v>41691</v>
      </c>
      <c r="W189" s="31">
        <v>1</v>
      </c>
      <c r="X189" s="31">
        <v>2</v>
      </c>
      <c r="Y189" s="31">
        <v>2</v>
      </c>
      <c r="Z189" s="31">
        <v>2</v>
      </c>
      <c r="AA189" s="31">
        <v>2</v>
      </c>
      <c r="AB189" s="31">
        <v>2</v>
      </c>
      <c r="AC189" s="31">
        <v>2</v>
      </c>
      <c r="AD189" s="31">
        <v>3</v>
      </c>
      <c r="AE189" s="31">
        <v>2</v>
      </c>
      <c r="AF189" s="31">
        <v>3</v>
      </c>
      <c r="AG189" s="31">
        <v>3</v>
      </c>
      <c r="AH189" s="31">
        <v>2</v>
      </c>
      <c r="AI189" s="31">
        <v>6</v>
      </c>
      <c r="AJ189" s="31">
        <v>2</v>
      </c>
      <c r="AK189" s="31">
        <v>4</v>
      </c>
      <c r="AL189" s="31">
        <v>2</v>
      </c>
      <c r="AM189" s="31">
        <v>1</v>
      </c>
      <c r="AN189" s="31">
        <v>2</v>
      </c>
      <c r="AO189" s="31">
        <v>2</v>
      </c>
      <c r="AP189" s="31">
        <v>2</v>
      </c>
      <c r="AQ189" s="31">
        <v>2</v>
      </c>
      <c r="AR189" s="31">
        <v>1</v>
      </c>
      <c r="AS189" s="31">
        <v>2</v>
      </c>
      <c r="AT189" s="31">
        <v>2</v>
      </c>
      <c r="AU189" s="31">
        <v>2</v>
      </c>
      <c r="AV189" s="31">
        <v>1</v>
      </c>
      <c r="AW189" s="31">
        <v>2</v>
      </c>
      <c r="AX189" s="31">
        <v>2</v>
      </c>
      <c r="AY189" s="31">
        <v>2</v>
      </c>
      <c r="AZ189" s="31">
        <v>1</v>
      </c>
      <c r="BA189" s="31">
        <v>2</v>
      </c>
      <c r="BB189" s="31">
        <v>2</v>
      </c>
      <c r="BC189" s="31">
        <v>1</v>
      </c>
      <c r="BD189" s="31">
        <v>1</v>
      </c>
      <c r="BE189" s="31">
        <v>1</v>
      </c>
      <c r="BF189" s="31">
        <v>2</v>
      </c>
      <c r="BG189" s="31">
        <v>1</v>
      </c>
      <c r="BH189" s="31">
        <v>2</v>
      </c>
      <c r="BI189" s="31">
        <v>2</v>
      </c>
      <c r="BJ189" s="31">
        <v>2</v>
      </c>
      <c r="BK189" s="31">
        <v>2</v>
      </c>
      <c r="BL189" s="31">
        <v>2</v>
      </c>
      <c r="BM189" s="31">
        <v>2</v>
      </c>
      <c r="BN189" s="31">
        <v>2</v>
      </c>
      <c r="BO189" s="31">
        <v>2</v>
      </c>
      <c r="BP189" s="31">
        <v>2</v>
      </c>
      <c r="BQ189" s="31">
        <v>1</v>
      </c>
      <c r="BT189" s="31">
        <v>2</v>
      </c>
      <c r="BU189" s="31">
        <v>2</v>
      </c>
      <c r="BV189" s="31">
        <v>2</v>
      </c>
      <c r="BW189" s="31">
        <v>2</v>
      </c>
      <c r="BX189" s="31">
        <v>2</v>
      </c>
      <c r="BY189" s="31">
        <v>1</v>
      </c>
      <c r="BZ189" s="31">
        <v>2</v>
      </c>
      <c r="CA189" s="31">
        <v>2</v>
      </c>
      <c r="CD189" s="31">
        <v>1</v>
      </c>
      <c r="CH189" s="31">
        <v>1</v>
      </c>
      <c r="CM189" s="31">
        <v>4</v>
      </c>
      <c r="CN189" s="31">
        <v>10</v>
      </c>
      <c r="CO189" s="31">
        <v>16</v>
      </c>
      <c r="CP189" s="31">
        <v>22</v>
      </c>
      <c r="CQ189" s="31">
        <v>1</v>
      </c>
      <c r="DA189" s="31">
        <v>2</v>
      </c>
      <c r="DB189" s="31">
        <v>4</v>
      </c>
      <c r="DC189" s="31">
        <v>3</v>
      </c>
      <c r="DD189" s="31">
        <v>1</v>
      </c>
      <c r="DE189" s="31">
        <v>6</v>
      </c>
      <c r="DF189" s="31">
        <v>3</v>
      </c>
      <c r="DG189" s="31">
        <v>2</v>
      </c>
      <c r="DH189" s="31">
        <v>3</v>
      </c>
      <c r="DI189" s="31">
        <v>2</v>
      </c>
      <c r="DJ189" s="31">
        <v>2</v>
      </c>
      <c r="DK189" s="31">
        <v>0</v>
      </c>
      <c r="DL189" s="31">
        <v>0</v>
      </c>
      <c r="DM189" s="31">
        <v>0</v>
      </c>
      <c r="DN189" s="31">
        <v>0</v>
      </c>
      <c r="DO189" s="31">
        <v>2</v>
      </c>
      <c r="DP189" s="31">
        <v>3</v>
      </c>
      <c r="DQ189" s="31">
        <v>4</v>
      </c>
      <c r="DR189" s="31">
        <v>21</v>
      </c>
      <c r="DS189" s="31">
        <v>0.782678571428571</v>
      </c>
      <c r="DT189" s="31">
        <v>527</v>
      </c>
      <c r="DX189" s="31">
        <v>4.28</v>
      </c>
      <c r="EB189" s="31">
        <v>0.96</v>
      </c>
      <c r="EF189" s="31">
        <v>230</v>
      </c>
      <c r="EJ189" s="31">
        <v>36</v>
      </c>
      <c r="EN189" s="31">
        <v>174</v>
      </c>
      <c r="ER189" s="31">
        <v>193</v>
      </c>
      <c r="EV189" s="31">
        <v>2</v>
      </c>
      <c r="EW189" s="31">
        <v>2</v>
      </c>
      <c r="EX189" s="31">
        <v>2</v>
      </c>
      <c r="EY189" s="31">
        <v>2</v>
      </c>
      <c r="EZ189" s="31">
        <v>1</v>
      </c>
      <c r="FA189" s="31">
        <v>1</v>
      </c>
      <c r="FD189" s="31">
        <v>53.7</v>
      </c>
      <c r="FE189" s="31">
        <v>54.5</v>
      </c>
      <c r="FH189" s="31">
        <v>28</v>
      </c>
      <c r="FK189" s="31">
        <v>2</v>
      </c>
      <c r="FL189" s="31">
        <v>2</v>
      </c>
      <c r="FM189" s="31">
        <v>2</v>
      </c>
      <c r="FN189" s="31">
        <v>2</v>
      </c>
      <c r="FO189" s="31">
        <v>2</v>
      </c>
      <c r="FP189" s="31">
        <v>2</v>
      </c>
      <c r="FQ189" s="31">
        <v>2</v>
      </c>
      <c r="FR189" s="31">
        <v>2</v>
      </c>
      <c r="FS189" s="31">
        <v>4</v>
      </c>
      <c r="FT189" s="31">
        <v>2</v>
      </c>
      <c r="FU189" s="31">
        <v>2</v>
      </c>
      <c r="FV189" s="31">
        <v>2</v>
      </c>
      <c r="FW189" s="31">
        <v>1</v>
      </c>
      <c r="FX189" s="31">
        <v>1</v>
      </c>
      <c r="FY189" s="31">
        <v>2</v>
      </c>
      <c r="GA189" s="31">
        <v>2</v>
      </c>
      <c r="GB189" s="31">
        <v>2</v>
      </c>
      <c r="GC189" s="31">
        <v>2</v>
      </c>
      <c r="GE189" s="31">
        <v>2</v>
      </c>
      <c r="GH189" s="31">
        <v>2</v>
      </c>
      <c r="GJ189" s="31">
        <v>2</v>
      </c>
      <c r="GL189" s="31">
        <v>2</v>
      </c>
      <c r="GO189" s="31">
        <v>2</v>
      </c>
      <c r="GQ189" s="31">
        <v>2</v>
      </c>
      <c r="GS189" s="31">
        <v>2</v>
      </c>
      <c r="GU189" s="31">
        <v>2</v>
      </c>
      <c r="GW189" s="31">
        <v>2</v>
      </c>
      <c r="HM189" s="31">
        <v>2</v>
      </c>
      <c r="HP189" s="31">
        <v>2</v>
      </c>
      <c r="HQ189" s="31">
        <v>2</v>
      </c>
      <c r="HR189" s="31">
        <v>2</v>
      </c>
      <c r="HS189" s="31">
        <v>2</v>
      </c>
      <c r="HT189" s="31">
        <v>2</v>
      </c>
      <c r="HU189" s="31">
        <v>2</v>
      </c>
      <c r="HV189" s="31">
        <v>2</v>
      </c>
      <c r="HZ189" s="31">
        <v>2</v>
      </c>
      <c r="IA189" s="31">
        <v>2</v>
      </c>
      <c r="IB189" s="31">
        <v>2</v>
      </c>
      <c r="IC189" s="31">
        <v>2</v>
      </c>
      <c r="ID189" s="31">
        <v>2</v>
      </c>
      <c r="IE189" s="31">
        <v>2</v>
      </c>
      <c r="IF189" s="31">
        <v>2</v>
      </c>
      <c r="IJ189" s="31">
        <v>2</v>
      </c>
      <c r="IK189" s="31">
        <v>2</v>
      </c>
      <c r="IL189" s="31">
        <v>2</v>
      </c>
      <c r="IM189" s="31">
        <v>2</v>
      </c>
      <c r="IN189" s="31">
        <v>2</v>
      </c>
      <c r="IO189" s="31">
        <v>2</v>
      </c>
      <c r="IP189" s="31">
        <v>2</v>
      </c>
      <c r="IT189" s="31">
        <v>2</v>
      </c>
      <c r="IU189" s="31">
        <v>2</v>
      </c>
      <c r="IV189" s="31">
        <v>2</v>
      </c>
      <c r="IW189" s="31">
        <v>2</v>
      </c>
      <c r="IX189" s="31">
        <v>2</v>
      </c>
      <c r="IY189" s="31">
        <v>2</v>
      </c>
      <c r="IZ189" s="31">
        <v>2</v>
      </c>
      <c r="JD189" s="31">
        <v>2</v>
      </c>
      <c r="JE189" s="31">
        <v>2</v>
      </c>
      <c r="JF189" s="31">
        <v>2</v>
      </c>
      <c r="JG189" s="31">
        <v>2</v>
      </c>
      <c r="JH189" s="31">
        <v>2</v>
      </c>
      <c r="JI189" s="31">
        <v>2</v>
      </c>
      <c r="JJ189" s="31">
        <v>2</v>
      </c>
      <c r="JZ189" s="31">
        <v>2</v>
      </c>
      <c r="KB189" s="31">
        <v>70</v>
      </c>
      <c r="KC189" s="31">
        <v>2</v>
      </c>
      <c r="KE189" s="31">
        <v>85</v>
      </c>
      <c r="LA189" s="31" t="s">
        <v>2782</v>
      </c>
      <c r="LB189" s="31" t="s">
        <v>360</v>
      </c>
      <c r="LC189" s="31">
        <v>2</v>
      </c>
      <c r="LE189" s="31" t="s">
        <v>1887</v>
      </c>
      <c r="LF189" s="31">
        <v>2</v>
      </c>
      <c r="LG189" s="31">
        <v>2</v>
      </c>
      <c r="LI189" s="31">
        <v>2</v>
      </c>
      <c r="LK189" s="31">
        <v>2</v>
      </c>
      <c r="LM189" s="31">
        <v>2</v>
      </c>
      <c r="LO189" s="31">
        <v>2</v>
      </c>
      <c r="LQ189" s="31">
        <v>2</v>
      </c>
      <c r="LS189" s="31">
        <v>2</v>
      </c>
      <c r="LU189" s="31">
        <v>2</v>
      </c>
      <c r="LW189" s="31">
        <v>2</v>
      </c>
      <c r="LY189" s="31">
        <v>2</v>
      </c>
      <c r="MA189" s="31">
        <v>2</v>
      </c>
      <c r="MC189" s="31">
        <v>2</v>
      </c>
      <c r="ME189" s="31">
        <v>2</v>
      </c>
      <c r="MG189" s="31">
        <v>2</v>
      </c>
      <c r="MI189" s="31">
        <v>2</v>
      </c>
      <c r="MK189" s="31">
        <v>2</v>
      </c>
      <c r="MM189" s="31">
        <v>2</v>
      </c>
      <c r="MO189" s="31">
        <v>2</v>
      </c>
      <c r="MQ189" s="31">
        <v>2</v>
      </c>
      <c r="MS189" s="31">
        <v>2</v>
      </c>
      <c r="MU189" s="31">
        <v>2</v>
      </c>
      <c r="MW189" s="31">
        <v>2</v>
      </c>
      <c r="MY189" s="31" t="s">
        <v>355</v>
      </c>
      <c r="NC189" s="31">
        <v>2</v>
      </c>
      <c r="NE189" s="31">
        <v>2</v>
      </c>
      <c r="NG189" s="31">
        <v>2</v>
      </c>
      <c r="NI189" s="31">
        <v>2</v>
      </c>
      <c r="NK189" s="31">
        <v>2</v>
      </c>
      <c r="NM189" s="31">
        <v>2</v>
      </c>
      <c r="NO189" s="31">
        <v>2</v>
      </c>
      <c r="NQ189" s="31">
        <v>2</v>
      </c>
      <c r="NS189" s="31">
        <v>2</v>
      </c>
      <c r="NU189" s="31">
        <v>2</v>
      </c>
      <c r="NW189" s="31">
        <v>2</v>
      </c>
      <c r="NY189" s="31">
        <v>2</v>
      </c>
      <c r="OA189" s="31">
        <v>2</v>
      </c>
      <c r="OC189" s="31">
        <v>2</v>
      </c>
      <c r="OE189" s="31">
        <v>2</v>
      </c>
      <c r="OG189" s="31">
        <v>2</v>
      </c>
      <c r="OI189" s="31">
        <v>2</v>
      </c>
      <c r="OK189" s="31">
        <v>2</v>
      </c>
      <c r="OM189" s="31">
        <v>2</v>
      </c>
      <c r="OO189" s="31">
        <v>2</v>
      </c>
      <c r="OQ189" s="31" t="s">
        <v>355</v>
      </c>
      <c r="OS189" s="31">
        <v>2</v>
      </c>
      <c r="OU189" s="31">
        <v>2</v>
      </c>
      <c r="OW189" s="31">
        <v>2</v>
      </c>
      <c r="OY189" s="31">
        <v>2</v>
      </c>
      <c r="PA189" s="31">
        <v>2</v>
      </c>
      <c r="PC189" s="31">
        <v>2</v>
      </c>
      <c r="PE189" s="31">
        <v>2</v>
      </c>
      <c r="PG189" s="31">
        <v>2</v>
      </c>
      <c r="PI189" s="31">
        <v>2</v>
      </c>
      <c r="PK189" s="31">
        <v>2</v>
      </c>
      <c r="PM189" s="31">
        <v>2</v>
      </c>
      <c r="PO189" s="31">
        <v>2</v>
      </c>
      <c r="PQ189" s="31">
        <v>2</v>
      </c>
      <c r="PS189" s="31">
        <v>2</v>
      </c>
      <c r="PU189" s="31">
        <v>2</v>
      </c>
      <c r="PW189" s="31">
        <v>2</v>
      </c>
      <c r="PY189" s="31">
        <v>2</v>
      </c>
      <c r="QA189" s="31">
        <v>2</v>
      </c>
      <c r="QC189" s="31">
        <v>2</v>
      </c>
      <c r="QE189" s="31">
        <v>2</v>
      </c>
      <c r="QG189" s="31">
        <v>2</v>
      </c>
      <c r="QI189" s="31" t="s">
        <v>355</v>
      </c>
      <c r="QK189" s="31">
        <v>1</v>
      </c>
      <c r="QL189" s="31">
        <v>2</v>
      </c>
      <c r="QM189" s="31">
        <v>2</v>
      </c>
      <c r="QN189" s="31">
        <v>2</v>
      </c>
      <c r="QO189" s="31">
        <v>2</v>
      </c>
      <c r="QP189" s="31">
        <v>2</v>
      </c>
      <c r="QQ189" s="31">
        <v>2</v>
      </c>
      <c r="QR189" s="31">
        <v>2</v>
      </c>
      <c r="QS189" s="31">
        <v>2</v>
      </c>
      <c r="QT189" s="31">
        <v>2</v>
      </c>
      <c r="QU189" s="31">
        <v>2</v>
      </c>
      <c r="QV189" s="31">
        <v>2</v>
      </c>
      <c r="QW189" s="31">
        <v>2</v>
      </c>
      <c r="QX189" s="31">
        <v>2</v>
      </c>
      <c r="QY189" s="31">
        <v>2</v>
      </c>
      <c r="QZ189" s="31">
        <v>2</v>
      </c>
      <c r="RA189" s="31">
        <v>2</v>
      </c>
      <c r="RB189" s="31">
        <v>2</v>
      </c>
      <c r="RC189" s="31">
        <v>2</v>
      </c>
      <c r="RD189" s="31">
        <v>2</v>
      </c>
      <c r="RE189" s="31">
        <v>2</v>
      </c>
      <c r="RF189" s="31">
        <v>2</v>
      </c>
      <c r="RG189" s="31">
        <v>2</v>
      </c>
      <c r="RH189" s="31">
        <v>2</v>
      </c>
      <c r="RI189" s="31">
        <v>2</v>
      </c>
      <c r="RJ189" s="31">
        <v>2</v>
      </c>
      <c r="RK189" s="31">
        <v>2</v>
      </c>
      <c r="RL189" s="31">
        <v>2</v>
      </c>
      <c r="RM189" s="31">
        <v>2</v>
      </c>
      <c r="RN189" s="31">
        <v>2</v>
      </c>
      <c r="RO189" s="31">
        <v>2</v>
      </c>
      <c r="RP189" s="31">
        <v>2</v>
      </c>
      <c r="RQ189" s="31">
        <v>2</v>
      </c>
      <c r="RR189" s="31">
        <v>1</v>
      </c>
      <c r="RS189" s="31">
        <v>1</v>
      </c>
      <c r="RT189" s="31" t="s">
        <v>1789</v>
      </c>
      <c r="RX189" s="31">
        <v>3</v>
      </c>
      <c r="RY189" s="31">
        <v>1</v>
      </c>
      <c r="RZ189" s="31">
        <v>2</v>
      </c>
      <c r="SA189" s="31">
        <v>2</v>
      </c>
      <c r="SB189" s="31">
        <v>2</v>
      </c>
      <c r="SC189" s="31">
        <v>2</v>
      </c>
      <c r="SD189" s="31">
        <v>3</v>
      </c>
      <c r="SE189" s="31">
        <v>1</v>
      </c>
      <c r="SF189" s="31">
        <v>2</v>
      </c>
      <c r="SG189" s="31">
        <v>2</v>
      </c>
      <c r="SH189" s="31">
        <v>2</v>
      </c>
      <c r="SI189" s="31">
        <v>2</v>
      </c>
      <c r="SJ189" s="31">
        <v>2</v>
      </c>
      <c r="SK189" s="31">
        <v>2</v>
      </c>
      <c r="SL189" s="31">
        <v>2</v>
      </c>
      <c r="SM189" s="31" t="s">
        <v>1442</v>
      </c>
      <c r="SO189" s="31">
        <v>2</v>
      </c>
      <c r="SP189" s="31">
        <v>2</v>
      </c>
      <c r="SQ189" s="31">
        <v>2</v>
      </c>
      <c r="SR189" s="31">
        <v>2</v>
      </c>
      <c r="SS189" s="31">
        <v>1</v>
      </c>
      <c r="ST189" s="31">
        <v>2</v>
      </c>
      <c r="SU189" s="31">
        <v>2</v>
      </c>
      <c r="SV189" s="31">
        <v>2</v>
      </c>
      <c r="SW189" s="31" t="s">
        <v>1442</v>
      </c>
      <c r="SX189" s="31">
        <v>6</v>
      </c>
      <c r="SZ189" s="31">
        <v>2</v>
      </c>
      <c r="TA189" s="31">
        <v>2</v>
      </c>
      <c r="TB189" s="31">
        <v>2</v>
      </c>
      <c r="TC189" s="31">
        <v>2</v>
      </c>
      <c r="TD189" s="31">
        <v>2</v>
      </c>
      <c r="TE189" s="31">
        <v>2</v>
      </c>
      <c r="TF189" s="31">
        <v>2</v>
      </c>
      <c r="TG189" s="31">
        <v>2</v>
      </c>
      <c r="TH189" s="31" t="s">
        <v>1442</v>
      </c>
      <c r="TJ189" s="31" t="s">
        <v>1442</v>
      </c>
      <c r="TK189" s="31" t="s">
        <v>1442</v>
      </c>
      <c r="TS189" s="31">
        <v>2</v>
      </c>
      <c r="TT189" s="31">
        <v>2</v>
      </c>
      <c r="TU189" s="31">
        <v>2</v>
      </c>
      <c r="TV189" s="31">
        <v>2</v>
      </c>
      <c r="TW189" s="31">
        <v>2</v>
      </c>
      <c r="TX189" s="31">
        <v>2</v>
      </c>
      <c r="TY189" s="31">
        <v>2</v>
      </c>
      <c r="TZ189" s="31">
        <v>1</v>
      </c>
      <c r="UA189" s="31">
        <v>1</v>
      </c>
    </row>
    <row r="190" spans="1:547" s="31" customFormat="1" ht="13.5" customHeight="1">
      <c r="A190" s="31">
        <f t="shared" si="2"/>
        <v>188</v>
      </c>
      <c r="B190" s="31">
        <v>188</v>
      </c>
      <c r="C190" s="31">
        <v>48</v>
      </c>
      <c r="D190" s="31" t="s">
        <v>2767</v>
      </c>
      <c r="E190" s="31" t="s">
        <v>2892</v>
      </c>
      <c r="F190" s="31">
        <v>2</v>
      </c>
      <c r="G190" s="31" t="s">
        <v>2893</v>
      </c>
      <c r="H190" s="31">
        <v>42689</v>
      </c>
      <c r="I190" s="31">
        <v>23415</v>
      </c>
      <c r="J190" s="31">
        <v>2</v>
      </c>
      <c r="K190" s="31">
        <v>1</v>
      </c>
      <c r="L190" s="31">
        <v>2</v>
      </c>
      <c r="M190" s="31">
        <v>1</v>
      </c>
      <c r="N190" s="31">
        <v>2</v>
      </c>
      <c r="O190" s="31">
        <v>1</v>
      </c>
      <c r="P190" s="31">
        <v>2</v>
      </c>
      <c r="Q190" s="31">
        <v>1</v>
      </c>
      <c r="R190" s="31">
        <v>42156</v>
      </c>
      <c r="S190" s="31">
        <v>42186</v>
      </c>
      <c r="T190" s="31">
        <v>42365</v>
      </c>
      <c r="W190" s="31">
        <v>1</v>
      </c>
      <c r="X190" s="31">
        <v>2</v>
      </c>
      <c r="Y190" s="31">
        <v>2</v>
      </c>
      <c r="Z190" s="31">
        <v>2</v>
      </c>
      <c r="AA190" s="31">
        <v>2</v>
      </c>
      <c r="AB190" s="31">
        <v>2</v>
      </c>
      <c r="AC190" s="31">
        <v>2</v>
      </c>
      <c r="AD190" s="31">
        <v>2</v>
      </c>
      <c r="AE190" s="31">
        <v>2</v>
      </c>
      <c r="AF190" s="31">
        <v>2</v>
      </c>
      <c r="AG190" s="31">
        <v>1</v>
      </c>
      <c r="AH190" s="31">
        <v>1</v>
      </c>
      <c r="AI190" s="31">
        <v>6</v>
      </c>
      <c r="AJ190" s="31">
        <v>2</v>
      </c>
      <c r="AK190" s="31">
        <v>4</v>
      </c>
      <c r="AL190" s="31">
        <v>2</v>
      </c>
      <c r="AM190" s="31">
        <v>2</v>
      </c>
      <c r="AN190" s="31">
        <v>2</v>
      </c>
      <c r="AO190" s="31">
        <v>2</v>
      </c>
      <c r="AP190" s="31">
        <v>2</v>
      </c>
      <c r="AQ190" s="31">
        <v>2</v>
      </c>
      <c r="AR190" s="31">
        <v>2</v>
      </c>
      <c r="AS190" s="31">
        <v>2</v>
      </c>
      <c r="AT190" s="31">
        <v>2</v>
      </c>
      <c r="AU190" s="31">
        <v>2</v>
      </c>
      <c r="AV190" s="31">
        <v>1</v>
      </c>
      <c r="AW190" s="31">
        <v>2</v>
      </c>
      <c r="AX190" s="31">
        <v>2</v>
      </c>
      <c r="AY190" s="31">
        <v>2</v>
      </c>
      <c r="AZ190" s="31">
        <v>1</v>
      </c>
      <c r="BA190" s="31">
        <v>1</v>
      </c>
      <c r="BB190" s="31">
        <v>2</v>
      </c>
      <c r="BC190" s="31">
        <v>1</v>
      </c>
      <c r="BD190" s="31">
        <v>2</v>
      </c>
      <c r="BE190" s="31">
        <v>1</v>
      </c>
      <c r="BF190" s="31">
        <v>2</v>
      </c>
      <c r="BG190" s="31">
        <v>2</v>
      </c>
      <c r="BH190" s="31">
        <v>1</v>
      </c>
      <c r="BI190" s="31">
        <v>2</v>
      </c>
      <c r="BJ190" s="31">
        <v>2</v>
      </c>
      <c r="BK190" s="31">
        <v>2</v>
      </c>
      <c r="BL190" s="31">
        <v>2</v>
      </c>
      <c r="BM190" s="31">
        <v>2</v>
      </c>
      <c r="BN190" s="31">
        <v>2</v>
      </c>
      <c r="BO190" s="31">
        <v>2</v>
      </c>
      <c r="BP190" s="31">
        <v>2</v>
      </c>
      <c r="BQ190" s="31">
        <v>1</v>
      </c>
      <c r="BT190" s="31">
        <v>2</v>
      </c>
      <c r="BU190" s="31">
        <v>2</v>
      </c>
      <c r="BV190" s="31">
        <v>2</v>
      </c>
      <c r="BW190" s="31">
        <v>2</v>
      </c>
      <c r="BX190" s="31">
        <v>2</v>
      </c>
      <c r="BY190" s="31">
        <v>1</v>
      </c>
      <c r="BZ190" s="31">
        <v>2</v>
      </c>
      <c r="CA190" s="31">
        <v>2</v>
      </c>
      <c r="CD190" s="31">
        <v>1</v>
      </c>
      <c r="CH190" s="31">
        <v>1</v>
      </c>
      <c r="CM190" s="31">
        <v>5</v>
      </c>
      <c r="CN190" s="31">
        <v>7</v>
      </c>
      <c r="CO190" s="31">
        <v>11</v>
      </c>
      <c r="CP190" s="31">
        <v>13</v>
      </c>
      <c r="CQ190" s="31">
        <v>19</v>
      </c>
      <c r="CR190" s="31">
        <v>25</v>
      </c>
      <c r="CS190" s="31">
        <v>17</v>
      </c>
      <c r="CT190" s="31">
        <v>23</v>
      </c>
      <c r="CU190" s="31">
        <v>31</v>
      </c>
      <c r="DA190" s="31">
        <v>2</v>
      </c>
      <c r="DB190" s="31">
        <v>4</v>
      </c>
      <c r="DC190" s="31">
        <v>2</v>
      </c>
      <c r="DD190" s="31">
        <v>3</v>
      </c>
      <c r="DE190" s="31">
        <v>8</v>
      </c>
      <c r="DF190" s="31">
        <v>4</v>
      </c>
      <c r="DG190" s="31">
        <v>4</v>
      </c>
      <c r="DH190" s="31">
        <v>4</v>
      </c>
      <c r="DI190" s="31">
        <v>2</v>
      </c>
      <c r="DJ190" s="31">
        <v>1</v>
      </c>
      <c r="DK190" s="31">
        <v>1</v>
      </c>
      <c r="DL190" s="31">
        <v>1</v>
      </c>
      <c r="DM190" s="31">
        <v>1</v>
      </c>
      <c r="DN190" s="31">
        <v>0</v>
      </c>
      <c r="DO190" s="31">
        <v>3</v>
      </c>
      <c r="DP190" s="31">
        <v>3</v>
      </c>
      <c r="DQ190" s="31">
        <v>4</v>
      </c>
      <c r="DR190" s="31">
        <v>28</v>
      </c>
      <c r="DS190" s="31">
        <v>1.1421200750469001</v>
      </c>
      <c r="DT190" s="31">
        <v>369</v>
      </c>
      <c r="DX190" s="31">
        <v>4.26</v>
      </c>
      <c r="EB190" s="31">
        <v>0.55000000000000004</v>
      </c>
      <c r="EV190" s="31">
        <v>1</v>
      </c>
      <c r="EW190" s="31">
        <v>2</v>
      </c>
      <c r="EX190" s="31">
        <v>2</v>
      </c>
      <c r="EY190" s="31">
        <v>2</v>
      </c>
      <c r="EZ190" s="31">
        <v>1</v>
      </c>
      <c r="FA190" s="31">
        <v>1</v>
      </c>
      <c r="FB190" s="31">
        <v>1</v>
      </c>
      <c r="FC190" s="31">
        <v>1</v>
      </c>
      <c r="FK190" s="31">
        <v>2</v>
      </c>
      <c r="FL190" s="31">
        <v>2</v>
      </c>
      <c r="FM190" s="31">
        <v>2</v>
      </c>
      <c r="FN190" s="31">
        <v>2</v>
      </c>
      <c r="FO190" s="31">
        <v>2</v>
      </c>
      <c r="FP190" s="31">
        <v>2</v>
      </c>
      <c r="FQ190" s="31">
        <v>2</v>
      </c>
      <c r="FR190" s="31">
        <v>2</v>
      </c>
      <c r="FS190" s="31">
        <v>4</v>
      </c>
      <c r="FT190" s="31">
        <v>2</v>
      </c>
      <c r="FU190" s="31">
        <v>2</v>
      </c>
      <c r="FV190" s="31">
        <v>2</v>
      </c>
      <c r="FW190" s="31">
        <v>1</v>
      </c>
      <c r="FX190" s="31">
        <v>1</v>
      </c>
      <c r="FY190" s="31">
        <v>2</v>
      </c>
      <c r="GA190" s="31">
        <v>2</v>
      </c>
      <c r="GB190" s="31">
        <v>2</v>
      </c>
      <c r="GC190" s="31">
        <v>2</v>
      </c>
      <c r="GE190" s="31">
        <v>2</v>
      </c>
      <c r="GH190" s="31">
        <v>2</v>
      </c>
      <c r="GJ190" s="31">
        <v>2</v>
      </c>
      <c r="GL190" s="31">
        <v>2</v>
      </c>
      <c r="GO190" s="31">
        <v>2</v>
      </c>
      <c r="GQ190" s="31">
        <v>2</v>
      </c>
      <c r="GS190" s="31">
        <v>2</v>
      </c>
      <c r="GU190" s="31">
        <v>2</v>
      </c>
      <c r="GW190" s="31">
        <v>2</v>
      </c>
      <c r="HM190" s="31">
        <v>2</v>
      </c>
      <c r="HP190" s="31">
        <v>2</v>
      </c>
      <c r="HQ190" s="31">
        <v>2</v>
      </c>
      <c r="HR190" s="31">
        <v>2</v>
      </c>
      <c r="HS190" s="31">
        <v>2</v>
      </c>
      <c r="HT190" s="31">
        <v>2</v>
      </c>
      <c r="HU190" s="31">
        <v>2</v>
      </c>
      <c r="HV190" s="31">
        <v>2</v>
      </c>
      <c r="HZ190" s="31">
        <v>2</v>
      </c>
      <c r="IA190" s="31">
        <v>2</v>
      </c>
      <c r="IB190" s="31">
        <v>2</v>
      </c>
      <c r="IC190" s="31">
        <v>2</v>
      </c>
      <c r="ID190" s="31">
        <v>2</v>
      </c>
      <c r="IE190" s="31">
        <v>2</v>
      </c>
      <c r="IF190" s="31">
        <v>2</v>
      </c>
      <c r="IJ190" s="31">
        <v>2</v>
      </c>
      <c r="IK190" s="31">
        <v>2</v>
      </c>
      <c r="IL190" s="31">
        <v>2</v>
      </c>
      <c r="IM190" s="31">
        <v>2</v>
      </c>
      <c r="IN190" s="31">
        <v>2</v>
      </c>
      <c r="IO190" s="31">
        <v>2</v>
      </c>
      <c r="IP190" s="31">
        <v>2</v>
      </c>
      <c r="IT190" s="31">
        <v>2</v>
      </c>
      <c r="IU190" s="31">
        <v>2</v>
      </c>
      <c r="IV190" s="31">
        <v>2</v>
      </c>
      <c r="IW190" s="31">
        <v>2</v>
      </c>
      <c r="IX190" s="31">
        <v>2</v>
      </c>
      <c r="IY190" s="31">
        <v>2</v>
      </c>
      <c r="IZ190" s="31">
        <v>2</v>
      </c>
      <c r="JD190" s="31">
        <v>2</v>
      </c>
      <c r="JE190" s="31">
        <v>2</v>
      </c>
      <c r="JF190" s="31">
        <v>2</v>
      </c>
      <c r="JG190" s="31">
        <v>2</v>
      </c>
      <c r="JH190" s="31">
        <v>2</v>
      </c>
      <c r="JI190" s="31">
        <v>2</v>
      </c>
      <c r="JJ190" s="31">
        <v>2</v>
      </c>
      <c r="JZ190" s="31">
        <v>1</v>
      </c>
      <c r="KC190" s="31">
        <v>1</v>
      </c>
      <c r="LA190" s="31" t="s">
        <v>1660</v>
      </c>
      <c r="LB190" s="31" t="s">
        <v>1673</v>
      </c>
      <c r="LC190" s="31">
        <v>2</v>
      </c>
      <c r="LD190" s="31">
        <v>0</v>
      </c>
      <c r="LE190" s="31" t="s">
        <v>1660</v>
      </c>
      <c r="LF190" s="31">
        <v>2</v>
      </c>
      <c r="LG190" s="31">
        <v>2</v>
      </c>
      <c r="LI190" s="31">
        <v>2</v>
      </c>
      <c r="LK190" s="31">
        <v>2</v>
      </c>
      <c r="LM190" s="31">
        <v>2</v>
      </c>
      <c r="LO190" s="31">
        <v>2</v>
      </c>
      <c r="LQ190" s="31">
        <v>2</v>
      </c>
      <c r="LS190" s="31">
        <v>2</v>
      </c>
      <c r="LU190" s="31">
        <v>2</v>
      </c>
      <c r="LW190" s="31">
        <v>2</v>
      </c>
      <c r="LY190" s="31">
        <v>2</v>
      </c>
      <c r="MA190" s="31">
        <v>2</v>
      </c>
      <c r="MC190" s="31">
        <v>2</v>
      </c>
      <c r="ME190" s="31">
        <v>2</v>
      </c>
      <c r="MG190" s="31">
        <v>2</v>
      </c>
      <c r="MI190" s="31">
        <v>2</v>
      </c>
      <c r="MK190" s="31">
        <v>2</v>
      </c>
      <c r="MM190" s="31">
        <v>2</v>
      </c>
      <c r="MO190" s="31">
        <v>2</v>
      </c>
      <c r="MQ190" s="31">
        <v>2</v>
      </c>
      <c r="MS190" s="31">
        <v>2</v>
      </c>
      <c r="MU190" s="31">
        <v>2</v>
      </c>
      <c r="MW190" s="31">
        <v>2</v>
      </c>
      <c r="MY190" s="31" t="s">
        <v>355</v>
      </c>
      <c r="NC190" s="31">
        <v>2</v>
      </c>
      <c r="NE190" s="31">
        <v>2</v>
      </c>
      <c r="NG190" s="31">
        <v>2</v>
      </c>
      <c r="NI190" s="31">
        <v>2</v>
      </c>
      <c r="NK190" s="31">
        <v>2</v>
      </c>
      <c r="NM190" s="31">
        <v>2</v>
      </c>
      <c r="NO190" s="31">
        <v>2</v>
      </c>
      <c r="NQ190" s="31">
        <v>2</v>
      </c>
      <c r="NS190" s="31">
        <v>2</v>
      </c>
      <c r="NU190" s="31">
        <v>2</v>
      </c>
      <c r="NW190" s="31">
        <v>2</v>
      </c>
      <c r="NY190" s="31">
        <v>2</v>
      </c>
      <c r="OA190" s="31">
        <v>2</v>
      </c>
      <c r="OC190" s="31">
        <v>2</v>
      </c>
      <c r="OE190" s="31">
        <v>2</v>
      </c>
      <c r="OG190" s="31">
        <v>2</v>
      </c>
      <c r="OI190" s="31">
        <v>2</v>
      </c>
      <c r="OK190" s="31">
        <v>2</v>
      </c>
      <c r="OM190" s="31">
        <v>2</v>
      </c>
      <c r="OO190" s="31">
        <v>2</v>
      </c>
      <c r="OQ190" s="31" t="s">
        <v>355</v>
      </c>
      <c r="OS190" s="31">
        <v>2</v>
      </c>
      <c r="OU190" s="31">
        <v>2</v>
      </c>
      <c r="OW190" s="31">
        <v>2</v>
      </c>
      <c r="OY190" s="31">
        <v>2</v>
      </c>
      <c r="PA190" s="31">
        <v>2</v>
      </c>
      <c r="PC190" s="31">
        <v>2</v>
      </c>
      <c r="PE190" s="31">
        <v>2</v>
      </c>
      <c r="PG190" s="31">
        <v>2</v>
      </c>
      <c r="PI190" s="31">
        <v>2</v>
      </c>
      <c r="PK190" s="31">
        <v>2</v>
      </c>
      <c r="PM190" s="31">
        <v>2</v>
      </c>
      <c r="PO190" s="31">
        <v>2</v>
      </c>
      <c r="PQ190" s="31">
        <v>2</v>
      </c>
      <c r="PS190" s="31">
        <v>2</v>
      </c>
      <c r="PU190" s="31">
        <v>2</v>
      </c>
      <c r="PW190" s="31">
        <v>2</v>
      </c>
      <c r="PY190" s="31">
        <v>2</v>
      </c>
      <c r="QA190" s="31">
        <v>2</v>
      </c>
      <c r="QC190" s="31">
        <v>2</v>
      </c>
      <c r="QE190" s="31">
        <v>2</v>
      </c>
      <c r="QG190" s="31">
        <v>2</v>
      </c>
      <c r="QI190" s="31" t="s">
        <v>355</v>
      </c>
      <c r="QK190" s="31">
        <v>1</v>
      </c>
      <c r="QL190" s="31">
        <v>2</v>
      </c>
      <c r="QM190" s="31">
        <v>2</v>
      </c>
      <c r="QN190" s="31">
        <v>2</v>
      </c>
      <c r="QO190" s="31">
        <v>2</v>
      </c>
      <c r="QP190" s="31">
        <v>2</v>
      </c>
      <c r="QQ190" s="31">
        <v>2</v>
      </c>
      <c r="QR190" s="31">
        <v>2</v>
      </c>
      <c r="QS190" s="31">
        <v>2</v>
      </c>
      <c r="QT190" s="31">
        <v>2</v>
      </c>
      <c r="QU190" s="31">
        <v>2</v>
      </c>
      <c r="QV190" s="31">
        <v>2</v>
      </c>
      <c r="QW190" s="31">
        <v>2</v>
      </c>
      <c r="QX190" s="31">
        <v>2</v>
      </c>
      <c r="QY190" s="31">
        <v>2</v>
      </c>
      <c r="QZ190" s="31">
        <v>2</v>
      </c>
      <c r="RA190" s="31">
        <v>2</v>
      </c>
      <c r="RB190" s="31">
        <v>2</v>
      </c>
      <c r="RC190" s="31">
        <v>2</v>
      </c>
      <c r="RD190" s="31">
        <v>2</v>
      </c>
      <c r="RE190" s="31">
        <v>2</v>
      </c>
      <c r="RF190" s="31">
        <v>2</v>
      </c>
      <c r="RG190" s="31">
        <v>2</v>
      </c>
      <c r="RH190" s="31">
        <v>2</v>
      </c>
      <c r="RI190" s="31">
        <v>2</v>
      </c>
      <c r="RJ190" s="31">
        <v>2</v>
      </c>
      <c r="RK190" s="31">
        <v>2</v>
      </c>
      <c r="RL190" s="31">
        <v>2</v>
      </c>
      <c r="RM190" s="31">
        <v>2</v>
      </c>
      <c r="RN190" s="31">
        <v>2</v>
      </c>
      <c r="RO190" s="31">
        <v>2</v>
      </c>
      <c r="RP190" s="31">
        <v>2</v>
      </c>
      <c r="RQ190" s="31">
        <v>2</v>
      </c>
      <c r="RR190" s="31">
        <v>2</v>
      </c>
      <c r="RS190" s="31">
        <v>2</v>
      </c>
      <c r="RT190" s="31" t="s">
        <v>1556</v>
      </c>
      <c r="RX190" s="31">
        <v>3</v>
      </c>
      <c r="RY190" s="31">
        <v>1</v>
      </c>
      <c r="RZ190" s="31">
        <v>2</v>
      </c>
      <c r="SA190" s="31">
        <v>2</v>
      </c>
      <c r="SB190" s="31">
        <v>2</v>
      </c>
      <c r="SC190" s="31">
        <v>2</v>
      </c>
      <c r="SD190" s="31">
        <v>3</v>
      </c>
      <c r="SE190" s="31">
        <v>1</v>
      </c>
      <c r="SF190" s="31">
        <v>2</v>
      </c>
      <c r="SG190" s="31">
        <v>2</v>
      </c>
      <c r="SH190" s="31">
        <v>2</v>
      </c>
      <c r="SI190" s="31">
        <v>2</v>
      </c>
      <c r="SJ190" s="31">
        <v>2</v>
      </c>
      <c r="SK190" s="31">
        <v>2</v>
      </c>
      <c r="SL190" s="31">
        <v>2</v>
      </c>
      <c r="SM190" s="31" t="s">
        <v>1442</v>
      </c>
      <c r="SO190" s="31">
        <v>2</v>
      </c>
      <c r="SP190" s="31">
        <v>2</v>
      </c>
      <c r="SQ190" s="31">
        <v>2</v>
      </c>
      <c r="SR190" s="31">
        <v>2</v>
      </c>
      <c r="SS190" s="31">
        <v>1</v>
      </c>
      <c r="ST190" s="31">
        <v>2</v>
      </c>
      <c r="SU190" s="31">
        <v>2</v>
      </c>
      <c r="SV190" s="31">
        <v>2</v>
      </c>
      <c r="SW190" s="31" t="s">
        <v>1442</v>
      </c>
      <c r="SX190" s="31">
        <v>3</v>
      </c>
      <c r="SZ190" s="31">
        <v>2</v>
      </c>
      <c r="TA190" s="31">
        <v>2</v>
      </c>
      <c r="TB190" s="31">
        <v>2</v>
      </c>
      <c r="TC190" s="31">
        <v>2</v>
      </c>
      <c r="TD190" s="31">
        <v>2</v>
      </c>
      <c r="TE190" s="31">
        <v>2</v>
      </c>
      <c r="TF190" s="31">
        <v>2</v>
      </c>
      <c r="TG190" s="31">
        <v>1</v>
      </c>
      <c r="TH190" s="31" t="s">
        <v>1442</v>
      </c>
      <c r="TJ190" s="31" t="s">
        <v>1442</v>
      </c>
      <c r="TK190" s="31" t="s">
        <v>1442</v>
      </c>
      <c r="TS190" s="31">
        <v>2</v>
      </c>
      <c r="TT190" s="31">
        <v>2</v>
      </c>
      <c r="TU190" s="31">
        <v>2</v>
      </c>
      <c r="TV190" s="31">
        <v>2</v>
      </c>
      <c r="TW190" s="31">
        <v>2</v>
      </c>
      <c r="TX190" s="31">
        <v>2</v>
      </c>
      <c r="TY190" s="31">
        <v>2</v>
      </c>
      <c r="TZ190" s="31">
        <v>1</v>
      </c>
      <c r="UA190" s="31">
        <v>1</v>
      </c>
    </row>
    <row r="191" spans="1:547" s="31" customFormat="1" ht="13.5" customHeight="1">
      <c r="A191" s="31">
        <f t="shared" si="2"/>
        <v>189</v>
      </c>
      <c r="B191" s="31">
        <v>189</v>
      </c>
      <c r="C191" s="31">
        <v>49</v>
      </c>
      <c r="D191" s="31" t="s">
        <v>2767</v>
      </c>
      <c r="E191" s="31" t="s">
        <v>2894</v>
      </c>
      <c r="F191" s="31">
        <v>3</v>
      </c>
      <c r="H191" s="31">
        <v>42440</v>
      </c>
      <c r="I191" s="31">
        <v>14611</v>
      </c>
      <c r="J191" s="31">
        <v>2</v>
      </c>
      <c r="K191" s="31">
        <v>1</v>
      </c>
      <c r="L191" s="31">
        <v>2</v>
      </c>
      <c r="M191" s="31">
        <v>1</v>
      </c>
      <c r="N191" s="31">
        <v>2</v>
      </c>
      <c r="O191" s="31">
        <v>1</v>
      </c>
      <c r="P191" s="31">
        <v>2</v>
      </c>
      <c r="Q191" s="31">
        <v>1</v>
      </c>
      <c r="R191" s="31">
        <v>39083</v>
      </c>
      <c r="S191" s="31">
        <v>39814</v>
      </c>
      <c r="T191" s="31">
        <v>40544</v>
      </c>
      <c r="W191" s="31">
        <v>1</v>
      </c>
      <c r="X191" s="31">
        <v>2</v>
      </c>
      <c r="Y191" s="31">
        <v>2</v>
      </c>
      <c r="Z191" s="31">
        <v>2</v>
      </c>
      <c r="AA191" s="31">
        <v>2</v>
      </c>
      <c r="AB191" s="31">
        <v>2</v>
      </c>
      <c r="AC191" s="31">
        <v>2</v>
      </c>
      <c r="AD191" s="31">
        <v>2</v>
      </c>
      <c r="AE191" s="31">
        <v>2</v>
      </c>
      <c r="AF191" s="31">
        <v>2</v>
      </c>
      <c r="AG191" s="31">
        <v>1</v>
      </c>
      <c r="AH191" s="31">
        <v>1</v>
      </c>
      <c r="AI191" s="31">
        <v>6</v>
      </c>
      <c r="AJ191" s="31">
        <v>2</v>
      </c>
      <c r="AK191" s="31">
        <v>4</v>
      </c>
      <c r="AL191" s="31">
        <v>2</v>
      </c>
      <c r="AM191" s="31">
        <v>1</v>
      </c>
      <c r="AN191" s="31">
        <v>2</v>
      </c>
      <c r="AO191" s="31">
        <v>2</v>
      </c>
      <c r="AP191" s="31">
        <v>2</v>
      </c>
      <c r="AQ191" s="31">
        <v>2</v>
      </c>
      <c r="AR191" s="31">
        <v>2</v>
      </c>
      <c r="AS191" s="31">
        <v>2</v>
      </c>
      <c r="AT191" s="31">
        <v>1</v>
      </c>
      <c r="AU191" s="31">
        <v>2</v>
      </c>
      <c r="AV191" s="31">
        <v>1</v>
      </c>
      <c r="AW191" s="31">
        <v>2</v>
      </c>
      <c r="AX191" s="31">
        <v>2</v>
      </c>
      <c r="AY191" s="31">
        <v>2</v>
      </c>
      <c r="AZ191" s="31">
        <v>2</v>
      </c>
      <c r="BA191" s="31">
        <v>1</v>
      </c>
      <c r="BB191" s="31">
        <v>1</v>
      </c>
      <c r="BC191" s="31">
        <v>1</v>
      </c>
      <c r="BD191" s="31">
        <v>2</v>
      </c>
      <c r="BE191" s="31">
        <v>1</v>
      </c>
      <c r="BF191" s="31">
        <v>2</v>
      </c>
      <c r="BG191" s="31">
        <v>1</v>
      </c>
      <c r="BH191" s="31">
        <v>2</v>
      </c>
      <c r="BI191" s="31">
        <v>1</v>
      </c>
      <c r="BJ191" s="31">
        <v>1</v>
      </c>
      <c r="BK191" s="31">
        <v>2</v>
      </c>
      <c r="BL191" s="31">
        <v>1</v>
      </c>
      <c r="BM191" s="31">
        <v>2</v>
      </c>
      <c r="BN191" s="31">
        <v>2</v>
      </c>
      <c r="BO191" s="31">
        <v>2</v>
      </c>
      <c r="BP191" s="31">
        <v>2</v>
      </c>
      <c r="BQ191" s="31">
        <v>1</v>
      </c>
      <c r="BT191" s="31">
        <v>2</v>
      </c>
      <c r="BU191" s="31">
        <v>2</v>
      </c>
      <c r="BV191" s="31">
        <v>2</v>
      </c>
      <c r="BW191" s="31">
        <v>2</v>
      </c>
      <c r="BX191" s="31">
        <v>2</v>
      </c>
      <c r="BY191" s="31">
        <v>1</v>
      </c>
      <c r="BZ191" s="31">
        <v>2</v>
      </c>
      <c r="CA191" s="31">
        <v>2</v>
      </c>
      <c r="CD191" s="31">
        <v>1</v>
      </c>
      <c r="CH191" s="31">
        <v>1</v>
      </c>
      <c r="CM191" s="31">
        <v>7</v>
      </c>
      <c r="CN191" s="31">
        <v>5</v>
      </c>
      <c r="CO191" s="31">
        <v>19</v>
      </c>
      <c r="CP191" s="31">
        <v>17</v>
      </c>
      <c r="CQ191" s="31">
        <v>13</v>
      </c>
      <c r="CR191" s="31">
        <v>11</v>
      </c>
      <c r="CS191" s="31">
        <v>25</v>
      </c>
      <c r="CT191" s="31">
        <v>23</v>
      </c>
      <c r="CU191" s="31">
        <v>1</v>
      </c>
      <c r="DA191" s="31">
        <v>2</v>
      </c>
      <c r="DB191" s="31">
        <v>4</v>
      </c>
      <c r="DC191" s="31">
        <v>12</v>
      </c>
      <c r="DD191" s="31">
        <v>1</v>
      </c>
      <c r="DE191" s="31">
        <v>12</v>
      </c>
      <c r="DF191" s="31">
        <v>4</v>
      </c>
      <c r="DG191" s="31">
        <v>4</v>
      </c>
      <c r="DH191" s="31">
        <v>3</v>
      </c>
      <c r="DI191" s="31">
        <v>2</v>
      </c>
      <c r="DJ191" s="31">
        <v>3</v>
      </c>
      <c r="DK191" s="31">
        <v>3</v>
      </c>
      <c r="DL191" s="31">
        <v>3</v>
      </c>
      <c r="DM191" s="31">
        <v>2</v>
      </c>
      <c r="DN191" s="31">
        <v>1</v>
      </c>
      <c r="DO191" s="31">
        <v>4</v>
      </c>
      <c r="DP191" s="31">
        <v>3</v>
      </c>
      <c r="DQ191" s="31">
        <v>4</v>
      </c>
      <c r="DR191" s="31">
        <v>36</v>
      </c>
      <c r="DS191" s="31">
        <v>0.108802502234137</v>
      </c>
      <c r="DT191" s="31">
        <v>101</v>
      </c>
      <c r="DX191" s="31">
        <v>4.8</v>
      </c>
      <c r="EB191" s="31">
        <v>0.93</v>
      </c>
      <c r="EJ191" s="31">
        <v>60</v>
      </c>
      <c r="ER191" s="31">
        <v>115</v>
      </c>
      <c r="EV191" s="31">
        <v>1</v>
      </c>
      <c r="EW191" s="31">
        <v>2</v>
      </c>
      <c r="EX191" s="31">
        <v>2</v>
      </c>
      <c r="EY191" s="31">
        <v>1</v>
      </c>
      <c r="EZ191" s="31">
        <v>3</v>
      </c>
      <c r="FA191" s="31">
        <v>3</v>
      </c>
      <c r="FB191" s="31">
        <v>1</v>
      </c>
      <c r="FC191" s="31">
        <v>1</v>
      </c>
      <c r="FD191" s="31">
        <v>73.3</v>
      </c>
      <c r="FE191" s="31">
        <v>73.900000000000006</v>
      </c>
      <c r="FK191" s="31">
        <v>1</v>
      </c>
      <c r="FL191" s="31">
        <v>2</v>
      </c>
      <c r="FM191" s="31">
        <v>2</v>
      </c>
      <c r="FN191" s="31">
        <v>2</v>
      </c>
      <c r="FO191" s="31">
        <v>2</v>
      </c>
      <c r="FP191" s="31">
        <v>1</v>
      </c>
      <c r="FQ191" s="31">
        <v>2</v>
      </c>
      <c r="FR191" s="31">
        <v>2</v>
      </c>
      <c r="FS191" s="31">
        <v>4</v>
      </c>
      <c r="FT191" s="31">
        <v>2</v>
      </c>
      <c r="FU191" s="31">
        <v>2</v>
      </c>
      <c r="FV191" s="31">
        <v>2</v>
      </c>
      <c r="FW191" s="31">
        <v>13</v>
      </c>
      <c r="FX191" s="31">
        <v>1</v>
      </c>
      <c r="FY191" s="31">
        <v>1</v>
      </c>
      <c r="GA191" s="31">
        <v>2</v>
      </c>
      <c r="GB191" s="31">
        <v>2</v>
      </c>
      <c r="GC191" s="31">
        <v>2</v>
      </c>
      <c r="GE191" s="31">
        <v>2</v>
      </c>
      <c r="GH191" s="31">
        <v>2</v>
      </c>
      <c r="GJ191" s="31">
        <v>2</v>
      </c>
      <c r="GL191" s="31">
        <v>1</v>
      </c>
      <c r="GM191" s="31">
        <v>2012</v>
      </c>
      <c r="GO191" s="31">
        <v>2</v>
      </c>
      <c r="GQ191" s="31">
        <v>2</v>
      </c>
      <c r="GS191" s="31">
        <v>2</v>
      </c>
      <c r="GU191" s="31">
        <v>2</v>
      </c>
      <c r="GW191" s="31">
        <v>2</v>
      </c>
      <c r="HM191" s="31">
        <v>2</v>
      </c>
      <c r="HP191" s="31">
        <v>2</v>
      </c>
      <c r="HQ191" s="31">
        <v>2</v>
      </c>
      <c r="HR191" s="31">
        <v>2</v>
      </c>
      <c r="HS191" s="31">
        <v>2</v>
      </c>
      <c r="HT191" s="31">
        <v>2</v>
      </c>
      <c r="HU191" s="31">
        <v>2</v>
      </c>
      <c r="HV191" s="31">
        <v>2</v>
      </c>
      <c r="HZ191" s="31">
        <v>2</v>
      </c>
      <c r="IA191" s="31">
        <v>2</v>
      </c>
      <c r="IB191" s="31">
        <v>2</v>
      </c>
      <c r="IC191" s="31">
        <v>2</v>
      </c>
      <c r="ID191" s="31">
        <v>2</v>
      </c>
      <c r="IE191" s="31">
        <v>2</v>
      </c>
      <c r="IF191" s="31">
        <v>2</v>
      </c>
      <c r="IJ191" s="31">
        <v>2</v>
      </c>
      <c r="IK191" s="31">
        <v>2</v>
      </c>
      <c r="IL191" s="31">
        <v>2</v>
      </c>
      <c r="IM191" s="31">
        <v>2</v>
      </c>
      <c r="IN191" s="31">
        <v>2</v>
      </c>
      <c r="IO191" s="31">
        <v>2</v>
      </c>
      <c r="IP191" s="31">
        <v>2</v>
      </c>
      <c r="IT191" s="31">
        <v>2</v>
      </c>
      <c r="IU191" s="31">
        <v>2</v>
      </c>
      <c r="IV191" s="31">
        <v>2</v>
      </c>
      <c r="IW191" s="31">
        <v>2</v>
      </c>
      <c r="IX191" s="31">
        <v>2</v>
      </c>
      <c r="IY191" s="31">
        <v>2</v>
      </c>
      <c r="IZ191" s="31">
        <v>2</v>
      </c>
      <c r="JD191" s="31">
        <v>2</v>
      </c>
      <c r="JE191" s="31">
        <v>2</v>
      </c>
      <c r="JF191" s="31">
        <v>2</v>
      </c>
      <c r="JG191" s="31">
        <v>2</v>
      </c>
      <c r="JH191" s="31">
        <v>2</v>
      </c>
      <c r="JI191" s="31">
        <v>2</v>
      </c>
      <c r="JJ191" s="31">
        <v>2</v>
      </c>
      <c r="JZ191" s="31">
        <v>2</v>
      </c>
      <c r="KA191" s="31" t="s">
        <v>2824</v>
      </c>
      <c r="KB191" s="31">
        <v>56</v>
      </c>
      <c r="KC191" s="31">
        <v>2</v>
      </c>
      <c r="KD191" s="31" t="s">
        <v>2895</v>
      </c>
      <c r="KE191" s="31">
        <v>62</v>
      </c>
      <c r="KF191" s="31">
        <v>65</v>
      </c>
      <c r="KG191" s="31" t="s">
        <v>1458</v>
      </c>
      <c r="LA191" s="31" t="s">
        <v>373</v>
      </c>
      <c r="LB191" s="31" t="s">
        <v>374</v>
      </c>
      <c r="LC191" s="31">
        <v>2</v>
      </c>
      <c r="LD191" s="31">
        <v>3</v>
      </c>
      <c r="LE191" s="31" t="s">
        <v>2841</v>
      </c>
      <c r="LF191" s="31">
        <v>2</v>
      </c>
      <c r="LG191" s="31">
        <v>2</v>
      </c>
      <c r="LI191" s="31">
        <v>2</v>
      </c>
      <c r="LK191" s="31">
        <v>2</v>
      </c>
      <c r="LM191" s="31">
        <v>2</v>
      </c>
      <c r="LO191" s="31">
        <v>2</v>
      </c>
      <c r="LQ191" s="31">
        <v>2</v>
      </c>
      <c r="LS191" s="31">
        <v>2</v>
      </c>
      <c r="LU191" s="31">
        <v>2</v>
      </c>
      <c r="LW191" s="31">
        <v>2</v>
      </c>
      <c r="LY191" s="31">
        <v>2</v>
      </c>
      <c r="MA191" s="31">
        <v>2</v>
      </c>
      <c r="MC191" s="31">
        <v>2</v>
      </c>
      <c r="ME191" s="31">
        <v>2</v>
      </c>
      <c r="MG191" s="31">
        <v>2</v>
      </c>
      <c r="MI191" s="31">
        <v>2</v>
      </c>
      <c r="MK191" s="31">
        <v>2</v>
      </c>
      <c r="MM191" s="31">
        <v>2</v>
      </c>
      <c r="MO191" s="31">
        <v>2</v>
      </c>
      <c r="MQ191" s="31">
        <v>2</v>
      </c>
      <c r="MS191" s="31">
        <v>2</v>
      </c>
      <c r="MU191" s="31">
        <v>2</v>
      </c>
      <c r="MW191" s="31">
        <v>2</v>
      </c>
      <c r="MY191" s="31" t="s">
        <v>355</v>
      </c>
      <c r="NC191" s="31">
        <v>2</v>
      </c>
      <c r="NE191" s="31">
        <v>2</v>
      </c>
      <c r="NG191" s="31">
        <v>2</v>
      </c>
      <c r="NI191" s="31">
        <v>2</v>
      </c>
      <c r="NK191" s="31">
        <v>2</v>
      </c>
      <c r="NM191" s="31">
        <v>2</v>
      </c>
      <c r="NO191" s="31">
        <v>2</v>
      </c>
      <c r="NQ191" s="31">
        <v>2</v>
      </c>
      <c r="NS191" s="31">
        <v>2</v>
      </c>
      <c r="NU191" s="31">
        <v>2</v>
      </c>
      <c r="NW191" s="31">
        <v>2</v>
      </c>
      <c r="NY191" s="31">
        <v>2</v>
      </c>
      <c r="OA191" s="31">
        <v>2</v>
      </c>
      <c r="OC191" s="31">
        <v>2</v>
      </c>
      <c r="OE191" s="31">
        <v>2</v>
      </c>
      <c r="OG191" s="31">
        <v>2</v>
      </c>
      <c r="OI191" s="31">
        <v>2</v>
      </c>
      <c r="OK191" s="31">
        <v>2</v>
      </c>
      <c r="OM191" s="31">
        <v>2</v>
      </c>
      <c r="OO191" s="31">
        <v>2</v>
      </c>
      <c r="OQ191" s="31" t="s">
        <v>355</v>
      </c>
      <c r="OS191" s="31">
        <v>2</v>
      </c>
      <c r="OU191" s="31">
        <v>2</v>
      </c>
      <c r="OW191" s="31">
        <v>2</v>
      </c>
      <c r="OY191" s="31">
        <v>2</v>
      </c>
      <c r="PA191" s="31">
        <v>2</v>
      </c>
      <c r="PC191" s="31">
        <v>2</v>
      </c>
      <c r="PE191" s="31">
        <v>2</v>
      </c>
      <c r="PG191" s="31">
        <v>2</v>
      </c>
      <c r="PI191" s="31">
        <v>2</v>
      </c>
      <c r="PK191" s="31">
        <v>2</v>
      </c>
      <c r="PM191" s="31">
        <v>2</v>
      </c>
      <c r="PO191" s="31">
        <v>2</v>
      </c>
      <c r="PQ191" s="31">
        <v>2</v>
      </c>
      <c r="PS191" s="31">
        <v>2</v>
      </c>
      <c r="PU191" s="31">
        <v>2</v>
      </c>
      <c r="PW191" s="31">
        <v>2</v>
      </c>
      <c r="PY191" s="31">
        <v>2</v>
      </c>
      <c r="QA191" s="31">
        <v>2</v>
      </c>
      <c r="QC191" s="31">
        <v>2</v>
      </c>
      <c r="QE191" s="31">
        <v>2</v>
      </c>
      <c r="QG191" s="31">
        <v>2</v>
      </c>
      <c r="QI191" s="31" t="s">
        <v>355</v>
      </c>
      <c r="QK191" s="31">
        <v>1</v>
      </c>
      <c r="QL191" s="31">
        <v>2</v>
      </c>
      <c r="QM191" s="31">
        <v>2</v>
      </c>
      <c r="QN191" s="31">
        <v>2</v>
      </c>
      <c r="QO191" s="31">
        <v>2</v>
      </c>
      <c r="QP191" s="31">
        <v>2</v>
      </c>
      <c r="QQ191" s="31">
        <v>2</v>
      </c>
      <c r="QR191" s="31">
        <v>2</v>
      </c>
      <c r="QS191" s="31">
        <v>2</v>
      </c>
      <c r="QT191" s="31">
        <v>2</v>
      </c>
      <c r="QU191" s="31">
        <v>2</v>
      </c>
      <c r="QV191" s="31">
        <v>2</v>
      </c>
      <c r="QW191" s="31">
        <v>2</v>
      </c>
      <c r="QX191" s="31">
        <v>2</v>
      </c>
      <c r="QY191" s="31">
        <v>2</v>
      </c>
      <c r="QZ191" s="31">
        <v>2</v>
      </c>
      <c r="RA191" s="31">
        <v>2</v>
      </c>
      <c r="RB191" s="31">
        <v>2</v>
      </c>
      <c r="RC191" s="31">
        <v>2</v>
      </c>
      <c r="RD191" s="31">
        <v>2</v>
      </c>
      <c r="RE191" s="31">
        <v>1</v>
      </c>
      <c r="RF191" s="31">
        <v>2</v>
      </c>
      <c r="RG191" s="31">
        <v>1</v>
      </c>
      <c r="RH191" s="31">
        <v>2</v>
      </c>
      <c r="RI191" s="31">
        <v>2</v>
      </c>
      <c r="RJ191" s="31">
        <v>2</v>
      </c>
      <c r="RK191" s="31">
        <v>2</v>
      </c>
      <c r="RL191" s="31">
        <v>2</v>
      </c>
      <c r="RM191" s="31">
        <v>2</v>
      </c>
      <c r="RN191" s="31">
        <v>2</v>
      </c>
      <c r="RO191" s="31">
        <v>2</v>
      </c>
      <c r="RP191" s="31">
        <v>2</v>
      </c>
      <c r="RQ191" s="31">
        <v>2</v>
      </c>
      <c r="RR191" s="31">
        <v>2</v>
      </c>
      <c r="RS191" s="31">
        <v>2</v>
      </c>
      <c r="RT191" s="31" t="s">
        <v>1556</v>
      </c>
      <c r="RX191" s="31">
        <v>5</v>
      </c>
      <c r="RY191" s="31">
        <v>2</v>
      </c>
      <c r="RZ191" s="31">
        <v>2</v>
      </c>
      <c r="SA191" s="31">
        <v>2</v>
      </c>
      <c r="SB191" s="31">
        <v>2</v>
      </c>
      <c r="SC191" s="31">
        <v>2</v>
      </c>
      <c r="SD191" s="31">
        <v>5</v>
      </c>
      <c r="SE191" s="31">
        <v>2</v>
      </c>
      <c r="SF191" s="31">
        <v>2</v>
      </c>
      <c r="SG191" s="31">
        <v>2</v>
      </c>
      <c r="SH191" s="31">
        <v>2</v>
      </c>
      <c r="SI191" s="31">
        <v>2</v>
      </c>
      <c r="SJ191" s="31">
        <v>2</v>
      </c>
      <c r="SK191" s="31">
        <v>2</v>
      </c>
      <c r="SL191" s="31">
        <v>2</v>
      </c>
      <c r="SO191" s="31">
        <v>2</v>
      </c>
      <c r="SP191" s="31">
        <v>1</v>
      </c>
      <c r="SQ191" s="31">
        <v>2</v>
      </c>
      <c r="SR191" s="31">
        <v>1</v>
      </c>
      <c r="SS191" s="31">
        <v>2</v>
      </c>
      <c r="ST191" s="31">
        <v>2</v>
      </c>
      <c r="SU191" s="31">
        <v>2</v>
      </c>
      <c r="SV191" s="31">
        <v>1</v>
      </c>
      <c r="SW191" s="31" t="s">
        <v>1442</v>
      </c>
      <c r="SX191" s="31">
        <v>24</v>
      </c>
      <c r="SZ191" s="31">
        <v>2</v>
      </c>
      <c r="TA191" s="31">
        <v>2</v>
      </c>
      <c r="TB191" s="31">
        <v>2</v>
      </c>
      <c r="TC191" s="31">
        <v>1</v>
      </c>
      <c r="TD191" s="31">
        <v>1</v>
      </c>
      <c r="TE191" s="31">
        <v>1</v>
      </c>
      <c r="TF191" s="31">
        <v>2</v>
      </c>
      <c r="TG191" s="31">
        <v>1</v>
      </c>
      <c r="TH191" s="31" t="s">
        <v>1442</v>
      </c>
      <c r="TK191" s="31" t="s">
        <v>1442</v>
      </c>
      <c r="TQ191" s="31">
        <v>24</v>
      </c>
      <c r="TS191" s="31">
        <v>2</v>
      </c>
      <c r="TT191" s="31">
        <v>2</v>
      </c>
      <c r="TU191" s="31">
        <v>2</v>
      </c>
      <c r="TV191" s="31">
        <v>2</v>
      </c>
      <c r="TW191" s="31">
        <v>2</v>
      </c>
      <c r="TX191" s="31">
        <v>2</v>
      </c>
      <c r="TY191" s="31">
        <v>2</v>
      </c>
      <c r="TZ191" s="31">
        <v>1</v>
      </c>
      <c r="UA191" s="31">
        <v>1</v>
      </c>
    </row>
    <row r="192" spans="1:547" s="31" customFormat="1" ht="13.5" customHeight="1">
      <c r="A192" s="31">
        <f t="shared" si="2"/>
        <v>190</v>
      </c>
      <c r="B192" s="31">
        <v>190</v>
      </c>
      <c r="C192" s="31">
        <v>50</v>
      </c>
      <c r="D192" s="31" t="s">
        <v>2767</v>
      </c>
      <c r="E192" s="31" t="s">
        <v>2896</v>
      </c>
      <c r="F192" s="31">
        <v>2</v>
      </c>
      <c r="G192" s="31" t="s">
        <v>2897</v>
      </c>
      <c r="H192" s="31">
        <v>42545</v>
      </c>
      <c r="I192" s="31">
        <v>25404</v>
      </c>
      <c r="J192" s="31">
        <v>2</v>
      </c>
      <c r="K192" s="31">
        <v>1</v>
      </c>
      <c r="L192" s="31">
        <v>4</v>
      </c>
      <c r="M192" s="31">
        <v>2</v>
      </c>
      <c r="N192" s="31">
        <v>4</v>
      </c>
      <c r="O192" s="31">
        <v>2</v>
      </c>
      <c r="P192" s="31">
        <v>3</v>
      </c>
      <c r="Q192" s="31">
        <v>2</v>
      </c>
      <c r="R192" s="31">
        <v>40544</v>
      </c>
      <c r="S192" s="31">
        <v>40817</v>
      </c>
      <c r="T192" s="31">
        <v>40817</v>
      </c>
      <c r="U192" s="31">
        <v>42522</v>
      </c>
      <c r="W192" s="31">
        <v>1</v>
      </c>
      <c r="X192" s="31">
        <v>2</v>
      </c>
      <c r="Y192" s="31">
        <v>2</v>
      </c>
      <c r="Z192" s="31">
        <v>2</v>
      </c>
      <c r="AA192" s="31">
        <v>2</v>
      </c>
      <c r="AB192" s="31">
        <v>2</v>
      </c>
      <c r="AC192" s="31">
        <v>2</v>
      </c>
      <c r="AD192" s="31">
        <v>3</v>
      </c>
      <c r="AE192" s="31">
        <v>2</v>
      </c>
      <c r="AF192" s="31">
        <v>2</v>
      </c>
      <c r="AG192" s="31">
        <v>1</v>
      </c>
      <c r="AH192" s="31">
        <v>1</v>
      </c>
      <c r="AI192" s="31">
        <v>6</v>
      </c>
      <c r="AJ192" s="31">
        <v>2</v>
      </c>
      <c r="AK192" s="31">
        <v>4</v>
      </c>
      <c r="AL192" s="31">
        <v>2</v>
      </c>
      <c r="AM192" s="31">
        <v>2</v>
      </c>
      <c r="AN192" s="31">
        <v>2</v>
      </c>
      <c r="AO192" s="31">
        <v>2</v>
      </c>
      <c r="AP192" s="31">
        <v>2</v>
      </c>
      <c r="AQ192" s="31">
        <v>2</v>
      </c>
      <c r="AR192" s="31">
        <v>2</v>
      </c>
      <c r="AS192" s="31">
        <v>2</v>
      </c>
      <c r="AT192" s="31">
        <v>2</v>
      </c>
      <c r="AU192" s="31">
        <v>2</v>
      </c>
      <c r="AV192" s="31">
        <v>1</v>
      </c>
      <c r="AW192" s="31">
        <v>1</v>
      </c>
      <c r="AX192" s="31">
        <v>1</v>
      </c>
      <c r="AY192" s="31">
        <v>1</v>
      </c>
      <c r="AZ192" s="31">
        <v>1</v>
      </c>
      <c r="BA192" s="31">
        <v>1</v>
      </c>
      <c r="BB192" s="31">
        <v>2</v>
      </c>
      <c r="BC192" s="31">
        <v>1</v>
      </c>
      <c r="BD192" s="31">
        <v>1</v>
      </c>
      <c r="BE192" s="31">
        <v>1</v>
      </c>
      <c r="BF192" s="31">
        <v>1</v>
      </c>
      <c r="BG192" s="31">
        <v>1</v>
      </c>
      <c r="BH192" s="31">
        <v>1</v>
      </c>
      <c r="BI192" s="31">
        <v>2</v>
      </c>
      <c r="BJ192" s="31">
        <v>1</v>
      </c>
      <c r="BK192" s="31">
        <v>2</v>
      </c>
      <c r="BL192" s="31">
        <v>1</v>
      </c>
      <c r="BM192" s="31">
        <v>1</v>
      </c>
      <c r="BN192" s="31">
        <v>1</v>
      </c>
      <c r="BO192" s="31">
        <v>1</v>
      </c>
      <c r="BP192" s="31">
        <v>1</v>
      </c>
      <c r="BQ192" s="31">
        <v>1</v>
      </c>
      <c r="BT192" s="31">
        <v>2</v>
      </c>
      <c r="BU192" s="31">
        <v>2</v>
      </c>
      <c r="BV192" s="31">
        <v>2</v>
      </c>
      <c r="BW192" s="31">
        <v>2</v>
      </c>
      <c r="BX192" s="31">
        <v>2</v>
      </c>
      <c r="BY192" s="31">
        <v>1</v>
      </c>
      <c r="BZ192" s="31">
        <v>2</v>
      </c>
      <c r="CA192" s="31">
        <v>2</v>
      </c>
      <c r="CD192" s="31">
        <v>1</v>
      </c>
      <c r="CH192" s="31">
        <v>1</v>
      </c>
      <c r="CM192" s="31">
        <v>5</v>
      </c>
      <c r="CN192" s="31">
        <v>17</v>
      </c>
      <c r="CO192" s="31">
        <v>23</v>
      </c>
      <c r="CP192" s="31">
        <v>11</v>
      </c>
      <c r="CQ192" s="31">
        <v>13</v>
      </c>
      <c r="CR192" s="31">
        <v>19</v>
      </c>
      <c r="CS192" s="31">
        <v>31</v>
      </c>
      <c r="CT192" s="31">
        <v>29</v>
      </c>
      <c r="CU192" s="31">
        <v>27</v>
      </c>
      <c r="DA192" s="31">
        <v>2</v>
      </c>
      <c r="DB192" s="31">
        <v>4</v>
      </c>
      <c r="DC192" s="31">
        <v>12</v>
      </c>
      <c r="DD192" s="31">
        <v>3</v>
      </c>
      <c r="DE192" s="31">
        <v>24</v>
      </c>
      <c r="DF192" s="31">
        <v>1</v>
      </c>
      <c r="DG192" s="31">
        <v>2</v>
      </c>
      <c r="DH192" s="31">
        <v>0</v>
      </c>
      <c r="DI192" s="31">
        <v>0</v>
      </c>
      <c r="DJ192" s="31">
        <v>0</v>
      </c>
      <c r="DK192" s="31">
        <v>0</v>
      </c>
      <c r="DL192" s="31">
        <v>0</v>
      </c>
      <c r="DM192" s="31">
        <v>1</v>
      </c>
      <c r="DN192" s="31">
        <v>0</v>
      </c>
      <c r="DO192" s="31">
        <v>2</v>
      </c>
      <c r="DP192" s="31">
        <v>2</v>
      </c>
      <c r="DQ192" s="31">
        <v>0</v>
      </c>
      <c r="DR192" s="31">
        <v>8</v>
      </c>
      <c r="DS192" s="31">
        <v>0.60844577711144399</v>
      </c>
      <c r="DT192" s="31">
        <v>142</v>
      </c>
      <c r="DU192" s="31">
        <v>32</v>
      </c>
      <c r="DV192" s="31">
        <v>294</v>
      </c>
      <c r="DX192" s="31">
        <v>3.6</v>
      </c>
      <c r="DY192" s="31">
        <v>3.2</v>
      </c>
      <c r="DZ192" s="31">
        <v>4.8</v>
      </c>
      <c r="EB192" s="31">
        <v>0.45</v>
      </c>
      <c r="EC192" s="31">
        <v>0.7</v>
      </c>
      <c r="ED192" s="31">
        <v>1.3</v>
      </c>
      <c r="EF192" s="31">
        <v>138</v>
      </c>
      <c r="EG192" s="31">
        <v>0</v>
      </c>
      <c r="EH192" s="31">
        <v>200</v>
      </c>
      <c r="EJ192" s="31">
        <v>25</v>
      </c>
      <c r="EK192" s="31">
        <v>40</v>
      </c>
      <c r="EL192" s="31">
        <v>60</v>
      </c>
      <c r="EN192" s="31">
        <v>106</v>
      </c>
      <c r="EO192" s="31">
        <v>0</v>
      </c>
      <c r="EP192" s="31">
        <v>100</v>
      </c>
      <c r="ER192" s="31">
        <v>137</v>
      </c>
      <c r="ES192" s="31">
        <v>0</v>
      </c>
      <c r="ET192" s="31">
        <v>150</v>
      </c>
      <c r="EV192" s="31">
        <v>2</v>
      </c>
      <c r="EW192" s="31">
        <v>2</v>
      </c>
      <c r="EX192" s="31">
        <v>2</v>
      </c>
      <c r="EY192" s="31">
        <v>2</v>
      </c>
      <c r="EZ192" s="31">
        <v>1</v>
      </c>
      <c r="FA192" s="31">
        <v>1</v>
      </c>
      <c r="FK192" s="31">
        <v>2</v>
      </c>
      <c r="FL192" s="31">
        <v>2</v>
      </c>
      <c r="FM192" s="31">
        <v>2</v>
      </c>
      <c r="FN192" s="31">
        <v>2</v>
      </c>
      <c r="FO192" s="31">
        <v>2</v>
      </c>
      <c r="FP192" s="31">
        <v>2</v>
      </c>
      <c r="FQ192" s="31">
        <v>2</v>
      </c>
      <c r="FR192" s="31">
        <v>2</v>
      </c>
      <c r="FS192" s="31">
        <v>4</v>
      </c>
      <c r="FT192" s="31">
        <v>1</v>
      </c>
      <c r="FU192" s="31">
        <v>2</v>
      </c>
      <c r="FV192" s="31">
        <v>2</v>
      </c>
      <c r="FW192" s="31">
        <v>1</v>
      </c>
      <c r="FX192" s="31">
        <v>1</v>
      </c>
      <c r="FY192" s="31">
        <v>2</v>
      </c>
      <c r="GA192" s="31">
        <v>2</v>
      </c>
      <c r="GB192" s="31">
        <v>2</v>
      </c>
      <c r="GC192" s="31">
        <v>2</v>
      </c>
      <c r="GE192" s="31">
        <v>2</v>
      </c>
      <c r="GH192" s="31">
        <v>2</v>
      </c>
      <c r="GJ192" s="31">
        <v>2</v>
      </c>
      <c r="GL192" s="31">
        <v>1</v>
      </c>
      <c r="GM192" s="31">
        <v>2015</v>
      </c>
      <c r="GO192" s="31">
        <v>2</v>
      </c>
      <c r="GQ192" s="31">
        <v>2</v>
      </c>
      <c r="GS192" s="31">
        <v>2</v>
      </c>
      <c r="GU192" s="31">
        <v>2</v>
      </c>
      <c r="GW192" s="31">
        <v>2</v>
      </c>
      <c r="HM192" s="31">
        <v>2</v>
      </c>
      <c r="HP192" s="31">
        <v>2</v>
      </c>
      <c r="HQ192" s="31">
        <v>2</v>
      </c>
      <c r="HR192" s="31">
        <v>2</v>
      </c>
      <c r="HS192" s="31">
        <v>2</v>
      </c>
      <c r="HT192" s="31">
        <v>2</v>
      </c>
      <c r="HU192" s="31">
        <v>2</v>
      </c>
      <c r="HV192" s="31">
        <v>2</v>
      </c>
      <c r="HZ192" s="31">
        <v>2</v>
      </c>
      <c r="IA192" s="31">
        <v>2</v>
      </c>
      <c r="IB192" s="31">
        <v>2</v>
      </c>
      <c r="IC192" s="31">
        <v>2</v>
      </c>
      <c r="ID192" s="31">
        <v>2</v>
      </c>
      <c r="IE192" s="31">
        <v>2</v>
      </c>
      <c r="IF192" s="31">
        <v>2</v>
      </c>
      <c r="IJ192" s="31">
        <v>2</v>
      </c>
      <c r="IK192" s="31">
        <v>2</v>
      </c>
      <c r="IL192" s="31">
        <v>2</v>
      </c>
      <c r="IM192" s="31">
        <v>2</v>
      </c>
      <c r="IN192" s="31">
        <v>2</v>
      </c>
      <c r="IO192" s="31">
        <v>2</v>
      </c>
      <c r="IP192" s="31">
        <v>2</v>
      </c>
      <c r="IT192" s="31">
        <v>2</v>
      </c>
      <c r="IU192" s="31">
        <v>2</v>
      </c>
      <c r="IV192" s="31">
        <v>2</v>
      </c>
      <c r="IW192" s="31">
        <v>2</v>
      </c>
      <c r="IX192" s="31">
        <v>2</v>
      </c>
      <c r="IY192" s="31">
        <v>2</v>
      </c>
      <c r="IZ192" s="31">
        <v>2</v>
      </c>
      <c r="JD192" s="31">
        <v>2</v>
      </c>
      <c r="JE192" s="31">
        <v>2</v>
      </c>
      <c r="JF192" s="31">
        <v>2</v>
      </c>
      <c r="JG192" s="31">
        <v>2</v>
      </c>
      <c r="JH192" s="31">
        <v>2</v>
      </c>
      <c r="JI192" s="31">
        <v>2</v>
      </c>
      <c r="JJ192" s="31">
        <v>2</v>
      </c>
      <c r="JZ192" s="31">
        <v>2</v>
      </c>
      <c r="KA192" s="31" t="s">
        <v>2898</v>
      </c>
      <c r="KB192" s="31">
        <v>76</v>
      </c>
      <c r="KC192" s="31">
        <v>2</v>
      </c>
      <c r="KD192" s="31" t="s">
        <v>2898</v>
      </c>
      <c r="KE192" s="31">
        <v>70</v>
      </c>
      <c r="LA192" s="31" t="s">
        <v>1683</v>
      </c>
      <c r="LB192" s="31" t="s">
        <v>359</v>
      </c>
      <c r="LC192" s="31">
        <v>2</v>
      </c>
      <c r="LE192" s="31" t="s">
        <v>1629</v>
      </c>
      <c r="LF192" s="31">
        <v>2</v>
      </c>
      <c r="LG192" s="31">
        <v>2</v>
      </c>
      <c r="LH192" s="31">
        <v>1</v>
      </c>
      <c r="LI192" s="31">
        <v>2</v>
      </c>
      <c r="LK192" s="31">
        <v>2</v>
      </c>
      <c r="LM192" s="31">
        <v>2</v>
      </c>
      <c r="LO192" s="31">
        <v>2</v>
      </c>
      <c r="LQ192" s="31">
        <v>2</v>
      </c>
      <c r="LS192" s="31">
        <v>2</v>
      </c>
      <c r="LU192" s="31">
        <v>2</v>
      </c>
      <c r="LW192" s="31">
        <v>2</v>
      </c>
      <c r="LY192" s="31">
        <v>2</v>
      </c>
      <c r="MA192" s="31">
        <v>2</v>
      </c>
      <c r="MC192" s="31">
        <v>2</v>
      </c>
      <c r="ME192" s="31">
        <v>2</v>
      </c>
      <c r="MG192" s="31">
        <v>2</v>
      </c>
      <c r="MI192" s="31">
        <v>2</v>
      </c>
      <c r="MK192" s="31">
        <v>2</v>
      </c>
      <c r="MM192" s="31">
        <v>2</v>
      </c>
      <c r="MO192" s="31">
        <v>2</v>
      </c>
      <c r="MQ192" s="31">
        <v>2</v>
      </c>
      <c r="MS192" s="31">
        <v>2</v>
      </c>
      <c r="MU192" s="31">
        <v>2</v>
      </c>
      <c r="MW192" s="31">
        <v>2</v>
      </c>
      <c r="MY192" s="31" t="s">
        <v>355</v>
      </c>
      <c r="NC192" s="31">
        <v>2</v>
      </c>
      <c r="NE192" s="31">
        <v>2</v>
      </c>
      <c r="NG192" s="31">
        <v>2</v>
      </c>
      <c r="NI192" s="31">
        <v>2</v>
      </c>
      <c r="NK192" s="31">
        <v>2</v>
      </c>
      <c r="NM192" s="31">
        <v>1</v>
      </c>
      <c r="NN192" s="31">
        <v>25</v>
      </c>
      <c r="NO192" s="31">
        <v>2</v>
      </c>
      <c r="NQ192" s="31">
        <v>2</v>
      </c>
      <c r="NS192" s="31">
        <v>1</v>
      </c>
      <c r="NT192" s="31">
        <v>25</v>
      </c>
      <c r="NU192" s="31">
        <v>2</v>
      </c>
      <c r="NW192" s="31">
        <v>2</v>
      </c>
      <c r="NY192" s="31">
        <v>2</v>
      </c>
      <c r="OA192" s="31">
        <v>2</v>
      </c>
      <c r="OC192" s="31">
        <v>2</v>
      </c>
      <c r="OE192" s="31">
        <v>2</v>
      </c>
      <c r="OG192" s="31">
        <v>2</v>
      </c>
      <c r="OI192" s="31">
        <v>1</v>
      </c>
      <c r="OJ192" s="31">
        <v>25</v>
      </c>
      <c r="OK192" s="31">
        <v>2</v>
      </c>
      <c r="OM192" s="31">
        <v>2</v>
      </c>
      <c r="OO192" s="31">
        <v>2</v>
      </c>
      <c r="OQ192" s="31" t="s">
        <v>355</v>
      </c>
      <c r="OS192" s="31">
        <v>2</v>
      </c>
      <c r="OU192" s="31">
        <v>2</v>
      </c>
      <c r="OW192" s="31">
        <v>2</v>
      </c>
      <c r="OY192" s="31">
        <v>2</v>
      </c>
      <c r="PA192" s="31">
        <v>2</v>
      </c>
      <c r="PC192" s="31">
        <v>2</v>
      </c>
      <c r="PE192" s="31">
        <v>2</v>
      </c>
      <c r="PG192" s="31">
        <v>2</v>
      </c>
      <c r="PI192" s="31">
        <v>2</v>
      </c>
      <c r="PK192" s="31">
        <v>2</v>
      </c>
      <c r="PM192" s="31">
        <v>2</v>
      </c>
      <c r="PO192" s="31">
        <v>2</v>
      </c>
      <c r="PQ192" s="31">
        <v>2</v>
      </c>
      <c r="PS192" s="31">
        <v>2</v>
      </c>
      <c r="PU192" s="31">
        <v>2</v>
      </c>
      <c r="PW192" s="31">
        <v>2</v>
      </c>
      <c r="PY192" s="31">
        <v>2</v>
      </c>
      <c r="QA192" s="31">
        <v>2</v>
      </c>
      <c r="QC192" s="31">
        <v>2</v>
      </c>
      <c r="QE192" s="31">
        <v>2</v>
      </c>
      <c r="QG192" s="31">
        <v>2</v>
      </c>
      <c r="QI192" s="31" t="s">
        <v>355</v>
      </c>
      <c r="QK192" s="31">
        <v>1</v>
      </c>
      <c r="QL192" s="31">
        <v>2</v>
      </c>
      <c r="QM192" s="31">
        <v>2</v>
      </c>
      <c r="QN192" s="31">
        <v>2</v>
      </c>
      <c r="QO192" s="31">
        <v>2</v>
      </c>
      <c r="QP192" s="31">
        <v>2</v>
      </c>
      <c r="QQ192" s="31">
        <v>2</v>
      </c>
      <c r="QR192" s="31">
        <v>2</v>
      </c>
      <c r="QS192" s="31">
        <v>2</v>
      </c>
      <c r="QT192" s="31">
        <v>2</v>
      </c>
      <c r="QU192" s="31">
        <v>2</v>
      </c>
      <c r="QV192" s="31">
        <v>2</v>
      </c>
      <c r="QW192" s="31">
        <v>2</v>
      </c>
      <c r="QX192" s="31">
        <v>2</v>
      </c>
      <c r="QY192" s="31">
        <v>2</v>
      </c>
      <c r="QZ192" s="31">
        <v>2</v>
      </c>
      <c r="RA192" s="31">
        <v>2</v>
      </c>
      <c r="RB192" s="31">
        <v>2</v>
      </c>
      <c r="RC192" s="31">
        <v>2</v>
      </c>
      <c r="RD192" s="31">
        <v>2</v>
      </c>
      <c r="RE192" s="31">
        <v>1</v>
      </c>
      <c r="RF192" s="31">
        <v>2</v>
      </c>
      <c r="RG192" s="31">
        <v>2</v>
      </c>
      <c r="RH192" s="31">
        <v>2</v>
      </c>
      <c r="RI192" s="31">
        <v>2</v>
      </c>
      <c r="RJ192" s="31">
        <v>2</v>
      </c>
      <c r="RK192" s="31">
        <v>2</v>
      </c>
      <c r="RL192" s="31">
        <v>2</v>
      </c>
      <c r="RM192" s="31">
        <v>2</v>
      </c>
      <c r="RN192" s="31">
        <v>2</v>
      </c>
      <c r="RO192" s="31">
        <v>1</v>
      </c>
      <c r="RP192" s="31">
        <v>2</v>
      </c>
      <c r="RQ192" s="31">
        <v>2</v>
      </c>
      <c r="RR192" s="31">
        <v>2</v>
      </c>
      <c r="RS192" s="31">
        <v>1</v>
      </c>
      <c r="RT192" s="31" t="s">
        <v>1556</v>
      </c>
      <c r="RX192" s="31">
        <v>3</v>
      </c>
      <c r="RY192" s="31">
        <v>1</v>
      </c>
      <c r="RZ192" s="31">
        <v>2</v>
      </c>
      <c r="SA192" s="31">
        <v>2</v>
      </c>
      <c r="SB192" s="31">
        <v>2</v>
      </c>
      <c r="SC192" s="31">
        <v>2</v>
      </c>
      <c r="SD192" s="31">
        <v>3</v>
      </c>
      <c r="SE192" s="31">
        <v>1</v>
      </c>
      <c r="SF192" s="31">
        <v>2</v>
      </c>
      <c r="SG192" s="31">
        <v>2</v>
      </c>
      <c r="SH192" s="31">
        <v>2</v>
      </c>
      <c r="SI192" s="31">
        <v>2</v>
      </c>
      <c r="SJ192" s="31">
        <v>2</v>
      </c>
      <c r="SK192" s="31">
        <v>2</v>
      </c>
      <c r="SL192" s="31">
        <v>2</v>
      </c>
      <c r="SM192" s="31" t="s">
        <v>1550</v>
      </c>
      <c r="SO192" s="31">
        <v>2</v>
      </c>
      <c r="SP192" s="31">
        <v>2</v>
      </c>
      <c r="SQ192" s="31">
        <v>2</v>
      </c>
      <c r="SR192" s="31">
        <v>2</v>
      </c>
      <c r="SS192" s="31">
        <v>1</v>
      </c>
      <c r="ST192" s="31">
        <v>2</v>
      </c>
      <c r="SU192" s="31">
        <v>2</v>
      </c>
      <c r="SV192" s="31">
        <v>1</v>
      </c>
      <c r="SW192" s="31" t="s">
        <v>1442</v>
      </c>
      <c r="SX192" s="31">
        <v>5</v>
      </c>
      <c r="SZ192" s="31">
        <v>2</v>
      </c>
      <c r="TA192" s="31">
        <v>2</v>
      </c>
      <c r="TB192" s="31">
        <v>2</v>
      </c>
      <c r="TC192" s="31">
        <v>1</v>
      </c>
      <c r="TD192" s="31">
        <v>1</v>
      </c>
      <c r="TE192" s="31">
        <v>2</v>
      </c>
      <c r="TF192" s="31">
        <v>1</v>
      </c>
      <c r="TG192" s="31">
        <v>1</v>
      </c>
      <c r="TH192" s="31" t="s">
        <v>1442</v>
      </c>
      <c r="TJ192" s="31" t="s">
        <v>2784</v>
      </c>
      <c r="TK192" s="31" t="s">
        <v>1442</v>
      </c>
      <c r="TQ192" s="31">
        <v>12</v>
      </c>
      <c r="TS192" s="31">
        <v>2</v>
      </c>
      <c r="TT192" s="31">
        <v>2</v>
      </c>
      <c r="TU192" s="31">
        <v>2</v>
      </c>
      <c r="TV192" s="31">
        <v>2</v>
      </c>
      <c r="TW192" s="31">
        <v>2</v>
      </c>
      <c r="TX192" s="31">
        <v>2</v>
      </c>
      <c r="TY192" s="31">
        <v>2</v>
      </c>
      <c r="TZ192" s="31">
        <v>1</v>
      </c>
      <c r="UA192" s="31">
        <v>1</v>
      </c>
    </row>
    <row r="193" spans="1:547" s="31" customFormat="1" ht="13.5" customHeight="1">
      <c r="A193" s="31">
        <f t="shared" si="2"/>
        <v>191</v>
      </c>
      <c r="B193" s="31">
        <v>191</v>
      </c>
      <c r="C193" s="31">
        <v>1</v>
      </c>
      <c r="D193" s="31" t="s">
        <v>2899</v>
      </c>
      <c r="E193" s="31" t="s">
        <v>2900</v>
      </c>
      <c r="H193" s="31">
        <v>42383</v>
      </c>
      <c r="I193" s="31">
        <v>23327</v>
      </c>
      <c r="J193" s="31">
        <v>2</v>
      </c>
      <c r="K193" s="31">
        <v>1</v>
      </c>
      <c r="L193" s="31">
        <v>4</v>
      </c>
      <c r="M193" s="31">
        <v>2</v>
      </c>
      <c r="N193" s="31">
        <v>4</v>
      </c>
      <c r="O193" s="31">
        <v>2</v>
      </c>
      <c r="P193" s="31">
        <v>4</v>
      </c>
      <c r="Q193" s="31">
        <v>2</v>
      </c>
      <c r="R193" s="31">
        <v>41548</v>
      </c>
      <c r="S193" s="31">
        <v>41609</v>
      </c>
      <c r="T193" s="31">
        <v>41944</v>
      </c>
      <c r="W193" s="31">
        <v>1</v>
      </c>
      <c r="X193" s="31">
        <v>2</v>
      </c>
      <c r="Y193" s="31">
        <v>2</v>
      </c>
      <c r="Z193" s="31">
        <v>2</v>
      </c>
      <c r="AA193" s="31">
        <v>2</v>
      </c>
      <c r="AB193" s="31">
        <v>2</v>
      </c>
      <c r="AC193" s="31">
        <v>2</v>
      </c>
      <c r="AD193" s="31">
        <v>2</v>
      </c>
      <c r="AE193" s="31">
        <v>3</v>
      </c>
      <c r="AF193" s="31">
        <v>1</v>
      </c>
      <c r="AG193" s="31">
        <v>1</v>
      </c>
      <c r="AH193" s="31">
        <v>2</v>
      </c>
      <c r="AI193" s="31">
        <v>6</v>
      </c>
      <c r="AJ193" s="31">
        <v>2</v>
      </c>
      <c r="AK193" s="31">
        <v>4</v>
      </c>
      <c r="AL193" s="31">
        <v>2</v>
      </c>
      <c r="AN193" s="31">
        <v>2</v>
      </c>
      <c r="AO193" s="31">
        <v>2</v>
      </c>
      <c r="AP193" s="31">
        <v>2</v>
      </c>
      <c r="AQ193" s="31">
        <v>2</v>
      </c>
      <c r="AR193" s="31">
        <v>2</v>
      </c>
      <c r="AS193" s="31">
        <v>2</v>
      </c>
      <c r="AT193" s="31">
        <v>2</v>
      </c>
      <c r="AU193" s="31">
        <v>2</v>
      </c>
      <c r="AW193" s="31">
        <v>1</v>
      </c>
      <c r="AX193" s="31">
        <v>2</v>
      </c>
      <c r="AY193" s="31">
        <v>2</v>
      </c>
      <c r="AZ193" s="31">
        <v>1</v>
      </c>
      <c r="BA193" s="31">
        <v>1</v>
      </c>
      <c r="BB193" s="31">
        <v>2</v>
      </c>
      <c r="BD193" s="31">
        <v>1</v>
      </c>
      <c r="BE193" s="31">
        <v>2</v>
      </c>
      <c r="BF193" s="31">
        <v>2</v>
      </c>
      <c r="BG193" s="31">
        <v>1</v>
      </c>
      <c r="BH193" s="31">
        <v>1</v>
      </c>
      <c r="BI193" s="31">
        <v>2</v>
      </c>
      <c r="BK193" s="31">
        <v>2</v>
      </c>
      <c r="BL193" s="31">
        <v>1</v>
      </c>
      <c r="BM193" s="31">
        <v>1</v>
      </c>
      <c r="BN193" s="31">
        <v>1</v>
      </c>
      <c r="BO193" s="31">
        <v>2</v>
      </c>
      <c r="BP193" s="31">
        <v>1</v>
      </c>
      <c r="BQ193" s="31">
        <v>2</v>
      </c>
      <c r="BT193" s="31">
        <v>2</v>
      </c>
      <c r="BU193" s="31">
        <v>2</v>
      </c>
      <c r="BV193" s="31">
        <v>2</v>
      </c>
      <c r="BW193" s="31">
        <v>2</v>
      </c>
      <c r="BX193" s="31">
        <v>2</v>
      </c>
      <c r="BY193" s="31">
        <v>1</v>
      </c>
      <c r="BZ193" s="31">
        <v>2</v>
      </c>
      <c r="CA193" s="31">
        <v>2</v>
      </c>
      <c r="CD193" s="31">
        <v>1</v>
      </c>
      <c r="CH193" s="31">
        <v>1</v>
      </c>
      <c r="CM193" s="31">
        <v>23</v>
      </c>
      <c r="CN193" s="31">
        <v>5</v>
      </c>
      <c r="CO193" s="31">
        <v>31</v>
      </c>
      <c r="CP193" s="31">
        <v>11</v>
      </c>
      <c r="CQ193" s="31">
        <v>17</v>
      </c>
      <c r="DA193" s="31">
        <v>4</v>
      </c>
      <c r="DB193" s="31">
        <v>2</v>
      </c>
      <c r="DC193" s="31">
        <v>4</v>
      </c>
      <c r="DD193" s="31">
        <v>3</v>
      </c>
      <c r="DE193" s="31">
        <v>5</v>
      </c>
      <c r="DF193" s="31">
        <v>4</v>
      </c>
      <c r="DG193" s="31">
        <v>4</v>
      </c>
      <c r="DH193" s="31">
        <v>4</v>
      </c>
      <c r="DI193" s="31">
        <v>1</v>
      </c>
      <c r="DJ193" s="31">
        <v>2</v>
      </c>
      <c r="DK193" s="31">
        <v>1</v>
      </c>
      <c r="DL193" s="31">
        <v>2</v>
      </c>
      <c r="DM193" s="31">
        <v>1</v>
      </c>
      <c r="DN193" s="31">
        <v>0</v>
      </c>
      <c r="DO193" s="31">
        <v>1</v>
      </c>
      <c r="DP193" s="31">
        <v>3</v>
      </c>
      <c r="DQ193" s="31">
        <v>2</v>
      </c>
      <c r="DR193" s="31">
        <v>25</v>
      </c>
      <c r="DS193" s="31">
        <v>0.83839820359281403</v>
      </c>
      <c r="DT193" s="31">
        <v>5.75</v>
      </c>
      <c r="DV193" s="31">
        <v>3.17</v>
      </c>
      <c r="DW193" s="31" t="s">
        <v>2901</v>
      </c>
      <c r="DX193" s="31">
        <v>40</v>
      </c>
      <c r="DY193" s="31">
        <v>35</v>
      </c>
      <c r="DZ193" s="31">
        <v>53</v>
      </c>
      <c r="EA193" s="31" t="s">
        <v>2179</v>
      </c>
      <c r="EB193" s="31">
        <v>44</v>
      </c>
      <c r="EC193" s="31">
        <v>72</v>
      </c>
      <c r="ED193" s="31">
        <v>127</v>
      </c>
      <c r="EE193" s="31" t="s">
        <v>2902</v>
      </c>
      <c r="EF193" s="31">
        <v>6.44</v>
      </c>
      <c r="EH193" s="31">
        <v>6.2</v>
      </c>
      <c r="EI193" s="31" t="s">
        <v>2238</v>
      </c>
      <c r="EJ193" s="31">
        <v>1.1299999999999899</v>
      </c>
      <c r="EK193" s="31">
        <v>1.03</v>
      </c>
      <c r="EL193" s="31">
        <v>1.55</v>
      </c>
      <c r="EM193" s="31" t="s">
        <v>2238</v>
      </c>
      <c r="EN193" s="31">
        <v>4.66</v>
      </c>
      <c r="EP193" s="31">
        <v>4.1399999999999899</v>
      </c>
      <c r="EQ193" s="31" t="s">
        <v>2238</v>
      </c>
      <c r="ER193" s="31">
        <v>1.19</v>
      </c>
      <c r="ET193" s="31">
        <v>2.2999999999999901</v>
      </c>
      <c r="EU193" s="31" t="s">
        <v>2238</v>
      </c>
      <c r="EV193" s="31">
        <v>1</v>
      </c>
      <c r="EW193" s="31">
        <v>1</v>
      </c>
      <c r="EX193" s="31">
        <v>1</v>
      </c>
      <c r="EY193" s="31">
        <v>2</v>
      </c>
      <c r="FE193" s="31">
        <v>36</v>
      </c>
      <c r="FI193" s="31">
        <v>96</v>
      </c>
      <c r="FK193" s="31">
        <v>2</v>
      </c>
      <c r="FL193" s="31">
        <v>2</v>
      </c>
      <c r="FM193" s="31">
        <v>2</v>
      </c>
      <c r="FN193" s="31">
        <v>2</v>
      </c>
      <c r="FO193" s="31">
        <v>2</v>
      </c>
      <c r="FP193" s="31">
        <v>2</v>
      </c>
      <c r="FQ193" s="31">
        <v>2</v>
      </c>
      <c r="FR193" s="31">
        <v>2</v>
      </c>
      <c r="FS193" s="31">
        <v>4</v>
      </c>
      <c r="FT193" s="31">
        <v>2</v>
      </c>
      <c r="FU193" s="31">
        <v>2</v>
      </c>
      <c r="FV193" s="31">
        <v>2</v>
      </c>
      <c r="FW193" s="31">
        <v>1</v>
      </c>
      <c r="FX193" s="31">
        <v>1</v>
      </c>
      <c r="FY193" s="31">
        <v>2</v>
      </c>
      <c r="GA193" s="31">
        <v>2</v>
      </c>
      <c r="GB193" s="31">
        <v>2</v>
      </c>
      <c r="GC193" s="31">
        <v>1</v>
      </c>
      <c r="GD193" s="31">
        <v>1981</v>
      </c>
      <c r="GE193" s="31">
        <v>2</v>
      </c>
      <c r="GG193" s="31">
        <v>2</v>
      </c>
      <c r="GH193" s="31">
        <v>1</v>
      </c>
      <c r="GJ193" s="31">
        <v>1</v>
      </c>
      <c r="GL193" s="31">
        <v>1</v>
      </c>
      <c r="GM193" s="31">
        <v>41944</v>
      </c>
      <c r="GO193" s="31">
        <v>2</v>
      </c>
      <c r="GQ193" s="31">
        <v>2</v>
      </c>
      <c r="GS193" s="31">
        <v>1</v>
      </c>
      <c r="GU193" s="31">
        <v>2</v>
      </c>
      <c r="GW193" s="31">
        <v>2</v>
      </c>
      <c r="HM193" s="31">
        <v>2</v>
      </c>
      <c r="HP193" s="31">
        <v>2</v>
      </c>
      <c r="HQ193" s="31">
        <v>2</v>
      </c>
      <c r="HR193" s="31">
        <v>2</v>
      </c>
      <c r="HS193" s="31">
        <v>2</v>
      </c>
      <c r="HT193" s="31">
        <v>2</v>
      </c>
      <c r="HU193" s="31">
        <v>2</v>
      </c>
      <c r="HV193" s="31">
        <v>2</v>
      </c>
      <c r="HZ193" s="31">
        <v>2</v>
      </c>
      <c r="IA193" s="31">
        <v>2</v>
      </c>
      <c r="IB193" s="31">
        <v>2</v>
      </c>
      <c r="IC193" s="31">
        <v>2</v>
      </c>
      <c r="ID193" s="31">
        <v>2</v>
      </c>
      <c r="IE193" s="31">
        <v>2</v>
      </c>
      <c r="IF193" s="31">
        <v>2</v>
      </c>
      <c r="IJ193" s="31">
        <v>2</v>
      </c>
      <c r="IK193" s="31">
        <v>2</v>
      </c>
      <c r="IL193" s="31">
        <v>2</v>
      </c>
      <c r="IM193" s="31">
        <v>2</v>
      </c>
      <c r="IN193" s="31">
        <v>2</v>
      </c>
      <c r="IO193" s="31">
        <v>2</v>
      </c>
      <c r="IP193" s="31">
        <v>2</v>
      </c>
      <c r="IT193" s="31">
        <v>2</v>
      </c>
      <c r="IU193" s="31">
        <v>2</v>
      </c>
      <c r="IV193" s="31">
        <v>2</v>
      </c>
      <c r="IW193" s="31">
        <v>2</v>
      </c>
      <c r="IX193" s="31">
        <v>2</v>
      </c>
      <c r="IY193" s="31">
        <v>2</v>
      </c>
      <c r="IZ193" s="31">
        <v>2</v>
      </c>
      <c r="JD193" s="31">
        <v>2</v>
      </c>
      <c r="JE193" s="31">
        <v>2</v>
      </c>
      <c r="JF193" s="31">
        <v>2</v>
      </c>
      <c r="JG193" s="31">
        <v>2</v>
      </c>
      <c r="JH193" s="31">
        <v>2</v>
      </c>
      <c r="JI193" s="31">
        <v>2</v>
      </c>
      <c r="JJ193" s="31">
        <v>2</v>
      </c>
      <c r="JZ193" s="31">
        <v>2</v>
      </c>
      <c r="KC193" s="31">
        <v>1</v>
      </c>
      <c r="LA193" s="31" t="s">
        <v>367</v>
      </c>
      <c r="LB193" s="31" t="s">
        <v>367</v>
      </c>
      <c r="LC193" s="31">
        <v>2</v>
      </c>
      <c r="LF193" s="31">
        <v>2</v>
      </c>
      <c r="LG193" s="31">
        <v>2</v>
      </c>
      <c r="LH193" s="31">
        <v>2</v>
      </c>
      <c r="LI193" s="31">
        <v>2</v>
      </c>
      <c r="LK193" s="31">
        <v>2</v>
      </c>
      <c r="LM193" s="31">
        <v>2</v>
      </c>
      <c r="LO193" s="31">
        <v>2</v>
      </c>
      <c r="LQ193" s="31">
        <v>2</v>
      </c>
      <c r="LS193" s="31">
        <v>2</v>
      </c>
      <c r="LU193" s="31">
        <v>2</v>
      </c>
      <c r="LW193" s="31">
        <v>2</v>
      </c>
      <c r="LY193" s="31">
        <v>2</v>
      </c>
      <c r="MA193" s="31">
        <v>2</v>
      </c>
      <c r="MC193" s="31">
        <v>2</v>
      </c>
      <c r="ME193" s="31">
        <v>2</v>
      </c>
      <c r="MG193" s="31">
        <v>2</v>
      </c>
      <c r="MI193" s="31">
        <v>2</v>
      </c>
      <c r="MK193" s="31">
        <v>2</v>
      </c>
      <c r="MM193" s="31">
        <v>2</v>
      </c>
      <c r="MO193" s="31">
        <v>2</v>
      </c>
      <c r="MQ193" s="31">
        <v>2</v>
      </c>
      <c r="MS193" s="31">
        <v>2</v>
      </c>
      <c r="MU193" s="31">
        <v>2</v>
      </c>
      <c r="MW193" s="31">
        <v>2</v>
      </c>
      <c r="MY193" s="31" t="s">
        <v>355</v>
      </c>
      <c r="NC193" s="31">
        <v>2</v>
      </c>
      <c r="NE193" s="31">
        <v>2</v>
      </c>
      <c r="NG193" s="31">
        <v>2</v>
      </c>
      <c r="NI193" s="31">
        <v>2</v>
      </c>
      <c r="NK193" s="31">
        <v>2</v>
      </c>
      <c r="NM193" s="31">
        <v>2</v>
      </c>
      <c r="NO193" s="31">
        <v>2</v>
      </c>
      <c r="NQ193" s="31">
        <v>2</v>
      </c>
      <c r="NS193" s="31">
        <v>2</v>
      </c>
      <c r="NU193" s="31">
        <v>2</v>
      </c>
      <c r="NW193" s="31">
        <v>2</v>
      </c>
      <c r="NY193" s="31">
        <v>2</v>
      </c>
      <c r="OA193" s="31">
        <v>2</v>
      </c>
      <c r="OC193" s="31">
        <v>2</v>
      </c>
      <c r="OE193" s="31">
        <v>2</v>
      </c>
      <c r="OG193" s="31">
        <v>2</v>
      </c>
      <c r="OI193" s="31">
        <v>2</v>
      </c>
      <c r="OK193" s="31">
        <v>2</v>
      </c>
      <c r="OM193" s="31">
        <v>2</v>
      </c>
      <c r="OO193" s="31">
        <v>2</v>
      </c>
      <c r="OQ193" s="31" t="s">
        <v>355</v>
      </c>
      <c r="OS193" s="31">
        <v>2</v>
      </c>
      <c r="OU193" s="31">
        <v>2</v>
      </c>
      <c r="OW193" s="31">
        <v>2</v>
      </c>
      <c r="OY193" s="31">
        <v>2</v>
      </c>
      <c r="PA193" s="31">
        <v>2</v>
      </c>
      <c r="PC193" s="31">
        <v>2</v>
      </c>
      <c r="PE193" s="31">
        <v>2</v>
      </c>
      <c r="PG193" s="31">
        <v>2</v>
      </c>
      <c r="PI193" s="31">
        <v>2</v>
      </c>
      <c r="PK193" s="31">
        <v>2</v>
      </c>
      <c r="PM193" s="31">
        <v>2</v>
      </c>
      <c r="PO193" s="31">
        <v>2</v>
      </c>
      <c r="PQ193" s="31">
        <v>2</v>
      </c>
      <c r="PS193" s="31">
        <v>2</v>
      </c>
      <c r="PU193" s="31">
        <v>2</v>
      </c>
      <c r="PW193" s="31">
        <v>2</v>
      </c>
      <c r="PY193" s="31">
        <v>2</v>
      </c>
      <c r="QA193" s="31">
        <v>2</v>
      </c>
      <c r="QC193" s="31">
        <v>2</v>
      </c>
      <c r="QE193" s="31">
        <v>2</v>
      </c>
      <c r="QG193" s="31">
        <v>2</v>
      </c>
      <c r="QI193" s="31" t="s">
        <v>355</v>
      </c>
      <c r="QK193" s="31">
        <v>1</v>
      </c>
      <c r="QL193" s="31">
        <v>2</v>
      </c>
      <c r="QM193" s="31">
        <v>2</v>
      </c>
      <c r="QN193" s="31">
        <v>2</v>
      </c>
      <c r="QO193" s="31">
        <v>2</v>
      </c>
      <c r="QP193" s="31">
        <v>2</v>
      </c>
      <c r="QQ193" s="31">
        <v>2</v>
      </c>
      <c r="QR193" s="31">
        <v>2</v>
      </c>
      <c r="QS193" s="31">
        <v>2</v>
      </c>
      <c r="QT193" s="31">
        <v>2</v>
      </c>
      <c r="QU193" s="31">
        <v>2</v>
      </c>
      <c r="QV193" s="31">
        <v>2</v>
      </c>
      <c r="QW193" s="31">
        <v>2</v>
      </c>
      <c r="QX193" s="31">
        <v>2</v>
      </c>
      <c r="QY193" s="31">
        <v>2</v>
      </c>
      <c r="QZ193" s="31">
        <v>2</v>
      </c>
      <c r="RA193" s="31">
        <v>2</v>
      </c>
      <c r="RB193" s="31">
        <v>2</v>
      </c>
      <c r="RC193" s="31">
        <v>2</v>
      </c>
      <c r="RD193" s="31">
        <v>2</v>
      </c>
      <c r="RE193" s="31">
        <v>2</v>
      </c>
      <c r="RF193" s="31">
        <v>2</v>
      </c>
      <c r="RG193" s="31">
        <v>2</v>
      </c>
      <c r="RH193" s="31">
        <v>2</v>
      </c>
      <c r="RI193" s="31">
        <v>2</v>
      </c>
      <c r="RJ193" s="31">
        <v>2</v>
      </c>
      <c r="RK193" s="31">
        <v>2</v>
      </c>
      <c r="RL193" s="31">
        <v>2</v>
      </c>
      <c r="RM193" s="31">
        <v>2</v>
      </c>
      <c r="RN193" s="31">
        <v>2</v>
      </c>
      <c r="RO193" s="31">
        <v>2</v>
      </c>
      <c r="RP193" s="31">
        <v>2</v>
      </c>
      <c r="RQ193" s="31">
        <v>1</v>
      </c>
      <c r="RR193" s="31">
        <v>2</v>
      </c>
      <c r="RS193" s="31">
        <v>2</v>
      </c>
      <c r="RT193" s="31" t="s">
        <v>2903</v>
      </c>
      <c r="RU193" s="31" t="s">
        <v>2904</v>
      </c>
      <c r="RV193" s="31" t="s">
        <v>355</v>
      </c>
      <c r="RW193" s="31" t="s">
        <v>355</v>
      </c>
      <c r="RX193" s="31">
        <v>3</v>
      </c>
      <c r="RY193" s="31">
        <v>2</v>
      </c>
      <c r="RZ193" s="31">
        <v>2</v>
      </c>
      <c r="SA193" s="31">
        <v>2</v>
      </c>
      <c r="SB193" s="31">
        <v>2</v>
      </c>
      <c r="SC193" s="31">
        <v>2</v>
      </c>
      <c r="SD193" s="31">
        <v>2</v>
      </c>
      <c r="SE193" s="31">
        <v>2</v>
      </c>
      <c r="SF193" s="31">
        <v>2</v>
      </c>
      <c r="SG193" s="31">
        <v>2</v>
      </c>
      <c r="SH193" s="31">
        <v>2</v>
      </c>
      <c r="SI193" s="31">
        <v>2</v>
      </c>
      <c r="SJ193" s="31">
        <v>2</v>
      </c>
      <c r="SK193" s="31">
        <v>2</v>
      </c>
      <c r="SL193" s="31">
        <v>2</v>
      </c>
      <c r="SM193" s="31" t="s">
        <v>1430</v>
      </c>
      <c r="SW193" s="31" t="s">
        <v>1430</v>
      </c>
      <c r="SX193" s="31">
        <v>12</v>
      </c>
      <c r="TH193" s="31" t="s">
        <v>1430</v>
      </c>
      <c r="TJ193" s="31" t="s">
        <v>1430</v>
      </c>
      <c r="TK193" s="31" t="s">
        <v>1430</v>
      </c>
      <c r="UA193" s="31">
        <v>1</v>
      </c>
    </row>
    <row r="194" spans="1:547" s="31" customFormat="1" ht="13.5" customHeight="1">
      <c r="A194" s="31">
        <f t="shared" si="2"/>
        <v>192</v>
      </c>
      <c r="B194" s="31">
        <v>192</v>
      </c>
      <c r="C194" s="31">
        <v>2</v>
      </c>
      <c r="D194" s="31" t="s">
        <v>2899</v>
      </c>
      <c r="E194" s="31" t="s">
        <v>2905</v>
      </c>
      <c r="H194" s="31">
        <v>42383</v>
      </c>
      <c r="I194" s="31">
        <v>11616</v>
      </c>
      <c r="J194" s="31">
        <v>1</v>
      </c>
      <c r="K194" s="31">
        <v>1</v>
      </c>
      <c r="L194" s="31">
        <v>3</v>
      </c>
      <c r="M194" s="31">
        <v>1</v>
      </c>
      <c r="R194" s="31">
        <v>42005</v>
      </c>
      <c r="S194" s="31">
        <v>42217</v>
      </c>
      <c r="T194" s="31">
        <v>42217</v>
      </c>
      <c r="V194" s="31">
        <v>42458</v>
      </c>
      <c r="W194" s="31">
        <v>2</v>
      </c>
      <c r="X194" s="31">
        <v>1</v>
      </c>
      <c r="Y194" s="31">
        <v>2</v>
      </c>
      <c r="Z194" s="31">
        <v>2</v>
      </c>
      <c r="AA194" s="31">
        <v>2</v>
      </c>
      <c r="AB194" s="31">
        <v>2</v>
      </c>
      <c r="AC194" s="31">
        <v>2</v>
      </c>
      <c r="AD194" s="31">
        <v>1</v>
      </c>
      <c r="AE194" s="31">
        <v>1</v>
      </c>
      <c r="AH194" s="31">
        <v>2</v>
      </c>
      <c r="AI194" s="31">
        <v>6</v>
      </c>
      <c r="AJ194" s="31">
        <v>2</v>
      </c>
      <c r="AK194" s="31">
        <v>4</v>
      </c>
      <c r="AL194" s="31">
        <v>2</v>
      </c>
      <c r="AN194" s="31">
        <v>1</v>
      </c>
      <c r="AO194" s="31">
        <v>2</v>
      </c>
      <c r="AP194" s="31">
        <v>2</v>
      </c>
      <c r="AQ194" s="31">
        <v>1</v>
      </c>
      <c r="AR194" s="31">
        <v>2</v>
      </c>
      <c r="AS194" s="31">
        <v>2</v>
      </c>
      <c r="AT194" s="31">
        <v>1</v>
      </c>
      <c r="AU194" s="31">
        <v>2</v>
      </c>
      <c r="AW194" s="31">
        <v>1</v>
      </c>
      <c r="AX194" s="31">
        <v>2</v>
      </c>
      <c r="AY194" s="31">
        <v>2</v>
      </c>
      <c r="AZ194" s="31">
        <v>1</v>
      </c>
      <c r="BA194" s="31">
        <v>1</v>
      </c>
      <c r="BB194" s="31">
        <v>2</v>
      </c>
      <c r="BD194" s="31">
        <v>1</v>
      </c>
      <c r="BE194" s="31">
        <v>1</v>
      </c>
      <c r="BF194" s="31">
        <v>1</v>
      </c>
      <c r="BG194" s="31">
        <v>1</v>
      </c>
      <c r="BH194" s="31">
        <v>1</v>
      </c>
      <c r="BI194" s="31">
        <v>2</v>
      </c>
      <c r="BK194" s="31">
        <v>2</v>
      </c>
      <c r="BL194" s="31">
        <v>2</v>
      </c>
      <c r="BM194" s="31">
        <v>2</v>
      </c>
      <c r="BN194" s="31">
        <v>2</v>
      </c>
      <c r="BO194" s="31">
        <v>2</v>
      </c>
      <c r="BP194" s="31">
        <v>1</v>
      </c>
      <c r="BQ194" s="31">
        <v>2</v>
      </c>
      <c r="BT194" s="31">
        <v>2</v>
      </c>
      <c r="BU194" s="31">
        <v>2</v>
      </c>
      <c r="BV194" s="31">
        <v>2</v>
      </c>
      <c r="BW194" s="31">
        <v>2</v>
      </c>
      <c r="BX194" s="31">
        <v>2</v>
      </c>
      <c r="BY194" s="31">
        <v>1</v>
      </c>
      <c r="BZ194" s="31">
        <v>2</v>
      </c>
      <c r="CA194" s="31">
        <v>2</v>
      </c>
      <c r="CD194" s="31">
        <v>1</v>
      </c>
      <c r="CH194" s="31">
        <v>1</v>
      </c>
      <c r="CM194" s="31">
        <v>1</v>
      </c>
      <c r="CN194" s="31">
        <v>11</v>
      </c>
      <c r="CO194" s="31">
        <v>5</v>
      </c>
      <c r="CP194" s="31">
        <v>23</v>
      </c>
      <c r="CQ194" s="31">
        <v>17</v>
      </c>
      <c r="DA194" s="31">
        <v>1</v>
      </c>
      <c r="DB194" s="31">
        <v>2</v>
      </c>
      <c r="DC194" s="31">
        <v>4</v>
      </c>
      <c r="DD194" s="31">
        <v>4</v>
      </c>
      <c r="DE194" s="31">
        <v>1</v>
      </c>
      <c r="DF194" s="31">
        <v>0</v>
      </c>
      <c r="DG194" s="31">
        <v>1</v>
      </c>
      <c r="DH194" s="31">
        <v>0</v>
      </c>
      <c r="DI194" s="31">
        <v>0</v>
      </c>
      <c r="DJ194" s="31">
        <v>0</v>
      </c>
      <c r="DK194" s="31">
        <v>0</v>
      </c>
      <c r="DL194" s="31">
        <v>0</v>
      </c>
      <c r="DM194" s="31">
        <v>0</v>
      </c>
      <c r="DN194" s="31">
        <v>0</v>
      </c>
      <c r="DO194" s="31">
        <v>2</v>
      </c>
      <c r="DP194" s="31">
        <v>2</v>
      </c>
      <c r="DQ194" s="31">
        <v>4</v>
      </c>
      <c r="DR194" s="31">
        <v>9</v>
      </c>
      <c r="DS194" s="31">
        <v>3.1403769841269802</v>
      </c>
      <c r="DT194" s="31">
        <v>4.75</v>
      </c>
      <c r="DV194" s="31">
        <v>2.78</v>
      </c>
      <c r="DW194" s="31" t="s">
        <v>2901</v>
      </c>
      <c r="EB194" s="31">
        <v>74</v>
      </c>
      <c r="EC194" s="31">
        <v>58</v>
      </c>
      <c r="ED194" s="31">
        <v>96</v>
      </c>
      <c r="EE194" s="31" t="s">
        <v>2902</v>
      </c>
      <c r="EV194" s="31">
        <v>2</v>
      </c>
      <c r="EW194" s="31">
        <v>2</v>
      </c>
      <c r="EX194" s="31">
        <v>2</v>
      </c>
      <c r="EY194" s="31">
        <v>1</v>
      </c>
      <c r="EZ194" s="31">
        <v>1</v>
      </c>
      <c r="FA194" s="31">
        <v>1</v>
      </c>
      <c r="FB194" s="31">
        <v>1</v>
      </c>
      <c r="FC194" s="31">
        <v>1</v>
      </c>
      <c r="FD194" s="31">
        <v>37.700000000000003</v>
      </c>
      <c r="FE194" s="31">
        <v>35</v>
      </c>
      <c r="FF194" s="31">
        <v>9.6999999999999904</v>
      </c>
      <c r="FK194" s="31">
        <v>2</v>
      </c>
      <c r="FL194" s="31">
        <v>2</v>
      </c>
      <c r="FM194" s="31">
        <v>2</v>
      </c>
      <c r="FN194" s="31">
        <v>2</v>
      </c>
      <c r="FO194" s="31">
        <v>2</v>
      </c>
      <c r="FP194" s="31">
        <v>1</v>
      </c>
      <c r="FQ194" s="31">
        <v>2</v>
      </c>
      <c r="FR194" s="31">
        <v>2</v>
      </c>
      <c r="FS194" s="31">
        <v>4</v>
      </c>
      <c r="FT194" s="31">
        <v>2</v>
      </c>
      <c r="FU194" s="31">
        <v>1</v>
      </c>
      <c r="FV194" s="31">
        <v>2</v>
      </c>
      <c r="FW194" s="31">
        <v>1</v>
      </c>
      <c r="FX194" s="31">
        <v>1</v>
      </c>
      <c r="FY194" s="31">
        <v>2</v>
      </c>
      <c r="GA194" s="31">
        <v>2</v>
      </c>
      <c r="GB194" s="31">
        <v>2</v>
      </c>
      <c r="GC194" s="31">
        <v>2</v>
      </c>
      <c r="GE194" s="31">
        <v>2</v>
      </c>
      <c r="GH194" s="31">
        <v>2</v>
      </c>
      <c r="GJ194" s="31">
        <v>2</v>
      </c>
      <c r="GL194" s="31">
        <v>1</v>
      </c>
      <c r="GM194" s="31">
        <v>42237</v>
      </c>
      <c r="GO194" s="31">
        <v>2</v>
      </c>
      <c r="GQ194" s="31">
        <v>2</v>
      </c>
      <c r="GS194" s="31">
        <v>2</v>
      </c>
      <c r="GU194" s="31">
        <v>2</v>
      </c>
      <c r="GW194" s="31">
        <v>2</v>
      </c>
      <c r="HM194" s="31">
        <v>2</v>
      </c>
      <c r="HP194" s="31">
        <v>2</v>
      </c>
      <c r="HQ194" s="31">
        <v>2</v>
      </c>
      <c r="HR194" s="31">
        <v>2</v>
      </c>
      <c r="HS194" s="31">
        <v>2</v>
      </c>
      <c r="HT194" s="31">
        <v>2</v>
      </c>
      <c r="HU194" s="31">
        <v>2</v>
      </c>
      <c r="HV194" s="31">
        <v>2</v>
      </c>
      <c r="HZ194" s="31">
        <v>2</v>
      </c>
      <c r="IA194" s="31">
        <v>2</v>
      </c>
      <c r="IB194" s="31">
        <v>2</v>
      </c>
      <c r="IC194" s="31">
        <v>2</v>
      </c>
      <c r="ID194" s="31">
        <v>2</v>
      </c>
      <c r="IE194" s="31">
        <v>2</v>
      </c>
      <c r="IF194" s="31">
        <v>2</v>
      </c>
      <c r="IJ194" s="31">
        <v>2</v>
      </c>
      <c r="IK194" s="31">
        <v>2</v>
      </c>
      <c r="IL194" s="31">
        <v>2</v>
      </c>
      <c r="IM194" s="31">
        <v>2</v>
      </c>
      <c r="IN194" s="31">
        <v>2</v>
      </c>
      <c r="IO194" s="31">
        <v>2</v>
      </c>
      <c r="IP194" s="31">
        <v>2</v>
      </c>
      <c r="IT194" s="31">
        <v>2</v>
      </c>
      <c r="IU194" s="31">
        <v>2</v>
      </c>
      <c r="IV194" s="31">
        <v>2</v>
      </c>
      <c r="IW194" s="31">
        <v>2</v>
      </c>
      <c r="IX194" s="31">
        <v>2</v>
      </c>
      <c r="IY194" s="31">
        <v>2</v>
      </c>
      <c r="IZ194" s="31">
        <v>2</v>
      </c>
      <c r="JD194" s="31">
        <v>2</v>
      </c>
      <c r="JE194" s="31">
        <v>2</v>
      </c>
      <c r="JF194" s="31">
        <v>2</v>
      </c>
      <c r="JG194" s="31">
        <v>2</v>
      </c>
      <c r="JH194" s="31">
        <v>2</v>
      </c>
      <c r="JI194" s="31">
        <v>2</v>
      </c>
      <c r="JJ194" s="31">
        <v>2</v>
      </c>
      <c r="JZ194" s="31">
        <v>2</v>
      </c>
      <c r="KB194" s="31">
        <v>70</v>
      </c>
      <c r="KC194" s="31">
        <v>2</v>
      </c>
      <c r="KE194" s="31">
        <v>70</v>
      </c>
      <c r="LA194" s="31" t="s">
        <v>364</v>
      </c>
      <c r="LB194" s="31" t="s">
        <v>364</v>
      </c>
      <c r="LC194" s="31">
        <v>2</v>
      </c>
      <c r="LF194" s="31">
        <v>2</v>
      </c>
      <c r="LG194" s="31">
        <v>2</v>
      </c>
      <c r="LH194" s="31">
        <v>2</v>
      </c>
      <c r="LI194" s="31">
        <v>2</v>
      </c>
      <c r="LK194" s="31">
        <v>2</v>
      </c>
      <c r="LM194" s="31">
        <v>2</v>
      </c>
      <c r="LO194" s="31">
        <v>2</v>
      </c>
      <c r="LQ194" s="31">
        <v>2</v>
      </c>
      <c r="LS194" s="31">
        <v>2</v>
      </c>
      <c r="LU194" s="31">
        <v>2</v>
      </c>
      <c r="LW194" s="31">
        <v>2</v>
      </c>
      <c r="LY194" s="31">
        <v>2</v>
      </c>
      <c r="MA194" s="31">
        <v>2</v>
      </c>
      <c r="MC194" s="31">
        <v>2</v>
      </c>
      <c r="ME194" s="31">
        <v>2</v>
      </c>
      <c r="MG194" s="31">
        <v>2</v>
      </c>
      <c r="MI194" s="31">
        <v>2</v>
      </c>
      <c r="MK194" s="31">
        <v>2</v>
      </c>
      <c r="MM194" s="31">
        <v>2</v>
      </c>
      <c r="MO194" s="31">
        <v>2</v>
      </c>
      <c r="MQ194" s="31">
        <v>2</v>
      </c>
      <c r="MS194" s="31">
        <v>2</v>
      </c>
      <c r="MU194" s="31">
        <v>2</v>
      </c>
      <c r="MW194" s="31">
        <v>2</v>
      </c>
      <c r="MY194" s="31" t="s">
        <v>355</v>
      </c>
      <c r="NC194" s="31">
        <v>2</v>
      </c>
      <c r="NE194" s="31">
        <v>2</v>
      </c>
      <c r="NG194" s="31">
        <v>2</v>
      </c>
      <c r="NI194" s="31">
        <v>2</v>
      </c>
      <c r="NK194" s="31">
        <v>2</v>
      </c>
      <c r="NM194" s="31">
        <v>2</v>
      </c>
      <c r="NO194" s="31">
        <v>2</v>
      </c>
      <c r="NQ194" s="31">
        <v>2</v>
      </c>
      <c r="NS194" s="31">
        <v>2</v>
      </c>
      <c r="NU194" s="31">
        <v>2</v>
      </c>
      <c r="NW194" s="31">
        <v>2</v>
      </c>
      <c r="NY194" s="31">
        <v>2</v>
      </c>
      <c r="OA194" s="31">
        <v>2</v>
      </c>
      <c r="OC194" s="31">
        <v>2</v>
      </c>
      <c r="OE194" s="31">
        <v>2</v>
      </c>
      <c r="OG194" s="31">
        <v>2</v>
      </c>
      <c r="OI194" s="31">
        <v>2</v>
      </c>
      <c r="OK194" s="31">
        <v>2</v>
      </c>
      <c r="OM194" s="31">
        <v>2</v>
      </c>
      <c r="OO194" s="31">
        <v>2</v>
      </c>
      <c r="OQ194" s="31" t="s">
        <v>355</v>
      </c>
      <c r="OS194" s="31">
        <v>2</v>
      </c>
      <c r="OU194" s="31">
        <v>2</v>
      </c>
      <c r="OW194" s="31">
        <v>2</v>
      </c>
      <c r="OY194" s="31">
        <v>2</v>
      </c>
      <c r="PA194" s="31">
        <v>2</v>
      </c>
      <c r="PC194" s="31">
        <v>2</v>
      </c>
      <c r="PE194" s="31">
        <v>2</v>
      </c>
      <c r="PG194" s="31">
        <v>2</v>
      </c>
      <c r="PI194" s="31">
        <v>2</v>
      </c>
      <c r="PK194" s="31">
        <v>2</v>
      </c>
      <c r="PM194" s="31">
        <v>2</v>
      </c>
      <c r="PO194" s="31">
        <v>2</v>
      </c>
      <c r="PQ194" s="31">
        <v>2</v>
      </c>
      <c r="PS194" s="31">
        <v>2</v>
      </c>
      <c r="PU194" s="31">
        <v>2</v>
      </c>
      <c r="PW194" s="31">
        <v>2</v>
      </c>
      <c r="PY194" s="31">
        <v>2</v>
      </c>
      <c r="QA194" s="31">
        <v>2</v>
      </c>
      <c r="QC194" s="31">
        <v>2</v>
      </c>
      <c r="QE194" s="31">
        <v>2</v>
      </c>
      <c r="QG194" s="31">
        <v>2</v>
      </c>
      <c r="QI194" s="31" t="s">
        <v>355</v>
      </c>
      <c r="QK194" s="31">
        <v>1</v>
      </c>
      <c r="QL194" s="31">
        <v>2</v>
      </c>
      <c r="QM194" s="31">
        <v>2</v>
      </c>
      <c r="QN194" s="31">
        <v>2</v>
      </c>
      <c r="QO194" s="31">
        <v>2</v>
      </c>
      <c r="QP194" s="31">
        <v>2</v>
      </c>
      <c r="QQ194" s="31">
        <v>2</v>
      </c>
      <c r="QR194" s="31">
        <v>2</v>
      </c>
      <c r="QS194" s="31">
        <v>2</v>
      </c>
      <c r="QT194" s="31">
        <v>2</v>
      </c>
      <c r="QU194" s="31">
        <v>2</v>
      </c>
      <c r="QV194" s="31">
        <v>2</v>
      </c>
      <c r="QW194" s="31">
        <v>2</v>
      </c>
      <c r="QX194" s="31">
        <v>2</v>
      </c>
      <c r="QY194" s="31">
        <v>2</v>
      </c>
      <c r="QZ194" s="31">
        <v>2</v>
      </c>
      <c r="RA194" s="31">
        <v>2</v>
      </c>
      <c r="RB194" s="31">
        <v>2</v>
      </c>
      <c r="RC194" s="31">
        <v>2</v>
      </c>
      <c r="RD194" s="31">
        <v>2</v>
      </c>
      <c r="RE194" s="31">
        <v>1</v>
      </c>
      <c r="RF194" s="31">
        <v>2</v>
      </c>
      <c r="RG194" s="31">
        <v>2</v>
      </c>
      <c r="RH194" s="31">
        <v>2</v>
      </c>
      <c r="RI194" s="31">
        <v>2</v>
      </c>
      <c r="RJ194" s="31">
        <v>2</v>
      </c>
      <c r="RK194" s="31">
        <v>2</v>
      </c>
      <c r="RL194" s="31">
        <v>2</v>
      </c>
      <c r="RM194" s="31">
        <v>1</v>
      </c>
      <c r="RN194" s="31">
        <v>2</v>
      </c>
      <c r="RO194" s="31">
        <v>2</v>
      </c>
      <c r="RP194" s="31">
        <v>2</v>
      </c>
      <c r="RQ194" s="31">
        <v>2</v>
      </c>
      <c r="RR194" s="31">
        <v>2</v>
      </c>
      <c r="RS194" s="31">
        <v>2</v>
      </c>
      <c r="RT194" s="31" t="s">
        <v>2906</v>
      </c>
      <c r="RV194" s="31" t="s">
        <v>355</v>
      </c>
      <c r="RW194" s="31" t="s">
        <v>355</v>
      </c>
      <c r="RX194" s="31">
        <v>4</v>
      </c>
      <c r="RY194" s="31">
        <v>2</v>
      </c>
      <c r="RZ194" s="31">
        <v>2</v>
      </c>
      <c r="SA194" s="31">
        <v>2</v>
      </c>
      <c r="SB194" s="31">
        <v>2</v>
      </c>
      <c r="SC194" s="31">
        <v>2</v>
      </c>
      <c r="SD194" s="31">
        <v>4</v>
      </c>
      <c r="SE194" s="31">
        <v>2</v>
      </c>
      <c r="SF194" s="31">
        <v>2</v>
      </c>
      <c r="SG194" s="31">
        <v>2</v>
      </c>
      <c r="SH194" s="31">
        <v>2</v>
      </c>
      <c r="SI194" s="31">
        <v>2</v>
      </c>
      <c r="SJ194" s="31">
        <v>2</v>
      </c>
      <c r="SK194" s="31">
        <v>2</v>
      </c>
      <c r="SL194" s="31">
        <v>2</v>
      </c>
      <c r="SM194" s="31" t="s">
        <v>2153</v>
      </c>
      <c r="SO194" s="31">
        <v>1</v>
      </c>
      <c r="SP194" s="31">
        <v>1</v>
      </c>
      <c r="SQ194" s="31">
        <v>2</v>
      </c>
      <c r="SR194" s="31">
        <v>2</v>
      </c>
      <c r="SS194" s="31">
        <v>2</v>
      </c>
      <c r="ST194" s="31">
        <v>2</v>
      </c>
      <c r="SU194" s="31">
        <v>2</v>
      </c>
      <c r="SV194" s="31">
        <v>1</v>
      </c>
      <c r="SZ194" s="31">
        <v>2</v>
      </c>
      <c r="TA194" s="31">
        <v>2</v>
      </c>
      <c r="TB194" s="31">
        <v>2</v>
      </c>
      <c r="TC194" s="31">
        <v>2</v>
      </c>
      <c r="TD194" s="31">
        <v>2</v>
      </c>
      <c r="TE194" s="31">
        <v>2</v>
      </c>
      <c r="TF194" s="31">
        <v>2</v>
      </c>
      <c r="TG194" s="31">
        <v>2</v>
      </c>
      <c r="TH194" s="31" t="s">
        <v>1430</v>
      </c>
      <c r="TJ194" s="31" t="s">
        <v>2153</v>
      </c>
      <c r="TK194" s="31" t="s">
        <v>1430</v>
      </c>
      <c r="TS194" s="31">
        <v>1</v>
      </c>
      <c r="TT194" s="31">
        <v>1</v>
      </c>
      <c r="TU194" s="31">
        <v>2</v>
      </c>
      <c r="TV194" s="31">
        <v>2</v>
      </c>
      <c r="TW194" s="31">
        <v>2</v>
      </c>
      <c r="TX194" s="31">
        <v>2</v>
      </c>
      <c r="TY194" s="31">
        <v>2</v>
      </c>
      <c r="TZ194" s="31">
        <v>1</v>
      </c>
      <c r="UA194" s="31">
        <v>1</v>
      </c>
    </row>
    <row r="195" spans="1:547" s="31" customFormat="1" ht="13.5" customHeight="1">
      <c r="A195" s="31">
        <f t="shared" si="2"/>
        <v>193</v>
      </c>
      <c r="B195" s="31">
        <v>193</v>
      </c>
      <c r="C195" s="31">
        <v>3</v>
      </c>
      <c r="D195" s="31" t="s">
        <v>2899</v>
      </c>
      <c r="E195" s="31" t="s">
        <v>2907</v>
      </c>
      <c r="H195" s="31">
        <v>42397</v>
      </c>
      <c r="I195" s="31">
        <v>21829</v>
      </c>
      <c r="J195" s="31">
        <v>2</v>
      </c>
      <c r="K195" s="31">
        <v>1</v>
      </c>
      <c r="L195" s="31">
        <v>3</v>
      </c>
      <c r="M195" s="31">
        <v>2</v>
      </c>
      <c r="N195" s="31">
        <v>3</v>
      </c>
      <c r="O195" s="31">
        <v>2</v>
      </c>
      <c r="P195" s="31">
        <v>3</v>
      </c>
      <c r="Q195" s="31">
        <v>1</v>
      </c>
      <c r="R195" s="31">
        <v>41944</v>
      </c>
      <c r="S195" s="31">
        <v>42248</v>
      </c>
      <c r="T195" s="31">
        <v>42248</v>
      </c>
      <c r="W195" s="31">
        <v>2</v>
      </c>
      <c r="X195" s="31">
        <v>1</v>
      </c>
      <c r="Y195" s="31">
        <v>2</v>
      </c>
      <c r="Z195" s="31">
        <v>2</v>
      </c>
      <c r="AA195" s="31">
        <v>2</v>
      </c>
      <c r="AB195" s="31">
        <v>2</v>
      </c>
      <c r="AC195" s="31">
        <v>2</v>
      </c>
      <c r="AD195" s="31">
        <v>2</v>
      </c>
      <c r="AE195" s="31">
        <v>1</v>
      </c>
      <c r="AH195" s="31">
        <v>2</v>
      </c>
      <c r="AI195" s="31">
        <v>6</v>
      </c>
      <c r="AJ195" s="31">
        <v>1</v>
      </c>
      <c r="AK195" s="31">
        <v>4</v>
      </c>
      <c r="AL195" s="31">
        <v>2</v>
      </c>
      <c r="AN195" s="31">
        <v>1</v>
      </c>
      <c r="AO195" s="31">
        <v>2</v>
      </c>
      <c r="AP195" s="31">
        <v>2</v>
      </c>
      <c r="AQ195" s="31">
        <v>1</v>
      </c>
      <c r="AR195" s="31">
        <v>1</v>
      </c>
      <c r="AS195" s="31">
        <v>1</v>
      </c>
      <c r="AT195" s="31">
        <v>2</v>
      </c>
      <c r="AU195" s="31">
        <v>2</v>
      </c>
      <c r="AW195" s="31">
        <v>1</v>
      </c>
      <c r="AX195" s="31">
        <v>2</v>
      </c>
      <c r="AY195" s="31">
        <v>2</v>
      </c>
      <c r="AZ195" s="31">
        <v>1</v>
      </c>
      <c r="BA195" s="31">
        <v>1</v>
      </c>
      <c r="BB195" s="31">
        <v>2</v>
      </c>
      <c r="BD195" s="31">
        <v>1</v>
      </c>
      <c r="BE195" s="31">
        <v>2</v>
      </c>
      <c r="BF195" s="31">
        <v>2</v>
      </c>
      <c r="BG195" s="31">
        <v>1</v>
      </c>
      <c r="BH195" s="31">
        <v>1</v>
      </c>
      <c r="BI195" s="31">
        <v>2</v>
      </c>
      <c r="BK195" s="31">
        <v>2</v>
      </c>
      <c r="BL195" s="31">
        <v>1</v>
      </c>
      <c r="BM195" s="31">
        <v>1</v>
      </c>
      <c r="BN195" s="31">
        <v>1</v>
      </c>
      <c r="BO195" s="31">
        <v>2</v>
      </c>
      <c r="BP195" s="31">
        <v>1</v>
      </c>
      <c r="BQ195" s="31">
        <v>1</v>
      </c>
      <c r="BT195" s="31">
        <v>1</v>
      </c>
      <c r="BU195" s="31">
        <v>2</v>
      </c>
      <c r="BV195" s="31">
        <v>2</v>
      </c>
      <c r="BW195" s="31">
        <v>2</v>
      </c>
      <c r="BX195" s="31">
        <v>2</v>
      </c>
      <c r="BY195" s="31">
        <v>1</v>
      </c>
      <c r="BZ195" s="31">
        <v>2</v>
      </c>
      <c r="CA195" s="31">
        <v>2</v>
      </c>
      <c r="CB195" s="31">
        <v>2</v>
      </c>
      <c r="CD195" s="31">
        <v>1</v>
      </c>
      <c r="CH195" s="31">
        <v>1</v>
      </c>
      <c r="CM195" s="31">
        <v>1</v>
      </c>
      <c r="CN195" s="31">
        <v>5</v>
      </c>
      <c r="CO195" s="31">
        <v>11</v>
      </c>
      <c r="CP195" s="31">
        <v>20</v>
      </c>
      <c r="CQ195" s="31">
        <v>25</v>
      </c>
      <c r="CR195" s="31">
        <v>27</v>
      </c>
      <c r="DA195" s="31">
        <v>1</v>
      </c>
      <c r="DB195" s="31">
        <v>2</v>
      </c>
      <c r="DC195" s="31">
        <v>6</v>
      </c>
      <c r="DD195" s="31">
        <v>4</v>
      </c>
      <c r="DE195" s="31">
        <v>3</v>
      </c>
      <c r="DF195" s="31">
        <v>3</v>
      </c>
      <c r="DG195" s="31">
        <v>4</v>
      </c>
      <c r="DH195" s="31">
        <v>3</v>
      </c>
      <c r="DI195" s="31">
        <v>3</v>
      </c>
      <c r="DJ195" s="31">
        <v>2</v>
      </c>
      <c r="DK195" s="31">
        <v>3</v>
      </c>
      <c r="DL195" s="31">
        <v>4</v>
      </c>
      <c r="DM195" s="31">
        <v>2</v>
      </c>
      <c r="DN195" s="31">
        <v>2</v>
      </c>
      <c r="DO195" s="31">
        <v>1</v>
      </c>
      <c r="DP195" s="31">
        <v>4</v>
      </c>
      <c r="DQ195" s="31">
        <v>2</v>
      </c>
      <c r="DR195" s="31">
        <v>33</v>
      </c>
      <c r="DS195" s="31">
        <v>1.00786423841059</v>
      </c>
      <c r="DT195" s="31">
        <v>4.12</v>
      </c>
      <c r="DV195" s="31">
        <v>3.17</v>
      </c>
      <c r="DW195" s="31" t="s">
        <v>2901</v>
      </c>
      <c r="DX195" s="31">
        <v>41</v>
      </c>
      <c r="DY195" s="31">
        <v>35</v>
      </c>
      <c r="DZ195" s="31">
        <v>53</v>
      </c>
      <c r="EA195" s="31" t="s">
        <v>2179</v>
      </c>
      <c r="EB195" s="31">
        <v>57</v>
      </c>
      <c r="EC195" s="31">
        <v>72</v>
      </c>
      <c r="ED195" s="31">
        <v>127</v>
      </c>
      <c r="EE195" s="31" t="s">
        <v>2902</v>
      </c>
      <c r="EF195" s="31">
        <v>6.9</v>
      </c>
      <c r="EH195" s="31">
        <v>6.2</v>
      </c>
      <c r="EI195" s="31" t="s">
        <v>2238</v>
      </c>
      <c r="EJ195" s="31">
        <v>1.5</v>
      </c>
      <c r="EK195" s="31">
        <v>1.03</v>
      </c>
      <c r="EL195" s="31">
        <v>1.55</v>
      </c>
      <c r="EM195" s="31" t="s">
        <v>2238</v>
      </c>
      <c r="EN195" s="31">
        <v>4.79</v>
      </c>
      <c r="EP195" s="31">
        <v>4.1399999999999899</v>
      </c>
      <c r="EQ195" s="31" t="s">
        <v>2238</v>
      </c>
      <c r="ER195" s="31">
        <v>1.63</v>
      </c>
      <c r="ET195" s="31">
        <v>2.2999999999999901</v>
      </c>
      <c r="EU195" s="31" t="s">
        <v>2238</v>
      </c>
      <c r="EV195" s="31">
        <v>2</v>
      </c>
      <c r="EW195" s="31">
        <v>2</v>
      </c>
      <c r="EX195" s="31">
        <v>2</v>
      </c>
      <c r="EY195" s="31">
        <v>2</v>
      </c>
      <c r="EZ195" s="31">
        <v>1</v>
      </c>
      <c r="FA195" s="31">
        <v>1</v>
      </c>
      <c r="FD195" s="31">
        <v>31.2</v>
      </c>
      <c r="FE195" s="31">
        <v>30</v>
      </c>
      <c r="FF195" s="31">
        <v>33.700000000000003</v>
      </c>
      <c r="FI195" s="31">
        <v>90</v>
      </c>
      <c r="FJ195" s="31">
        <v>45.76</v>
      </c>
      <c r="FK195" s="31">
        <v>1</v>
      </c>
      <c r="FL195" s="31">
        <v>2</v>
      </c>
      <c r="FM195" s="31">
        <v>1</v>
      </c>
      <c r="FN195" s="31">
        <v>1</v>
      </c>
      <c r="FO195" s="31">
        <v>1</v>
      </c>
      <c r="FP195" s="31">
        <v>2</v>
      </c>
      <c r="FQ195" s="31">
        <v>2</v>
      </c>
      <c r="FR195" s="31">
        <v>2</v>
      </c>
      <c r="FS195" s="31">
        <v>4</v>
      </c>
      <c r="FT195" s="31">
        <v>2</v>
      </c>
      <c r="FU195" s="31">
        <v>2</v>
      </c>
      <c r="FV195" s="31">
        <v>2</v>
      </c>
      <c r="FW195" s="31">
        <v>1</v>
      </c>
      <c r="FX195" s="31">
        <v>1</v>
      </c>
      <c r="FY195" s="31">
        <v>2</v>
      </c>
      <c r="GA195" s="31">
        <v>1</v>
      </c>
      <c r="GB195" s="31">
        <v>1</v>
      </c>
      <c r="GC195" s="31">
        <v>2</v>
      </c>
      <c r="GE195" s="31">
        <v>2</v>
      </c>
      <c r="GH195" s="31">
        <v>1</v>
      </c>
      <c r="GJ195" s="31">
        <v>2</v>
      </c>
      <c r="GL195" s="31">
        <v>1</v>
      </c>
      <c r="GM195" s="31">
        <v>42248</v>
      </c>
      <c r="GO195" s="31">
        <v>2</v>
      </c>
      <c r="GQ195" s="31">
        <v>2</v>
      </c>
      <c r="GS195" s="31">
        <v>2</v>
      </c>
      <c r="GU195" s="31">
        <v>2</v>
      </c>
      <c r="GW195" s="31">
        <v>2</v>
      </c>
      <c r="GY195" s="31">
        <v>2</v>
      </c>
      <c r="HA195" s="31">
        <v>2</v>
      </c>
      <c r="HM195" s="31">
        <v>2</v>
      </c>
      <c r="HP195" s="31">
        <v>2</v>
      </c>
      <c r="HQ195" s="31">
        <v>2</v>
      </c>
      <c r="HR195" s="31">
        <v>2</v>
      </c>
      <c r="HS195" s="31">
        <v>2</v>
      </c>
      <c r="HT195" s="31">
        <v>2</v>
      </c>
      <c r="HU195" s="31">
        <v>2</v>
      </c>
      <c r="HV195" s="31">
        <v>2</v>
      </c>
      <c r="HZ195" s="31">
        <v>2</v>
      </c>
      <c r="IA195" s="31">
        <v>2</v>
      </c>
      <c r="IB195" s="31">
        <v>2</v>
      </c>
      <c r="IC195" s="31">
        <v>2</v>
      </c>
      <c r="ID195" s="31">
        <v>2</v>
      </c>
      <c r="IE195" s="31">
        <v>2</v>
      </c>
      <c r="IF195" s="31">
        <v>2</v>
      </c>
      <c r="IJ195" s="31">
        <v>2</v>
      </c>
      <c r="IK195" s="31">
        <v>2</v>
      </c>
      <c r="IL195" s="31">
        <v>2</v>
      </c>
      <c r="IM195" s="31">
        <v>2</v>
      </c>
      <c r="IN195" s="31">
        <v>2</v>
      </c>
      <c r="IO195" s="31">
        <v>2</v>
      </c>
      <c r="IP195" s="31">
        <v>2</v>
      </c>
      <c r="IT195" s="31">
        <v>2</v>
      </c>
      <c r="IU195" s="31">
        <v>2</v>
      </c>
      <c r="IV195" s="31">
        <v>2</v>
      </c>
      <c r="IW195" s="31">
        <v>2</v>
      </c>
      <c r="IX195" s="31">
        <v>2</v>
      </c>
      <c r="IY195" s="31">
        <v>2</v>
      </c>
      <c r="IZ195" s="31">
        <v>2</v>
      </c>
      <c r="JD195" s="31">
        <v>2</v>
      </c>
      <c r="JE195" s="31">
        <v>2</v>
      </c>
      <c r="JF195" s="31">
        <v>2</v>
      </c>
      <c r="JG195" s="31">
        <v>2</v>
      </c>
      <c r="JH195" s="31">
        <v>2</v>
      </c>
      <c r="JI195" s="31">
        <v>2</v>
      </c>
      <c r="JJ195" s="31">
        <v>2</v>
      </c>
      <c r="JZ195" s="31">
        <v>2</v>
      </c>
      <c r="KB195" s="31">
        <v>76</v>
      </c>
      <c r="KC195" s="31">
        <v>1</v>
      </c>
      <c r="LA195" s="31">
        <v>2</v>
      </c>
      <c r="LB195" s="31">
        <v>2</v>
      </c>
      <c r="LC195" s="31">
        <v>2</v>
      </c>
      <c r="LE195" s="31" t="s">
        <v>359</v>
      </c>
      <c r="LF195" s="31">
        <v>2</v>
      </c>
      <c r="LG195" s="31">
        <v>2</v>
      </c>
      <c r="LH195" s="31">
        <v>1</v>
      </c>
      <c r="LI195" s="31">
        <v>2</v>
      </c>
      <c r="LK195" s="31">
        <v>2</v>
      </c>
      <c r="LM195" s="31">
        <v>2</v>
      </c>
      <c r="LO195" s="31">
        <v>1</v>
      </c>
      <c r="LP195" s="31">
        <v>9</v>
      </c>
      <c r="LQ195" s="31">
        <v>2</v>
      </c>
      <c r="LS195" s="31">
        <v>2</v>
      </c>
      <c r="LU195" s="31">
        <v>2</v>
      </c>
      <c r="LW195" s="31">
        <v>2</v>
      </c>
      <c r="LY195" s="31">
        <v>2</v>
      </c>
      <c r="MA195" s="31">
        <v>2</v>
      </c>
      <c r="MC195" s="31">
        <v>2</v>
      </c>
      <c r="ME195" s="31">
        <v>2</v>
      </c>
      <c r="MG195" s="31">
        <v>2</v>
      </c>
      <c r="MI195" s="31">
        <v>2</v>
      </c>
      <c r="MK195" s="31">
        <v>2</v>
      </c>
      <c r="MM195" s="31">
        <v>1</v>
      </c>
      <c r="MN195" s="31">
        <v>9</v>
      </c>
      <c r="MO195" s="31">
        <v>2</v>
      </c>
      <c r="MQ195" s="31">
        <v>2</v>
      </c>
      <c r="MS195" s="31">
        <v>2</v>
      </c>
      <c r="MU195" s="31">
        <v>2</v>
      </c>
      <c r="MW195" s="31">
        <v>2</v>
      </c>
      <c r="MY195" s="31" t="s">
        <v>355</v>
      </c>
      <c r="NC195" s="31">
        <v>2</v>
      </c>
      <c r="NE195" s="31">
        <v>2</v>
      </c>
      <c r="NG195" s="31">
        <v>2</v>
      </c>
      <c r="NI195" s="31">
        <v>2</v>
      </c>
      <c r="NK195" s="31">
        <v>2</v>
      </c>
      <c r="NM195" s="31">
        <v>2</v>
      </c>
      <c r="NO195" s="31">
        <v>2</v>
      </c>
      <c r="NQ195" s="31">
        <v>2</v>
      </c>
      <c r="NS195" s="31">
        <v>2</v>
      </c>
      <c r="NU195" s="31">
        <v>2</v>
      </c>
      <c r="NW195" s="31">
        <v>2</v>
      </c>
      <c r="NY195" s="31">
        <v>2</v>
      </c>
      <c r="OA195" s="31">
        <v>2</v>
      </c>
      <c r="OC195" s="31">
        <v>2</v>
      </c>
      <c r="OE195" s="31">
        <v>2</v>
      </c>
      <c r="OG195" s="31">
        <v>2</v>
      </c>
      <c r="OI195" s="31">
        <v>2</v>
      </c>
      <c r="OK195" s="31">
        <v>2</v>
      </c>
      <c r="OM195" s="31">
        <v>2</v>
      </c>
      <c r="OO195" s="31">
        <v>2</v>
      </c>
      <c r="OQ195" s="31" t="s">
        <v>355</v>
      </c>
      <c r="OS195" s="31">
        <v>2</v>
      </c>
      <c r="OU195" s="31">
        <v>2</v>
      </c>
      <c r="OW195" s="31">
        <v>2</v>
      </c>
      <c r="OY195" s="31">
        <v>2</v>
      </c>
      <c r="PA195" s="31">
        <v>2</v>
      </c>
      <c r="PC195" s="31">
        <v>2</v>
      </c>
      <c r="PE195" s="31">
        <v>2</v>
      </c>
      <c r="PG195" s="31">
        <v>2</v>
      </c>
      <c r="PI195" s="31">
        <v>2</v>
      </c>
      <c r="PK195" s="31">
        <v>2</v>
      </c>
      <c r="PM195" s="31">
        <v>2</v>
      </c>
      <c r="PO195" s="31">
        <v>2</v>
      </c>
      <c r="PQ195" s="31">
        <v>2</v>
      </c>
      <c r="PS195" s="31">
        <v>2</v>
      </c>
      <c r="PU195" s="31">
        <v>2</v>
      </c>
      <c r="PW195" s="31">
        <v>2</v>
      </c>
      <c r="PY195" s="31">
        <v>2</v>
      </c>
      <c r="QA195" s="31">
        <v>2</v>
      </c>
      <c r="QC195" s="31">
        <v>2</v>
      </c>
      <c r="QE195" s="31">
        <v>2</v>
      </c>
      <c r="QG195" s="31">
        <v>2</v>
      </c>
      <c r="QI195" s="31" t="s">
        <v>355</v>
      </c>
      <c r="QK195" s="31">
        <v>1</v>
      </c>
      <c r="QL195" s="31">
        <v>2</v>
      </c>
      <c r="QM195" s="31">
        <v>2</v>
      </c>
      <c r="QN195" s="31">
        <v>2</v>
      </c>
      <c r="QO195" s="31">
        <v>2</v>
      </c>
      <c r="QP195" s="31">
        <v>2</v>
      </c>
      <c r="QQ195" s="31">
        <v>2</v>
      </c>
      <c r="QR195" s="31">
        <v>2</v>
      </c>
      <c r="QS195" s="31">
        <v>2</v>
      </c>
      <c r="QT195" s="31">
        <v>2</v>
      </c>
      <c r="QU195" s="31">
        <v>2</v>
      </c>
      <c r="QV195" s="31">
        <v>2</v>
      </c>
      <c r="QW195" s="31">
        <v>2</v>
      </c>
      <c r="QX195" s="31">
        <v>2</v>
      </c>
      <c r="QY195" s="31">
        <v>2</v>
      </c>
      <c r="QZ195" s="31">
        <v>2</v>
      </c>
      <c r="RA195" s="31">
        <v>2</v>
      </c>
      <c r="RB195" s="31">
        <v>2</v>
      </c>
      <c r="RC195" s="31">
        <v>2</v>
      </c>
      <c r="RD195" s="31">
        <v>2</v>
      </c>
      <c r="RE195" s="31">
        <v>2</v>
      </c>
      <c r="RF195" s="31">
        <v>2</v>
      </c>
      <c r="RG195" s="31">
        <v>2</v>
      </c>
      <c r="RH195" s="31">
        <v>2</v>
      </c>
      <c r="RI195" s="31">
        <v>1</v>
      </c>
      <c r="RJ195" s="31">
        <v>2</v>
      </c>
      <c r="RK195" s="31">
        <v>2</v>
      </c>
      <c r="RL195" s="31">
        <v>2</v>
      </c>
      <c r="RM195" s="31">
        <v>2</v>
      </c>
      <c r="RN195" s="31">
        <v>2</v>
      </c>
      <c r="RO195" s="31">
        <v>2</v>
      </c>
      <c r="RP195" s="31">
        <v>2</v>
      </c>
      <c r="RQ195" s="31">
        <v>2</v>
      </c>
      <c r="RR195" s="31">
        <v>1</v>
      </c>
      <c r="RS195" s="31">
        <v>1</v>
      </c>
      <c r="RT195" s="31" t="s">
        <v>2908</v>
      </c>
      <c r="RU195" s="31" t="s">
        <v>2909</v>
      </c>
      <c r="RV195" s="31" t="s">
        <v>355</v>
      </c>
      <c r="RW195" s="31" t="s">
        <v>355</v>
      </c>
      <c r="RX195" s="31">
        <v>3</v>
      </c>
      <c r="RY195" s="31">
        <v>1</v>
      </c>
      <c r="RZ195" s="31">
        <v>2</v>
      </c>
      <c r="SA195" s="31">
        <v>2</v>
      </c>
      <c r="SB195" s="31">
        <v>2</v>
      </c>
      <c r="SC195" s="31">
        <v>2</v>
      </c>
      <c r="SD195" s="31">
        <v>4</v>
      </c>
      <c r="SE195" s="31">
        <v>1</v>
      </c>
      <c r="SF195" s="31">
        <v>2</v>
      </c>
      <c r="SG195" s="31">
        <v>2</v>
      </c>
      <c r="SH195" s="31">
        <v>2</v>
      </c>
      <c r="SI195" s="31">
        <v>2</v>
      </c>
      <c r="SJ195" s="31">
        <v>2</v>
      </c>
      <c r="SK195" s="31">
        <v>2</v>
      </c>
      <c r="SL195" s="31">
        <v>2</v>
      </c>
      <c r="SO195" s="31">
        <v>2</v>
      </c>
      <c r="SP195" s="31">
        <v>2</v>
      </c>
      <c r="SQ195" s="31">
        <v>2</v>
      </c>
      <c r="SR195" s="31">
        <v>2</v>
      </c>
      <c r="SS195" s="31">
        <v>2</v>
      </c>
      <c r="ST195" s="31">
        <v>2</v>
      </c>
      <c r="SU195" s="31">
        <v>2</v>
      </c>
      <c r="SV195" s="31">
        <v>2</v>
      </c>
      <c r="SZ195" s="31">
        <v>2</v>
      </c>
      <c r="TA195" s="31">
        <v>2</v>
      </c>
      <c r="TB195" s="31">
        <v>2</v>
      </c>
      <c r="TC195" s="31">
        <v>2</v>
      </c>
      <c r="TD195" s="31">
        <v>2</v>
      </c>
      <c r="TE195" s="31">
        <v>2</v>
      </c>
      <c r="TF195" s="31">
        <v>2</v>
      </c>
      <c r="TG195" s="31">
        <v>2</v>
      </c>
      <c r="TS195" s="31">
        <v>2</v>
      </c>
      <c r="TT195" s="31">
        <v>2</v>
      </c>
      <c r="TU195" s="31">
        <v>2</v>
      </c>
      <c r="TV195" s="31">
        <v>2</v>
      </c>
      <c r="TW195" s="31">
        <v>2</v>
      </c>
      <c r="TX195" s="31">
        <v>2</v>
      </c>
      <c r="TY195" s="31">
        <v>2</v>
      </c>
      <c r="TZ195" s="31">
        <v>2</v>
      </c>
      <c r="UA195" s="31">
        <v>1</v>
      </c>
    </row>
    <row r="196" spans="1:547" s="31" customFormat="1" ht="13.5" customHeight="1">
      <c r="A196" s="31">
        <f t="shared" si="2"/>
        <v>194</v>
      </c>
      <c r="B196" s="31">
        <v>194</v>
      </c>
      <c r="C196" s="31">
        <v>5</v>
      </c>
      <c r="D196" s="31" t="s">
        <v>2899</v>
      </c>
      <c r="E196" s="31" t="s">
        <v>2910</v>
      </c>
      <c r="H196" s="31">
        <v>42166</v>
      </c>
      <c r="I196" s="31">
        <v>21845</v>
      </c>
      <c r="J196" s="31">
        <v>2</v>
      </c>
      <c r="K196" s="31">
        <v>1</v>
      </c>
      <c r="L196" s="31">
        <v>4</v>
      </c>
      <c r="M196" s="31">
        <v>2</v>
      </c>
      <c r="N196" s="31">
        <v>4</v>
      </c>
      <c r="O196" s="31">
        <v>2</v>
      </c>
      <c r="P196" s="31">
        <v>4</v>
      </c>
      <c r="Q196" s="31">
        <v>2</v>
      </c>
      <c r="R196" s="31">
        <v>41640</v>
      </c>
      <c r="S196" s="31">
        <v>41640</v>
      </c>
      <c r="T196" s="31">
        <v>41725</v>
      </c>
      <c r="V196" s="31">
        <v>42547</v>
      </c>
      <c r="W196" s="31">
        <v>1</v>
      </c>
      <c r="X196" s="31">
        <v>2</v>
      </c>
      <c r="Y196" s="31">
        <v>2</v>
      </c>
      <c r="Z196" s="31">
        <v>2</v>
      </c>
      <c r="AA196" s="31">
        <v>2</v>
      </c>
      <c r="AB196" s="31">
        <v>2</v>
      </c>
      <c r="AC196" s="31">
        <v>2</v>
      </c>
      <c r="AD196" s="31">
        <v>2</v>
      </c>
      <c r="AE196" s="31">
        <v>2</v>
      </c>
      <c r="AF196" s="31">
        <v>1</v>
      </c>
      <c r="AG196" s="31">
        <v>1</v>
      </c>
      <c r="AH196" s="31">
        <v>1</v>
      </c>
      <c r="AI196" s="31">
        <v>1</v>
      </c>
      <c r="AJ196" s="31">
        <v>2</v>
      </c>
      <c r="AK196" s="31">
        <v>4</v>
      </c>
      <c r="AL196" s="31">
        <v>2</v>
      </c>
      <c r="AN196" s="31">
        <v>1</v>
      </c>
      <c r="AO196" s="31">
        <v>2</v>
      </c>
      <c r="AP196" s="31">
        <v>2</v>
      </c>
      <c r="AQ196" s="31">
        <v>1</v>
      </c>
      <c r="AR196" s="31">
        <v>1</v>
      </c>
      <c r="AS196" s="31">
        <v>1</v>
      </c>
      <c r="AT196" s="31">
        <v>1</v>
      </c>
      <c r="AU196" s="31">
        <v>2</v>
      </c>
      <c r="AW196" s="31">
        <v>1</v>
      </c>
      <c r="AX196" s="31">
        <v>2</v>
      </c>
      <c r="AY196" s="31">
        <v>2</v>
      </c>
      <c r="AZ196" s="31">
        <v>1</v>
      </c>
      <c r="BA196" s="31">
        <v>1</v>
      </c>
      <c r="BB196" s="31">
        <v>2</v>
      </c>
      <c r="BD196" s="31">
        <v>1</v>
      </c>
      <c r="BE196" s="31">
        <v>2</v>
      </c>
      <c r="BF196" s="31">
        <v>1</v>
      </c>
      <c r="BG196" s="31">
        <v>1</v>
      </c>
      <c r="BH196" s="31">
        <v>1</v>
      </c>
      <c r="BI196" s="31">
        <v>2</v>
      </c>
      <c r="BK196" s="31">
        <v>2</v>
      </c>
      <c r="BL196" s="31">
        <v>2</v>
      </c>
      <c r="BM196" s="31">
        <v>2</v>
      </c>
      <c r="BN196" s="31">
        <v>2</v>
      </c>
      <c r="BO196" s="31">
        <v>2</v>
      </c>
      <c r="BP196" s="31">
        <v>1</v>
      </c>
      <c r="BQ196" s="31">
        <v>2</v>
      </c>
      <c r="BT196" s="31">
        <v>2</v>
      </c>
      <c r="BU196" s="31">
        <v>2</v>
      </c>
      <c r="BV196" s="31">
        <v>2</v>
      </c>
      <c r="BW196" s="31">
        <v>2</v>
      </c>
      <c r="BX196" s="31">
        <v>2</v>
      </c>
      <c r="BY196" s="31">
        <v>1</v>
      </c>
      <c r="BZ196" s="31">
        <v>2</v>
      </c>
      <c r="CA196" s="31">
        <v>2</v>
      </c>
      <c r="CB196" s="31">
        <v>2</v>
      </c>
      <c r="CD196" s="31">
        <v>2</v>
      </c>
      <c r="CE196" s="31">
        <v>44</v>
      </c>
      <c r="CH196" s="31">
        <v>1</v>
      </c>
      <c r="CM196" s="31">
        <v>11</v>
      </c>
      <c r="CN196" s="31">
        <v>1</v>
      </c>
      <c r="CO196" s="31">
        <v>16</v>
      </c>
      <c r="CP196" s="31">
        <v>21</v>
      </c>
      <c r="DA196" s="31">
        <v>2</v>
      </c>
      <c r="DB196" s="31">
        <v>1</v>
      </c>
      <c r="DC196" s="31">
        <v>7</v>
      </c>
      <c r="DD196" s="31">
        <v>4</v>
      </c>
      <c r="DE196" s="31">
        <v>11</v>
      </c>
      <c r="DF196" s="31">
        <v>2</v>
      </c>
      <c r="DG196" s="31">
        <v>1</v>
      </c>
      <c r="DH196" s="31">
        <v>1</v>
      </c>
      <c r="DI196" s="31">
        <v>0</v>
      </c>
      <c r="DJ196" s="31">
        <v>0</v>
      </c>
      <c r="DK196" s="31">
        <v>0</v>
      </c>
      <c r="DL196" s="31">
        <v>0</v>
      </c>
      <c r="DM196" s="31">
        <v>2</v>
      </c>
      <c r="DN196" s="31">
        <v>1</v>
      </c>
      <c r="DO196" s="31">
        <v>1</v>
      </c>
      <c r="DP196" s="31">
        <v>2</v>
      </c>
      <c r="DQ196" s="31">
        <v>3</v>
      </c>
      <c r="DR196" s="31">
        <v>13</v>
      </c>
      <c r="DS196" s="31">
        <v>2.0253089353612101</v>
      </c>
      <c r="DT196" s="31">
        <v>6.81</v>
      </c>
      <c r="DV196" s="31">
        <v>3.17</v>
      </c>
      <c r="DW196" s="31" t="s">
        <v>2901</v>
      </c>
      <c r="DX196" s="31">
        <v>39</v>
      </c>
      <c r="DY196" s="31">
        <v>35</v>
      </c>
      <c r="DZ196" s="31">
        <v>53</v>
      </c>
      <c r="EA196" s="31" t="s">
        <v>2179</v>
      </c>
      <c r="EB196" s="31">
        <v>54</v>
      </c>
      <c r="EC196" s="31">
        <v>72</v>
      </c>
      <c r="ED196" s="31">
        <v>127</v>
      </c>
      <c r="EE196" s="31" t="s">
        <v>2902</v>
      </c>
      <c r="EF196" s="31">
        <v>4.9800000000000004</v>
      </c>
      <c r="EH196" s="31">
        <v>6.2</v>
      </c>
      <c r="EI196" s="31" t="s">
        <v>2238</v>
      </c>
      <c r="EJ196" s="31">
        <v>1.1599999999999899</v>
      </c>
      <c r="EK196" s="31">
        <v>1.03</v>
      </c>
      <c r="EL196" s="31">
        <v>1.55</v>
      </c>
      <c r="EM196" s="31" t="s">
        <v>2238</v>
      </c>
      <c r="EN196" s="31">
        <v>2.99</v>
      </c>
      <c r="EP196" s="31">
        <v>4.1399999999999899</v>
      </c>
      <c r="EQ196" s="31" t="s">
        <v>2238</v>
      </c>
      <c r="ER196" s="31">
        <v>2.25</v>
      </c>
      <c r="ET196" s="31">
        <v>2.2999999999999901</v>
      </c>
      <c r="EU196" s="31" t="s">
        <v>2238</v>
      </c>
      <c r="FD196" s="31">
        <v>40.4</v>
      </c>
      <c r="FE196" s="31">
        <v>40.4</v>
      </c>
      <c r="FK196" s="31">
        <v>2</v>
      </c>
      <c r="FL196" s="31">
        <v>2</v>
      </c>
      <c r="FM196" s="31">
        <v>2</v>
      </c>
      <c r="FN196" s="31">
        <v>1</v>
      </c>
      <c r="FO196" s="31">
        <v>2</v>
      </c>
      <c r="FP196" s="31">
        <v>2</v>
      </c>
      <c r="FQ196" s="31">
        <v>2</v>
      </c>
      <c r="FR196" s="31">
        <v>2</v>
      </c>
      <c r="FS196" s="31">
        <v>4</v>
      </c>
      <c r="FT196" s="31">
        <v>2</v>
      </c>
      <c r="FU196" s="31">
        <v>2</v>
      </c>
      <c r="FV196" s="31">
        <v>2</v>
      </c>
      <c r="FW196" s="31">
        <v>1</v>
      </c>
      <c r="FX196" s="31">
        <v>1</v>
      </c>
      <c r="FY196" s="31">
        <v>2</v>
      </c>
      <c r="GA196" s="31">
        <v>2</v>
      </c>
      <c r="GB196" s="31">
        <v>2</v>
      </c>
      <c r="GC196" s="31">
        <v>1</v>
      </c>
      <c r="GD196" s="31">
        <v>1973</v>
      </c>
      <c r="GE196" s="31">
        <v>1</v>
      </c>
      <c r="GF196" s="31">
        <v>1997</v>
      </c>
      <c r="GH196" s="31">
        <v>1</v>
      </c>
      <c r="GJ196" s="31">
        <v>2</v>
      </c>
      <c r="GL196" s="31">
        <v>1</v>
      </c>
      <c r="GM196" s="31">
        <v>41801</v>
      </c>
      <c r="GO196" s="31">
        <v>2</v>
      </c>
      <c r="GQ196" s="31">
        <v>2</v>
      </c>
      <c r="GS196" s="31">
        <v>2</v>
      </c>
      <c r="GU196" s="31">
        <v>2</v>
      </c>
      <c r="GW196" s="31">
        <v>2</v>
      </c>
      <c r="GY196" s="31">
        <v>2</v>
      </c>
      <c r="HA196" s="31">
        <v>2</v>
      </c>
      <c r="HM196" s="31">
        <v>2</v>
      </c>
      <c r="HP196" s="31">
        <v>2</v>
      </c>
      <c r="HQ196" s="31">
        <v>2</v>
      </c>
      <c r="HR196" s="31">
        <v>2</v>
      </c>
      <c r="HS196" s="31">
        <v>2</v>
      </c>
      <c r="HT196" s="31">
        <v>2</v>
      </c>
      <c r="HU196" s="31">
        <v>2</v>
      </c>
      <c r="HV196" s="31">
        <v>2</v>
      </c>
      <c r="HZ196" s="31">
        <v>2</v>
      </c>
      <c r="IA196" s="31">
        <v>2</v>
      </c>
      <c r="IB196" s="31">
        <v>2</v>
      </c>
      <c r="IC196" s="31">
        <v>2</v>
      </c>
      <c r="ID196" s="31">
        <v>2</v>
      </c>
      <c r="IE196" s="31">
        <v>2</v>
      </c>
      <c r="IF196" s="31">
        <v>2</v>
      </c>
      <c r="IJ196" s="31">
        <v>1</v>
      </c>
      <c r="IK196" s="31">
        <v>2</v>
      </c>
      <c r="IL196" s="31">
        <v>2</v>
      </c>
      <c r="IM196" s="31">
        <v>2</v>
      </c>
      <c r="IN196" s="31">
        <v>2</v>
      </c>
      <c r="IO196" s="31">
        <v>2</v>
      </c>
      <c r="IP196" s="31">
        <v>2</v>
      </c>
      <c r="IQ196" s="31" t="s">
        <v>1431</v>
      </c>
      <c r="IT196" s="31">
        <v>2</v>
      </c>
      <c r="IU196" s="31">
        <v>2</v>
      </c>
      <c r="IV196" s="31">
        <v>2</v>
      </c>
      <c r="IW196" s="31">
        <v>2</v>
      </c>
      <c r="IX196" s="31">
        <v>2</v>
      </c>
      <c r="IY196" s="31">
        <v>2</v>
      </c>
      <c r="IZ196" s="31">
        <v>2</v>
      </c>
      <c r="JD196" s="31">
        <v>2</v>
      </c>
      <c r="JE196" s="31">
        <v>2</v>
      </c>
      <c r="JF196" s="31">
        <v>2</v>
      </c>
      <c r="JG196" s="31">
        <v>2</v>
      </c>
      <c r="JH196" s="31">
        <v>2</v>
      </c>
      <c r="JI196" s="31">
        <v>2</v>
      </c>
      <c r="JJ196" s="31">
        <v>2</v>
      </c>
      <c r="JN196" s="31" t="s">
        <v>1432</v>
      </c>
      <c r="JO196" s="31" t="s">
        <v>385</v>
      </c>
      <c r="JZ196" s="31">
        <v>1</v>
      </c>
      <c r="KC196" s="31">
        <v>2</v>
      </c>
      <c r="KD196" s="31" t="s">
        <v>385</v>
      </c>
      <c r="KE196" s="31">
        <v>69</v>
      </c>
      <c r="LC196" s="31">
        <v>2</v>
      </c>
      <c r="LF196" s="31">
        <v>2</v>
      </c>
      <c r="LG196" s="31">
        <v>2</v>
      </c>
      <c r="LH196" s="31">
        <v>2</v>
      </c>
      <c r="LI196" s="31">
        <v>2</v>
      </c>
      <c r="LK196" s="31">
        <v>2</v>
      </c>
      <c r="LM196" s="31">
        <v>2</v>
      </c>
      <c r="LO196" s="31">
        <v>2</v>
      </c>
      <c r="LQ196" s="31">
        <v>2</v>
      </c>
      <c r="LS196" s="31">
        <v>2</v>
      </c>
      <c r="LU196" s="31">
        <v>2</v>
      </c>
      <c r="LW196" s="31">
        <v>2</v>
      </c>
      <c r="LY196" s="31">
        <v>2</v>
      </c>
      <c r="MA196" s="31">
        <v>2</v>
      </c>
      <c r="MC196" s="31">
        <v>2</v>
      </c>
      <c r="ME196" s="31">
        <v>2</v>
      </c>
      <c r="MG196" s="31">
        <v>2</v>
      </c>
      <c r="MI196" s="31">
        <v>2</v>
      </c>
      <c r="MK196" s="31">
        <v>2</v>
      </c>
      <c r="MM196" s="31">
        <v>2</v>
      </c>
      <c r="MO196" s="31">
        <v>2</v>
      </c>
      <c r="MQ196" s="31">
        <v>2</v>
      </c>
      <c r="MS196" s="31">
        <v>2</v>
      </c>
      <c r="MU196" s="31">
        <v>2</v>
      </c>
      <c r="MW196" s="31">
        <v>2</v>
      </c>
      <c r="MY196" s="31" t="s">
        <v>355</v>
      </c>
      <c r="NC196" s="31">
        <v>2</v>
      </c>
      <c r="NE196" s="31">
        <v>2</v>
      </c>
      <c r="NG196" s="31">
        <v>2</v>
      </c>
      <c r="NI196" s="31">
        <v>2</v>
      </c>
      <c r="NK196" s="31">
        <v>2</v>
      </c>
      <c r="NM196" s="31">
        <v>2</v>
      </c>
      <c r="NO196" s="31">
        <v>2</v>
      </c>
      <c r="NQ196" s="31">
        <v>2</v>
      </c>
      <c r="NS196" s="31">
        <v>2</v>
      </c>
      <c r="NU196" s="31">
        <v>2</v>
      </c>
      <c r="NW196" s="31">
        <v>2</v>
      </c>
      <c r="NY196" s="31">
        <v>2</v>
      </c>
      <c r="OA196" s="31">
        <v>2</v>
      </c>
      <c r="OC196" s="31">
        <v>2</v>
      </c>
      <c r="OE196" s="31">
        <v>2</v>
      </c>
      <c r="OG196" s="31">
        <v>2</v>
      </c>
      <c r="OI196" s="31">
        <v>2</v>
      </c>
      <c r="OK196" s="31">
        <v>2</v>
      </c>
      <c r="OM196" s="31">
        <v>2</v>
      </c>
      <c r="OO196" s="31">
        <v>2</v>
      </c>
      <c r="OQ196" s="31" t="s">
        <v>355</v>
      </c>
      <c r="OS196" s="31">
        <v>2</v>
      </c>
      <c r="OU196" s="31">
        <v>2</v>
      </c>
      <c r="OW196" s="31">
        <v>2</v>
      </c>
      <c r="OY196" s="31">
        <v>2</v>
      </c>
      <c r="PA196" s="31">
        <v>2</v>
      </c>
      <c r="PC196" s="31">
        <v>2</v>
      </c>
      <c r="PE196" s="31">
        <v>2</v>
      </c>
      <c r="PG196" s="31">
        <v>2</v>
      </c>
      <c r="PI196" s="31">
        <v>2</v>
      </c>
      <c r="PK196" s="31">
        <v>2</v>
      </c>
      <c r="PM196" s="31">
        <v>2</v>
      </c>
      <c r="PO196" s="31">
        <v>2</v>
      </c>
      <c r="PQ196" s="31">
        <v>2</v>
      </c>
      <c r="PS196" s="31">
        <v>2</v>
      </c>
      <c r="PU196" s="31">
        <v>2</v>
      </c>
      <c r="PW196" s="31">
        <v>2</v>
      </c>
      <c r="PY196" s="31">
        <v>2</v>
      </c>
      <c r="QA196" s="31">
        <v>2</v>
      </c>
      <c r="QC196" s="31">
        <v>2</v>
      </c>
      <c r="QE196" s="31">
        <v>2</v>
      </c>
      <c r="QG196" s="31">
        <v>2</v>
      </c>
      <c r="QI196" s="31" t="s">
        <v>355</v>
      </c>
      <c r="QK196" s="31">
        <v>1</v>
      </c>
      <c r="QL196" s="31">
        <v>2</v>
      </c>
      <c r="QM196" s="31">
        <v>2</v>
      </c>
      <c r="QN196" s="31">
        <v>2</v>
      </c>
      <c r="QO196" s="31">
        <v>2</v>
      </c>
      <c r="QP196" s="31">
        <v>2</v>
      </c>
      <c r="QQ196" s="31">
        <v>2</v>
      </c>
      <c r="QR196" s="31">
        <v>2</v>
      </c>
      <c r="QS196" s="31">
        <v>2</v>
      </c>
      <c r="QT196" s="31">
        <v>2</v>
      </c>
      <c r="QU196" s="31">
        <v>2</v>
      </c>
      <c r="QV196" s="31">
        <v>2</v>
      </c>
      <c r="QW196" s="31">
        <v>2</v>
      </c>
      <c r="QX196" s="31">
        <v>2</v>
      </c>
      <c r="QY196" s="31">
        <v>2</v>
      </c>
      <c r="QZ196" s="31">
        <v>2</v>
      </c>
      <c r="RA196" s="31">
        <v>2</v>
      </c>
      <c r="RB196" s="31">
        <v>2</v>
      </c>
      <c r="RC196" s="31">
        <v>2</v>
      </c>
      <c r="RD196" s="31">
        <v>2</v>
      </c>
      <c r="RE196" s="31">
        <v>2</v>
      </c>
      <c r="RF196" s="31">
        <v>2</v>
      </c>
      <c r="RG196" s="31">
        <v>2</v>
      </c>
      <c r="RH196" s="31">
        <v>2</v>
      </c>
      <c r="RI196" s="31">
        <v>2</v>
      </c>
      <c r="RJ196" s="31">
        <v>2</v>
      </c>
      <c r="RK196" s="31">
        <v>2</v>
      </c>
      <c r="RL196" s="31">
        <v>2</v>
      </c>
      <c r="RM196" s="31">
        <v>2</v>
      </c>
      <c r="RN196" s="31">
        <v>2</v>
      </c>
      <c r="RO196" s="31">
        <v>2</v>
      </c>
      <c r="RP196" s="31">
        <v>2</v>
      </c>
      <c r="RQ196" s="31">
        <v>2</v>
      </c>
      <c r="RR196" s="31">
        <v>2</v>
      </c>
      <c r="RS196" s="31">
        <v>2</v>
      </c>
      <c r="RT196" s="31" t="s">
        <v>384</v>
      </c>
      <c r="RX196" s="31">
        <v>4</v>
      </c>
      <c r="RY196" s="31">
        <v>2</v>
      </c>
      <c r="RZ196" s="31">
        <v>2</v>
      </c>
      <c r="SA196" s="31">
        <v>2</v>
      </c>
      <c r="SB196" s="31">
        <v>2</v>
      </c>
      <c r="SC196" s="31">
        <v>2</v>
      </c>
      <c r="SD196" s="31">
        <v>3</v>
      </c>
      <c r="SE196" s="31">
        <v>1</v>
      </c>
      <c r="SF196" s="31">
        <v>2</v>
      </c>
      <c r="SG196" s="31">
        <v>2</v>
      </c>
      <c r="SH196" s="31">
        <v>2</v>
      </c>
      <c r="SI196" s="31">
        <v>2</v>
      </c>
      <c r="SJ196" s="31">
        <v>2</v>
      </c>
      <c r="SK196" s="31">
        <v>2</v>
      </c>
      <c r="SL196" s="31">
        <v>2</v>
      </c>
      <c r="SO196" s="31">
        <v>2</v>
      </c>
      <c r="SP196" s="31">
        <v>2</v>
      </c>
      <c r="SQ196" s="31">
        <v>2</v>
      </c>
      <c r="SR196" s="31">
        <v>2</v>
      </c>
      <c r="SS196" s="31">
        <v>2</v>
      </c>
      <c r="ST196" s="31">
        <v>2</v>
      </c>
      <c r="SU196" s="31">
        <v>2</v>
      </c>
      <c r="SV196" s="31">
        <v>2</v>
      </c>
      <c r="SZ196" s="31">
        <v>2</v>
      </c>
      <c r="TA196" s="31">
        <v>2</v>
      </c>
      <c r="TB196" s="31">
        <v>2</v>
      </c>
      <c r="TC196" s="31">
        <v>2</v>
      </c>
      <c r="TD196" s="31">
        <v>2</v>
      </c>
      <c r="TE196" s="31">
        <v>2</v>
      </c>
      <c r="TF196" s="31">
        <v>2</v>
      </c>
      <c r="TG196" s="31">
        <v>2</v>
      </c>
      <c r="TS196" s="31">
        <v>2</v>
      </c>
      <c r="TT196" s="31">
        <v>2</v>
      </c>
      <c r="TU196" s="31">
        <v>2</v>
      </c>
      <c r="TV196" s="31">
        <v>2</v>
      </c>
      <c r="TW196" s="31">
        <v>2</v>
      </c>
      <c r="TX196" s="31">
        <v>2</v>
      </c>
      <c r="TY196" s="31">
        <v>2</v>
      </c>
      <c r="TZ196" s="31">
        <v>2</v>
      </c>
      <c r="UA196" s="31">
        <v>1</v>
      </c>
    </row>
    <row r="197" spans="1:547" s="31" customFormat="1" ht="13.5" customHeight="1">
      <c r="A197" s="31">
        <f t="shared" ref="A197:A260" si="3">ROW(A197)-2</f>
        <v>195</v>
      </c>
      <c r="B197" s="31">
        <v>195</v>
      </c>
      <c r="C197" s="31">
        <v>6</v>
      </c>
      <c r="D197" s="31" t="s">
        <v>2899</v>
      </c>
      <c r="E197" s="31" t="s">
        <v>2911</v>
      </c>
      <c r="H197" s="31">
        <v>42152</v>
      </c>
      <c r="I197" s="31">
        <v>21156</v>
      </c>
      <c r="J197" s="31">
        <v>2</v>
      </c>
      <c r="K197" s="31">
        <v>1</v>
      </c>
      <c r="L197" s="31">
        <v>4</v>
      </c>
      <c r="M197" s="31">
        <v>2</v>
      </c>
      <c r="N197" s="31">
        <v>4</v>
      </c>
      <c r="O197" s="31">
        <v>2</v>
      </c>
      <c r="P197" s="31">
        <v>1</v>
      </c>
      <c r="Q197" s="31">
        <v>1</v>
      </c>
      <c r="R197" s="31">
        <v>40909</v>
      </c>
      <c r="S197" s="31">
        <v>40909</v>
      </c>
      <c r="T197" s="31">
        <v>41956</v>
      </c>
      <c r="W197" s="31">
        <v>1</v>
      </c>
      <c r="X197" s="31">
        <v>2</v>
      </c>
      <c r="Y197" s="31">
        <v>2</v>
      </c>
      <c r="Z197" s="31">
        <v>2</v>
      </c>
      <c r="AA197" s="31">
        <v>2</v>
      </c>
      <c r="AB197" s="31">
        <v>2</v>
      </c>
      <c r="AC197" s="31">
        <v>2</v>
      </c>
      <c r="AD197" s="31">
        <v>2</v>
      </c>
      <c r="AE197" s="31">
        <v>2</v>
      </c>
      <c r="AF197" s="31">
        <v>2</v>
      </c>
      <c r="AG197" s="31">
        <v>2</v>
      </c>
      <c r="AH197" s="31">
        <v>1</v>
      </c>
      <c r="AI197" s="31">
        <v>6</v>
      </c>
      <c r="AJ197" s="31">
        <v>2</v>
      </c>
      <c r="AK197" s="31">
        <v>4</v>
      </c>
      <c r="AL197" s="31">
        <v>2</v>
      </c>
      <c r="AN197" s="31">
        <v>2</v>
      </c>
      <c r="AO197" s="31">
        <v>2</v>
      </c>
      <c r="AP197" s="31">
        <v>2</v>
      </c>
      <c r="AQ197" s="31">
        <v>2</v>
      </c>
      <c r="AR197" s="31">
        <v>2</v>
      </c>
      <c r="AS197" s="31">
        <v>2</v>
      </c>
      <c r="AT197" s="31">
        <v>2</v>
      </c>
      <c r="AU197" s="31">
        <v>2</v>
      </c>
      <c r="AW197" s="31">
        <v>2</v>
      </c>
      <c r="AX197" s="31">
        <v>2</v>
      </c>
      <c r="AY197" s="31">
        <v>2</v>
      </c>
      <c r="AZ197" s="31">
        <v>1</v>
      </c>
      <c r="BA197" s="31">
        <v>1</v>
      </c>
      <c r="BB197" s="31">
        <v>2</v>
      </c>
      <c r="BD197" s="31">
        <v>2</v>
      </c>
      <c r="BE197" s="31">
        <v>2</v>
      </c>
      <c r="BF197" s="31">
        <v>2</v>
      </c>
      <c r="BG197" s="31">
        <v>2</v>
      </c>
      <c r="BH197" s="31">
        <v>2</v>
      </c>
      <c r="BI197" s="31">
        <v>2</v>
      </c>
      <c r="BK197" s="31">
        <v>2</v>
      </c>
      <c r="BL197" s="31">
        <v>2</v>
      </c>
      <c r="BM197" s="31">
        <v>2</v>
      </c>
      <c r="BN197" s="31">
        <v>2</v>
      </c>
      <c r="BO197" s="31">
        <v>2</v>
      </c>
      <c r="BP197" s="31">
        <v>2</v>
      </c>
      <c r="BT197" s="31">
        <v>2</v>
      </c>
      <c r="BU197" s="31">
        <v>2</v>
      </c>
      <c r="BV197" s="31">
        <v>2</v>
      </c>
      <c r="BW197" s="31">
        <v>2</v>
      </c>
      <c r="BX197" s="31">
        <v>2</v>
      </c>
      <c r="BY197" s="31">
        <v>1</v>
      </c>
      <c r="BZ197" s="31">
        <v>2</v>
      </c>
      <c r="CA197" s="31">
        <v>2</v>
      </c>
      <c r="CB197" s="31">
        <v>2</v>
      </c>
      <c r="CC197" s="31">
        <v>2</v>
      </c>
      <c r="CD197" s="31">
        <v>1</v>
      </c>
      <c r="CE197" s="31">
        <v>112</v>
      </c>
      <c r="CF197" s="31">
        <v>106</v>
      </c>
      <c r="CH197" s="31">
        <v>1</v>
      </c>
      <c r="CL197" s="31">
        <v>1</v>
      </c>
      <c r="DF197" s="31">
        <v>4</v>
      </c>
      <c r="DG197" s="31">
        <v>4</v>
      </c>
      <c r="DH197" s="31">
        <v>4</v>
      </c>
      <c r="DI197" s="31">
        <v>4</v>
      </c>
      <c r="DJ197" s="31">
        <v>3</v>
      </c>
      <c r="DK197" s="31">
        <v>4</v>
      </c>
      <c r="DL197" s="31">
        <v>4</v>
      </c>
      <c r="DM197" s="31">
        <v>4</v>
      </c>
      <c r="DN197" s="31">
        <v>4</v>
      </c>
      <c r="DO197" s="31">
        <v>2</v>
      </c>
      <c r="DP197" s="31">
        <v>3</v>
      </c>
      <c r="DQ197" s="31">
        <v>4</v>
      </c>
      <c r="DR197" s="31">
        <v>44</v>
      </c>
      <c r="DS197" s="31">
        <v>9.7948511665325796E-2</v>
      </c>
      <c r="DT197" s="31">
        <v>3.37</v>
      </c>
      <c r="DW197" s="31" t="s">
        <v>2901</v>
      </c>
      <c r="DX197" s="31">
        <v>61.5</v>
      </c>
      <c r="DY197" s="31">
        <v>55.8</v>
      </c>
      <c r="DZ197" s="31">
        <v>66.099999999999895</v>
      </c>
      <c r="EA197" s="31" t="s">
        <v>2137</v>
      </c>
      <c r="EB197" s="31">
        <v>71</v>
      </c>
      <c r="EE197" s="31" t="s">
        <v>2902</v>
      </c>
      <c r="EV197" s="31">
        <v>1</v>
      </c>
      <c r="EW197" s="31">
        <v>2</v>
      </c>
      <c r="EX197" s="31">
        <v>1</v>
      </c>
      <c r="EY197" s="31">
        <v>2</v>
      </c>
      <c r="EZ197" s="31">
        <v>1</v>
      </c>
      <c r="FA197" s="31">
        <v>1</v>
      </c>
      <c r="FK197" s="31">
        <v>2</v>
      </c>
      <c r="FL197" s="31">
        <v>2</v>
      </c>
      <c r="FM197" s="31">
        <v>2</v>
      </c>
      <c r="FN197" s="31">
        <v>2</v>
      </c>
      <c r="FO197" s="31">
        <v>2</v>
      </c>
      <c r="FP197" s="31">
        <v>2</v>
      </c>
      <c r="FQ197" s="31">
        <v>2</v>
      </c>
      <c r="FR197" s="31">
        <v>2</v>
      </c>
      <c r="FS197" s="31">
        <v>4</v>
      </c>
      <c r="FT197" s="31">
        <v>2</v>
      </c>
      <c r="FU197" s="31">
        <v>2</v>
      </c>
      <c r="FV197" s="31">
        <v>2</v>
      </c>
      <c r="FW197" s="31">
        <v>1</v>
      </c>
      <c r="FX197" s="31">
        <v>1</v>
      </c>
      <c r="FY197" s="31">
        <v>2</v>
      </c>
      <c r="GA197" s="31">
        <v>2</v>
      </c>
      <c r="GB197" s="31">
        <v>2</v>
      </c>
      <c r="GC197" s="31">
        <v>1</v>
      </c>
      <c r="GE197" s="31">
        <v>1</v>
      </c>
      <c r="GF197" s="31">
        <v>1995</v>
      </c>
      <c r="GH197" s="31">
        <v>2</v>
      </c>
      <c r="GJ197" s="31">
        <v>2</v>
      </c>
      <c r="GL197" s="31">
        <v>1</v>
      </c>
      <c r="GM197" s="31">
        <v>41883</v>
      </c>
      <c r="GO197" s="31">
        <v>2</v>
      </c>
      <c r="GQ197" s="31">
        <v>2</v>
      </c>
      <c r="GS197" s="31">
        <v>2</v>
      </c>
      <c r="GU197" s="31">
        <v>2</v>
      </c>
      <c r="GW197" s="31">
        <v>2</v>
      </c>
      <c r="GY197" s="31">
        <v>2</v>
      </c>
      <c r="HA197" s="31">
        <v>2</v>
      </c>
      <c r="HM197" s="31">
        <v>2</v>
      </c>
      <c r="HP197" s="31">
        <v>2</v>
      </c>
      <c r="HQ197" s="31">
        <v>2</v>
      </c>
      <c r="HR197" s="31">
        <v>2</v>
      </c>
      <c r="HS197" s="31">
        <v>2</v>
      </c>
      <c r="HT197" s="31">
        <v>2</v>
      </c>
      <c r="HU197" s="31">
        <v>2</v>
      </c>
      <c r="HV197" s="31">
        <v>2</v>
      </c>
      <c r="HZ197" s="31">
        <v>1</v>
      </c>
      <c r="IA197" s="31">
        <v>1</v>
      </c>
      <c r="IB197" s="31">
        <v>2</v>
      </c>
      <c r="IC197" s="31">
        <v>2</v>
      </c>
      <c r="ID197" s="31">
        <v>2</v>
      </c>
      <c r="IE197" s="31">
        <v>2</v>
      </c>
      <c r="IF197" s="31">
        <v>2</v>
      </c>
      <c r="IJ197" s="31">
        <v>2</v>
      </c>
      <c r="IK197" s="31">
        <v>2</v>
      </c>
      <c r="IL197" s="31">
        <v>2</v>
      </c>
      <c r="IM197" s="31">
        <v>2</v>
      </c>
      <c r="IN197" s="31">
        <v>2</v>
      </c>
      <c r="IO197" s="31">
        <v>2</v>
      </c>
      <c r="IP197" s="31">
        <v>2</v>
      </c>
      <c r="IT197" s="31">
        <v>2</v>
      </c>
      <c r="IU197" s="31">
        <v>2</v>
      </c>
      <c r="IV197" s="31">
        <v>2</v>
      </c>
      <c r="IW197" s="31">
        <v>2</v>
      </c>
      <c r="IX197" s="31">
        <v>2</v>
      </c>
      <c r="IY197" s="31">
        <v>2</v>
      </c>
      <c r="IZ197" s="31">
        <v>2</v>
      </c>
      <c r="JD197" s="31">
        <v>2</v>
      </c>
      <c r="JE197" s="31">
        <v>2</v>
      </c>
      <c r="JF197" s="31">
        <v>2</v>
      </c>
      <c r="JG197" s="31">
        <v>2</v>
      </c>
      <c r="JH197" s="31">
        <v>2</v>
      </c>
      <c r="JI197" s="31">
        <v>2</v>
      </c>
      <c r="JJ197" s="31">
        <v>2</v>
      </c>
      <c r="JZ197" s="31">
        <v>1</v>
      </c>
      <c r="KC197" s="31">
        <v>2</v>
      </c>
      <c r="KD197" s="31" t="s">
        <v>2912</v>
      </c>
      <c r="KE197" s="31">
        <v>83</v>
      </c>
      <c r="LC197" s="31">
        <v>2</v>
      </c>
      <c r="LF197" s="31">
        <v>2</v>
      </c>
      <c r="LG197" s="31">
        <v>2</v>
      </c>
      <c r="LH197" s="31">
        <v>2</v>
      </c>
      <c r="LI197" s="31">
        <v>2</v>
      </c>
      <c r="LK197" s="31">
        <v>2</v>
      </c>
      <c r="LM197" s="31">
        <v>2</v>
      </c>
      <c r="LO197" s="31">
        <v>2</v>
      </c>
      <c r="LQ197" s="31">
        <v>2</v>
      </c>
      <c r="LS197" s="31">
        <v>2</v>
      </c>
      <c r="LU197" s="31">
        <v>2</v>
      </c>
      <c r="LW197" s="31">
        <v>2</v>
      </c>
      <c r="LY197" s="31">
        <v>2</v>
      </c>
      <c r="MA197" s="31">
        <v>2</v>
      </c>
      <c r="MC197" s="31">
        <v>2</v>
      </c>
      <c r="ME197" s="31">
        <v>2</v>
      </c>
      <c r="MG197" s="31">
        <v>2</v>
      </c>
      <c r="MI197" s="31">
        <v>2</v>
      </c>
      <c r="MK197" s="31">
        <v>2</v>
      </c>
      <c r="MM197" s="31">
        <v>2</v>
      </c>
      <c r="MO197" s="31">
        <v>2</v>
      </c>
      <c r="MQ197" s="31">
        <v>2</v>
      </c>
      <c r="MS197" s="31">
        <v>2</v>
      </c>
      <c r="MU197" s="31">
        <v>2</v>
      </c>
      <c r="MW197" s="31">
        <v>2</v>
      </c>
      <c r="MY197" s="31" t="s">
        <v>355</v>
      </c>
      <c r="NC197" s="31">
        <v>2</v>
      </c>
      <c r="NE197" s="31">
        <v>2</v>
      </c>
      <c r="NG197" s="31">
        <v>2</v>
      </c>
      <c r="NI197" s="31">
        <v>2</v>
      </c>
      <c r="NK197" s="31">
        <v>2</v>
      </c>
      <c r="NM197" s="31">
        <v>2</v>
      </c>
      <c r="NO197" s="31">
        <v>2</v>
      </c>
      <c r="NQ197" s="31">
        <v>2</v>
      </c>
      <c r="NS197" s="31">
        <v>2</v>
      </c>
      <c r="NU197" s="31">
        <v>2</v>
      </c>
      <c r="NW197" s="31">
        <v>2</v>
      </c>
      <c r="NY197" s="31">
        <v>2</v>
      </c>
      <c r="OA197" s="31">
        <v>2</v>
      </c>
      <c r="OC197" s="31">
        <v>2</v>
      </c>
      <c r="OE197" s="31">
        <v>2</v>
      </c>
      <c r="OG197" s="31">
        <v>2</v>
      </c>
      <c r="OI197" s="31">
        <v>2</v>
      </c>
      <c r="OK197" s="31">
        <v>2</v>
      </c>
      <c r="OM197" s="31">
        <v>2</v>
      </c>
      <c r="OO197" s="31">
        <v>2</v>
      </c>
      <c r="OQ197" s="31" t="s">
        <v>355</v>
      </c>
      <c r="OS197" s="31">
        <v>2</v>
      </c>
      <c r="OU197" s="31">
        <v>2</v>
      </c>
      <c r="OW197" s="31">
        <v>2</v>
      </c>
      <c r="OY197" s="31">
        <v>2</v>
      </c>
      <c r="PA197" s="31">
        <v>2</v>
      </c>
      <c r="PC197" s="31">
        <v>2</v>
      </c>
      <c r="PE197" s="31">
        <v>2</v>
      </c>
      <c r="PG197" s="31">
        <v>2</v>
      </c>
      <c r="PI197" s="31">
        <v>2</v>
      </c>
      <c r="PK197" s="31">
        <v>2</v>
      </c>
      <c r="PM197" s="31">
        <v>2</v>
      </c>
      <c r="PO197" s="31">
        <v>2</v>
      </c>
      <c r="PQ197" s="31">
        <v>2</v>
      </c>
      <c r="PS197" s="31">
        <v>2</v>
      </c>
      <c r="PU197" s="31">
        <v>2</v>
      </c>
      <c r="PW197" s="31">
        <v>2</v>
      </c>
      <c r="PY197" s="31">
        <v>2</v>
      </c>
      <c r="QA197" s="31">
        <v>2</v>
      </c>
      <c r="QC197" s="31">
        <v>2</v>
      </c>
      <c r="QE197" s="31">
        <v>2</v>
      </c>
      <c r="QG197" s="31">
        <v>2</v>
      </c>
      <c r="QI197" s="31" t="s">
        <v>355</v>
      </c>
      <c r="QK197" s="31">
        <v>1</v>
      </c>
      <c r="QL197" s="31">
        <v>2</v>
      </c>
      <c r="QM197" s="31">
        <v>2</v>
      </c>
      <c r="QN197" s="31">
        <v>2</v>
      </c>
      <c r="QO197" s="31">
        <v>2</v>
      </c>
      <c r="QP197" s="31">
        <v>2</v>
      </c>
      <c r="QQ197" s="31">
        <v>1</v>
      </c>
      <c r="QR197" s="31">
        <v>1</v>
      </c>
      <c r="QS197" s="31">
        <v>2</v>
      </c>
      <c r="QT197" s="31">
        <v>2</v>
      </c>
      <c r="QU197" s="31">
        <v>2</v>
      </c>
      <c r="QV197" s="31">
        <v>2</v>
      </c>
      <c r="QW197" s="31">
        <v>2</v>
      </c>
      <c r="QX197" s="31">
        <v>2</v>
      </c>
      <c r="QY197" s="31">
        <v>2</v>
      </c>
      <c r="QZ197" s="31">
        <v>2</v>
      </c>
      <c r="RA197" s="31">
        <v>2</v>
      </c>
      <c r="RB197" s="31">
        <v>2</v>
      </c>
      <c r="RC197" s="31">
        <v>2</v>
      </c>
      <c r="RD197" s="31">
        <v>1</v>
      </c>
      <c r="RE197" s="31">
        <v>2</v>
      </c>
      <c r="RF197" s="31">
        <v>2</v>
      </c>
      <c r="RG197" s="31">
        <v>2</v>
      </c>
      <c r="RH197" s="31">
        <v>2</v>
      </c>
      <c r="RI197" s="31">
        <v>2</v>
      </c>
      <c r="RJ197" s="31">
        <v>2</v>
      </c>
      <c r="RK197" s="31">
        <v>2</v>
      </c>
      <c r="RL197" s="31">
        <v>2</v>
      </c>
      <c r="RM197" s="31">
        <v>2</v>
      </c>
      <c r="RN197" s="31">
        <v>2</v>
      </c>
      <c r="RO197" s="31">
        <v>2</v>
      </c>
      <c r="RP197" s="31">
        <v>2</v>
      </c>
      <c r="RQ197" s="31">
        <v>2</v>
      </c>
      <c r="RR197" s="31">
        <v>1</v>
      </c>
      <c r="RS197" s="31">
        <v>1</v>
      </c>
      <c r="RT197" s="31" t="s">
        <v>1433</v>
      </c>
      <c r="RU197" s="31" t="s">
        <v>1433</v>
      </c>
      <c r="RV197" s="31" t="s">
        <v>355</v>
      </c>
      <c r="RW197" s="31" t="s">
        <v>355</v>
      </c>
      <c r="RX197" s="31">
        <v>5</v>
      </c>
      <c r="RZ197" s="31">
        <v>2</v>
      </c>
      <c r="SA197" s="31">
        <v>2</v>
      </c>
      <c r="SB197" s="31">
        <v>2</v>
      </c>
      <c r="SC197" s="31">
        <v>2</v>
      </c>
      <c r="SD197" s="31">
        <v>5</v>
      </c>
      <c r="SF197" s="31">
        <v>2</v>
      </c>
      <c r="SG197" s="31">
        <v>2</v>
      </c>
      <c r="SH197" s="31">
        <v>2</v>
      </c>
      <c r="SI197" s="31">
        <v>2</v>
      </c>
      <c r="SJ197" s="31">
        <v>2</v>
      </c>
      <c r="SK197" s="31">
        <v>2</v>
      </c>
      <c r="SL197" s="31">
        <v>2</v>
      </c>
      <c r="UA197" s="31">
        <v>1</v>
      </c>
    </row>
    <row r="198" spans="1:547" s="31" customFormat="1" ht="13.5" customHeight="1">
      <c r="A198" s="31">
        <f t="shared" si="3"/>
        <v>196</v>
      </c>
      <c r="B198" s="31">
        <v>196</v>
      </c>
      <c r="C198" s="31">
        <v>7</v>
      </c>
      <c r="D198" s="31" t="s">
        <v>2899</v>
      </c>
      <c r="E198" s="31" t="s">
        <v>2913</v>
      </c>
      <c r="H198" s="31">
        <v>42117</v>
      </c>
      <c r="I198" s="31">
        <v>26321</v>
      </c>
      <c r="J198" s="31">
        <v>2</v>
      </c>
      <c r="K198" s="31">
        <v>1</v>
      </c>
      <c r="L198" s="31">
        <v>5</v>
      </c>
      <c r="M198" s="31">
        <v>2</v>
      </c>
      <c r="N198" s="31">
        <v>1</v>
      </c>
      <c r="O198" s="31">
        <v>1</v>
      </c>
      <c r="P198" s="31">
        <v>5</v>
      </c>
      <c r="Q198" s="31">
        <v>2</v>
      </c>
      <c r="R198" s="31">
        <v>40940</v>
      </c>
      <c r="S198" s="31">
        <v>40940</v>
      </c>
      <c r="T198" s="31">
        <v>41030</v>
      </c>
      <c r="W198" s="31">
        <v>1</v>
      </c>
      <c r="X198" s="31">
        <v>2</v>
      </c>
      <c r="Y198" s="31">
        <v>2</v>
      </c>
      <c r="Z198" s="31">
        <v>2</v>
      </c>
      <c r="AA198" s="31">
        <v>2</v>
      </c>
      <c r="AB198" s="31">
        <v>2</v>
      </c>
      <c r="AC198" s="31">
        <v>2</v>
      </c>
      <c r="AD198" s="31">
        <v>2</v>
      </c>
      <c r="AE198" s="31">
        <v>3</v>
      </c>
      <c r="AF198" s="31">
        <v>3</v>
      </c>
      <c r="AG198" s="31">
        <v>1</v>
      </c>
      <c r="AH198" s="31">
        <v>2</v>
      </c>
      <c r="AI198" s="31">
        <v>6</v>
      </c>
      <c r="AJ198" s="31">
        <v>2</v>
      </c>
      <c r="AK198" s="31">
        <v>4</v>
      </c>
      <c r="AL198" s="31">
        <v>2</v>
      </c>
      <c r="AN198" s="31">
        <v>2</v>
      </c>
      <c r="AO198" s="31">
        <v>2</v>
      </c>
      <c r="AP198" s="31">
        <v>2</v>
      </c>
      <c r="AQ198" s="31">
        <v>2</v>
      </c>
      <c r="AR198" s="31">
        <v>2</v>
      </c>
      <c r="AS198" s="31">
        <v>2</v>
      </c>
      <c r="AT198" s="31">
        <v>2</v>
      </c>
      <c r="AU198" s="31">
        <v>2</v>
      </c>
      <c r="AW198" s="31">
        <v>1</v>
      </c>
      <c r="AX198" s="31">
        <v>2</v>
      </c>
      <c r="AY198" s="31">
        <v>2</v>
      </c>
      <c r="AZ198" s="31">
        <v>1</v>
      </c>
      <c r="BA198" s="31">
        <v>1</v>
      </c>
      <c r="BB198" s="31">
        <v>2</v>
      </c>
      <c r="BD198" s="31">
        <v>1</v>
      </c>
      <c r="BE198" s="31">
        <v>2</v>
      </c>
      <c r="BF198" s="31">
        <v>2</v>
      </c>
      <c r="BG198" s="31">
        <v>1</v>
      </c>
      <c r="BH198" s="31">
        <v>1</v>
      </c>
      <c r="BI198" s="31">
        <v>2</v>
      </c>
      <c r="BK198" s="31">
        <v>2</v>
      </c>
      <c r="BL198" s="31">
        <v>2</v>
      </c>
      <c r="BM198" s="31">
        <v>2</v>
      </c>
      <c r="BN198" s="31">
        <v>2</v>
      </c>
      <c r="BO198" s="31">
        <v>2</v>
      </c>
      <c r="BP198" s="31">
        <v>2</v>
      </c>
      <c r="BT198" s="31">
        <v>2</v>
      </c>
      <c r="BU198" s="31">
        <v>2</v>
      </c>
      <c r="BV198" s="31">
        <v>2</v>
      </c>
      <c r="BW198" s="31">
        <v>2</v>
      </c>
      <c r="BX198" s="31">
        <v>2</v>
      </c>
      <c r="BY198" s="31">
        <v>1</v>
      </c>
      <c r="BZ198" s="31">
        <v>2</v>
      </c>
      <c r="CA198" s="31">
        <v>2</v>
      </c>
      <c r="CB198" s="31">
        <v>2</v>
      </c>
      <c r="CC198" s="31">
        <v>2</v>
      </c>
      <c r="CD198" s="31">
        <v>1</v>
      </c>
      <c r="CH198" s="31">
        <v>1</v>
      </c>
      <c r="CM198" s="31">
        <v>31</v>
      </c>
      <c r="CN198" s="31">
        <v>3</v>
      </c>
      <c r="DA198" s="31">
        <v>4</v>
      </c>
      <c r="DB198" s="31">
        <v>2</v>
      </c>
      <c r="DC198" s="31">
        <v>36</v>
      </c>
      <c r="DF198" s="31">
        <v>4</v>
      </c>
      <c r="DG198" s="31">
        <v>4</v>
      </c>
      <c r="DH198" s="31">
        <v>4</v>
      </c>
      <c r="DI198" s="31">
        <v>3</v>
      </c>
      <c r="DJ198" s="31">
        <v>3</v>
      </c>
      <c r="DK198" s="31">
        <v>3</v>
      </c>
      <c r="DL198" s="31">
        <v>3</v>
      </c>
      <c r="DM198" s="31">
        <v>2</v>
      </c>
      <c r="DN198" s="31">
        <v>1</v>
      </c>
      <c r="DO198" s="31">
        <v>4</v>
      </c>
      <c r="DP198" s="31">
        <v>4</v>
      </c>
      <c r="DQ198" s="31">
        <v>4</v>
      </c>
      <c r="DR198" s="31">
        <v>39</v>
      </c>
      <c r="DS198" s="31">
        <v>0.23274214103653301</v>
      </c>
      <c r="DT198" s="31">
        <v>13.58</v>
      </c>
      <c r="DW198" s="31" t="s">
        <v>2901</v>
      </c>
      <c r="EA198" s="31" t="s">
        <v>2179</v>
      </c>
      <c r="EB198" s="31">
        <v>57</v>
      </c>
      <c r="EE198" s="31" t="s">
        <v>2902</v>
      </c>
      <c r="EF198" s="31">
        <v>6.85</v>
      </c>
      <c r="EI198" s="31" t="s">
        <v>2238</v>
      </c>
      <c r="ER198" s="31">
        <v>2.8</v>
      </c>
      <c r="EU198" s="31" t="s">
        <v>2238</v>
      </c>
      <c r="EV198" s="31">
        <v>1</v>
      </c>
      <c r="EW198" s="31">
        <v>2</v>
      </c>
      <c r="EX198" s="31">
        <v>2</v>
      </c>
      <c r="EY198" s="31">
        <v>1</v>
      </c>
      <c r="EZ198" s="31">
        <v>1</v>
      </c>
      <c r="FK198" s="31">
        <v>2</v>
      </c>
      <c r="FL198" s="31">
        <v>2</v>
      </c>
      <c r="FM198" s="31">
        <v>2</v>
      </c>
      <c r="FN198" s="31">
        <v>2</v>
      </c>
      <c r="FO198" s="31">
        <v>2</v>
      </c>
      <c r="FP198" s="31">
        <v>2</v>
      </c>
      <c r="FQ198" s="31">
        <v>2</v>
      </c>
      <c r="FR198" s="31">
        <v>2</v>
      </c>
      <c r="FS198" s="31">
        <v>4</v>
      </c>
      <c r="FT198" s="31">
        <v>2</v>
      </c>
      <c r="FU198" s="31">
        <v>2</v>
      </c>
      <c r="FV198" s="31">
        <v>2</v>
      </c>
      <c r="FW198" s="31">
        <v>1</v>
      </c>
      <c r="FX198" s="31">
        <v>1</v>
      </c>
      <c r="FY198" s="31">
        <v>2</v>
      </c>
      <c r="GA198" s="31">
        <v>2</v>
      </c>
      <c r="GB198" s="31">
        <v>2</v>
      </c>
      <c r="GC198" s="31">
        <v>1</v>
      </c>
      <c r="GE198" s="31">
        <v>2</v>
      </c>
      <c r="GG198" s="31">
        <v>1</v>
      </c>
      <c r="GH198" s="31">
        <v>2</v>
      </c>
      <c r="GJ198" s="31">
        <v>2</v>
      </c>
      <c r="GL198" s="31">
        <v>1</v>
      </c>
      <c r="GM198" s="31">
        <v>41373</v>
      </c>
      <c r="GO198" s="31">
        <v>2</v>
      </c>
      <c r="GQ198" s="31">
        <v>2</v>
      </c>
      <c r="GS198" s="31">
        <v>2</v>
      </c>
      <c r="GU198" s="31">
        <v>2</v>
      </c>
      <c r="GW198" s="31">
        <v>2</v>
      </c>
      <c r="GY198" s="31">
        <v>2</v>
      </c>
      <c r="HA198" s="31">
        <v>2</v>
      </c>
      <c r="HM198" s="31">
        <v>2</v>
      </c>
      <c r="HP198" s="31">
        <v>2</v>
      </c>
      <c r="HQ198" s="31">
        <v>2</v>
      </c>
      <c r="HR198" s="31">
        <v>2</v>
      </c>
      <c r="HS198" s="31">
        <v>2</v>
      </c>
      <c r="HT198" s="31">
        <v>2</v>
      </c>
      <c r="HU198" s="31">
        <v>2</v>
      </c>
      <c r="HV198" s="31">
        <v>2</v>
      </c>
      <c r="HZ198" s="31">
        <v>2</v>
      </c>
      <c r="IA198" s="31">
        <v>2</v>
      </c>
      <c r="IB198" s="31">
        <v>2</v>
      </c>
      <c r="IC198" s="31">
        <v>2</v>
      </c>
      <c r="ID198" s="31">
        <v>2</v>
      </c>
      <c r="IE198" s="31">
        <v>2</v>
      </c>
      <c r="IF198" s="31">
        <v>2</v>
      </c>
      <c r="IJ198" s="31">
        <v>2</v>
      </c>
      <c r="IK198" s="31">
        <v>2</v>
      </c>
      <c r="IL198" s="31">
        <v>2</v>
      </c>
      <c r="IM198" s="31">
        <v>2</v>
      </c>
      <c r="IN198" s="31">
        <v>2</v>
      </c>
      <c r="IO198" s="31">
        <v>2</v>
      </c>
      <c r="IP198" s="31">
        <v>2</v>
      </c>
      <c r="IT198" s="31">
        <v>2</v>
      </c>
      <c r="IU198" s="31">
        <v>2</v>
      </c>
      <c r="IV198" s="31">
        <v>2</v>
      </c>
      <c r="IW198" s="31">
        <v>2</v>
      </c>
      <c r="IX198" s="31">
        <v>2</v>
      </c>
      <c r="IY198" s="31">
        <v>2</v>
      </c>
      <c r="IZ198" s="31">
        <v>2</v>
      </c>
      <c r="JD198" s="31">
        <v>2</v>
      </c>
      <c r="JE198" s="31">
        <v>2</v>
      </c>
      <c r="JF198" s="31">
        <v>2</v>
      </c>
      <c r="JG198" s="31">
        <v>2</v>
      </c>
      <c r="JH198" s="31">
        <v>2</v>
      </c>
      <c r="JI198" s="31">
        <v>2</v>
      </c>
      <c r="JJ198" s="31">
        <v>2</v>
      </c>
      <c r="JZ198" s="31">
        <v>1</v>
      </c>
      <c r="KC198" s="31">
        <v>1</v>
      </c>
      <c r="LC198" s="31">
        <v>2</v>
      </c>
      <c r="LF198" s="31">
        <v>2</v>
      </c>
      <c r="LG198" s="31">
        <v>2</v>
      </c>
      <c r="LH198" s="31">
        <v>2</v>
      </c>
      <c r="LI198" s="31">
        <v>2</v>
      </c>
      <c r="LK198" s="31">
        <v>2</v>
      </c>
      <c r="LM198" s="31">
        <v>2</v>
      </c>
      <c r="LO198" s="31">
        <v>2</v>
      </c>
      <c r="LQ198" s="31">
        <v>2</v>
      </c>
      <c r="LS198" s="31">
        <v>2</v>
      </c>
      <c r="LU198" s="31">
        <v>2</v>
      </c>
      <c r="LW198" s="31">
        <v>2</v>
      </c>
      <c r="LY198" s="31">
        <v>2</v>
      </c>
      <c r="MA198" s="31">
        <v>2</v>
      </c>
      <c r="MC198" s="31">
        <v>2</v>
      </c>
      <c r="ME198" s="31">
        <v>2</v>
      </c>
      <c r="MG198" s="31">
        <v>2</v>
      </c>
      <c r="MI198" s="31">
        <v>2</v>
      </c>
      <c r="MK198" s="31">
        <v>2</v>
      </c>
      <c r="MM198" s="31">
        <v>2</v>
      </c>
      <c r="MO198" s="31">
        <v>2</v>
      </c>
      <c r="MQ198" s="31">
        <v>2</v>
      </c>
      <c r="MS198" s="31">
        <v>2</v>
      </c>
      <c r="MU198" s="31">
        <v>2</v>
      </c>
      <c r="MW198" s="31">
        <v>2</v>
      </c>
      <c r="MY198" s="31" t="s">
        <v>355</v>
      </c>
      <c r="NC198" s="31">
        <v>2</v>
      </c>
      <c r="NE198" s="31">
        <v>2</v>
      </c>
      <c r="NG198" s="31">
        <v>2</v>
      </c>
      <c r="NI198" s="31">
        <v>2</v>
      </c>
      <c r="NK198" s="31">
        <v>2</v>
      </c>
      <c r="NM198" s="31">
        <v>2</v>
      </c>
      <c r="NO198" s="31">
        <v>2</v>
      </c>
      <c r="NQ198" s="31">
        <v>2</v>
      </c>
      <c r="NS198" s="31">
        <v>2</v>
      </c>
      <c r="NU198" s="31">
        <v>2</v>
      </c>
      <c r="NW198" s="31">
        <v>2</v>
      </c>
      <c r="NY198" s="31">
        <v>2</v>
      </c>
      <c r="OA198" s="31">
        <v>2</v>
      </c>
      <c r="OC198" s="31">
        <v>2</v>
      </c>
      <c r="OE198" s="31">
        <v>2</v>
      </c>
      <c r="OG198" s="31">
        <v>2</v>
      </c>
      <c r="OI198" s="31">
        <v>2</v>
      </c>
      <c r="OK198" s="31">
        <v>2</v>
      </c>
      <c r="OM198" s="31">
        <v>2</v>
      </c>
      <c r="OO198" s="31">
        <v>2</v>
      </c>
      <c r="OQ198" s="31" t="s">
        <v>355</v>
      </c>
      <c r="OS198" s="31">
        <v>2</v>
      </c>
      <c r="OU198" s="31">
        <v>2</v>
      </c>
      <c r="OW198" s="31">
        <v>2</v>
      </c>
      <c r="OY198" s="31">
        <v>2</v>
      </c>
      <c r="PA198" s="31">
        <v>2</v>
      </c>
      <c r="PC198" s="31">
        <v>2</v>
      </c>
      <c r="PE198" s="31">
        <v>2</v>
      </c>
      <c r="PG198" s="31">
        <v>2</v>
      </c>
      <c r="PI198" s="31">
        <v>2</v>
      </c>
      <c r="PK198" s="31">
        <v>2</v>
      </c>
      <c r="PM198" s="31">
        <v>2</v>
      </c>
      <c r="PO198" s="31">
        <v>2</v>
      </c>
      <c r="PQ198" s="31">
        <v>2</v>
      </c>
      <c r="PS198" s="31">
        <v>2</v>
      </c>
      <c r="PU198" s="31">
        <v>2</v>
      </c>
      <c r="PW198" s="31">
        <v>2</v>
      </c>
      <c r="PY198" s="31">
        <v>2</v>
      </c>
      <c r="QA198" s="31">
        <v>2</v>
      </c>
      <c r="QC198" s="31">
        <v>2</v>
      </c>
      <c r="QE198" s="31">
        <v>2</v>
      </c>
      <c r="QG198" s="31">
        <v>2</v>
      </c>
      <c r="QI198" s="31" t="s">
        <v>355</v>
      </c>
      <c r="QK198" s="31">
        <v>1</v>
      </c>
      <c r="QL198" s="31">
        <v>2</v>
      </c>
      <c r="QM198" s="31">
        <v>2</v>
      </c>
      <c r="QN198" s="31">
        <v>2</v>
      </c>
      <c r="QO198" s="31">
        <v>2</v>
      </c>
      <c r="QP198" s="31">
        <v>2</v>
      </c>
      <c r="QQ198" s="31">
        <v>2</v>
      </c>
      <c r="QR198" s="31">
        <v>2</v>
      </c>
      <c r="QS198" s="31">
        <v>2</v>
      </c>
      <c r="QT198" s="31">
        <v>1</v>
      </c>
      <c r="QU198" s="31">
        <v>2</v>
      </c>
      <c r="QV198" s="31">
        <v>2</v>
      </c>
      <c r="QW198" s="31">
        <v>2</v>
      </c>
      <c r="QX198" s="31">
        <v>2</v>
      </c>
      <c r="QY198" s="31">
        <v>2</v>
      </c>
      <c r="QZ198" s="31">
        <v>2</v>
      </c>
      <c r="RA198" s="31">
        <v>2</v>
      </c>
      <c r="RB198" s="31">
        <v>2</v>
      </c>
      <c r="RC198" s="31">
        <v>2</v>
      </c>
      <c r="RD198" s="31">
        <v>2</v>
      </c>
      <c r="RE198" s="31">
        <v>2</v>
      </c>
      <c r="RF198" s="31">
        <v>2</v>
      </c>
      <c r="RG198" s="31">
        <v>2</v>
      </c>
      <c r="RH198" s="31">
        <v>2</v>
      </c>
      <c r="RI198" s="31">
        <v>2</v>
      </c>
      <c r="RJ198" s="31">
        <v>2</v>
      </c>
      <c r="RK198" s="31">
        <v>2</v>
      </c>
      <c r="RL198" s="31">
        <v>2</v>
      </c>
      <c r="RM198" s="31">
        <v>2</v>
      </c>
      <c r="RN198" s="31">
        <v>2</v>
      </c>
      <c r="RO198" s="31">
        <v>2</v>
      </c>
      <c r="RP198" s="31">
        <v>2</v>
      </c>
      <c r="RQ198" s="31">
        <v>2</v>
      </c>
      <c r="RR198" s="31">
        <v>1</v>
      </c>
      <c r="RS198" s="31">
        <v>1</v>
      </c>
      <c r="RT198" s="31" t="s">
        <v>2914</v>
      </c>
      <c r="RU198" s="31" t="s">
        <v>2914</v>
      </c>
      <c r="RV198" s="31" t="s">
        <v>355</v>
      </c>
      <c r="RW198" s="31" t="s">
        <v>355</v>
      </c>
      <c r="RX198" s="31">
        <v>2</v>
      </c>
      <c r="RY198" s="31">
        <v>1</v>
      </c>
      <c r="RZ198" s="31">
        <v>2</v>
      </c>
      <c r="SA198" s="31">
        <v>2</v>
      </c>
      <c r="SB198" s="31">
        <v>2</v>
      </c>
      <c r="SC198" s="31">
        <v>2</v>
      </c>
      <c r="SD198" s="31">
        <v>2</v>
      </c>
      <c r="SE198" s="31">
        <v>1</v>
      </c>
      <c r="SF198" s="31">
        <v>2</v>
      </c>
      <c r="SG198" s="31">
        <v>2</v>
      </c>
      <c r="SH198" s="31">
        <v>2</v>
      </c>
      <c r="SI198" s="31">
        <v>2</v>
      </c>
      <c r="SJ198" s="31">
        <v>2</v>
      </c>
      <c r="SK198" s="31">
        <v>2</v>
      </c>
      <c r="SL198" s="31">
        <v>2</v>
      </c>
      <c r="UA198" s="31">
        <v>1</v>
      </c>
    </row>
    <row r="199" spans="1:547" s="31" customFormat="1" ht="13.5" customHeight="1">
      <c r="A199" s="31">
        <f t="shared" si="3"/>
        <v>197</v>
      </c>
      <c r="B199" s="31">
        <v>197</v>
      </c>
      <c r="C199" s="31">
        <v>8</v>
      </c>
      <c r="D199" s="31" t="s">
        <v>2899</v>
      </c>
      <c r="E199" s="31" t="s">
        <v>2915</v>
      </c>
      <c r="H199" s="31">
        <v>42115</v>
      </c>
      <c r="I199" s="31">
        <v>25155</v>
      </c>
      <c r="J199" s="31">
        <v>1</v>
      </c>
      <c r="K199" s="31">
        <v>1</v>
      </c>
      <c r="L199" s="31">
        <v>5</v>
      </c>
      <c r="M199" s="31">
        <v>1</v>
      </c>
      <c r="N199" s="31">
        <v>5</v>
      </c>
      <c r="O199" s="31">
        <v>1</v>
      </c>
      <c r="Q199" s="31">
        <v>1</v>
      </c>
      <c r="R199" s="31">
        <v>41334</v>
      </c>
      <c r="S199" s="31">
        <v>41334</v>
      </c>
      <c r="T199" s="31">
        <v>41671</v>
      </c>
      <c r="V199" s="31">
        <v>42655</v>
      </c>
      <c r="W199" s="31">
        <v>2</v>
      </c>
      <c r="X199" s="31">
        <v>1</v>
      </c>
      <c r="Y199" s="31">
        <v>2</v>
      </c>
      <c r="Z199" s="31">
        <v>2</v>
      </c>
      <c r="AA199" s="31">
        <v>2</v>
      </c>
      <c r="AB199" s="31">
        <v>2</v>
      </c>
      <c r="AC199" s="31">
        <v>2</v>
      </c>
      <c r="AD199" s="31">
        <v>2</v>
      </c>
      <c r="AE199" s="31">
        <v>1</v>
      </c>
      <c r="AH199" s="31">
        <v>2</v>
      </c>
      <c r="AI199" s="31">
        <v>6</v>
      </c>
      <c r="AJ199" s="31">
        <v>2</v>
      </c>
      <c r="AK199" s="31">
        <v>4</v>
      </c>
      <c r="AL199" s="31">
        <v>2</v>
      </c>
      <c r="AN199" s="31">
        <v>1</v>
      </c>
      <c r="AO199" s="31">
        <v>2</v>
      </c>
      <c r="AP199" s="31">
        <v>2</v>
      </c>
      <c r="AQ199" s="31">
        <v>1</v>
      </c>
      <c r="AR199" s="31">
        <v>1</v>
      </c>
      <c r="AS199" s="31">
        <v>1</v>
      </c>
      <c r="AT199" s="31">
        <v>1</v>
      </c>
      <c r="AU199" s="31">
        <v>2</v>
      </c>
      <c r="AW199" s="31">
        <v>1</v>
      </c>
      <c r="AX199" s="31">
        <v>2</v>
      </c>
      <c r="AY199" s="31">
        <v>2</v>
      </c>
      <c r="AZ199" s="31">
        <v>1</v>
      </c>
      <c r="BA199" s="31">
        <v>1</v>
      </c>
      <c r="BB199" s="31">
        <v>2</v>
      </c>
      <c r="BD199" s="31">
        <v>1</v>
      </c>
      <c r="BE199" s="31">
        <v>2</v>
      </c>
      <c r="BF199" s="31">
        <v>2</v>
      </c>
      <c r="BG199" s="31">
        <v>1</v>
      </c>
      <c r="BH199" s="31">
        <v>1</v>
      </c>
      <c r="BI199" s="31">
        <v>2</v>
      </c>
      <c r="BK199" s="31">
        <v>2</v>
      </c>
      <c r="BL199" s="31">
        <v>2</v>
      </c>
      <c r="BM199" s="31">
        <v>1</v>
      </c>
      <c r="BN199" s="31">
        <v>2</v>
      </c>
      <c r="BO199" s="31">
        <v>2</v>
      </c>
      <c r="BP199" s="31">
        <v>1</v>
      </c>
      <c r="BQ199" s="31">
        <v>1</v>
      </c>
      <c r="BT199" s="31">
        <v>2</v>
      </c>
      <c r="BU199" s="31">
        <v>2</v>
      </c>
      <c r="BV199" s="31">
        <v>2</v>
      </c>
      <c r="BW199" s="31">
        <v>2</v>
      </c>
      <c r="BX199" s="31">
        <v>2</v>
      </c>
      <c r="BY199" s="31">
        <v>1</v>
      </c>
      <c r="BZ199" s="31">
        <v>2</v>
      </c>
      <c r="CA199" s="31">
        <v>2</v>
      </c>
      <c r="CB199" s="31">
        <v>2</v>
      </c>
      <c r="CC199" s="31">
        <v>2</v>
      </c>
      <c r="CD199" s="31">
        <v>1</v>
      </c>
      <c r="CE199" s="31">
        <v>94</v>
      </c>
      <c r="CH199" s="31">
        <v>1</v>
      </c>
      <c r="CM199" s="31">
        <v>1</v>
      </c>
      <c r="CN199" s="31">
        <v>31</v>
      </c>
      <c r="CO199" s="31">
        <v>12</v>
      </c>
      <c r="CP199" s="31">
        <v>3</v>
      </c>
      <c r="CQ199" s="31">
        <v>18</v>
      </c>
      <c r="CR199" s="31">
        <v>23</v>
      </c>
      <c r="DA199" s="31">
        <v>1</v>
      </c>
      <c r="DB199" s="31">
        <v>3</v>
      </c>
      <c r="DC199" s="31">
        <v>11</v>
      </c>
      <c r="DD199" s="31">
        <v>2</v>
      </c>
      <c r="DE199" s="31">
        <v>14</v>
      </c>
      <c r="DF199" s="31">
        <v>1</v>
      </c>
      <c r="DG199" s="31">
        <v>0</v>
      </c>
      <c r="DH199" s="31">
        <v>3</v>
      </c>
      <c r="DI199" s="31">
        <v>3</v>
      </c>
      <c r="DJ199" s="31">
        <v>3</v>
      </c>
      <c r="DK199" s="31">
        <v>3</v>
      </c>
      <c r="DL199" s="31">
        <v>3</v>
      </c>
      <c r="DM199" s="31">
        <v>3</v>
      </c>
      <c r="DN199" s="31">
        <v>3</v>
      </c>
      <c r="DO199" s="31">
        <v>3</v>
      </c>
      <c r="DP199" s="31">
        <v>4</v>
      </c>
      <c r="DQ199" s="31">
        <v>3</v>
      </c>
      <c r="DR199" s="31">
        <v>32</v>
      </c>
      <c r="DS199" s="31">
        <v>0.62355953905249595</v>
      </c>
      <c r="DT199" s="31">
        <v>7.85</v>
      </c>
      <c r="DV199" s="31">
        <v>3.17</v>
      </c>
      <c r="DW199" s="31" t="s">
        <v>2901</v>
      </c>
      <c r="EB199" s="31">
        <v>61</v>
      </c>
      <c r="EC199" s="31">
        <v>72</v>
      </c>
      <c r="ED199" s="31">
        <v>127</v>
      </c>
      <c r="EE199" s="31" t="s">
        <v>2902</v>
      </c>
      <c r="EV199" s="31">
        <v>2</v>
      </c>
      <c r="EW199" s="31">
        <v>2</v>
      </c>
      <c r="EX199" s="31">
        <v>2</v>
      </c>
      <c r="EY199" s="31">
        <v>2</v>
      </c>
      <c r="EZ199" s="31">
        <v>1</v>
      </c>
      <c r="FD199" s="31">
        <v>70.400000000000006</v>
      </c>
      <c r="FE199" s="31">
        <v>70.099999999999895</v>
      </c>
      <c r="FF199" s="31">
        <v>9.4</v>
      </c>
      <c r="FK199" s="31">
        <v>2</v>
      </c>
      <c r="FL199" s="31">
        <v>2</v>
      </c>
      <c r="FM199" s="31">
        <v>2</v>
      </c>
      <c r="FN199" s="31">
        <v>2</v>
      </c>
      <c r="FO199" s="31">
        <v>2</v>
      </c>
      <c r="FP199" s="31">
        <v>2</v>
      </c>
      <c r="FQ199" s="31">
        <v>2</v>
      </c>
      <c r="FR199" s="31">
        <v>2</v>
      </c>
      <c r="FS199" s="31">
        <v>4</v>
      </c>
      <c r="FT199" s="31">
        <v>2</v>
      </c>
      <c r="FU199" s="31">
        <v>2</v>
      </c>
      <c r="FV199" s="31">
        <v>2</v>
      </c>
      <c r="FW199" s="31">
        <v>1</v>
      </c>
      <c r="FX199" s="31">
        <v>1</v>
      </c>
      <c r="FY199" s="31">
        <v>2</v>
      </c>
      <c r="GA199" s="31">
        <v>2</v>
      </c>
      <c r="GB199" s="31">
        <v>2</v>
      </c>
      <c r="GC199" s="31">
        <v>2</v>
      </c>
      <c r="GE199" s="31">
        <v>2</v>
      </c>
      <c r="GH199" s="31">
        <v>2</v>
      </c>
      <c r="GJ199" s="31">
        <v>2</v>
      </c>
      <c r="GL199" s="31">
        <v>1</v>
      </c>
      <c r="GM199" s="31">
        <v>41640</v>
      </c>
      <c r="GN199" s="31" t="s">
        <v>355</v>
      </c>
      <c r="GO199" s="31">
        <v>2</v>
      </c>
      <c r="GQ199" s="31">
        <v>2</v>
      </c>
      <c r="GS199" s="31">
        <v>2</v>
      </c>
      <c r="GU199" s="31">
        <v>2</v>
      </c>
      <c r="GW199" s="31">
        <v>2</v>
      </c>
      <c r="GY199" s="31">
        <v>2</v>
      </c>
      <c r="HA199" s="31">
        <v>1</v>
      </c>
      <c r="HM199" s="31">
        <v>2</v>
      </c>
      <c r="HP199" s="31">
        <v>2</v>
      </c>
      <c r="HQ199" s="31">
        <v>2</v>
      </c>
      <c r="HR199" s="31">
        <v>2</v>
      </c>
      <c r="HS199" s="31">
        <v>2</v>
      </c>
      <c r="HT199" s="31">
        <v>2</v>
      </c>
      <c r="HU199" s="31">
        <v>2</v>
      </c>
      <c r="HV199" s="31">
        <v>2</v>
      </c>
      <c r="HZ199" s="31">
        <v>2</v>
      </c>
      <c r="IA199" s="31">
        <v>2</v>
      </c>
      <c r="IB199" s="31">
        <v>2</v>
      </c>
      <c r="IC199" s="31">
        <v>2</v>
      </c>
      <c r="ID199" s="31">
        <v>2</v>
      </c>
      <c r="IE199" s="31">
        <v>2</v>
      </c>
      <c r="IF199" s="31">
        <v>2</v>
      </c>
      <c r="IJ199" s="31">
        <v>2</v>
      </c>
      <c r="IK199" s="31">
        <v>2</v>
      </c>
      <c r="IL199" s="31">
        <v>2</v>
      </c>
      <c r="IM199" s="31">
        <v>2</v>
      </c>
      <c r="IN199" s="31">
        <v>2</v>
      </c>
      <c r="IO199" s="31">
        <v>2</v>
      </c>
      <c r="IP199" s="31">
        <v>2</v>
      </c>
      <c r="IT199" s="31">
        <v>2</v>
      </c>
      <c r="IU199" s="31">
        <v>2</v>
      </c>
      <c r="IV199" s="31">
        <v>2</v>
      </c>
      <c r="IW199" s="31">
        <v>2</v>
      </c>
      <c r="IX199" s="31">
        <v>2</v>
      </c>
      <c r="IY199" s="31">
        <v>2</v>
      </c>
      <c r="IZ199" s="31">
        <v>2</v>
      </c>
      <c r="JD199" s="31">
        <v>2</v>
      </c>
      <c r="JE199" s="31">
        <v>2</v>
      </c>
      <c r="JF199" s="31">
        <v>2</v>
      </c>
      <c r="JG199" s="31">
        <v>2</v>
      </c>
      <c r="JH199" s="31">
        <v>2</v>
      </c>
      <c r="JI199" s="31">
        <v>2</v>
      </c>
      <c r="JJ199" s="31">
        <v>2</v>
      </c>
      <c r="JN199" s="31" t="s">
        <v>1435</v>
      </c>
      <c r="JZ199" s="31">
        <v>1</v>
      </c>
      <c r="KC199" s="31">
        <v>1</v>
      </c>
      <c r="LA199" s="31" t="s">
        <v>359</v>
      </c>
      <c r="LB199" s="31" t="s">
        <v>370</v>
      </c>
      <c r="LC199" s="31">
        <v>2</v>
      </c>
      <c r="LE199" s="31" t="s">
        <v>370</v>
      </c>
      <c r="LF199" s="31">
        <v>2</v>
      </c>
      <c r="LG199" s="31">
        <v>2</v>
      </c>
      <c r="LH199" s="31">
        <v>1</v>
      </c>
      <c r="LI199" s="31">
        <v>2</v>
      </c>
      <c r="LK199" s="31">
        <v>2</v>
      </c>
      <c r="LM199" s="31">
        <v>2</v>
      </c>
      <c r="LO199" s="31">
        <v>2</v>
      </c>
      <c r="LQ199" s="31">
        <v>2</v>
      </c>
      <c r="LS199" s="31">
        <v>2</v>
      </c>
      <c r="LU199" s="31">
        <v>2</v>
      </c>
      <c r="LW199" s="31">
        <v>2</v>
      </c>
      <c r="LY199" s="31">
        <v>1</v>
      </c>
      <c r="LZ199" s="31">
        <v>10</v>
      </c>
      <c r="MA199" s="31">
        <v>2</v>
      </c>
      <c r="MC199" s="31">
        <v>2</v>
      </c>
      <c r="ME199" s="31">
        <v>2</v>
      </c>
      <c r="MG199" s="31">
        <v>2</v>
      </c>
      <c r="MI199" s="31">
        <v>2</v>
      </c>
      <c r="MK199" s="31">
        <v>2</v>
      </c>
      <c r="MM199" s="31">
        <v>2</v>
      </c>
      <c r="MO199" s="31">
        <v>2</v>
      </c>
      <c r="MQ199" s="31">
        <v>2</v>
      </c>
      <c r="MS199" s="31">
        <v>2</v>
      </c>
      <c r="MU199" s="31">
        <v>2</v>
      </c>
      <c r="MW199" s="31">
        <v>2</v>
      </c>
      <c r="MY199" s="31" t="s">
        <v>355</v>
      </c>
      <c r="NC199" s="31">
        <v>2</v>
      </c>
      <c r="NE199" s="31">
        <v>2</v>
      </c>
      <c r="NG199" s="31">
        <v>2</v>
      </c>
      <c r="NI199" s="31">
        <v>2</v>
      </c>
      <c r="NK199" s="31">
        <v>2</v>
      </c>
      <c r="NM199" s="31">
        <v>2</v>
      </c>
      <c r="NO199" s="31">
        <v>2</v>
      </c>
      <c r="NQ199" s="31">
        <v>1</v>
      </c>
      <c r="NR199" s="31">
        <v>5</v>
      </c>
      <c r="NS199" s="31">
        <v>2</v>
      </c>
      <c r="NU199" s="31">
        <v>2</v>
      </c>
      <c r="NW199" s="31">
        <v>2</v>
      </c>
      <c r="NY199" s="31">
        <v>2</v>
      </c>
      <c r="OA199" s="31">
        <v>2</v>
      </c>
      <c r="OC199" s="31">
        <v>2</v>
      </c>
      <c r="OE199" s="31">
        <v>2</v>
      </c>
      <c r="OG199" s="31">
        <v>2</v>
      </c>
      <c r="OI199" s="31">
        <v>2</v>
      </c>
      <c r="OK199" s="31">
        <v>2</v>
      </c>
      <c r="OM199" s="31">
        <v>2</v>
      </c>
      <c r="OO199" s="31">
        <v>2</v>
      </c>
      <c r="OQ199" s="31" t="s">
        <v>355</v>
      </c>
      <c r="OS199" s="31">
        <v>2</v>
      </c>
      <c r="OU199" s="31">
        <v>2</v>
      </c>
      <c r="OW199" s="31">
        <v>2</v>
      </c>
      <c r="OY199" s="31">
        <v>2</v>
      </c>
      <c r="PA199" s="31">
        <v>2</v>
      </c>
      <c r="PC199" s="31">
        <v>2</v>
      </c>
      <c r="PE199" s="31">
        <v>2</v>
      </c>
      <c r="PG199" s="31">
        <v>2</v>
      </c>
      <c r="PI199" s="31">
        <v>2</v>
      </c>
      <c r="PK199" s="31">
        <v>2</v>
      </c>
      <c r="PM199" s="31">
        <v>2</v>
      </c>
      <c r="PO199" s="31">
        <v>2</v>
      </c>
      <c r="PQ199" s="31">
        <v>2</v>
      </c>
      <c r="PS199" s="31">
        <v>2</v>
      </c>
      <c r="PU199" s="31">
        <v>2</v>
      </c>
      <c r="PW199" s="31">
        <v>2</v>
      </c>
      <c r="PY199" s="31">
        <v>2</v>
      </c>
      <c r="QA199" s="31">
        <v>2</v>
      </c>
      <c r="QC199" s="31">
        <v>2</v>
      </c>
      <c r="QE199" s="31">
        <v>2</v>
      </c>
      <c r="QG199" s="31">
        <v>2</v>
      </c>
      <c r="QI199" s="31" t="s">
        <v>355</v>
      </c>
      <c r="QK199" s="31">
        <v>1</v>
      </c>
      <c r="QL199" s="31">
        <v>2</v>
      </c>
      <c r="QM199" s="31">
        <v>2</v>
      </c>
      <c r="QN199" s="31">
        <v>2</v>
      </c>
      <c r="QO199" s="31">
        <v>2</v>
      </c>
      <c r="QP199" s="31">
        <v>2</v>
      </c>
      <c r="QQ199" s="31">
        <v>2</v>
      </c>
      <c r="QR199" s="31">
        <v>2</v>
      </c>
      <c r="QS199" s="31">
        <v>2</v>
      </c>
      <c r="QT199" s="31">
        <v>2</v>
      </c>
      <c r="QU199" s="31">
        <v>2</v>
      </c>
      <c r="QV199" s="31">
        <v>2</v>
      </c>
      <c r="QW199" s="31">
        <v>2</v>
      </c>
      <c r="QX199" s="31">
        <v>2</v>
      </c>
      <c r="QY199" s="31">
        <v>2</v>
      </c>
      <c r="QZ199" s="31">
        <v>2</v>
      </c>
      <c r="RA199" s="31">
        <v>2</v>
      </c>
      <c r="RB199" s="31">
        <v>2</v>
      </c>
      <c r="RC199" s="31">
        <v>2</v>
      </c>
      <c r="RD199" s="31">
        <v>2</v>
      </c>
      <c r="RE199" s="31">
        <v>2</v>
      </c>
      <c r="RF199" s="31">
        <v>2</v>
      </c>
      <c r="RG199" s="31">
        <v>2</v>
      </c>
      <c r="RH199" s="31">
        <v>2</v>
      </c>
      <c r="RI199" s="31">
        <v>2</v>
      </c>
      <c r="RJ199" s="31">
        <v>2</v>
      </c>
      <c r="RK199" s="31">
        <v>2</v>
      </c>
      <c r="RL199" s="31">
        <v>2</v>
      </c>
      <c r="RM199" s="31">
        <v>2</v>
      </c>
      <c r="RN199" s="31">
        <v>2</v>
      </c>
      <c r="RO199" s="31">
        <v>2</v>
      </c>
      <c r="RP199" s="31">
        <v>2</v>
      </c>
      <c r="RQ199" s="31">
        <v>2</v>
      </c>
      <c r="RR199" s="31">
        <v>2</v>
      </c>
      <c r="RS199" s="31">
        <v>2</v>
      </c>
      <c r="RT199" s="31" t="s">
        <v>2916</v>
      </c>
      <c r="RU199" s="31" t="s">
        <v>2916</v>
      </c>
      <c r="RV199" s="31" t="s">
        <v>355</v>
      </c>
      <c r="RW199" s="31" t="s">
        <v>355</v>
      </c>
      <c r="RX199" s="31">
        <v>3</v>
      </c>
      <c r="RY199" s="31">
        <v>1</v>
      </c>
      <c r="RZ199" s="31">
        <v>2</v>
      </c>
      <c r="SA199" s="31">
        <v>1</v>
      </c>
      <c r="SB199" s="31">
        <v>2</v>
      </c>
      <c r="SC199" s="31">
        <v>1</v>
      </c>
      <c r="SD199" s="31">
        <v>3</v>
      </c>
      <c r="SE199" s="31">
        <v>1</v>
      </c>
      <c r="SF199" s="31">
        <v>2</v>
      </c>
      <c r="SG199" s="31">
        <v>1</v>
      </c>
      <c r="SH199" s="31">
        <v>2</v>
      </c>
      <c r="SI199" s="31">
        <v>1</v>
      </c>
      <c r="SJ199" s="31">
        <v>2</v>
      </c>
      <c r="SK199" s="31">
        <v>2</v>
      </c>
      <c r="SL199" s="31">
        <v>2</v>
      </c>
      <c r="SM199" s="31" t="s">
        <v>1430</v>
      </c>
      <c r="SO199" s="31">
        <v>2</v>
      </c>
      <c r="SP199" s="31">
        <v>2</v>
      </c>
      <c r="SQ199" s="31">
        <v>2</v>
      </c>
      <c r="SR199" s="31">
        <v>2</v>
      </c>
      <c r="SS199" s="31">
        <v>2</v>
      </c>
      <c r="ST199" s="31">
        <v>2</v>
      </c>
      <c r="SU199" s="31">
        <v>2</v>
      </c>
      <c r="SV199" s="31">
        <v>2</v>
      </c>
      <c r="SW199" s="31" t="s">
        <v>1430</v>
      </c>
      <c r="SX199" s="31">
        <v>6</v>
      </c>
      <c r="SZ199" s="31">
        <v>2</v>
      </c>
      <c r="TA199" s="31">
        <v>2</v>
      </c>
      <c r="TB199" s="31">
        <v>2</v>
      </c>
      <c r="TC199" s="31">
        <v>2</v>
      </c>
      <c r="TD199" s="31">
        <v>2</v>
      </c>
      <c r="TE199" s="31">
        <v>2</v>
      </c>
      <c r="TF199" s="31">
        <v>2</v>
      </c>
      <c r="TG199" s="31">
        <v>2</v>
      </c>
      <c r="TH199" s="31" t="s">
        <v>1430</v>
      </c>
      <c r="TJ199" s="31" t="s">
        <v>1430</v>
      </c>
      <c r="TK199" s="31" t="s">
        <v>1430</v>
      </c>
      <c r="TL199" s="31" t="s">
        <v>1430</v>
      </c>
      <c r="TM199" s="31" t="s">
        <v>2917</v>
      </c>
      <c r="TQ199" s="31">
        <v>15</v>
      </c>
      <c r="TS199" s="31">
        <v>2</v>
      </c>
      <c r="TT199" s="31">
        <v>2</v>
      </c>
      <c r="TU199" s="31">
        <v>2</v>
      </c>
      <c r="TV199" s="31">
        <v>2</v>
      </c>
      <c r="TW199" s="31">
        <v>2</v>
      </c>
      <c r="TX199" s="31">
        <v>2</v>
      </c>
      <c r="TY199" s="31">
        <v>2</v>
      </c>
      <c r="TZ199" s="31">
        <v>2</v>
      </c>
      <c r="UA199" s="31">
        <v>1</v>
      </c>
    </row>
    <row r="200" spans="1:547" s="31" customFormat="1" ht="13.5" customHeight="1">
      <c r="A200" s="31">
        <f t="shared" si="3"/>
        <v>198</v>
      </c>
      <c r="B200" s="31">
        <v>198</v>
      </c>
      <c r="C200" s="31">
        <v>9</v>
      </c>
      <c r="D200" s="31" t="s">
        <v>2899</v>
      </c>
      <c r="E200" s="31" t="s">
        <v>2918</v>
      </c>
      <c r="H200" s="31">
        <v>42488</v>
      </c>
      <c r="I200" s="31">
        <v>19045</v>
      </c>
      <c r="J200" s="31">
        <v>2</v>
      </c>
      <c r="K200" s="31">
        <v>1</v>
      </c>
      <c r="L200" s="31">
        <v>5</v>
      </c>
      <c r="M200" s="31">
        <v>2</v>
      </c>
      <c r="N200" s="31">
        <v>2</v>
      </c>
      <c r="O200" s="31">
        <v>1</v>
      </c>
      <c r="P200" s="31">
        <v>2</v>
      </c>
      <c r="Q200" s="31">
        <v>1</v>
      </c>
      <c r="R200" s="31">
        <v>35065</v>
      </c>
      <c r="S200" s="31">
        <v>36161</v>
      </c>
      <c r="T200" s="31">
        <v>40933</v>
      </c>
      <c r="W200" s="31">
        <v>1</v>
      </c>
      <c r="X200" s="31">
        <v>2</v>
      </c>
      <c r="Y200" s="31">
        <v>2</v>
      </c>
      <c r="Z200" s="31">
        <v>2</v>
      </c>
      <c r="AA200" s="31">
        <v>2</v>
      </c>
      <c r="AB200" s="31">
        <v>2</v>
      </c>
      <c r="AC200" s="31">
        <v>2</v>
      </c>
      <c r="AD200" s="31">
        <v>2</v>
      </c>
      <c r="AE200" s="31">
        <v>3</v>
      </c>
      <c r="AF200" s="31">
        <v>2</v>
      </c>
      <c r="AG200" s="31">
        <v>1</v>
      </c>
      <c r="AH200" s="31">
        <v>2</v>
      </c>
      <c r="AI200" s="31">
        <v>6</v>
      </c>
      <c r="AJ200" s="31">
        <v>1</v>
      </c>
      <c r="AK200" s="31">
        <v>4</v>
      </c>
      <c r="AL200" s="31">
        <v>2</v>
      </c>
      <c r="AN200" s="31">
        <v>1</v>
      </c>
      <c r="AO200" s="31">
        <v>2</v>
      </c>
      <c r="AP200" s="31">
        <v>2</v>
      </c>
      <c r="AQ200" s="31">
        <v>2</v>
      </c>
      <c r="AR200" s="31">
        <v>2</v>
      </c>
      <c r="AS200" s="31">
        <v>2</v>
      </c>
      <c r="AT200" s="31">
        <v>2</v>
      </c>
      <c r="AU200" s="31">
        <v>2</v>
      </c>
      <c r="AW200" s="31">
        <v>1</v>
      </c>
      <c r="AX200" s="31">
        <v>2</v>
      </c>
      <c r="AY200" s="31">
        <v>1</v>
      </c>
      <c r="AZ200" s="31">
        <v>2</v>
      </c>
      <c r="BA200" s="31">
        <v>2</v>
      </c>
      <c r="BB200" s="31">
        <v>2</v>
      </c>
      <c r="BD200" s="31">
        <v>1</v>
      </c>
      <c r="BE200" s="31">
        <v>1</v>
      </c>
      <c r="BF200" s="31">
        <v>1</v>
      </c>
      <c r="BG200" s="31">
        <v>2</v>
      </c>
      <c r="BH200" s="31">
        <v>1</v>
      </c>
      <c r="BI200" s="31">
        <v>2</v>
      </c>
      <c r="BK200" s="31">
        <v>2</v>
      </c>
      <c r="BL200" s="31">
        <v>1</v>
      </c>
      <c r="BM200" s="31">
        <v>2</v>
      </c>
      <c r="BN200" s="31">
        <v>2</v>
      </c>
      <c r="BO200" s="31">
        <v>2</v>
      </c>
      <c r="BP200" s="31">
        <v>2</v>
      </c>
      <c r="BQ200" s="31">
        <v>3</v>
      </c>
      <c r="BR200" s="31">
        <v>2</v>
      </c>
      <c r="BS200" s="31" t="s">
        <v>2919</v>
      </c>
      <c r="BT200" s="31">
        <v>2</v>
      </c>
      <c r="BU200" s="31">
        <v>2</v>
      </c>
      <c r="BV200" s="31">
        <v>2</v>
      </c>
      <c r="BW200" s="31">
        <v>2</v>
      </c>
      <c r="BX200" s="31">
        <v>2</v>
      </c>
      <c r="BY200" s="31">
        <v>1</v>
      </c>
      <c r="BZ200" s="31">
        <v>2</v>
      </c>
      <c r="CA200" s="31">
        <v>2</v>
      </c>
      <c r="CB200" s="31">
        <v>1</v>
      </c>
      <c r="CC200" s="31">
        <v>1</v>
      </c>
      <c r="CD200" s="31">
        <v>1</v>
      </c>
      <c r="CE200" s="31">
        <v>107</v>
      </c>
      <c r="CH200" s="31">
        <v>1</v>
      </c>
      <c r="CM200" s="31">
        <v>17</v>
      </c>
      <c r="CN200" s="31">
        <v>20</v>
      </c>
      <c r="CO200" s="31">
        <v>25</v>
      </c>
      <c r="CP200" s="31">
        <v>23</v>
      </c>
      <c r="CQ200" s="31">
        <v>6</v>
      </c>
      <c r="CR200" s="31">
        <v>11</v>
      </c>
      <c r="CS200" s="31">
        <v>1</v>
      </c>
      <c r="DA200" s="31">
        <v>4</v>
      </c>
      <c r="DB200" s="31">
        <v>2</v>
      </c>
      <c r="DC200" s="31">
        <v>20</v>
      </c>
      <c r="DD200" s="31">
        <v>1</v>
      </c>
      <c r="DE200" s="31">
        <v>20</v>
      </c>
      <c r="DF200" s="31">
        <v>3</v>
      </c>
      <c r="DG200" s="31">
        <v>4</v>
      </c>
      <c r="DH200" s="31">
        <v>3</v>
      </c>
      <c r="DI200" s="31">
        <v>4</v>
      </c>
      <c r="DJ200" s="31">
        <v>4</v>
      </c>
      <c r="DK200" s="31">
        <v>3</v>
      </c>
      <c r="DL200" s="31">
        <v>4</v>
      </c>
      <c r="DM200" s="31">
        <v>3</v>
      </c>
      <c r="DN200" s="31">
        <v>3</v>
      </c>
      <c r="DO200" s="31">
        <v>4</v>
      </c>
      <c r="DP200" s="31">
        <v>4</v>
      </c>
      <c r="DQ200" s="31">
        <v>4</v>
      </c>
      <c r="DR200" s="31">
        <v>43</v>
      </c>
      <c r="DS200" s="31">
        <v>2.0502155462750901E-2</v>
      </c>
      <c r="DT200" s="31">
        <v>2.4500000000000002</v>
      </c>
      <c r="DV200" s="31">
        <v>3.17</v>
      </c>
      <c r="DW200" s="31" t="s">
        <v>2901</v>
      </c>
      <c r="DX200" s="31">
        <v>42</v>
      </c>
      <c r="DY200" s="31">
        <v>34</v>
      </c>
      <c r="DZ200" s="31">
        <v>48</v>
      </c>
      <c r="EA200" s="31" t="s">
        <v>2179</v>
      </c>
      <c r="EB200" s="31">
        <v>75</v>
      </c>
      <c r="EC200" s="31">
        <v>72</v>
      </c>
      <c r="ED200" s="31">
        <v>127</v>
      </c>
      <c r="EE200" s="31" t="s">
        <v>2902</v>
      </c>
      <c r="EF200" s="31">
        <v>6.67</v>
      </c>
      <c r="EH200" s="31">
        <v>6.2</v>
      </c>
      <c r="EI200" s="31" t="s">
        <v>2238</v>
      </c>
      <c r="EJ200" s="31">
        <v>1.36</v>
      </c>
      <c r="EK200" s="31">
        <v>1.03</v>
      </c>
      <c r="EL200" s="31">
        <v>1.55</v>
      </c>
      <c r="EM200" s="31" t="s">
        <v>2238</v>
      </c>
      <c r="EN200" s="31">
        <v>4.93</v>
      </c>
      <c r="EP200" s="31">
        <v>4.1399999999999899</v>
      </c>
      <c r="EQ200" s="31" t="s">
        <v>2238</v>
      </c>
      <c r="ER200" s="31">
        <v>2.5</v>
      </c>
      <c r="ET200" s="31">
        <v>2.2999999999999901</v>
      </c>
      <c r="EU200" s="31" t="s">
        <v>2238</v>
      </c>
      <c r="EV200" s="31">
        <v>1</v>
      </c>
      <c r="EW200" s="31">
        <v>2</v>
      </c>
      <c r="EX200" s="31">
        <v>2</v>
      </c>
      <c r="EY200" s="31">
        <v>1</v>
      </c>
      <c r="EZ200" s="31">
        <v>1</v>
      </c>
      <c r="FA200" s="31">
        <v>1</v>
      </c>
      <c r="FB200" s="31">
        <v>1</v>
      </c>
      <c r="FK200" s="31">
        <v>1</v>
      </c>
      <c r="FL200" s="31">
        <v>2</v>
      </c>
      <c r="FM200" s="31">
        <v>1</v>
      </c>
      <c r="FN200" s="31">
        <v>2</v>
      </c>
      <c r="FO200" s="31">
        <v>2</v>
      </c>
      <c r="FP200" s="31">
        <v>2</v>
      </c>
      <c r="FQ200" s="31">
        <v>2</v>
      </c>
      <c r="FR200" s="31">
        <v>2</v>
      </c>
      <c r="FS200" s="31">
        <v>4</v>
      </c>
      <c r="FT200" s="31">
        <v>1</v>
      </c>
      <c r="FU200" s="31">
        <v>2</v>
      </c>
      <c r="FV200" s="31">
        <v>2</v>
      </c>
      <c r="FW200" s="31">
        <v>1</v>
      </c>
      <c r="FX200" s="31">
        <v>1</v>
      </c>
      <c r="FY200" s="31">
        <v>2</v>
      </c>
      <c r="GA200" s="31">
        <v>2</v>
      </c>
      <c r="GB200" s="31">
        <v>2</v>
      </c>
      <c r="GC200" s="31">
        <v>2</v>
      </c>
      <c r="GE200" s="31">
        <v>2</v>
      </c>
      <c r="GH200" s="31">
        <v>2</v>
      </c>
      <c r="GJ200" s="31">
        <v>1</v>
      </c>
      <c r="GK200" s="31" t="s">
        <v>2920</v>
      </c>
      <c r="GL200" s="31">
        <v>2</v>
      </c>
      <c r="GO200" s="31">
        <v>2</v>
      </c>
      <c r="GQ200" s="31">
        <v>2</v>
      </c>
      <c r="GS200" s="31">
        <v>2</v>
      </c>
      <c r="GU200" s="31">
        <v>2</v>
      </c>
      <c r="GW200" s="31">
        <v>2</v>
      </c>
      <c r="GY200" s="31">
        <v>2</v>
      </c>
      <c r="HA200" s="31">
        <v>2</v>
      </c>
      <c r="HM200" s="31">
        <v>2</v>
      </c>
      <c r="HP200" s="31">
        <v>2</v>
      </c>
      <c r="HQ200" s="31">
        <v>2</v>
      </c>
      <c r="HR200" s="31">
        <v>2</v>
      </c>
      <c r="HS200" s="31">
        <v>2</v>
      </c>
      <c r="HT200" s="31">
        <v>2</v>
      </c>
      <c r="HU200" s="31">
        <v>2</v>
      </c>
      <c r="HV200" s="31">
        <v>2</v>
      </c>
      <c r="HZ200" s="31">
        <v>2</v>
      </c>
      <c r="IA200" s="31">
        <v>2</v>
      </c>
      <c r="IB200" s="31">
        <v>2</v>
      </c>
      <c r="IC200" s="31">
        <v>2</v>
      </c>
      <c r="ID200" s="31">
        <v>2</v>
      </c>
      <c r="IE200" s="31">
        <v>2</v>
      </c>
      <c r="IF200" s="31">
        <v>2</v>
      </c>
      <c r="IJ200" s="31">
        <v>2</v>
      </c>
      <c r="IK200" s="31">
        <v>2</v>
      </c>
      <c r="IL200" s="31">
        <v>2</v>
      </c>
      <c r="IM200" s="31">
        <v>2</v>
      </c>
      <c r="IN200" s="31">
        <v>2</v>
      </c>
      <c r="IO200" s="31">
        <v>2</v>
      </c>
      <c r="IP200" s="31">
        <v>2</v>
      </c>
      <c r="IT200" s="31">
        <v>2</v>
      </c>
      <c r="IU200" s="31">
        <v>2</v>
      </c>
      <c r="IV200" s="31">
        <v>2</v>
      </c>
      <c r="IW200" s="31">
        <v>2</v>
      </c>
      <c r="IX200" s="31">
        <v>2</v>
      </c>
      <c r="IY200" s="31">
        <v>2</v>
      </c>
      <c r="IZ200" s="31">
        <v>2</v>
      </c>
      <c r="JD200" s="31">
        <v>2</v>
      </c>
      <c r="JE200" s="31">
        <v>2</v>
      </c>
      <c r="JF200" s="31">
        <v>2</v>
      </c>
      <c r="JG200" s="31">
        <v>2</v>
      </c>
      <c r="JH200" s="31">
        <v>2</v>
      </c>
      <c r="JI200" s="31">
        <v>2</v>
      </c>
      <c r="JJ200" s="31">
        <v>2</v>
      </c>
      <c r="JN200" s="31" t="s">
        <v>2921</v>
      </c>
      <c r="JQ200" s="31" t="s">
        <v>2922</v>
      </c>
      <c r="JR200" s="31" t="s">
        <v>2923</v>
      </c>
      <c r="JZ200" s="31">
        <v>1</v>
      </c>
      <c r="KC200" s="31">
        <v>2</v>
      </c>
      <c r="KD200" s="31" t="s">
        <v>2923</v>
      </c>
      <c r="KE200" s="31">
        <v>56</v>
      </c>
      <c r="LA200" s="31" t="s">
        <v>373</v>
      </c>
      <c r="LB200" s="31" t="s">
        <v>360</v>
      </c>
      <c r="LC200" s="31">
        <v>2</v>
      </c>
      <c r="LE200" s="31" t="s">
        <v>360</v>
      </c>
      <c r="LF200" s="31">
        <v>2</v>
      </c>
      <c r="LG200" s="31">
        <v>2</v>
      </c>
      <c r="LH200" s="31">
        <v>1</v>
      </c>
      <c r="LI200" s="31">
        <v>2</v>
      </c>
      <c r="LK200" s="31">
        <v>2</v>
      </c>
      <c r="LM200" s="31">
        <v>2</v>
      </c>
      <c r="LO200" s="31">
        <v>2</v>
      </c>
      <c r="LQ200" s="31">
        <v>2</v>
      </c>
      <c r="LS200" s="31">
        <v>2</v>
      </c>
      <c r="LU200" s="31">
        <v>2</v>
      </c>
      <c r="LW200" s="31">
        <v>2</v>
      </c>
      <c r="LY200" s="31">
        <v>2</v>
      </c>
      <c r="MA200" s="31">
        <v>1</v>
      </c>
      <c r="MB200" s="31">
        <v>35</v>
      </c>
      <c r="MC200" s="31">
        <v>2</v>
      </c>
      <c r="ME200" s="31">
        <v>2</v>
      </c>
      <c r="MG200" s="31">
        <v>2</v>
      </c>
      <c r="MI200" s="31">
        <v>2</v>
      </c>
      <c r="MK200" s="31">
        <v>2</v>
      </c>
      <c r="MM200" s="31">
        <v>1</v>
      </c>
      <c r="MN200" s="31">
        <v>20</v>
      </c>
      <c r="MO200" s="31">
        <v>2</v>
      </c>
      <c r="MQ200" s="31">
        <v>2</v>
      </c>
      <c r="MS200" s="31">
        <v>2</v>
      </c>
      <c r="MU200" s="31">
        <v>2</v>
      </c>
      <c r="MW200" s="31">
        <v>2</v>
      </c>
      <c r="MY200" s="31" t="s">
        <v>355</v>
      </c>
      <c r="NC200" s="31">
        <v>2</v>
      </c>
      <c r="NE200" s="31">
        <v>2</v>
      </c>
      <c r="NG200" s="31">
        <v>2</v>
      </c>
      <c r="NI200" s="31">
        <v>2</v>
      </c>
      <c r="NK200" s="31">
        <v>2</v>
      </c>
      <c r="NM200" s="31">
        <v>2</v>
      </c>
      <c r="NO200" s="31">
        <v>2</v>
      </c>
      <c r="NQ200" s="31">
        <v>2</v>
      </c>
      <c r="NS200" s="31">
        <v>2</v>
      </c>
      <c r="NU200" s="31">
        <v>2</v>
      </c>
      <c r="NW200" s="31">
        <v>2</v>
      </c>
      <c r="NY200" s="31">
        <v>2</v>
      </c>
      <c r="OA200" s="31">
        <v>2</v>
      </c>
      <c r="OC200" s="31">
        <v>2</v>
      </c>
      <c r="OE200" s="31">
        <v>2</v>
      </c>
      <c r="OG200" s="31">
        <v>2</v>
      </c>
      <c r="OI200" s="31">
        <v>2</v>
      </c>
      <c r="OK200" s="31">
        <v>2</v>
      </c>
      <c r="OM200" s="31">
        <v>2</v>
      </c>
      <c r="OO200" s="31">
        <v>2</v>
      </c>
      <c r="OQ200" s="31" t="s">
        <v>355</v>
      </c>
      <c r="OS200" s="31">
        <v>2</v>
      </c>
      <c r="OU200" s="31">
        <v>2</v>
      </c>
      <c r="OW200" s="31">
        <v>2</v>
      </c>
      <c r="OY200" s="31">
        <v>2</v>
      </c>
      <c r="PA200" s="31">
        <v>2</v>
      </c>
      <c r="PC200" s="31">
        <v>2</v>
      </c>
      <c r="PE200" s="31">
        <v>2</v>
      </c>
      <c r="PG200" s="31">
        <v>2</v>
      </c>
      <c r="PI200" s="31">
        <v>2</v>
      </c>
      <c r="PK200" s="31">
        <v>2</v>
      </c>
      <c r="PM200" s="31">
        <v>2</v>
      </c>
      <c r="PO200" s="31">
        <v>2</v>
      </c>
      <c r="PQ200" s="31">
        <v>2</v>
      </c>
      <c r="PS200" s="31">
        <v>2</v>
      </c>
      <c r="PU200" s="31">
        <v>2</v>
      </c>
      <c r="PW200" s="31">
        <v>2</v>
      </c>
      <c r="PY200" s="31">
        <v>2</v>
      </c>
      <c r="QA200" s="31">
        <v>2</v>
      </c>
      <c r="QC200" s="31">
        <v>2</v>
      </c>
      <c r="QE200" s="31">
        <v>2</v>
      </c>
      <c r="QG200" s="31">
        <v>2</v>
      </c>
      <c r="QI200" s="31" t="s">
        <v>355</v>
      </c>
      <c r="QK200" s="31">
        <v>1</v>
      </c>
      <c r="QL200" s="31">
        <v>1</v>
      </c>
      <c r="QM200" s="31">
        <v>2</v>
      </c>
      <c r="QN200" s="31">
        <v>2</v>
      </c>
      <c r="QO200" s="31">
        <v>2</v>
      </c>
      <c r="QP200" s="31">
        <v>2</v>
      </c>
      <c r="QQ200" s="31">
        <v>2</v>
      </c>
      <c r="QR200" s="31">
        <v>2</v>
      </c>
      <c r="QS200" s="31">
        <v>2</v>
      </c>
      <c r="QT200" s="31">
        <v>2</v>
      </c>
      <c r="QU200" s="31">
        <v>2</v>
      </c>
      <c r="QV200" s="31">
        <v>2</v>
      </c>
      <c r="QW200" s="31">
        <v>2</v>
      </c>
      <c r="QX200" s="31">
        <v>2</v>
      </c>
      <c r="QY200" s="31">
        <v>2</v>
      </c>
      <c r="QZ200" s="31">
        <v>2</v>
      </c>
      <c r="RA200" s="31">
        <v>2</v>
      </c>
      <c r="RB200" s="31">
        <v>2</v>
      </c>
      <c r="RC200" s="31">
        <v>2</v>
      </c>
      <c r="RD200" s="31">
        <v>2</v>
      </c>
      <c r="RE200" s="31">
        <v>1</v>
      </c>
      <c r="RF200" s="31">
        <v>2</v>
      </c>
      <c r="RG200" s="31">
        <v>2</v>
      </c>
      <c r="RH200" s="31">
        <v>2</v>
      </c>
      <c r="RI200" s="31">
        <v>2</v>
      </c>
      <c r="RJ200" s="31">
        <v>2</v>
      </c>
      <c r="RK200" s="31">
        <v>2</v>
      </c>
      <c r="RL200" s="31">
        <v>2</v>
      </c>
      <c r="RM200" s="31">
        <v>2</v>
      </c>
      <c r="RN200" s="31">
        <v>2</v>
      </c>
      <c r="RO200" s="31">
        <v>2</v>
      </c>
      <c r="RP200" s="31">
        <v>2</v>
      </c>
      <c r="RQ200" s="31">
        <v>2</v>
      </c>
      <c r="RR200" s="31">
        <v>1</v>
      </c>
      <c r="RS200" s="31">
        <v>2</v>
      </c>
      <c r="RT200" s="31" t="s">
        <v>2924</v>
      </c>
      <c r="RU200" s="31" t="s">
        <v>2925</v>
      </c>
      <c r="RV200" s="31" t="s">
        <v>355</v>
      </c>
      <c r="RW200" s="31" t="s">
        <v>355</v>
      </c>
      <c r="RX200" s="31">
        <v>5</v>
      </c>
      <c r="RY200" s="31">
        <v>2</v>
      </c>
      <c r="RZ200" s="31">
        <v>2</v>
      </c>
      <c r="SA200" s="31">
        <v>2</v>
      </c>
      <c r="SB200" s="31">
        <v>2</v>
      </c>
      <c r="SC200" s="31">
        <v>2</v>
      </c>
      <c r="SD200" s="31">
        <v>5</v>
      </c>
      <c r="SE200" s="31">
        <v>2</v>
      </c>
      <c r="SF200" s="31">
        <v>2</v>
      </c>
      <c r="SG200" s="31">
        <v>2</v>
      </c>
      <c r="SH200" s="31">
        <v>2</v>
      </c>
      <c r="SI200" s="31">
        <v>2</v>
      </c>
      <c r="SJ200" s="31">
        <v>2</v>
      </c>
      <c r="SK200" s="31">
        <v>2</v>
      </c>
      <c r="SL200" s="31">
        <v>2</v>
      </c>
      <c r="SM200" s="31" t="s">
        <v>2153</v>
      </c>
      <c r="SO200" s="31">
        <v>2</v>
      </c>
      <c r="SP200" s="31">
        <v>2</v>
      </c>
      <c r="SQ200" s="31">
        <v>2</v>
      </c>
      <c r="SR200" s="31">
        <v>2</v>
      </c>
      <c r="SS200" s="31">
        <v>2</v>
      </c>
      <c r="ST200" s="31">
        <v>2</v>
      </c>
      <c r="SU200" s="31">
        <v>2</v>
      </c>
      <c r="SV200" s="31">
        <v>2</v>
      </c>
      <c r="SW200" s="31" t="s">
        <v>1430</v>
      </c>
      <c r="SX200" s="31">
        <v>2</v>
      </c>
      <c r="SZ200" s="31">
        <v>2</v>
      </c>
      <c r="TA200" s="31">
        <v>2</v>
      </c>
      <c r="TB200" s="31">
        <v>2</v>
      </c>
      <c r="TC200" s="31">
        <v>1</v>
      </c>
      <c r="TD200" s="31">
        <v>1</v>
      </c>
      <c r="TE200" s="31">
        <v>1</v>
      </c>
      <c r="TF200" s="31">
        <v>1</v>
      </c>
      <c r="TG200" s="31">
        <v>1</v>
      </c>
      <c r="TH200" s="31" t="s">
        <v>1430</v>
      </c>
      <c r="TJ200" s="31" t="s">
        <v>2153</v>
      </c>
      <c r="TK200" s="31" t="s">
        <v>1430</v>
      </c>
      <c r="TQ200" s="31">
        <v>96</v>
      </c>
      <c r="TS200" s="31">
        <v>2</v>
      </c>
      <c r="TT200" s="31">
        <v>2</v>
      </c>
      <c r="TU200" s="31">
        <v>2</v>
      </c>
      <c r="TV200" s="31">
        <v>1</v>
      </c>
      <c r="TW200" s="31">
        <v>1</v>
      </c>
      <c r="TX200" s="31">
        <v>1</v>
      </c>
      <c r="TY200" s="31">
        <v>1</v>
      </c>
      <c r="TZ200" s="31">
        <v>1</v>
      </c>
      <c r="UA200" s="31">
        <v>1</v>
      </c>
    </row>
    <row r="201" spans="1:547" s="31" customFormat="1" ht="13.5" customHeight="1">
      <c r="A201" s="31">
        <f t="shared" si="3"/>
        <v>199</v>
      </c>
      <c r="B201" s="31">
        <v>199</v>
      </c>
      <c r="C201" s="31">
        <v>10</v>
      </c>
      <c r="D201" s="31" t="s">
        <v>2899</v>
      </c>
      <c r="E201" s="31" t="s">
        <v>2926</v>
      </c>
      <c r="H201" s="31">
        <v>42117</v>
      </c>
      <c r="I201" s="31">
        <v>21810</v>
      </c>
      <c r="J201" s="31">
        <v>2</v>
      </c>
      <c r="K201" s="31">
        <v>1</v>
      </c>
      <c r="L201" s="31">
        <v>2</v>
      </c>
      <c r="M201" s="31">
        <v>1</v>
      </c>
      <c r="R201" s="31">
        <v>41518</v>
      </c>
      <c r="S201" s="31">
        <v>41518</v>
      </c>
      <c r="T201" s="31">
        <v>41699</v>
      </c>
      <c r="W201" s="31">
        <v>1</v>
      </c>
      <c r="X201" s="31">
        <v>2</v>
      </c>
      <c r="Y201" s="31">
        <v>2</v>
      </c>
      <c r="Z201" s="31">
        <v>2</v>
      </c>
      <c r="AA201" s="31">
        <v>2</v>
      </c>
      <c r="AB201" s="31">
        <v>2</v>
      </c>
      <c r="AC201" s="31">
        <v>2</v>
      </c>
      <c r="AD201" s="31">
        <v>2</v>
      </c>
      <c r="AE201" s="31">
        <v>2</v>
      </c>
      <c r="AF201" s="31">
        <v>2</v>
      </c>
      <c r="AG201" s="31">
        <v>1</v>
      </c>
      <c r="AH201" s="31">
        <v>1</v>
      </c>
      <c r="AI201" s="31">
        <v>6</v>
      </c>
      <c r="AJ201" s="31">
        <v>2</v>
      </c>
      <c r="AK201" s="31">
        <v>4</v>
      </c>
      <c r="AL201" s="31">
        <v>2</v>
      </c>
      <c r="AN201" s="31">
        <v>1</v>
      </c>
      <c r="AO201" s="31">
        <v>2</v>
      </c>
      <c r="AP201" s="31">
        <v>2</v>
      </c>
      <c r="AQ201" s="31">
        <v>1</v>
      </c>
      <c r="AR201" s="31">
        <v>1</v>
      </c>
      <c r="AS201" s="31">
        <v>1</v>
      </c>
      <c r="AT201" s="31">
        <v>2</v>
      </c>
      <c r="AU201" s="31">
        <v>2</v>
      </c>
      <c r="AW201" s="31">
        <v>1</v>
      </c>
      <c r="AX201" s="31">
        <v>2</v>
      </c>
      <c r="AY201" s="31">
        <v>2</v>
      </c>
      <c r="AZ201" s="31">
        <v>1</v>
      </c>
      <c r="BA201" s="31">
        <v>1</v>
      </c>
      <c r="BB201" s="31">
        <v>2</v>
      </c>
      <c r="BD201" s="31">
        <v>1</v>
      </c>
      <c r="BE201" s="31">
        <v>1</v>
      </c>
      <c r="BF201" s="31">
        <v>2</v>
      </c>
      <c r="BG201" s="31">
        <v>1</v>
      </c>
      <c r="BH201" s="31">
        <v>1</v>
      </c>
      <c r="BI201" s="31">
        <v>2</v>
      </c>
      <c r="BK201" s="31">
        <v>2</v>
      </c>
      <c r="BL201" s="31">
        <v>2</v>
      </c>
      <c r="BM201" s="31">
        <v>2</v>
      </c>
      <c r="BN201" s="31">
        <v>2</v>
      </c>
      <c r="BO201" s="31">
        <v>2</v>
      </c>
      <c r="BP201" s="31">
        <v>1</v>
      </c>
      <c r="BT201" s="31">
        <v>2</v>
      </c>
      <c r="BU201" s="31">
        <v>2</v>
      </c>
      <c r="BV201" s="31">
        <v>2</v>
      </c>
      <c r="BW201" s="31">
        <v>2</v>
      </c>
      <c r="BX201" s="31">
        <v>2</v>
      </c>
      <c r="BY201" s="31">
        <v>1</v>
      </c>
      <c r="BZ201" s="31">
        <v>2</v>
      </c>
      <c r="CA201" s="31">
        <v>2</v>
      </c>
      <c r="CB201" s="31">
        <v>2</v>
      </c>
      <c r="CC201" s="31">
        <v>2</v>
      </c>
      <c r="CD201" s="31">
        <v>1</v>
      </c>
      <c r="CE201" s="31">
        <v>105</v>
      </c>
      <c r="CH201" s="31">
        <v>1</v>
      </c>
      <c r="CM201" s="31">
        <v>5</v>
      </c>
      <c r="CN201" s="31">
        <v>2</v>
      </c>
      <c r="CO201" s="31">
        <v>31</v>
      </c>
      <c r="DA201" s="31">
        <v>2</v>
      </c>
      <c r="DB201" s="31">
        <v>1</v>
      </c>
      <c r="DC201" s="31">
        <v>13</v>
      </c>
      <c r="DD201" s="31">
        <v>4</v>
      </c>
      <c r="DE201" s="31">
        <v>0</v>
      </c>
      <c r="DF201" s="31">
        <v>3</v>
      </c>
      <c r="DG201" s="31">
        <v>3</v>
      </c>
      <c r="DH201" s="31">
        <v>3</v>
      </c>
      <c r="DI201" s="31">
        <v>1</v>
      </c>
      <c r="DJ201" s="31">
        <v>2</v>
      </c>
      <c r="DK201" s="31">
        <v>1</v>
      </c>
      <c r="DL201" s="31">
        <v>2</v>
      </c>
      <c r="DM201" s="31">
        <v>1</v>
      </c>
      <c r="DN201" s="31">
        <v>1</v>
      </c>
      <c r="DO201" s="31">
        <v>4</v>
      </c>
      <c r="DP201" s="31">
        <v>4</v>
      </c>
      <c r="DQ201" s="31">
        <v>2</v>
      </c>
      <c r="DR201" s="31">
        <v>27</v>
      </c>
      <c r="DS201" s="31">
        <v>1.0670909849749499</v>
      </c>
      <c r="DT201" s="31">
        <v>4.4800000000000004</v>
      </c>
      <c r="DV201" s="31">
        <v>3.17</v>
      </c>
      <c r="DW201" s="31" t="s">
        <v>2901</v>
      </c>
      <c r="DX201" s="31">
        <v>39</v>
      </c>
      <c r="EB201" s="31">
        <v>63</v>
      </c>
      <c r="EE201" s="31" t="s">
        <v>2902</v>
      </c>
      <c r="ER201" s="31">
        <v>1.1599999999999899</v>
      </c>
      <c r="EU201" s="31" t="s">
        <v>2238</v>
      </c>
      <c r="EV201" s="31">
        <v>1</v>
      </c>
      <c r="EW201" s="31">
        <v>1</v>
      </c>
      <c r="EX201" s="31">
        <v>1</v>
      </c>
      <c r="EY201" s="31">
        <v>2</v>
      </c>
      <c r="FK201" s="31">
        <v>2</v>
      </c>
      <c r="FL201" s="31">
        <v>2</v>
      </c>
      <c r="FM201" s="31">
        <v>2</v>
      </c>
      <c r="FN201" s="31">
        <v>2</v>
      </c>
      <c r="FO201" s="31">
        <v>2</v>
      </c>
      <c r="FP201" s="31">
        <v>2</v>
      </c>
      <c r="FQ201" s="31">
        <v>2</v>
      </c>
      <c r="FR201" s="31">
        <v>2</v>
      </c>
      <c r="FS201" s="31">
        <v>4</v>
      </c>
      <c r="FT201" s="31">
        <v>2</v>
      </c>
      <c r="FU201" s="31">
        <v>2</v>
      </c>
      <c r="FV201" s="31">
        <v>2</v>
      </c>
      <c r="FW201" s="31">
        <v>1</v>
      </c>
      <c r="FX201" s="31">
        <v>1</v>
      </c>
      <c r="FY201" s="31">
        <v>2</v>
      </c>
      <c r="GA201" s="31">
        <v>2</v>
      </c>
      <c r="GB201" s="31">
        <v>2</v>
      </c>
      <c r="GC201" s="31">
        <v>1</v>
      </c>
      <c r="GD201" s="31">
        <v>1985</v>
      </c>
      <c r="GE201" s="31">
        <v>2</v>
      </c>
      <c r="GG201" s="31">
        <v>0.25</v>
      </c>
      <c r="GH201" s="31">
        <v>2</v>
      </c>
      <c r="GJ201" s="31">
        <v>2</v>
      </c>
      <c r="GL201" s="31">
        <v>1</v>
      </c>
      <c r="GM201" s="31">
        <v>41699</v>
      </c>
      <c r="GO201" s="31">
        <v>2</v>
      </c>
      <c r="GQ201" s="31">
        <v>2</v>
      </c>
      <c r="GS201" s="31">
        <v>2</v>
      </c>
      <c r="GU201" s="31">
        <v>2</v>
      </c>
      <c r="GW201" s="31">
        <v>2</v>
      </c>
      <c r="GY201" s="31">
        <v>2</v>
      </c>
      <c r="HA201" s="31">
        <v>2</v>
      </c>
      <c r="HM201" s="31">
        <v>2</v>
      </c>
      <c r="HP201" s="31">
        <v>2</v>
      </c>
      <c r="HQ201" s="31">
        <v>2</v>
      </c>
      <c r="HR201" s="31">
        <v>2</v>
      </c>
      <c r="HS201" s="31">
        <v>2</v>
      </c>
      <c r="HT201" s="31">
        <v>2</v>
      </c>
      <c r="HU201" s="31">
        <v>2</v>
      </c>
      <c r="HV201" s="31">
        <v>2</v>
      </c>
      <c r="HZ201" s="31">
        <v>2</v>
      </c>
      <c r="IA201" s="31">
        <v>2</v>
      </c>
      <c r="IB201" s="31">
        <v>2</v>
      </c>
      <c r="IC201" s="31">
        <v>2</v>
      </c>
      <c r="ID201" s="31">
        <v>2</v>
      </c>
      <c r="IE201" s="31">
        <v>2</v>
      </c>
      <c r="IF201" s="31">
        <v>2</v>
      </c>
      <c r="IJ201" s="31">
        <v>2</v>
      </c>
      <c r="IK201" s="31">
        <v>2</v>
      </c>
      <c r="IL201" s="31">
        <v>2</v>
      </c>
      <c r="IM201" s="31">
        <v>2</v>
      </c>
      <c r="IN201" s="31">
        <v>2</v>
      </c>
      <c r="IO201" s="31">
        <v>2</v>
      </c>
      <c r="IP201" s="31">
        <v>2</v>
      </c>
      <c r="IT201" s="31">
        <v>2</v>
      </c>
      <c r="IU201" s="31">
        <v>2</v>
      </c>
      <c r="IV201" s="31">
        <v>2</v>
      </c>
      <c r="IW201" s="31">
        <v>2</v>
      </c>
      <c r="IX201" s="31">
        <v>2</v>
      </c>
      <c r="IY201" s="31">
        <v>2</v>
      </c>
      <c r="IZ201" s="31">
        <v>2</v>
      </c>
      <c r="JD201" s="31">
        <v>2</v>
      </c>
      <c r="JE201" s="31">
        <v>2</v>
      </c>
      <c r="JF201" s="31">
        <v>2</v>
      </c>
      <c r="JG201" s="31">
        <v>2</v>
      </c>
      <c r="JH201" s="31">
        <v>2</v>
      </c>
      <c r="JI201" s="31">
        <v>2</v>
      </c>
      <c r="JJ201" s="31">
        <v>2</v>
      </c>
      <c r="JZ201" s="31">
        <v>1</v>
      </c>
      <c r="KC201" s="31">
        <v>2</v>
      </c>
      <c r="KD201" s="31" t="s">
        <v>2265</v>
      </c>
      <c r="KE201" s="31">
        <v>57</v>
      </c>
      <c r="LC201" s="31">
        <v>2</v>
      </c>
      <c r="LF201" s="31">
        <v>2</v>
      </c>
      <c r="LG201" s="31">
        <v>2</v>
      </c>
      <c r="LH201" s="31">
        <v>2</v>
      </c>
      <c r="LI201" s="31">
        <v>2</v>
      </c>
      <c r="LK201" s="31">
        <v>2</v>
      </c>
      <c r="LM201" s="31">
        <v>2</v>
      </c>
      <c r="LO201" s="31">
        <v>2</v>
      </c>
      <c r="LQ201" s="31">
        <v>2</v>
      </c>
      <c r="LS201" s="31">
        <v>2</v>
      </c>
      <c r="LU201" s="31">
        <v>2</v>
      </c>
      <c r="LW201" s="31">
        <v>2</v>
      </c>
      <c r="LY201" s="31">
        <v>2</v>
      </c>
      <c r="MA201" s="31">
        <v>2</v>
      </c>
      <c r="MC201" s="31">
        <v>2</v>
      </c>
      <c r="ME201" s="31">
        <v>2</v>
      </c>
      <c r="MG201" s="31">
        <v>2</v>
      </c>
      <c r="MI201" s="31">
        <v>2</v>
      </c>
      <c r="MK201" s="31">
        <v>2</v>
      </c>
      <c r="MM201" s="31">
        <v>2</v>
      </c>
      <c r="MO201" s="31">
        <v>2</v>
      </c>
      <c r="MQ201" s="31">
        <v>2</v>
      </c>
      <c r="MS201" s="31">
        <v>2</v>
      </c>
      <c r="MU201" s="31">
        <v>2</v>
      </c>
      <c r="MW201" s="31">
        <v>2</v>
      </c>
      <c r="MY201" s="31" t="s">
        <v>355</v>
      </c>
      <c r="NC201" s="31">
        <v>2</v>
      </c>
      <c r="NE201" s="31">
        <v>2</v>
      </c>
      <c r="NG201" s="31">
        <v>2</v>
      </c>
      <c r="NI201" s="31">
        <v>2</v>
      </c>
      <c r="NK201" s="31">
        <v>2</v>
      </c>
      <c r="NM201" s="31">
        <v>2</v>
      </c>
      <c r="NO201" s="31">
        <v>2</v>
      </c>
      <c r="NQ201" s="31">
        <v>2</v>
      </c>
      <c r="NS201" s="31">
        <v>2</v>
      </c>
      <c r="NU201" s="31">
        <v>2</v>
      </c>
      <c r="NW201" s="31">
        <v>2</v>
      </c>
      <c r="NY201" s="31">
        <v>2</v>
      </c>
      <c r="OA201" s="31">
        <v>2</v>
      </c>
      <c r="OC201" s="31">
        <v>2</v>
      </c>
      <c r="OE201" s="31">
        <v>2</v>
      </c>
      <c r="OG201" s="31">
        <v>2</v>
      </c>
      <c r="OI201" s="31">
        <v>2</v>
      </c>
      <c r="OK201" s="31">
        <v>2</v>
      </c>
      <c r="OM201" s="31">
        <v>2</v>
      </c>
      <c r="OO201" s="31">
        <v>2</v>
      </c>
      <c r="OQ201" s="31" t="s">
        <v>355</v>
      </c>
      <c r="OS201" s="31">
        <v>2</v>
      </c>
      <c r="OU201" s="31">
        <v>2</v>
      </c>
      <c r="OW201" s="31">
        <v>2</v>
      </c>
      <c r="OY201" s="31">
        <v>2</v>
      </c>
      <c r="PA201" s="31">
        <v>2</v>
      </c>
      <c r="PC201" s="31">
        <v>2</v>
      </c>
      <c r="PE201" s="31">
        <v>2</v>
      </c>
      <c r="PG201" s="31">
        <v>2</v>
      </c>
      <c r="PI201" s="31">
        <v>2</v>
      </c>
      <c r="PK201" s="31">
        <v>2</v>
      </c>
      <c r="PM201" s="31">
        <v>2</v>
      </c>
      <c r="PO201" s="31">
        <v>2</v>
      </c>
      <c r="PQ201" s="31">
        <v>2</v>
      </c>
      <c r="PS201" s="31">
        <v>2</v>
      </c>
      <c r="PU201" s="31">
        <v>2</v>
      </c>
      <c r="PW201" s="31">
        <v>2</v>
      </c>
      <c r="PY201" s="31">
        <v>2</v>
      </c>
      <c r="QA201" s="31">
        <v>2</v>
      </c>
      <c r="QC201" s="31">
        <v>2</v>
      </c>
      <c r="QE201" s="31">
        <v>2</v>
      </c>
      <c r="QG201" s="31">
        <v>2</v>
      </c>
      <c r="QI201" s="31" t="s">
        <v>355</v>
      </c>
      <c r="QK201" s="31">
        <v>1</v>
      </c>
      <c r="QL201" s="31">
        <v>2</v>
      </c>
      <c r="QM201" s="31">
        <v>2</v>
      </c>
      <c r="QN201" s="31">
        <v>2</v>
      </c>
      <c r="QO201" s="31">
        <v>2</v>
      </c>
      <c r="QP201" s="31">
        <v>2</v>
      </c>
      <c r="QQ201" s="31">
        <v>2</v>
      </c>
      <c r="QR201" s="31">
        <v>2</v>
      </c>
      <c r="QS201" s="31">
        <v>2</v>
      </c>
      <c r="QT201" s="31">
        <v>2</v>
      </c>
      <c r="QU201" s="31">
        <v>2</v>
      </c>
      <c r="QV201" s="31">
        <v>2</v>
      </c>
      <c r="QW201" s="31">
        <v>2</v>
      </c>
      <c r="QX201" s="31">
        <v>2</v>
      </c>
      <c r="QY201" s="31">
        <v>2</v>
      </c>
      <c r="QZ201" s="31">
        <v>2</v>
      </c>
      <c r="RA201" s="31">
        <v>2</v>
      </c>
      <c r="RB201" s="31">
        <v>2</v>
      </c>
      <c r="RC201" s="31">
        <v>2</v>
      </c>
      <c r="RD201" s="31">
        <v>2</v>
      </c>
      <c r="RE201" s="31">
        <v>2</v>
      </c>
      <c r="RF201" s="31">
        <v>2</v>
      </c>
      <c r="RG201" s="31">
        <v>2</v>
      </c>
      <c r="RH201" s="31">
        <v>2</v>
      </c>
      <c r="RI201" s="31">
        <v>2</v>
      </c>
      <c r="RJ201" s="31">
        <v>2</v>
      </c>
      <c r="RK201" s="31">
        <v>2</v>
      </c>
      <c r="RL201" s="31">
        <v>2</v>
      </c>
      <c r="RM201" s="31">
        <v>2</v>
      </c>
      <c r="RN201" s="31">
        <v>2</v>
      </c>
      <c r="RO201" s="31">
        <v>2</v>
      </c>
      <c r="RP201" s="31">
        <v>2</v>
      </c>
      <c r="RQ201" s="31">
        <v>2</v>
      </c>
      <c r="RR201" s="31">
        <v>2</v>
      </c>
      <c r="RS201" s="31">
        <v>2</v>
      </c>
      <c r="RT201" s="31" t="s">
        <v>2927</v>
      </c>
      <c r="RU201" s="31" t="s">
        <v>2927</v>
      </c>
      <c r="RV201" s="31" t="s">
        <v>355</v>
      </c>
      <c r="RW201" s="31" t="s">
        <v>355</v>
      </c>
      <c r="RX201" s="31">
        <v>4</v>
      </c>
      <c r="RY201" s="31">
        <v>1</v>
      </c>
      <c r="RZ201" s="31">
        <v>2</v>
      </c>
      <c r="SA201" s="31">
        <v>2</v>
      </c>
      <c r="SB201" s="31">
        <v>2</v>
      </c>
      <c r="SC201" s="31">
        <v>2</v>
      </c>
      <c r="SD201" s="31">
        <v>4</v>
      </c>
      <c r="SE201" s="31">
        <v>1</v>
      </c>
      <c r="SF201" s="31">
        <v>2</v>
      </c>
      <c r="SG201" s="31">
        <v>2</v>
      </c>
      <c r="SH201" s="31">
        <v>2</v>
      </c>
      <c r="SI201" s="31">
        <v>2</v>
      </c>
      <c r="SJ201" s="31">
        <v>2</v>
      </c>
      <c r="SK201" s="31">
        <v>2</v>
      </c>
      <c r="SL201" s="31">
        <v>2</v>
      </c>
      <c r="SM201" s="31" t="s">
        <v>2928</v>
      </c>
      <c r="SW201" s="31" t="s">
        <v>1430</v>
      </c>
      <c r="TH201" s="31" t="s">
        <v>1430</v>
      </c>
      <c r="TJ201" s="31" t="s">
        <v>2928</v>
      </c>
      <c r="TK201" s="31" t="s">
        <v>1430</v>
      </c>
      <c r="UA201" s="31">
        <v>1</v>
      </c>
    </row>
    <row r="202" spans="1:547" s="31" customFormat="1" ht="13.5" customHeight="1">
      <c r="A202" s="31">
        <f t="shared" si="3"/>
        <v>200</v>
      </c>
      <c r="B202" s="31">
        <v>200</v>
      </c>
      <c r="C202" s="31">
        <v>11</v>
      </c>
      <c r="D202" s="31" t="s">
        <v>2899</v>
      </c>
      <c r="E202" s="31" t="s">
        <v>2929</v>
      </c>
      <c r="H202" s="31">
        <v>42124</v>
      </c>
      <c r="I202" s="31">
        <v>19222</v>
      </c>
      <c r="J202" s="31">
        <v>2</v>
      </c>
      <c r="K202" s="31">
        <v>1</v>
      </c>
      <c r="L202" s="31">
        <v>1</v>
      </c>
      <c r="M202" s="31">
        <v>1</v>
      </c>
      <c r="N202" s="31">
        <v>1</v>
      </c>
      <c r="O202" s="31">
        <v>1</v>
      </c>
      <c r="P202" s="31">
        <v>1</v>
      </c>
      <c r="Q202" s="31">
        <v>1</v>
      </c>
      <c r="R202" s="31">
        <v>41334</v>
      </c>
      <c r="S202" s="31">
        <v>41334</v>
      </c>
      <c r="T202" s="31">
        <v>41640</v>
      </c>
      <c r="W202" s="31">
        <v>1</v>
      </c>
      <c r="X202" s="31">
        <v>2</v>
      </c>
      <c r="Y202" s="31">
        <v>2</v>
      </c>
      <c r="Z202" s="31">
        <v>2</v>
      </c>
      <c r="AA202" s="31">
        <v>2</v>
      </c>
      <c r="AB202" s="31">
        <v>2</v>
      </c>
      <c r="AC202" s="31">
        <v>2</v>
      </c>
      <c r="AD202" s="31">
        <v>2</v>
      </c>
      <c r="AE202" s="31">
        <v>2</v>
      </c>
      <c r="AF202" s="31">
        <v>2</v>
      </c>
      <c r="AG202" s="31">
        <v>1</v>
      </c>
      <c r="AH202" s="31">
        <v>1</v>
      </c>
      <c r="AI202" s="31">
        <v>6</v>
      </c>
      <c r="AJ202" s="31">
        <v>2</v>
      </c>
      <c r="AK202" s="31">
        <v>4</v>
      </c>
      <c r="AL202" s="31">
        <v>2</v>
      </c>
      <c r="AN202" s="31">
        <v>2</v>
      </c>
      <c r="AO202" s="31">
        <v>2</v>
      </c>
      <c r="AP202" s="31">
        <v>2</v>
      </c>
      <c r="AQ202" s="31">
        <v>2</v>
      </c>
      <c r="AR202" s="31">
        <v>1</v>
      </c>
      <c r="AS202" s="31">
        <v>2</v>
      </c>
      <c r="AT202" s="31">
        <v>2</v>
      </c>
      <c r="AU202" s="31">
        <v>2</v>
      </c>
      <c r="AW202" s="31">
        <v>1</v>
      </c>
      <c r="AX202" s="31">
        <v>2</v>
      </c>
      <c r="AY202" s="31">
        <v>2</v>
      </c>
      <c r="AZ202" s="31">
        <v>1</v>
      </c>
      <c r="BA202" s="31">
        <v>1</v>
      </c>
      <c r="BB202" s="31">
        <v>2</v>
      </c>
      <c r="BD202" s="31">
        <v>1</v>
      </c>
      <c r="BE202" s="31">
        <v>1</v>
      </c>
      <c r="BF202" s="31">
        <v>2</v>
      </c>
      <c r="BG202" s="31">
        <v>1</v>
      </c>
      <c r="BH202" s="31">
        <v>1</v>
      </c>
      <c r="BI202" s="31">
        <v>2</v>
      </c>
      <c r="BK202" s="31">
        <v>2</v>
      </c>
      <c r="BL202" s="31">
        <v>1</v>
      </c>
      <c r="BM202" s="31">
        <v>1</v>
      </c>
      <c r="BN202" s="31">
        <v>2</v>
      </c>
      <c r="BO202" s="31">
        <v>2</v>
      </c>
      <c r="BP202" s="31">
        <v>1</v>
      </c>
      <c r="BT202" s="31">
        <v>2</v>
      </c>
      <c r="BU202" s="31">
        <v>2</v>
      </c>
      <c r="BV202" s="31">
        <v>2</v>
      </c>
      <c r="BW202" s="31">
        <v>2</v>
      </c>
      <c r="BX202" s="31">
        <v>2</v>
      </c>
      <c r="BY202" s="31">
        <v>1</v>
      </c>
      <c r="BZ202" s="31">
        <v>2</v>
      </c>
      <c r="CA202" s="31">
        <v>2</v>
      </c>
      <c r="CD202" s="31">
        <v>1</v>
      </c>
      <c r="CH202" s="31">
        <v>1</v>
      </c>
      <c r="CM202" s="31">
        <v>3</v>
      </c>
      <c r="CN202" s="31">
        <v>9</v>
      </c>
      <c r="CO202" s="31">
        <v>21</v>
      </c>
      <c r="DA202" s="31">
        <v>2</v>
      </c>
      <c r="DB202" s="31">
        <v>2</v>
      </c>
      <c r="DC202" s="31">
        <v>5</v>
      </c>
      <c r="DD202" s="31">
        <v>4</v>
      </c>
      <c r="DE202" s="31">
        <v>12</v>
      </c>
      <c r="DF202" s="31">
        <v>4</v>
      </c>
      <c r="DG202" s="31">
        <v>4</v>
      </c>
      <c r="DH202" s="31">
        <v>3</v>
      </c>
      <c r="DI202" s="31">
        <v>2</v>
      </c>
      <c r="DJ202" s="31">
        <v>1</v>
      </c>
      <c r="DK202" s="31">
        <v>1</v>
      </c>
      <c r="DL202" s="31">
        <v>2</v>
      </c>
      <c r="DM202" s="31">
        <v>4</v>
      </c>
      <c r="DN202" s="31">
        <v>3</v>
      </c>
      <c r="DO202" s="31">
        <v>2</v>
      </c>
      <c r="DP202" s="31">
        <v>4</v>
      </c>
      <c r="DQ202" s="31">
        <v>2</v>
      </c>
      <c r="DR202" s="31">
        <v>32</v>
      </c>
      <c r="DS202" s="31">
        <v>0.61645569620253104</v>
      </c>
      <c r="DT202" s="31">
        <v>2.58</v>
      </c>
      <c r="DV202" s="31">
        <v>3.17</v>
      </c>
      <c r="DW202" s="31" t="s">
        <v>2901</v>
      </c>
      <c r="EB202" s="31">
        <v>67</v>
      </c>
      <c r="EC202" s="31">
        <v>72</v>
      </c>
      <c r="ED202" s="31">
        <v>127</v>
      </c>
      <c r="EE202" s="31" t="s">
        <v>2902</v>
      </c>
      <c r="EV202" s="31">
        <v>1</v>
      </c>
      <c r="EW202" s="31">
        <v>1</v>
      </c>
      <c r="EX202" s="31">
        <v>1</v>
      </c>
      <c r="EY202" s="31">
        <v>2</v>
      </c>
      <c r="FK202" s="31">
        <v>2</v>
      </c>
      <c r="FL202" s="31">
        <v>2</v>
      </c>
      <c r="FM202" s="31">
        <v>2</v>
      </c>
      <c r="FN202" s="31">
        <v>2</v>
      </c>
      <c r="FO202" s="31">
        <v>2</v>
      </c>
      <c r="FP202" s="31">
        <v>2</v>
      </c>
      <c r="FQ202" s="31">
        <v>2</v>
      </c>
      <c r="FR202" s="31">
        <v>2</v>
      </c>
      <c r="FS202" s="31">
        <v>4</v>
      </c>
      <c r="FT202" s="31">
        <v>2</v>
      </c>
      <c r="FU202" s="31">
        <v>2</v>
      </c>
      <c r="FV202" s="31">
        <v>2</v>
      </c>
      <c r="FW202" s="31">
        <v>1</v>
      </c>
      <c r="FX202" s="31">
        <v>1</v>
      </c>
      <c r="FY202" s="31">
        <v>2</v>
      </c>
      <c r="GA202" s="31">
        <v>2</v>
      </c>
      <c r="GB202" s="31">
        <v>2</v>
      </c>
      <c r="GC202" s="31">
        <v>1</v>
      </c>
      <c r="GE202" s="31">
        <v>1</v>
      </c>
      <c r="GF202" s="31">
        <v>1985</v>
      </c>
      <c r="GH202" s="31">
        <v>2</v>
      </c>
      <c r="GJ202" s="31">
        <v>2</v>
      </c>
      <c r="GL202" s="31">
        <v>1</v>
      </c>
      <c r="GM202" s="31">
        <v>41640</v>
      </c>
      <c r="GO202" s="31">
        <v>2</v>
      </c>
      <c r="GQ202" s="31">
        <v>2</v>
      </c>
      <c r="GS202" s="31">
        <v>2</v>
      </c>
      <c r="GU202" s="31">
        <v>2</v>
      </c>
      <c r="GW202" s="31">
        <v>2</v>
      </c>
      <c r="GY202" s="31">
        <v>2</v>
      </c>
      <c r="HA202" s="31">
        <v>2</v>
      </c>
      <c r="HM202" s="31">
        <v>2</v>
      </c>
      <c r="HP202" s="31">
        <v>2</v>
      </c>
      <c r="HQ202" s="31">
        <v>2</v>
      </c>
      <c r="HR202" s="31">
        <v>2</v>
      </c>
      <c r="HS202" s="31">
        <v>2</v>
      </c>
      <c r="HT202" s="31">
        <v>2</v>
      </c>
      <c r="HU202" s="31">
        <v>2</v>
      </c>
      <c r="HV202" s="31">
        <v>2</v>
      </c>
      <c r="HZ202" s="31">
        <v>2</v>
      </c>
      <c r="IA202" s="31">
        <v>2</v>
      </c>
      <c r="IB202" s="31">
        <v>2</v>
      </c>
      <c r="IC202" s="31">
        <v>2</v>
      </c>
      <c r="ID202" s="31">
        <v>2</v>
      </c>
      <c r="IE202" s="31">
        <v>2</v>
      </c>
      <c r="IF202" s="31">
        <v>2</v>
      </c>
      <c r="IJ202" s="31">
        <v>2</v>
      </c>
      <c r="IK202" s="31">
        <v>2</v>
      </c>
      <c r="IL202" s="31">
        <v>2</v>
      </c>
      <c r="IM202" s="31">
        <v>2</v>
      </c>
      <c r="IN202" s="31">
        <v>2</v>
      </c>
      <c r="IO202" s="31">
        <v>2</v>
      </c>
      <c r="IP202" s="31">
        <v>2</v>
      </c>
      <c r="IT202" s="31">
        <v>2</v>
      </c>
      <c r="IU202" s="31">
        <v>2</v>
      </c>
      <c r="IV202" s="31">
        <v>2</v>
      </c>
      <c r="IW202" s="31">
        <v>2</v>
      </c>
      <c r="IX202" s="31">
        <v>2</v>
      </c>
      <c r="IY202" s="31">
        <v>2</v>
      </c>
      <c r="IZ202" s="31">
        <v>2</v>
      </c>
      <c r="JD202" s="31">
        <v>2</v>
      </c>
      <c r="JE202" s="31">
        <v>2</v>
      </c>
      <c r="JF202" s="31">
        <v>2</v>
      </c>
      <c r="JG202" s="31">
        <v>2</v>
      </c>
      <c r="JH202" s="31">
        <v>2</v>
      </c>
      <c r="JI202" s="31">
        <v>2</v>
      </c>
      <c r="JJ202" s="31">
        <v>2</v>
      </c>
      <c r="JN202" s="31" t="s">
        <v>1432</v>
      </c>
      <c r="JQ202" s="31" t="s">
        <v>2265</v>
      </c>
      <c r="JZ202" s="31">
        <v>2</v>
      </c>
      <c r="KA202" s="31" t="s">
        <v>2930</v>
      </c>
      <c r="KB202" s="31">
        <v>69</v>
      </c>
      <c r="KC202" s="31">
        <v>2</v>
      </c>
      <c r="KD202" s="31" t="s">
        <v>2265</v>
      </c>
      <c r="KE202" s="31">
        <v>40</v>
      </c>
      <c r="LC202" s="31">
        <v>2</v>
      </c>
      <c r="LF202" s="31">
        <v>2</v>
      </c>
      <c r="LG202" s="31">
        <v>2</v>
      </c>
      <c r="LH202" s="31">
        <v>1</v>
      </c>
      <c r="LI202" s="31">
        <v>2</v>
      </c>
      <c r="LK202" s="31">
        <v>2</v>
      </c>
      <c r="LM202" s="31">
        <v>2</v>
      </c>
      <c r="LO202" s="31">
        <v>2</v>
      </c>
      <c r="LQ202" s="31">
        <v>2</v>
      </c>
      <c r="LS202" s="31">
        <v>2</v>
      </c>
      <c r="LU202" s="31">
        <v>2</v>
      </c>
      <c r="LW202" s="31">
        <v>2</v>
      </c>
      <c r="LY202" s="31">
        <v>2</v>
      </c>
      <c r="MA202" s="31">
        <v>1</v>
      </c>
      <c r="MC202" s="31">
        <v>2</v>
      </c>
      <c r="ME202" s="31">
        <v>2</v>
      </c>
      <c r="MG202" s="31">
        <v>2</v>
      </c>
      <c r="MI202" s="31">
        <v>2</v>
      </c>
      <c r="MK202" s="31">
        <v>2</v>
      </c>
      <c r="MM202" s="31">
        <v>2</v>
      </c>
      <c r="MO202" s="31">
        <v>2</v>
      </c>
      <c r="MQ202" s="31">
        <v>2</v>
      </c>
      <c r="MS202" s="31">
        <v>2</v>
      </c>
      <c r="MU202" s="31">
        <v>2</v>
      </c>
      <c r="MW202" s="31">
        <v>2</v>
      </c>
      <c r="MY202" s="31" t="s">
        <v>355</v>
      </c>
      <c r="NC202" s="31">
        <v>2</v>
      </c>
      <c r="NE202" s="31">
        <v>2</v>
      </c>
      <c r="NG202" s="31">
        <v>2</v>
      </c>
      <c r="NI202" s="31">
        <v>2</v>
      </c>
      <c r="NK202" s="31">
        <v>2</v>
      </c>
      <c r="NM202" s="31">
        <v>2</v>
      </c>
      <c r="NO202" s="31">
        <v>2</v>
      </c>
      <c r="NQ202" s="31">
        <v>2</v>
      </c>
      <c r="NS202" s="31">
        <v>2</v>
      </c>
      <c r="NU202" s="31">
        <v>2</v>
      </c>
      <c r="NW202" s="31">
        <v>2</v>
      </c>
      <c r="NY202" s="31">
        <v>2</v>
      </c>
      <c r="OA202" s="31">
        <v>2</v>
      </c>
      <c r="OC202" s="31">
        <v>2</v>
      </c>
      <c r="OE202" s="31">
        <v>2</v>
      </c>
      <c r="OG202" s="31">
        <v>2</v>
      </c>
      <c r="OI202" s="31">
        <v>2</v>
      </c>
      <c r="OK202" s="31">
        <v>2</v>
      </c>
      <c r="OM202" s="31">
        <v>2</v>
      </c>
      <c r="OO202" s="31">
        <v>2</v>
      </c>
      <c r="OQ202" s="31" t="s">
        <v>355</v>
      </c>
      <c r="OS202" s="31">
        <v>2</v>
      </c>
      <c r="OU202" s="31">
        <v>2</v>
      </c>
      <c r="OW202" s="31">
        <v>2</v>
      </c>
      <c r="OY202" s="31">
        <v>2</v>
      </c>
      <c r="PA202" s="31">
        <v>2</v>
      </c>
      <c r="PC202" s="31">
        <v>2</v>
      </c>
      <c r="PE202" s="31">
        <v>2</v>
      </c>
      <c r="PG202" s="31">
        <v>2</v>
      </c>
      <c r="PI202" s="31">
        <v>2</v>
      </c>
      <c r="PK202" s="31">
        <v>2</v>
      </c>
      <c r="PM202" s="31">
        <v>2</v>
      </c>
      <c r="PO202" s="31">
        <v>2</v>
      </c>
      <c r="PQ202" s="31">
        <v>2</v>
      </c>
      <c r="PS202" s="31">
        <v>2</v>
      </c>
      <c r="PU202" s="31">
        <v>2</v>
      </c>
      <c r="PW202" s="31">
        <v>2</v>
      </c>
      <c r="PY202" s="31">
        <v>2</v>
      </c>
      <c r="QA202" s="31">
        <v>2</v>
      </c>
      <c r="QC202" s="31">
        <v>2</v>
      </c>
      <c r="QE202" s="31">
        <v>2</v>
      </c>
      <c r="QG202" s="31">
        <v>2</v>
      </c>
      <c r="QI202" s="31" t="s">
        <v>355</v>
      </c>
      <c r="QK202" s="31">
        <v>1</v>
      </c>
      <c r="QL202" s="31">
        <v>2</v>
      </c>
      <c r="QM202" s="31">
        <v>2</v>
      </c>
      <c r="QN202" s="31">
        <v>2</v>
      </c>
      <c r="QO202" s="31">
        <v>2</v>
      </c>
      <c r="QP202" s="31">
        <v>2</v>
      </c>
      <c r="QQ202" s="31">
        <v>2</v>
      </c>
      <c r="QR202" s="31">
        <v>2</v>
      </c>
      <c r="QS202" s="31">
        <v>2</v>
      </c>
      <c r="QT202" s="31">
        <v>2</v>
      </c>
      <c r="QU202" s="31">
        <v>2</v>
      </c>
      <c r="QV202" s="31">
        <v>2</v>
      </c>
      <c r="QW202" s="31">
        <v>2</v>
      </c>
      <c r="QX202" s="31">
        <v>2</v>
      </c>
      <c r="QY202" s="31">
        <v>2</v>
      </c>
      <c r="QZ202" s="31">
        <v>2</v>
      </c>
      <c r="RA202" s="31">
        <v>2</v>
      </c>
      <c r="RB202" s="31">
        <v>2</v>
      </c>
      <c r="RC202" s="31">
        <v>2</v>
      </c>
      <c r="RD202" s="31">
        <v>2</v>
      </c>
      <c r="RE202" s="31">
        <v>2</v>
      </c>
      <c r="RF202" s="31">
        <v>2</v>
      </c>
      <c r="RG202" s="31">
        <v>2</v>
      </c>
      <c r="RH202" s="31">
        <v>2</v>
      </c>
      <c r="RI202" s="31">
        <v>2</v>
      </c>
      <c r="RJ202" s="31">
        <v>2</v>
      </c>
      <c r="RK202" s="31">
        <v>2</v>
      </c>
      <c r="RL202" s="31">
        <v>2</v>
      </c>
      <c r="RM202" s="31">
        <v>2</v>
      </c>
      <c r="RN202" s="31">
        <v>2</v>
      </c>
      <c r="RO202" s="31">
        <v>2</v>
      </c>
      <c r="RP202" s="31">
        <v>2</v>
      </c>
      <c r="RQ202" s="31">
        <v>2</v>
      </c>
      <c r="RR202" s="31">
        <v>2</v>
      </c>
      <c r="RS202" s="31">
        <v>2</v>
      </c>
      <c r="RT202" s="31" t="s">
        <v>2931</v>
      </c>
      <c r="RU202" s="31" t="s">
        <v>2931</v>
      </c>
      <c r="RV202" s="31" t="s">
        <v>355</v>
      </c>
      <c r="RW202" s="31" t="s">
        <v>355</v>
      </c>
      <c r="RX202" s="31">
        <v>1</v>
      </c>
      <c r="RY202" s="31">
        <v>1</v>
      </c>
      <c r="RZ202" s="31">
        <v>2</v>
      </c>
      <c r="SA202" s="31">
        <v>2</v>
      </c>
      <c r="SB202" s="31">
        <v>2</v>
      </c>
      <c r="SC202" s="31">
        <v>2</v>
      </c>
      <c r="SD202" s="31">
        <v>1</v>
      </c>
      <c r="SE202" s="31">
        <v>1</v>
      </c>
      <c r="SF202" s="31">
        <v>2</v>
      </c>
      <c r="SG202" s="31">
        <v>2</v>
      </c>
      <c r="SH202" s="31">
        <v>2</v>
      </c>
      <c r="SI202" s="31">
        <v>2</v>
      </c>
      <c r="SJ202" s="31">
        <v>2</v>
      </c>
      <c r="SK202" s="31">
        <v>2</v>
      </c>
      <c r="SL202" s="31">
        <v>2</v>
      </c>
      <c r="SO202" s="31">
        <v>2</v>
      </c>
      <c r="SP202" s="31">
        <v>2</v>
      </c>
      <c r="SQ202" s="31">
        <v>2</v>
      </c>
      <c r="SR202" s="31">
        <v>2</v>
      </c>
      <c r="SS202" s="31">
        <v>2</v>
      </c>
      <c r="ST202" s="31">
        <v>2</v>
      </c>
      <c r="SU202" s="31">
        <v>2</v>
      </c>
      <c r="SV202" s="31">
        <v>2</v>
      </c>
      <c r="SZ202" s="31">
        <v>2</v>
      </c>
      <c r="TA202" s="31">
        <v>2</v>
      </c>
      <c r="TB202" s="31">
        <v>2</v>
      </c>
      <c r="TC202" s="31">
        <v>2</v>
      </c>
      <c r="TD202" s="31">
        <v>2</v>
      </c>
      <c r="TE202" s="31">
        <v>2</v>
      </c>
      <c r="TF202" s="31">
        <v>2</v>
      </c>
      <c r="TG202" s="31">
        <v>2</v>
      </c>
      <c r="TS202" s="31">
        <v>2</v>
      </c>
      <c r="TT202" s="31">
        <v>2</v>
      </c>
      <c r="TU202" s="31">
        <v>2</v>
      </c>
      <c r="TV202" s="31">
        <v>2</v>
      </c>
      <c r="TW202" s="31">
        <v>2</v>
      </c>
      <c r="TX202" s="31">
        <v>2</v>
      </c>
      <c r="TY202" s="31">
        <v>2</v>
      </c>
      <c r="TZ202" s="31">
        <v>2</v>
      </c>
      <c r="UA202" s="31">
        <v>1</v>
      </c>
    </row>
    <row r="203" spans="1:547" s="31" customFormat="1" ht="13.5" customHeight="1">
      <c r="A203" s="31">
        <f t="shared" si="3"/>
        <v>201</v>
      </c>
      <c r="B203" s="31">
        <v>201</v>
      </c>
      <c r="C203" s="31">
        <v>12</v>
      </c>
      <c r="D203" s="31" t="s">
        <v>2899</v>
      </c>
      <c r="E203" s="31" t="s">
        <v>2932</v>
      </c>
      <c r="H203" s="31">
        <v>42103</v>
      </c>
      <c r="I203" s="31">
        <v>14438</v>
      </c>
      <c r="J203" s="31">
        <v>1</v>
      </c>
      <c r="K203" s="31">
        <v>1</v>
      </c>
      <c r="L203" s="31">
        <v>1</v>
      </c>
      <c r="M203" s="31">
        <v>1</v>
      </c>
      <c r="N203" s="31">
        <v>1</v>
      </c>
      <c r="O203" s="31">
        <v>1</v>
      </c>
      <c r="P203" s="31">
        <v>1</v>
      </c>
      <c r="Q203" s="31">
        <v>1</v>
      </c>
      <c r="R203" s="31">
        <v>40544</v>
      </c>
      <c r="S203" s="31">
        <v>40544</v>
      </c>
      <c r="T203" s="31">
        <v>42005</v>
      </c>
      <c r="V203" s="31">
        <v>42155</v>
      </c>
      <c r="W203" s="31">
        <v>2</v>
      </c>
      <c r="X203" s="31">
        <v>1</v>
      </c>
      <c r="Y203" s="31">
        <v>2</v>
      </c>
      <c r="Z203" s="31">
        <v>2</v>
      </c>
      <c r="AA203" s="31">
        <v>2</v>
      </c>
      <c r="AB203" s="31">
        <v>2</v>
      </c>
      <c r="AC203" s="31">
        <v>2</v>
      </c>
      <c r="AD203" s="31">
        <v>2</v>
      </c>
      <c r="AH203" s="31">
        <v>1</v>
      </c>
      <c r="AI203" s="31">
        <v>6</v>
      </c>
      <c r="AJ203" s="31">
        <v>2</v>
      </c>
      <c r="AK203" s="31">
        <v>4</v>
      </c>
      <c r="AL203" s="31">
        <v>1</v>
      </c>
      <c r="AN203" s="31">
        <v>1</v>
      </c>
      <c r="AO203" s="31">
        <v>2</v>
      </c>
      <c r="AP203" s="31">
        <v>2</v>
      </c>
      <c r="AQ203" s="31">
        <v>1</v>
      </c>
      <c r="AR203" s="31">
        <v>1</v>
      </c>
      <c r="AS203" s="31">
        <v>2</v>
      </c>
      <c r="AT203" s="31">
        <v>2</v>
      </c>
      <c r="AU203" s="31">
        <v>2</v>
      </c>
      <c r="AW203" s="31">
        <v>2</v>
      </c>
      <c r="AX203" s="31">
        <v>2</v>
      </c>
      <c r="AY203" s="31">
        <v>2</v>
      </c>
      <c r="AZ203" s="31">
        <v>1</v>
      </c>
      <c r="BA203" s="31">
        <v>1</v>
      </c>
      <c r="BB203" s="31">
        <v>2</v>
      </c>
      <c r="BD203" s="31">
        <v>2</v>
      </c>
      <c r="BE203" s="31">
        <v>2</v>
      </c>
      <c r="BF203" s="31">
        <v>2</v>
      </c>
      <c r="BG203" s="31">
        <v>1</v>
      </c>
      <c r="BH203" s="31">
        <v>1</v>
      </c>
      <c r="BI203" s="31">
        <v>2</v>
      </c>
      <c r="BK203" s="31">
        <v>2</v>
      </c>
      <c r="BL203" s="31">
        <v>1</v>
      </c>
      <c r="BM203" s="31">
        <v>1</v>
      </c>
      <c r="BN203" s="31">
        <v>2</v>
      </c>
      <c r="BO203" s="31">
        <v>2</v>
      </c>
      <c r="BP203" s="31">
        <v>2</v>
      </c>
      <c r="BT203" s="31">
        <v>2</v>
      </c>
      <c r="BU203" s="31">
        <v>2</v>
      </c>
      <c r="BV203" s="31">
        <v>2</v>
      </c>
      <c r="BW203" s="31">
        <v>2</v>
      </c>
      <c r="BX203" s="31">
        <v>2</v>
      </c>
      <c r="BY203" s="31">
        <v>1</v>
      </c>
      <c r="BZ203" s="31">
        <v>2</v>
      </c>
      <c r="CA203" s="31">
        <v>2</v>
      </c>
      <c r="CD203" s="31">
        <v>1</v>
      </c>
      <c r="CH203" s="31">
        <v>1</v>
      </c>
      <c r="CM203" s="31">
        <v>1</v>
      </c>
      <c r="CN203" s="31">
        <v>9</v>
      </c>
      <c r="CO203" s="31">
        <v>16</v>
      </c>
      <c r="CP203" s="31">
        <v>22</v>
      </c>
      <c r="DA203" s="31">
        <v>1</v>
      </c>
      <c r="DB203" s="31">
        <v>2</v>
      </c>
      <c r="DC203" s="31">
        <v>36</v>
      </c>
      <c r="DD203" s="31">
        <v>4</v>
      </c>
      <c r="DE203" s="31">
        <v>12</v>
      </c>
      <c r="DF203" s="31">
        <v>3</v>
      </c>
      <c r="DG203" s="31">
        <v>4</v>
      </c>
      <c r="DH203" s="31">
        <v>3</v>
      </c>
      <c r="DI203" s="31">
        <v>3</v>
      </c>
      <c r="DJ203" s="31">
        <v>2</v>
      </c>
      <c r="DK203" s="31">
        <v>0</v>
      </c>
      <c r="DL203" s="31">
        <v>0</v>
      </c>
      <c r="DM203" s="31">
        <v>2</v>
      </c>
      <c r="DN203" s="31">
        <v>0</v>
      </c>
      <c r="DO203" s="31">
        <v>3</v>
      </c>
      <c r="DP203" s="31">
        <v>4</v>
      </c>
      <c r="DQ203" s="31">
        <v>2</v>
      </c>
      <c r="DR203" s="31">
        <v>26</v>
      </c>
      <c r="DS203" s="31">
        <v>0.429522129570237</v>
      </c>
      <c r="DT203" s="31">
        <v>7.51</v>
      </c>
      <c r="DV203" s="31">
        <v>2.78</v>
      </c>
      <c r="DW203" s="31" t="s">
        <v>2901</v>
      </c>
      <c r="DX203" s="31">
        <v>37</v>
      </c>
      <c r="DY203" s="31">
        <v>33</v>
      </c>
      <c r="DZ203" s="31">
        <v>47</v>
      </c>
      <c r="EA203" s="31" t="s">
        <v>2179</v>
      </c>
      <c r="EB203" s="31">
        <v>60</v>
      </c>
      <c r="EC203" s="31">
        <v>58</v>
      </c>
      <c r="ED203" s="31">
        <v>96</v>
      </c>
      <c r="EE203" s="31" t="s">
        <v>2902</v>
      </c>
      <c r="EF203" s="31">
        <v>4.54</v>
      </c>
      <c r="EH203" s="31">
        <v>6.2</v>
      </c>
      <c r="EI203" s="31" t="s">
        <v>2238</v>
      </c>
      <c r="EJ203" s="31">
        <v>1.72</v>
      </c>
      <c r="EK203" s="31">
        <v>1.03</v>
      </c>
      <c r="EL203" s="31">
        <v>1.55</v>
      </c>
      <c r="EM203" s="31" t="s">
        <v>2238</v>
      </c>
      <c r="EN203" s="31">
        <v>2.11</v>
      </c>
      <c r="EP203" s="31">
        <v>4.1399999999999899</v>
      </c>
      <c r="EQ203" s="31" t="s">
        <v>2238</v>
      </c>
      <c r="ER203" s="31">
        <v>0.64</v>
      </c>
      <c r="ET203" s="31">
        <v>2.2999999999999901</v>
      </c>
      <c r="EU203" s="31" t="s">
        <v>2238</v>
      </c>
      <c r="EV203" s="31">
        <v>2</v>
      </c>
      <c r="EW203" s="31">
        <v>2</v>
      </c>
      <c r="EX203" s="31">
        <v>2</v>
      </c>
      <c r="EY203" s="31">
        <v>1</v>
      </c>
      <c r="FA203" s="31">
        <v>1</v>
      </c>
      <c r="FB203" s="31">
        <v>1</v>
      </c>
      <c r="FC203" s="31">
        <v>1</v>
      </c>
      <c r="FD203" s="31">
        <v>36</v>
      </c>
      <c r="FE203" s="31">
        <v>41</v>
      </c>
      <c r="FK203" s="31">
        <v>1</v>
      </c>
      <c r="FL203" s="31">
        <v>1</v>
      </c>
      <c r="FM203" s="31">
        <v>2</v>
      </c>
      <c r="FN203" s="31">
        <v>2</v>
      </c>
      <c r="FO203" s="31">
        <v>2</v>
      </c>
      <c r="FP203" s="31">
        <v>2</v>
      </c>
      <c r="FQ203" s="31">
        <v>2</v>
      </c>
      <c r="FR203" s="31">
        <v>2</v>
      </c>
      <c r="FS203" s="31">
        <v>4</v>
      </c>
      <c r="FT203" s="31">
        <v>2</v>
      </c>
      <c r="FU203" s="31">
        <v>2</v>
      </c>
      <c r="FV203" s="31">
        <v>2</v>
      </c>
      <c r="FW203" s="31">
        <v>1</v>
      </c>
      <c r="FX203" s="31">
        <v>1</v>
      </c>
      <c r="FY203" s="31">
        <v>2</v>
      </c>
      <c r="GA203" s="31">
        <v>2</v>
      </c>
      <c r="GB203" s="31">
        <v>2</v>
      </c>
      <c r="GC203" s="31">
        <v>2</v>
      </c>
      <c r="GE203" s="31">
        <v>2</v>
      </c>
      <c r="GH203" s="31">
        <v>2</v>
      </c>
      <c r="GJ203" s="31">
        <v>2</v>
      </c>
      <c r="GL203" s="31">
        <v>1</v>
      </c>
      <c r="GM203" s="31">
        <v>42005</v>
      </c>
      <c r="GO203" s="31">
        <v>2</v>
      </c>
      <c r="GQ203" s="31">
        <v>2</v>
      </c>
      <c r="GS203" s="31">
        <v>2</v>
      </c>
      <c r="GU203" s="31">
        <v>2</v>
      </c>
      <c r="GW203" s="31">
        <v>2</v>
      </c>
      <c r="GY203" s="31">
        <v>2</v>
      </c>
      <c r="HA203" s="31">
        <v>2</v>
      </c>
      <c r="HM203" s="31">
        <v>2</v>
      </c>
      <c r="HP203" s="31">
        <v>2</v>
      </c>
      <c r="HQ203" s="31">
        <v>2</v>
      </c>
      <c r="HR203" s="31">
        <v>2</v>
      </c>
      <c r="HS203" s="31">
        <v>2</v>
      </c>
      <c r="HT203" s="31">
        <v>2</v>
      </c>
      <c r="HU203" s="31">
        <v>2</v>
      </c>
      <c r="HV203" s="31">
        <v>2</v>
      </c>
      <c r="HZ203" s="31">
        <v>2</v>
      </c>
      <c r="IA203" s="31">
        <v>2</v>
      </c>
      <c r="IB203" s="31">
        <v>2</v>
      </c>
      <c r="IC203" s="31">
        <v>2</v>
      </c>
      <c r="ID203" s="31">
        <v>2</v>
      </c>
      <c r="IE203" s="31">
        <v>2</v>
      </c>
      <c r="IF203" s="31">
        <v>2</v>
      </c>
      <c r="IJ203" s="31">
        <v>2</v>
      </c>
      <c r="IK203" s="31">
        <v>2</v>
      </c>
      <c r="IL203" s="31">
        <v>2</v>
      </c>
      <c r="IM203" s="31">
        <v>2</v>
      </c>
      <c r="IN203" s="31">
        <v>2</v>
      </c>
      <c r="IO203" s="31">
        <v>2</v>
      </c>
      <c r="IP203" s="31">
        <v>2</v>
      </c>
      <c r="IT203" s="31">
        <v>2</v>
      </c>
      <c r="IU203" s="31">
        <v>2</v>
      </c>
      <c r="IV203" s="31">
        <v>2</v>
      </c>
      <c r="IW203" s="31">
        <v>2</v>
      </c>
      <c r="IX203" s="31">
        <v>2</v>
      </c>
      <c r="IY203" s="31">
        <v>2</v>
      </c>
      <c r="IZ203" s="31">
        <v>2</v>
      </c>
      <c r="JD203" s="31">
        <v>2</v>
      </c>
      <c r="JE203" s="31">
        <v>2</v>
      </c>
      <c r="JF203" s="31">
        <v>2</v>
      </c>
      <c r="JG203" s="31">
        <v>2</v>
      </c>
      <c r="JH203" s="31">
        <v>2</v>
      </c>
      <c r="JI203" s="31">
        <v>2</v>
      </c>
      <c r="JJ203" s="31">
        <v>2</v>
      </c>
      <c r="JZ203" s="31">
        <v>2</v>
      </c>
      <c r="KA203" s="31" t="s">
        <v>2933</v>
      </c>
      <c r="KB203" s="31">
        <v>83</v>
      </c>
      <c r="KC203" s="31">
        <v>2</v>
      </c>
      <c r="KD203" s="31" t="s">
        <v>2933</v>
      </c>
      <c r="KE203" s="31">
        <v>75</v>
      </c>
      <c r="LC203" s="31">
        <v>2</v>
      </c>
      <c r="LF203" s="31">
        <v>2</v>
      </c>
      <c r="LG203" s="31">
        <v>2</v>
      </c>
      <c r="LH203" s="31">
        <v>2</v>
      </c>
      <c r="LI203" s="31">
        <v>2</v>
      </c>
      <c r="LK203" s="31">
        <v>2</v>
      </c>
      <c r="LM203" s="31">
        <v>2</v>
      </c>
      <c r="LO203" s="31">
        <v>2</v>
      </c>
      <c r="LQ203" s="31">
        <v>2</v>
      </c>
      <c r="LS203" s="31">
        <v>2</v>
      </c>
      <c r="LU203" s="31">
        <v>2</v>
      </c>
      <c r="LW203" s="31">
        <v>2</v>
      </c>
      <c r="LY203" s="31">
        <v>2</v>
      </c>
      <c r="MA203" s="31">
        <v>2</v>
      </c>
      <c r="MC203" s="31">
        <v>2</v>
      </c>
      <c r="ME203" s="31">
        <v>2</v>
      </c>
      <c r="MG203" s="31">
        <v>2</v>
      </c>
      <c r="MI203" s="31">
        <v>2</v>
      </c>
      <c r="MK203" s="31">
        <v>2</v>
      </c>
      <c r="MM203" s="31">
        <v>2</v>
      </c>
      <c r="MO203" s="31">
        <v>2</v>
      </c>
      <c r="MQ203" s="31">
        <v>2</v>
      </c>
      <c r="MS203" s="31">
        <v>2</v>
      </c>
      <c r="MU203" s="31">
        <v>2</v>
      </c>
      <c r="MW203" s="31">
        <v>2</v>
      </c>
      <c r="MY203" s="31" t="s">
        <v>355</v>
      </c>
      <c r="NC203" s="31">
        <v>2</v>
      </c>
      <c r="NE203" s="31">
        <v>2</v>
      </c>
      <c r="NG203" s="31">
        <v>2</v>
      </c>
      <c r="NI203" s="31">
        <v>2</v>
      </c>
      <c r="NK203" s="31">
        <v>2</v>
      </c>
      <c r="NM203" s="31">
        <v>2</v>
      </c>
      <c r="NO203" s="31">
        <v>2</v>
      </c>
      <c r="NQ203" s="31">
        <v>2</v>
      </c>
      <c r="NS203" s="31">
        <v>2</v>
      </c>
      <c r="NU203" s="31">
        <v>2</v>
      </c>
      <c r="NW203" s="31">
        <v>2</v>
      </c>
      <c r="NY203" s="31">
        <v>2</v>
      </c>
      <c r="OA203" s="31">
        <v>2</v>
      </c>
      <c r="OC203" s="31">
        <v>2</v>
      </c>
      <c r="OE203" s="31">
        <v>2</v>
      </c>
      <c r="OG203" s="31">
        <v>2</v>
      </c>
      <c r="OI203" s="31">
        <v>2</v>
      </c>
      <c r="OK203" s="31">
        <v>2</v>
      </c>
      <c r="OM203" s="31">
        <v>2</v>
      </c>
      <c r="OO203" s="31">
        <v>2</v>
      </c>
      <c r="OQ203" s="31" t="s">
        <v>355</v>
      </c>
      <c r="OS203" s="31">
        <v>2</v>
      </c>
      <c r="OU203" s="31">
        <v>2</v>
      </c>
      <c r="OW203" s="31">
        <v>2</v>
      </c>
      <c r="OY203" s="31">
        <v>2</v>
      </c>
      <c r="PA203" s="31">
        <v>2</v>
      </c>
      <c r="PC203" s="31">
        <v>2</v>
      </c>
      <c r="PE203" s="31">
        <v>2</v>
      </c>
      <c r="PG203" s="31">
        <v>2</v>
      </c>
      <c r="PI203" s="31">
        <v>2</v>
      </c>
      <c r="PK203" s="31">
        <v>2</v>
      </c>
      <c r="PM203" s="31">
        <v>2</v>
      </c>
      <c r="PO203" s="31">
        <v>2</v>
      </c>
      <c r="PQ203" s="31">
        <v>2</v>
      </c>
      <c r="PS203" s="31">
        <v>2</v>
      </c>
      <c r="PU203" s="31">
        <v>2</v>
      </c>
      <c r="PW203" s="31">
        <v>2</v>
      </c>
      <c r="PY203" s="31">
        <v>2</v>
      </c>
      <c r="QA203" s="31">
        <v>2</v>
      </c>
      <c r="QC203" s="31">
        <v>2</v>
      </c>
      <c r="QE203" s="31">
        <v>2</v>
      </c>
      <c r="QG203" s="31">
        <v>2</v>
      </c>
      <c r="QI203" s="31" t="s">
        <v>355</v>
      </c>
      <c r="QK203" s="31">
        <v>1</v>
      </c>
      <c r="QL203" s="31">
        <v>2</v>
      </c>
      <c r="QM203" s="31">
        <v>2</v>
      </c>
      <c r="QN203" s="31">
        <v>2</v>
      </c>
      <c r="QO203" s="31">
        <v>2</v>
      </c>
      <c r="QP203" s="31">
        <v>2</v>
      </c>
      <c r="QQ203" s="31">
        <v>2</v>
      </c>
      <c r="QR203" s="31">
        <v>2</v>
      </c>
      <c r="QS203" s="31">
        <v>2</v>
      </c>
      <c r="QT203" s="31">
        <v>2</v>
      </c>
      <c r="QU203" s="31">
        <v>2</v>
      </c>
      <c r="QV203" s="31">
        <v>2</v>
      </c>
      <c r="QW203" s="31">
        <v>2</v>
      </c>
      <c r="QX203" s="31">
        <v>2</v>
      </c>
      <c r="QY203" s="31">
        <v>2</v>
      </c>
      <c r="QZ203" s="31">
        <v>2</v>
      </c>
      <c r="RA203" s="31">
        <v>2</v>
      </c>
      <c r="RB203" s="31">
        <v>2</v>
      </c>
      <c r="RC203" s="31">
        <v>2</v>
      </c>
      <c r="RD203" s="31">
        <v>2</v>
      </c>
      <c r="RE203" s="31">
        <v>1</v>
      </c>
      <c r="RF203" s="31">
        <v>2</v>
      </c>
      <c r="RG203" s="31">
        <v>2</v>
      </c>
      <c r="RH203" s="31">
        <v>2</v>
      </c>
      <c r="RI203" s="31">
        <v>1</v>
      </c>
      <c r="RJ203" s="31">
        <v>2</v>
      </c>
      <c r="RK203" s="31">
        <v>2</v>
      </c>
      <c r="RL203" s="31">
        <v>2</v>
      </c>
      <c r="RM203" s="31">
        <v>2</v>
      </c>
      <c r="RN203" s="31">
        <v>2</v>
      </c>
      <c r="RO203" s="31">
        <v>2</v>
      </c>
      <c r="RP203" s="31">
        <v>2</v>
      </c>
      <c r="RQ203" s="31">
        <v>2</v>
      </c>
      <c r="RR203" s="31">
        <v>2</v>
      </c>
      <c r="RS203" s="31">
        <v>2</v>
      </c>
      <c r="RT203" s="31" t="s">
        <v>2934</v>
      </c>
      <c r="RU203" s="31" t="s">
        <v>2934</v>
      </c>
      <c r="RV203" s="31" t="s">
        <v>355</v>
      </c>
      <c r="RW203" s="31" t="s">
        <v>355</v>
      </c>
      <c r="RX203" s="31">
        <v>2</v>
      </c>
      <c r="RY203" s="31">
        <v>1</v>
      </c>
      <c r="RZ203" s="31">
        <v>2</v>
      </c>
      <c r="SA203" s="31">
        <v>2</v>
      </c>
      <c r="SB203" s="31">
        <v>2</v>
      </c>
      <c r="SC203" s="31">
        <v>2</v>
      </c>
      <c r="SF203" s="31">
        <v>2</v>
      </c>
      <c r="SG203" s="31">
        <v>2</v>
      </c>
      <c r="SH203" s="31">
        <v>2</v>
      </c>
      <c r="SI203" s="31">
        <v>2</v>
      </c>
      <c r="SJ203" s="31">
        <v>2</v>
      </c>
      <c r="SK203" s="31">
        <v>2</v>
      </c>
      <c r="SL203" s="31">
        <v>2</v>
      </c>
      <c r="SO203" s="31">
        <v>2</v>
      </c>
      <c r="SP203" s="31">
        <v>2</v>
      </c>
      <c r="SQ203" s="31">
        <v>2</v>
      </c>
      <c r="SR203" s="31">
        <v>2</v>
      </c>
      <c r="SS203" s="31">
        <v>2</v>
      </c>
      <c r="ST203" s="31">
        <v>2</v>
      </c>
      <c r="SU203" s="31">
        <v>2</v>
      </c>
      <c r="SV203" s="31">
        <v>2</v>
      </c>
      <c r="SZ203" s="31">
        <v>2</v>
      </c>
      <c r="TA203" s="31">
        <v>2</v>
      </c>
      <c r="TB203" s="31">
        <v>2</v>
      </c>
      <c r="TC203" s="31">
        <v>2</v>
      </c>
      <c r="TD203" s="31">
        <v>2</v>
      </c>
      <c r="TE203" s="31">
        <v>2</v>
      </c>
      <c r="TF203" s="31">
        <v>2</v>
      </c>
      <c r="TG203" s="31">
        <v>2</v>
      </c>
      <c r="TS203" s="31">
        <v>2</v>
      </c>
      <c r="TT203" s="31">
        <v>2</v>
      </c>
      <c r="TU203" s="31">
        <v>2</v>
      </c>
      <c r="TV203" s="31">
        <v>2</v>
      </c>
      <c r="TW203" s="31">
        <v>2</v>
      </c>
      <c r="TX203" s="31">
        <v>2</v>
      </c>
      <c r="TY203" s="31">
        <v>2</v>
      </c>
      <c r="TZ203" s="31">
        <v>2</v>
      </c>
      <c r="UA203" s="31">
        <v>1</v>
      </c>
    </row>
    <row r="204" spans="1:547" s="31" customFormat="1" ht="13.5" customHeight="1">
      <c r="A204" s="31">
        <f t="shared" si="3"/>
        <v>202</v>
      </c>
      <c r="B204" s="31">
        <v>202</v>
      </c>
      <c r="C204" s="31">
        <v>13</v>
      </c>
      <c r="D204" s="31" t="s">
        <v>2899</v>
      </c>
      <c r="E204" s="31" t="s">
        <v>2935</v>
      </c>
      <c r="H204" s="31">
        <v>42101</v>
      </c>
      <c r="I204" s="31">
        <v>27936</v>
      </c>
      <c r="J204" s="31">
        <v>2</v>
      </c>
      <c r="K204" s="31">
        <v>1</v>
      </c>
      <c r="L204" s="31">
        <v>3</v>
      </c>
      <c r="M204" s="31">
        <v>1</v>
      </c>
      <c r="N204" s="31">
        <v>2</v>
      </c>
      <c r="O204" s="31">
        <v>1</v>
      </c>
      <c r="P204" s="31">
        <v>3</v>
      </c>
      <c r="Q204" s="31">
        <v>1</v>
      </c>
      <c r="R204" s="31">
        <v>41214</v>
      </c>
      <c r="S204" s="31">
        <v>41671</v>
      </c>
      <c r="T204" s="31">
        <v>41671</v>
      </c>
      <c r="W204" s="31">
        <v>2</v>
      </c>
      <c r="X204" s="31">
        <v>2</v>
      </c>
      <c r="Y204" s="31">
        <v>2</v>
      </c>
      <c r="Z204" s="31">
        <v>2</v>
      </c>
      <c r="AA204" s="31">
        <v>2</v>
      </c>
      <c r="AB204" s="31">
        <v>2</v>
      </c>
      <c r="AC204" s="31">
        <v>2</v>
      </c>
      <c r="AD204" s="31">
        <v>2</v>
      </c>
      <c r="AE204" s="31">
        <v>3</v>
      </c>
      <c r="AF204" s="31">
        <v>2</v>
      </c>
      <c r="AG204" s="31">
        <v>1</v>
      </c>
      <c r="AH204" s="31">
        <v>1</v>
      </c>
      <c r="AI204" s="31">
        <v>6</v>
      </c>
      <c r="AJ204" s="31">
        <v>2</v>
      </c>
      <c r="AK204" s="31">
        <v>4</v>
      </c>
      <c r="AL204" s="31">
        <v>2</v>
      </c>
      <c r="AN204" s="31">
        <v>1</v>
      </c>
      <c r="AO204" s="31">
        <v>2</v>
      </c>
      <c r="AP204" s="31">
        <v>2</v>
      </c>
      <c r="AQ204" s="31">
        <v>1</v>
      </c>
      <c r="AR204" s="31">
        <v>1</v>
      </c>
      <c r="AS204" s="31">
        <v>2</v>
      </c>
      <c r="AT204" s="31">
        <v>2</v>
      </c>
      <c r="AU204" s="31">
        <v>2</v>
      </c>
      <c r="AW204" s="31">
        <v>2</v>
      </c>
      <c r="AX204" s="31">
        <v>2</v>
      </c>
      <c r="AY204" s="31">
        <v>2</v>
      </c>
      <c r="AZ204" s="31">
        <v>1</v>
      </c>
      <c r="BA204" s="31">
        <v>1</v>
      </c>
      <c r="BB204" s="31">
        <v>2</v>
      </c>
      <c r="BD204" s="31">
        <v>1</v>
      </c>
      <c r="BE204" s="31">
        <v>2</v>
      </c>
      <c r="BF204" s="31">
        <v>1</v>
      </c>
      <c r="BG204" s="31">
        <v>2</v>
      </c>
      <c r="BH204" s="31">
        <v>2</v>
      </c>
      <c r="BI204" s="31">
        <v>2</v>
      </c>
      <c r="BK204" s="31">
        <v>2</v>
      </c>
      <c r="BL204" s="31">
        <v>2</v>
      </c>
      <c r="BM204" s="31">
        <v>2</v>
      </c>
      <c r="BN204" s="31">
        <v>2</v>
      </c>
      <c r="BO204" s="31">
        <v>2</v>
      </c>
      <c r="BP204" s="31">
        <v>2</v>
      </c>
      <c r="BT204" s="31">
        <v>2</v>
      </c>
      <c r="BU204" s="31">
        <v>2</v>
      </c>
      <c r="BV204" s="31">
        <v>2</v>
      </c>
      <c r="BW204" s="31">
        <v>2</v>
      </c>
      <c r="BX204" s="31">
        <v>2</v>
      </c>
      <c r="BY204" s="31">
        <v>1</v>
      </c>
      <c r="BZ204" s="31">
        <v>2</v>
      </c>
      <c r="CA204" s="31">
        <v>2</v>
      </c>
      <c r="CD204" s="31">
        <v>1</v>
      </c>
      <c r="CH204" s="31">
        <v>2</v>
      </c>
      <c r="CM204" s="31">
        <v>5</v>
      </c>
      <c r="CN204" s="31">
        <v>1</v>
      </c>
      <c r="DA204" s="31">
        <v>2</v>
      </c>
      <c r="DB204" s="31">
        <v>1</v>
      </c>
      <c r="DC204" s="31">
        <v>5</v>
      </c>
      <c r="DF204" s="31">
        <v>3</v>
      </c>
      <c r="DG204" s="31">
        <v>4</v>
      </c>
      <c r="DH204" s="31">
        <v>4</v>
      </c>
      <c r="DI204" s="31">
        <v>2</v>
      </c>
      <c r="DJ204" s="31">
        <v>2</v>
      </c>
      <c r="DK204" s="31">
        <v>3</v>
      </c>
      <c r="DL204" s="31">
        <v>4</v>
      </c>
      <c r="DM204" s="31">
        <v>4</v>
      </c>
      <c r="DN204" s="31">
        <v>4</v>
      </c>
      <c r="DO204" s="31">
        <v>4</v>
      </c>
      <c r="DP204" s="31">
        <v>4</v>
      </c>
      <c r="DQ204" s="31">
        <v>4</v>
      </c>
      <c r="DR204" s="31">
        <v>42</v>
      </c>
      <c r="DS204" s="31">
        <v>0.20589064261555801</v>
      </c>
      <c r="DT204" s="31">
        <v>5.94</v>
      </c>
      <c r="DV204" s="31">
        <v>3.17</v>
      </c>
      <c r="DW204" s="31" t="s">
        <v>2901</v>
      </c>
      <c r="EB204" s="31">
        <v>69</v>
      </c>
      <c r="EC204" s="31">
        <v>74</v>
      </c>
      <c r="ED204" s="31">
        <v>110</v>
      </c>
      <c r="EE204" s="31" t="s">
        <v>2902</v>
      </c>
      <c r="EV204" s="31">
        <v>1</v>
      </c>
      <c r="EW204" s="31">
        <v>1</v>
      </c>
      <c r="EX204" s="31">
        <v>1</v>
      </c>
      <c r="EY204" s="31">
        <v>2</v>
      </c>
      <c r="FK204" s="31">
        <v>2</v>
      </c>
      <c r="FL204" s="31">
        <v>2</v>
      </c>
      <c r="FM204" s="31">
        <v>2</v>
      </c>
      <c r="FN204" s="31">
        <v>2</v>
      </c>
      <c r="FO204" s="31">
        <v>2</v>
      </c>
      <c r="FP204" s="31">
        <v>2</v>
      </c>
      <c r="FQ204" s="31">
        <v>2</v>
      </c>
      <c r="FR204" s="31">
        <v>2</v>
      </c>
      <c r="FS204" s="31">
        <v>4</v>
      </c>
      <c r="FT204" s="31">
        <v>2</v>
      </c>
      <c r="FU204" s="31">
        <v>2</v>
      </c>
      <c r="FV204" s="31">
        <v>2</v>
      </c>
      <c r="FW204" s="31">
        <v>1</v>
      </c>
      <c r="FX204" s="31">
        <v>1</v>
      </c>
      <c r="FY204" s="31">
        <v>2</v>
      </c>
      <c r="GA204" s="31">
        <v>2</v>
      </c>
      <c r="GB204" s="31">
        <v>2</v>
      </c>
      <c r="GC204" s="31">
        <v>1</v>
      </c>
      <c r="GE204" s="31">
        <v>2</v>
      </c>
      <c r="GG204" s="31">
        <v>0.5</v>
      </c>
      <c r="GH204" s="31">
        <v>1</v>
      </c>
      <c r="GJ204" s="31">
        <v>2</v>
      </c>
      <c r="GL204" s="31">
        <v>1</v>
      </c>
      <c r="GM204" s="31">
        <v>41699</v>
      </c>
      <c r="GN204" s="31" t="s">
        <v>2936</v>
      </c>
      <c r="GO204" s="31">
        <v>2</v>
      </c>
      <c r="GQ204" s="31">
        <v>2</v>
      </c>
      <c r="GS204" s="31">
        <v>2</v>
      </c>
      <c r="GU204" s="31">
        <v>2</v>
      </c>
      <c r="GW204" s="31">
        <v>2</v>
      </c>
      <c r="GY204" s="31">
        <v>2</v>
      </c>
      <c r="HA204" s="31">
        <v>2</v>
      </c>
      <c r="HM204" s="31">
        <v>2</v>
      </c>
      <c r="HP204" s="31">
        <v>2</v>
      </c>
      <c r="HQ204" s="31">
        <v>2</v>
      </c>
      <c r="HR204" s="31">
        <v>2</v>
      </c>
      <c r="HS204" s="31">
        <v>2</v>
      </c>
      <c r="HT204" s="31">
        <v>2</v>
      </c>
      <c r="HU204" s="31">
        <v>2</v>
      </c>
      <c r="HV204" s="31">
        <v>2</v>
      </c>
      <c r="HZ204" s="31">
        <v>2</v>
      </c>
      <c r="IA204" s="31">
        <v>2</v>
      </c>
      <c r="IB204" s="31">
        <v>2</v>
      </c>
      <c r="IC204" s="31">
        <v>2</v>
      </c>
      <c r="ID204" s="31">
        <v>2</v>
      </c>
      <c r="IE204" s="31">
        <v>2</v>
      </c>
      <c r="IF204" s="31">
        <v>2</v>
      </c>
      <c r="IJ204" s="31">
        <v>2</v>
      </c>
      <c r="IK204" s="31">
        <v>2</v>
      </c>
      <c r="IL204" s="31">
        <v>2</v>
      </c>
      <c r="IM204" s="31">
        <v>2</v>
      </c>
      <c r="IN204" s="31">
        <v>2</v>
      </c>
      <c r="IO204" s="31">
        <v>2</v>
      </c>
      <c r="IP204" s="31">
        <v>2</v>
      </c>
      <c r="IT204" s="31">
        <v>2</v>
      </c>
      <c r="IU204" s="31">
        <v>2</v>
      </c>
      <c r="IV204" s="31">
        <v>2</v>
      </c>
      <c r="IW204" s="31">
        <v>2</v>
      </c>
      <c r="IX204" s="31">
        <v>2</v>
      </c>
      <c r="IY204" s="31">
        <v>2</v>
      </c>
      <c r="IZ204" s="31">
        <v>2</v>
      </c>
      <c r="JD204" s="31">
        <v>2</v>
      </c>
      <c r="JE204" s="31">
        <v>2</v>
      </c>
      <c r="JF204" s="31">
        <v>2</v>
      </c>
      <c r="JG204" s="31">
        <v>2</v>
      </c>
      <c r="JH204" s="31">
        <v>2</v>
      </c>
      <c r="JI204" s="31">
        <v>2</v>
      </c>
      <c r="JJ204" s="31">
        <v>2</v>
      </c>
      <c r="JQ204" s="31" t="s">
        <v>368</v>
      </c>
      <c r="JZ204" s="31">
        <v>2</v>
      </c>
      <c r="KA204" s="31" t="s">
        <v>2937</v>
      </c>
      <c r="KB204" s="31">
        <v>49</v>
      </c>
      <c r="KC204" s="31">
        <v>1</v>
      </c>
      <c r="LC204" s="31">
        <v>2</v>
      </c>
      <c r="LF204" s="31">
        <v>2</v>
      </c>
      <c r="LG204" s="31">
        <v>2</v>
      </c>
      <c r="LH204" s="31">
        <v>1</v>
      </c>
      <c r="LI204" s="31">
        <v>1</v>
      </c>
      <c r="LJ204" s="31">
        <v>20</v>
      </c>
      <c r="LK204" s="31">
        <v>2</v>
      </c>
      <c r="LM204" s="31">
        <v>2</v>
      </c>
      <c r="LO204" s="31">
        <v>2</v>
      </c>
      <c r="LQ204" s="31">
        <v>2</v>
      </c>
      <c r="LS204" s="31">
        <v>2</v>
      </c>
      <c r="LU204" s="31">
        <v>2</v>
      </c>
      <c r="LW204" s="31">
        <v>2</v>
      </c>
      <c r="LY204" s="31">
        <v>2</v>
      </c>
      <c r="MA204" s="31">
        <v>2</v>
      </c>
      <c r="MC204" s="31">
        <v>2</v>
      </c>
      <c r="ME204" s="31">
        <v>2</v>
      </c>
      <c r="MG204" s="31">
        <v>2</v>
      </c>
      <c r="MI204" s="31">
        <v>2</v>
      </c>
      <c r="MK204" s="31">
        <v>2</v>
      </c>
      <c r="MM204" s="31">
        <v>2</v>
      </c>
      <c r="MO204" s="31">
        <v>2</v>
      </c>
      <c r="MQ204" s="31">
        <v>2</v>
      </c>
      <c r="MS204" s="31">
        <v>2</v>
      </c>
      <c r="MU204" s="31">
        <v>2</v>
      </c>
      <c r="MW204" s="31">
        <v>2</v>
      </c>
      <c r="MY204" s="31" t="s">
        <v>355</v>
      </c>
      <c r="NC204" s="31">
        <v>2</v>
      </c>
      <c r="NE204" s="31">
        <v>2</v>
      </c>
      <c r="NG204" s="31">
        <v>2</v>
      </c>
      <c r="NI204" s="31">
        <v>2</v>
      </c>
      <c r="NK204" s="31">
        <v>2</v>
      </c>
      <c r="NM204" s="31">
        <v>2</v>
      </c>
      <c r="NO204" s="31">
        <v>2</v>
      </c>
      <c r="NQ204" s="31">
        <v>2</v>
      </c>
      <c r="NS204" s="31">
        <v>2</v>
      </c>
      <c r="NU204" s="31">
        <v>2</v>
      </c>
      <c r="NW204" s="31">
        <v>2</v>
      </c>
      <c r="NY204" s="31">
        <v>2</v>
      </c>
      <c r="OA204" s="31">
        <v>2</v>
      </c>
      <c r="OC204" s="31">
        <v>2</v>
      </c>
      <c r="OE204" s="31">
        <v>2</v>
      </c>
      <c r="OG204" s="31">
        <v>2</v>
      </c>
      <c r="OI204" s="31">
        <v>2</v>
      </c>
      <c r="OK204" s="31">
        <v>2</v>
      </c>
      <c r="OM204" s="31">
        <v>2</v>
      </c>
      <c r="OO204" s="31">
        <v>2</v>
      </c>
      <c r="OQ204" s="31" t="s">
        <v>355</v>
      </c>
      <c r="OS204" s="31">
        <v>2</v>
      </c>
      <c r="OU204" s="31">
        <v>2</v>
      </c>
      <c r="OW204" s="31">
        <v>2</v>
      </c>
      <c r="OY204" s="31">
        <v>2</v>
      </c>
      <c r="PA204" s="31">
        <v>2</v>
      </c>
      <c r="PC204" s="31">
        <v>2</v>
      </c>
      <c r="PE204" s="31">
        <v>2</v>
      </c>
      <c r="PG204" s="31">
        <v>2</v>
      </c>
      <c r="PI204" s="31">
        <v>2</v>
      </c>
      <c r="PK204" s="31">
        <v>2</v>
      </c>
      <c r="PM204" s="31">
        <v>2</v>
      </c>
      <c r="PO204" s="31">
        <v>2</v>
      </c>
      <c r="PQ204" s="31">
        <v>2</v>
      </c>
      <c r="PS204" s="31">
        <v>2</v>
      </c>
      <c r="PU204" s="31">
        <v>2</v>
      </c>
      <c r="PW204" s="31">
        <v>2</v>
      </c>
      <c r="PY204" s="31">
        <v>2</v>
      </c>
      <c r="QA204" s="31">
        <v>2</v>
      </c>
      <c r="QC204" s="31">
        <v>2</v>
      </c>
      <c r="QE204" s="31">
        <v>2</v>
      </c>
      <c r="QG204" s="31">
        <v>2</v>
      </c>
      <c r="QI204" s="31" t="s">
        <v>355</v>
      </c>
      <c r="QK204" s="31">
        <v>1</v>
      </c>
      <c r="QL204" s="31">
        <v>2</v>
      </c>
      <c r="QM204" s="31">
        <v>2</v>
      </c>
      <c r="QN204" s="31">
        <v>2</v>
      </c>
      <c r="QO204" s="31">
        <v>2</v>
      </c>
      <c r="QP204" s="31">
        <v>2</v>
      </c>
      <c r="QQ204" s="31">
        <v>2</v>
      </c>
      <c r="QR204" s="31">
        <v>2</v>
      </c>
      <c r="QS204" s="31">
        <v>2</v>
      </c>
      <c r="QT204" s="31">
        <v>2</v>
      </c>
      <c r="QU204" s="31">
        <v>2</v>
      </c>
      <c r="QV204" s="31">
        <v>2</v>
      </c>
      <c r="QW204" s="31">
        <v>2</v>
      </c>
      <c r="QX204" s="31">
        <v>2</v>
      </c>
      <c r="QY204" s="31">
        <v>2</v>
      </c>
      <c r="QZ204" s="31">
        <v>2</v>
      </c>
      <c r="RA204" s="31">
        <v>2</v>
      </c>
      <c r="RB204" s="31">
        <v>2</v>
      </c>
      <c r="RC204" s="31">
        <v>1</v>
      </c>
      <c r="RD204" s="31">
        <v>2</v>
      </c>
      <c r="RE204" s="31">
        <v>2</v>
      </c>
      <c r="RF204" s="31">
        <v>2</v>
      </c>
      <c r="RG204" s="31">
        <v>2</v>
      </c>
      <c r="RH204" s="31">
        <v>2</v>
      </c>
      <c r="RI204" s="31">
        <v>2</v>
      </c>
      <c r="RJ204" s="31">
        <v>2</v>
      </c>
      <c r="RK204" s="31">
        <v>2</v>
      </c>
      <c r="RL204" s="31">
        <v>2</v>
      </c>
      <c r="RM204" s="31">
        <v>2</v>
      </c>
      <c r="RN204" s="31">
        <v>2</v>
      </c>
      <c r="RO204" s="31">
        <v>2</v>
      </c>
      <c r="RP204" s="31">
        <v>2</v>
      </c>
      <c r="RQ204" s="31">
        <v>2</v>
      </c>
      <c r="RR204" s="31">
        <v>2</v>
      </c>
      <c r="RS204" s="31">
        <v>1</v>
      </c>
      <c r="RT204" s="31" t="s">
        <v>2938</v>
      </c>
      <c r="RU204" s="31" t="s">
        <v>2938</v>
      </c>
      <c r="RV204" s="31" t="s">
        <v>355</v>
      </c>
      <c r="RW204" s="31" t="s">
        <v>355</v>
      </c>
      <c r="RX204" s="31">
        <v>3</v>
      </c>
      <c r="RY204" s="31">
        <v>1</v>
      </c>
      <c r="RZ204" s="31">
        <v>2</v>
      </c>
      <c r="SA204" s="31">
        <v>2</v>
      </c>
      <c r="SB204" s="31">
        <v>2</v>
      </c>
      <c r="SC204" s="31">
        <v>2</v>
      </c>
      <c r="SD204" s="31">
        <v>3</v>
      </c>
      <c r="SE204" s="31">
        <v>1</v>
      </c>
      <c r="SF204" s="31">
        <v>2</v>
      </c>
      <c r="SG204" s="31">
        <v>2</v>
      </c>
      <c r="SH204" s="31">
        <v>2</v>
      </c>
      <c r="SI204" s="31">
        <v>2</v>
      </c>
      <c r="SJ204" s="31">
        <v>2</v>
      </c>
      <c r="SK204" s="31">
        <v>2</v>
      </c>
      <c r="SL204" s="31">
        <v>2</v>
      </c>
      <c r="SM204" s="31" t="s">
        <v>1430</v>
      </c>
      <c r="SO204" s="31">
        <v>2</v>
      </c>
      <c r="SP204" s="31">
        <v>2</v>
      </c>
      <c r="SQ204" s="31">
        <v>2</v>
      </c>
      <c r="SR204" s="31">
        <v>2</v>
      </c>
      <c r="SS204" s="31">
        <v>2</v>
      </c>
      <c r="ST204" s="31">
        <v>2</v>
      </c>
      <c r="SU204" s="31">
        <v>2</v>
      </c>
      <c r="SV204" s="31">
        <v>2</v>
      </c>
      <c r="SW204" s="31" t="s">
        <v>1430</v>
      </c>
      <c r="SX204" s="31">
        <v>2</v>
      </c>
      <c r="SZ204" s="31">
        <v>2</v>
      </c>
      <c r="TA204" s="31">
        <v>2</v>
      </c>
      <c r="TB204" s="31">
        <v>2</v>
      </c>
      <c r="TC204" s="31">
        <v>1</v>
      </c>
      <c r="TD204" s="31">
        <v>2</v>
      </c>
      <c r="TE204" s="31">
        <v>2</v>
      </c>
      <c r="TF204" s="31">
        <v>2</v>
      </c>
      <c r="TG204" s="31">
        <v>2</v>
      </c>
      <c r="TH204" s="31" t="s">
        <v>2939</v>
      </c>
      <c r="TJ204" s="31" t="s">
        <v>1430</v>
      </c>
      <c r="TK204" s="31" t="s">
        <v>1430</v>
      </c>
      <c r="TS204" s="31">
        <v>2</v>
      </c>
      <c r="TT204" s="31">
        <v>2</v>
      </c>
      <c r="TU204" s="31">
        <v>2</v>
      </c>
      <c r="TV204" s="31">
        <v>2</v>
      </c>
      <c r="TW204" s="31">
        <v>2</v>
      </c>
      <c r="TX204" s="31">
        <v>2</v>
      </c>
      <c r="TY204" s="31">
        <v>2</v>
      </c>
      <c r="TZ204" s="31">
        <v>2</v>
      </c>
      <c r="UA204" s="31">
        <v>1</v>
      </c>
    </row>
    <row r="205" spans="1:547" s="31" customFormat="1" ht="13.5" customHeight="1">
      <c r="A205" s="31">
        <f t="shared" si="3"/>
        <v>203</v>
      </c>
      <c r="B205" s="31">
        <v>203</v>
      </c>
      <c r="C205" s="31">
        <v>14</v>
      </c>
      <c r="D205" s="31" t="s">
        <v>2899</v>
      </c>
      <c r="E205" s="31" t="s">
        <v>2940</v>
      </c>
      <c r="H205" s="31">
        <v>42110</v>
      </c>
      <c r="I205" s="31">
        <v>25816</v>
      </c>
      <c r="J205" s="31">
        <v>2</v>
      </c>
      <c r="K205" s="31">
        <v>1</v>
      </c>
      <c r="L205" s="31">
        <v>4</v>
      </c>
      <c r="M205" s="31">
        <v>1</v>
      </c>
      <c r="R205" s="31">
        <v>41306</v>
      </c>
      <c r="S205" s="31">
        <v>41306</v>
      </c>
      <c r="T205" s="31">
        <v>41609</v>
      </c>
      <c r="W205" s="31">
        <v>2</v>
      </c>
      <c r="X205" s="31">
        <v>2</v>
      </c>
      <c r="Y205" s="31">
        <v>2</v>
      </c>
      <c r="Z205" s="31">
        <v>2</v>
      </c>
      <c r="AA205" s="31">
        <v>2</v>
      </c>
      <c r="AB205" s="31">
        <v>2</v>
      </c>
      <c r="AC205" s="31">
        <v>2</v>
      </c>
      <c r="AD205" s="31">
        <v>1</v>
      </c>
      <c r="AE205" s="31">
        <v>3</v>
      </c>
      <c r="AF205" s="31">
        <v>2</v>
      </c>
      <c r="AH205" s="31">
        <v>2</v>
      </c>
      <c r="AI205" s="31">
        <v>6</v>
      </c>
      <c r="AJ205" s="31">
        <v>2</v>
      </c>
      <c r="AK205" s="31">
        <v>4</v>
      </c>
      <c r="AL205" s="31">
        <v>2</v>
      </c>
      <c r="AN205" s="31">
        <v>1</v>
      </c>
      <c r="AO205" s="31">
        <v>2</v>
      </c>
      <c r="AP205" s="31">
        <v>2</v>
      </c>
      <c r="AQ205" s="31">
        <v>2</v>
      </c>
      <c r="AR205" s="31">
        <v>2</v>
      </c>
      <c r="AS205" s="31">
        <v>2</v>
      </c>
      <c r="AT205" s="31">
        <v>2</v>
      </c>
      <c r="AU205" s="31">
        <v>2</v>
      </c>
      <c r="AW205" s="31">
        <v>1</v>
      </c>
      <c r="AX205" s="31">
        <v>2</v>
      </c>
      <c r="AY205" s="31">
        <v>1</v>
      </c>
      <c r="AZ205" s="31">
        <v>2</v>
      </c>
      <c r="BA205" s="31">
        <v>2</v>
      </c>
      <c r="BB205" s="31">
        <v>2</v>
      </c>
      <c r="BD205" s="31">
        <v>1</v>
      </c>
      <c r="BE205" s="31">
        <v>2</v>
      </c>
      <c r="BF205" s="31">
        <v>1</v>
      </c>
      <c r="BG205" s="31">
        <v>2</v>
      </c>
      <c r="BH205" s="31">
        <v>2</v>
      </c>
      <c r="BI205" s="31">
        <v>2</v>
      </c>
      <c r="BK205" s="31">
        <v>2</v>
      </c>
      <c r="BL205" s="31">
        <v>2</v>
      </c>
      <c r="BM205" s="31">
        <v>2</v>
      </c>
      <c r="BN205" s="31">
        <v>2</v>
      </c>
      <c r="BO205" s="31">
        <v>2</v>
      </c>
      <c r="BP205" s="31">
        <v>2</v>
      </c>
      <c r="BT205" s="31">
        <v>2</v>
      </c>
      <c r="BU205" s="31">
        <v>2</v>
      </c>
      <c r="BV205" s="31">
        <v>2</v>
      </c>
      <c r="BW205" s="31">
        <v>2</v>
      </c>
      <c r="BX205" s="31">
        <v>2</v>
      </c>
      <c r="BY205" s="31">
        <v>1</v>
      </c>
      <c r="BZ205" s="31">
        <v>2</v>
      </c>
      <c r="CA205" s="31">
        <v>2</v>
      </c>
      <c r="CB205" s="31">
        <v>2</v>
      </c>
      <c r="CD205" s="31">
        <v>1</v>
      </c>
      <c r="CH205" s="31">
        <v>1</v>
      </c>
      <c r="CM205" s="31">
        <v>15</v>
      </c>
      <c r="CN205" s="31">
        <v>1</v>
      </c>
      <c r="CO205" s="31">
        <v>4</v>
      </c>
      <c r="CP205" s="31">
        <v>9</v>
      </c>
      <c r="DA205" s="31">
        <v>4</v>
      </c>
      <c r="DB205" s="31">
        <v>1</v>
      </c>
      <c r="DC205" s="31">
        <v>7</v>
      </c>
      <c r="DD205" s="31">
        <v>2</v>
      </c>
      <c r="DE205" s="31">
        <v>4</v>
      </c>
      <c r="DF205" s="31">
        <v>3</v>
      </c>
      <c r="DG205" s="31">
        <v>3</v>
      </c>
      <c r="DH205" s="31">
        <v>3</v>
      </c>
      <c r="DI205" s="31">
        <v>3</v>
      </c>
      <c r="DJ205" s="31">
        <v>4</v>
      </c>
      <c r="DK205" s="31">
        <v>4</v>
      </c>
      <c r="DL205" s="31">
        <v>4</v>
      </c>
      <c r="DM205" s="31">
        <v>2</v>
      </c>
      <c r="DN205" s="31">
        <v>1</v>
      </c>
      <c r="DO205" s="31">
        <v>4</v>
      </c>
      <c r="DP205" s="31">
        <v>4</v>
      </c>
      <c r="DQ205" s="31">
        <v>4</v>
      </c>
      <c r="DR205" s="31">
        <v>39</v>
      </c>
      <c r="DS205" s="31">
        <v>0.340718283582089</v>
      </c>
      <c r="DT205" s="31">
        <v>3.78</v>
      </c>
      <c r="DV205" s="31">
        <v>3.17</v>
      </c>
      <c r="DW205" s="31" t="s">
        <v>2901</v>
      </c>
      <c r="DX205" s="31">
        <v>40</v>
      </c>
      <c r="DY205" s="31">
        <v>35</v>
      </c>
      <c r="DZ205" s="31">
        <v>53</v>
      </c>
      <c r="EA205" s="31" t="s">
        <v>2179</v>
      </c>
      <c r="EB205" s="31">
        <v>88</v>
      </c>
      <c r="EC205" s="31">
        <v>74</v>
      </c>
      <c r="ED205" s="31">
        <v>110</v>
      </c>
      <c r="EE205" s="31" t="s">
        <v>2902</v>
      </c>
      <c r="EF205" s="31">
        <v>6.96</v>
      </c>
      <c r="EH205" s="31">
        <v>6.2</v>
      </c>
      <c r="EI205" s="31" t="s">
        <v>2238</v>
      </c>
      <c r="EJ205" s="31">
        <v>1.96</v>
      </c>
      <c r="EK205" s="31">
        <v>1.03</v>
      </c>
      <c r="EL205" s="31">
        <v>1.55</v>
      </c>
      <c r="EM205" s="31" t="s">
        <v>2238</v>
      </c>
      <c r="EN205" s="31">
        <v>4.05</v>
      </c>
      <c r="EP205" s="31">
        <v>4.1399999999999899</v>
      </c>
      <c r="EQ205" s="31" t="s">
        <v>2238</v>
      </c>
      <c r="ER205" s="31">
        <v>1.4</v>
      </c>
      <c r="ET205" s="31">
        <v>2.2999999999999901</v>
      </c>
      <c r="EU205" s="31" t="s">
        <v>2238</v>
      </c>
      <c r="EV205" s="31">
        <v>1</v>
      </c>
      <c r="EW205" s="31">
        <v>2</v>
      </c>
      <c r="EX205" s="31">
        <v>2</v>
      </c>
      <c r="EY205" s="31">
        <v>2</v>
      </c>
      <c r="EZ205" s="31">
        <v>1</v>
      </c>
      <c r="FD205" s="31">
        <v>96</v>
      </c>
      <c r="FE205" s="31">
        <v>92</v>
      </c>
      <c r="FK205" s="31">
        <v>2</v>
      </c>
      <c r="FL205" s="31">
        <v>2</v>
      </c>
      <c r="FM205" s="31">
        <v>2</v>
      </c>
      <c r="FN205" s="31">
        <v>2</v>
      </c>
      <c r="FO205" s="31">
        <v>2</v>
      </c>
      <c r="FP205" s="31">
        <v>2</v>
      </c>
      <c r="FQ205" s="31">
        <v>2</v>
      </c>
      <c r="FR205" s="31">
        <v>2</v>
      </c>
      <c r="FS205" s="31">
        <v>4</v>
      </c>
      <c r="FT205" s="31">
        <v>2</v>
      </c>
      <c r="FU205" s="31">
        <v>2</v>
      </c>
      <c r="FV205" s="31">
        <v>2</v>
      </c>
      <c r="FW205" s="31">
        <v>1</v>
      </c>
      <c r="FX205" s="31">
        <v>1</v>
      </c>
      <c r="FY205" s="31">
        <v>2</v>
      </c>
      <c r="GA205" s="31">
        <v>2</v>
      </c>
      <c r="GB205" s="31">
        <v>2</v>
      </c>
      <c r="GC205" s="31">
        <v>1</v>
      </c>
      <c r="GE205" s="31">
        <v>2</v>
      </c>
      <c r="GG205" s="31">
        <v>0.5</v>
      </c>
      <c r="GH205" s="31">
        <v>2</v>
      </c>
      <c r="GJ205" s="31">
        <v>2</v>
      </c>
      <c r="GL205" s="31">
        <v>1</v>
      </c>
      <c r="GM205" s="31">
        <v>41640</v>
      </c>
      <c r="GO205" s="31">
        <v>2</v>
      </c>
      <c r="GQ205" s="31">
        <v>2</v>
      </c>
      <c r="GS205" s="31">
        <v>2</v>
      </c>
      <c r="GU205" s="31">
        <v>2</v>
      </c>
      <c r="GW205" s="31">
        <v>2</v>
      </c>
      <c r="GY205" s="31">
        <v>2</v>
      </c>
      <c r="HA205" s="31">
        <v>2</v>
      </c>
      <c r="HM205" s="31">
        <v>2</v>
      </c>
      <c r="HP205" s="31">
        <v>2</v>
      </c>
      <c r="HQ205" s="31">
        <v>2</v>
      </c>
      <c r="HR205" s="31">
        <v>2</v>
      </c>
      <c r="HS205" s="31">
        <v>2</v>
      </c>
      <c r="HT205" s="31">
        <v>2</v>
      </c>
      <c r="HU205" s="31">
        <v>2</v>
      </c>
      <c r="HV205" s="31">
        <v>2</v>
      </c>
      <c r="HZ205" s="31">
        <v>2</v>
      </c>
      <c r="IA205" s="31">
        <v>2</v>
      </c>
      <c r="IB205" s="31">
        <v>2</v>
      </c>
      <c r="IC205" s="31">
        <v>2</v>
      </c>
      <c r="ID205" s="31">
        <v>2</v>
      </c>
      <c r="IE205" s="31">
        <v>2</v>
      </c>
      <c r="IF205" s="31">
        <v>2</v>
      </c>
      <c r="IJ205" s="31">
        <v>2</v>
      </c>
      <c r="IK205" s="31">
        <v>2</v>
      </c>
      <c r="IL205" s="31">
        <v>2</v>
      </c>
      <c r="IM205" s="31">
        <v>2</v>
      </c>
      <c r="IN205" s="31">
        <v>2</v>
      </c>
      <c r="IO205" s="31">
        <v>2</v>
      </c>
      <c r="IP205" s="31">
        <v>2</v>
      </c>
      <c r="IT205" s="31">
        <v>2</v>
      </c>
      <c r="IU205" s="31">
        <v>2</v>
      </c>
      <c r="IV205" s="31">
        <v>2</v>
      </c>
      <c r="IW205" s="31">
        <v>2</v>
      </c>
      <c r="IX205" s="31">
        <v>2</v>
      </c>
      <c r="IY205" s="31">
        <v>2</v>
      </c>
      <c r="IZ205" s="31">
        <v>2</v>
      </c>
      <c r="JD205" s="31">
        <v>2</v>
      </c>
      <c r="JE205" s="31">
        <v>2</v>
      </c>
      <c r="JF205" s="31">
        <v>2</v>
      </c>
      <c r="JG205" s="31">
        <v>2</v>
      </c>
      <c r="JH205" s="31">
        <v>2</v>
      </c>
      <c r="JI205" s="31">
        <v>2</v>
      </c>
      <c r="JJ205" s="31">
        <v>2</v>
      </c>
      <c r="JN205" s="31" t="s">
        <v>377</v>
      </c>
      <c r="JQ205" s="31" t="s">
        <v>2222</v>
      </c>
      <c r="JZ205" s="31">
        <v>2</v>
      </c>
      <c r="KA205" s="31" t="s">
        <v>1436</v>
      </c>
      <c r="KB205" s="31">
        <v>61</v>
      </c>
      <c r="KC205" s="31">
        <v>1</v>
      </c>
      <c r="LC205" s="31">
        <v>2</v>
      </c>
      <c r="LF205" s="31">
        <v>2</v>
      </c>
      <c r="LG205" s="31">
        <v>2</v>
      </c>
      <c r="LH205" s="31">
        <v>1</v>
      </c>
      <c r="LI205" s="31">
        <v>2</v>
      </c>
      <c r="LK205" s="31">
        <v>2</v>
      </c>
      <c r="LM205" s="31">
        <v>2</v>
      </c>
      <c r="LO205" s="31">
        <v>2</v>
      </c>
      <c r="LQ205" s="31">
        <v>2</v>
      </c>
      <c r="LS205" s="31">
        <v>2</v>
      </c>
      <c r="LU205" s="31">
        <v>2</v>
      </c>
      <c r="LW205" s="31">
        <v>2</v>
      </c>
      <c r="LY205" s="31">
        <v>2</v>
      </c>
      <c r="MA205" s="31">
        <v>2</v>
      </c>
      <c r="MC205" s="31">
        <v>2</v>
      </c>
      <c r="ME205" s="31">
        <v>2</v>
      </c>
      <c r="MG205" s="31">
        <v>2</v>
      </c>
      <c r="MI205" s="31">
        <v>2</v>
      </c>
      <c r="MK205" s="31">
        <v>2</v>
      </c>
      <c r="MM205" s="31">
        <v>2</v>
      </c>
      <c r="MO205" s="31">
        <v>2</v>
      </c>
      <c r="MQ205" s="31">
        <v>2</v>
      </c>
      <c r="MS205" s="31">
        <v>2</v>
      </c>
      <c r="MU205" s="31">
        <v>2</v>
      </c>
      <c r="MW205" s="31">
        <v>2</v>
      </c>
      <c r="MY205" s="31" t="s">
        <v>355</v>
      </c>
      <c r="NC205" s="31">
        <v>2</v>
      </c>
      <c r="NE205" s="31">
        <v>2</v>
      </c>
      <c r="NG205" s="31">
        <v>2</v>
      </c>
      <c r="NI205" s="31">
        <v>2</v>
      </c>
      <c r="NK205" s="31">
        <v>2</v>
      </c>
      <c r="NM205" s="31">
        <v>2</v>
      </c>
      <c r="NO205" s="31">
        <v>2</v>
      </c>
      <c r="NQ205" s="31">
        <v>2</v>
      </c>
      <c r="NS205" s="31">
        <v>2</v>
      </c>
      <c r="NU205" s="31">
        <v>2</v>
      </c>
      <c r="NW205" s="31">
        <v>2</v>
      </c>
      <c r="NY205" s="31">
        <v>2</v>
      </c>
      <c r="OA205" s="31">
        <v>2</v>
      </c>
      <c r="OC205" s="31">
        <v>2</v>
      </c>
      <c r="OE205" s="31">
        <v>2</v>
      </c>
      <c r="OG205" s="31">
        <v>2</v>
      </c>
      <c r="OI205" s="31">
        <v>2</v>
      </c>
      <c r="OK205" s="31">
        <v>2</v>
      </c>
      <c r="OM205" s="31">
        <v>2</v>
      </c>
      <c r="OO205" s="31">
        <v>2</v>
      </c>
      <c r="OQ205" s="31" t="s">
        <v>355</v>
      </c>
      <c r="OS205" s="31">
        <v>2</v>
      </c>
      <c r="OU205" s="31">
        <v>2</v>
      </c>
      <c r="OW205" s="31">
        <v>2</v>
      </c>
      <c r="OY205" s="31">
        <v>2</v>
      </c>
      <c r="PA205" s="31">
        <v>2</v>
      </c>
      <c r="PC205" s="31">
        <v>2</v>
      </c>
      <c r="PE205" s="31">
        <v>2</v>
      </c>
      <c r="PG205" s="31">
        <v>2</v>
      </c>
      <c r="PI205" s="31">
        <v>1</v>
      </c>
      <c r="PK205" s="31">
        <v>2</v>
      </c>
      <c r="PM205" s="31">
        <v>2</v>
      </c>
      <c r="PO205" s="31">
        <v>2</v>
      </c>
      <c r="PQ205" s="31">
        <v>2</v>
      </c>
      <c r="PS205" s="31">
        <v>2</v>
      </c>
      <c r="PU205" s="31">
        <v>2</v>
      </c>
      <c r="PW205" s="31">
        <v>2</v>
      </c>
      <c r="PY205" s="31">
        <v>2</v>
      </c>
      <c r="QA205" s="31">
        <v>2</v>
      </c>
      <c r="QC205" s="31">
        <v>2</v>
      </c>
      <c r="QE205" s="31">
        <v>2</v>
      </c>
      <c r="QG205" s="31">
        <v>2</v>
      </c>
      <c r="QI205" s="31" t="s">
        <v>355</v>
      </c>
      <c r="QK205" s="31">
        <v>1</v>
      </c>
      <c r="QL205" s="31">
        <v>1</v>
      </c>
      <c r="QM205" s="31">
        <v>2</v>
      </c>
      <c r="QN205" s="31">
        <v>2</v>
      </c>
      <c r="QO205" s="31">
        <v>2</v>
      </c>
      <c r="QP205" s="31">
        <v>2</v>
      </c>
      <c r="QQ205" s="31">
        <v>2</v>
      </c>
      <c r="QR205" s="31">
        <v>2</v>
      </c>
      <c r="QS205" s="31">
        <v>2</v>
      </c>
      <c r="QT205" s="31">
        <v>2</v>
      </c>
      <c r="QU205" s="31">
        <v>2</v>
      </c>
      <c r="QV205" s="31">
        <v>2</v>
      </c>
      <c r="QW205" s="31">
        <v>2</v>
      </c>
      <c r="QX205" s="31">
        <v>2</v>
      </c>
      <c r="QY205" s="31">
        <v>2</v>
      </c>
      <c r="QZ205" s="31">
        <v>2</v>
      </c>
      <c r="RA205" s="31">
        <v>2</v>
      </c>
      <c r="RB205" s="31">
        <v>2</v>
      </c>
      <c r="RC205" s="31">
        <v>2</v>
      </c>
      <c r="RD205" s="31">
        <v>2</v>
      </c>
      <c r="RE205" s="31">
        <v>2</v>
      </c>
      <c r="RF205" s="31">
        <v>1</v>
      </c>
      <c r="RG205" s="31">
        <v>2</v>
      </c>
      <c r="RH205" s="31">
        <v>2</v>
      </c>
      <c r="RI205" s="31">
        <v>2</v>
      </c>
      <c r="RJ205" s="31">
        <v>2</v>
      </c>
      <c r="RK205" s="31">
        <v>2</v>
      </c>
      <c r="RL205" s="31">
        <v>2</v>
      </c>
      <c r="RM205" s="31">
        <v>2</v>
      </c>
      <c r="RN205" s="31">
        <v>2</v>
      </c>
      <c r="RO205" s="31">
        <v>2</v>
      </c>
      <c r="RP205" s="31">
        <v>2</v>
      </c>
      <c r="RQ205" s="31">
        <v>2</v>
      </c>
      <c r="RR205" s="31">
        <v>2</v>
      </c>
      <c r="RS205" s="31">
        <v>2</v>
      </c>
      <c r="RT205" s="31" t="s">
        <v>2903</v>
      </c>
      <c r="RU205" s="31" t="s">
        <v>2903</v>
      </c>
      <c r="RV205" s="31" t="s">
        <v>355</v>
      </c>
      <c r="RW205" s="31" t="s">
        <v>355</v>
      </c>
      <c r="RX205" s="31">
        <v>1</v>
      </c>
      <c r="RY205" s="31">
        <v>1</v>
      </c>
      <c r="RZ205" s="31">
        <v>2</v>
      </c>
      <c r="SA205" s="31">
        <v>2</v>
      </c>
      <c r="SB205" s="31">
        <v>2</v>
      </c>
      <c r="SC205" s="31">
        <v>2</v>
      </c>
      <c r="SF205" s="31">
        <v>2</v>
      </c>
      <c r="SG205" s="31">
        <v>2</v>
      </c>
      <c r="SH205" s="31">
        <v>2</v>
      </c>
      <c r="SI205" s="31">
        <v>2</v>
      </c>
      <c r="SJ205" s="31">
        <v>2</v>
      </c>
      <c r="SK205" s="31">
        <v>2</v>
      </c>
      <c r="SL205" s="31">
        <v>2</v>
      </c>
      <c r="SM205" s="31" t="s">
        <v>1430</v>
      </c>
      <c r="SO205" s="31">
        <v>2</v>
      </c>
      <c r="SP205" s="31">
        <v>2</v>
      </c>
      <c r="SQ205" s="31">
        <v>2</v>
      </c>
      <c r="SR205" s="31">
        <v>2</v>
      </c>
      <c r="SS205" s="31">
        <v>2</v>
      </c>
      <c r="ST205" s="31">
        <v>2</v>
      </c>
      <c r="SU205" s="31">
        <v>2</v>
      </c>
      <c r="SV205" s="31">
        <v>2</v>
      </c>
      <c r="SW205" s="31" t="s">
        <v>1430</v>
      </c>
      <c r="SZ205" s="31">
        <v>2</v>
      </c>
      <c r="TA205" s="31">
        <v>2</v>
      </c>
      <c r="TB205" s="31">
        <v>2</v>
      </c>
      <c r="TC205" s="31">
        <v>2</v>
      </c>
      <c r="TD205" s="31">
        <v>2</v>
      </c>
      <c r="TE205" s="31">
        <v>2</v>
      </c>
      <c r="TF205" s="31">
        <v>2</v>
      </c>
      <c r="TG205" s="31">
        <v>2</v>
      </c>
      <c r="TH205" s="31" t="s">
        <v>2941</v>
      </c>
      <c r="TJ205" s="31" t="s">
        <v>1430</v>
      </c>
      <c r="TK205" s="31" t="s">
        <v>1430</v>
      </c>
      <c r="TS205" s="31">
        <v>2</v>
      </c>
      <c r="TT205" s="31">
        <v>2</v>
      </c>
      <c r="TU205" s="31">
        <v>2</v>
      </c>
      <c r="TV205" s="31">
        <v>2</v>
      </c>
      <c r="TW205" s="31">
        <v>2</v>
      </c>
      <c r="TX205" s="31">
        <v>2</v>
      </c>
      <c r="TY205" s="31">
        <v>2</v>
      </c>
      <c r="TZ205" s="31">
        <v>2</v>
      </c>
      <c r="UA205" s="31">
        <v>1</v>
      </c>
    </row>
    <row r="206" spans="1:547" s="31" customFormat="1" ht="13.5" customHeight="1">
      <c r="A206" s="31">
        <f t="shared" si="3"/>
        <v>204</v>
      </c>
      <c r="B206" s="31">
        <v>204</v>
      </c>
      <c r="C206" s="31">
        <v>15</v>
      </c>
      <c r="D206" s="31" t="s">
        <v>2899</v>
      </c>
      <c r="E206" s="31" t="s">
        <v>2942</v>
      </c>
      <c r="H206" s="31">
        <v>42094</v>
      </c>
      <c r="I206" s="31">
        <v>14709</v>
      </c>
      <c r="J206" s="31">
        <v>1</v>
      </c>
      <c r="K206" s="31">
        <v>1</v>
      </c>
      <c r="L206" s="31">
        <v>1</v>
      </c>
      <c r="M206" s="31">
        <v>1</v>
      </c>
      <c r="N206" s="31">
        <v>1</v>
      </c>
      <c r="O206" s="31">
        <v>1</v>
      </c>
      <c r="P206" s="31">
        <v>1</v>
      </c>
      <c r="Q206" s="31">
        <v>1</v>
      </c>
      <c r="R206" s="31">
        <v>41426</v>
      </c>
      <c r="S206" s="31">
        <v>41640</v>
      </c>
      <c r="T206" s="31">
        <v>41640</v>
      </c>
      <c r="V206" s="31">
        <v>42302</v>
      </c>
      <c r="W206" s="31">
        <v>2</v>
      </c>
      <c r="X206" s="31">
        <v>1</v>
      </c>
      <c r="Y206" s="31">
        <v>2</v>
      </c>
      <c r="Z206" s="31">
        <v>2</v>
      </c>
      <c r="AA206" s="31">
        <v>2</v>
      </c>
      <c r="AB206" s="31">
        <v>2</v>
      </c>
      <c r="AC206" s="31">
        <v>2</v>
      </c>
      <c r="AH206" s="31">
        <v>2</v>
      </c>
      <c r="AI206" s="31">
        <v>6</v>
      </c>
      <c r="AJ206" s="31">
        <v>2</v>
      </c>
      <c r="AK206" s="31">
        <v>4</v>
      </c>
      <c r="AL206" s="31">
        <v>2</v>
      </c>
      <c r="AN206" s="31">
        <v>1</v>
      </c>
      <c r="AO206" s="31">
        <v>2</v>
      </c>
      <c r="AP206" s="31">
        <v>2</v>
      </c>
      <c r="AQ206" s="31">
        <v>1</v>
      </c>
      <c r="AR206" s="31">
        <v>1</v>
      </c>
      <c r="AS206" s="31">
        <v>1</v>
      </c>
      <c r="AT206" s="31">
        <v>2</v>
      </c>
      <c r="AU206" s="31">
        <v>2</v>
      </c>
      <c r="AW206" s="31">
        <v>1</v>
      </c>
      <c r="AX206" s="31">
        <v>2</v>
      </c>
      <c r="AY206" s="31">
        <v>2</v>
      </c>
      <c r="AZ206" s="31">
        <v>1</v>
      </c>
      <c r="BA206" s="31">
        <v>1</v>
      </c>
      <c r="BB206" s="31">
        <v>2</v>
      </c>
      <c r="BD206" s="31">
        <v>1</v>
      </c>
      <c r="BE206" s="31">
        <v>1</v>
      </c>
      <c r="BF206" s="31">
        <v>1</v>
      </c>
      <c r="BG206" s="31">
        <v>2</v>
      </c>
      <c r="BH206" s="31">
        <v>1</v>
      </c>
      <c r="BI206" s="31">
        <v>2</v>
      </c>
      <c r="BK206" s="31">
        <v>2</v>
      </c>
      <c r="BL206" s="31">
        <v>2</v>
      </c>
      <c r="BM206" s="31">
        <v>2</v>
      </c>
      <c r="BN206" s="31">
        <v>2</v>
      </c>
      <c r="BO206" s="31">
        <v>2</v>
      </c>
      <c r="BP206" s="31">
        <v>2</v>
      </c>
      <c r="BT206" s="31">
        <v>2</v>
      </c>
      <c r="BU206" s="31">
        <v>2</v>
      </c>
      <c r="BV206" s="31">
        <v>2</v>
      </c>
      <c r="BW206" s="31">
        <v>2</v>
      </c>
      <c r="BX206" s="31">
        <v>2</v>
      </c>
      <c r="BY206" s="31">
        <v>1</v>
      </c>
      <c r="BZ206" s="31">
        <v>2</v>
      </c>
      <c r="CA206" s="31">
        <v>2</v>
      </c>
      <c r="CB206" s="31">
        <v>2</v>
      </c>
      <c r="CC206" s="31">
        <v>2</v>
      </c>
      <c r="CD206" s="31">
        <v>1</v>
      </c>
      <c r="CE206" s="31">
        <v>116</v>
      </c>
      <c r="CM206" s="31">
        <v>1</v>
      </c>
      <c r="CN206" s="31">
        <v>8</v>
      </c>
      <c r="CO206" s="31">
        <v>18</v>
      </c>
      <c r="CP206" s="31">
        <v>23</v>
      </c>
      <c r="DA206" s="31">
        <v>1</v>
      </c>
      <c r="DB206" s="31">
        <v>2</v>
      </c>
      <c r="DC206" s="31">
        <v>21</v>
      </c>
      <c r="DD206" s="31">
        <v>4</v>
      </c>
      <c r="DE206" s="31">
        <v>0</v>
      </c>
      <c r="DF206" s="31">
        <v>0</v>
      </c>
      <c r="DG206" s="31">
        <v>0</v>
      </c>
      <c r="DH206" s="31">
        <v>2</v>
      </c>
      <c r="DI206" s="31">
        <v>3</v>
      </c>
      <c r="DJ206" s="31">
        <v>3</v>
      </c>
      <c r="DK206" s="31">
        <v>3</v>
      </c>
      <c r="DL206" s="31">
        <v>4</v>
      </c>
      <c r="DM206" s="31">
        <v>3</v>
      </c>
      <c r="DN206" s="31">
        <v>1</v>
      </c>
      <c r="DO206" s="31">
        <v>4</v>
      </c>
      <c r="DP206" s="31">
        <v>4</v>
      </c>
      <c r="DQ206" s="31">
        <v>4</v>
      </c>
      <c r="DR206" s="31">
        <v>31</v>
      </c>
      <c r="DS206" s="31">
        <v>0.77460703592814295</v>
      </c>
      <c r="EV206" s="31">
        <v>1</v>
      </c>
      <c r="EW206" s="31">
        <v>2</v>
      </c>
      <c r="EX206" s="31">
        <v>2</v>
      </c>
      <c r="EY206" s="31">
        <v>2</v>
      </c>
      <c r="EZ206" s="31">
        <v>1</v>
      </c>
      <c r="FA206" s="31">
        <v>1</v>
      </c>
      <c r="FC206" s="31">
        <v>1</v>
      </c>
      <c r="FD206" s="31">
        <v>102</v>
      </c>
      <c r="FE206" s="31">
        <v>103</v>
      </c>
      <c r="FK206" s="31">
        <v>2</v>
      </c>
      <c r="FL206" s="31">
        <v>2</v>
      </c>
      <c r="FM206" s="31">
        <v>2</v>
      </c>
      <c r="FN206" s="31">
        <v>2</v>
      </c>
      <c r="FO206" s="31">
        <v>2</v>
      </c>
      <c r="FP206" s="31">
        <v>2</v>
      </c>
      <c r="FQ206" s="31">
        <v>2</v>
      </c>
      <c r="FR206" s="31">
        <v>2</v>
      </c>
      <c r="FS206" s="31">
        <v>4</v>
      </c>
      <c r="FT206" s="31">
        <v>2</v>
      </c>
      <c r="FU206" s="31">
        <v>2</v>
      </c>
      <c r="FV206" s="31">
        <v>2</v>
      </c>
      <c r="FW206" s="31">
        <v>1</v>
      </c>
      <c r="FX206" s="31">
        <v>1</v>
      </c>
      <c r="FY206" s="31">
        <v>2</v>
      </c>
      <c r="GA206" s="31">
        <v>2</v>
      </c>
      <c r="GB206" s="31">
        <v>2</v>
      </c>
      <c r="GC206" s="31">
        <v>2</v>
      </c>
      <c r="GE206" s="31">
        <v>2</v>
      </c>
      <c r="GH206" s="31">
        <v>2</v>
      </c>
      <c r="GJ206" s="31">
        <v>2</v>
      </c>
      <c r="GL206" s="31">
        <v>2</v>
      </c>
      <c r="GO206" s="31">
        <v>2</v>
      </c>
      <c r="GQ206" s="31">
        <v>2</v>
      </c>
      <c r="GS206" s="31">
        <v>2</v>
      </c>
      <c r="GU206" s="31">
        <v>2</v>
      </c>
      <c r="GW206" s="31">
        <v>2</v>
      </c>
      <c r="GY206" s="31">
        <v>2</v>
      </c>
      <c r="HA206" s="31">
        <v>2</v>
      </c>
      <c r="HM206" s="31">
        <v>2</v>
      </c>
      <c r="HP206" s="31">
        <v>2</v>
      </c>
      <c r="HQ206" s="31">
        <v>2</v>
      </c>
      <c r="HR206" s="31">
        <v>2</v>
      </c>
      <c r="HS206" s="31">
        <v>2</v>
      </c>
      <c r="HT206" s="31">
        <v>2</v>
      </c>
      <c r="HU206" s="31">
        <v>2</v>
      </c>
      <c r="HV206" s="31">
        <v>2</v>
      </c>
      <c r="HZ206" s="31">
        <v>2</v>
      </c>
      <c r="IA206" s="31">
        <v>2</v>
      </c>
      <c r="IB206" s="31">
        <v>2</v>
      </c>
      <c r="IC206" s="31">
        <v>2</v>
      </c>
      <c r="ID206" s="31">
        <v>2</v>
      </c>
      <c r="IE206" s="31">
        <v>2</v>
      </c>
      <c r="IF206" s="31">
        <v>2</v>
      </c>
      <c r="IJ206" s="31">
        <v>2</v>
      </c>
      <c r="IK206" s="31">
        <v>2</v>
      </c>
      <c r="IL206" s="31">
        <v>2</v>
      </c>
      <c r="IM206" s="31">
        <v>2</v>
      </c>
      <c r="IN206" s="31">
        <v>2</v>
      </c>
      <c r="IO206" s="31">
        <v>2</v>
      </c>
      <c r="IP206" s="31">
        <v>2</v>
      </c>
      <c r="IT206" s="31">
        <v>2</v>
      </c>
      <c r="IU206" s="31">
        <v>2</v>
      </c>
      <c r="IV206" s="31">
        <v>2</v>
      </c>
      <c r="IW206" s="31">
        <v>2</v>
      </c>
      <c r="IX206" s="31">
        <v>2</v>
      </c>
      <c r="IY206" s="31">
        <v>2</v>
      </c>
      <c r="IZ206" s="31">
        <v>2</v>
      </c>
      <c r="JD206" s="31">
        <v>2</v>
      </c>
      <c r="JE206" s="31">
        <v>2</v>
      </c>
      <c r="JF206" s="31">
        <v>2</v>
      </c>
      <c r="JG206" s="31">
        <v>2</v>
      </c>
      <c r="JH206" s="31">
        <v>2</v>
      </c>
      <c r="JI206" s="31">
        <v>2</v>
      </c>
      <c r="JJ206" s="31">
        <v>2</v>
      </c>
      <c r="JN206" s="31" t="s">
        <v>1436</v>
      </c>
      <c r="JZ206" s="31">
        <v>2</v>
      </c>
      <c r="KA206" s="31" t="s">
        <v>2943</v>
      </c>
      <c r="KB206" s="31">
        <v>36</v>
      </c>
      <c r="KC206" s="31">
        <v>2</v>
      </c>
      <c r="KE206" s="31">
        <v>42</v>
      </c>
      <c r="LC206" s="31">
        <v>2</v>
      </c>
      <c r="LF206" s="31">
        <v>2</v>
      </c>
      <c r="LG206" s="31">
        <v>2</v>
      </c>
      <c r="LH206" s="31">
        <v>2</v>
      </c>
      <c r="LI206" s="31">
        <v>2</v>
      </c>
      <c r="LK206" s="31">
        <v>2</v>
      </c>
      <c r="LM206" s="31">
        <v>2</v>
      </c>
      <c r="LO206" s="31">
        <v>2</v>
      </c>
      <c r="LQ206" s="31">
        <v>2</v>
      </c>
      <c r="LS206" s="31">
        <v>2</v>
      </c>
      <c r="LU206" s="31">
        <v>2</v>
      </c>
      <c r="LW206" s="31">
        <v>2</v>
      </c>
      <c r="LY206" s="31">
        <v>2</v>
      </c>
      <c r="MA206" s="31">
        <v>2</v>
      </c>
      <c r="MC206" s="31">
        <v>2</v>
      </c>
      <c r="ME206" s="31">
        <v>2</v>
      </c>
      <c r="MG206" s="31">
        <v>2</v>
      </c>
      <c r="MI206" s="31">
        <v>2</v>
      </c>
      <c r="MK206" s="31">
        <v>2</v>
      </c>
      <c r="MM206" s="31">
        <v>2</v>
      </c>
      <c r="MO206" s="31">
        <v>2</v>
      </c>
      <c r="MQ206" s="31">
        <v>2</v>
      </c>
      <c r="MS206" s="31">
        <v>2</v>
      </c>
      <c r="MU206" s="31">
        <v>2</v>
      </c>
      <c r="MW206" s="31">
        <v>2</v>
      </c>
      <c r="MY206" s="31" t="s">
        <v>355</v>
      </c>
      <c r="NC206" s="31">
        <v>2</v>
      </c>
      <c r="NE206" s="31">
        <v>2</v>
      </c>
      <c r="NG206" s="31">
        <v>2</v>
      </c>
      <c r="NI206" s="31">
        <v>2</v>
      </c>
      <c r="NK206" s="31">
        <v>2</v>
      </c>
      <c r="NM206" s="31">
        <v>2</v>
      </c>
      <c r="NO206" s="31">
        <v>2</v>
      </c>
      <c r="NQ206" s="31">
        <v>2</v>
      </c>
      <c r="NS206" s="31">
        <v>2</v>
      </c>
      <c r="NU206" s="31">
        <v>2</v>
      </c>
      <c r="NW206" s="31">
        <v>2</v>
      </c>
      <c r="NY206" s="31">
        <v>2</v>
      </c>
      <c r="OA206" s="31">
        <v>2</v>
      </c>
      <c r="OC206" s="31">
        <v>2</v>
      </c>
      <c r="OE206" s="31">
        <v>2</v>
      </c>
      <c r="OG206" s="31">
        <v>2</v>
      </c>
      <c r="OI206" s="31">
        <v>2</v>
      </c>
      <c r="OK206" s="31">
        <v>2</v>
      </c>
      <c r="OM206" s="31">
        <v>2</v>
      </c>
      <c r="OO206" s="31">
        <v>2</v>
      </c>
      <c r="OQ206" s="31" t="s">
        <v>355</v>
      </c>
      <c r="OS206" s="31">
        <v>2</v>
      </c>
      <c r="OU206" s="31">
        <v>2</v>
      </c>
      <c r="OW206" s="31">
        <v>2</v>
      </c>
      <c r="OY206" s="31">
        <v>2</v>
      </c>
      <c r="PA206" s="31">
        <v>2</v>
      </c>
      <c r="PC206" s="31">
        <v>2</v>
      </c>
      <c r="PE206" s="31">
        <v>2</v>
      </c>
      <c r="PG206" s="31">
        <v>2</v>
      </c>
      <c r="PI206" s="31">
        <v>2</v>
      </c>
      <c r="PK206" s="31">
        <v>2</v>
      </c>
      <c r="PM206" s="31">
        <v>2</v>
      </c>
      <c r="PO206" s="31">
        <v>2</v>
      </c>
      <c r="PQ206" s="31">
        <v>2</v>
      </c>
      <c r="PS206" s="31">
        <v>2</v>
      </c>
      <c r="PU206" s="31">
        <v>2</v>
      </c>
      <c r="PW206" s="31">
        <v>2</v>
      </c>
      <c r="PY206" s="31">
        <v>2</v>
      </c>
      <c r="QA206" s="31">
        <v>2</v>
      </c>
      <c r="QC206" s="31">
        <v>2</v>
      </c>
      <c r="QE206" s="31">
        <v>2</v>
      </c>
      <c r="QG206" s="31">
        <v>2</v>
      </c>
      <c r="QI206" s="31" t="s">
        <v>355</v>
      </c>
      <c r="QK206" s="31">
        <v>1</v>
      </c>
      <c r="QL206" s="31">
        <v>2</v>
      </c>
      <c r="QM206" s="31">
        <v>2</v>
      </c>
      <c r="QN206" s="31">
        <v>2</v>
      </c>
      <c r="QO206" s="31">
        <v>2</v>
      </c>
      <c r="QP206" s="31">
        <v>2</v>
      </c>
      <c r="QQ206" s="31">
        <v>2</v>
      </c>
      <c r="QR206" s="31">
        <v>2</v>
      </c>
      <c r="QS206" s="31">
        <v>2</v>
      </c>
      <c r="QT206" s="31">
        <v>2</v>
      </c>
      <c r="QU206" s="31">
        <v>2</v>
      </c>
      <c r="QV206" s="31">
        <v>2</v>
      </c>
      <c r="QW206" s="31">
        <v>2</v>
      </c>
      <c r="QX206" s="31">
        <v>2</v>
      </c>
      <c r="QY206" s="31">
        <v>2</v>
      </c>
      <c r="QZ206" s="31">
        <v>2</v>
      </c>
      <c r="RA206" s="31">
        <v>2</v>
      </c>
      <c r="RB206" s="31">
        <v>2</v>
      </c>
      <c r="RC206" s="31">
        <v>1</v>
      </c>
      <c r="RD206" s="31">
        <v>2</v>
      </c>
      <c r="RE206" s="31">
        <v>2</v>
      </c>
      <c r="RF206" s="31">
        <v>2</v>
      </c>
      <c r="RG206" s="31">
        <v>2</v>
      </c>
      <c r="RH206" s="31">
        <v>2</v>
      </c>
      <c r="RI206" s="31">
        <v>2</v>
      </c>
      <c r="RJ206" s="31">
        <v>2</v>
      </c>
      <c r="RK206" s="31">
        <v>2</v>
      </c>
      <c r="RL206" s="31">
        <v>2</v>
      </c>
      <c r="RM206" s="31">
        <v>2</v>
      </c>
      <c r="RN206" s="31">
        <v>2</v>
      </c>
      <c r="RO206" s="31">
        <v>2</v>
      </c>
      <c r="RP206" s="31">
        <v>2</v>
      </c>
      <c r="RQ206" s="31">
        <v>2</v>
      </c>
      <c r="RR206" s="31">
        <v>2</v>
      </c>
      <c r="RS206" s="31">
        <v>2</v>
      </c>
      <c r="RT206" s="31" t="s">
        <v>2944</v>
      </c>
      <c r="RU206" s="31" t="s">
        <v>2944</v>
      </c>
      <c r="RV206" s="31" t="s">
        <v>355</v>
      </c>
      <c r="RW206" s="31" t="s">
        <v>355</v>
      </c>
      <c r="RX206" s="31">
        <v>5</v>
      </c>
      <c r="RZ206" s="31">
        <v>2</v>
      </c>
      <c r="SA206" s="31">
        <v>1</v>
      </c>
      <c r="SB206" s="31">
        <v>2</v>
      </c>
      <c r="SC206" s="31">
        <v>2</v>
      </c>
      <c r="SD206" s="31">
        <v>5</v>
      </c>
      <c r="SF206" s="31">
        <v>2</v>
      </c>
      <c r="SG206" s="31">
        <v>1</v>
      </c>
      <c r="SH206" s="31">
        <v>2</v>
      </c>
      <c r="SI206" s="31">
        <v>2</v>
      </c>
      <c r="SJ206" s="31">
        <v>2</v>
      </c>
      <c r="SK206" s="31">
        <v>2</v>
      </c>
      <c r="SL206" s="31">
        <v>2</v>
      </c>
      <c r="SW206" s="31" t="s">
        <v>1437</v>
      </c>
      <c r="TK206" s="31" t="s">
        <v>1437</v>
      </c>
      <c r="TQ206" s="31">
        <v>6</v>
      </c>
      <c r="UA206" s="31">
        <v>1</v>
      </c>
    </row>
    <row r="207" spans="1:547" s="31" customFormat="1" ht="13.5" customHeight="1">
      <c r="A207" s="31">
        <f t="shared" si="3"/>
        <v>205</v>
      </c>
      <c r="B207" s="31">
        <v>205</v>
      </c>
      <c r="C207" s="31">
        <v>16</v>
      </c>
      <c r="D207" s="31" t="s">
        <v>2899</v>
      </c>
      <c r="E207" s="31" t="s">
        <v>2945</v>
      </c>
      <c r="H207" s="31">
        <v>42437</v>
      </c>
      <c r="I207" s="31">
        <v>17883</v>
      </c>
      <c r="J207" s="31">
        <v>2</v>
      </c>
      <c r="K207" s="31">
        <v>1</v>
      </c>
      <c r="L207" s="31">
        <v>1</v>
      </c>
      <c r="M207" s="31">
        <v>1</v>
      </c>
      <c r="N207" s="31">
        <v>1</v>
      </c>
      <c r="O207" s="31">
        <v>1</v>
      </c>
      <c r="P207" s="31">
        <v>1</v>
      </c>
      <c r="Q207" s="31">
        <v>1</v>
      </c>
      <c r="R207" s="31">
        <v>40238</v>
      </c>
      <c r="S207" s="31">
        <v>40452</v>
      </c>
      <c r="T207" s="31">
        <v>40603</v>
      </c>
      <c r="W207" s="31">
        <v>2</v>
      </c>
      <c r="X207" s="31">
        <v>2</v>
      </c>
      <c r="Y207" s="31">
        <v>2</v>
      </c>
      <c r="Z207" s="31">
        <v>2</v>
      </c>
      <c r="AA207" s="31">
        <v>2</v>
      </c>
      <c r="AB207" s="31">
        <v>2</v>
      </c>
      <c r="AC207" s="31">
        <v>2</v>
      </c>
      <c r="AD207" s="31">
        <v>2</v>
      </c>
      <c r="AE207" s="31">
        <v>2</v>
      </c>
      <c r="AF207" s="31">
        <v>1</v>
      </c>
      <c r="AG207" s="31">
        <v>1</v>
      </c>
      <c r="AH207" s="31">
        <v>1</v>
      </c>
      <c r="AI207" s="31">
        <v>6</v>
      </c>
      <c r="AJ207" s="31">
        <v>2</v>
      </c>
      <c r="AK207" s="31">
        <v>4</v>
      </c>
      <c r="AL207" s="31">
        <v>2</v>
      </c>
      <c r="AN207" s="31">
        <v>2</v>
      </c>
      <c r="AO207" s="31">
        <v>2</v>
      </c>
      <c r="AP207" s="31">
        <v>2</v>
      </c>
      <c r="AQ207" s="31">
        <v>2</v>
      </c>
      <c r="AR207" s="31">
        <v>2</v>
      </c>
      <c r="AS207" s="31">
        <v>2</v>
      </c>
      <c r="AT207" s="31">
        <v>2</v>
      </c>
      <c r="AU207" s="31">
        <v>2</v>
      </c>
      <c r="AW207" s="31">
        <v>2</v>
      </c>
      <c r="AX207" s="31">
        <v>2</v>
      </c>
      <c r="AY207" s="31">
        <v>2</v>
      </c>
      <c r="AZ207" s="31">
        <v>1</v>
      </c>
      <c r="BA207" s="31">
        <v>1</v>
      </c>
      <c r="BB207" s="31">
        <v>2</v>
      </c>
      <c r="BD207" s="31">
        <v>2</v>
      </c>
      <c r="BE207" s="31">
        <v>2</v>
      </c>
      <c r="BF207" s="31">
        <v>2</v>
      </c>
      <c r="BG207" s="31">
        <v>1</v>
      </c>
      <c r="BH207" s="31">
        <v>1</v>
      </c>
      <c r="BI207" s="31">
        <v>2</v>
      </c>
      <c r="BK207" s="31">
        <v>2</v>
      </c>
      <c r="BL207" s="31">
        <v>2</v>
      </c>
      <c r="BM207" s="31">
        <v>1</v>
      </c>
      <c r="BN207" s="31">
        <v>2</v>
      </c>
      <c r="BO207" s="31">
        <v>2</v>
      </c>
      <c r="BP207" s="31">
        <v>2</v>
      </c>
      <c r="BQ207" s="31">
        <v>4</v>
      </c>
      <c r="BR207" s="31">
        <v>1</v>
      </c>
      <c r="BS207" s="31" t="s">
        <v>2946</v>
      </c>
      <c r="BT207" s="31">
        <v>2</v>
      </c>
      <c r="BU207" s="31">
        <v>2</v>
      </c>
      <c r="BV207" s="31">
        <v>2</v>
      </c>
      <c r="BW207" s="31">
        <v>2</v>
      </c>
      <c r="BX207" s="31">
        <v>2</v>
      </c>
      <c r="BY207" s="31">
        <v>1</v>
      </c>
      <c r="BZ207" s="31">
        <v>2</v>
      </c>
      <c r="CA207" s="31">
        <v>2</v>
      </c>
      <c r="CB207" s="31">
        <v>2</v>
      </c>
      <c r="CC207" s="31">
        <v>2</v>
      </c>
      <c r="CD207" s="31">
        <v>1</v>
      </c>
      <c r="CE207" s="31">
        <v>111</v>
      </c>
      <c r="CH207" s="31">
        <v>1</v>
      </c>
      <c r="CM207" s="31">
        <v>11</v>
      </c>
      <c r="CN207" s="31">
        <v>5</v>
      </c>
      <c r="CO207" s="31">
        <v>16</v>
      </c>
      <c r="CP207" s="31">
        <v>21</v>
      </c>
      <c r="CQ207" s="31">
        <v>27</v>
      </c>
      <c r="DA207" s="31">
        <v>2</v>
      </c>
      <c r="DB207" s="31">
        <v>2</v>
      </c>
      <c r="DC207" s="31">
        <v>46</v>
      </c>
      <c r="DD207" s="31">
        <v>4</v>
      </c>
      <c r="DE207" s="31">
        <v>5</v>
      </c>
      <c r="DF207" s="31">
        <v>4</v>
      </c>
      <c r="DG207" s="31">
        <v>4</v>
      </c>
      <c r="DH207" s="31">
        <v>4</v>
      </c>
      <c r="DI207" s="31">
        <v>1</v>
      </c>
      <c r="DJ207" s="31">
        <v>1</v>
      </c>
      <c r="DK207" s="31">
        <v>1</v>
      </c>
      <c r="DL207" s="31">
        <v>2</v>
      </c>
      <c r="DM207" s="31">
        <v>2</v>
      </c>
      <c r="DN207" s="31">
        <v>2</v>
      </c>
      <c r="DO207" s="31">
        <v>3</v>
      </c>
      <c r="DP207" s="31">
        <v>4</v>
      </c>
      <c r="DQ207" s="31">
        <v>2</v>
      </c>
      <c r="DR207" s="31">
        <v>30</v>
      </c>
      <c r="DS207" s="31">
        <v>0.249147339699863</v>
      </c>
      <c r="DT207" s="31">
        <v>6.2</v>
      </c>
      <c r="DV207" s="31">
        <v>3.17</v>
      </c>
      <c r="DW207" s="31" t="s">
        <v>2901</v>
      </c>
      <c r="DX207" s="31">
        <v>37</v>
      </c>
      <c r="DY207" s="31">
        <v>34</v>
      </c>
      <c r="DZ207" s="31">
        <v>48</v>
      </c>
      <c r="EA207" s="31" t="s">
        <v>2179</v>
      </c>
      <c r="EB207" s="31">
        <v>69</v>
      </c>
      <c r="EC207" s="31">
        <v>72</v>
      </c>
      <c r="ED207" s="31">
        <v>127</v>
      </c>
      <c r="EE207" s="31" t="s">
        <v>2902</v>
      </c>
      <c r="EF207" s="31">
        <v>6.03</v>
      </c>
      <c r="EH207" s="31">
        <v>6.2</v>
      </c>
      <c r="EI207" s="31" t="s">
        <v>2238</v>
      </c>
      <c r="EJ207" s="31">
        <v>1.68</v>
      </c>
      <c r="EK207" s="31">
        <v>1.03</v>
      </c>
      <c r="EL207" s="31">
        <v>1.55</v>
      </c>
      <c r="EM207" s="31" t="s">
        <v>2238</v>
      </c>
      <c r="EN207" s="31">
        <v>4</v>
      </c>
      <c r="EP207" s="31">
        <v>4.1399999999999899</v>
      </c>
      <c r="EQ207" s="31" t="s">
        <v>2238</v>
      </c>
      <c r="ER207" s="31">
        <v>1.1100000000000001</v>
      </c>
      <c r="ET207" s="31">
        <v>2.2999999999999901</v>
      </c>
      <c r="EU207" s="31" t="s">
        <v>2238</v>
      </c>
      <c r="EV207" s="31">
        <v>2</v>
      </c>
      <c r="EW207" s="31">
        <v>2</v>
      </c>
      <c r="EX207" s="31">
        <v>2</v>
      </c>
      <c r="EY207" s="31">
        <v>2</v>
      </c>
      <c r="EZ207" s="31">
        <v>2</v>
      </c>
      <c r="FA207" s="31">
        <v>3</v>
      </c>
      <c r="FD207" s="31">
        <v>74</v>
      </c>
      <c r="FE207" s="31">
        <v>72</v>
      </c>
      <c r="FF207" s="31">
        <v>72</v>
      </c>
      <c r="FI207" s="31">
        <v>96</v>
      </c>
      <c r="FJ207" s="31">
        <v>0</v>
      </c>
      <c r="FK207" s="31">
        <v>1</v>
      </c>
      <c r="FL207" s="31">
        <v>1</v>
      </c>
      <c r="FM207" s="31">
        <v>1</v>
      </c>
      <c r="FN207" s="31">
        <v>2</v>
      </c>
      <c r="FO207" s="31">
        <v>1</v>
      </c>
      <c r="FP207" s="31">
        <v>2</v>
      </c>
      <c r="FQ207" s="31">
        <v>1</v>
      </c>
      <c r="FR207" s="31">
        <v>2</v>
      </c>
      <c r="FS207" s="31">
        <v>4</v>
      </c>
      <c r="FT207" s="31">
        <v>2</v>
      </c>
      <c r="FU207" s="31">
        <v>2</v>
      </c>
      <c r="FV207" s="31">
        <v>1</v>
      </c>
      <c r="FW207" s="31">
        <v>2</v>
      </c>
      <c r="FX207" s="31">
        <v>1</v>
      </c>
      <c r="FY207" s="31">
        <v>2</v>
      </c>
      <c r="GA207" s="31">
        <v>1</v>
      </c>
      <c r="GB207" s="31">
        <v>1</v>
      </c>
      <c r="GC207" s="31">
        <v>2</v>
      </c>
      <c r="GE207" s="31">
        <v>2</v>
      </c>
      <c r="GH207" s="31">
        <v>2</v>
      </c>
      <c r="GJ207" s="31">
        <v>2</v>
      </c>
      <c r="GL207" s="31">
        <v>1</v>
      </c>
      <c r="GM207" s="31">
        <v>40603</v>
      </c>
      <c r="GO207" s="31">
        <v>2</v>
      </c>
      <c r="GQ207" s="31">
        <v>2</v>
      </c>
      <c r="GS207" s="31">
        <v>2</v>
      </c>
      <c r="GU207" s="31">
        <v>2</v>
      </c>
      <c r="GW207" s="31">
        <v>2</v>
      </c>
      <c r="GY207" s="31">
        <v>2</v>
      </c>
      <c r="HA207" s="31">
        <v>2</v>
      </c>
      <c r="HM207" s="31">
        <v>2</v>
      </c>
      <c r="HP207" s="31">
        <v>2</v>
      </c>
      <c r="HQ207" s="31">
        <v>2</v>
      </c>
      <c r="HR207" s="31">
        <v>2</v>
      </c>
      <c r="HS207" s="31">
        <v>2</v>
      </c>
      <c r="HT207" s="31">
        <v>2</v>
      </c>
      <c r="HU207" s="31">
        <v>2</v>
      </c>
      <c r="HV207" s="31">
        <v>2</v>
      </c>
      <c r="HZ207" s="31">
        <v>2</v>
      </c>
      <c r="IA207" s="31">
        <v>2</v>
      </c>
      <c r="IB207" s="31">
        <v>2</v>
      </c>
      <c r="IC207" s="31">
        <v>2</v>
      </c>
      <c r="ID207" s="31">
        <v>2</v>
      </c>
      <c r="IE207" s="31">
        <v>2</v>
      </c>
      <c r="IF207" s="31">
        <v>2</v>
      </c>
      <c r="IJ207" s="31">
        <v>2</v>
      </c>
      <c r="IK207" s="31">
        <v>2</v>
      </c>
      <c r="IL207" s="31">
        <v>2</v>
      </c>
      <c r="IM207" s="31">
        <v>2</v>
      </c>
      <c r="IN207" s="31">
        <v>2</v>
      </c>
      <c r="IO207" s="31">
        <v>2</v>
      </c>
      <c r="IP207" s="31">
        <v>2</v>
      </c>
      <c r="IT207" s="31">
        <v>2</v>
      </c>
      <c r="IU207" s="31">
        <v>2</v>
      </c>
      <c r="IV207" s="31">
        <v>2</v>
      </c>
      <c r="IW207" s="31">
        <v>2</v>
      </c>
      <c r="IX207" s="31">
        <v>2</v>
      </c>
      <c r="IY207" s="31">
        <v>2</v>
      </c>
      <c r="IZ207" s="31">
        <v>2</v>
      </c>
      <c r="JD207" s="31">
        <v>2</v>
      </c>
      <c r="JE207" s="31">
        <v>2</v>
      </c>
      <c r="JF207" s="31">
        <v>2</v>
      </c>
      <c r="JG207" s="31">
        <v>2</v>
      </c>
      <c r="JH207" s="31">
        <v>2</v>
      </c>
      <c r="JI207" s="31">
        <v>2</v>
      </c>
      <c r="JJ207" s="31">
        <v>2</v>
      </c>
      <c r="JN207" s="31" t="s">
        <v>2548</v>
      </c>
      <c r="JO207" s="31" t="s">
        <v>1438</v>
      </c>
      <c r="JZ207" s="31">
        <v>2</v>
      </c>
      <c r="KA207" s="31" t="s">
        <v>2222</v>
      </c>
      <c r="KB207" s="31">
        <v>73</v>
      </c>
      <c r="KC207" s="31">
        <v>2</v>
      </c>
      <c r="KD207" s="31" t="s">
        <v>372</v>
      </c>
      <c r="KE207" s="31">
        <v>54</v>
      </c>
      <c r="LA207" s="31" t="s">
        <v>1439</v>
      </c>
      <c r="LB207" s="31" t="s">
        <v>370</v>
      </c>
      <c r="LC207" s="31">
        <v>2</v>
      </c>
      <c r="LE207" s="31" t="s">
        <v>367</v>
      </c>
      <c r="LF207" s="31">
        <v>2</v>
      </c>
      <c r="LG207" s="31">
        <v>2</v>
      </c>
      <c r="LH207" s="31">
        <v>2</v>
      </c>
      <c r="LI207" s="31">
        <v>2</v>
      </c>
      <c r="LK207" s="31">
        <v>2</v>
      </c>
      <c r="LM207" s="31">
        <v>2</v>
      </c>
      <c r="LO207" s="31">
        <v>2</v>
      </c>
      <c r="LQ207" s="31">
        <v>2</v>
      </c>
      <c r="LS207" s="31">
        <v>2</v>
      </c>
      <c r="LU207" s="31">
        <v>2</v>
      </c>
      <c r="LW207" s="31">
        <v>2</v>
      </c>
      <c r="LY207" s="31">
        <v>2</v>
      </c>
      <c r="MA207" s="31">
        <v>2</v>
      </c>
      <c r="MC207" s="31">
        <v>2</v>
      </c>
      <c r="ME207" s="31">
        <v>2</v>
      </c>
      <c r="MG207" s="31">
        <v>2</v>
      </c>
      <c r="MI207" s="31">
        <v>2</v>
      </c>
      <c r="MK207" s="31">
        <v>2</v>
      </c>
      <c r="MM207" s="31">
        <v>2</v>
      </c>
      <c r="MO207" s="31">
        <v>2</v>
      </c>
      <c r="MQ207" s="31">
        <v>2</v>
      </c>
      <c r="MS207" s="31">
        <v>2</v>
      </c>
      <c r="MU207" s="31">
        <v>2</v>
      </c>
      <c r="MW207" s="31">
        <v>2</v>
      </c>
      <c r="MY207" s="31" t="s">
        <v>355</v>
      </c>
      <c r="NC207" s="31">
        <v>2</v>
      </c>
      <c r="NE207" s="31">
        <v>2</v>
      </c>
      <c r="NG207" s="31">
        <v>2</v>
      </c>
      <c r="NI207" s="31">
        <v>2</v>
      </c>
      <c r="NK207" s="31">
        <v>2</v>
      </c>
      <c r="NM207" s="31">
        <v>2</v>
      </c>
      <c r="NO207" s="31">
        <v>2</v>
      </c>
      <c r="NQ207" s="31">
        <v>2</v>
      </c>
      <c r="NS207" s="31">
        <v>2</v>
      </c>
      <c r="NU207" s="31">
        <v>2</v>
      </c>
      <c r="NW207" s="31">
        <v>2</v>
      </c>
      <c r="NY207" s="31">
        <v>2</v>
      </c>
      <c r="OA207" s="31">
        <v>2</v>
      </c>
      <c r="OC207" s="31">
        <v>2</v>
      </c>
      <c r="OE207" s="31">
        <v>2</v>
      </c>
      <c r="OG207" s="31">
        <v>2</v>
      </c>
      <c r="OI207" s="31">
        <v>2</v>
      </c>
      <c r="OK207" s="31">
        <v>2</v>
      </c>
      <c r="OM207" s="31">
        <v>2</v>
      </c>
      <c r="OO207" s="31">
        <v>2</v>
      </c>
      <c r="OQ207" s="31" t="s">
        <v>355</v>
      </c>
      <c r="OS207" s="31">
        <v>2</v>
      </c>
      <c r="OU207" s="31">
        <v>2</v>
      </c>
      <c r="OW207" s="31">
        <v>2</v>
      </c>
      <c r="OY207" s="31">
        <v>2</v>
      </c>
      <c r="PA207" s="31">
        <v>2</v>
      </c>
      <c r="PC207" s="31">
        <v>2</v>
      </c>
      <c r="PE207" s="31">
        <v>2</v>
      </c>
      <c r="PG207" s="31">
        <v>2</v>
      </c>
      <c r="PI207" s="31">
        <v>2</v>
      </c>
      <c r="PK207" s="31">
        <v>2</v>
      </c>
      <c r="PM207" s="31">
        <v>2</v>
      </c>
      <c r="PO207" s="31">
        <v>2</v>
      </c>
      <c r="PQ207" s="31">
        <v>2</v>
      </c>
      <c r="PS207" s="31">
        <v>2</v>
      </c>
      <c r="PU207" s="31">
        <v>2</v>
      </c>
      <c r="PW207" s="31">
        <v>2</v>
      </c>
      <c r="PY207" s="31">
        <v>2</v>
      </c>
      <c r="QA207" s="31">
        <v>2</v>
      </c>
      <c r="QC207" s="31">
        <v>2</v>
      </c>
      <c r="QE207" s="31">
        <v>2</v>
      </c>
      <c r="QG207" s="31">
        <v>2</v>
      </c>
      <c r="QI207" s="31" t="s">
        <v>355</v>
      </c>
      <c r="QK207" s="31">
        <v>1</v>
      </c>
      <c r="QL207" s="31">
        <v>2</v>
      </c>
      <c r="QM207" s="31">
        <v>2</v>
      </c>
      <c r="QN207" s="31">
        <v>2</v>
      </c>
      <c r="QO207" s="31">
        <v>2</v>
      </c>
      <c r="QP207" s="31">
        <v>2</v>
      </c>
      <c r="QQ207" s="31">
        <v>2</v>
      </c>
      <c r="QR207" s="31">
        <v>2</v>
      </c>
      <c r="QS207" s="31">
        <v>2</v>
      </c>
      <c r="QT207" s="31">
        <v>2</v>
      </c>
      <c r="QU207" s="31">
        <v>2</v>
      </c>
      <c r="QV207" s="31">
        <v>2</v>
      </c>
      <c r="QW207" s="31">
        <v>2</v>
      </c>
      <c r="QX207" s="31">
        <v>2</v>
      </c>
      <c r="QY207" s="31">
        <v>2</v>
      </c>
      <c r="QZ207" s="31">
        <v>2</v>
      </c>
      <c r="RA207" s="31">
        <v>2</v>
      </c>
      <c r="RB207" s="31">
        <v>1</v>
      </c>
      <c r="RC207" s="31">
        <v>2</v>
      </c>
      <c r="RD207" s="31">
        <v>2</v>
      </c>
      <c r="RE207" s="31">
        <v>2</v>
      </c>
      <c r="RF207" s="31">
        <v>2</v>
      </c>
      <c r="RG207" s="31">
        <v>2</v>
      </c>
      <c r="RH207" s="31">
        <v>2</v>
      </c>
      <c r="RI207" s="31">
        <v>2</v>
      </c>
      <c r="RJ207" s="31">
        <v>2</v>
      </c>
      <c r="RK207" s="31">
        <v>2</v>
      </c>
      <c r="RL207" s="31">
        <v>2</v>
      </c>
      <c r="RM207" s="31">
        <v>2</v>
      </c>
      <c r="RN207" s="31">
        <v>1</v>
      </c>
      <c r="RO207" s="31">
        <v>1</v>
      </c>
      <c r="RP207" s="31">
        <v>2</v>
      </c>
      <c r="RQ207" s="31">
        <v>1</v>
      </c>
      <c r="RR207" s="31">
        <v>2</v>
      </c>
      <c r="RS207" s="31">
        <v>1</v>
      </c>
      <c r="RT207" s="31" t="s">
        <v>2947</v>
      </c>
      <c r="RU207" s="31" t="s">
        <v>2947</v>
      </c>
      <c r="RV207" s="31" t="s">
        <v>355</v>
      </c>
      <c r="RW207" s="31" t="s">
        <v>355</v>
      </c>
      <c r="RX207" s="31">
        <v>4</v>
      </c>
      <c r="RY207" s="31">
        <v>2</v>
      </c>
      <c r="RZ207" s="31">
        <v>2</v>
      </c>
      <c r="SA207" s="31">
        <v>1</v>
      </c>
      <c r="SB207" s="31">
        <v>2</v>
      </c>
      <c r="SC207" s="31">
        <v>2</v>
      </c>
      <c r="SD207" s="31">
        <v>4</v>
      </c>
      <c r="SE207" s="31">
        <v>2</v>
      </c>
      <c r="SF207" s="31">
        <v>2</v>
      </c>
      <c r="SG207" s="31">
        <v>1</v>
      </c>
      <c r="SH207" s="31">
        <v>2</v>
      </c>
      <c r="SI207" s="31">
        <v>2</v>
      </c>
      <c r="SJ207" s="31">
        <v>2</v>
      </c>
      <c r="SK207" s="31">
        <v>2</v>
      </c>
      <c r="SL207" s="31">
        <v>2</v>
      </c>
      <c r="SM207" s="31" t="s">
        <v>1430</v>
      </c>
      <c r="SO207" s="31">
        <v>1</v>
      </c>
      <c r="SP207" s="31">
        <v>1</v>
      </c>
      <c r="SQ207" s="31">
        <v>2</v>
      </c>
      <c r="SR207" s="31">
        <v>1</v>
      </c>
      <c r="SS207" s="31">
        <v>2</v>
      </c>
      <c r="ST207" s="31">
        <v>2</v>
      </c>
      <c r="SU207" s="31">
        <v>2</v>
      </c>
      <c r="SV207" s="31">
        <v>2</v>
      </c>
      <c r="SZ207" s="31">
        <v>2</v>
      </c>
      <c r="TA207" s="31">
        <v>2</v>
      </c>
      <c r="TB207" s="31">
        <v>2</v>
      </c>
      <c r="TC207" s="31">
        <v>2</v>
      </c>
      <c r="TD207" s="31">
        <v>2</v>
      </c>
      <c r="TE207" s="31">
        <v>2</v>
      </c>
      <c r="TF207" s="31">
        <v>2</v>
      </c>
      <c r="TG207" s="31">
        <v>2</v>
      </c>
      <c r="TH207" s="31" t="s">
        <v>2948</v>
      </c>
      <c r="TJ207" s="31" t="s">
        <v>1430</v>
      </c>
      <c r="TQ207" s="31">
        <v>2</v>
      </c>
      <c r="TS207" s="31">
        <v>2</v>
      </c>
      <c r="TT207" s="31">
        <v>2</v>
      </c>
      <c r="TU207" s="31">
        <v>2</v>
      </c>
      <c r="TV207" s="31">
        <v>2</v>
      </c>
      <c r="TW207" s="31">
        <v>2</v>
      </c>
      <c r="TX207" s="31">
        <v>2</v>
      </c>
      <c r="TY207" s="31">
        <v>2</v>
      </c>
      <c r="TZ207" s="31">
        <v>2</v>
      </c>
      <c r="UA207" s="31">
        <v>1</v>
      </c>
    </row>
    <row r="208" spans="1:547" s="31" customFormat="1" ht="13.5" customHeight="1">
      <c r="A208" s="31">
        <f t="shared" si="3"/>
        <v>206</v>
      </c>
      <c r="B208" s="31">
        <v>206</v>
      </c>
      <c r="C208" s="31">
        <v>17</v>
      </c>
      <c r="D208" s="31" t="s">
        <v>2899</v>
      </c>
      <c r="E208" s="31" t="s">
        <v>2949</v>
      </c>
      <c r="H208" s="31">
        <v>42467</v>
      </c>
      <c r="I208" s="31">
        <v>23435</v>
      </c>
      <c r="J208" s="31">
        <v>2</v>
      </c>
      <c r="K208" s="31">
        <v>1</v>
      </c>
      <c r="L208" s="31">
        <v>4</v>
      </c>
      <c r="M208" s="31">
        <v>2</v>
      </c>
      <c r="N208" s="31">
        <v>4</v>
      </c>
      <c r="O208" s="31">
        <v>2</v>
      </c>
      <c r="P208" s="31">
        <v>5</v>
      </c>
      <c r="Q208" s="31">
        <v>2</v>
      </c>
      <c r="R208" s="31">
        <v>41640</v>
      </c>
      <c r="S208" s="31">
        <v>41730</v>
      </c>
      <c r="T208" s="31">
        <v>41974</v>
      </c>
      <c r="W208" s="31">
        <v>2</v>
      </c>
      <c r="X208" s="31">
        <v>2</v>
      </c>
      <c r="Y208" s="31">
        <v>2</v>
      </c>
      <c r="Z208" s="31">
        <v>2</v>
      </c>
      <c r="AA208" s="31">
        <v>2</v>
      </c>
      <c r="AB208" s="31">
        <v>2</v>
      </c>
      <c r="AC208" s="31">
        <v>2</v>
      </c>
      <c r="AD208" s="31">
        <v>2</v>
      </c>
      <c r="AE208" s="31">
        <v>2</v>
      </c>
      <c r="AF208" s="31">
        <v>2</v>
      </c>
      <c r="AG208" s="31">
        <v>1</v>
      </c>
      <c r="AH208" s="31">
        <v>1</v>
      </c>
      <c r="AI208" s="31">
        <v>6</v>
      </c>
      <c r="AJ208" s="31">
        <v>1</v>
      </c>
      <c r="AK208" s="31">
        <v>4</v>
      </c>
      <c r="AL208" s="31">
        <v>2</v>
      </c>
      <c r="AN208" s="31">
        <v>2</v>
      </c>
      <c r="AO208" s="31">
        <v>2</v>
      </c>
      <c r="AP208" s="31">
        <v>2</v>
      </c>
      <c r="AQ208" s="31">
        <v>2</v>
      </c>
      <c r="AR208" s="31">
        <v>2</v>
      </c>
      <c r="AS208" s="31">
        <v>2</v>
      </c>
      <c r="AT208" s="31">
        <v>2</v>
      </c>
      <c r="AU208" s="31">
        <v>2</v>
      </c>
      <c r="AW208" s="31">
        <v>1</v>
      </c>
      <c r="AX208" s="31">
        <v>2</v>
      </c>
      <c r="AY208" s="31">
        <v>2</v>
      </c>
      <c r="AZ208" s="31">
        <v>1</v>
      </c>
      <c r="BA208" s="31">
        <v>1</v>
      </c>
      <c r="BB208" s="31">
        <v>2</v>
      </c>
      <c r="BD208" s="31">
        <v>1</v>
      </c>
      <c r="BE208" s="31">
        <v>2</v>
      </c>
      <c r="BF208" s="31">
        <v>2</v>
      </c>
      <c r="BG208" s="31">
        <v>1</v>
      </c>
      <c r="BH208" s="31">
        <v>1</v>
      </c>
      <c r="BI208" s="31">
        <v>2</v>
      </c>
      <c r="BK208" s="31">
        <v>2</v>
      </c>
      <c r="BL208" s="31">
        <v>1</v>
      </c>
      <c r="BM208" s="31">
        <v>2</v>
      </c>
      <c r="BN208" s="31">
        <v>2</v>
      </c>
      <c r="BO208" s="31">
        <v>2</v>
      </c>
      <c r="BP208" s="31">
        <v>2</v>
      </c>
      <c r="BQ208" s="31">
        <v>2</v>
      </c>
      <c r="BT208" s="31">
        <v>2</v>
      </c>
      <c r="BU208" s="31">
        <v>2</v>
      </c>
      <c r="BV208" s="31">
        <v>2</v>
      </c>
      <c r="BW208" s="31">
        <v>2</v>
      </c>
      <c r="BX208" s="31">
        <v>2</v>
      </c>
      <c r="BY208" s="31">
        <v>1</v>
      </c>
      <c r="BZ208" s="31">
        <v>2</v>
      </c>
      <c r="CA208" s="31">
        <v>2</v>
      </c>
      <c r="CB208" s="31">
        <v>2</v>
      </c>
      <c r="CC208" s="31">
        <v>2</v>
      </c>
      <c r="CD208" s="31">
        <v>1</v>
      </c>
      <c r="CH208" s="31">
        <v>1</v>
      </c>
      <c r="CM208" s="31">
        <v>7</v>
      </c>
      <c r="CN208" s="31">
        <v>16</v>
      </c>
      <c r="CO208" s="31">
        <v>13</v>
      </c>
      <c r="DA208" s="31">
        <v>2</v>
      </c>
      <c r="DB208" s="31">
        <v>4</v>
      </c>
      <c r="DC208" s="31">
        <v>12</v>
      </c>
      <c r="DD208" s="31">
        <v>2</v>
      </c>
      <c r="DE208" s="31">
        <v>6</v>
      </c>
      <c r="DF208" s="31">
        <v>3</v>
      </c>
      <c r="DG208" s="31">
        <v>4</v>
      </c>
      <c r="DH208" s="31">
        <v>4</v>
      </c>
      <c r="DI208" s="31">
        <v>2</v>
      </c>
      <c r="DJ208" s="31">
        <v>2</v>
      </c>
      <c r="DK208" s="31">
        <v>3</v>
      </c>
      <c r="DL208" s="31">
        <v>3</v>
      </c>
      <c r="DM208" s="31">
        <v>3</v>
      </c>
      <c r="DN208" s="31">
        <v>3</v>
      </c>
      <c r="DO208" s="31">
        <v>4</v>
      </c>
      <c r="DP208" s="31">
        <v>4</v>
      </c>
      <c r="DQ208" s="31">
        <v>4</v>
      </c>
      <c r="DR208" s="31">
        <v>39</v>
      </c>
      <c r="DS208" s="31">
        <v>0.33124244256348201</v>
      </c>
      <c r="DT208" s="31">
        <v>3.74</v>
      </c>
      <c r="DV208" s="31">
        <v>3.17</v>
      </c>
      <c r="DW208" s="31" t="s">
        <v>2901</v>
      </c>
      <c r="EB208" s="31">
        <v>67</v>
      </c>
      <c r="EC208" s="31">
        <v>72</v>
      </c>
      <c r="ED208" s="31">
        <v>127</v>
      </c>
      <c r="EE208" s="31" t="s">
        <v>2902</v>
      </c>
      <c r="EF208" s="31">
        <v>6.5</v>
      </c>
      <c r="EH208" s="31">
        <v>6.2</v>
      </c>
      <c r="EI208" s="31" t="s">
        <v>2238</v>
      </c>
      <c r="EJ208" s="31">
        <v>1.1299999999999899</v>
      </c>
      <c r="EK208" s="31">
        <v>1.03</v>
      </c>
      <c r="EL208" s="31">
        <v>1.55</v>
      </c>
      <c r="EM208" s="31" t="s">
        <v>2238</v>
      </c>
      <c r="EN208" s="31">
        <v>4.2</v>
      </c>
      <c r="EP208" s="31">
        <v>4.1399999999999899</v>
      </c>
      <c r="EQ208" s="31" t="s">
        <v>2238</v>
      </c>
      <c r="ER208" s="31">
        <v>2.44</v>
      </c>
      <c r="ET208" s="31">
        <v>2.2999999999999901</v>
      </c>
      <c r="EU208" s="31" t="s">
        <v>2238</v>
      </c>
      <c r="EV208" s="31">
        <v>1</v>
      </c>
      <c r="EW208" s="31">
        <v>2</v>
      </c>
      <c r="EX208" s="31">
        <v>2</v>
      </c>
      <c r="EY208" s="31">
        <v>2</v>
      </c>
      <c r="EZ208" s="31">
        <v>1</v>
      </c>
      <c r="FD208" s="31">
        <v>118</v>
      </c>
      <c r="FE208" s="31">
        <v>113</v>
      </c>
      <c r="FF208" s="31">
        <v>85</v>
      </c>
      <c r="FK208" s="31">
        <v>2</v>
      </c>
      <c r="FL208" s="31">
        <v>2</v>
      </c>
      <c r="FM208" s="31">
        <v>2</v>
      </c>
      <c r="FN208" s="31">
        <v>2</v>
      </c>
      <c r="FO208" s="31">
        <v>2</v>
      </c>
      <c r="FP208" s="31">
        <v>2</v>
      </c>
      <c r="FQ208" s="31">
        <v>2</v>
      </c>
      <c r="FR208" s="31">
        <v>2</v>
      </c>
      <c r="FS208" s="31">
        <v>4</v>
      </c>
      <c r="FT208" s="31">
        <v>2</v>
      </c>
      <c r="FU208" s="31">
        <v>2</v>
      </c>
      <c r="FV208" s="31">
        <v>2</v>
      </c>
      <c r="FW208" s="31">
        <v>1</v>
      </c>
      <c r="FX208" s="31">
        <v>1</v>
      </c>
      <c r="FY208" s="31">
        <v>2</v>
      </c>
      <c r="GA208" s="31">
        <v>2</v>
      </c>
      <c r="GB208" s="31">
        <v>2</v>
      </c>
      <c r="GC208" s="31">
        <v>1</v>
      </c>
      <c r="GD208" s="31">
        <v>1975</v>
      </c>
      <c r="GE208" s="31">
        <v>2</v>
      </c>
      <c r="GG208" s="31">
        <v>0.5</v>
      </c>
      <c r="GH208" s="31">
        <v>2</v>
      </c>
      <c r="GJ208" s="31">
        <v>2</v>
      </c>
      <c r="GL208" s="31">
        <v>1</v>
      </c>
      <c r="GM208" s="31">
        <v>41974</v>
      </c>
      <c r="GO208" s="31">
        <v>2</v>
      </c>
      <c r="GQ208" s="31">
        <v>2</v>
      </c>
      <c r="GS208" s="31">
        <v>2</v>
      </c>
      <c r="GU208" s="31">
        <v>2</v>
      </c>
      <c r="GW208" s="31">
        <v>2</v>
      </c>
      <c r="GY208" s="31">
        <v>2</v>
      </c>
      <c r="HA208" s="31">
        <v>2</v>
      </c>
      <c r="HM208" s="31">
        <v>2</v>
      </c>
      <c r="HP208" s="31">
        <v>2</v>
      </c>
      <c r="HQ208" s="31">
        <v>2</v>
      </c>
      <c r="HR208" s="31">
        <v>2</v>
      </c>
      <c r="HS208" s="31">
        <v>2</v>
      </c>
      <c r="HT208" s="31">
        <v>2</v>
      </c>
      <c r="HU208" s="31">
        <v>2</v>
      </c>
      <c r="HV208" s="31">
        <v>2</v>
      </c>
      <c r="HZ208" s="31">
        <v>2</v>
      </c>
      <c r="IA208" s="31">
        <v>2</v>
      </c>
      <c r="IB208" s="31">
        <v>2</v>
      </c>
      <c r="IC208" s="31">
        <v>2</v>
      </c>
      <c r="ID208" s="31">
        <v>2</v>
      </c>
      <c r="IE208" s="31">
        <v>2</v>
      </c>
      <c r="IF208" s="31">
        <v>2</v>
      </c>
      <c r="IJ208" s="31">
        <v>2</v>
      </c>
      <c r="IK208" s="31">
        <v>2</v>
      </c>
      <c r="IL208" s="31">
        <v>2</v>
      </c>
      <c r="IM208" s="31">
        <v>2</v>
      </c>
      <c r="IN208" s="31">
        <v>2</v>
      </c>
      <c r="IO208" s="31">
        <v>2</v>
      </c>
      <c r="IP208" s="31">
        <v>2</v>
      </c>
      <c r="IT208" s="31">
        <v>2</v>
      </c>
      <c r="IU208" s="31">
        <v>2</v>
      </c>
      <c r="IV208" s="31">
        <v>2</v>
      </c>
      <c r="IW208" s="31">
        <v>2</v>
      </c>
      <c r="IX208" s="31">
        <v>2</v>
      </c>
      <c r="IY208" s="31">
        <v>2</v>
      </c>
      <c r="IZ208" s="31">
        <v>2</v>
      </c>
      <c r="JD208" s="31">
        <v>2</v>
      </c>
      <c r="JE208" s="31">
        <v>2</v>
      </c>
      <c r="JF208" s="31">
        <v>2</v>
      </c>
      <c r="JG208" s="31">
        <v>2</v>
      </c>
      <c r="JH208" s="31">
        <v>2</v>
      </c>
      <c r="JI208" s="31">
        <v>2</v>
      </c>
      <c r="JJ208" s="31">
        <v>2</v>
      </c>
      <c r="JN208" s="31" t="s">
        <v>366</v>
      </c>
      <c r="JZ208" s="31">
        <v>2</v>
      </c>
      <c r="KB208" s="31">
        <v>72</v>
      </c>
      <c r="KC208" s="31">
        <v>2</v>
      </c>
      <c r="KE208" s="31">
        <v>74</v>
      </c>
      <c r="LA208" s="31" t="s">
        <v>1440</v>
      </c>
      <c r="LB208" s="31" t="s">
        <v>373</v>
      </c>
      <c r="LC208" s="31">
        <v>2</v>
      </c>
      <c r="LE208" s="31" t="s">
        <v>374</v>
      </c>
      <c r="LF208" s="31">
        <v>2</v>
      </c>
      <c r="LG208" s="31">
        <v>2</v>
      </c>
      <c r="LH208" s="31">
        <v>1</v>
      </c>
      <c r="LI208" s="31">
        <v>2</v>
      </c>
      <c r="LK208" s="31">
        <v>2</v>
      </c>
      <c r="LM208" s="31">
        <v>2</v>
      </c>
      <c r="LO208" s="31">
        <v>2</v>
      </c>
      <c r="LQ208" s="31">
        <v>2</v>
      </c>
      <c r="LS208" s="31">
        <v>2</v>
      </c>
      <c r="LU208" s="31">
        <v>2</v>
      </c>
      <c r="LW208" s="31">
        <v>2</v>
      </c>
      <c r="LY208" s="31">
        <v>2</v>
      </c>
      <c r="MA208" s="31">
        <v>1</v>
      </c>
      <c r="MB208" s="31">
        <v>46</v>
      </c>
      <c r="MC208" s="31">
        <v>2</v>
      </c>
      <c r="ME208" s="31">
        <v>2</v>
      </c>
      <c r="MG208" s="31">
        <v>2</v>
      </c>
      <c r="MI208" s="31">
        <v>2</v>
      </c>
      <c r="MK208" s="31">
        <v>2</v>
      </c>
      <c r="MM208" s="31">
        <v>2</v>
      </c>
      <c r="MO208" s="31">
        <v>2</v>
      </c>
      <c r="MQ208" s="31">
        <v>2</v>
      </c>
      <c r="MS208" s="31">
        <v>2</v>
      </c>
      <c r="MU208" s="31">
        <v>2</v>
      </c>
      <c r="MW208" s="31">
        <v>2</v>
      </c>
      <c r="MY208" s="31" t="s">
        <v>355</v>
      </c>
      <c r="NC208" s="31">
        <v>2</v>
      </c>
      <c r="NE208" s="31">
        <v>2</v>
      </c>
      <c r="NG208" s="31">
        <v>2</v>
      </c>
      <c r="NI208" s="31">
        <v>2</v>
      </c>
      <c r="NK208" s="31">
        <v>2</v>
      </c>
      <c r="NM208" s="31">
        <v>2</v>
      </c>
      <c r="NO208" s="31">
        <v>2</v>
      </c>
      <c r="NQ208" s="31">
        <v>2</v>
      </c>
      <c r="NS208" s="31">
        <v>2</v>
      </c>
      <c r="NU208" s="31">
        <v>2</v>
      </c>
      <c r="NW208" s="31">
        <v>2</v>
      </c>
      <c r="NY208" s="31">
        <v>2</v>
      </c>
      <c r="OA208" s="31">
        <v>2</v>
      </c>
      <c r="OC208" s="31">
        <v>2</v>
      </c>
      <c r="OE208" s="31">
        <v>2</v>
      </c>
      <c r="OG208" s="31">
        <v>2</v>
      </c>
      <c r="OI208" s="31">
        <v>2</v>
      </c>
      <c r="OK208" s="31">
        <v>2</v>
      </c>
      <c r="OM208" s="31">
        <v>2</v>
      </c>
      <c r="OO208" s="31">
        <v>2</v>
      </c>
      <c r="OQ208" s="31" t="s">
        <v>355</v>
      </c>
      <c r="OS208" s="31">
        <v>2</v>
      </c>
      <c r="OU208" s="31">
        <v>2</v>
      </c>
      <c r="OW208" s="31">
        <v>2</v>
      </c>
      <c r="OY208" s="31">
        <v>2</v>
      </c>
      <c r="PA208" s="31">
        <v>2</v>
      </c>
      <c r="PC208" s="31">
        <v>2</v>
      </c>
      <c r="PE208" s="31">
        <v>2</v>
      </c>
      <c r="PG208" s="31">
        <v>2</v>
      </c>
      <c r="PI208" s="31">
        <v>2</v>
      </c>
      <c r="PK208" s="31">
        <v>2</v>
      </c>
      <c r="PM208" s="31">
        <v>2</v>
      </c>
      <c r="PO208" s="31">
        <v>2</v>
      </c>
      <c r="PQ208" s="31">
        <v>2</v>
      </c>
      <c r="PS208" s="31">
        <v>2</v>
      </c>
      <c r="PU208" s="31">
        <v>2</v>
      </c>
      <c r="PW208" s="31">
        <v>2</v>
      </c>
      <c r="PY208" s="31">
        <v>2</v>
      </c>
      <c r="QA208" s="31">
        <v>2</v>
      </c>
      <c r="QC208" s="31">
        <v>2</v>
      </c>
      <c r="QE208" s="31">
        <v>2</v>
      </c>
      <c r="QG208" s="31">
        <v>2</v>
      </c>
      <c r="QI208" s="31" t="s">
        <v>355</v>
      </c>
      <c r="QK208" s="31">
        <v>1</v>
      </c>
      <c r="QL208" s="31">
        <v>2</v>
      </c>
      <c r="QM208" s="31">
        <v>2</v>
      </c>
      <c r="QN208" s="31">
        <v>2</v>
      </c>
      <c r="QO208" s="31">
        <v>2</v>
      </c>
      <c r="QP208" s="31">
        <v>2</v>
      </c>
      <c r="QQ208" s="31">
        <v>2</v>
      </c>
      <c r="QR208" s="31">
        <v>2</v>
      </c>
      <c r="QS208" s="31">
        <v>2</v>
      </c>
      <c r="QT208" s="31">
        <v>2</v>
      </c>
      <c r="QU208" s="31">
        <v>2</v>
      </c>
      <c r="QV208" s="31">
        <v>2</v>
      </c>
      <c r="QW208" s="31">
        <v>2</v>
      </c>
      <c r="QX208" s="31">
        <v>2</v>
      </c>
      <c r="QY208" s="31">
        <v>2</v>
      </c>
      <c r="QZ208" s="31">
        <v>1</v>
      </c>
      <c r="RA208" s="31">
        <v>2</v>
      </c>
      <c r="RB208" s="31">
        <v>2</v>
      </c>
      <c r="RC208" s="31">
        <v>1</v>
      </c>
      <c r="RD208" s="31">
        <v>2</v>
      </c>
      <c r="RE208" s="31">
        <v>2</v>
      </c>
      <c r="RF208" s="31">
        <v>2</v>
      </c>
      <c r="RG208" s="31">
        <v>2</v>
      </c>
      <c r="RH208" s="31">
        <v>2</v>
      </c>
      <c r="RI208" s="31">
        <v>2</v>
      </c>
      <c r="RJ208" s="31">
        <v>2</v>
      </c>
      <c r="RK208" s="31">
        <v>2</v>
      </c>
      <c r="RL208" s="31">
        <v>2</v>
      </c>
      <c r="RM208" s="31">
        <v>1</v>
      </c>
      <c r="RN208" s="31">
        <v>2</v>
      </c>
      <c r="RO208" s="31">
        <v>2</v>
      </c>
      <c r="RP208" s="31">
        <v>2</v>
      </c>
      <c r="RQ208" s="31">
        <v>2</v>
      </c>
      <c r="RR208" s="31">
        <v>1</v>
      </c>
      <c r="RS208" s="31">
        <v>2</v>
      </c>
      <c r="RT208" s="31" t="s">
        <v>2950</v>
      </c>
      <c r="RU208" s="31" t="s">
        <v>2950</v>
      </c>
      <c r="RV208" s="31" t="s">
        <v>355</v>
      </c>
      <c r="RW208" s="31" t="s">
        <v>355</v>
      </c>
      <c r="RX208" s="31">
        <v>4</v>
      </c>
      <c r="RY208" s="31">
        <v>2</v>
      </c>
      <c r="RZ208" s="31">
        <v>2</v>
      </c>
      <c r="SA208" s="31">
        <v>2</v>
      </c>
      <c r="SB208" s="31">
        <v>2</v>
      </c>
      <c r="SC208" s="31">
        <v>2</v>
      </c>
      <c r="SD208" s="31">
        <v>4</v>
      </c>
      <c r="SE208" s="31">
        <v>2</v>
      </c>
      <c r="SF208" s="31">
        <v>2</v>
      </c>
      <c r="SG208" s="31">
        <v>2</v>
      </c>
      <c r="SH208" s="31">
        <v>2</v>
      </c>
      <c r="SI208" s="31">
        <v>2</v>
      </c>
      <c r="SJ208" s="31">
        <v>2</v>
      </c>
      <c r="SK208" s="31">
        <v>2</v>
      </c>
      <c r="SL208" s="31">
        <v>2</v>
      </c>
      <c r="SM208" s="31" t="s">
        <v>1430</v>
      </c>
      <c r="SO208" s="31">
        <v>2</v>
      </c>
      <c r="SP208" s="31">
        <v>2</v>
      </c>
      <c r="SQ208" s="31">
        <v>2</v>
      </c>
      <c r="SR208" s="31">
        <v>1</v>
      </c>
      <c r="SS208" s="31">
        <v>1</v>
      </c>
      <c r="ST208" s="31">
        <v>2</v>
      </c>
      <c r="SU208" s="31">
        <v>2</v>
      </c>
      <c r="SV208" s="31">
        <v>1</v>
      </c>
      <c r="SX208" s="31">
        <v>1</v>
      </c>
      <c r="SZ208" s="31">
        <v>2</v>
      </c>
      <c r="TA208" s="31">
        <v>2</v>
      </c>
      <c r="TB208" s="31">
        <v>2</v>
      </c>
      <c r="TC208" s="31">
        <v>1</v>
      </c>
      <c r="TD208" s="31">
        <v>1</v>
      </c>
      <c r="TE208" s="31">
        <v>1</v>
      </c>
      <c r="TF208" s="31">
        <v>1</v>
      </c>
      <c r="TG208" s="31">
        <v>1</v>
      </c>
      <c r="TH208" s="31" t="s">
        <v>2951</v>
      </c>
      <c r="TJ208" s="31" t="s">
        <v>1430</v>
      </c>
      <c r="TQ208" s="31">
        <v>8</v>
      </c>
      <c r="TS208" s="31">
        <v>1</v>
      </c>
      <c r="TT208" s="31">
        <v>1</v>
      </c>
      <c r="TU208" s="31">
        <v>2</v>
      </c>
      <c r="TV208" s="31">
        <v>1</v>
      </c>
      <c r="TW208" s="31">
        <v>1</v>
      </c>
      <c r="TX208" s="31">
        <v>1</v>
      </c>
      <c r="TY208" s="31">
        <v>1</v>
      </c>
      <c r="TZ208" s="31">
        <v>1</v>
      </c>
      <c r="UA208" s="31">
        <v>1</v>
      </c>
    </row>
    <row r="209" spans="1:547" s="31" customFormat="1" ht="13.5" customHeight="1">
      <c r="A209" s="31">
        <f t="shared" si="3"/>
        <v>207</v>
      </c>
      <c r="B209" s="31">
        <v>207</v>
      </c>
      <c r="C209" s="31">
        <v>18</v>
      </c>
      <c r="D209" s="31" t="s">
        <v>2899</v>
      </c>
      <c r="E209" s="31" t="s">
        <v>2952</v>
      </c>
      <c r="H209" s="31">
        <v>42529</v>
      </c>
      <c r="I209" s="31">
        <v>13734</v>
      </c>
      <c r="J209" s="31">
        <v>1</v>
      </c>
      <c r="K209" s="31">
        <v>1</v>
      </c>
      <c r="L209" s="31">
        <v>1</v>
      </c>
      <c r="M209" s="31">
        <v>1</v>
      </c>
      <c r="N209" s="31">
        <v>1</v>
      </c>
      <c r="O209" s="31">
        <v>1</v>
      </c>
      <c r="P209" s="31">
        <v>2</v>
      </c>
      <c r="Q209" s="31">
        <v>1</v>
      </c>
      <c r="R209" s="31">
        <v>41609</v>
      </c>
      <c r="S209" s="31">
        <v>41640</v>
      </c>
      <c r="T209" s="31">
        <v>41883</v>
      </c>
      <c r="W209" s="31">
        <v>2</v>
      </c>
      <c r="X209" s="31">
        <v>1</v>
      </c>
      <c r="Y209" s="31">
        <v>2</v>
      </c>
      <c r="Z209" s="31">
        <v>2</v>
      </c>
      <c r="AA209" s="31">
        <v>2</v>
      </c>
      <c r="AB209" s="31">
        <v>2</v>
      </c>
      <c r="AC209" s="31">
        <v>2</v>
      </c>
      <c r="AD209" s="31">
        <v>2</v>
      </c>
      <c r="AE209" s="31">
        <v>1</v>
      </c>
      <c r="AH209" s="31">
        <v>2</v>
      </c>
      <c r="AI209" s="31">
        <v>6</v>
      </c>
      <c r="AJ209" s="31">
        <v>2</v>
      </c>
      <c r="AK209" s="31">
        <v>4</v>
      </c>
      <c r="AL209" s="31">
        <v>2</v>
      </c>
      <c r="AN209" s="31">
        <v>2</v>
      </c>
      <c r="AO209" s="31">
        <v>2</v>
      </c>
      <c r="AP209" s="31">
        <v>2</v>
      </c>
      <c r="AQ209" s="31">
        <v>1</v>
      </c>
      <c r="AR209" s="31">
        <v>1</v>
      </c>
      <c r="AS209" s="31">
        <v>2</v>
      </c>
      <c r="AT209" s="31">
        <v>2</v>
      </c>
      <c r="AU209" s="31">
        <v>2</v>
      </c>
      <c r="AW209" s="31">
        <v>2</v>
      </c>
      <c r="AX209" s="31">
        <v>2</v>
      </c>
      <c r="AY209" s="31">
        <v>2</v>
      </c>
      <c r="AZ209" s="31">
        <v>1</v>
      </c>
      <c r="BA209" s="31">
        <v>2</v>
      </c>
      <c r="BB209" s="31">
        <v>1</v>
      </c>
      <c r="BD209" s="31">
        <v>2</v>
      </c>
      <c r="BE209" s="31">
        <v>2</v>
      </c>
      <c r="BF209" s="31">
        <v>2</v>
      </c>
      <c r="BG209" s="31">
        <v>1</v>
      </c>
      <c r="BH209" s="31">
        <v>2</v>
      </c>
      <c r="BI209" s="31">
        <v>2</v>
      </c>
      <c r="BK209" s="31">
        <v>1</v>
      </c>
      <c r="BL209" s="31">
        <v>2</v>
      </c>
      <c r="BM209" s="31">
        <v>2</v>
      </c>
      <c r="BN209" s="31">
        <v>2</v>
      </c>
      <c r="BO209" s="31">
        <v>2</v>
      </c>
      <c r="BP209" s="31">
        <v>1</v>
      </c>
      <c r="BQ209" s="31">
        <v>2</v>
      </c>
      <c r="BT209" s="31">
        <v>2</v>
      </c>
      <c r="BU209" s="31">
        <v>1</v>
      </c>
      <c r="BV209" s="31">
        <v>1</v>
      </c>
      <c r="BW209" s="31">
        <v>2</v>
      </c>
      <c r="BX209" s="31">
        <v>2</v>
      </c>
      <c r="BY209" s="31">
        <v>1</v>
      </c>
      <c r="BZ209" s="31">
        <v>2</v>
      </c>
      <c r="CA209" s="31">
        <v>2</v>
      </c>
      <c r="CB209" s="31">
        <v>1</v>
      </c>
      <c r="CC209" s="31">
        <v>2</v>
      </c>
      <c r="CD209" s="31">
        <v>2</v>
      </c>
      <c r="CE209" s="31">
        <v>77</v>
      </c>
      <c r="CH209" s="31">
        <v>1</v>
      </c>
      <c r="CM209" s="31">
        <v>1</v>
      </c>
      <c r="CN209" s="31">
        <v>5</v>
      </c>
      <c r="CO209" s="31">
        <v>11</v>
      </c>
      <c r="CP209" s="31">
        <v>23</v>
      </c>
      <c r="CQ209" s="31">
        <v>17</v>
      </c>
      <c r="CR209" s="31">
        <v>31</v>
      </c>
      <c r="DA209" s="31">
        <v>1</v>
      </c>
      <c r="DB209" s="31">
        <v>2</v>
      </c>
      <c r="DC209" s="31">
        <v>25</v>
      </c>
      <c r="DD209" s="31">
        <v>4</v>
      </c>
      <c r="DE209" s="31">
        <v>2</v>
      </c>
      <c r="DF209" s="31">
        <v>2</v>
      </c>
      <c r="DG209" s="31">
        <v>4</v>
      </c>
      <c r="DH209" s="31">
        <v>2</v>
      </c>
      <c r="DI209" s="31">
        <v>1</v>
      </c>
      <c r="DJ209" s="31">
        <v>1</v>
      </c>
      <c r="DK209" s="31">
        <v>1</v>
      </c>
      <c r="DL209" s="31">
        <v>2</v>
      </c>
      <c r="DM209" s="31">
        <v>0</v>
      </c>
      <c r="DN209" s="31">
        <v>0</v>
      </c>
      <c r="DO209" s="31">
        <v>2</v>
      </c>
      <c r="DP209" s="31">
        <v>2</v>
      </c>
      <c r="DQ209" s="31">
        <v>2</v>
      </c>
      <c r="DR209" s="31">
        <v>19</v>
      </c>
      <c r="DS209" s="31">
        <v>0.959442934782608</v>
      </c>
      <c r="DT209" s="31">
        <v>2.2400000000000002</v>
      </c>
      <c r="DV209" s="31">
        <v>2.78</v>
      </c>
      <c r="DW209" s="31" t="s">
        <v>2901</v>
      </c>
      <c r="EB209" s="31">
        <v>58</v>
      </c>
      <c r="EC209" s="31">
        <v>58</v>
      </c>
      <c r="ED209" s="31">
        <v>96</v>
      </c>
      <c r="EE209" s="31" t="s">
        <v>2902</v>
      </c>
      <c r="EF209" s="31">
        <v>2.2000000000000002</v>
      </c>
      <c r="EJ209" s="31">
        <v>1.61</v>
      </c>
      <c r="EM209" s="31" t="s">
        <v>2238</v>
      </c>
      <c r="EN209" s="31">
        <v>3.52</v>
      </c>
      <c r="EQ209" s="31" t="s">
        <v>2238</v>
      </c>
      <c r="ER209" s="31">
        <v>2.62</v>
      </c>
      <c r="EU209" s="31" t="s">
        <v>2238</v>
      </c>
      <c r="EV209" s="31">
        <v>1</v>
      </c>
      <c r="EW209" s="31">
        <v>1</v>
      </c>
      <c r="EX209" s="31">
        <v>1</v>
      </c>
      <c r="EY209" s="31">
        <v>2</v>
      </c>
      <c r="EZ209" s="31">
        <v>1</v>
      </c>
      <c r="FA209" s="31">
        <v>1</v>
      </c>
      <c r="FB209" s="31">
        <v>1</v>
      </c>
      <c r="FC209" s="31">
        <v>1</v>
      </c>
      <c r="FK209" s="31">
        <v>1</v>
      </c>
      <c r="FL209" s="31">
        <v>2</v>
      </c>
      <c r="FM209" s="31">
        <v>2</v>
      </c>
      <c r="FN209" s="31">
        <v>2</v>
      </c>
      <c r="FO209" s="31">
        <v>2</v>
      </c>
      <c r="FP209" s="31">
        <v>2</v>
      </c>
      <c r="FQ209" s="31">
        <v>2</v>
      </c>
      <c r="FR209" s="31">
        <v>2</v>
      </c>
      <c r="FS209" s="31">
        <v>4</v>
      </c>
      <c r="FT209" s="31">
        <v>2</v>
      </c>
      <c r="FU209" s="31">
        <v>2</v>
      </c>
      <c r="FV209" s="31">
        <v>2</v>
      </c>
      <c r="FW209" s="31">
        <v>12</v>
      </c>
      <c r="FX209" s="31">
        <v>1</v>
      </c>
      <c r="FY209" s="31">
        <v>2</v>
      </c>
      <c r="GA209" s="31">
        <v>1</v>
      </c>
      <c r="GB209" s="31">
        <v>2</v>
      </c>
      <c r="GC209" s="31">
        <v>2</v>
      </c>
      <c r="GE209" s="31">
        <v>2</v>
      </c>
      <c r="GH209" s="31">
        <v>2</v>
      </c>
      <c r="GJ209" s="31">
        <v>2</v>
      </c>
      <c r="GL209" s="31">
        <v>1</v>
      </c>
      <c r="GM209" s="31">
        <v>42249</v>
      </c>
      <c r="GN209" s="31" t="s">
        <v>355</v>
      </c>
      <c r="GO209" s="31">
        <v>2</v>
      </c>
      <c r="GQ209" s="31">
        <v>2</v>
      </c>
      <c r="GS209" s="31">
        <v>2</v>
      </c>
      <c r="GU209" s="31">
        <v>2</v>
      </c>
      <c r="GW209" s="31">
        <v>2</v>
      </c>
      <c r="GY209" s="31">
        <v>2</v>
      </c>
      <c r="HA209" s="31">
        <v>2</v>
      </c>
      <c r="HM209" s="31">
        <v>2</v>
      </c>
      <c r="HP209" s="31">
        <v>2</v>
      </c>
      <c r="HQ209" s="31">
        <v>2</v>
      </c>
      <c r="HR209" s="31">
        <v>2</v>
      </c>
      <c r="HS209" s="31">
        <v>2</v>
      </c>
      <c r="HT209" s="31">
        <v>2</v>
      </c>
      <c r="HU209" s="31">
        <v>2</v>
      </c>
      <c r="HV209" s="31">
        <v>2</v>
      </c>
      <c r="HZ209" s="31">
        <v>2</v>
      </c>
      <c r="IA209" s="31">
        <v>2</v>
      </c>
      <c r="IB209" s="31">
        <v>2</v>
      </c>
      <c r="IC209" s="31">
        <v>2</v>
      </c>
      <c r="ID209" s="31">
        <v>2</v>
      </c>
      <c r="IE209" s="31">
        <v>2</v>
      </c>
      <c r="IF209" s="31">
        <v>2</v>
      </c>
      <c r="IJ209" s="31">
        <v>2</v>
      </c>
      <c r="IK209" s="31">
        <v>2</v>
      </c>
      <c r="IL209" s="31">
        <v>2</v>
      </c>
      <c r="IM209" s="31">
        <v>2</v>
      </c>
      <c r="IN209" s="31">
        <v>2</v>
      </c>
      <c r="IO209" s="31">
        <v>2</v>
      </c>
      <c r="IP209" s="31">
        <v>2</v>
      </c>
      <c r="IT209" s="31">
        <v>2</v>
      </c>
      <c r="IU209" s="31">
        <v>2</v>
      </c>
      <c r="IV209" s="31">
        <v>2</v>
      </c>
      <c r="IW209" s="31">
        <v>2</v>
      </c>
      <c r="IX209" s="31">
        <v>2</v>
      </c>
      <c r="IY209" s="31">
        <v>2</v>
      </c>
      <c r="IZ209" s="31">
        <v>2</v>
      </c>
      <c r="JD209" s="31">
        <v>2</v>
      </c>
      <c r="JE209" s="31">
        <v>2</v>
      </c>
      <c r="JF209" s="31">
        <v>2</v>
      </c>
      <c r="JG209" s="31">
        <v>2</v>
      </c>
      <c r="JH209" s="31">
        <v>2</v>
      </c>
      <c r="JI209" s="31">
        <v>2</v>
      </c>
      <c r="JJ209" s="31">
        <v>2</v>
      </c>
      <c r="JN209" s="31" t="s">
        <v>2953</v>
      </c>
      <c r="JQ209" s="31" t="s">
        <v>2954</v>
      </c>
      <c r="JZ209" s="31">
        <v>2</v>
      </c>
      <c r="KA209" s="31" t="s">
        <v>2955</v>
      </c>
      <c r="KB209" s="31">
        <v>65</v>
      </c>
      <c r="KC209" s="31">
        <v>2</v>
      </c>
      <c r="KD209" s="31" t="s">
        <v>2954</v>
      </c>
      <c r="KE209" s="31">
        <v>75</v>
      </c>
      <c r="KF209" s="31" t="s">
        <v>2956</v>
      </c>
      <c r="KH209" s="31">
        <v>75</v>
      </c>
      <c r="LB209" s="31" t="s">
        <v>378</v>
      </c>
      <c r="LC209" s="31">
        <v>2</v>
      </c>
      <c r="LE209" s="31" t="s">
        <v>1441</v>
      </c>
      <c r="LF209" s="31">
        <v>2</v>
      </c>
      <c r="LG209" s="31">
        <v>2</v>
      </c>
      <c r="LH209" s="31">
        <v>2</v>
      </c>
      <c r="LI209" s="31">
        <v>2</v>
      </c>
      <c r="LK209" s="31">
        <v>2</v>
      </c>
      <c r="LM209" s="31">
        <v>2</v>
      </c>
      <c r="LO209" s="31">
        <v>2</v>
      </c>
      <c r="LQ209" s="31">
        <v>2</v>
      </c>
      <c r="LS209" s="31">
        <v>2</v>
      </c>
      <c r="LU209" s="31">
        <v>2</v>
      </c>
      <c r="LW209" s="31">
        <v>2</v>
      </c>
      <c r="LY209" s="31">
        <v>2</v>
      </c>
      <c r="MA209" s="31">
        <v>2</v>
      </c>
      <c r="MC209" s="31">
        <v>2</v>
      </c>
      <c r="ME209" s="31">
        <v>2</v>
      </c>
      <c r="MG209" s="31">
        <v>2</v>
      </c>
      <c r="MI209" s="31">
        <v>2</v>
      </c>
      <c r="MK209" s="31">
        <v>2</v>
      </c>
      <c r="MM209" s="31">
        <v>2</v>
      </c>
      <c r="MO209" s="31">
        <v>2</v>
      </c>
      <c r="MQ209" s="31">
        <v>2</v>
      </c>
      <c r="MS209" s="31">
        <v>2</v>
      </c>
      <c r="MU209" s="31">
        <v>2</v>
      </c>
      <c r="MW209" s="31">
        <v>2</v>
      </c>
      <c r="MY209" s="31" t="s">
        <v>355</v>
      </c>
      <c r="NC209" s="31">
        <v>2</v>
      </c>
      <c r="NE209" s="31">
        <v>2</v>
      </c>
      <c r="NG209" s="31">
        <v>2</v>
      </c>
      <c r="NI209" s="31">
        <v>2</v>
      </c>
      <c r="NK209" s="31">
        <v>2</v>
      </c>
      <c r="NM209" s="31">
        <v>2</v>
      </c>
      <c r="NO209" s="31">
        <v>2</v>
      </c>
      <c r="NQ209" s="31">
        <v>2</v>
      </c>
      <c r="NS209" s="31">
        <v>2</v>
      </c>
      <c r="NU209" s="31">
        <v>2</v>
      </c>
      <c r="NW209" s="31">
        <v>2</v>
      </c>
      <c r="NY209" s="31">
        <v>2</v>
      </c>
      <c r="OA209" s="31">
        <v>2</v>
      </c>
      <c r="OC209" s="31">
        <v>2</v>
      </c>
      <c r="OE209" s="31">
        <v>2</v>
      </c>
      <c r="OG209" s="31">
        <v>2</v>
      </c>
      <c r="OI209" s="31">
        <v>2</v>
      </c>
      <c r="OK209" s="31">
        <v>2</v>
      </c>
      <c r="OM209" s="31">
        <v>2</v>
      </c>
      <c r="OO209" s="31">
        <v>2</v>
      </c>
      <c r="OQ209" s="31" t="s">
        <v>355</v>
      </c>
      <c r="OS209" s="31">
        <v>2</v>
      </c>
      <c r="OU209" s="31">
        <v>2</v>
      </c>
      <c r="OW209" s="31">
        <v>2</v>
      </c>
      <c r="OY209" s="31">
        <v>2</v>
      </c>
      <c r="PA209" s="31">
        <v>2</v>
      </c>
      <c r="PC209" s="31">
        <v>2</v>
      </c>
      <c r="PE209" s="31">
        <v>2</v>
      </c>
      <c r="PG209" s="31">
        <v>2</v>
      </c>
      <c r="PI209" s="31">
        <v>2</v>
      </c>
      <c r="PK209" s="31">
        <v>2</v>
      </c>
      <c r="PM209" s="31">
        <v>2</v>
      </c>
      <c r="PO209" s="31">
        <v>2</v>
      </c>
      <c r="PQ209" s="31">
        <v>2</v>
      </c>
      <c r="PS209" s="31">
        <v>2</v>
      </c>
      <c r="PU209" s="31">
        <v>2</v>
      </c>
      <c r="PW209" s="31">
        <v>2</v>
      </c>
      <c r="PY209" s="31">
        <v>2</v>
      </c>
      <c r="QA209" s="31">
        <v>2</v>
      </c>
      <c r="QC209" s="31">
        <v>2</v>
      </c>
      <c r="QE209" s="31">
        <v>2</v>
      </c>
      <c r="QG209" s="31">
        <v>2</v>
      </c>
      <c r="QI209" s="31" t="s">
        <v>355</v>
      </c>
      <c r="QK209" s="31">
        <v>1</v>
      </c>
      <c r="QL209" s="31">
        <v>2</v>
      </c>
      <c r="QM209" s="31">
        <v>2</v>
      </c>
      <c r="QN209" s="31">
        <v>2</v>
      </c>
      <c r="QO209" s="31">
        <v>2</v>
      </c>
      <c r="QP209" s="31">
        <v>2</v>
      </c>
      <c r="QQ209" s="31">
        <v>2</v>
      </c>
      <c r="QR209" s="31">
        <v>2</v>
      </c>
      <c r="QS209" s="31">
        <v>2</v>
      </c>
      <c r="QT209" s="31">
        <v>2</v>
      </c>
      <c r="QU209" s="31">
        <v>2</v>
      </c>
      <c r="QV209" s="31">
        <v>2</v>
      </c>
      <c r="QW209" s="31">
        <v>2</v>
      </c>
      <c r="QX209" s="31">
        <v>2</v>
      </c>
      <c r="QY209" s="31">
        <v>2</v>
      </c>
      <c r="QZ209" s="31">
        <v>2</v>
      </c>
      <c r="RA209" s="31">
        <v>2</v>
      </c>
      <c r="RB209" s="31">
        <v>2</v>
      </c>
      <c r="RC209" s="31">
        <v>2</v>
      </c>
      <c r="RD209" s="31">
        <v>2</v>
      </c>
      <c r="RE209" s="31">
        <v>1</v>
      </c>
      <c r="RF209" s="31">
        <v>2</v>
      </c>
      <c r="RG209" s="31">
        <v>2</v>
      </c>
      <c r="RH209" s="31">
        <v>2</v>
      </c>
      <c r="RI209" s="31">
        <v>1</v>
      </c>
      <c r="RJ209" s="31">
        <v>2</v>
      </c>
      <c r="RK209" s="31">
        <v>2</v>
      </c>
      <c r="RL209" s="31">
        <v>2</v>
      </c>
      <c r="RM209" s="31">
        <v>1</v>
      </c>
      <c r="RN209" s="31">
        <v>2</v>
      </c>
      <c r="RO209" s="31">
        <v>2</v>
      </c>
      <c r="RP209" s="31">
        <v>2</v>
      </c>
      <c r="RQ209" s="31">
        <v>2</v>
      </c>
      <c r="RR209" s="31">
        <v>2</v>
      </c>
      <c r="RS209" s="31">
        <v>2</v>
      </c>
      <c r="RT209" s="31" t="s">
        <v>2957</v>
      </c>
      <c r="RU209" s="31" t="s">
        <v>2958</v>
      </c>
      <c r="RV209" s="31" t="s">
        <v>355</v>
      </c>
      <c r="RW209" s="31" t="s">
        <v>2959</v>
      </c>
      <c r="RX209" s="31">
        <v>1</v>
      </c>
      <c r="RY209" s="31">
        <v>1</v>
      </c>
      <c r="RZ209" s="31">
        <v>2</v>
      </c>
      <c r="SA209" s="31">
        <v>2</v>
      </c>
      <c r="SB209" s="31">
        <v>2</v>
      </c>
      <c r="SC209" s="31">
        <v>2</v>
      </c>
      <c r="SD209" s="31">
        <v>1</v>
      </c>
      <c r="SE209" s="31">
        <v>1</v>
      </c>
      <c r="SF209" s="31">
        <v>2</v>
      </c>
      <c r="SG209" s="31">
        <v>2</v>
      </c>
      <c r="SH209" s="31">
        <v>2</v>
      </c>
      <c r="SI209" s="31">
        <v>2</v>
      </c>
      <c r="SJ209" s="31">
        <v>2</v>
      </c>
      <c r="SK209" s="31">
        <v>2</v>
      </c>
      <c r="SL209" s="31">
        <v>2</v>
      </c>
      <c r="SM209" s="31" t="s">
        <v>1442</v>
      </c>
      <c r="SO209" s="31">
        <v>2</v>
      </c>
      <c r="SP209" s="31">
        <v>2</v>
      </c>
      <c r="SQ209" s="31">
        <v>2</v>
      </c>
      <c r="SR209" s="31">
        <v>1</v>
      </c>
      <c r="SS209" s="31">
        <v>1</v>
      </c>
      <c r="ST209" s="31">
        <v>2</v>
      </c>
      <c r="SU209" s="31">
        <v>2</v>
      </c>
      <c r="SV209" s="31">
        <v>2</v>
      </c>
      <c r="SW209" s="31" t="s">
        <v>1442</v>
      </c>
      <c r="SX209" s="31">
        <v>0.5</v>
      </c>
      <c r="SZ209" s="31">
        <v>2</v>
      </c>
      <c r="TA209" s="31">
        <v>2</v>
      </c>
      <c r="TB209" s="31">
        <v>2</v>
      </c>
      <c r="TC209" s="31">
        <v>2</v>
      </c>
      <c r="TD209" s="31">
        <v>2</v>
      </c>
      <c r="TE209" s="31">
        <v>2</v>
      </c>
      <c r="TF209" s="31">
        <v>2</v>
      </c>
      <c r="TG209" s="31">
        <v>1</v>
      </c>
      <c r="TH209" s="31" t="s">
        <v>1442</v>
      </c>
      <c r="TJ209" s="31" t="s">
        <v>1443</v>
      </c>
      <c r="TK209" s="31" t="s">
        <v>1443</v>
      </c>
      <c r="TS209" s="31">
        <v>2</v>
      </c>
      <c r="TT209" s="31">
        <v>2</v>
      </c>
      <c r="TU209" s="31">
        <v>2</v>
      </c>
      <c r="TV209" s="31">
        <v>1</v>
      </c>
      <c r="TW209" s="31">
        <v>1</v>
      </c>
      <c r="TX209" s="31">
        <v>2</v>
      </c>
      <c r="TY209" s="31">
        <v>2</v>
      </c>
      <c r="TZ209" s="31">
        <v>1</v>
      </c>
      <c r="UA209" s="31">
        <v>1</v>
      </c>
    </row>
    <row r="210" spans="1:547" s="31" customFormat="1" ht="13.5" customHeight="1">
      <c r="A210" s="31">
        <f t="shared" si="3"/>
        <v>208</v>
      </c>
      <c r="B210" s="31">
        <v>208</v>
      </c>
      <c r="C210" s="31">
        <v>19</v>
      </c>
      <c r="D210" s="31" t="s">
        <v>2899</v>
      </c>
      <c r="E210" s="31" t="s">
        <v>2960</v>
      </c>
      <c r="H210" s="31">
        <v>42377</v>
      </c>
      <c r="I210" s="31">
        <v>21582</v>
      </c>
      <c r="J210" s="31">
        <v>1</v>
      </c>
      <c r="K210" s="31">
        <v>1</v>
      </c>
      <c r="L210" s="31">
        <v>5</v>
      </c>
      <c r="M210" s="31">
        <v>2</v>
      </c>
      <c r="N210" s="31">
        <v>4</v>
      </c>
      <c r="R210" s="31">
        <v>41548</v>
      </c>
      <c r="T210" s="31">
        <v>42095</v>
      </c>
      <c r="W210" s="31">
        <v>2</v>
      </c>
      <c r="X210" s="31">
        <v>2</v>
      </c>
      <c r="Y210" s="31">
        <v>2</v>
      </c>
      <c r="Z210" s="31">
        <v>2</v>
      </c>
      <c r="AA210" s="31">
        <v>2</v>
      </c>
      <c r="AB210" s="31">
        <v>2</v>
      </c>
      <c r="AC210" s="31">
        <v>2</v>
      </c>
      <c r="AD210" s="31">
        <v>2</v>
      </c>
      <c r="AE210" s="31">
        <v>2</v>
      </c>
      <c r="AF210" s="31">
        <v>2</v>
      </c>
      <c r="AG210" s="31">
        <v>1</v>
      </c>
      <c r="AH210" s="31">
        <v>2</v>
      </c>
      <c r="AI210" s="31">
        <v>2</v>
      </c>
      <c r="AJ210" s="31">
        <v>1</v>
      </c>
      <c r="AK210" s="31">
        <v>2</v>
      </c>
      <c r="AL210" s="31">
        <v>2</v>
      </c>
      <c r="AN210" s="31">
        <v>2</v>
      </c>
      <c r="AO210" s="31">
        <v>2</v>
      </c>
      <c r="AP210" s="31">
        <v>2</v>
      </c>
      <c r="AQ210" s="31">
        <v>2</v>
      </c>
      <c r="AR210" s="31">
        <v>1</v>
      </c>
      <c r="AS210" s="31">
        <v>2</v>
      </c>
      <c r="AT210" s="31">
        <v>2</v>
      </c>
      <c r="AU210" s="31">
        <v>2</v>
      </c>
      <c r="AW210" s="31">
        <v>1</v>
      </c>
      <c r="AX210" s="31">
        <v>2</v>
      </c>
      <c r="AY210" s="31">
        <v>2</v>
      </c>
      <c r="AZ210" s="31">
        <v>1</v>
      </c>
      <c r="BA210" s="31">
        <v>1</v>
      </c>
      <c r="BB210" s="31">
        <v>2</v>
      </c>
      <c r="BD210" s="31">
        <v>1</v>
      </c>
      <c r="BE210" s="31">
        <v>2</v>
      </c>
      <c r="BF210" s="31">
        <v>2</v>
      </c>
      <c r="BG210" s="31">
        <v>1</v>
      </c>
      <c r="BH210" s="31">
        <v>1</v>
      </c>
      <c r="BI210" s="31">
        <v>2</v>
      </c>
      <c r="BK210" s="31">
        <v>2</v>
      </c>
      <c r="BL210" s="31">
        <v>2</v>
      </c>
      <c r="BM210" s="31">
        <v>2</v>
      </c>
      <c r="BN210" s="31">
        <v>2</v>
      </c>
      <c r="BO210" s="31">
        <v>2</v>
      </c>
      <c r="BP210" s="31">
        <v>1</v>
      </c>
      <c r="BQ210" s="31">
        <v>2</v>
      </c>
      <c r="BT210" s="31">
        <v>2</v>
      </c>
      <c r="BU210" s="31">
        <v>2</v>
      </c>
      <c r="BV210" s="31">
        <v>1</v>
      </c>
      <c r="BW210" s="31">
        <v>2</v>
      </c>
      <c r="BX210" s="31">
        <v>2</v>
      </c>
      <c r="BY210" s="31">
        <v>1</v>
      </c>
      <c r="BZ210" s="31">
        <v>2</v>
      </c>
      <c r="CA210" s="31">
        <v>2</v>
      </c>
      <c r="CB210" s="31">
        <v>1</v>
      </c>
      <c r="CC210" s="31">
        <v>1</v>
      </c>
      <c r="CD210" s="31">
        <v>1</v>
      </c>
      <c r="CE210" s="31">
        <v>104</v>
      </c>
      <c r="CH210" s="31">
        <v>1</v>
      </c>
      <c r="CM210" s="31">
        <v>19</v>
      </c>
      <c r="CN210" s="31">
        <v>7</v>
      </c>
      <c r="CO210" s="31">
        <v>1</v>
      </c>
      <c r="CP210" s="31">
        <v>24</v>
      </c>
      <c r="CQ210" s="31">
        <v>25</v>
      </c>
      <c r="DA210" s="31">
        <v>4</v>
      </c>
      <c r="DB210" s="31">
        <v>2</v>
      </c>
      <c r="DD210" s="31">
        <v>1</v>
      </c>
      <c r="DF210" s="31">
        <v>3</v>
      </c>
      <c r="DG210" s="31">
        <v>3</v>
      </c>
      <c r="DH210" s="31">
        <v>3</v>
      </c>
      <c r="DI210" s="31">
        <v>3</v>
      </c>
      <c r="DJ210" s="31">
        <v>3</v>
      </c>
      <c r="DK210" s="31">
        <v>1</v>
      </c>
      <c r="DL210" s="31">
        <v>2</v>
      </c>
      <c r="DM210" s="31">
        <v>2</v>
      </c>
      <c r="DN210" s="31">
        <v>0</v>
      </c>
      <c r="DO210" s="31">
        <v>1</v>
      </c>
      <c r="DP210" s="31">
        <v>3</v>
      </c>
      <c r="DQ210" s="31">
        <v>4</v>
      </c>
      <c r="DR210" s="31">
        <v>28</v>
      </c>
      <c r="DS210" s="31">
        <v>0.73431845597104894</v>
      </c>
      <c r="EV210" s="31">
        <v>2</v>
      </c>
      <c r="EW210" s="31">
        <v>2</v>
      </c>
      <c r="EX210" s="31">
        <v>2</v>
      </c>
      <c r="EY210" s="31">
        <v>2</v>
      </c>
      <c r="EZ210" s="31">
        <v>1</v>
      </c>
      <c r="FA210" s="31">
        <v>1</v>
      </c>
      <c r="FB210" s="31">
        <v>1</v>
      </c>
      <c r="FC210" s="31">
        <v>1</v>
      </c>
      <c r="FK210" s="31">
        <v>1</v>
      </c>
      <c r="FL210" s="31">
        <v>2</v>
      </c>
      <c r="FM210" s="31">
        <v>2</v>
      </c>
      <c r="FN210" s="31">
        <v>2</v>
      </c>
      <c r="FO210" s="31">
        <v>2</v>
      </c>
      <c r="FP210" s="31">
        <v>2</v>
      </c>
      <c r="FQ210" s="31">
        <v>2</v>
      </c>
      <c r="FR210" s="31">
        <v>2</v>
      </c>
      <c r="FS210" s="31">
        <v>4</v>
      </c>
      <c r="FT210" s="31">
        <v>2</v>
      </c>
      <c r="FU210" s="31">
        <v>2</v>
      </c>
      <c r="FV210" s="31">
        <v>2</v>
      </c>
      <c r="FW210" s="31">
        <v>1</v>
      </c>
      <c r="FX210" s="31">
        <v>1</v>
      </c>
      <c r="FY210" s="31">
        <v>2</v>
      </c>
      <c r="GA210" s="31">
        <v>2</v>
      </c>
      <c r="GB210" s="31">
        <v>2</v>
      </c>
      <c r="GC210" s="31">
        <v>2</v>
      </c>
      <c r="GE210" s="31">
        <v>2</v>
      </c>
      <c r="GH210" s="31">
        <v>2</v>
      </c>
      <c r="GJ210" s="31">
        <v>2</v>
      </c>
      <c r="GL210" s="31">
        <v>2</v>
      </c>
      <c r="GO210" s="31">
        <v>2</v>
      </c>
      <c r="GQ210" s="31">
        <v>2</v>
      </c>
      <c r="GS210" s="31">
        <v>2</v>
      </c>
      <c r="GU210" s="31">
        <v>1</v>
      </c>
      <c r="GV210" s="31" t="s">
        <v>2961</v>
      </c>
      <c r="GW210" s="31">
        <v>2</v>
      </c>
      <c r="GY210" s="31">
        <v>2</v>
      </c>
      <c r="HA210" s="31">
        <v>2</v>
      </c>
      <c r="HM210" s="31">
        <v>2</v>
      </c>
      <c r="HP210" s="31">
        <v>2</v>
      </c>
      <c r="HQ210" s="31">
        <v>2</v>
      </c>
      <c r="HR210" s="31">
        <v>2</v>
      </c>
      <c r="HS210" s="31">
        <v>2</v>
      </c>
      <c r="HT210" s="31">
        <v>2</v>
      </c>
      <c r="HU210" s="31">
        <v>2</v>
      </c>
      <c r="HV210" s="31">
        <v>2</v>
      </c>
      <c r="HZ210" s="31">
        <v>2</v>
      </c>
      <c r="IA210" s="31">
        <v>2</v>
      </c>
      <c r="IB210" s="31">
        <v>2</v>
      </c>
      <c r="IC210" s="31">
        <v>2</v>
      </c>
      <c r="ID210" s="31">
        <v>2</v>
      </c>
      <c r="IE210" s="31">
        <v>2</v>
      </c>
      <c r="IF210" s="31">
        <v>2</v>
      </c>
      <c r="IJ210" s="31">
        <v>2</v>
      </c>
      <c r="IK210" s="31">
        <v>2</v>
      </c>
      <c r="IL210" s="31">
        <v>2</v>
      </c>
      <c r="IM210" s="31">
        <v>2</v>
      </c>
      <c r="IN210" s="31">
        <v>2</v>
      </c>
      <c r="IO210" s="31">
        <v>2</v>
      </c>
      <c r="IP210" s="31">
        <v>2</v>
      </c>
      <c r="IT210" s="31">
        <v>2</v>
      </c>
      <c r="IU210" s="31">
        <v>2</v>
      </c>
      <c r="IV210" s="31">
        <v>2</v>
      </c>
      <c r="IW210" s="31">
        <v>2</v>
      </c>
      <c r="IX210" s="31">
        <v>2</v>
      </c>
      <c r="IY210" s="31">
        <v>2</v>
      </c>
      <c r="IZ210" s="31">
        <v>2</v>
      </c>
      <c r="JD210" s="31">
        <v>2</v>
      </c>
      <c r="JE210" s="31">
        <v>2</v>
      </c>
      <c r="JF210" s="31">
        <v>2</v>
      </c>
      <c r="JG210" s="31">
        <v>2</v>
      </c>
      <c r="JH210" s="31">
        <v>2</v>
      </c>
      <c r="JI210" s="31">
        <v>2</v>
      </c>
      <c r="JJ210" s="31">
        <v>2</v>
      </c>
      <c r="JN210" s="31" t="s">
        <v>1435</v>
      </c>
      <c r="JZ210" s="31">
        <v>1</v>
      </c>
      <c r="KC210" s="31">
        <v>2</v>
      </c>
      <c r="KD210" s="31" t="s">
        <v>2850</v>
      </c>
      <c r="KE210" s="31">
        <v>41</v>
      </c>
      <c r="KF210" s="31" t="s">
        <v>1444</v>
      </c>
      <c r="KH210" s="31">
        <v>33</v>
      </c>
      <c r="KI210" s="31" t="s">
        <v>2876</v>
      </c>
      <c r="KK210" s="31">
        <v>32</v>
      </c>
      <c r="LC210" s="31">
        <v>2</v>
      </c>
      <c r="LF210" s="31">
        <v>2</v>
      </c>
      <c r="LG210" s="31">
        <v>2</v>
      </c>
      <c r="LH210" s="31">
        <v>1</v>
      </c>
      <c r="LI210" s="31">
        <v>2</v>
      </c>
      <c r="LK210" s="31">
        <v>2</v>
      </c>
      <c r="LM210" s="31">
        <v>2</v>
      </c>
      <c r="LO210" s="31">
        <v>2</v>
      </c>
      <c r="LQ210" s="31">
        <v>2</v>
      </c>
      <c r="LS210" s="31">
        <v>2</v>
      </c>
      <c r="LU210" s="31">
        <v>2</v>
      </c>
      <c r="LW210" s="31">
        <v>2</v>
      </c>
      <c r="LY210" s="31">
        <v>2</v>
      </c>
      <c r="MA210" s="31">
        <v>2</v>
      </c>
      <c r="MC210" s="31">
        <v>2</v>
      </c>
      <c r="ME210" s="31">
        <v>2</v>
      </c>
      <c r="MG210" s="31">
        <v>2</v>
      </c>
      <c r="MI210" s="31">
        <v>2</v>
      </c>
      <c r="MK210" s="31">
        <v>2</v>
      </c>
      <c r="MM210" s="31">
        <v>2</v>
      </c>
      <c r="MO210" s="31">
        <v>2</v>
      </c>
      <c r="MQ210" s="31">
        <v>1</v>
      </c>
      <c r="MS210" s="31">
        <v>2</v>
      </c>
      <c r="MU210" s="31">
        <v>2</v>
      </c>
      <c r="MW210" s="31">
        <v>2</v>
      </c>
      <c r="MY210" s="31" t="s">
        <v>355</v>
      </c>
      <c r="NC210" s="31">
        <v>2</v>
      </c>
      <c r="NE210" s="31">
        <v>2</v>
      </c>
      <c r="NG210" s="31">
        <v>2</v>
      </c>
      <c r="NI210" s="31">
        <v>2</v>
      </c>
      <c r="NK210" s="31">
        <v>2</v>
      </c>
      <c r="NM210" s="31">
        <v>2</v>
      </c>
      <c r="NO210" s="31">
        <v>2</v>
      </c>
      <c r="NQ210" s="31">
        <v>2</v>
      </c>
      <c r="NS210" s="31">
        <v>2</v>
      </c>
      <c r="NU210" s="31">
        <v>2</v>
      </c>
      <c r="NW210" s="31">
        <v>2</v>
      </c>
      <c r="NY210" s="31">
        <v>2</v>
      </c>
      <c r="OA210" s="31">
        <v>2</v>
      </c>
      <c r="OC210" s="31">
        <v>2</v>
      </c>
      <c r="OE210" s="31">
        <v>2</v>
      </c>
      <c r="OG210" s="31">
        <v>2</v>
      </c>
      <c r="OI210" s="31">
        <v>2</v>
      </c>
      <c r="OK210" s="31">
        <v>2</v>
      </c>
      <c r="OM210" s="31">
        <v>2</v>
      </c>
      <c r="OO210" s="31">
        <v>2</v>
      </c>
      <c r="OQ210" s="31" t="s">
        <v>355</v>
      </c>
      <c r="OS210" s="31">
        <v>2</v>
      </c>
      <c r="OU210" s="31">
        <v>2</v>
      </c>
      <c r="OW210" s="31">
        <v>2</v>
      </c>
      <c r="OY210" s="31">
        <v>2</v>
      </c>
      <c r="PA210" s="31">
        <v>2</v>
      </c>
      <c r="PC210" s="31">
        <v>2</v>
      </c>
      <c r="PE210" s="31">
        <v>2</v>
      </c>
      <c r="PG210" s="31">
        <v>2</v>
      </c>
      <c r="PI210" s="31">
        <v>2</v>
      </c>
      <c r="PK210" s="31">
        <v>2</v>
      </c>
      <c r="PM210" s="31">
        <v>2</v>
      </c>
      <c r="PO210" s="31">
        <v>2</v>
      </c>
      <c r="PQ210" s="31">
        <v>2</v>
      </c>
      <c r="PS210" s="31">
        <v>2</v>
      </c>
      <c r="PU210" s="31">
        <v>2</v>
      </c>
      <c r="PW210" s="31">
        <v>2</v>
      </c>
      <c r="PY210" s="31">
        <v>2</v>
      </c>
      <c r="QA210" s="31">
        <v>1</v>
      </c>
      <c r="QC210" s="31">
        <v>2</v>
      </c>
      <c r="QE210" s="31">
        <v>2</v>
      </c>
      <c r="QG210" s="31">
        <v>2</v>
      </c>
      <c r="QI210" s="31" t="s">
        <v>355</v>
      </c>
      <c r="QK210" s="31">
        <v>1</v>
      </c>
      <c r="QL210" s="31">
        <v>2</v>
      </c>
      <c r="QM210" s="31">
        <v>2</v>
      </c>
      <c r="QN210" s="31">
        <v>2</v>
      </c>
      <c r="QO210" s="31">
        <v>1</v>
      </c>
      <c r="QP210" s="31">
        <v>2</v>
      </c>
      <c r="QQ210" s="31">
        <v>2</v>
      </c>
      <c r="QR210" s="31">
        <v>2</v>
      </c>
      <c r="QS210" s="31">
        <v>2</v>
      </c>
      <c r="QT210" s="31">
        <v>2</v>
      </c>
      <c r="QU210" s="31">
        <v>2</v>
      </c>
      <c r="QV210" s="31">
        <v>2</v>
      </c>
      <c r="QW210" s="31">
        <v>2</v>
      </c>
      <c r="QX210" s="31">
        <v>2</v>
      </c>
      <c r="QY210" s="31">
        <v>2</v>
      </c>
      <c r="QZ210" s="31">
        <v>2</v>
      </c>
      <c r="RA210" s="31">
        <v>2</v>
      </c>
      <c r="RB210" s="31">
        <v>2</v>
      </c>
      <c r="RC210" s="31">
        <v>2</v>
      </c>
      <c r="RD210" s="31">
        <v>2</v>
      </c>
      <c r="RE210" s="31">
        <v>2</v>
      </c>
      <c r="RF210" s="31">
        <v>2</v>
      </c>
      <c r="RG210" s="31">
        <v>2</v>
      </c>
      <c r="RH210" s="31">
        <v>2</v>
      </c>
      <c r="RI210" s="31">
        <v>1</v>
      </c>
      <c r="RJ210" s="31">
        <v>2</v>
      </c>
      <c r="RK210" s="31">
        <v>2</v>
      </c>
      <c r="RL210" s="31">
        <v>2</v>
      </c>
      <c r="RM210" s="31">
        <v>2</v>
      </c>
      <c r="RN210" s="31">
        <v>2</v>
      </c>
      <c r="RO210" s="31">
        <v>1</v>
      </c>
      <c r="RP210" s="31">
        <v>2</v>
      </c>
      <c r="RQ210" s="31">
        <v>2</v>
      </c>
      <c r="RR210" s="31">
        <v>2</v>
      </c>
      <c r="RS210" s="31">
        <v>1</v>
      </c>
      <c r="RT210" s="31" t="s">
        <v>2962</v>
      </c>
      <c r="RU210" s="31" t="s">
        <v>2962</v>
      </c>
      <c r="RV210" s="31" t="s">
        <v>355</v>
      </c>
      <c r="RW210" s="31" t="s">
        <v>355</v>
      </c>
      <c r="RX210" s="31">
        <v>4</v>
      </c>
      <c r="RY210" s="31">
        <v>2</v>
      </c>
      <c r="RZ210" s="31">
        <v>2</v>
      </c>
      <c r="SA210" s="31">
        <v>2</v>
      </c>
      <c r="SB210" s="31">
        <v>2</v>
      </c>
      <c r="SC210" s="31">
        <v>2</v>
      </c>
      <c r="SD210" s="31">
        <v>4</v>
      </c>
      <c r="SE210" s="31">
        <v>2</v>
      </c>
      <c r="SF210" s="31">
        <v>2</v>
      </c>
      <c r="SG210" s="31">
        <v>2</v>
      </c>
      <c r="SH210" s="31">
        <v>2</v>
      </c>
      <c r="SI210" s="31">
        <v>2</v>
      </c>
      <c r="SJ210" s="31">
        <v>2</v>
      </c>
      <c r="SK210" s="31">
        <v>2</v>
      </c>
      <c r="SL210" s="31">
        <v>2</v>
      </c>
      <c r="SO210" s="31">
        <v>2</v>
      </c>
      <c r="SP210" s="31">
        <v>2</v>
      </c>
      <c r="SQ210" s="31">
        <v>2</v>
      </c>
      <c r="SR210" s="31">
        <v>2</v>
      </c>
      <c r="SS210" s="31">
        <v>2</v>
      </c>
      <c r="ST210" s="31">
        <v>2</v>
      </c>
      <c r="SU210" s="31">
        <v>2</v>
      </c>
      <c r="SV210" s="31">
        <v>2</v>
      </c>
      <c r="SZ210" s="31">
        <v>2</v>
      </c>
      <c r="TA210" s="31">
        <v>2</v>
      </c>
      <c r="TB210" s="31">
        <v>2</v>
      </c>
      <c r="TC210" s="31">
        <v>2</v>
      </c>
      <c r="TD210" s="31">
        <v>2</v>
      </c>
      <c r="TE210" s="31">
        <v>2</v>
      </c>
      <c r="TF210" s="31">
        <v>2</v>
      </c>
      <c r="TG210" s="31">
        <v>2</v>
      </c>
      <c r="TH210" s="31" t="s">
        <v>1430</v>
      </c>
      <c r="TS210" s="31">
        <v>2</v>
      </c>
      <c r="TT210" s="31">
        <v>2</v>
      </c>
      <c r="TU210" s="31">
        <v>2</v>
      </c>
      <c r="TV210" s="31">
        <v>2</v>
      </c>
      <c r="TW210" s="31">
        <v>2</v>
      </c>
      <c r="TX210" s="31">
        <v>2</v>
      </c>
      <c r="TY210" s="31">
        <v>2</v>
      </c>
      <c r="TZ210" s="31">
        <v>2</v>
      </c>
      <c r="UA210" s="31">
        <v>1</v>
      </c>
    </row>
    <row r="211" spans="1:547" s="31" customFormat="1" ht="13.5" customHeight="1">
      <c r="A211" s="31">
        <f t="shared" si="3"/>
        <v>209</v>
      </c>
      <c r="B211" s="31">
        <v>209</v>
      </c>
      <c r="C211" s="31">
        <v>20</v>
      </c>
      <c r="D211" s="31" t="s">
        <v>2899</v>
      </c>
      <c r="E211" s="31" t="s">
        <v>2963</v>
      </c>
      <c r="H211" s="31">
        <v>42164</v>
      </c>
      <c r="I211" s="31">
        <v>23672</v>
      </c>
      <c r="J211" s="31">
        <v>2</v>
      </c>
      <c r="K211" s="31">
        <v>1</v>
      </c>
      <c r="L211" s="31">
        <v>1</v>
      </c>
      <c r="M211" s="31">
        <v>1</v>
      </c>
      <c r="N211" s="31">
        <v>4</v>
      </c>
      <c r="O211" s="31">
        <v>2</v>
      </c>
      <c r="P211" s="31">
        <v>5</v>
      </c>
      <c r="Q211" s="31">
        <v>2</v>
      </c>
      <c r="R211" s="31">
        <v>40909</v>
      </c>
      <c r="S211" s="31">
        <v>41760</v>
      </c>
      <c r="T211" s="31">
        <v>41791</v>
      </c>
      <c r="W211" s="31">
        <v>2</v>
      </c>
      <c r="X211" s="31">
        <v>2</v>
      </c>
      <c r="Y211" s="31">
        <v>2</v>
      </c>
      <c r="Z211" s="31">
        <v>2</v>
      </c>
      <c r="AA211" s="31">
        <v>2</v>
      </c>
      <c r="AB211" s="31">
        <v>2</v>
      </c>
      <c r="AC211" s="31">
        <v>2</v>
      </c>
      <c r="AD211" s="31">
        <v>1</v>
      </c>
      <c r="AE211" s="31">
        <v>3</v>
      </c>
      <c r="AF211" s="31">
        <v>2</v>
      </c>
      <c r="AG211" s="31">
        <v>1</v>
      </c>
      <c r="AH211" s="31">
        <v>2</v>
      </c>
      <c r="AI211" s="31">
        <v>6</v>
      </c>
      <c r="AJ211" s="31">
        <v>2</v>
      </c>
      <c r="AK211" s="31">
        <v>4</v>
      </c>
      <c r="AL211" s="31">
        <v>2</v>
      </c>
      <c r="AN211" s="31">
        <v>2</v>
      </c>
      <c r="AO211" s="31">
        <v>2</v>
      </c>
      <c r="AP211" s="31">
        <v>2</v>
      </c>
      <c r="AQ211" s="31">
        <v>2</v>
      </c>
      <c r="AR211" s="31">
        <v>2</v>
      </c>
      <c r="AS211" s="31">
        <v>2</v>
      </c>
      <c r="AT211" s="31">
        <v>2</v>
      </c>
      <c r="AU211" s="31">
        <v>2</v>
      </c>
      <c r="AW211" s="31">
        <v>1</v>
      </c>
      <c r="AX211" s="31">
        <v>2</v>
      </c>
      <c r="AY211" s="31">
        <v>2</v>
      </c>
      <c r="AZ211" s="31">
        <v>2</v>
      </c>
      <c r="BA211" s="31">
        <v>2</v>
      </c>
      <c r="BB211" s="31">
        <v>2</v>
      </c>
      <c r="BD211" s="31">
        <v>1</v>
      </c>
      <c r="BE211" s="31">
        <v>1</v>
      </c>
      <c r="BF211" s="31">
        <v>1</v>
      </c>
      <c r="BG211" s="31">
        <v>1</v>
      </c>
      <c r="BH211" s="31">
        <v>2</v>
      </c>
      <c r="BI211" s="31">
        <v>2</v>
      </c>
      <c r="BK211" s="31">
        <v>2</v>
      </c>
      <c r="BL211" s="31">
        <v>2</v>
      </c>
      <c r="BM211" s="31">
        <v>2</v>
      </c>
      <c r="BN211" s="31">
        <v>2</v>
      </c>
      <c r="BO211" s="31">
        <v>2</v>
      </c>
      <c r="BP211" s="31">
        <v>2</v>
      </c>
      <c r="BT211" s="31">
        <v>2</v>
      </c>
      <c r="BU211" s="31">
        <v>2</v>
      </c>
      <c r="BV211" s="31">
        <v>2</v>
      </c>
      <c r="BW211" s="31">
        <v>2</v>
      </c>
      <c r="BX211" s="31">
        <v>2</v>
      </c>
      <c r="BY211" s="31">
        <v>1</v>
      </c>
      <c r="BZ211" s="31">
        <v>2</v>
      </c>
      <c r="CA211" s="31">
        <v>2</v>
      </c>
      <c r="CB211" s="31">
        <v>2</v>
      </c>
      <c r="CC211" s="31">
        <v>2</v>
      </c>
      <c r="CD211" s="31">
        <v>1</v>
      </c>
      <c r="CE211" s="31">
        <v>117</v>
      </c>
      <c r="CH211" s="31">
        <v>1</v>
      </c>
      <c r="CM211" s="31">
        <v>15</v>
      </c>
      <c r="CN211" s="31">
        <v>3</v>
      </c>
      <c r="DC211" s="31">
        <v>18</v>
      </c>
      <c r="DF211" s="31">
        <v>4</v>
      </c>
      <c r="DG211" s="31">
        <v>4</v>
      </c>
      <c r="DH211" s="31">
        <v>4</v>
      </c>
      <c r="DI211" s="31">
        <v>3</v>
      </c>
      <c r="DJ211" s="31">
        <v>3</v>
      </c>
      <c r="DK211" s="31">
        <v>2</v>
      </c>
      <c r="DL211" s="31">
        <v>2</v>
      </c>
      <c r="DM211" s="31">
        <v>2</v>
      </c>
      <c r="DN211" s="31">
        <v>1</v>
      </c>
      <c r="DO211" s="31">
        <v>4</v>
      </c>
      <c r="DP211" s="31">
        <v>4</v>
      </c>
      <c r="DQ211" s="31">
        <v>4</v>
      </c>
      <c r="DR211" s="31">
        <v>37</v>
      </c>
      <c r="DS211" s="31">
        <v>0.266782868525896</v>
      </c>
      <c r="EV211" s="31">
        <v>1</v>
      </c>
      <c r="EW211" s="31">
        <v>1</v>
      </c>
      <c r="EX211" s="31">
        <v>1</v>
      </c>
      <c r="EY211" s="31">
        <v>2</v>
      </c>
      <c r="FK211" s="31">
        <v>1</v>
      </c>
      <c r="FL211" s="31">
        <v>2</v>
      </c>
      <c r="FM211" s="31">
        <v>1</v>
      </c>
      <c r="FN211" s="31">
        <v>2</v>
      </c>
      <c r="FO211" s="31">
        <v>2</v>
      </c>
      <c r="FP211" s="31">
        <v>2</v>
      </c>
      <c r="FQ211" s="31">
        <v>2</v>
      </c>
      <c r="FR211" s="31">
        <v>2</v>
      </c>
      <c r="FS211" s="31">
        <v>4</v>
      </c>
      <c r="FT211" s="31">
        <v>2</v>
      </c>
      <c r="FU211" s="31">
        <v>2</v>
      </c>
      <c r="FV211" s="31">
        <v>2</v>
      </c>
      <c r="FW211" s="31">
        <v>1</v>
      </c>
      <c r="FX211" s="31">
        <v>1</v>
      </c>
      <c r="FY211" s="31">
        <v>2</v>
      </c>
      <c r="GA211" s="31">
        <v>2</v>
      </c>
      <c r="GB211" s="31">
        <v>2</v>
      </c>
      <c r="GC211" s="31">
        <v>1</v>
      </c>
      <c r="GD211" s="31">
        <v>1988</v>
      </c>
      <c r="GE211" s="31">
        <v>2</v>
      </c>
      <c r="GG211" s="31">
        <v>0.75</v>
      </c>
      <c r="GH211" s="31">
        <v>2</v>
      </c>
      <c r="GJ211" s="31">
        <v>2</v>
      </c>
      <c r="GL211" s="31">
        <v>1</v>
      </c>
      <c r="GM211" s="31">
        <v>41883</v>
      </c>
      <c r="GO211" s="31">
        <v>2</v>
      </c>
      <c r="GQ211" s="31">
        <v>2</v>
      </c>
      <c r="GS211" s="31">
        <v>2</v>
      </c>
      <c r="GU211" s="31">
        <v>2</v>
      </c>
      <c r="GW211" s="31">
        <v>2</v>
      </c>
      <c r="GY211" s="31">
        <v>2</v>
      </c>
      <c r="HA211" s="31">
        <v>2</v>
      </c>
      <c r="HM211" s="31">
        <v>2</v>
      </c>
      <c r="HP211" s="31">
        <v>2</v>
      </c>
      <c r="HQ211" s="31">
        <v>2</v>
      </c>
      <c r="HR211" s="31">
        <v>2</v>
      </c>
      <c r="HS211" s="31">
        <v>2</v>
      </c>
      <c r="HT211" s="31">
        <v>2</v>
      </c>
      <c r="HU211" s="31">
        <v>2</v>
      </c>
      <c r="HV211" s="31">
        <v>2</v>
      </c>
      <c r="HZ211" s="31">
        <v>2</v>
      </c>
      <c r="IA211" s="31">
        <v>2</v>
      </c>
      <c r="IB211" s="31">
        <v>2</v>
      </c>
      <c r="IC211" s="31">
        <v>2</v>
      </c>
      <c r="ID211" s="31">
        <v>2</v>
      </c>
      <c r="IE211" s="31">
        <v>2</v>
      </c>
      <c r="IF211" s="31">
        <v>2</v>
      </c>
      <c r="IJ211" s="31">
        <v>2</v>
      </c>
      <c r="IK211" s="31">
        <v>2</v>
      </c>
      <c r="IL211" s="31">
        <v>2</v>
      </c>
      <c r="IM211" s="31">
        <v>2</v>
      </c>
      <c r="IN211" s="31">
        <v>2</v>
      </c>
      <c r="IO211" s="31">
        <v>2</v>
      </c>
      <c r="IP211" s="31">
        <v>2</v>
      </c>
      <c r="IT211" s="31">
        <v>2</v>
      </c>
      <c r="IU211" s="31">
        <v>2</v>
      </c>
      <c r="IV211" s="31">
        <v>2</v>
      </c>
      <c r="IW211" s="31">
        <v>2</v>
      </c>
      <c r="IX211" s="31">
        <v>2</v>
      </c>
      <c r="IY211" s="31">
        <v>2</v>
      </c>
      <c r="IZ211" s="31">
        <v>2</v>
      </c>
      <c r="JD211" s="31">
        <v>2</v>
      </c>
      <c r="JE211" s="31">
        <v>2</v>
      </c>
      <c r="JF211" s="31">
        <v>2</v>
      </c>
      <c r="JG211" s="31">
        <v>2</v>
      </c>
      <c r="JH211" s="31">
        <v>2</v>
      </c>
      <c r="JI211" s="31">
        <v>2</v>
      </c>
      <c r="JJ211" s="31">
        <v>2</v>
      </c>
      <c r="JN211" s="31" t="s">
        <v>1445</v>
      </c>
      <c r="JZ211" s="31">
        <v>1</v>
      </c>
      <c r="KC211" s="31">
        <v>1</v>
      </c>
      <c r="LC211" s="31">
        <v>2</v>
      </c>
      <c r="LF211" s="31">
        <v>2</v>
      </c>
      <c r="LG211" s="31">
        <v>2</v>
      </c>
      <c r="LH211" s="31">
        <v>1</v>
      </c>
      <c r="LI211" s="31">
        <v>2</v>
      </c>
      <c r="LK211" s="31">
        <v>2</v>
      </c>
      <c r="LM211" s="31">
        <v>2</v>
      </c>
      <c r="LO211" s="31">
        <v>2</v>
      </c>
      <c r="LQ211" s="31">
        <v>2</v>
      </c>
      <c r="LS211" s="31">
        <v>2</v>
      </c>
      <c r="LU211" s="31">
        <v>2</v>
      </c>
      <c r="LW211" s="31">
        <v>2</v>
      </c>
      <c r="LY211" s="31">
        <v>2</v>
      </c>
      <c r="MA211" s="31">
        <v>1</v>
      </c>
      <c r="MC211" s="31">
        <v>2</v>
      </c>
      <c r="ME211" s="31">
        <v>2</v>
      </c>
      <c r="MG211" s="31">
        <v>2</v>
      </c>
      <c r="MI211" s="31">
        <v>2</v>
      </c>
      <c r="MK211" s="31">
        <v>2</v>
      </c>
      <c r="MM211" s="31">
        <v>2</v>
      </c>
      <c r="MO211" s="31">
        <v>2</v>
      </c>
      <c r="MQ211" s="31">
        <v>2</v>
      </c>
      <c r="MS211" s="31">
        <v>2</v>
      </c>
      <c r="MU211" s="31">
        <v>2</v>
      </c>
      <c r="MW211" s="31">
        <v>2</v>
      </c>
      <c r="MY211" s="31" t="s">
        <v>355</v>
      </c>
      <c r="NC211" s="31">
        <v>2</v>
      </c>
      <c r="NE211" s="31">
        <v>2</v>
      </c>
      <c r="NG211" s="31">
        <v>2</v>
      </c>
      <c r="NI211" s="31">
        <v>2</v>
      </c>
      <c r="NK211" s="31">
        <v>2</v>
      </c>
      <c r="NM211" s="31">
        <v>2</v>
      </c>
      <c r="NO211" s="31">
        <v>2</v>
      </c>
      <c r="NQ211" s="31">
        <v>2</v>
      </c>
      <c r="NS211" s="31">
        <v>2</v>
      </c>
      <c r="NU211" s="31">
        <v>2</v>
      </c>
      <c r="NW211" s="31">
        <v>2</v>
      </c>
      <c r="NY211" s="31">
        <v>2</v>
      </c>
      <c r="OA211" s="31">
        <v>2</v>
      </c>
      <c r="OC211" s="31">
        <v>2</v>
      </c>
      <c r="OE211" s="31">
        <v>2</v>
      </c>
      <c r="OG211" s="31">
        <v>2</v>
      </c>
      <c r="OI211" s="31">
        <v>2</v>
      </c>
      <c r="OK211" s="31">
        <v>2</v>
      </c>
      <c r="OM211" s="31">
        <v>2</v>
      </c>
      <c r="OO211" s="31">
        <v>2</v>
      </c>
      <c r="OQ211" s="31" t="s">
        <v>355</v>
      </c>
      <c r="OS211" s="31">
        <v>2</v>
      </c>
      <c r="OU211" s="31">
        <v>2</v>
      </c>
      <c r="OW211" s="31">
        <v>2</v>
      </c>
      <c r="OY211" s="31">
        <v>2</v>
      </c>
      <c r="PA211" s="31">
        <v>2</v>
      </c>
      <c r="PC211" s="31">
        <v>2</v>
      </c>
      <c r="PE211" s="31">
        <v>2</v>
      </c>
      <c r="PG211" s="31">
        <v>2</v>
      </c>
      <c r="PI211" s="31">
        <v>2</v>
      </c>
      <c r="PK211" s="31">
        <v>2</v>
      </c>
      <c r="PM211" s="31">
        <v>2</v>
      </c>
      <c r="PO211" s="31">
        <v>2</v>
      </c>
      <c r="PQ211" s="31">
        <v>2</v>
      </c>
      <c r="PS211" s="31">
        <v>2</v>
      </c>
      <c r="PU211" s="31">
        <v>2</v>
      </c>
      <c r="PW211" s="31">
        <v>2</v>
      </c>
      <c r="PY211" s="31">
        <v>2</v>
      </c>
      <c r="QA211" s="31">
        <v>2</v>
      </c>
      <c r="QC211" s="31">
        <v>2</v>
      </c>
      <c r="QE211" s="31">
        <v>2</v>
      </c>
      <c r="QG211" s="31">
        <v>2</v>
      </c>
      <c r="QI211" s="31" t="s">
        <v>355</v>
      </c>
      <c r="QK211" s="31">
        <v>1</v>
      </c>
      <c r="QL211" s="31">
        <v>2</v>
      </c>
      <c r="QM211" s="31">
        <v>2</v>
      </c>
      <c r="QN211" s="31">
        <v>2</v>
      </c>
      <c r="QO211" s="31">
        <v>2</v>
      </c>
      <c r="QP211" s="31">
        <v>2</v>
      </c>
      <c r="QQ211" s="31">
        <v>1</v>
      </c>
      <c r="QR211" s="31">
        <v>2</v>
      </c>
      <c r="QS211" s="31">
        <v>2</v>
      </c>
      <c r="QT211" s="31">
        <v>2</v>
      </c>
      <c r="QU211" s="31">
        <v>2</v>
      </c>
      <c r="QV211" s="31">
        <v>2</v>
      </c>
      <c r="QW211" s="31">
        <v>2</v>
      </c>
      <c r="QX211" s="31">
        <v>2</v>
      </c>
      <c r="QY211" s="31">
        <v>2</v>
      </c>
      <c r="QZ211" s="31">
        <v>2</v>
      </c>
      <c r="RA211" s="31">
        <v>2</v>
      </c>
      <c r="RB211" s="31">
        <v>2</v>
      </c>
      <c r="RC211" s="31">
        <v>2</v>
      </c>
      <c r="RD211" s="31">
        <v>2</v>
      </c>
      <c r="RE211" s="31">
        <v>2</v>
      </c>
      <c r="RF211" s="31">
        <v>2</v>
      </c>
      <c r="RG211" s="31">
        <v>2</v>
      </c>
      <c r="RH211" s="31">
        <v>1</v>
      </c>
      <c r="RI211" s="31">
        <v>2</v>
      </c>
      <c r="RJ211" s="31">
        <v>2</v>
      </c>
      <c r="RK211" s="31">
        <v>2</v>
      </c>
      <c r="RL211" s="31">
        <v>2</v>
      </c>
      <c r="RM211" s="31">
        <v>2</v>
      </c>
      <c r="RN211" s="31">
        <v>2</v>
      </c>
      <c r="RO211" s="31">
        <v>2</v>
      </c>
      <c r="RP211" s="31">
        <v>2</v>
      </c>
      <c r="RQ211" s="31">
        <v>1</v>
      </c>
      <c r="RR211" s="31">
        <v>1</v>
      </c>
      <c r="RS211" s="31">
        <v>2</v>
      </c>
      <c r="RT211" s="31" t="s">
        <v>2964</v>
      </c>
      <c r="RU211" s="31" t="s">
        <v>2965</v>
      </c>
      <c r="RV211" s="31" t="s">
        <v>355</v>
      </c>
      <c r="RW211" s="31" t="s">
        <v>355</v>
      </c>
      <c r="RX211" s="31">
        <v>4</v>
      </c>
      <c r="RY211" s="31">
        <v>2</v>
      </c>
      <c r="RZ211" s="31">
        <v>2</v>
      </c>
      <c r="SA211" s="31">
        <v>2</v>
      </c>
      <c r="SB211" s="31">
        <v>2</v>
      </c>
      <c r="SC211" s="31">
        <v>2</v>
      </c>
      <c r="SD211" s="31">
        <v>5</v>
      </c>
      <c r="SE211" s="31">
        <v>2</v>
      </c>
      <c r="SF211" s="31">
        <v>2</v>
      </c>
      <c r="SG211" s="31">
        <v>2</v>
      </c>
      <c r="SH211" s="31">
        <v>2</v>
      </c>
      <c r="SI211" s="31">
        <v>2</v>
      </c>
      <c r="SJ211" s="31">
        <v>2</v>
      </c>
      <c r="SK211" s="31">
        <v>2</v>
      </c>
      <c r="SL211" s="31">
        <v>2</v>
      </c>
      <c r="UA211" s="31">
        <v>1</v>
      </c>
    </row>
    <row r="212" spans="1:547" s="31" customFormat="1" ht="13.5" customHeight="1">
      <c r="A212" s="31">
        <f t="shared" si="3"/>
        <v>210</v>
      </c>
      <c r="B212" s="31">
        <v>210</v>
      </c>
      <c r="C212" s="31">
        <v>21</v>
      </c>
      <c r="D212" s="31" t="s">
        <v>2899</v>
      </c>
      <c r="E212" s="31" t="s">
        <v>2966</v>
      </c>
      <c r="H212" s="31">
        <v>42409</v>
      </c>
      <c r="I212" s="31">
        <v>17710</v>
      </c>
      <c r="J212" s="31">
        <v>1</v>
      </c>
      <c r="K212" s="31">
        <v>1</v>
      </c>
      <c r="L212" s="31">
        <v>4</v>
      </c>
      <c r="M212" s="31">
        <v>2</v>
      </c>
      <c r="N212" s="31">
        <v>2</v>
      </c>
      <c r="O212" s="31">
        <v>1</v>
      </c>
      <c r="P212" s="31">
        <v>4</v>
      </c>
      <c r="Q212" s="31">
        <v>2</v>
      </c>
      <c r="R212" s="31">
        <v>40909</v>
      </c>
      <c r="S212" s="31">
        <v>42064</v>
      </c>
      <c r="T212" s="31">
        <v>42309</v>
      </c>
      <c r="W212" s="31">
        <v>2</v>
      </c>
      <c r="X212" s="31">
        <v>1</v>
      </c>
      <c r="Y212" s="31">
        <v>2</v>
      </c>
      <c r="Z212" s="31">
        <v>2</v>
      </c>
      <c r="AA212" s="31">
        <v>2</v>
      </c>
      <c r="AB212" s="31">
        <v>2</v>
      </c>
      <c r="AC212" s="31">
        <v>2</v>
      </c>
      <c r="AD212" s="31">
        <v>1</v>
      </c>
      <c r="AE212" s="31">
        <v>1</v>
      </c>
      <c r="AH212" s="31">
        <v>2</v>
      </c>
      <c r="AI212" s="31">
        <v>6</v>
      </c>
      <c r="AJ212" s="31">
        <v>2</v>
      </c>
      <c r="AK212" s="31">
        <v>4</v>
      </c>
      <c r="AL212" s="31">
        <v>2</v>
      </c>
      <c r="AN212" s="31">
        <v>1</v>
      </c>
      <c r="AO212" s="31">
        <v>2</v>
      </c>
      <c r="AP212" s="31">
        <v>2</v>
      </c>
      <c r="AQ212" s="31">
        <v>2</v>
      </c>
      <c r="AR212" s="31">
        <v>2</v>
      </c>
      <c r="AS212" s="31">
        <v>2</v>
      </c>
      <c r="AT212" s="31">
        <v>2</v>
      </c>
      <c r="AU212" s="31">
        <v>2</v>
      </c>
      <c r="AW212" s="31">
        <v>1</v>
      </c>
      <c r="AX212" s="31">
        <v>2</v>
      </c>
      <c r="AY212" s="31">
        <v>2</v>
      </c>
      <c r="AZ212" s="31">
        <v>2</v>
      </c>
      <c r="BA212" s="31">
        <v>2</v>
      </c>
      <c r="BB212" s="31">
        <v>2</v>
      </c>
      <c r="BD212" s="31">
        <v>2</v>
      </c>
      <c r="BE212" s="31">
        <v>2</v>
      </c>
      <c r="BF212" s="31">
        <v>2</v>
      </c>
      <c r="BG212" s="31">
        <v>1</v>
      </c>
      <c r="BH212" s="31">
        <v>2</v>
      </c>
      <c r="BI212" s="31">
        <v>2</v>
      </c>
      <c r="BK212" s="31">
        <v>2</v>
      </c>
      <c r="BL212" s="31">
        <v>2</v>
      </c>
      <c r="BM212" s="31">
        <v>1</v>
      </c>
      <c r="BN212" s="31">
        <v>2</v>
      </c>
      <c r="BO212" s="31">
        <v>2</v>
      </c>
      <c r="BP212" s="31">
        <v>2</v>
      </c>
      <c r="BT212" s="31">
        <v>2</v>
      </c>
      <c r="BU212" s="31">
        <v>2</v>
      </c>
      <c r="BV212" s="31">
        <v>2</v>
      </c>
      <c r="BW212" s="31">
        <v>1</v>
      </c>
      <c r="BX212" s="31">
        <v>2</v>
      </c>
      <c r="BY212" s="31">
        <v>1</v>
      </c>
      <c r="BZ212" s="31">
        <v>2</v>
      </c>
      <c r="CA212" s="31">
        <v>2</v>
      </c>
      <c r="CC212" s="31">
        <v>1</v>
      </c>
      <c r="CD212" s="31">
        <v>1</v>
      </c>
      <c r="CH212" s="31">
        <v>1</v>
      </c>
      <c r="CM212" s="31">
        <v>17</v>
      </c>
      <c r="CN212" s="31">
        <v>26</v>
      </c>
      <c r="CO212" s="31">
        <v>27</v>
      </c>
      <c r="DA212" s="31">
        <v>4</v>
      </c>
      <c r="DB212" s="31">
        <v>3</v>
      </c>
      <c r="DC212" s="31">
        <v>12</v>
      </c>
      <c r="DF212" s="31">
        <v>3</v>
      </c>
      <c r="DG212" s="31">
        <v>4</v>
      </c>
      <c r="DH212" s="31">
        <v>4</v>
      </c>
      <c r="DI212" s="31">
        <v>4</v>
      </c>
      <c r="DJ212" s="31">
        <v>4</v>
      </c>
      <c r="DK212" s="31">
        <v>4</v>
      </c>
      <c r="DL212" s="31">
        <v>4</v>
      </c>
      <c r="DM212" s="31">
        <v>4</v>
      </c>
      <c r="DN212" s="31">
        <v>2</v>
      </c>
      <c r="DO212" s="31">
        <v>3</v>
      </c>
      <c r="DP212" s="31">
        <v>4</v>
      </c>
      <c r="DQ212" s="31">
        <v>2</v>
      </c>
      <c r="DR212" s="31">
        <v>42</v>
      </c>
      <c r="DS212" s="31">
        <v>0.12175</v>
      </c>
      <c r="DT212" s="31">
        <v>1.67</v>
      </c>
      <c r="DV212" s="31">
        <v>2.78</v>
      </c>
      <c r="DW212" s="31" t="s">
        <v>2901</v>
      </c>
      <c r="DX212" s="31">
        <v>37</v>
      </c>
      <c r="DY212" s="31">
        <v>34</v>
      </c>
      <c r="DZ212" s="31">
        <v>48</v>
      </c>
      <c r="EA212" s="31" t="s">
        <v>2179</v>
      </c>
      <c r="EB212" s="31">
        <v>89</v>
      </c>
      <c r="EC212" s="31">
        <v>58</v>
      </c>
      <c r="ED212" s="31">
        <v>96</v>
      </c>
      <c r="EE212" s="31" t="s">
        <v>2902</v>
      </c>
      <c r="EV212" s="31">
        <v>1</v>
      </c>
      <c r="EW212" s="31">
        <v>2</v>
      </c>
      <c r="EX212" s="31">
        <v>1</v>
      </c>
      <c r="EY212" s="31">
        <v>2</v>
      </c>
      <c r="EZ212" s="31">
        <v>1</v>
      </c>
      <c r="FA212" s="31">
        <v>7</v>
      </c>
      <c r="FD212" s="31">
        <v>89.6</v>
      </c>
      <c r="FE212" s="31">
        <v>86.1</v>
      </c>
      <c r="FF212" s="31">
        <v>38.6</v>
      </c>
      <c r="FK212" s="31">
        <v>1</v>
      </c>
      <c r="FL212" s="31">
        <v>1</v>
      </c>
      <c r="FM212" s="31">
        <v>1</v>
      </c>
      <c r="FN212" s="31">
        <v>2</v>
      </c>
      <c r="FO212" s="31">
        <v>2</v>
      </c>
      <c r="FP212" s="31">
        <v>2</v>
      </c>
      <c r="FQ212" s="31">
        <v>2</v>
      </c>
      <c r="FR212" s="31">
        <v>2</v>
      </c>
      <c r="FS212" s="31">
        <v>4</v>
      </c>
      <c r="FT212" s="31">
        <v>2</v>
      </c>
      <c r="FU212" s="31">
        <v>2</v>
      </c>
      <c r="FV212" s="31">
        <v>2</v>
      </c>
      <c r="FW212" s="31">
        <v>12</v>
      </c>
      <c r="FX212" s="31">
        <v>5</v>
      </c>
      <c r="FY212" s="31">
        <v>2</v>
      </c>
      <c r="GA212" s="31">
        <v>2</v>
      </c>
      <c r="GB212" s="31">
        <v>2</v>
      </c>
      <c r="GC212" s="31">
        <v>2</v>
      </c>
      <c r="GE212" s="31">
        <v>2</v>
      </c>
      <c r="GH212" s="31">
        <v>2</v>
      </c>
      <c r="GJ212" s="31">
        <v>2</v>
      </c>
      <c r="GL212" s="31">
        <v>1</v>
      </c>
      <c r="GM212" s="31">
        <v>42309</v>
      </c>
      <c r="GN212" s="31" t="s">
        <v>2967</v>
      </c>
      <c r="GO212" s="31">
        <v>2</v>
      </c>
      <c r="GQ212" s="31">
        <v>2</v>
      </c>
      <c r="GS212" s="31">
        <v>2</v>
      </c>
      <c r="GU212" s="31">
        <v>2</v>
      </c>
      <c r="GW212" s="31">
        <v>2</v>
      </c>
      <c r="GY212" s="31">
        <v>2</v>
      </c>
      <c r="HA212" s="31">
        <v>2</v>
      </c>
      <c r="HM212" s="31">
        <v>2</v>
      </c>
      <c r="HP212" s="31">
        <v>2</v>
      </c>
      <c r="HQ212" s="31">
        <v>2</v>
      </c>
      <c r="HR212" s="31">
        <v>2</v>
      </c>
      <c r="HS212" s="31">
        <v>2</v>
      </c>
      <c r="HT212" s="31">
        <v>2</v>
      </c>
      <c r="HU212" s="31">
        <v>2</v>
      </c>
      <c r="HV212" s="31">
        <v>2</v>
      </c>
      <c r="HZ212" s="31">
        <v>2</v>
      </c>
      <c r="IA212" s="31">
        <v>2</v>
      </c>
      <c r="IB212" s="31">
        <v>2</v>
      </c>
      <c r="IC212" s="31">
        <v>2</v>
      </c>
      <c r="ID212" s="31">
        <v>2</v>
      </c>
      <c r="IE212" s="31">
        <v>2</v>
      </c>
      <c r="IF212" s="31">
        <v>2</v>
      </c>
      <c r="IJ212" s="31">
        <v>2</v>
      </c>
      <c r="IK212" s="31">
        <v>2</v>
      </c>
      <c r="IL212" s="31">
        <v>2</v>
      </c>
      <c r="IM212" s="31">
        <v>2</v>
      </c>
      <c r="IN212" s="31">
        <v>2</v>
      </c>
      <c r="IO212" s="31">
        <v>2</v>
      </c>
      <c r="IP212" s="31">
        <v>2</v>
      </c>
      <c r="IT212" s="31">
        <v>2</v>
      </c>
      <c r="IU212" s="31">
        <v>2</v>
      </c>
      <c r="IV212" s="31">
        <v>2</v>
      </c>
      <c r="IW212" s="31">
        <v>2</v>
      </c>
      <c r="IX212" s="31">
        <v>2</v>
      </c>
      <c r="IY212" s="31">
        <v>2</v>
      </c>
      <c r="IZ212" s="31">
        <v>2</v>
      </c>
      <c r="JD212" s="31">
        <v>2</v>
      </c>
      <c r="JE212" s="31">
        <v>2</v>
      </c>
      <c r="JF212" s="31">
        <v>2</v>
      </c>
      <c r="JG212" s="31">
        <v>2</v>
      </c>
      <c r="JH212" s="31">
        <v>2</v>
      </c>
      <c r="JI212" s="31">
        <v>2</v>
      </c>
      <c r="JJ212" s="31">
        <v>2</v>
      </c>
      <c r="JZ212" s="31">
        <v>2</v>
      </c>
      <c r="KA212" s="31" t="s">
        <v>2933</v>
      </c>
      <c r="KB212" s="31">
        <v>83</v>
      </c>
      <c r="KC212" s="31">
        <v>2</v>
      </c>
      <c r="KD212" s="31" t="s">
        <v>358</v>
      </c>
      <c r="KE212" s="31">
        <v>81</v>
      </c>
      <c r="LA212" s="31" t="s">
        <v>359</v>
      </c>
      <c r="LB212" s="31" t="s">
        <v>374</v>
      </c>
      <c r="LC212" s="31">
        <v>2</v>
      </c>
      <c r="LE212" s="31" t="s">
        <v>367</v>
      </c>
      <c r="LF212" s="31">
        <v>2</v>
      </c>
      <c r="LG212" s="31">
        <v>2</v>
      </c>
      <c r="LH212" s="31">
        <v>2</v>
      </c>
      <c r="LI212" s="31">
        <v>2</v>
      </c>
      <c r="LK212" s="31">
        <v>2</v>
      </c>
      <c r="LM212" s="31">
        <v>2</v>
      </c>
      <c r="LO212" s="31">
        <v>2</v>
      </c>
      <c r="LQ212" s="31">
        <v>2</v>
      </c>
      <c r="LS212" s="31">
        <v>2</v>
      </c>
      <c r="LU212" s="31">
        <v>2</v>
      </c>
      <c r="LW212" s="31">
        <v>2</v>
      </c>
      <c r="LY212" s="31">
        <v>2</v>
      </c>
      <c r="MA212" s="31">
        <v>2</v>
      </c>
      <c r="MC212" s="31">
        <v>2</v>
      </c>
      <c r="ME212" s="31">
        <v>2</v>
      </c>
      <c r="MG212" s="31">
        <v>2</v>
      </c>
      <c r="MI212" s="31">
        <v>2</v>
      </c>
      <c r="MK212" s="31">
        <v>2</v>
      </c>
      <c r="MM212" s="31">
        <v>2</v>
      </c>
      <c r="MO212" s="31">
        <v>2</v>
      </c>
      <c r="MQ212" s="31">
        <v>2</v>
      </c>
      <c r="MS212" s="31">
        <v>2</v>
      </c>
      <c r="MU212" s="31">
        <v>2</v>
      </c>
      <c r="MW212" s="31">
        <v>2</v>
      </c>
      <c r="MY212" s="31" t="s">
        <v>355</v>
      </c>
      <c r="NC212" s="31">
        <v>2</v>
      </c>
      <c r="NE212" s="31">
        <v>2</v>
      </c>
      <c r="NG212" s="31">
        <v>2</v>
      </c>
      <c r="NI212" s="31">
        <v>2</v>
      </c>
      <c r="NK212" s="31">
        <v>2</v>
      </c>
      <c r="NM212" s="31">
        <v>2</v>
      </c>
      <c r="NO212" s="31">
        <v>2</v>
      </c>
      <c r="NQ212" s="31">
        <v>2</v>
      </c>
      <c r="NS212" s="31">
        <v>2</v>
      </c>
      <c r="NU212" s="31">
        <v>2</v>
      </c>
      <c r="NW212" s="31">
        <v>2</v>
      </c>
      <c r="NY212" s="31">
        <v>2</v>
      </c>
      <c r="OA212" s="31">
        <v>2</v>
      </c>
      <c r="OC212" s="31">
        <v>2</v>
      </c>
      <c r="OE212" s="31">
        <v>2</v>
      </c>
      <c r="OG212" s="31">
        <v>2</v>
      </c>
      <c r="OI212" s="31">
        <v>2</v>
      </c>
      <c r="OK212" s="31">
        <v>2</v>
      </c>
      <c r="OM212" s="31">
        <v>2</v>
      </c>
      <c r="OO212" s="31">
        <v>2</v>
      </c>
      <c r="OQ212" s="31" t="s">
        <v>355</v>
      </c>
      <c r="OS212" s="31">
        <v>2</v>
      </c>
      <c r="OU212" s="31">
        <v>2</v>
      </c>
      <c r="OW212" s="31">
        <v>2</v>
      </c>
      <c r="OY212" s="31">
        <v>2</v>
      </c>
      <c r="PA212" s="31">
        <v>2</v>
      </c>
      <c r="PC212" s="31">
        <v>2</v>
      </c>
      <c r="PE212" s="31">
        <v>2</v>
      </c>
      <c r="PG212" s="31">
        <v>2</v>
      </c>
      <c r="PI212" s="31">
        <v>2</v>
      </c>
      <c r="PK212" s="31">
        <v>2</v>
      </c>
      <c r="PM212" s="31">
        <v>2</v>
      </c>
      <c r="PO212" s="31">
        <v>2</v>
      </c>
      <c r="PQ212" s="31">
        <v>2</v>
      </c>
      <c r="PS212" s="31">
        <v>2</v>
      </c>
      <c r="PU212" s="31">
        <v>2</v>
      </c>
      <c r="PW212" s="31">
        <v>2</v>
      </c>
      <c r="PY212" s="31">
        <v>2</v>
      </c>
      <c r="QA212" s="31">
        <v>2</v>
      </c>
      <c r="QC212" s="31">
        <v>2</v>
      </c>
      <c r="QE212" s="31">
        <v>2</v>
      </c>
      <c r="QG212" s="31">
        <v>2</v>
      </c>
      <c r="QI212" s="31" t="s">
        <v>356</v>
      </c>
      <c r="QJ212" s="31">
        <v>1</v>
      </c>
      <c r="QK212" s="31">
        <v>1</v>
      </c>
      <c r="QL212" s="31">
        <v>2</v>
      </c>
      <c r="QM212" s="31">
        <v>2</v>
      </c>
      <c r="QN212" s="31">
        <v>2</v>
      </c>
      <c r="QO212" s="31">
        <v>2</v>
      </c>
      <c r="QP212" s="31">
        <v>2</v>
      </c>
      <c r="QQ212" s="31">
        <v>2</v>
      </c>
      <c r="QR212" s="31">
        <v>2</v>
      </c>
      <c r="QS212" s="31">
        <v>2</v>
      </c>
      <c r="QT212" s="31">
        <v>2</v>
      </c>
      <c r="QU212" s="31">
        <v>2</v>
      </c>
      <c r="QV212" s="31">
        <v>2</v>
      </c>
      <c r="QW212" s="31">
        <v>2</v>
      </c>
      <c r="QX212" s="31">
        <v>2</v>
      </c>
      <c r="QY212" s="31">
        <v>1</v>
      </c>
      <c r="QZ212" s="31">
        <v>2</v>
      </c>
      <c r="RA212" s="31">
        <v>2</v>
      </c>
      <c r="RB212" s="31">
        <v>1</v>
      </c>
      <c r="RC212" s="31">
        <v>2</v>
      </c>
      <c r="RD212" s="31">
        <v>2</v>
      </c>
      <c r="RE212" s="31">
        <v>2</v>
      </c>
      <c r="RF212" s="31">
        <v>2</v>
      </c>
      <c r="RG212" s="31">
        <v>2</v>
      </c>
      <c r="RH212" s="31">
        <v>2</v>
      </c>
      <c r="RI212" s="31">
        <v>2</v>
      </c>
      <c r="RJ212" s="31">
        <v>2</v>
      </c>
      <c r="RK212" s="31">
        <v>2</v>
      </c>
      <c r="RL212" s="31">
        <v>2</v>
      </c>
      <c r="RM212" s="31">
        <v>2</v>
      </c>
      <c r="RN212" s="31">
        <v>2</v>
      </c>
      <c r="RO212" s="31">
        <v>2</v>
      </c>
      <c r="RP212" s="31">
        <v>2</v>
      </c>
      <c r="RQ212" s="31">
        <v>2</v>
      </c>
      <c r="RR212" s="31">
        <v>2</v>
      </c>
      <c r="RS212" s="31">
        <v>2</v>
      </c>
      <c r="RT212" s="31" t="s">
        <v>362</v>
      </c>
      <c r="RU212" s="31" t="s">
        <v>2968</v>
      </c>
      <c r="RV212" s="31" t="s">
        <v>355</v>
      </c>
      <c r="RW212" s="31" t="s">
        <v>355</v>
      </c>
      <c r="RX212" s="31">
        <v>4</v>
      </c>
      <c r="RY212" s="31">
        <v>2</v>
      </c>
      <c r="RZ212" s="31">
        <v>2</v>
      </c>
      <c r="SA212" s="31">
        <v>2</v>
      </c>
      <c r="SB212" s="31">
        <v>2</v>
      </c>
      <c r="SC212" s="31">
        <v>2</v>
      </c>
      <c r="SD212" s="31">
        <v>4</v>
      </c>
      <c r="SE212" s="31">
        <v>2</v>
      </c>
      <c r="SF212" s="31">
        <v>2</v>
      </c>
      <c r="SG212" s="31">
        <v>2</v>
      </c>
      <c r="SH212" s="31">
        <v>2</v>
      </c>
      <c r="SI212" s="31">
        <v>2</v>
      </c>
      <c r="SJ212" s="31">
        <v>2</v>
      </c>
      <c r="SK212" s="31">
        <v>2</v>
      </c>
      <c r="SL212" s="31">
        <v>2</v>
      </c>
      <c r="SM212" s="31" t="s">
        <v>1442</v>
      </c>
      <c r="SO212" s="31">
        <v>2</v>
      </c>
      <c r="SP212" s="31">
        <v>2</v>
      </c>
      <c r="SQ212" s="31">
        <v>2</v>
      </c>
      <c r="SR212" s="31">
        <v>1</v>
      </c>
      <c r="SS212" s="31">
        <v>2</v>
      </c>
      <c r="ST212" s="31">
        <v>2</v>
      </c>
      <c r="SU212" s="31">
        <v>2</v>
      </c>
      <c r="SV212" s="31">
        <v>1</v>
      </c>
      <c r="SZ212" s="31">
        <v>2</v>
      </c>
      <c r="TA212" s="31">
        <v>2</v>
      </c>
      <c r="TB212" s="31">
        <v>2</v>
      </c>
      <c r="TC212" s="31">
        <v>2</v>
      </c>
      <c r="TD212" s="31">
        <v>2</v>
      </c>
      <c r="TE212" s="31">
        <v>2</v>
      </c>
      <c r="TF212" s="31">
        <v>2</v>
      </c>
      <c r="TG212" s="31">
        <v>2</v>
      </c>
      <c r="TJ212" s="31" t="s">
        <v>1442</v>
      </c>
      <c r="TS212" s="31">
        <v>2</v>
      </c>
      <c r="TT212" s="31">
        <v>2</v>
      </c>
      <c r="TU212" s="31">
        <v>2</v>
      </c>
      <c r="TV212" s="31">
        <v>1</v>
      </c>
      <c r="TW212" s="31">
        <v>2</v>
      </c>
      <c r="TX212" s="31">
        <v>2</v>
      </c>
      <c r="TY212" s="31">
        <v>2</v>
      </c>
      <c r="TZ212" s="31">
        <v>1</v>
      </c>
      <c r="UA212" s="31">
        <v>1</v>
      </c>
    </row>
    <row r="213" spans="1:547" s="31" customFormat="1" ht="13.5" customHeight="1">
      <c r="A213" s="31">
        <f t="shared" si="3"/>
        <v>211</v>
      </c>
      <c r="B213" s="31">
        <v>211</v>
      </c>
      <c r="C213" s="31">
        <v>22</v>
      </c>
      <c r="D213" s="31" t="s">
        <v>2899</v>
      </c>
      <c r="E213" s="31" t="s">
        <v>2969</v>
      </c>
      <c r="H213" s="31">
        <v>42446</v>
      </c>
      <c r="I213" s="31">
        <v>23614</v>
      </c>
      <c r="J213" s="31">
        <v>2</v>
      </c>
      <c r="K213" s="31">
        <v>1</v>
      </c>
      <c r="L213" s="31">
        <v>3</v>
      </c>
      <c r="M213" s="31">
        <v>2</v>
      </c>
      <c r="P213" s="31">
        <v>3</v>
      </c>
      <c r="Q213" s="31">
        <v>2</v>
      </c>
      <c r="R213" s="31">
        <v>40909</v>
      </c>
      <c r="S213" s="31">
        <v>40909</v>
      </c>
      <c r="T213" s="31">
        <v>42370</v>
      </c>
      <c r="W213" s="31">
        <v>2</v>
      </c>
      <c r="X213" s="31">
        <v>2</v>
      </c>
      <c r="Y213" s="31">
        <v>2</v>
      </c>
      <c r="Z213" s="31">
        <v>2</v>
      </c>
      <c r="AA213" s="31">
        <v>2</v>
      </c>
      <c r="AB213" s="31">
        <v>2</v>
      </c>
      <c r="AC213" s="31">
        <v>2</v>
      </c>
      <c r="AD213" s="31">
        <v>1</v>
      </c>
      <c r="AE213" s="31">
        <v>2</v>
      </c>
      <c r="AF213" s="31">
        <v>2</v>
      </c>
      <c r="AG213" s="31">
        <v>1</v>
      </c>
      <c r="AH213" s="31">
        <v>2</v>
      </c>
      <c r="AI213" s="31">
        <v>6</v>
      </c>
      <c r="AJ213" s="31">
        <v>2</v>
      </c>
      <c r="AK213" s="31">
        <v>4</v>
      </c>
      <c r="AL213" s="31">
        <v>2</v>
      </c>
      <c r="AN213" s="31">
        <v>1</v>
      </c>
      <c r="AO213" s="31">
        <v>2</v>
      </c>
      <c r="AP213" s="31">
        <v>2</v>
      </c>
      <c r="AQ213" s="31">
        <v>1</v>
      </c>
      <c r="AR213" s="31">
        <v>1</v>
      </c>
      <c r="AS213" s="31">
        <v>2</v>
      </c>
      <c r="AT213" s="31">
        <v>2</v>
      </c>
      <c r="AU213" s="31">
        <v>2</v>
      </c>
      <c r="AW213" s="31">
        <v>1</v>
      </c>
      <c r="AX213" s="31">
        <v>2</v>
      </c>
      <c r="AY213" s="31">
        <v>2</v>
      </c>
      <c r="AZ213" s="31">
        <v>1</v>
      </c>
      <c r="BA213" s="31">
        <v>2</v>
      </c>
      <c r="BB213" s="31">
        <v>2</v>
      </c>
      <c r="BD213" s="31">
        <v>2</v>
      </c>
      <c r="BE213" s="31">
        <v>2</v>
      </c>
      <c r="BF213" s="31">
        <v>2</v>
      </c>
      <c r="BG213" s="31">
        <v>1</v>
      </c>
      <c r="BH213" s="31">
        <v>1</v>
      </c>
      <c r="BI213" s="31">
        <v>2</v>
      </c>
      <c r="BK213" s="31">
        <v>2</v>
      </c>
      <c r="BL213" s="31">
        <v>2</v>
      </c>
      <c r="BM213" s="31">
        <v>1</v>
      </c>
      <c r="BN213" s="31">
        <v>1</v>
      </c>
      <c r="BO213" s="31">
        <v>2</v>
      </c>
      <c r="BP213" s="31">
        <v>1</v>
      </c>
      <c r="BQ213" s="31">
        <v>2</v>
      </c>
      <c r="BT213" s="31">
        <v>2</v>
      </c>
      <c r="BU213" s="31">
        <v>2</v>
      </c>
      <c r="BV213" s="31">
        <v>2</v>
      </c>
      <c r="BW213" s="31">
        <v>2</v>
      </c>
      <c r="BX213" s="31">
        <v>2</v>
      </c>
      <c r="BY213" s="31">
        <v>1</v>
      </c>
      <c r="BZ213" s="31">
        <v>2</v>
      </c>
      <c r="CA213" s="31">
        <v>2</v>
      </c>
      <c r="CB213" s="31">
        <v>2</v>
      </c>
      <c r="CC213" s="31">
        <v>2</v>
      </c>
      <c r="CD213" s="31">
        <v>1</v>
      </c>
      <c r="CE213" s="31">
        <v>55</v>
      </c>
      <c r="CH213" s="31">
        <v>1</v>
      </c>
      <c r="CM213" s="31">
        <v>1</v>
      </c>
      <c r="CN213" s="31">
        <v>3</v>
      </c>
      <c r="CO213" s="31">
        <v>19</v>
      </c>
      <c r="DA213" s="31">
        <v>1</v>
      </c>
      <c r="DB213" s="31">
        <v>2</v>
      </c>
      <c r="DC213" s="31">
        <v>72</v>
      </c>
      <c r="DD213" s="31">
        <v>4</v>
      </c>
      <c r="DE213" s="31">
        <v>6</v>
      </c>
      <c r="DF213" s="31">
        <v>2</v>
      </c>
      <c r="DG213" s="31">
        <v>2</v>
      </c>
      <c r="DH213" s="31">
        <v>2</v>
      </c>
      <c r="DI213" s="31">
        <v>1</v>
      </c>
      <c r="DJ213" s="31">
        <v>3</v>
      </c>
      <c r="DK213" s="31">
        <v>3</v>
      </c>
      <c r="DL213" s="31">
        <v>4</v>
      </c>
      <c r="DM213" s="31">
        <v>3</v>
      </c>
      <c r="DN213" s="31">
        <v>3</v>
      </c>
      <c r="DO213" s="31">
        <v>1</v>
      </c>
      <c r="DP213" s="31">
        <v>3</v>
      </c>
      <c r="DQ213" s="31">
        <v>3</v>
      </c>
      <c r="DR213" s="31">
        <v>30</v>
      </c>
      <c r="DS213" s="31">
        <v>0.35645738451528902</v>
      </c>
      <c r="DT213" s="31">
        <v>3.47</v>
      </c>
      <c r="DV213" s="31">
        <v>3.17</v>
      </c>
      <c r="DW213" s="31" t="s">
        <v>2901</v>
      </c>
      <c r="EB213" s="31">
        <v>80</v>
      </c>
      <c r="EC213" s="31">
        <v>72</v>
      </c>
      <c r="ED213" s="31">
        <v>127</v>
      </c>
      <c r="EE213" s="31" t="s">
        <v>2902</v>
      </c>
      <c r="EV213" s="31">
        <v>1</v>
      </c>
      <c r="EW213" s="31">
        <v>1</v>
      </c>
      <c r="EX213" s="31">
        <v>1</v>
      </c>
      <c r="EY213" s="31">
        <v>2</v>
      </c>
      <c r="EZ213" s="31">
        <v>2</v>
      </c>
      <c r="FA213" s="31">
        <v>1</v>
      </c>
      <c r="FB213" s="31">
        <v>1</v>
      </c>
      <c r="FC213" s="31">
        <v>1</v>
      </c>
      <c r="FD213" s="31">
        <v>38</v>
      </c>
      <c r="FE213" s="31">
        <v>38</v>
      </c>
      <c r="FK213" s="31">
        <v>2</v>
      </c>
      <c r="FL213" s="31">
        <v>2</v>
      </c>
      <c r="FM213" s="31">
        <v>2</v>
      </c>
      <c r="FN213" s="31">
        <v>2</v>
      </c>
      <c r="FO213" s="31">
        <v>2</v>
      </c>
      <c r="FP213" s="31">
        <v>2</v>
      </c>
      <c r="FQ213" s="31">
        <v>2</v>
      </c>
      <c r="FR213" s="31">
        <v>2</v>
      </c>
      <c r="FS213" s="31">
        <v>4</v>
      </c>
      <c r="FT213" s="31">
        <v>2</v>
      </c>
      <c r="FU213" s="31">
        <v>2</v>
      </c>
      <c r="FV213" s="31">
        <v>2</v>
      </c>
      <c r="FW213" s="31">
        <v>1</v>
      </c>
      <c r="FX213" s="31">
        <v>1</v>
      </c>
      <c r="FY213" s="31">
        <v>2</v>
      </c>
      <c r="GA213" s="31">
        <v>2</v>
      </c>
      <c r="GB213" s="31">
        <v>2</v>
      </c>
      <c r="GC213" s="31">
        <v>1</v>
      </c>
      <c r="GD213" s="31">
        <v>1996</v>
      </c>
      <c r="GE213" s="31">
        <v>1</v>
      </c>
      <c r="GF213" s="31">
        <v>2011</v>
      </c>
      <c r="GG213" s="31">
        <v>0.5</v>
      </c>
      <c r="GH213" s="31">
        <v>1</v>
      </c>
      <c r="GJ213" s="31">
        <v>2</v>
      </c>
      <c r="GL213" s="31">
        <v>1</v>
      </c>
      <c r="GM213" s="31">
        <v>42391</v>
      </c>
      <c r="GN213" s="31" t="s">
        <v>355</v>
      </c>
      <c r="GO213" s="31">
        <v>1</v>
      </c>
      <c r="GP213" s="31" t="s">
        <v>2970</v>
      </c>
      <c r="GQ213" s="31">
        <v>2</v>
      </c>
      <c r="GS213" s="31">
        <v>2</v>
      </c>
      <c r="GU213" s="31">
        <v>2</v>
      </c>
      <c r="GW213" s="31">
        <v>2</v>
      </c>
      <c r="GY213" s="31">
        <v>2</v>
      </c>
      <c r="HA213" s="31">
        <v>2</v>
      </c>
      <c r="HM213" s="31">
        <v>2</v>
      </c>
      <c r="HP213" s="31">
        <v>2</v>
      </c>
      <c r="HQ213" s="31">
        <v>2</v>
      </c>
      <c r="HR213" s="31">
        <v>2</v>
      </c>
      <c r="HS213" s="31">
        <v>2</v>
      </c>
      <c r="HT213" s="31">
        <v>2</v>
      </c>
      <c r="HU213" s="31">
        <v>2</v>
      </c>
      <c r="HV213" s="31">
        <v>2</v>
      </c>
      <c r="HZ213" s="31">
        <v>2</v>
      </c>
      <c r="IA213" s="31">
        <v>2</v>
      </c>
      <c r="IB213" s="31">
        <v>2</v>
      </c>
      <c r="IC213" s="31">
        <v>2</v>
      </c>
      <c r="ID213" s="31">
        <v>2</v>
      </c>
      <c r="IE213" s="31">
        <v>2</v>
      </c>
      <c r="IF213" s="31">
        <v>2</v>
      </c>
      <c r="IJ213" s="31">
        <v>2</v>
      </c>
      <c r="IK213" s="31">
        <v>2</v>
      </c>
      <c r="IL213" s="31">
        <v>2</v>
      </c>
      <c r="IM213" s="31">
        <v>2</v>
      </c>
      <c r="IN213" s="31">
        <v>2</v>
      </c>
      <c r="IO213" s="31">
        <v>2</v>
      </c>
      <c r="IP213" s="31">
        <v>2</v>
      </c>
      <c r="IT213" s="31">
        <v>2</v>
      </c>
      <c r="IU213" s="31">
        <v>2</v>
      </c>
      <c r="IV213" s="31">
        <v>2</v>
      </c>
      <c r="IW213" s="31">
        <v>2</v>
      </c>
      <c r="IX213" s="31">
        <v>2</v>
      </c>
      <c r="IY213" s="31">
        <v>2</v>
      </c>
      <c r="IZ213" s="31">
        <v>2</v>
      </c>
      <c r="JD213" s="31">
        <v>2</v>
      </c>
      <c r="JE213" s="31">
        <v>2</v>
      </c>
      <c r="JF213" s="31">
        <v>2</v>
      </c>
      <c r="JG213" s="31">
        <v>2</v>
      </c>
      <c r="JH213" s="31">
        <v>2</v>
      </c>
      <c r="JI213" s="31">
        <v>2</v>
      </c>
      <c r="JJ213" s="31">
        <v>2</v>
      </c>
      <c r="JN213" s="31" t="s">
        <v>385</v>
      </c>
      <c r="JZ213" s="31">
        <v>1</v>
      </c>
      <c r="KC213" s="31">
        <v>1</v>
      </c>
      <c r="LA213" s="31" t="s">
        <v>379</v>
      </c>
      <c r="LB213" s="31" t="s">
        <v>360</v>
      </c>
      <c r="LC213" s="31">
        <v>2</v>
      </c>
      <c r="LE213" s="31" t="s">
        <v>375</v>
      </c>
      <c r="LF213" s="31">
        <v>2</v>
      </c>
      <c r="LG213" s="31">
        <v>2</v>
      </c>
      <c r="LH213" s="31">
        <v>2</v>
      </c>
      <c r="LI213" s="31">
        <v>2</v>
      </c>
      <c r="LK213" s="31">
        <v>2</v>
      </c>
      <c r="LM213" s="31">
        <v>2</v>
      </c>
      <c r="LO213" s="31">
        <v>2</v>
      </c>
      <c r="LQ213" s="31">
        <v>2</v>
      </c>
      <c r="LS213" s="31">
        <v>2</v>
      </c>
      <c r="LU213" s="31">
        <v>2</v>
      </c>
      <c r="LW213" s="31">
        <v>2</v>
      </c>
      <c r="LY213" s="31">
        <v>2</v>
      </c>
      <c r="MA213" s="31">
        <v>1</v>
      </c>
      <c r="MB213" s="31">
        <v>10</v>
      </c>
      <c r="MC213" s="31">
        <v>2</v>
      </c>
      <c r="ME213" s="31">
        <v>2</v>
      </c>
      <c r="MG213" s="31">
        <v>2</v>
      </c>
      <c r="MI213" s="31">
        <v>2</v>
      </c>
      <c r="MK213" s="31">
        <v>2</v>
      </c>
      <c r="MM213" s="31">
        <v>2</v>
      </c>
      <c r="MO213" s="31">
        <v>2</v>
      </c>
      <c r="MQ213" s="31">
        <v>2</v>
      </c>
      <c r="MS213" s="31">
        <v>2</v>
      </c>
      <c r="MU213" s="31">
        <v>2</v>
      </c>
      <c r="MW213" s="31">
        <v>2</v>
      </c>
      <c r="MY213" s="31" t="s">
        <v>355</v>
      </c>
      <c r="NC213" s="31">
        <v>2</v>
      </c>
      <c r="NE213" s="31">
        <v>2</v>
      </c>
      <c r="NG213" s="31">
        <v>2</v>
      </c>
      <c r="NI213" s="31">
        <v>2</v>
      </c>
      <c r="NK213" s="31">
        <v>2</v>
      </c>
      <c r="NM213" s="31">
        <v>2</v>
      </c>
      <c r="NO213" s="31">
        <v>2</v>
      </c>
      <c r="NQ213" s="31">
        <v>2</v>
      </c>
      <c r="NS213" s="31">
        <v>2</v>
      </c>
      <c r="NU213" s="31">
        <v>2</v>
      </c>
      <c r="NW213" s="31">
        <v>2</v>
      </c>
      <c r="NY213" s="31">
        <v>2</v>
      </c>
      <c r="OA213" s="31">
        <v>2</v>
      </c>
      <c r="OC213" s="31">
        <v>2</v>
      </c>
      <c r="OE213" s="31">
        <v>1</v>
      </c>
      <c r="OF213" s="31">
        <v>10</v>
      </c>
      <c r="OG213" s="31">
        <v>2</v>
      </c>
      <c r="OI213" s="31">
        <v>2</v>
      </c>
      <c r="OK213" s="31">
        <v>2</v>
      </c>
      <c r="OM213" s="31">
        <v>2</v>
      </c>
      <c r="OO213" s="31">
        <v>2</v>
      </c>
      <c r="OQ213" s="31" t="s">
        <v>355</v>
      </c>
      <c r="OS213" s="31">
        <v>2</v>
      </c>
      <c r="OU213" s="31">
        <v>2</v>
      </c>
      <c r="OW213" s="31">
        <v>2</v>
      </c>
      <c r="OY213" s="31">
        <v>2</v>
      </c>
      <c r="PA213" s="31">
        <v>2</v>
      </c>
      <c r="PC213" s="31">
        <v>2</v>
      </c>
      <c r="PE213" s="31">
        <v>2</v>
      </c>
      <c r="PG213" s="31">
        <v>2</v>
      </c>
      <c r="PI213" s="31">
        <v>2</v>
      </c>
      <c r="PK213" s="31">
        <v>2</v>
      </c>
      <c r="PM213" s="31">
        <v>2</v>
      </c>
      <c r="PO213" s="31">
        <v>2</v>
      </c>
      <c r="PQ213" s="31">
        <v>2</v>
      </c>
      <c r="PS213" s="31">
        <v>2</v>
      </c>
      <c r="PU213" s="31">
        <v>2</v>
      </c>
      <c r="PW213" s="31">
        <v>2</v>
      </c>
      <c r="PY213" s="31">
        <v>2</v>
      </c>
      <c r="QA213" s="31">
        <v>2</v>
      </c>
      <c r="QC213" s="31">
        <v>2</v>
      </c>
      <c r="QE213" s="31">
        <v>2</v>
      </c>
      <c r="QG213" s="31">
        <v>2</v>
      </c>
      <c r="QI213" s="31" t="s">
        <v>355</v>
      </c>
      <c r="QK213" s="31">
        <v>1</v>
      </c>
      <c r="QL213" s="31">
        <v>2</v>
      </c>
      <c r="QM213" s="31">
        <v>2</v>
      </c>
      <c r="QN213" s="31">
        <v>2</v>
      </c>
      <c r="QO213" s="31">
        <v>2</v>
      </c>
      <c r="QP213" s="31">
        <v>2</v>
      </c>
      <c r="QQ213" s="31">
        <v>2</v>
      </c>
      <c r="QR213" s="31">
        <v>2</v>
      </c>
      <c r="QS213" s="31">
        <v>2</v>
      </c>
      <c r="QT213" s="31">
        <v>2</v>
      </c>
      <c r="QU213" s="31">
        <v>2</v>
      </c>
      <c r="QV213" s="31">
        <v>2</v>
      </c>
      <c r="QW213" s="31">
        <v>2</v>
      </c>
      <c r="QX213" s="31">
        <v>2</v>
      </c>
      <c r="QY213" s="31">
        <v>2</v>
      </c>
      <c r="QZ213" s="31">
        <v>2</v>
      </c>
      <c r="RA213" s="31">
        <v>2</v>
      </c>
      <c r="RB213" s="31">
        <v>2</v>
      </c>
      <c r="RC213" s="31">
        <v>2</v>
      </c>
      <c r="RD213" s="31">
        <v>2</v>
      </c>
      <c r="RE213" s="31">
        <v>2</v>
      </c>
      <c r="RF213" s="31">
        <v>2</v>
      </c>
      <c r="RG213" s="31">
        <v>2</v>
      </c>
      <c r="RH213" s="31">
        <v>2</v>
      </c>
      <c r="RI213" s="31">
        <v>2</v>
      </c>
      <c r="RJ213" s="31">
        <v>2</v>
      </c>
      <c r="RK213" s="31">
        <v>1</v>
      </c>
      <c r="RL213" s="31">
        <v>2</v>
      </c>
      <c r="RM213" s="31">
        <v>2</v>
      </c>
      <c r="RN213" s="31">
        <v>2</v>
      </c>
      <c r="RO213" s="31">
        <v>2</v>
      </c>
      <c r="RP213" s="31">
        <v>2</v>
      </c>
      <c r="RQ213" s="31">
        <v>2</v>
      </c>
      <c r="RR213" s="31">
        <v>2</v>
      </c>
      <c r="RS213" s="31">
        <v>2</v>
      </c>
      <c r="RT213" s="31" t="s">
        <v>2971</v>
      </c>
      <c r="RU213" s="31" t="s">
        <v>2971</v>
      </c>
      <c r="RV213" s="31" t="s">
        <v>355</v>
      </c>
      <c r="RW213" s="31" t="s">
        <v>355</v>
      </c>
      <c r="RX213" s="31">
        <v>3</v>
      </c>
      <c r="RY213" s="31">
        <v>2</v>
      </c>
      <c r="RZ213" s="31">
        <v>2</v>
      </c>
      <c r="SA213" s="31">
        <v>2</v>
      </c>
      <c r="SB213" s="31">
        <v>2</v>
      </c>
      <c r="SC213" s="31">
        <v>2</v>
      </c>
      <c r="SD213" s="31">
        <v>3</v>
      </c>
      <c r="SE213" s="31">
        <v>2</v>
      </c>
      <c r="SF213" s="31">
        <v>2</v>
      </c>
      <c r="SG213" s="31">
        <v>2</v>
      </c>
      <c r="SH213" s="31">
        <v>2</v>
      </c>
      <c r="SI213" s="31">
        <v>2</v>
      </c>
      <c r="SJ213" s="31">
        <v>2</v>
      </c>
      <c r="SK213" s="31">
        <v>2</v>
      </c>
      <c r="SL213" s="31">
        <v>2</v>
      </c>
      <c r="SM213" s="31" t="s">
        <v>1430</v>
      </c>
      <c r="SO213" s="31">
        <v>2</v>
      </c>
      <c r="SP213" s="31">
        <v>2</v>
      </c>
      <c r="SQ213" s="31">
        <v>2</v>
      </c>
      <c r="SR213" s="31">
        <v>1</v>
      </c>
      <c r="SS213" s="31">
        <v>2</v>
      </c>
      <c r="ST213" s="31">
        <v>2</v>
      </c>
      <c r="SU213" s="31">
        <v>2</v>
      </c>
      <c r="SV213" s="31">
        <v>2</v>
      </c>
      <c r="SW213" s="31" t="s">
        <v>1442</v>
      </c>
      <c r="SX213" s="31">
        <v>72</v>
      </c>
      <c r="SZ213" s="31">
        <v>2</v>
      </c>
      <c r="TA213" s="31">
        <v>2</v>
      </c>
      <c r="TB213" s="31">
        <v>2</v>
      </c>
      <c r="TC213" s="31">
        <v>1</v>
      </c>
      <c r="TD213" s="31">
        <v>2</v>
      </c>
      <c r="TE213" s="31">
        <v>2</v>
      </c>
      <c r="TF213" s="31">
        <v>2</v>
      </c>
      <c r="TG213" s="31">
        <v>2</v>
      </c>
      <c r="TH213" s="31" t="s">
        <v>1430</v>
      </c>
      <c r="TJ213" s="31" t="s">
        <v>1430</v>
      </c>
      <c r="TK213" s="31" t="s">
        <v>1442</v>
      </c>
      <c r="TS213" s="31">
        <v>2</v>
      </c>
      <c r="TT213" s="31">
        <v>2</v>
      </c>
      <c r="TU213" s="31">
        <v>2</v>
      </c>
      <c r="TV213" s="31">
        <v>2</v>
      </c>
      <c r="TW213" s="31">
        <v>2</v>
      </c>
      <c r="TX213" s="31">
        <v>2</v>
      </c>
      <c r="TY213" s="31">
        <v>2</v>
      </c>
      <c r="TZ213" s="31">
        <v>2</v>
      </c>
      <c r="UA213" s="31">
        <v>1</v>
      </c>
    </row>
    <row r="214" spans="1:547" s="31" customFormat="1" ht="13.5" customHeight="1">
      <c r="A214" s="31">
        <f t="shared" si="3"/>
        <v>212</v>
      </c>
      <c r="B214" s="31">
        <v>212</v>
      </c>
      <c r="C214" s="31">
        <v>23</v>
      </c>
      <c r="D214" s="31" t="s">
        <v>2899</v>
      </c>
      <c r="E214" s="31" t="s">
        <v>2972</v>
      </c>
      <c r="H214" s="31">
        <v>42402</v>
      </c>
      <c r="I214" s="31">
        <v>18869</v>
      </c>
      <c r="J214" s="31">
        <v>2</v>
      </c>
      <c r="K214" s="31">
        <v>1</v>
      </c>
      <c r="L214" s="31">
        <v>3</v>
      </c>
      <c r="M214" s="31">
        <v>1</v>
      </c>
      <c r="R214" s="31">
        <v>41760</v>
      </c>
      <c r="S214" s="31">
        <v>41883</v>
      </c>
      <c r="T214" s="31">
        <v>42125</v>
      </c>
      <c r="W214" s="31">
        <v>2</v>
      </c>
      <c r="X214" s="31">
        <v>2</v>
      </c>
      <c r="Y214" s="31">
        <v>2</v>
      </c>
      <c r="Z214" s="31">
        <v>2</v>
      </c>
      <c r="AA214" s="31">
        <v>2</v>
      </c>
      <c r="AB214" s="31">
        <v>2</v>
      </c>
      <c r="AC214" s="31">
        <v>2</v>
      </c>
      <c r="AD214" s="31">
        <v>1</v>
      </c>
      <c r="AE214" s="31">
        <v>1</v>
      </c>
      <c r="AH214" s="31">
        <v>1</v>
      </c>
      <c r="AI214" s="31">
        <v>2</v>
      </c>
      <c r="AJ214" s="31">
        <v>2</v>
      </c>
      <c r="AK214" s="31">
        <v>4</v>
      </c>
      <c r="AL214" s="31">
        <v>2</v>
      </c>
      <c r="AN214" s="31">
        <v>2</v>
      </c>
      <c r="AO214" s="31">
        <v>1</v>
      </c>
      <c r="AP214" s="31">
        <v>2</v>
      </c>
      <c r="AQ214" s="31">
        <v>1</v>
      </c>
      <c r="AR214" s="31">
        <v>1</v>
      </c>
      <c r="AS214" s="31">
        <v>2</v>
      </c>
      <c r="AT214" s="31">
        <v>2</v>
      </c>
      <c r="AU214" s="31">
        <v>2</v>
      </c>
      <c r="AW214" s="31">
        <v>2</v>
      </c>
      <c r="AX214" s="31">
        <v>2</v>
      </c>
      <c r="AY214" s="31">
        <v>2</v>
      </c>
      <c r="AZ214" s="31">
        <v>1</v>
      </c>
      <c r="BA214" s="31">
        <v>1</v>
      </c>
      <c r="BB214" s="31">
        <v>2</v>
      </c>
      <c r="BD214" s="31">
        <v>1</v>
      </c>
      <c r="BE214" s="31">
        <v>2</v>
      </c>
      <c r="BF214" s="31">
        <v>2</v>
      </c>
      <c r="BG214" s="31">
        <v>1</v>
      </c>
      <c r="BH214" s="31">
        <v>1</v>
      </c>
      <c r="BI214" s="31">
        <v>2</v>
      </c>
      <c r="BK214" s="31">
        <v>1</v>
      </c>
      <c r="BL214" s="31">
        <v>1</v>
      </c>
      <c r="BM214" s="31">
        <v>2</v>
      </c>
      <c r="BN214" s="31">
        <v>2</v>
      </c>
      <c r="BO214" s="31">
        <v>2</v>
      </c>
      <c r="BP214" s="31">
        <v>1</v>
      </c>
      <c r="BQ214" s="31">
        <v>4</v>
      </c>
      <c r="BT214" s="31">
        <v>2</v>
      </c>
      <c r="BU214" s="31">
        <v>2</v>
      </c>
      <c r="BV214" s="31">
        <v>2</v>
      </c>
      <c r="BW214" s="31">
        <v>2</v>
      </c>
      <c r="BX214" s="31">
        <v>2</v>
      </c>
      <c r="BY214" s="31">
        <v>1</v>
      </c>
      <c r="BZ214" s="31">
        <v>2</v>
      </c>
      <c r="CA214" s="31">
        <v>2</v>
      </c>
      <c r="CB214" s="31">
        <v>2</v>
      </c>
      <c r="CC214" s="31">
        <v>2</v>
      </c>
      <c r="CD214" s="31">
        <v>1</v>
      </c>
      <c r="CE214" s="31">
        <v>106</v>
      </c>
      <c r="CH214" s="31">
        <v>1</v>
      </c>
      <c r="CM214" s="31">
        <v>2</v>
      </c>
      <c r="CN214" s="31">
        <v>29</v>
      </c>
      <c r="CO214" s="31">
        <v>31</v>
      </c>
      <c r="CP214" s="31">
        <v>5</v>
      </c>
      <c r="CQ214" s="31">
        <v>11</v>
      </c>
      <c r="CR214" s="31">
        <v>8</v>
      </c>
      <c r="CS214" s="31">
        <v>13</v>
      </c>
      <c r="DA214" s="31">
        <v>1</v>
      </c>
      <c r="DB214" s="31">
        <v>3</v>
      </c>
      <c r="DC214" s="31">
        <v>9</v>
      </c>
      <c r="DD214" s="31">
        <v>2</v>
      </c>
      <c r="DE214" s="31">
        <v>1.5</v>
      </c>
      <c r="DF214" s="31">
        <v>3</v>
      </c>
      <c r="DG214" s="31">
        <v>4</v>
      </c>
      <c r="DH214" s="31">
        <v>3</v>
      </c>
      <c r="DI214" s="31">
        <v>3</v>
      </c>
      <c r="DJ214" s="31">
        <v>3</v>
      </c>
      <c r="DK214" s="31">
        <v>3</v>
      </c>
      <c r="DL214" s="31">
        <v>4</v>
      </c>
      <c r="DM214" s="31">
        <v>3</v>
      </c>
      <c r="DN214" s="31">
        <v>4</v>
      </c>
      <c r="DO214" s="31">
        <v>4</v>
      </c>
      <c r="DP214" s="31">
        <v>4</v>
      </c>
      <c r="DQ214" s="31">
        <v>2</v>
      </c>
      <c r="DR214" s="31">
        <v>40</v>
      </c>
      <c r="DS214" s="31">
        <v>0.379283489096573</v>
      </c>
      <c r="DT214" s="31">
        <v>3.43</v>
      </c>
      <c r="EB214" s="31">
        <v>67</v>
      </c>
      <c r="EF214" s="31">
        <v>5.85</v>
      </c>
      <c r="EJ214" s="31">
        <v>3.94</v>
      </c>
      <c r="EM214" s="31" t="s">
        <v>2238</v>
      </c>
      <c r="EN214" s="31">
        <v>1.39</v>
      </c>
      <c r="ER214" s="31">
        <v>1.1399999999999899</v>
      </c>
      <c r="EU214" s="31" t="s">
        <v>2238</v>
      </c>
      <c r="EV214" s="31">
        <v>1</v>
      </c>
      <c r="EW214" s="31">
        <v>2</v>
      </c>
      <c r="EX214" s="31">
        <v>2</v>
      </c>
      <c r="EY214" s="31">
        <v>2</v>
      </c>
      <c r="EZ214" s="31">
        <v>1</v>
      </c>
      <c r="FA214" s="31">
        <v>1</v>
      </c>
      <c r="FD214" s="31">
        <v>93.8</v>
      </c>
      <c r="FE214" s="31">
        <v>90.4</v>
      </c>
      <c r="FG214" s="31">
        <v>97.2</v>
      </c>
      <c r="FK214" s="31">
        <v>1</v>
      </c>
      <c r="FL214" s="31">
        <v>2</v>
      </c>
      <c r="FM214" s="31">
        <v>2</v>
      </c>
      <c r="FN214" s="31">
        <v>2</v>
      </c>
      <c r="FO214" s="31">
        <v>2</v>
      </c>
      <c r="FP214" s="31">
        <v>2</v>
      </c>
      <c r="FQ214" s="31">
        <v>2</v>
      </c>
      <c r="FR214" s="31">
        <v>2</v>
      </c>
      <c r="FS214" s="31">
        <v>4</v>
      </c>
      <c r="FT214" s="31">
        <v>2</v>
      </c>
      <c r="FU214" s="31">
        <v>2</v>
      </c>
      <c r="FV214" s="31">
        <v>2</v>
      </c>
      <c r="FW214" s="31">
        <v>1</v>
      </c>
      <c r="FX214" s="31">
        <v>1</v>
      </c>
      <c r="FY214" s="31">
        <v>2</v>
      </c>
      <c r="GA214" s="31">
        <v>2</v>
      </c>
      <c r="GB214" s="31">
        <v>2</v>
      </c>
      <c r="GC214" s="31">
        <v>2</v>
      </c>
      <c r="GE214" s="31">
        <v>2</v>
      </c>
      <c r="GH214" s="31">
        <v>2</v>
      </c>
      <c r="GJ214" s="31">
        <v>2</v>
      </c>
      <c r="GL214" s="31">
        <v>1</v>
      </c>
      <c r="GM214" s="31">
        <v>42125</v>
      </c>
      <c r="GO214" s="31">
        <v>2</v>
      </c>
      <c r="GQ214" s="31">
        <v>2</v>
      </c>
      <c r="GS214" s="31">
        <v>2</v>
      </c>
      <c r="GU214" s="31">
        <v>1</v>
      </c>
      <c r="GV214" s="31" t="s">
        <v>2973</v>
      </c>
      <c r="GW214" s="31">
        <v>2</v>
      </c>
      <c r="GY214" s="31">
        <v>2</v>
      </c>
      <c r="HA214" s="31">
        <v>2</v>
      </c>
      <c r="HM214" s="31">
        <v>2</v>
      </c>
      <c r="HP214" s="31">
        <v>1</v>
      </c>
      <c r="HQ214" s="31">
        <v>2</v>
      </c>
      <c r="HR214" s="31">
        <v>2</v>
      </c>
      <c r="HS214" s="31">
        <v>2</v>
      </c>
      <c r="HT214" s="31">
        <v>2</v>
      </c>
      <c r="HU214" s="31">
        <v>2</v>
      </c>
      <c r="HV214" s="31">
        <v>2</v>
      </c>
      <c r="HW214" s="31" t="s">
        <v>2974</v>
      </c>
      <c r="HZ214" s="31">
        <v>2</v>
      </c>
      <c r="IA214" s="31">
        <v>2</v>
      </c>
      <c r="IB214" s="31">
        <v>2</v>
      </c>
      <c r="IC214" s="31">
        <v>2</v>
      </c>
      <c r="ID214" s="31">
        <v>2</v>
      </c>
      <c r="IE214" s="31">
        <v>2</v>
      </c>
      <c r="IF214" s="31">
        <v>2</v>
      </c>
      <c r="IJ214" s="31">
        <v>2</v>
      </c>
      <c r="IK214" s="31">
        <v>2</v>
      </c>
      <c r="IL214" s="31">
        <v>2</v>
      </c>
      <c r="IM214" s="31">
        <v>2</v>
      </c>
      <c r="IN214" s="31">
        <v>2</v>
      </c>
      <c r="IO214" s="31">
        <v>2</v>
      </c>
      <c r="IP214" s="31">
        <v>2</v>
      </c>
      <c r="IT214" s="31">
        <v>2</v>
      </c>
      <c r="IU214" s="31">
        <v>2</v>
      </c>
      <c r="IV214" s="31">
        <v>2</v>
      </c>
      <c r="IW214" s="31">
        <v>2</v>
      </c>
      <c r="IX214" s="31">
        <v>2</v>
      </c>
      <c r="IY214" s="31">
        <v>2</v>
      </c>
      <c r="IZ214" s="31">
        <v>2</v>
      </c>
      <c r="JD214" s="31">
        <v>2</v>
      </c>
      <c r="JE214" s="31">
        <v>2</v>
      </c>
      <c r="JF214" s="31">
        <v>2</v>
      </c>
      <c r="JG214" s="31">
        <v>2</v>
      </c>
      <c r="JH214" s="31">
        <v>2</v>
      </c>
      <c r="JI214" s="31">
        <v>2</v>
      </c>
      <c r="JJ214" s="31">
        <v>2</v>
      </c>
      <c r="JQ214" s="31" t="s">
        <v>1446</v>
      </c>
      <c r="JZ214" s="31">
        <v>1</v>
      </c>
      <c r="KC214" s="31">
        <v>2</v>
      </c>
      <c r="KD214" s="31" t="s">
        <v>2975</v>
      </c>
      <c r="KE214" s="31">
        <v>76</v>
      </c>
      <c r="LA214" s="31" t="s">
        <v>370</v>
      </c>
      <c r="LB214" s="31" t="s">
        <v>370</v>
      </c>
      <c r="LC214" s="31">
        <v>2</v>
      </c>
      <c r="LF214" s="31">
        <v>2</v>
      </c>
      <c r="LG214" s="31">
        <v>2</v>
      </c>
      <c r="LH214" s="31">
        <v>1</v>
      </c>
      <c r="LI214" s="31">
        <v>2</v>
      </c>
      <c r="LK214" s="31">
        <v>2</v>
      </c>
      <c r="LM214" s="31">
        <v>2</v>
      </c>
      <c r="LO214" s="31">
        <v>2</v>
      </c>
      <c r="LQ214" s="31">
        <v>2</v>
      </c>
      <c r="LS214" s="31">
        <v>2</v>
      </c>
      <c r="LU214" s="31">
        <v>2</v>
      </c>
      <c r="LW214" s="31">
        <v>2</v>
      </c>
      <c r="LY214" s="31">
        <v>2</v>
      </c>
      <c r="MA214" s="31">
        <v>2</v>
      </c>
      <c r="MC214" s="31">
        <v>2</v>
      </c>
      <c r="ME214" s="31">
        <v>2</v>
      </c>
      <c r="MG214" s="31">
        <v>2</v>
      </c>
      <c r="MI214" s="31">
        <v>2</v>
      </c>
      <c r="MK214" s="31">
        <v>2</v>
      </c>
      <c r="MM214" s="31">
        <v>2</v>
      </c>
      <c r="MO214" s="31">
        <v>2</v>
      </c>
      <c r="MQ214" s="31">
        <v>2</v>
      </c>
      <c r="MS214" s="31">
        <v>2</v>
      </c>
      <c r="MU214" s="31">
        <v>2</v>
      </c>
      <c r="MW214" s="31">
        <v>2</v>
      </c>
      <c r="MY214" s="31" t="s">
        <v>355</v>
      </c>
      <c r="NC214" s="31">
        <v>2</v>
      </c>
      <c r="NE214" s="31">
        <v>2</v>
      </c>
      <c r="NG214" s="31">
        <v>1</v>
      </c>
      <c r="NI214" s="31">
        <v>2</v>
      </c>
      <c r="NK214" s="31">
        <v>2</v>
      </c>
      <c r="NM214" s="31">
        <v>2</v>
      </c>
      <c r="NO214" s="31">
        <v>2</v>
      </c>
      <c r="NQ214" s="31">
        <v>1</v>
      </c>
      <c r="NS214" s="31">
        <v>2</v>
      </c>
      <c r="NU214" s="31">
        <v>2</v>
      </c>
      <c r="NW214" s="31">
        <v>2</v>
      </c>
      <c r="NY214" s="31">
        <v>2</v>
      </c>
      <c r="OA214" s="31">
        <v>2</v>
      </c>
      <c r="OC214" s="31">
        <v>2</v>
      </c>
      <c r="OE214" s="31">
        <v>2</v>
      </c>
      <c r="OG214" s="31">
        <v>2</v>
      </c>
      <c r="OI214" s="31">
        <v>2</v>
      </c>
      <c r="OK214" s="31">
        <v>2</v>
      </c>
      <c r="OM214" s="31">
        <v>2</v>
      </c>
      <c r="OO214" s="31">
        <v>2</v>
      </c>
      <c r="OQ214" s="31" t="s">
        <v>355</v>
      </c>
      <c r="OS214" s="31">
        <v>2</v>
      </c>
      <c r="OU214" s="31">
        <v>2</v>
      </c>
      <c r="OW214" s="31">
        <v>2</v>
      </c>
      <c r="OY214" s="31">
        <v>2</v>
      </c>
      <c r="PA214" s="31">
        <v>2</v>
      </c>
      <c r="PC214" s="31">
        <v>2</v>
      </c>
      <c r="PE214" s="31">
        <v>2</v>
      </c>
      <c r="PG214" s="31">
        <v>2</v>
      </c>
      <c r="PI214" s="31">
        <v>2</v>
      </c>
      <c r="PK214" s="31">
        <v>2</v>
      </c>
      <c r="PM214" s="31">
        <v>2</v>
      </c>
      <c r="PO214" s="31">
        <v>2</v>
      </c>
      <c r="PQ214" s="31">
        <v>2</v>
      </c>
      <c r="PS214" s="31">
        <v>2</v>
      </c>
      <c r="PU214" s="31">
        <v>2</v>
      </c>
      <c r="PW214" s="31">
        <v>2</v>
      </c>
      <c r="PY214" s="31">
        <v>2</v>
      </c>
      <c r="QA214" s="31">
        <v>2</v>
      </c>
      <c r="QC214" s="31">
        <v>2</v>
      </c>
      <c r="QE214" s="31">
        <v>2</v>
      </c>
      <c r="QG214" s="31">
        <v>2</v>
      </c>
      <c r="QI214" s="31" t="s">
        <v>355</v>
      </c>
      <c r="QK214" s="31">
        <v>1</v>
      </c>
      <c r="QL214" s="31">
        <v>2</v>
      </c>
      <c r="QM214" s="31">
        <v>2</v>
      </c>
      <c r="QN214" s="31">
        <v>1</v>
      </c>
      <c r="QO214" s="31">
        <v>1</v>
      </c>
      <c r="QP214" s="31">
        <v>2</v>
      </c>
      <c r="QQ214" s="31">
        <v>2</v>
      </c>
      <c r="QR214" s="31">
        <v>2</v>
      </c>
      <c r="QS214" s="31">
        <v>2</v>
      </c>
      <c r="QT214" s="31">
        <v>2</v>
      </c>
      <c r="QU214" s="31">
        <v>2</v>
      </c>
      <c r="QV214" s="31">
        <v>2</v>
      </c>
      <c r="QW214" s="31">
        <v>2</v>
      </c>
      <c r="QX214" s="31">
        <v>2</v>
      </c>
      <c r="QY214" s="31">
        <v>2</v>
      </c>
      <c r="QZ214" s="31">
        <v>2</v>
      </c>
      <c r="RA214" s="31">
        <v>2</v>
      </c>
      <c r="RB214" s="31">
        <v>2</v>
      </c>
      <c r="RC214" s="31">
        <v>2</v>
      </c>
      <c r="RD214" s="31">
        <v>2</v>
      </c>
      <c r="RE214" s="31">
        <v>2</v>
      </c>
      <c r="RF214" s="31">
        <v>2</v>
      </c>
      <c r="RG214" s="31">
        <v>2</v>
      </c>
      <c r="RH214" s="31">
        <v>2</v>
      </c>
      <c r="RI214" s="31">
        <v>1</v>
      </c>
      <c r="RJ214" s="31">
        <v>2</v>
      </c>
      <c r="RK214" s="31">
        <v>2</v>
      </c>
      <c r="RL214" s="31">
        <v>2</v>
      </c>
      <c r="RM214" s="31">
        <v>2</v>
      </c>
      <c r="RN214" s="31">
        <v>2</v>
      </c>
      <c r="RO214" s="31">
        <v>2</v>
      </c>
      <c r="RP214" s="31">
        <v>2</v>
      </c>
      <c r="RQ214" s="31">
        <v>2</v>
      </c>
      <c r="RR214" s="31">
        <v>2</v>
      </c>
      <c r="RS214" s="31">
        <v>2</v>
      </c>
      <c r="RT214" s="31" t="s">
        <v>2976</v>
      </c>
      <c r="RU214" s="31" t="s">
        <v>2976</v>
      </c>
      <c r="RV214" s="31" t="s">
        <v>355</v>
      </c>
      <c r="RW214" s="31" t="s">
        <v>355</v>
      </c>
      <c r="RX214" s="31">
        <v>1</v>
      </c>
      <c r="RY214" s="31">
        <v>2</v>
      </c>
      <c r="RZ214" s="31">
        <v>2</v>
      </c>
      <c r="SA214" s="31">
        <v>1</v>
      </c>
      <c r="SB214" s="31">
        <v>2</v>
      </c>
      <c r="SC214" s="31">
        <v>2</v>
      </c>
      <c r="SD214" s="31">
        <v>1</v>
      </c>
      <c r="SE214" s="31">
        <v>2</v>
      </c>
      <c r="SF214" s="31">
        <v>2</v>
      </c>
      <c r="SG214" s="31">
        <v>1</v>
      </c>
      <c r="SH214" s="31">
        <v>2</v>
      </c>
      <c r="SI214" s="31">
        <v>2</v>
      </c>
      <c r="SJ214" s="31">
        <v>2</v>
      </c>
      <c r="SK214" s="31">
        <v>2</v>
      </c>
      <c r="SL214" s="31">
        <v>1</v>
      </c>
      <c r="SO214" s="31">
        <v>1</v>
      </c>
      <c r="SP214" s="31">
        <v>2</v>
      </c>
      <c r="SQ214" s="31">
        <v>2</v>
      </c>
      <c r="SR214" s="31">
        <v>1</v>
      </c>
      <c r="SS214" s="31">
        <v>2</v>
      </c>
      <c r="ST214" s="31">
        <v>2</v>
      </c>
      <c r="SU214" s="31">
        <v>2</v>
      </c>
      <c r="SV214" s="31">
        <v>1</v>
      </c>
      <c r="SZ214" s="31">
        <v>2</v>
      </c>
      <c r="TA214" s="31">
        <v>2</v>
      </c>
      <c r="TB214" s="31">
        <v>2</v>
      </c>
      <c r="TC214" s="31">
        <v>1</v>
      </c>
      <c r="TD214" s="31">
        <v>1</v>
      </c>
      <c r="TE214" s="31">
        <v>2</v>
      </c>
      <c r="TF214" s="31">
        <v>2</v>
      </c>
      <c r="TG214" s="31">
        <v>1</v>
      </c>
      <c r="TH214" s="31" t="s">
        <v>2977</v>
      </c>
      <c r="TQ214" s="31">
        <v>8</v>
      </c>
      <c r="TS214" s="31">
        <v>2</v>
      </c>
      <c r="TT214" s="31">
        <v>2</v>
      </c>
      <c r="TU214" s="31">
        <v>2</v>
      </c>
      <c r="TV214" s="31">
        <v>2</v>
      </c>
      <c r="TW214" s="31">
        <v>2</v>
      </c>
      <c r="TX214" s="31">
        <v>2</v>
      </c>
      <c r="TY214" s="31">
        <v>2</v>
      </c>
      <c r="TZ214" s="31">
        <v>2</v>
      </c>
      <c r="UA214" s="31">
        <v>1</v>
      </c>
    </row>
    <row r="215" spans="1:547" s="31" customFormat="1" ht="13.5" customHeight="1">
      <c r="A215" s="31">
        <f t="shared" si="3"/>
        <v>213</v>
      </c>
      <c r="B215" s="31">
        <v>213</v>
      </c>
      <c r="C215" s="31">
        <v>24</v>
      </c>
      <c r="D215" s="31" t="s">
        <v>2899</v>
      </c>
      <c r="E215" s="31" t="s">
        <v>2978</v>
      </c>
      <c r="H215" s="31">
        <v>42445</v>
      </c>
      <c r="I215" s="31">
        <v>21193</v>
      </c>
      <c r="J215" s="31">
        <v>2</v>
      </c>
      <c r="K215" s="31">
        <v>1</v>
      </c>
      <c r="L215" s="31">
        <v>5</v>
      </c>
      <c r="M215" s="31">
        <v>2</v>
      </c>
      <c r="N215" s="31">
        <v>1</v>
      </c>
      <c r="O215" s="31">
        <v>1</v>
      </c>
      <c r="P215" s="31">
        <v>2</v>
      </c>
      <c r="Q215" s="31">
        <v>1</v>
      </c>
      <c r="R215" s="31">
        <v>42339</v>
      </c>
      <c r="S215" s="31">
        <v>42339</v>
      </c>
      <c r="T215" s="31">
        <v>42370</v>
      </c>
      <c r="W215" s="31">
        <v>2</v>
      </c>
      <c r="X215" s="31">
        <v>2</v>
      </c>
      <c r="Y215" s="31">
        <v>2</v>
      </c>
      <c r="Z215" s="31">
        <v>2</v>
      </c>
      <c r="AA215" s="31">
        <v>2</v>
      </c>
      <c r="AB215" s="31">
        <v>2</v>
      </c>
      <c r="AC215" s="31">
        <v>2</v>
      </c>
      <c r="AD215" s="31">
        <v>2</v>
      </c>
      <c r="AE215" s="31">
        <v>2</v>
      </c>
      <c r="AF215" s="31">
        <v>1</v>
      </c>
      <c r="AG215" s="31">
        <v>2</v>
      </c>
      <c r="AH215" s="31">
        <v>2</v>
      </c>
      <c r="AI215" s="31">
        <v>6</v>
      </c>
      <c r="AJ215" s="31">
        <v>2</v>
      </c>
      <c r="AK215" s="31">
        <v>4</v>
      </c>
      <c r="AL215" s="31">
        <v>2</v>
      </c>
      <c r="AN215" s="31">
        <v>2</v>
      </c>
      <c r="AO215" s="31">
        <v>2</v>
      </c>
      <c r="AP215" s="31">
        <v>2</v>
      </c>
      <c r="AQ215" s="31">
        <v>2</v>
      </c>
      <c r="AR215" s="31">
        <v>2</v>
      </c>
      <c r="AS215" s="31">
        <v>2</v>
      </c>
      <c r="AT215" s="31">
        <v>2</v>
      </c>
      <c r="AU215" s="31">
        <v>2</v>
      </c>
      <c r="AW215" s="31">
        <v>2</v>
      </c>
      <c r="AX215" s="31">
        <v>2</v>
      </c>
      <c r="AY215" s="31">
        <v>2</v>
      </c>
      <c r="AZ215" s="31">
        <v>1</v>
      </c>
      <c r="BA215" s="31">
        <v>1</v>
      </c>
      <c r="BB215" s="31">
        <v>1</v>
      </c>
      <c r="BD215" s="31">
        <v>1</v>
      </c>
      <c r="BE215" s="31">
        <v>2</v>
      </c>
      <c r="BF215" s="31">
        <v>2</v>
      </c>
      <c r="BG215" s="31">
        <v>2</v>
      </c>
      <c r="BH215" s="31">
        <v>2</v>
      </c>
      <c r="BI215" s="31">
        <v>2</v>
      </c>
      <c r="BK215" s="31">
        <v>2</v>
      </c>
      <c r="BL215" s="31">
        <v>2</v>
      </c>
      <c r="BM215" s="31">
        <v>2</v>
      </c>
      <c r="BN215" s="31">
        <v>2</v>
      </c>
      <c r="BO215" s="31">
        <v>2</v>
      </c>
      <c r="BP215" s="31">
        <v>2</v>
      </c>
      <c r="BQ215" s="31">
        <v>3</v>
      </c>
      <c r="BT215" s="31">
        <v>2</v>
      </c>
      <c r="BU215" s="31">
        <v>2</v>
      </c>
      <c r="BV215" s="31">
        <v>2</v>
      </c>
      <c r="BW215" s="31">
        <v>2</v>
      </c>
      <c r="BX215" s="31">
        <v>2</v>
      </c>
      <c r="BY215" s="31">
        <v>1</v>
      </c>
      <c r="BZ215" s="31">
        <v>2</v>
      </c>
      <c r="CA215" s="31">
        <v>2</v>
      </c>
      <c r="CB215" s="31">
        <v>2</v>
      </c>
      <c r="CD215" s="31">
        <v>1</v>
      </c>
      <c r="CH215" s="31">
        <v>1</v>
      </c>
      <c r="CM215" s="31">
        <v>13</v>
      </c>
      <c r="DA215" s="31">
        <v>2</v>
      </c>
      <c r="DF215" s="31">
        <v>4</v>
      </c>
      <c r="DG215" s="31">
        <v>4</v>
      </c>
      <c r="DH215" s="31">
        <v>4</v>
      </c>
      <c r="DI215" s="31">
        <v>4</v>
      </c>
      <c r="DJ215" s="31">
        <v>4</v>
      </c>
      <c r="DK215" s="31">
        <v>3</v>
      </c>
      <c r="DL215" s="31">
        <v>4</v>
      </c>
      <c r="DM215" s="31">
        <v>4</v>
      </c>
      <c r="DN215" s="31">
        <v>4</v>
      </c>
      <c r="DO215" s="31">
        <v>3</v>
      </c>
      <c r="DP215" s="31">
        <v>4</v>
      </c>
      <c r="DQ215" s="31">
        <v>4</v>
      </c>
      <c r="DR215" s="31">
        <v>46</v>
      </c>
      <c r="DS215" s="31">
        <v>0.57429245283018804</v>
      </c>
      <c r="DT215" s="31">
        <v>2.04</v>
      </c>
      <c r="DV215" s="31">
        <v>3.17</v>
      </c>
      <c r="DW215" s="31" t="s">
        <v>2901</v>
      </c>
      <c r="EB215" s="31">
        <v>79</v>
      </c>
      <c r="EC215" s="31">
        <v>72</v>
      </c>
      <c r="ED215" s="31">
        <v>127</v>
      </c>
      <c r="EE215" s="31" t="s">
        <v>2902</v>
      </c>
      <c r="EW215" s="31">
        <v>2</v>
      </c>
      <c r="EX215" s="31">
        <v>1</v>
      </c>
      <c r="EY215" s="31">
        <v>2</v>
      </c>
      <c r="EZ215" s="31">
        <v>3</v>
      </c>
      <c r="FA215" s="31">
        <v>3</v>
      </c>
      <c r="FD215" s="31">
        <v>67.7</v>
      </c>
      <c r="FE215" s="31">
        <v>67.8</v>
      </c>
      <c r="FF215" s="31">
        <v>57.1</v>
      </c>
      <c r="FK215" s="31">
        <v>2</v>
      </c>
      <c r="FL215" s="31">
        <v>2</v>
      </c>
      <c r="FM215" s="31">
        <v>2</v>
      </c>
      <c r="FN215" s="31">
        <v>2</v>
      </c>
      <c r="FO215" s="31">
        <v>2</v>
      </c>
      <c r="FP215" s="31">
        <v>2</v>
      </c>
      <c r="FQ215" s="31">
        <v>2</v>
      </c>
      <c r="FR215" s="31">
        <v>2</v>
      </c>
      <c r="FS215" s="31">
        <v>4</v>
      </c>
      <c r="FT215" s="31">
        <v>2</v>
      </c>
      <c r="FU215" s="31">
        <v>2</v>
      </c>
      <c r="FV215" s="31">
        <v>2</v>
      </c>
      <c r="FW215" s="31">
        <v>1</v>
      </c>
      <c r="FX215" s="31">
        <v>1</v>
      </c>
      <c r="FY215" s="31">
        <v>2</v>
      </c>
      <c r="GA215" s="31">
        <v>2</v>
      </c>
      <c r="GB215" s="31">
        <v>2</v>
      </c>
      <c r="GC215" s="31">
        <v>1</v>
      </c>
      <c r="GD215" s="31">
        <v>1973</v>
      </c>
      <c r="GE215" s="31">
        <v>2</v>
      </c>
      <c r="GG215" s="31">
        <v>1</v>
      </c>
      <c r="GH215" s="31">
        <v>2</v>
      </c>
      <c r="GJ215" s="31">
        <v>2</v>
      </c>
      <c r="GL215" s="31">
        <v>2</v>
      </c>
      <c r="GO215" s="31">
        <v>2</v>
      </c>
      <c r="GQ215" s="31">
        <v>2</v>
      </c>
      <c r="GS215" s="31">
        <v>2</v>
      </c>
      <c r="GU215" s="31">
        <v>2</v>
      </c>
      <c r="GW215" s="31">
        <v>2</v>
      </c>
      <c r="GY215" s="31">
        <v>2</v>
      </c>
      <c r="HA215" s="31">
        <v>2</v>
      </c>
      <c r="HM215" s="31">
        <v>2</v>
      </c>
      <c r="HP215" s="31">
        <v>2</v>
      </c>
      <c r="HQ215" s="31">
        <v>2</v>
      </c>
      <c r="HR215" s="31">
        <v>2</v>
      </c>
      <c r="HS215" s="31">
        <v>2</v>
      </c>
      <c r="HT215" s="31">
        <v>2</v>
      </c>
      <c r="HU215" s="31">
        <v>2</v>
      </c>
      <c r="HV215" s="31">
        <v>2</v>
      </c>
      <c r="HZ215" s="31">
        <v>2</v>
      </c>
      <c r="IA215" s="31">
        <v>2</v>
      </c>
      <c r="IB215" s="31">
        <v>2</v>
      </c>
      <c r="IC215" s="31">
        <v>2</v>
      </c>
      <c r="ID215" s="31">
        <v>2</v>
      </c>
      <c r="IE215" s="31">
        <v>2</v>
      </c>
      <c r="IF215" s="31">
        <v>2</v>
      </c>
      <c r="IJ215" s="31">
        <v>2</v>
      </c>
      <c r="IK215" s="31">
        <v>2</v>
      </c>
      <c r="IL215" s="31">
        <v>2</v>
      </c>
      <c r="IM215" s="31">
        <v>2</v>
      </c>
      <c r="IN215" s="31">
        <v>2</v>
      </c>
      <c r="IO215" s="31">
        <v>2</v>
      </c>
      <c r="IP215" s="31">
        <v>2</v>
      </c>
      <c r="IT215" s="31">
        <v>2</v>
      </c>
      <c r="IU215" s="31">
        <v>2</v>
      </c>
      <c r="IV215" s="31">
        <v>2</v>
      </c>
      <c r="IW215" s="31">
        <v>2</v>
      </c>
      <c r="IX215" s="31">
        <v>2</v>
      </c>
      <c r="IY215" s="31">
        <v>2</v>
      </c>
      <c r="IZ215" s="31">
        <v>2</v>
      </c>
      <c r="JD215" s="31">
        <v>2</v>
      </c>
      <c r="JE215" s="31">
        <v>2</v>
      </c>
      <c r="JF215" s="31">
        <v>2</v>
      </c>
      <c r="JG215" s="31">
        <v>2</v>
      </c>
      <c r="JH215" s="31">
        <v>2</v>
      </c>
      <c r="JI215" s="31">
        <v>2</v>
      </c>
      <c r="JJ215" s="31">
        <v>2</v>
      </c>
      <c r="JZ215" s="31">
        <v>2</v>
      </c>
      <c r="KA215" s="31" t="s">
        <v>1447</v>
      </c>
      <c r="KB215" s="31">
        <v>58</v>
      </c>
      <c r="KC215" s="31">
        <v>2</v>
      </c>
      <c r="KE215" s="31">
        <v>55</v>
      </c>
      <c r="KF215" s="31" t="s">
        <v>1448</v>
      </c>
      <c r="KG215" s="31" t="s">
        <v>2975</v>
      </c>
      <c r="LA215" s="31" t="s">
        <v>359</v>
      </c>
      <c r="LB215" s="31" t="s">
        <v>370</v>
      </c>
      <c r="LC215" s="31">
        <v>2</v>
      </c>
      <c r="LE215" s="31" t="s">
        <v>373</v>
      </c>
      <c r="LF215" s="31">
        <v>2</v>
      </c>
      <c r="LG215" s="31">
        <v>2</v>
      </c>
      <c r="LH215" s="31">
        <v>2</v>
      </c>
      <c r="LI215" s="31">
        <v>2</v>
      </c>
      <c r="LK215" s="31">
        <v>2</v>
      </c>
      <c r="LM215" s="31">
        <v>2</v>
      </c>
      <c r="LO215" s="31">
        <v>2</v>
      </c>
      <c r="LQ215" s="31">
        <v>2</v>
      </c>
      <c r="LS215" s="31">
        <v>2</v>
      </c>
      <c r="LU215" s="31">
        <v>2</v>
      </c>
      <c r="LW215" s="31">
        <v>2</v>
      </c>
      <c r="LY215" s="31">
        <v>2</v>
      </c>
      <c r="MA215" s="31">
        <v>2</v>
      </c>
      <c r="MC215" s="31">
        <v>2</v>
      </c>
      <c r="ME215" s="31">
        <v>2</v>
      </c>
      <c r="MG215" s="31">
        <v>2</v>
      </c>
      <c r="MI215" s="31">
        <v>2</v>
      </c>
      <c r="MK215" s="31">
        <v>2</v>
      </c>
      <c r="MM215" s="31">
        <v>2</v>
      </c>
      <c r="MO215" s="31">
        <v>2</v>
      </c>
      <c r="MQ215" s="31">
        <v>2</v>
      </c>
      <c r="MS215" s="31">
        <v>2</v>
      </c>
      <c r="MU215" s="31">
        <v>2</v>
      </c>
      <c r="MW215" s="31">
        <v>2</v>
      </c>
      <c r="MY215" s="31" t="s">
        <v>355</v>
      </c>
      <c r="NC215" s="31">
        <v>2</v>
      </c>
      <c r="NE215" s="31">
        <v>2</v>
      </c>
      <c r="NG215" s="31">
        <v>2</v>
      </c>
      <c r="NI215" s="31">
        <v>2</v>
      </c>
      <c r="NK215" s="31">
        <v>2</v>
      </c>
      <c r="NM215" s="31">
        <v>2</v>
      </c>
      <c r="NO215" s="31">
        <v>2</v>
      </c>
      <c r="NQ215" s="31">
        <v>2</v>
      </c>
      <c r="NS215" s="31">
        <v>2</v>
      </c>
      <c r="NU215" s="31">
        <v>2</v>
      </c>
      <c r="NW215" s="31">
        <v>2</v>
      </c>
      <c r="NY215" s="31">
        <v>2</v>
      </c>
      <c r="OA215" s="31">
        <v>2</v>
      </c>
      <c r="OC215" s="31">
        <v>2</v>
      </c>
      <c r="OE215" s="31">
        <v>2</v>
      </c>
      <c r="OG215" s="31">
        <v>2</v>
      </c>
      <c r="OI215" s="31">
        <v>2</v>
      </c>
      <c r="OK215" s="31">
        <v>2</v>
      </c>
      <c r="OM215" s="31">
        <v>2</v>
      </c>
      <c r="OO215" s="31">
        <v>2</v>
      </c>
      <c r="OQ215" s="31" t="s">
        <v>355</v>
      </c>
      <c r="OS215" s="31">
        <v>2</v>
      </c>
      <c r="OU215" s="31">
        <v>2</v>
      </c>
      <c r="OW215" s="31">
        <v>2</v>
      </c>
      <c r="OY215" s="31">
        <v>2</v>
      </c>
      <c r="PA215" s="31">
        <v>2</v>
      </c>
      <c r="PC215" s="31">
        <v>2</v>
      </c>
      <c r="PE215" s="31">
        <v>2</v>
      </c>
      <c r="PG215" s="31">
        <v>2</v>
      </c>
      <c r="PI215" s="31">
        <v>2</v>
      </c>
      <c r="PK215" s="31">
        <v>2</v>
      </c>
      <c r="PM215" s="31">
        <v>2</v>
      </c>
      <c r="PO215" s="31">
        <v>2</v>
      </c>
      <c r="PQ215" s="31">
        <v>2</v>
      </c>
      <c r="PS215" s="31">
        <v>2</v>
      </c>
      <c r="PU215" s="31">
        <v>2</v>
      </c>
      <c r="PW215" s="31">
        <v>2</v>
      </c>
      <c r="PY215" s="31">
        <v>2</v>
      </c>
      <c r="QA215" s="31">
        <v>2</v>
      </c>
      <c r="QC215" s="31">
        <v>2</v>
      </c>
      <c r="QE215" s="31">
        <v>2</v>
      </c>
      <c r="QG215" s="31">
        <v>2</v>
      </c>
      <c r="QI215" s="31" t="s">
        <v>355</v>
      </c>
      <c r="QK215" s="31">
        <v>2</v>
      </c>
      <c r="QL215" s="31">
        <v>2</v>
      </c>
      <c r="QM215" s="31">
        <v>2</v>
      </c>
      <c r="QN215" s="31">
        <v>2</v>
      </c>
      <c r="QO215" s="31">
        <v>2</v>
      </c>
      <c r="QP215" s="31">
        <v>2</v>
      </c>
      <c r="QQ215" s="31">
        <v>2</v>
      </c>
      <c r="QR215" s="31">
        <v>2</v>
      </c>
      <c r="QS215" s="31">
        <v>2</v>
      </c>
      <c r="QT215" s="31">
        <v>2</v>
      </c>
      <c r="QU215" s="31">
        <v>2</v>
      </c>
      <c r="QV215" s="31">
        <v>2</v>
      </c>
      <c r="QW215" s="31">
        <v>2</v>
      </c>
      <c r="QX215" s="31">
        <v>2</v>
      </c>
      <c r="QY215" s="31">
        <v>2</v>
      </c>
      <c r="QZ215" s="31">
        <v>2</v>
      </c>
      <c r="RA215" s="31">
        <v>2</v>
      </c>
      <c r="RB215" s="31">
        <v>2</v>
      </c>
      <c r="RC215" s="31">
        <v>2</v>
      </c>
      <c r="RD215" s="31">
        <v>2</v>
      </c>
      <c r="RE215" s="31">
        <v>2</v>
      </c>
      <c r="RF215" s="31">
        <v>2</v>
      </c>
      <c r="RG215" s="31">
        <v>1</v>
      </c>
      <c r="RH215" s="31">
        <v>2</v>
      </c>
      <c r="RI215" s="31">
        <v>2</v>
      </c>
      <c r="RJ215" s="31">
        <v>2</v>
      </c>
      <c r="RK215" s="31">
        <v>2</v>
      </c>
      <c r="RL215" s="31">
        <v>2</v>
      </c>
      <c r="RM215" s="31">
        <v>1</v>
      </c>
      <c r="RN215" s="31">
        <v>2</v>
      </c>
      <c r="RO215" s="31">
        <v>2</v>
      </c>
      <c r="RP215" s="31">
        <v>2</v>
      </c>
      <c r="RQ215" s="31">
        <v>2</v>
      </c>
      <c r="RR215" s="31">
        <v>2</v>
      </c>
      <c r="RS215" s="31">
        <v>1</v>
      </c>
      <c r="RT215" s="31" t="s">
        <v>2979</v>
      </c>
      <c r="RU215" s="31" t="s">
        <v>2979</v>
      </c>
      <c r="RV215" s="31" t="s">
        <v>355</v>
      </c>
      <c r="RW215" s="31" t="s">
        <v>355</v>
      </c>
      <c r="RX215" s="31">
        <v>1</v>
      </c>
      <c r="RY215" s="31">
        <v>1</v>
      </c>
      <c r="RZ215" s="31">
        <v>2</v>
      </c>
      <c r="SA215" s="31">
        <v>2</v>
      </c>
      <c r="SB215" s="31">
        <v>2</v>
      </c>
      <c r="SC215" s="31">
        <v>2</v>
      </c>
      <c r="SD215" s="31">
        <v>1</v>
      </c>
      <c r="SE215" s="31">
        <v>1</v>
      </c>
      <c r="SF215" s="31">
        <v>2</v>
      </c>
      <c r="SG215" s="31">
        <v>2</v>
      </c>
      <c r="SH215" s="31">
        <v>2</v>
      </c>
      <c r="SI215" s="31">
        <v>2</v>
      </c>
      <c r="SJ215" s="31">
        <v>2</v>
      </c>
      <c r="SK215" s="31">
        <v>2</v>
      </c>
      <c r="SL215" s="31">
        <v>2</v>
      </c>
      <c r="SM215" s="31" t="s">
        <v>2153</v>
      </c>
      <c r="SO215" s="31">
        <v>2</v>
      </c>
      <c r="SP215" s="31">
        <v>2</v>
      </c>
      <c r="SQ215" s="31">
        <v>2</v>
      </c>
      <c r="SR215" s="31">
        <v>2</v>
      </c>
      <c r="SS215" s="31">
        <v>2</v>
      </c>
      <c r="ST215" s="31">
        <v>2</v>
      </c>
      <c r="SU215" s="31">
        <v>2</v>
      </c>
      <c r="SV215" s="31">
        <v>2</v>
      </c>
      <c r="SW215" s="31" t="s">
        <v>1442</v>
      </c>
      <c r="SZ215" s="31">
        <v>2</v>
      </c>
      <c r="TA215" s="31">
        <v>2</v>
      </c>
      <c r="TB215" s="31">
        <v>2</v>
      </c>
      <c r="TC215" s="31">
        <v>1</v>
      </c>
      <c r="TD215" s="31">
        <v>1</v>
      </c>
      <c r="TE215" s="31">
        <v>2</v>
      </c>
      <c r="TF215" s="31">
        <v>2</v>
      </c>
      <c r="TG215" s="31">
        <v>1</v>
      </c>
      <c r="TJ215" s="31" t="s">
        <v>2153</v>
      </c>
      <c r="TK215" s="31" t="s">
        <v>1442</v>
      </c>
      <c r="TS215" s="31">
        <v>2</v>
      </c>
      <c r="TT215" s="31">
        <v>2</v>
      </c>
      <c r="TU215" s="31">
        <v>2</v>
      </c>
      <c r="TV215" s="31">
        <v>2</v>
      </c>
      <c r="TW215" s="31">
        <v>2</v>
      </c>
      <c r="TX215" s="31">
        <v>2</v>
      </c>
      <c r="TY215" s="31">
        <v>2</v>
      </c>
      <c r="TZ215" s="31">
        <v>2</v>
      </c>
      <c r="UA215" s="31">
        <v>1</v>
      </c>
    </row>
    <row r="216" spans="1:547" s="31" customFormat="1" ht="13.5" customHeight="1">
      <c r="A216" s="31">
        <f t="shared" si="3"/>
        <v>214</v>
      </c>
      <c r="B216" s="31">
        <v>214</v>
      </c>
      <c r="C216" s="31">
        <v>25</v>
      </c>
      <c r="D216" s="31" t="s">
        <v>2899</v>
      </c>
      <c r="E216" s="31" t="s">
        <v>2980</v>
      </c>
      <c r="H216" s="31">
        <v>42409</v>
      </c>
      <c r="I216" s="31">
        <v>14703</v>
      </c>
      <c r="J216" s="31">
        <v>2</v>
      </c>
      <c r="K216" s="31">
        <v>1</v>
      </c>
      <c r="L216" s="31">
        <v>5</v>
      </c>
      <c r="M216" s="31">
        <v>2</v>
      </c>
      <c r="N216" s="31">
        <v>5</v>
      </c>
      <c r="O216" s="31">
        <v>2</v>
      </c>
      <c r="P216" s="31">
        <v>5</v>
      </c>
      <c r="Q216" s="31">
        <v>2</v>
      </c>
      <c r="R216" s="31">
        <v>41426</v>
      </c>
      <c r="S216" s="31">
        <v>41548</v>
      </c>
      <c r="T216" s="31">
        <v>41699</v>
      </c>
      <c r="V216" s="31">
        <v>42655</v>
      </c>
      <c r="W216" s="31">
        <v>2</v>
      </c>
      <c r="X216" s="31">
        <v>2</v>
      </c>
      <c r="Y216" s="31">
        <v>2</v>
      </c>
      <c r="Z216" s="31">
        <v>2</v>
      </c>
      <c r="AA216" s="31">
        <v>2</v>
      </c>
      <c r="AB216" s="31">
        <v>2</v>
      </c>
      <c r="AC216" s="31">
        <v>2</v>
      </c>
      <c r="AD216" s="31">
        <v>2</v>
      </c>
      <c r="AE216" s="31">
        <v>2</v>
      </c>
      <c r="AF216" s="31">
        <v>3</v>
      </c>
      <c r="AG216" s="31">
        <v>2</v>
      </c>
      <c r="AH216" s="31">
        <v>1</v>
      </c>
      <c r="AI216" s="31">
        <v>6</v>
      </c>
      <c r="AJ216" s="31">
        <v>2</v>
      </c>
      <c r="AK216" s="31">
        <v>4</v>
      </c>
      <c r="AL216" s="31">
        <v>2</v>
      </c>
      <c r="AN216" s="31">
        <v>2</v>
      </c>
      <c r="AO216" s="31">
        <v>2</v>
      </c>
      <c r="AP216" s="31">
        <v>2</v>
      </c>
      <c r="AQ216" s="31">
        <v>2</v>
      </c>
      <c r="AR216" s="31">
        <v>2</v>
      </c>
      <c r="AS216" s="31">
        <v>2</v>
      </c>
      <c r="AT216" s="31">
        <v>2</v>
      </c>
      <c r="AU216" s="31">
        <v>2</v>
      </c>
      <c r="AW216" s="31">
        <v>2</v>
      </c>
      <c r="AX216" s="31">
        <v>2</v>
      </c>
      <c r="AY216" s="31">
        <v>2</v>
      </c>
      <c r="AZ216" s="31">
        <v>1</v>
      </c>
      <c r="BA216" s="31">
        <v>1</v>
      </c>
      <c r="BB216" s="31">
        <v>2</v>
      </c>
      <c r="BD216" s="31">
        <v>1</v>
      </c>
      <c r="BE216" s="31">
        <v>2</v>
      </c>
      <c r="BF216" s="31">
        <v>2</v>
      </c>
      <c r="BG216" s="31">
        <v>1</v>
      </c>
      <c r="BH216" s="31">
        <v>1</v>
      </c>
      <c r="BI216" s="31">
        <v>2</v>
      </c>
      <c r="BK216" s="31">
        <v>1</v>
      </c>
      <c r="BL216" s="31">
        <v>2</v>
      </c>
      <c r="BM216" s="31">
        <v>1</v>
      </c>
      <c r="BN216" s="31">
        <v>2</v>
      </c>
      <c r="BO216" s="31">
        <v>2</v>
      </c>
      <c r="BP216" s="31">
        <v>1</v>
      </c>
      <c r="BQ216" s="31">
        <v>2</v>
      </c>
      <c r="BT216" s="31">
        <v>2</v>
      </c>
      <c r="BU216" s="31">
        <v>2</v>
      </c>
      <c r="BV216" s="31">
        <v>2</v>
      </c>
      <c r="BW216" s="31">
        <v>2</v>
      </c>
      <c r="BX216" s="31">
        <v>2</v>
      </c>
      <c r="BY216" s="31">
        <v>1</v>
      </c>
      <c r="BZ216" s="31">
        <v>2</v>
      </c>
      <c r="CA216" s="31">
        <v>2</v>
      </c>
      <c r="CB216" s="31">
        <v>2</v>
      </c>
      <c r="CC216" s="31">
        <v>2</v>
      </c>
      <c r="CD216" s="31">
        <v>1</v>
      </c>
      <c r="CE216" s="31">
        <v>111</v>
      </c>
      <c r="CH216" s="31">
        <v>1</v>
      </c>
      <c r="CM216" s="31">
        <v>8</v>
      </c>
      <c r="CN216" s="31">
        <v>13</v>
      </c>
      <c r="CO216" s="31">
        <v>6</v>
      </c>
      <c r="CP216" s="31">
        <v>11</v>
      </c>
      <c r="CQ216" s="31">
        <v>16</v>
      </c>
      <c r="CR216" s="31">
        <v>21</v>
      </c>
      <c r="DA216" s="31">
        <v>2</v>
      </c>
      <c r="DB216" s="31">
        <v>2</v>
      </c>
      <c r="DC216" s="31">
        <v>4.5</v>
      </c>
      <c r="DD216" s="31">
        <v>4</v>
      </c>
      <c r="DE216" s="31">
        <v>6</v>
      </c>
      <c r="DF216" s="31">
        <v>3</v>
      </c>
      <c r="DG216" s="31">
        <v>4</v>
      </c>
      <c r="DH216" s="31">
        <v>3</v>
      </c>
      <c r="DI216" s="31">
        <v>2</v>
      </c>
      <c r="DJ216" s="31">
        <v>1</v>
      </c>
      <c r="DK216" s="31">
        <v>0</v>
      </c>
      <c r="DL216" s="31">
        <v>2</v>
      </c>
      <c r="DM216" s="31">
        <v>3</v>
      </c>
      <c r="DN216" s="31">
        <v>1</v>
      </c>
      <c r="DO216" s="31">
        <v>2</v>
      </c>
      <c r="DP216" s="31">
        <v>2</v>
      </c>
      <c r="DQ216" s="31">
        <v>4</v>
      </c>
      <c r="DR216" s="31">
        <v>27</v>
      </c>
      <c r="DS216" s="31">
        <v>0.65024160732451597</v>
      </c>
      <c r="DT216" s="31">
        <v>8.42</v>
      </c>
      <c r="DV216" s="31">
        <v>3.17</v>
      </c>
      <c r="DW216" s="31" t="s">
        <v>2901</v>
      </c>
      <c r="EB216" s="31">
        <v>53</v>
      </c>
      <c r="EC216" s="31">
        <v>72</v>
      </c>
      <c r="ED216" s="31">
        <v>127</v>
      </c>
      <c r="EE216" s="31" t="s">
        <v>2902</v>
      </c>
      <c r="EF216" s="31">
        <v>4.76</v>
      </c>
      <c r="EI216" s="31" t="s">
        <v>2238</v>
      </c>
      <c r="EJ216" s="31">
        <v>1.45</v>
      </c>
      <c r="EM216" s="31" t="s">
        <v>2238</v>
      </c>
      <c r="EN216" s="31">
        <v>2.68</v>
      </c>
      <c r="EQ216" s="31" t="s">
        <v>2238</v>
      </c>
      <c r="ER216" s="31">
        <v>1.85</v>
      </c>
      <c r="EU216" s="31" t="s">
        <v>2238</v>
      </c>
      <c r="EV216" s="31">
        <v>1</v>
      </c>
      <c r="EW216" s="31">
        <v>2</v>
      </c>
      <c r="EX216" s="31">
        <v>2</v>
      </c>
      <c r="EY216" s="31">
        <v>1</v>
      </c>
      <c r="EZ216" s="31">
        <v>1</v>
      </c>
      <c r="FE216" s="31">
        <v>83.7</v>
      </c>
      <c r="FK216" s="31">
        <v>2</v>
      </c>
      <c r="FL216" s="31">
        <v>2</v>
      </c>
      <c r="FM216" s="31">
        <v>2</v>
      </c>
      <c r="FN216" s="31">
        <v>2</v>
      </c>
      <c r="FO216" s="31">
        <v>2</v>
      </c>
      <c r="FP216" s="31">
        <v>2</v>
      </c>
      <c r="FQ216" s="31">
        <v>2</v>
      </c>
      <c r="FR216" s="31">
        <v>2</v>
      </c>
      <c r="FS216" s="31">
        <v>4</v>
      </c>
      <c r="FT216" s="31">
        <v>2</v>
      </c>
      <c r="FU216" s="31">
        <v>2</v>
      </c>
      <c r="FV216" s="31">
        <v>2</v>
      </c>
      <c r="FW216" s="31">
        <v>1</v>
      </c>
      <c r="FX216" s="31">
        <v>1</v>
      </c>
      <c r="FY216" s="31">
        <v>2</v>
      </c>
      <c r="GA216" s="31">
        <v>2</v>
      </c>
      <c r="GB216" s="31">
        <v>2</v>
      </c>
      <c r="GC216" s="31">
        <v>1</v>
      </c>
      <c r="GD216" s="31">
        <v>1960</v>
      </c>
      <c r="GE216" s="31">
        <v>1</v>
      </c>
      <c r="GF216" s="31">
        <v>2005</v>
      </c>
      <c r="GG216" s="31">
        <v>0.25</v>
      </c>
      <c r="GH216" s="31">
        <v>2</v>
      </c>
      <c r="GJ216" s="31">
        <v>2</v>
      </c>
      <c r="GL216" s="31">
        <v>1</v>
      </c>
      <c r="GM216" s="31">
        <v>2014</v>
      </c>
      <c r="GN216" s="31" t="s">
        <v>2981</v>
      </c>
      <c r="GO216" s="31">
        <v>2</v>
      </c>
      <c r="GQ216" s="31">
        <v>2</v>
      </c>
      <c r="GS216" s="31">
        <v>2</v>
      </c>
      <c r="GU216" s="31">
        <v>2</v>
      </c>
      <c r="GW216" s="31">
        <v>2</v>
      </c>
      <c r="GY216" s="31">
        <v>2</v>
      </c>
      <c r="HA216" s="31">
        <v>2</v>
      </c>
      <c r="HM216" s="31">
        <v>2</v>
      </c>
      <c r="HP216" s="31">
        <v>2</v>
      </c>
      <c r="HQ216" s="31">
        <v>2</v>
      </c>
      <c r="HR216" s="31">
        <v>2</v>
      </c>
      <c r="HS216" s="31">
        <v>2</v>
      </c>
      <c r="HT216" s="31">
        <v>2</v>
      </c>
      <c r="HU216" s="31">
        <v>2</v>
      </c>
      <c r="HV216" s="31">
        <v>2</v>
      </c>
      <c r="HZ216" s="31">
        <v>2</v>
      </c>
      <c r="IA216" s="31">
        <v>2</v>
      </c>
      <c r="IB216" s="31">
        <v>2</v>
      </c>
      <c r="IC216" s="31">
        <v>2</v>
      </c>
      <c r="ID216" s="31">
        <v>2</v>
      </c>
      <c r="IE216" s="31">
        <v>2</v>
      </c>
      <c r="IF216" s="31">
        <v>2</v>
      </c>
      <c r="IJ216" s="31">
        <v>2</v>
      </c>
      <c r="IK216" s="31">
        <v>2</v>
      </c>
      <c r="IL216" s="31">
        <v>2</v>
      </c>
      <c r="IM216" s="31">
        <v>2</v>
      </c>
      <c r="IN216" s="31">
        <v>2</v>
      </c>
      <c r="IO216" s="31">
        <v>2</v>
      </c>
      <c r="IP216" s="31">
        <v>2</v>
      </c>
      <c r="IT216" s="31">
        <v>2</v>
      </c>
      <c r="IU216" s="31">
        <v>2</v>
      </c>
      <c r="IV216" s="31">
        <v>2</v>
      </c>
      <c r="IW216" s="31">
        <v>2</v>
      </c>
      <c r="IX216" s="31">
        <v>2</v>
      </c>
      <c r="IY216" s="31">
        <v>2</v>
      </c>
      <c r="IZ216" s="31">
        <v>2</v>
      </c>
      <c r="JD216" s="31">
        <v>2</v>
      </c>
      <c r="JE216" s="31">
        <v>2</v>
      </c>
      <c r="JF216" s="31">
        <v>2</v>
      </c>
      <c r="JG216" s="31">
        <v>2</v>
      </c>
      <c r="JH216" s="31">
        <v>2</v>
      </c>
      <c r="JI216" s="31">
        <v>2</v>
      </c>
      <c r="JJ216" s="31">
        <v>2</v>
      </c>
      <c r="JZ216" s="31">
        <v>2</v>
      </c>
      <c r="KA216" s="31" t="s">
        <v>2982</v>
      </c>
      <c r="KB216" s="31">
        <v>83</v>
      </c>
      <c r="KC216" s="31">
        <v>2</v>
      </c>
      <c r="KD216" s="31" t="s">
        <v>368</v>
      </c>
      <c r="KE216" s="31">
        <v>72</v>
      </c>
      <c r="KF216" s="31" t="s">
        <v>361</v>
      </c>
      <c r="KG216" s="31" t="s">
        <v>2983</v>
      </c>
      <c r="KH216" s="31">
        <v>70</v>
      </c>
      <c r="LA216" s="31" t="s">
        <v>359</v>
      </c>
      <c r="LB216" s="31" t="s">
        <v>364</v>
      </c>
      <c r="LC216" s="31">
        <v>2</v>
      </c>
      <c r="LE216" s="31" t="s">
        <v>359</v>
      </c>
      <c r="LF216" s="31">
        <v>2</v>
      </c>
      <c r="LG216" s="31">
        <v>2</v>
      </c>
      <c r="LH216" s="31">
        <v>2</v>
      </c>
      <c r="LI216" s="31">
        <v>2</v>
      </c>
      <c r="LK216" s="31">
        <v>2</v>
      </c>
      <c r="LM216" s="31">
        <v>2</v>
      </c>
      <c r="LO216" s="31">
        <v>2</v>
      </c>
      <c r="LQ216" s="31">
        <v>2</v>
      </c>
      <c r="LS216" s="31">
        <v>2</v>
      </c>
      <c r="LU216" s="31">
        <v>2</v>
      </c>
      <c r="LW216" s="31">
        <v>2</v>
      </c>
      <c r="LY216" s="31">
        <v>2</v>
      </c>
      <c r="MA216" s="31">
        <v>2</v>
      </c>
      <c r="MC216" s="31">
        <v>2</v>
      </c>
      <c r="ME216" s="31">
        <v>2</v>
      </c>
      <c r="MG216" s="31">
        <v>2</v>
      </c>
      <c r="MI216" s="31">
        <v>2</v>
      </c>
      <c r="MK216" s="31">
        <v>2</v>
      </c>
      <c r="MM216" s="31">
        <v>2</v>
      </c>
      <c r="MO216" s="31">
        <v>2</v>
      </c>
      <c r="MQ216" s="31">
        <v>2</v>
      </c>
      <c r="MS216" s="31">
        <v>2</v>
      </c>
      <c r="MU216" s="31">
        <v>2</v>
      </c>
      <c r="MW216" s="31">
        <v>2</v>
      </c>
      <c r="MY216" s="31" t="s">
        <v>355</v>
      </c>
      <c r="NC216" s="31">
        <v>2</v>
      </c>
      <c r="NE216" s="31">
        <v>2</v>
      </c>
      <c r="NG216" s="31">
        <v>2</v>
      </c>
      <c r="NI216" s="31">
        <v>2</v>
      </c>
      <c r="NK216" s="31">
        <v>2</v>
      </c>
      <c r="NM216" s="31">
        <v>2</v>
      </c>
      <c r="NO216" s="31">
        <v>2</v>
      </c>
      <c r="NQ216" s="31">
        <v>2</v>
      </c>
      <c r="NS216" s="31">
        <v>2</v>
      </c>
      <c r="NU216" s="31">
        <v>2</v>
      </c>
      <c r="NW216" s="31">
        <v>2</v>
      </c>
      <c r="NY216" s="31">
        <v>2</v>
      </c>
      <c r="OA216" s="31">
        <v>2</v>
      </c>
      <c r="OC216" s="31">
        <v>2</v>
      </c>
      <c r="OE216" s="31">
        <v>2</v>
      </c>
      <c r="OG216" s="31">
        <v>2</v>
      </c>
      <c r="OI216" s="31">
        <v>2</v>
      </c>
      <c r="OK216" s="31">
        <v>2</v>
      </c>
      <c r="OM216" s="31">
        <v>2</v>
      </c>
      <c r="OO216" s="31">
        <v>2</v>
      </c>
      <c r="OQ216" s="31" t="s">
        <v>355</v>
      </c>
      <c r="OS216" s="31">
        <v>2</v>
      </c>
      <c r="OU216" s="31">
        <v>2</v>
      </c>
      <c r="OW216" s="31">
        <v>2</v>
      </c>
      <c r="OY216" s="31">
        <v>2</v>
      </c>
      <c r="PA216" s="31">
        <v>2</v>
      </c>
      <c r="PC216" s="31">
        <v>2</v>
      </c>
      <c r="PE216" s="31">
        <v>2</v>
      </c>
      <c r="PG216" s="31">
        <v>2</v>
      </c>
      <c r="PI216" s="31">
        <v>2</v>
      </c>
      <c r="PK216" s="31">
        <v>2</v>
      </c>
      <c r="PM216" s="31">
        <v>2</v>
      </c>
      <c r="PO216" s="31">
        <v>2</v>
      </c>
      <c r="PQ216" s="31">
        <v>2</v>
      </c>
      <c r="PS216" s="31">
        <v>2</v>
      </c>
      <c r="PU216" s="31">
        <v>2</v>
      </c>
      <c r="PW216" s="31">
        <v>2</v>
      </c>
      <c r="PY216" s="31">
        <v>2</v>
      </c>
      <c r="QA216" s="31">
        <v>2</v>
      </c>
      <c r="QC216" s="31">
        <v>2</v>
      </c>
      <c r="QE216" s="31">
        <v>2</v>
      </c>
      <c r="QG216" s="31">
        <v>2</v>
      </c>
      <c r="QI216" s="31" t="s">
        <v>355</v>
      </c>
      <c r="QK216" s="31">
        <v>1</v>
      </c>
      <c r="QL216" s="31">
        <v>2</v>
      </c>
      <c r="QM216" s="31">
        <v>2</v>
      </c>
      <c r="QN216" s="31">
        <v>2</v>
      </c>
      <c r="QO216" s="31">
        <v>2</v>
      </c>
      <c r="QP216" s="31">
        <v>2</v>
      </c>
      <c r="QQ216" s="31">
        <v>2</v>
      </c>
      <c r="QR216" s="31">
        <v>2</v>
      </c>
      <c r="QS216" s="31">
        <v>2</v>
      </c>
      <c r="QT216" s="31">
        <v>2</v>
      </c>
      <c r="QU216" s="31">
        <v>2</v>
      </c>
      <c r="QV216" s="31">
        <v>2</v>
      </c>
      <c r="QW216" s="31">
        <v>2</v>
      </c>
      <c r="QX216" s="31">
        <v>2</v>
      </c>
      <c r="QY216" s="31">
        <v>2</v>
      </c>
      <c r="QZ216" s="31">
        <v>2</v>
      </c>
      <c r="RA216" s="31">
        <v>2</v>
      </c>
      <c r="RB216" s="31">
        <v>2</v>
      </c>
      <c r="RC216" s="31">
        <v>2</v>
      </c>
      <c r="RD216" s="31">
        <v>2</v>
      </c>
      <c r="RE216" s="31">
        <v>1</v>
      </c>
      <c r="RF216" s="31">
        <v>2</v>
      </c>
      <c r="RG216" s="31">
        <v>2</v>
      </c>
      <c r="RH216" s="31">
        <v>2</v>
      </c>
      <c r="RI216" s="31">
        <v>1</v>
      </c>
      <c r="RJ216" s="31">
        <v>2</v>
      </c>
      <c r="RK216" s="31">
        <v>2</v>
      </c>
      <c r="RL216" s="31">
        <v>2</v>
      </c>
      <c r="RM216" s="31">
        <v>2</v>
      </c>
      <c r="RN216" s="31">
        <v>2</v>
      </c>
      <c r="RO216" s="31">
        <v>2</v>
      </c>
      <c r="RP216" s="31">
        <v>2</v>
      </c>
      <c r="RQ216" s="31">
        <v>2</v>
      </c>
      <c r="RR216" s="31">
        <v>2</v>
      </c>
      <c r="RS216" s="31">
        <v>1</v>
      </c>
      <c r="RT216" s="31" t="s">
        <v>2984</v>
      </c>
      <c r="RU216" s="31" t="s">
        <v>2984</v>
      </c>
      <c r="RV216" s="31" t="s">
        <v>2248</v>
      </c>
      <c r="RW216" s="31" t="s">
        <v>2248</v>
      </c>
      <c r="RX216" s="31">
        <v>5</v>
      </c>
      <c r="RY216" s="31">
        <v>2</v>
      </c>
      <c r="RZ216" s="31">
        <v>2</v>
      </c>
      <c r="SA216" s="31">
        <v>2</v>
      </c>
      <c r="SB216" s="31">
        <v>2</v>
      </c>
      <c r="SC216" s="31">
        <v>2</v>
      </c>
      <c r="SD216" s="31">
        <v>5</v>
      </c>
      <c r="SE216" s="31">
        <v>2</v>
      </c>
      <c r="SF216" s="31">
        <v>2</v>
      </c>
      <c r="SG216" s="31">
        <v>2</v>
      </c>
      <c r="SH216" s="31">
        <v>2</v>
      </c>
      <c r="SI216" s="31">
        <v>2</v>
      </c>
      <c r="SJ216" s="31">
        <v>2</v>
      </c>
      <c r="SK216" s="31">
        <v>2</v>
      </c>
      <c r="SL216" s="31">
        <v>2</v>
      </c>
      <c r="SM216" s="31" t="s">
        <v>1442</v>
      </c>
      <c r="SO216" s="31">
        <v>2</v>
      </c>
      <c r="SP216" s="31">
        <v>2</v>
      </c>
      <c r="SQ216" s="31">
        <v>2</v>
      </c>
      <c r="SR216" s="31">
        <v>2</v>
      </c>
      <c r="SS216" s="31">
        <v>2</v>
      </c>
      <c r="ST216" s="31">
        <v>2</v>
      </c>
      <c r="SU216" s="31">
        <v>2</v>
      </c>
      <c r="SV216" s="31">
        <v>2</v>
      </c>
      <c r="SW216" s="31" t="s">
        <v>2985</v>
      </c>
      <c r="SX216" s="31">
        <v>0</v>
      </c>
      <c r="SZ216" s="31">
        <v>2</v>
      </c>
      <c r="TA216" s="31">
        <v>2</v>
      </c>
      <c r="TB216" s="31">
        <v>2</v>
      </c>
      <c r="TC216" s="31">
        <v>1</v>
      </c>
      <c r="TD216" s="31">
        <v>1</v>
      </c>
      <c r="TE216" s="31">
        <v>1</v>
      </c>
      <c r="TF216" s="31">
        <v>1</v>
      </c>
      <c r="TG216" s="31">
        <v>2</v>
      </c>
      <c r="TH216" s="31" t="s">
        <v>2986</v>
      </c>
      <c r="TJ216" s="31" t="s">
        <v>1442</v>
      </c>
      <c r="TK216" s="31" t="s">
        <v>2985</v>
      </c>
      <c r="TL216" s="31" t="s">
        <v>1442</v>
      </c>
      <c r="TQ216" s="31">
        <v>6</v>
      </c>
      <c r="TS216" s="31">
        <v>2</v>
      </c>
      <c r="TT216" s="31">
        <v>2</v>
      </c>
      <c r="TU216" s="31">
        <v>2</v>
      </c>
      <c r="TV216" s="31">
        <v>1</v>
      </c>
      <c r="TW216" s="31">
        <v>1</v>
      </c>
      <c r="TX216" s="31">
        <v>1</v>
      </c>
      <c r="TY216" s="31">
        <v>1</v>
      </c>
      <c r="TZ216" s="31">
        <v>1</v>
      </c>
      <c r="UA216" s="31">
        <v>1</v>
      </c>
    </row>
    <row r="217" spans="1:547" s="31" customFormat="1" ht="13.5" customHeight="1">
      <c r="A217" s="31">
        <f t="shared" si="3"/>
        <v>215</v>
      </c>
      <c r="B217" s="31">
        <v>215</v>
      </c>
      <c r="C217" s="31">
        <v>26</v>
      </c>
      <c r="D217" s="31" t="s">
        <v>2899</v>
      </c>
      <c r="E217" s="31" t="s">
        <v>2987</v>
      </c>
      <c r="H217" s="31">
        <v>42408</v>
      </c>
      <c r="I217" s="31">
        <v>28627</v>
      </c>
      <c r="J217" s="31">
        <v>2</v>
      </c>
      <c r="K217" s="31">
        <v>1</v>
      </c>
      <c r="L217" s="31">
        <v>5</v>
      </c>
      <c r="M217" s="31">
        <v>2</v>
      </c>
      <c r="N217" s="31">
        <v>2</v>
      </c>
      <c r="O217" s="31">
        <v>1</v>
      </c>
      <c r="R217" s="31">
        <v>42064</v>
      </c>
      <c r="S217" s="31">
        <v>42339</v>
      </c>
      <c r="T217" s="31">
        <v>42401</v>
      </c>
      <c r="W217" s="31">
        <v>2</v>
      </c>
      <c r="X217" s="31">
        <v>2</v>
      </c>
      <c r="Y217" s="31">
        <v>2</v>
      </c>
      <c r="Z217" s="31">
        <v>2</v>
      </c>
      <c r="AA217" s="31">
        <v>2</v>
      </c>
      <c r="AB217" s="31">
        <v>2</v>
      </c>
      <c r="AC217" s="31">
        <v>2</v>
      </c>
      <c r="AD217" s="31">
        <v>1</v>
      </c>
      <c r="AE217" s="31">
        <v>2</v>
      </c>
      <c r="AF217" s="31">
        <v>3</v>
      </c>
      <c r="AG217" s="31">
        <v>1</v>
      </c>
      <c r="AH217" s="31">
        <v>1</v>
      </c>
      <c r="AI217" s="31">
        <v>6</v>
      </c>
      <c r="AJ217" s="31">
        <v>1</v>
      </c>
      <c r="AK217" s="31">
        <v>4</v>
      </c>
      <c r="AL217" s="31">
        <v>2</v>
      </c>
      <c r="AN217" s="31">
        <v>2</v>
      </c>
      <c r="AO217" s="31">
        <v>2</v>
      </c>
      <c r="AP217" s="31">
        <v>2</v>
      </c>
      <c r="AQ217" s="31">
        <v>2</v>
      </c>
      <c r="AR217" s="31">
        <v>1</v>
      </c>
      <c r="AS217" s="31">
        <v>2</v>
      </c>
      <c r="AT217" s="31">
        <v>2</v>
      </c>
      <c r="AU217" s="31">
        <v>2</v>
      </c>
      <c r="AW217" s="31">
        <v>2</v>
      </c>
      <c r="AX217" s="31">
        <v>2</v>
      </c>
      <c r="AY217" s="31">
        <v>2</v>
      </c>
      <c r="AZ217" s="31">
        <v>1</v>
      </c>
      <c r="BA217" s="31">
        <v>1</v>
      </c>
      <c r="BB217" s="31">
        <v>1</v>
      </c>
      <c r="BD217" s="31">
        <v>2</v>
      </c>
      <c r="BE217" s="31">
        <v>2</v>
      </c>
      <c r="BF217" s="31">
        <v>2</v>
      </c>
      <c r="BG217" s="31">
        <v>2</v>
      </c>
      <c r="BH217" s="31">
        <v>2</v>
      </c>
      <c r="BI217" s="31">
        <v>2</v>
      </c>
      <c r="BK217" s="31">
        <v>2</v>
      </c>
      <c r="BL217" s="31">
        <v>2</v>
      </c>
      <c r="BM217" s="31">
        <v>2</v>
      </c>
      <c r="BN217" s="31">
        <v>2</v>
      </c>
      <c r="BO217" s="31">
        <v>2</v>
      </c>
      <c r="BP217" s="31">
        <v>2</v>
      </c>
      <c r="BR217" s="31">
        <v>1</v>
      </c>
      <c r="BT217" s="31">
        <v>2</v>
      </c>
      <c r="BU217" s="31">
        <v>2</v>
      </c>
      <c r="BV217" s="31">
        <v>2</v>
      </c>
      <c r="BW217" s="31">
        <v>2</v>
      </c>
      <c r="BX217" s="31">
        <v>2</v>
      </c>
      <c r="BY217" s="31">
        <v>1</v>
      </c>
      <c r="BZ217" s="31">
        <v>2</v>
      </c>
      <c r="CA217" s="31">
        <v>2</v>
      </c>
      <c r="CB217" s="31">
        <v>2</v>
      </c>
      <c r="CC217" s="31">
        <v>2</v>
      </c>
      <c r="CD217" s="31">
        <v>1</v>
      </c>
      <c r="CE217" s="31">
        <v>95</v>
      </c>
      <c r="CH217" s="31">
        <v>1</v>
      </c>
      <c r="CM217" s="31">
        <v>4</v>
      </c>
      <c r="CN217" s="31">
        <v>9</v>
      </c>
      <c r="DA217" s="31">
        <v>2</v>
      </c>
      <c r="DF217" s="31">
        <v>4</v>
      </c>
      <c r="DG217" s="31">
        <v>4</v>
      </c>
      <c r="DH217" s="31">
        <v>4</v>
      </c>
      <c r="DI217" s="31">
        <v>3</v>
      </c>
      <c r="DJ217" s="31">
        <v>3</v>
      </c>
      <c r="DK217" s="31">
        <v>3</v>
      </c>
      <c r="DL217" s="31">
        <v>4</v>
      </c>
      <c r="DM217" s="31">
        <v>4</v>
      </c>
      <c r="DN217" s="31">
        <v>4</v>
      </c>
      <c r="DO217" s="31">
        <v>4</v>
      </c>
      <c r="DP217" s="31">
        <v>4</v>
      </c>
      <c r="DQ217" s="31">
        <v>4</v>
      </c>
      <c r="DR217" s="31">
        <v>45</v>
      </c>
      <c r="DS217" s="31">
        <v>0.26544331395348802</v>
      </c>
      <c r="DT217" s="31">
        <v>3.14</v>
      </c>
      <c r="DV217" s="31">
        <v>3.17</v>
      </c>
      <c r="DW217" s="31" t="s">
        <v>2901</v>
      </c>
      <c r="EB217" s="31">
        <v>83</v>
      </c>
      <c r="EC217" s="31">
        <v>74</v>
      </c>
      <c r="ED217" s="31">
        <v>110</v>
      </c>
      <c r="EE217" s="31" t="s">
        <v>2902</v>
      </c>
      <c r="EV217" s="31">
        <v>2</v>
      </c>
      <c r="EW217" s="31">
        <v>2</v>
      </c>
      <c r="EX217" s="31">
        <v>2</v>
      </c>
      <c r="EY217" s="31">
        <v>2</v>
      </c>
      <c r="EZ217" s="31">
        <v>1</v>
      </c>
      <c r="FA217" s="31">
        <v>1</v>
      </c>
      <c r="FB217" s="31">
        <v>1</v>
      </c>
      <c r="FC217" s="31">
        <v>1</v>
      </c>
      <c r="FD217" s="31">
        <v>101</v>
      </c>
      <c r="FE217" s="31">
        <v>96</v>
      </c>
      <c r="FF217" s="31">
        <v>80.400000000000006</v>
      </c>
      <c r="FK217" s="31">
        <v>2</v>
      </c>
      <c r="FL217" s="31">
        <v>2</v>
      </c>
      <c r="FM217" s="31">
        <v>2</v>
      </c>
      <c r="FN217" s="31">
        <v>2</v>
      </c>
      <c r="FO217" s="31">
        <v>2</v>
      </c>
      <c r="FP217" s="31">
        <v>2</v>
      </c>
      <c r="FQ217" s="31">
        <v>1</v>
      </c>
      <c r="FR217" s="31">
        <v>2</v>
      </c>
      <c r="FS217" s="31">
        <v>4</v>
      </c>
      <c r="FT217" s="31">
        <v>2</v>
      </c>
      <c r="FU217" s="31">
        <v>2</v>
      </c>
      <c r="FV217" s="31">
        <v>2</v>
      </c>
      <c r="FW217" s="31">
        <v>1</v>
      </c>
      <c r="FX217" s="31">
        <v>1</v>
      </c>
      <c r="FY217" s="31">
        <v>2</v>
      </c>
      <c r="GA217" s="31">
        <v>2</v>
      </c>
      <c r="GB217" s="31">
        <v>2</v>
      </c>
      <c r="GC217" s="31">
        <v>1</v>
      </c>
      <c r="GD217" s="31">
        <v>1990</v>
      </c>
      <c r="GE217" s="31">
        <v>1</v>
      </c>
      <c r="GG217" s="31">
        <v>1.5</v>
      </c>
      <c r="GH217" s="31">
        <v>2</v>
      </c>
      <c r="GJ217" s="31">
        <v>2</v>
      </c>
      <c r="GL217" s="31">
        <v>2</v>
      </c>
      <c r="GO217" s="31">
        <v>2</v>
      </c>
      <c r="GQ217" s="31">
        <v>2</v>
      </c>
      <c r="GS217" s="31">
        <v>2</v>
      </c>
      <c r="GU217" s="31">
        <v>2</v>
      </c>
      <c r="GW217" s="31">
        <v>2</v>
      </c>
      <c r="GY217" s="31">
        <v>2</v>
      </c>
      <c r="HM217" s="31">
        <v>2</v>
      </c>
      <c r="HP217" s="31">
        <v>2</v>
      </c>
      <c r="HQ217" s="31">
        <v>2</v>
      </c>
      <c r="HR217" s="31">
        <v>2</v>
      </c>
      <c r="HS217" s="31">
        <v>2</v>
      </c>
      <c r="HT217" s="31">
        <v>2</v>
      </c>
      <c r="HU217" s="31">
        <v>2</v>
      </c>
      <c r="HV217" s="31">
        <v>2</v>
      </c>
      <c r="HZ217" s="31">
        <v>2</v>
      </c>
      <c r="IA217" s="31">
        <v>2</v>
      </c>
      <c r="IB217" s="31">
        <v>2</v>
      </c>
      <c r="IC217" s="31">
        <v>2</v>
      </c>
      <c r="ID217" s="31">
        <v>2</v>
      </c>
      <c r="IE217" s="31">
        <v>2</v>
      </c>
      <c r="IF217" s="31">
        <v>2</v>
      </c>
      <c r="IJ217" s="31">
        <v>2</v>
      </c>
      <c r="IK217" s="31">
        <v>2</v>
      </c>
      <c r="IL217" s="31">
        <v>2</v>
      </c>
      <c r="IM217" s="31">
        <v>2</v>
      </c>
      <c r="IN217" s="31">
        <v>2</v>
      </c>
      <c r="IO217" s="31">
        <v>2</v>
      </c>
      <c r="IP217" s="31">
        <v>2</v>
      </c>
      <c r="IT217" s="31">
        <v>2</v>
      </c>
      <c r="IU217" s="31">
        <v>2</v>
      </c>
      <c r="IV217" s="31">
        <v>2</v>
      </c>
      <c r="IW217" s="31">
        <v>2</v>
      </c>
      <c r="IX217" s="31">
        <v>2</v>
      </c>
      <c r="IY217" s="31">
        <v>2</v>
      </c>
      <c r="IZ217" s="31">
        <v>2</v>
      </c>
      <c r="JD217" s="31">
        <v>2</v>
      </c>
      <c r="JE217" s="31">
        <v>2</v>
      </c>
      <c r="JF217" s="31">
        <v>2</v>
      </c>
      <c r="JG217" s="31">
        <v>2</v>
      </c>
      <c r="JH217" s="31">
        <v>2</v>
      </c>
      <c r="JI217" s="31">
        <v>2</v>
      </c>
      <c r="JJ217" s="31">
        <v>2</v>
      </c>
      <c r="JZ217" s="31">
        <v>1</v>
      </c>
      <c r="KC217" s="31">
        <v>1</v>
      </c>
      <c r="LC217" s="31">
        <v>2</v>
      </c>
      <c r="LE217" s="31" t="s">
        <v>369</v>
      </c>
      <c r="LF217" s="31">
        <v>2</v>
      </c>
      <c r="LG217" s="31">
        <v>2</v>
      </c>
      <c r="LH217" s="31">
        <v>1</v>
      </c>
      <c r="LI217" s="31">
        <v>2</v>
      </c>
      <c r="LK217" s="31">
        <v>2</v>
      </c>
      <c r="LM217" s="31">
        <v>2</v>
      </c>
      <c r="LO217" s="31">
        <v>2</v>
      </c>
      <c r="LQ217" s="31">
        <v>2</v>
      </c>
      <c r="LS217" s="31">
        <v>2</v>
      </c>
      <c r="LU217" s="31">
        <v>2</v>
      </c>
      <c r="LW217" s="31">
        <v>2</v>
      </c>
      <c r="LY217" s="31">
        <v>2</v>
      </c>
      <c r="MA217" s="31">
        <v>2</v>
      </c>
      <c r="MC217" s="31">
        <v>2</v>
      </c>
      <c r="ME217" s="31">
        <v>2</v>
      </c>
      <c r="MG217" s="31">
        <v>2</v>
      </c>
      <c r="MI217" s="31">
        <v>2</v>
      </c>
      <c r="MK217" s="31">
        <v>2</v>
      </c>
      <c r="MM217" s="31">
        <v>2</v>
      </c>
      <c r="MO217" s="31">
        <v>2</v>
      </c>
      <c r="MQ217" s="31">
        <v>2</v>
      </c>
      <c r="MS217" s="31">
        <v>2</v>
      </c>
      <c r="MU217" s="31">
        <v>2</v>
      </c>
      <c r="MW217" s="31">
        <v>1</v>
      </c>
      <c r="MX217" s="31">
        <v>7</v>
      </c>
      <c r="MY217" s="31" t="s">
        <v>355</v>
      </c>
      <c r="NC217" s="31">
        <v>2</v>
      </c>
      <c r="NE217" s="31">
        <v>2</v>
      </c>
      <c r="NG217" s="31">
        <v>1</v>
      </c>
      <c r="NH217" s="31">
        <v>2</v>
      </c>
      <c r="NI217" s="31">
        <v>2</v>
      </c>
      <c r="NK217" s="31">
        <v>2</v>
      </c>
      <c r="NM217" s="31">
        <v>2</v>
      </c>
      <c r="NO217" s="31">
        <v>2</v>
      </c>
      <c r="NQ217" s="31">
        <v>2</v>
      </c>
      <c r="NS217" s="31">
        <v>2</v>
      </c>
      <c r="NU217" s="31">
        <v>2</v>
      </c>
      <c r="NW217" s="31">
        <v>2</v>
      </c>
      <c r="NY217" s="31">
        <v>2</v>
      </c>
      <c r="OA217" s="31">
        <v>2</v>
      </c>
      <c r="OC217" s="31">
        <v>2</v>
      </c>
      <c r="OE217" s="31">
        <v>1</v>
      </c>
      <c r="OF217" s="31">
        <v>0.5</v>
      </c>
      <c r="OG217" s="31">
        <v>2</v>
      </c>
      <c r="OI217" s="31">
        <v>2</v>
      </c>
      <c r="OK217" s="31">
        <v>2</v>
      </c>
      <c r="OM217" s="31">
        <v>2</v>
      </c>
      <c r="OO217" s="31">
        <v>2</v>
      </c>
      <c r="OQ217" s="31" t="s">
        <v>355</v>
      </c>
      <c r="OS217" s="31">
        <v>2</v>
      </c>
      <c r="OU217" s="31">
        <v>2</v>
      </c>
      <c r="OW217" s="31">
        <v>2</v>
      </c>
      <c r="OY217" s="31">
        <v>2</v>
      </c>
      <c r="PA217" s="31">
        <v>2</v>
      </c>
      <c r="PC217" s="31">
        <v>2</v>
      </c>
      <c r="PE217" s="31">
        <v>2</v>
      </c>
      <c r="PG217" s="31">
        <v>2</v>
      </c>
      <c r="PI217" s="31">
        <v>2</v>
      </c>
      <c r="PK217" s="31">
        <v>2</v>
      </c>
      <c r="PM217" s="31">
        <v>2</v>
      </c>
      <c r="PO217" s="31">
        <v>2</v>
      </c>
      <c r="PQ217" s="31">
        <v>2</v>
      </c>
      <c r="PS217" s="31">
        <v>2</v>
      </c>
      <c r="PU217" s="31">
        <v>2</v>
      </c>
      <c r="PW217" s="31">
        <v>2</v>
      </c>
      <c r="PY217" s="31">
        <v>2</v>
      </c>
      <c r="QA217" s="31">
        <v>2</v>
      </c>
      <c r="QC217" s="31">
        <v>2</v>
      </c>
      <c r="QE217" s="31">
        <v>2</v>
      </c>
      <c r="QG217" s="31">
        <v>2</v>
      </c>
      <c r="QI217" s="31" t="s">
        <v>355</v>
      </c>
      <c r="QK217" s="31">
        <v>1</v>
      </c>
      <c r="QL217" s="31">
        <v>1</v>
      </c>
      <c r="QM217" s="31">
        <v>1</v>
      </c>
      <c r="QN217" s="31">
        <v>2</v>
      </c>
      <c r="QO217" s="31">
        <v>2</v>
      </c>
      <c r="QP217" s="31">
        <v>2</v>
      </c>
      <c r="QQ217" s="31">
        <v>1</v>
      </c>
      <c r="QR217" s="31">
        <v>1</v>
      </c>
      <c r="QS217" s="31">
        <v>2</v>
      </c>
      <c r="QT217" s="31">
        <v>2</v>
      </c>
      <c r="QU217" s="31">
        <v>2</v>
      </c>
      <c r="QV217" s="31">
        <v>2</v>
      </c>
      <c r="QW217" s="31">
        <v>2</v>
      </c>
      <c r="QX217" s="31">
        <v>2</v>
      </c>
      <c r="QY217" s="31">
        <v>2</v>
      </c>
      <c r="QZ217" s="31">
        <v>2</v>
      </c>
      <c r="RA217" s="31">
        <v>2</v>
      </c>
      <c r="RB217" s="31">
        <v>2</v>
      </c>
      <c r="RC217" s="31">
        <v>2</v>
      </c>
      <c r="RD217" s="31">
        <v>2</v>
      </c>
      <c r="RE217" s="31">
        <v>2</v>
      </c>
      <c r="RF217" s="31">
        <v>2</v>
      </c>
      <c r="RG217" s="31">
        <v>2</v>
      </c>
      <c r="RH217" s="31">
        <v>2</v>
      </c>
      <c r="RI217" s="31">
        <v>1</v>
      </c>
      <c r="RJ217" s="31">
        <v>2</v>
      </c>
      <c r="RK217" s="31">
        <v>2</v>
      </c>
      <c r="RL217" s="31">
        <v>2</v>
      </c>
      <c r="RM217" s="31">
        <v>2</v>
      </c>
      <c r="RN217" s="31">
        <v>2</v>
      </c>
      <c r="RO217" s="31">
        <v>2</v>
      </c>
      <c r="RP217" s="31">
        <v>2</v>
      </c>
      <c r="RQ217" s="31">
        <v>2</v>
      </c>
      <c r="RR217" s="31">
        <v>2</v>
      </c>
      <c r="RS217" s="31">
        <v>2</v>
      </c>
      <c r="RT217" s="31" t="s">
        <v>2988</v>
      </c>
      <c r="RU217" s="31" t="s">
        <v>2989</v>
      </c>
      <c r="RV217" s="31" t="s">
        <v>355</v>
      </c>
      <c r="RW217" s="31" t="s">
        <v>355</v>
      </c>
      <c r="RX217" s="31">
        <v>5</v>
      </c>
      <c r="RY217" s="31">
        <v>2</v>
      </c>
      <c r="RZ217" s="31">
        <v>2</v>
      </c>
      <c r="SA217" s="31">
        <v>2</v>
      </c>
      <c r="SB217" s="31">
        <v>2</v>
      </c>
      <c r="SC217" s="31">
        <v>2</v>
      </c>
      <c r="SF217" s="31">
        <v>2</v>
      </c>
      <c r="SG217" s="31">
        <v>2</v>
      </c>
      <c r="SH217" s="31">
        <v>2</v>
      </c>
      <c r="SI217" s="31">
        <v>2</v>
      </c>
      <c r="SJ217" s="31">
        <v>2</v>
      </c>
      <c r="SK217" s="31">
        <v>2</v>
      </c>
      <c r="SL217" s="31">
        <v>2</v>
      </c>
      <c r="SM217" s="31" t="s">
        <v>1442</v>
      </c>
      <c r="SO217" s="31">
        <v>2</v>
      </c>
      <c r="SP217" s="31">
        <v>2</v>
      </c>
      <c r="SQ217" s="31">
        <v>2</v>
      </c>
      <c r="SR217" s="31">
        <v>2</v>
      </c>
      <c r="SS217" s="31">
        <v>1</v>
      </c>
      <c r="ST217" s="31">
        <v>2</v>
      </c>
      <c r="SU217" s="31">
        <v>2</v>
      </c>
      <c r="SV217" s="31">
        <v>2</v>
      </c>
      <c r="SW217" s="31" t="s">
        <v>1442</v>
      </c>
      <c r="SX217" s="31">
        <v>1</v>
      </c>
      <c r="SZ217" s="31">
        <v>2</v>
      </c>
      <c r="TA217" s="31">
        <v>1</v>
      </c>
      <c r="TB217" s="31">
        <v>1</v>
      </c>
      <c r="TC217" s="31">
        <v>1</v>
      </c>
      <c r="TD217" s="31">
        <v>1</v>
      </c>
      <c r="TE217" s="31">
        <v>2</v>
      </c>
      <c r="TF217" s="31">
        <v>2</v>
      </c>
      <c r="TG217" s="31">
        <v>1</v>
      </c>
      <c r="TJ217" s="31" t="s">
        <v>1442</v>
      </c>
      <c r="TK217" s="31" t="s">
        <v>1442</v>
      </c>
      <c r="TS217" s="31">
        <v>2</v>
      </c>
      <c r="TT217" s="31">
        <v>2</v>
      </c>
      <c r="TU217" s="31">
        <v>2</v>
      </c>
      <c r="TV217" s="31">
        <v>2</v>
      </c>
      <c r="TW217" s="31">
        <v>2</v>
      </c>
      <c r="TX217" s="31">
        <v>2</v>
      </c>
      <c r="TY217" s="31">
        <v>2</v>
      </c>
      <c r="TZ217" s="31">
        <v>2</v>
      </c>
      <c r="UA217" s="31">
        <v>1</v>
      </c>
    </row>
    <row r="218" spans="1:547" s="31" customFormat="1" ht="13.5" customHeight="1">
      <c r="A218" s="31">
        <f t="shared" si="3"/>
        <v>216</v>
      </c>
      <c r="B218" s="31">
        <v>216</v>
      </c>
      <c r="C218" s="31">
        <v>27</v>
      </c>
      <c r="D218" s="31" t="s">
        <v>2899</v>
      </c>
      <c r="E218" s="31" t="s">
        <v>2990</v>
      </c>
      <c r="H218" s="31">
        <v>42411</v>
      </c>
      <c r="I218" s="31">
        <v>16150</v>
      </c>
      <c r="J218" s="31">
        <v>1</v>
      </c>
      <c r="K218" s="31">
        <v>1</v>
      </c>
      <c r="L218" s="31">
        <v>1</v>
      </c>
      <c r="M218" s="31">
        <v>1</v>
      </c>
      <c r="P218" s="31">
        <v>5</v>
      </c>
      <c r="Q218" s="31">
        <v>1</v>
      </c>
      <c r="R218" s="31">
        <v>40756</v>
      </c>
      <c r="S218" s="31">
        <v>41275</v>
      </c>
      <c r="T218" s="31">
        <v>41730</v>
      </c>
      <c r="W218" s="31">
        <v>2</v>
      </c>
      <c r="X218" s="31">
        <v>1</v>
      </c>
      <c r="Y218" s="31">
        <v>2</v>
      </c>
      <c r="Z218" s="31">
        <v>2</v>
      </c>
      <c r="AA218" s="31">
        <v>2</v>
      </c>
      <c r="AB218" s="31">
        <v>2</v>
      </c>
      <c r="AC218" s="31">
        <v>2</v>
      </c>
      <c r="AD218" s="31">
        <v>2</v>
      </c>
      <c r="AE218" s="31">
        <v>2</v>
      </c>
      <c r="AF218" s="31">
        <v>1</v>
      </c>
      <c r="AG218" s="31">
        <v>2</v>
      </c>
      <c r="AH218" s="31">
        <v>2</v>
      </c>
      <c r="AI218" s="31">
        <v>1</v>
      </c>
      <c r="AJ218" s="31">
        <v>2</v>
      </c>
      <c r="AK218" s="31">
        <v>2</v>
      </c>
      <c r="AL218" s="31">
        <v>2</v>
      </c>
      <c r="AN218" s="31">
        <v>1</v>
      </c>
      <c r="AO218" s="31">
        <v>2</v>
      </c>
      <c r="AP218" s="31">
        <v>2</v>
      </c>
      <c r="AQ218" s="31">
        <v>1</v>
      </c>
      <c r="AR218" s="31">
        <v>1</v>
      </c>
      <c r="AS218" s="31">
        <v>2</v>
      </c>
      <c r="AT218" s="31">
        <v>2</v>
      </c>
      <c r="AU218" s="31">
        <v>2</v>
      </c>
      <c r="AW218" s="31">
        <v>1</v>
      </c>
      <c r="AX218" s="31">
        <v>2</v>
      </c>
      <c r="AY218" s="31">
        <v>2</v>
      </c>
      <c r="AZ218" s="31">
        <v>1</v>
      </c>
      <c r="BA218" s="31">
        <v>2</v>
      </c>
      <c r="BB218" s="31">
        <v>2</v>
      </c>
      <c r="BD218" s="31">
        <v>1</v>
      </c>
      <c r="BE218" s="31">
        <v>2</v>
      </c>
      <c r="BF218" s="31">
        <v>2</v>
      </c>
      <c r="BG218" s="31">
        <v>2</v>
      </c>
      <c r="BH218" s="31">
        <v>2</v>
      </c>
      <c r="BI218" s="31">
        <v>2</v>
      </c>
      <c r="BK218" s="31">
        <v>2</v>
      </c>
      <c r="BL218" s="31">
        <v>1</v>
      </c>
      <c r="BM218" s="31">
        <v>2</v>
      </c>
      <c r="BN218" s="31">
        <v>1</v>
      </c>
      <c r="BO218" s="31">
        <v>2</v>
      </c>
      <c r="BP218" s="31">
        <v>2</v>
      </c>
      <c r="BQ218" s="31">
        <v>2</v>
      </c>
      <c r="BR218" s="31">
        <v>4</v>
      </c>
      <c r="BT218" s="31">
        <v>1</v>
      </c>
      <c r="BU218" s="31">
        <v>2</v>
      </c>
      <c r="BV218" s="31">
        <v>2</v>
      </c>
      <c r="BW218" s="31">
        <v>2</v>
      </c>
      <c r="BX218" s="31">
        <v>2</v>
      </c>
      <c r="BY218" s="31">
        <v>1</v>
      </c>
      <c r="BZ218" s="31">
        <v>2</v>
      </c>
      <c r="CA218" s="31">
        <v>2</v>
      </c>
      <c r="CB218" s="31">
        <v>2</v>
      </c>
      <c r="CC218" s="31">
        <v>2</v>
      </c>
      <c r="CD218" s="31">
        <v>1</v>
      </c>
      <c r="CE218" s="31">
        <v>112</v>
      </c>
      <c r="CM218" s="31">
        <v>1</v>
      </c>
      <c r="CN218" s="31">
        <v>31</v>
      </c>
      <c r="CO218" s="31">
        <v>23</v>
      </c>
      <c r="CP218" s="31">
        <v>9</v>
      </c>
      <c r="DA218" s="31">
        <v>1</v>
      </c>
      <c r="DB218" s="31">
        <v>3</v>
      </c>
      <c r="DC218" s="31">
        <v>45</v>
      </c>
      <c r="DD218" s="31">
        <v>4</v>
      </c>
      <c r="DE218" s="31">
        <v>1</v>
      </c>
      <c r="DF218" s="31">
        <v>0</v>
      </c>
      <c r="DG218" s="31">
        <v>2</v>
      </c>
      <c r="DH218" s="31">
        <v>0</v>
      </c>
      <c r="DI218" s="31">
        <v>4</v>
      </c>
      <c r="DJ218" s="31">
        <v>2</v>
      </c>
      <c r="DK218" s="31">
        <v>1</v>
      </c>
      <c r="DL218" s="31">
        <v>3</v>
      </c>
      <c r="DM218" s="31">
        <v>4</v>
      </c>
      <c r="DN218" s="31">
        <v>4</v>
      </c>
      <c r="DO218" s="31">
        <v>4</v>
      </c>
      <c r="DP218" s="31">
        <v>4</v>
      </c>
      <c r="DQ218" s="31">
        <v>2</v>
      </c>
      <c r="DR218" s="31">
        <v>30</v>
      </c>
      <c r="DS218" s="31">
        <v>0.33104229607250701</v>
      </c>
      <c r="DT218" s="31">
        <v>1.1100000000000001</v>
      </c>
      <c r="DV218" s="31">
        <v>2.78</v>
      </c>
      <c r="DW218" s="31" t="s">
        <v>2901</v>
      </c>
      <c r="DX218" s="31">
        <v>37</v>
      </c>
      <c r="DY218" s="31">
        <v>33</v>
      </c>
      <c r="DZ218" s="31">
        <v>47</v>
      </c>
      <c r="EA218" s="31" t="s">
        <v>2179</v>
      </c>
      <c r="EB218" s="31">
        <v>59</v>
      </c>
      <c r="EC218" s="31">
        <v>58</v>
      </c>
      <c r="ED218" s="31">
        <v>96</v>
      </c>
      <c r="EE218" s="31" t="s">
        <v>2902</v>
      </c>
      <c r="EF218" s="31">
        <v>5.89</v>
      </c>
      <c r="EH218" s="31">
        <v>6.2</v>
      </c>
      <c r="EI218" s="31" t="s">
        <v>2238</v>
      </c>
      <c r="EJ218" s="31">
        <v>2.29</v>
      </c>
      <c r="EK218" s="31">
        <v>1.03</v>
      </c>
      <c r="EL218" s="31">
        <v>1.55</v>
      </c>
      <c r="EM218" s="31" t="s">
        <v>2238</v>
      </c>
      <c r="EN218" s="31">
        <v>3.07</v>
      </c>
      <c r="EP218" s="31">
        <v>4.1399999999999899</v>
      </c>
      <c r="EQ218" s="31" t="s">
        <v>2238</v>
      </c>
      <c r="ER218" s="31">
        <v>1</v>
      </c>
      <c r="ET218" s="31">
        <v>2.2999999999999901</v>
      </c>
      <c r="EU218" s="31" t="s">
        <v>2238</v>
      </c>
      <c r="EY218" s="31">
        <v>2</v>
      </c>
      <c r="EZ218" s="31">
        <v>1</v>
      </c>
      <c r="FA218" s="31">
        <v>1</v>
      </c>
      <c r="FB218" s="31">
        <v>1</v>
      </c>
      <c r="FC218" s="31">
        <v>1</v>
      </c>
      <c r="FI218" s="31">
        <v>0.92</v>
      </c>
      <c r="FJ218" s="31">
        <v>1.4E-3</v>
      </c>
      <c r="FK218" s="31">
        <v>2</v>
      </c>
      <c r="FL218" s="31">
        <v>2</v>
      </c>
      <c r="FM218" s="31">
        <v>2</v>
      </c>
      <c r="FN218" s="31">
        <v>2</v>
      </c>
      <c r="FO218" s="31">
        <v>2</v>
      </c>
      <c r="FP218" s="31">
        <v>2</v>
      </c>
      <c r="FQ218" s="31">
        <v>2</v>
      </c>
      <c r="FR218" s="31">
        <v>2</v>
      </c>
      <c r="FS218" s="31">
        <v>4</v>
      </c>
      <c r="FT218" s="31">
        <v>2</v>
      </c>
      <c r="FU218" s="31">
        <v>2</v>
      </c>
      <c r="FV218" s="31">
        <v>2</v>
      </c>
      <c r="FW218" s="31">
        <v>1</v>
      </c>
      <c r="FX218" s="31">
        <v>1</v>
      </c>
      <c r="FY218" s="31">
        <v>2</v>
      </c>
      <c r="GA218" s="31">
        <v>2</v>
      </c>
      <c r="GB218" s="31">
        <v>2</v>
      </c>
      <c r="GC218" s="31">
        <v>2</v>
      </c>
      <c r="GE218" s="31">
        <v>2</v>
      </c>
      <c r="GH218" s="31">
        <v>1</v>
      </c>
      <c r="GJ218" s="31">
        <v>2</v>
      </c>
      <c r="GL218" s="31">
        <v>1</v>
      </c>
      <c r="GM218" s="31">
        <v>41730</v>
      </c>
      <c r="GO218" s="31">
        <v>2</v>
      </c>
      <c r="GQ218" s="31">
        <v>2</v>
      </c>
      <c r="GS218" s="31">
        <v>2</v>
      </c>
      <c r="GU218" s="31">
        <v>2</v>
      </c>
      <c r="GW218" s="31">
        <v>2</v>
      </c>
      <c r="GY218" s="31">
        <v>2</v>
      </c>
      <c r="HB218" s="31" t="s">
        <v>356</v>
      </c>
      <c r="HM218" s="31">
        <v>1</v>
      </c>
      <c r="HP218" s="31">
        <v>2</v>
      </c>
      <c r="HQ218" s="31">
        <v>2</v>
      </c>
      <c r="HR218" s="31">
        <v>2</v>
      </c>
      <c r="HS218" s="31">
        <v>2</v>
      </c>
      <c r="HT218" s="31">
        <v>2</v>
      </c>
      <c r="HU218" s="31">
        <v>2</v>
      </c>
      <c r="HV218" s="31">
        <v>2</v>
      </c>
      <c r="HZ218" s="31">
        <v>2</v>
      </c>
      <c r="IA218" s="31">
        <v>2</v>
      </c>
      <c r="IB218" s="31">
        <v>2</v>
      </c>
      <c r="IC218" s="31">
        <v>2</v>
      </c>
      <c r="ID218" s="31">
        <v>2</v>
      </c>
      <c r="IE218" s="31">
        <v>2</v>
      </c>
      <c r="IF218" s="31">
        <v>2</v>
      </c>
      <c r="IJ218" s="31">
        <v>2</v>
      </c>
      <c r="IK218" s="31">
        <v>2</v>
      </c>
      <c r="IL218" s="31">
        <v>2</v>
      </c>
      <c r="IM218" s="31">
        <v>2</v>
      </c>
      <c r="IN218" s="31">
        <v>2</v>
      </c>
      <c r="IO218" s="31">
        <v>2</v>
      </c>
      <c r="IP218" s="31">
        <v>2</v>
      </c>
      <c r="IT218" s="31">
        <v>2</v>
      </c>
      <c r="IU218" s="31">
        <v>2</v>
      </c>
      <c r="IV218" s="31">
        <v>2</v>
      </c>
      <c r="IW218" s="31">
        <v>2</v>
      </c>
      <c r="IX218" s="31">
        <v>2</v>
      </c>
      <c r="IY218" s="31">
        <v>2</v>
      </c>
      <c r="IZ218" s="31">
        <v>2</v>
      </c>
      <c r="JD218" s="31">
        <v>2</v>
      </c>
      <c r="JE218" s="31">
        <v>2</v>
      </c>
      <c r="JF218" s="31">
        <v>2</v>
      </c>
      <c r="JG218" s="31">
        <v>2</v>
      </c>
      <c r="JH218" s="31">
        <v>2</v>
      </c>
      <c r="JI218" s="31">
        <v>2</v>
      </c>
      <c r="JJ218" s="31">
        <v>2</v>
      </c>
      <c r="JN218" s="31" t="s">
        <v>2476</v>
      </c>
      <c r="JZ218" s="31">
        <v>2</v>
      </c>
      <c r="KA218" s="31" t="s">
        <v>2991</v>
      </c>
      <c r="KB218" s="31">
        <v>87</v>
      </c>
      <c r="KC218" s="31">
        <v>2</v>
      </c>
      <c r="KD218" s="31" t="s">
        <v>2933</v>
      </c>
      <c r="KE218" s="31">
        <v>87</v>
      </c>
      <c r="LA218" s="31" t="s">
        <v>1449</v>
      </c>
      <c r="LB218" s="31" t="s">
        <v>359</v>
      </c>
      <c r="LC218" s="31">
        <v>2</v>
      </c>
      <c r="LE218" s="31" t="s">
        <v>379</v>
      </c>
      <c r="LF218" s="31">
        <v>2</v>
      </c>
      <c r="LG218" s="31">
        <v>2</v>
      </c>
      <c r="LH218" s="31">
        <v>2</v>
      </c>
      <c r="LI218" s="31">
        <v>2</v>
      </c>
      <c r="LK218" s="31">
        <v>2</v>
      </c>
      <c r="LM218" s="31">
        <v>2</v>
      </c>
      <c r="LO218" s="31">
        <v>2</v>
      </c>
      <c r="LQ218" s="31">
        <v>2</v>
      </c>
      <c r="LS218" s="31">
        <v>2</v>
      </c>
      <c r="LU218" s="31">
        <v>2</v>
      </c>
      <c r="LW218" s="31">
        <v>2</v>
      </c>
      <c r="LY218" s="31">
        <v>2</v>
      </c>
      <c r="MA218" s="31">
        <v>2</v>
      </c>
      <c r="MC218" s="31">
        <v>2</v>
      </c>
      <c r="ME218" s="31">
        <v>2</v>
      </c>
      <c r="MG218" s="31">
        <v>2</v>
      </c>
      <c r="MI218" s="31">
        <v>2</v>
      </c>
      <c r="MK218" s="31">
        <v>2</v>
      </c>
      <c r="MM218" s="31">
        <v>2</v>
      </c>
      <c r="MO218" s="31">
        <v>2</v>
      </c>
      <c r="MQ218" s="31">
        <v>2</v>
      </c>
      <c r="MS218" s="31">
        <v>2</v>
      </c>
      <c r="MU218" s="31">
        <v>2</v>
      </c>
      <c r="MW218" s="31">
        <v>2</v>
      </c>
      <c r="MY218" s="31" t="s">
        <v>355</v>
      </c>
      <c r="NC218" s="31">
        <v>2</v>
      </c>
      <c r="NE218" s="31">
        <v>2</v>
      </c>
      <c r="NG218" s="31">
        <v>2</v>
      </c>
      <c r="NI218" s="31">
        <v>2</v>
      </c>
      <c r="NK218" s="31">
        <v>2</v>
      </c>
      <c r="NM218" s="31">
        <v>2</v>
      </c>
      <c r="NO218" s="31">
        <v>2</v>
      </c>
      <c r="NQ218" s="31">
        <v>2</v>
      </c>
      <c r="NS218" s="31">
        <v>2</v>
      </c>
      <c r="NU218" s="31">
        <v>2</v>
      </c>
      <c r="NW218" s="31">
        <v>2</v>
      </c>
      <c r="NY218" s="31">
        <v>2</v>
      </c>
      <c r="OA218" s="31">
        <v>2</v>
      </c>
      <c r="OC218" s="31">
        <v>2</v>
      </c>
      <c r="OE218" s="31">
        <v>2</v>
      </c>
      <c r="OG218" s="31">
        <v>2</v>
      </c>
      <c r="OI218" s="31">
        <v>2</v>
      </c>
      <c r="OK218" s="31">
        <v>2</v>
      </c>
      <c r="OM218" s="31">
        <v>2</v>
      </c>
      <c r="OO218" s="31">
        <v>2</v>
      </c>
      <c r="OQ218" s="31" t="s">
        <v>355</v>
      </c>
      <c r="OS218" s="31">
        <v>2</v>
      </c>
      <c r="OU218" s="31">
        <v>2</v>
      </c>
      <c r="OW218" s="31">
        <v>2</v>
      </c>
      <c r="OY218" s="31">
        <v>2</v>
      </c>
      <c r="PA218" s="31">
        <v>2</v>
      </c>
      <c r="PC218" s="31">
        <v>2</v>
      </c>
      <c r="PE218" s="31">
        <v>2</v>
      </c>
      <c r="PG218" s="31">
        <v>2</v>
      </c>
      <c r="PI218" s="31">
        <v>2</v>
      </c>
      <c r="PK218" s="31">
        <v>2</v>
      </c>
      <c r="PM218" s="31">
        <v>2</v>
      </c>
      <c r="PO218" s="31">
        <v>2</v>
      </c>
      <c r="PQ218" s="31">
        <v>2</v>
      </c>
      <c r="PS218" s="31">
        <v>2</v>
      </c>
      <c r="PU218" s="31">
        <v>2</v>
      </c>
      <c r="PW218" s="31">
        <v>2</v>
      </c>
      <c r="PY218" s="31">
        <v>2</v>
      </c>
      <c r="QA218" s="31">
        <v>2</v>
      </c>
      <c r="QC218" s="31">
        <v>2</v>
      </c>
      <c r="QE218" s="31">
        <v>2</v>
      </c>
      <c r="QG218" s="31">
        <v>2</v>
      </c>
      <c r="QI218" s="31" t="s">
        <v>355</v>
      </c>
      <c r="QK218" s="31">
        <v>1</v>
      </c>
      <c r="QL218" s="31">
        <v>2</v>
      </c>
      <c r="QM218" s="31">
        <v>2</v>
      </c>
      <c r="QN218" s="31">
        <v>2</v>
      </c>
      <c r="QO218" s="31">
        <v>2</v>
      </c>
      <c r="QP218" s="31">
        <v>2</v>
      </c>
      <c r="QQ218" s="31">
        <v>2</v>
      </c>
      <c r="QR218" s="31">
        <v>2</v>
      </c>
      <c r="QS218" s="31">
        <v>2</v>
      </c>
      <c r="QT218" s="31">
        <v>2</v>
      </c>
      <c r="QU218" s="31">
        <v>2</v>
      </c>
      <c r="QV218" s="31">
        <v>2</v>
      </c>
      <c r="QW218" s="31">
        <v>2</v>
      </c>
      <c r="QX218" s="31">
        <v>2</v>
      </c>
      <c r="QY218" s="31">
        <v>2</v>
      </c>
      <c r="QZ218" s="31">
        <v>2</v>
      </c>
      <c r="RA218" s="31">
        <v>2</v>
      </c>
      <c r="RB218" s="31">
        <v>2</v>
      </c>
      <c r="RC218" s="31">
        <v>2</v>
      </c>
      <c r="RD218" s="31">
        <v>2</v>
      </c>
      <c r="RE218" s="31">
        <v>1</v>
      </c>
      <c r="RF218" s="31">
        <v>2</v>
      </c>
      <c r="RG218" s="31">
        <v>2</v>
      </c>
      <c r="RH218" s="31">
        <v>2</v>
      </c>
      <c r="RI218" s="31">
        <v>2</v>
      </c>
      <c r="RJ218" s="31">
        <v>2</v>
      </c>
      <c r="RK218" s="31">
        <v>2</v>
      </c>
      <c r="RL218" s="31">
        <v>2</v>
      </c>
      <c r="RM218" s="31">
        <v>2</v>
      </c>
      <c r="RN218" s="31">
        <v>2</v>
      </c>
      <c r="RO218" s="31">
        <v>2</v>
      </c>
      <c r="RP218" s="31">
        <v>2</v>
      </c>
      <c r="RQ218" s="31">
        <v>2</v>
      </c>
      <c r="RR218" s="31">
        <v>1</v>
      </c>
      <c r="RS218" s="31">
        <v>1</v>
      </c>
      <c r="RT218" s="31" t="s">
        <v>2957</v>
      </c>
      <c r="RU218" s="31" t="s">
        <v>1450</v>
      </c>
      <c r="RV218" s="31" t="s">
        <v>355</v>
      </c>
      <c r="RW218" s="31" t="s">
        <v>355</v>
      </c>
      <c r="RX218" s="31">
        <v>3</v>
      </c>
      <c r="RY218" s="31">
        <v>1</v>
      </c>
      <c r="RZ218" s="31">
        <v>2</v>
      </c>
      <c r="SA218" s="31">
        <v>2</v>
      </c>
      <c r="SB218" s="31">
        <v>2</v>
      </c>
      <c r="SC218" s="31">
        <v>2</v>
      </c>
      <c r="SD218" s="31">
        <v>3</v>
      </c>
      <c r="SE218" s="31">
        <v>1</v>
      </c>
      <c r="SF218" s="31">
        <v>2</v>
      </c>
      <c r="SG218" s="31">
        <v>2</v>
      </c>
      <c r="SH218" s="31">
        <v>2</v>
      </c>
      <c r="SI218" s="31">
        <v>2</v>
      </c>
      <c r="SJ218" s="31">
        <v>2</v>
      </c>
      <c r="SK218" s="31">
        <v>2</v>
      </c>
      <c r="SL218" s="31">
        <v>2</v>
      </c>
      <c r="SO218" s="31">
        <v>2</v>
      </c>
      <c r="SP218" s="31">
        <v>2</v>
      </c>
      <c r="SQ218" s="31">
        <v>2</v>
      </c>
      <c r="SR218" s="31">
        <v>1</v>
      </c>
      <c r="SS218" s="31">
        <v>2</v>
      </c>
      <c r="ST218" s="31">
        <v>2</v>
      </c>
      <c r="SU218" s="31">
        <v>2</v>
      </c>
      <c r="SV218" s="31">
        <v>2</v>
      </c>
      <c r="SX218" s="31">
        <v>15</v>
      </c>
      <c r="SZ218" s="31">
        <v>2</v>
      </c>
      <c r="TA218" s="31">
        <v>2</v>
      </c>
      <c r="TB218" s="31">
        <v>2</v>
      </c>
      <c r="TC218" s="31">
        <v>1</v>
      </c>
      <c r="TD218" s="31">
        <v>2</v>
      </c>
      <c r="TE218" s="31">
        <v>2</v>
      </c>
      <c r="TF218" s="31">
        <v>2</v>
      </c>
      <c r="TG218" s="31">
        <v>2</v>
      </c>
      <c r="TQ218" s="31">
        <v>21</v>
      </c>
      <c r="TS218" s="31">
        <v>2</v>
      </c>
      <c r="TT218" s="31">
        <v>2</v>
      </c>
      <c r="TU218" s="31">
        <v>2</v>
      </c>
      <c r="TV218" s="31">
        <v>1</v>
      </c>
      <c r="TW218" s="31">
        <v>2</v>
      </c>
      <c r="TX218" s="31">
        <v>2</v>
      </c>
      <c r="TY218" s="31">
        <v>2</v>
      </c>
      <c r="TZ218" s="31">
        <v>2</v>
      </c>
      <c r="UA218" s="31">
        <v>1</v>
      </c>
    </row>
    <row r="219" spans="1:547" s="31" customFormat="1" ht="13.5" customHeight="1">
      <c r="A219" s="31">
        <f t="shared" si="3"/>
        <v>217</v>
      </c>
      <c r="B219" s="31">
        <v>217</v>
      </c>
      <c r="C219" s="31">
        <v>28</v>
      </c>
      <c r="D219" s="31" t="s">
        <v>2899</v>
      </c>
      <c r="E219" s="31" t="s">
        <v>2992</v>
      </c>
      <c r="H219" s="31">
        <v>42117</v>
      </c>
      <c r="I219" s="31">
        <v>18728</v>
      </c>
      <c r="J219" s="31">
        <v>1</v>
      </c>
      <c r="K219" s="31">
        <v>1</v>
      </c>
      <c r="L219" s="31">
        <v>5</v>
      </c>
      <c r="N219" s="31">
        <v>5</v>
      </c>
      <c r="P219" s="31">
        <v>5</v>
      </c>
      <c r="R219" s="31">
        <v>41760</v>
      </c>
      <c r="S219" s="31">
        <v>41974</v>
      </c>
      <c r="T219" s="31">
        <v>41974</v>
      </c>
      <c r="V219" s="31">
        <v>42552</v>
      </c>
      <c r="W219" s="31">
        <v>2</v>
      </c>
      <c r="X219" s="31">
        <v>2</v>
      </c>
      <c r="Y219" s="31">
        <v>2</v>
      </c>
      <c r="Z219" s="31">
        <v>2</v>
      </c>
      <c r="AA219" s="31">
        <v>2</v>
      </c>
      <c r="AB219" s="31">
        <v>2</v>
      </c>
      <c r="AC219" s="31">
        <v>2</v>
      </c>
      <c r="AD219" s="31">
        <v>2</v>
      </c>
      <c r="AE219" s="31">
        <v>3</v>
      </c>
      <c r="AF219" s="31">
        <v>2</v>
      </c>
      <c r="AG219" s="31">
        <v>1</v>
      </c>
      <c r="AH219" s="31">
        <v>2</v>
      </c>
      <c r="AI219" s="31">
        <v>6</v>
      </c>
      <c r="AJ219" s="31">
        <v>2</v>
      </c>
      <c r="AK219" s="31">
        <v>4</v>
      </c>
      <c r="AL219" s="31">
        <v>2</v>
      </c>
      <c r="AN219" s="31">
        <v>1</v>
      </c>
      <c r="AO219" s="31">
        <v>2</v>
      </c>
      <c r="AP219" s="31">
        <v>2</v>
      </c>
      <c r="AQ219" s="31">
        <v>1</v>
      </c>
      <c r="AR219" s="31">
        <v>1</v>
      </c>
      <c r="AS219" s="31">
        <v>2</v>
      </c>
      <c r="AT219" s="31">
        <v>2</v>
      </c>
      <c r="AU219" s="31">
        <v>2</v>
      </c>
      <c r="AW219" s="31">
        <v>1</v>
      </c>
      <c r="AX219" s="31">
        <v>2</v>
      </c>
      <c r="AY219" s="31">
        <v>2</v>
      </c>
      <c r="AZ219" s="31">
        <v>2</v>
      </c>
      <c r="BA219" s="31">
        <v>1</v>
      </c>
      <c r="BB219" s="31">
        <v>2</v>
      </c>
      <c r="BD219" s="31">
        <v>1</v>
      </c>
      <c r="BE219" s="31">
        <v>2</v>
      </c>
      <c r="BF219" s="31">
        <v>1</v>
      </c>
      <c r="BG219" s="31">
        <v>1</v>
      </c>
      <c r="BH219" s="31">
        <v>1</v>
      </c>
      <c r="BI219" s="31">
        <v>2</v>
      </c>
      <c r="BK219" s="31">
        <v>1</v>
      </c>
      <c r="BL219" s="31">
        <v>2</v>
      </c>
      <c r="BM219" s="31">
        <v>2</v>
      </c>
      <c r="BN219" s="31">
        <v>2</v>
      </c>
      <c r="BO219" s="31">
        <v>2</v>
      </c>
      <c r="BP219" s="31">
        <v>1</v>
      </c>
      <c r="BT219" s="31">
        <v>2</v>
      </c>
      <c r="BU219" s="31">
        <v>2</v>
      </c>
      <c r="BV219" s="31">
        <v>2</v>
      </c>
      <c r="BW219" s="31">
        <v>2</v>
      </c>
      <c r="BX219" s="31">
        <v>2</v>
      </c>
      <c r="BY219" s="31">
        <v>1</v>
      </c>
      <c r="BZ219" s="31">
        <v>2</v>
      </c>
      <c r="CA219" s="31">
        <v>2</v>
      </c>
      <c r="CC219" s="31">
        <v>1</v>
      </c>
      <c r="CD219" s="31">
        <v>1</v>
      </c>
      <c r="CH219" s="31">
        <v>1</v>
      </c>
      <c r="CM219" s="31">
        <v>16</v>
      </c>
      <c r="CN219" s="31">
        <v>1</v>
      </c>
      <c r="CO219" s="31">
        <v>3</v>
      </c>
      <c r="DA219" s="31">
        <v>4</v>
      </c>
      <c r="DB219" s="31">
        <v>1</v>
      </c>
      <c r="DC219" s="31">
        <v>10</v>
      </c>
      <c r="DD219" s="31">
        <v>2</v>
      </c>
      <c r="DE219" s="31">
        <v>1</v>
      </c>
      <c r="DF219" s="31">
        <v>3</v>
      </c>
      <c r="DG219" s="31">
        <v>3</v>
      </c>
      <c r="DH219" s="31">
        <v>3</v>
      </c>
      <c r="DI219" s="31">
        <v>3</v>
      </c>
      <c r="DJ219" s="31">
        <v>2</v>
      </c>
      <c r="DK219" s="31">
        <v>1</v>
      </c>
      <c r="DL219" s="31">
        <v>2</v>
      </c>
      <c r="DM219" s="31">
        <v>2</v>
      </c>
      <c r="DN219" s="31">
        <v>0</v>
      </c>
      <c r="DO219" s="31">
        <v>4</v>
      </c>
      <c r="DP219" s="31">
        <v>3</v>
      </c>
      <c r="DQ219" s="31">
        <v>4</v>
      </c>
      <c r="DR219" s="31">
        <v>30</v>
      </c>
      <c r="DS219" s="31">
        <v>1.5346638655462099</v>
      </c>
      <c r="DT219" s="31">
        <v>3.94</v>
      </c>
      <c r="DV219" s="31">
        <v>2.78</v>
      </c>
      <c r="DW219" s="31" t="s">
        <v>2901</v>
      </c>
      <c r="DX219" s="31">
        <v>40</v>
      </c>
      <c r="DY219" s="31">
        <v>34</v>
      </c>
      <c r="DZ219" s="31">
        <v>48</v>
      </c>
      <c r="EA219" s="31" t="s">
        <v>2179</v>
      </c>
      <c r="EB219" s="31">
        <v>58</v>
      </c>
      <c r="EC219" s="31">
        <v>58</v>
      </c>
      <c r="ED219" s="31">
        <v>96</v>
      </c>
      <c r="EE219" s="31" t="s">
        <v>2902</v>
      </c>
      <c r="EF219" s="31">
        <v>7</v>
      </c>
      <c r="EH219" s="31">
        <v>6.2</v>
      </c>
      <c r="EI219" s="31" t="s">
        <v>2238</v>
      </c>
      <c r="ER219" s="31">
        <v>1.64</v>
      </c>
      <c r="ET219" s="31">
        <v>2.2999999999999901</v>
      </c>
      <c r="EU219" s="31" t="s">
        <v>2238</v>
      </c>
      <c r="EV219" s="31">
        <v>1</v>
      </c>
      <c r="EW219" s="31">
        <v>1</v>
      </c>
      <c r="EX219" s="31">
        <v>1</v>
      </c>
      <c r="EY219" s="31">
        <v>2</v>
      </c>
      <c r="FD219" s="31">
        <v>89</v>
      </c>
      <c r="FE219" s="31">
        <v>86.9</v>
      </c>
      <c r="FK219" s="31">
        <v>1</v>
      </c>
      <c r="FL219" s="31">
        <v>2</v>
      </c>
      <c r="FM219" s="31">
        <v>2</v>
      </c>
      <c r="FN219" s="31">
        <v>2</v>
      </c>
      <c r="FO219" s="31">
        <v>1</v>
      </c>
      <c r="FP219" s="31">
        <v>2</v>
      </c>
      <c r="FQ219" s="31">
        <v>2</v>
      </c>
      <c r="FR219" s="31">
        <v>2</v>
      </c>
      <c r="FS219" s="31">
        <v>4</v>
      </c>
      <c r="FT219" s="31">
        <v>2</v>
      </c>
      <c r="FU219" s="31">
        <v>2</v>
      </c>
      <c r="FV219" s="31">
        <v>2</v>
      </c>
      <c r="FW219" s="31">
        <v>6</v>
      </c>
      <c r="FX219" s="31">
        <v>1</v>
      </c>
      <c r="FY219" s="31">
        <v>2</v>
      </c>
      <c r="GA219" s="31">
        <v>2</v>
      </c>
      <c r="GB219" s="31">
        <v>2</v>
      </c>
      <c r="GC219" s="31">
        <v>2</v>
      </c>
      <c r="GE219" s="31">
        <v>2</v>
      </c>
      <c r="GH219" s="31">
        <v>2</v>
      </c>
      <c r="GJ219" s="31">
        <v>2</v>
      </c>
      <c r="GL219" s="31">
        <v>1</v>
      </c>
      <c r="GM219" s="31">
        <v>41982</v>
      </c>
      <c r="GO219" s="31">
        <v>2</v>
      </c>
      <c r="GQ219" s="31">
        <v>2</v>
      </c>
      <c r="GS219" s="31">
        <v>2</v>
      </c>
      <c r="GU219" s="31">
        <v>2</v>
      </c>
      <c r="GW219" s="31">
        <v>2</v>
      </c>
      <c r="GY219" s="31">
        <v>2</v>
      </c>
      <c r="HA219" s="31">
        <v>1</v>
      </c>
      <c r="HM219" s="31">
        <v>2</v>
      </c>
      <c r="HP219" s="31">
        <v>2</v>
      </c>
      <c r="HQ219" s="31">
        <v>2</v>
      </c>
      <c r="HR219" s="31">
        <v>2</v>
      </c>
      <c r="HS219" s="31">
        <v>2</v>
      </c>
      <c r="HT219" s="31">
        <v>2</v>
      </c>
      <c r="HU219" s="31">
        <v>2</v>
      </c>
      <c r="HV219" s="31">
        <v>2</v>
      </c>
      <c r="HZ219" s="31">
        <v>1</v>
      </c>
      <c r="IA219" s="31">
        <v>1</v>
      </c>
      <c r="IB219" s="31">
        <v>2</v>
      </c>
      <c r="IC219" s="31">
        <v>2</v>
      </c>
      <c r="ID219" s="31">
        <v>2</v>
      </c>
      <c r="IE219" s="31">
        <v>2</v>
      </c>
      <c r="IF219" s="31">
        <v>2</v>
      </c>
      <c r="IJ219" s="31">
        <v>1</v>
      </c>
      <c r="IK219" s="31">
        <v>1</v>
      </c>
      <c r="IL219" s="31">
        <v>2</v>
      </c>
      <c r="IM219" s="31">
        <v>2</v>
      </c>
      <c r="IN219" s="31">
        <v>2</v>
      </c>
      <c r="IO219" s="31">
        <v>2</v>
      </c>
      <c r="IP219" s="31">
        <v>2</v>
      </c>
      <c r="IQ219" s="31" t="s">
        <v>2993</v>
      </c>
      <c r="IT219" s="31">
        <v>2</v>
      </c>
      <c r="IU219" s="31">
        <v>2</v>
      </c>
      <c r="IV219" s="31">
        <v>2</v>
      </c>
      <c r="IW219" s="31">
        <v>2</v>
      </c>
      <c r="IX219" s="31">
        <v>2</v>
      </c>
      <c r="IY219" s="31">
        <v>2</v>
      </c>
      <c r="IZ219" s="31">
        <v>2</v>
      </c>
      <c r="JD219" s="31">
        <v>2</v>
      </c>
      <c r="JE219" s="31">
        <v>2</v>
      </c>
      <c r="JF219" s="31">
        <v>2</v>
      </c>
      <c r="JG219" s="31">
        <v>2</v>
      </c>
      <c r="JH219" s="31">
        <v>2</v>
      </c>
      <c r="JI219" s="31">
        <v>2</v>
      </c>
      <c r="JJ219" s="31">
        <v>2</v>
      </c>
      <c r="JN219" s="31" t="s">
        <v>1445</v>
      </c>
      <c r="JQ219" s="31" t="s">
        <v>2994</v>
      </c>
      <c r="JR219" s="31" t="s">
        <v>383</v>
      </c>
      <c r="JZ219" s="31">
        <v>1</v>
      </c>
      <c r="KC219" s="31">
        <v>2</v>
      </c>
      <c r="KD219" s="31" t="s">
        <v>383</v>
      </c>
      <c r="LC219" s="31">
        <v>2</v>
      </c>
      <c r="LF219" s="31">
        <v>2</v>
      </c>
      <c r="LG219" s="31">
        <v>2</v>
      </c>
      <c r="LH219" s="31">
        <v>1</v>
      </c>
      <c r="LI219" s="31">
        <v>2</v>
      </c>
      <c r="LK219" s="31">
        <v>2</v>
      </c>
      <c r="LM219" s="31">
        <v>2</v>
      </c>
      <c r="LO219" s="31">
        <v>2</v>
      </c>
      <c r="LQ219" s="31">
        <v>2</v>
      </c>
      <c r="LS219" s="31">
        <v>2</v>
      </c>
      <c r="LU219" s="31">
        <v>2</v>
      </c>
      <c r="LW219" s="31">
        <v>2</v>
      </c>
      <c r="LY219" s="31">
        <v>1</v>
      </c>
      <c r="LZ219" s="31">
        <v>3</v>
      </c>
      <c r="MA219" s="31">
        <v>2</v>
      </c>
      <c r="MC219" s="31">
        <v>2</v>
      </c>
      <c r="ME219" s="31">
        <v>2</v>
      </c>
      <c r="MG219" s="31">
        <v>2</v>
      </c>
      <c r="MI219" s="31">
        <v>2</v>
      </c>
      <c r="MK219" s="31">
        <v>2</v>
      </c>
      <c r="MM219" s="31">
        <v>2</v>
      </c>
      <c r="MO219" s="31">
        <v>2</v>
      </c>
      <c r="MQ219" s="31">
        <v>2</v>
      </c>
      <c r="MS219" s="31">
        <v>2</v>
      </c>
      <c r="MU219" s="31">
        <v>2</v>
      </c>
      <c r="MW219" s="31">
        <v>2</v>
      </c>
      <c r="MY219" s="31" t="s">
        <v>355</v>
      </c>
      <c r="NC219" s="31">
        <v>2</v>
      </c>
      <c r="NE219" s="31">
        <v>2</v>
      </c>
      <c r="NG219" s="31">
        <v>2</v>
      </c>
      <c r="NI219" s="31">
        <v>2</v>
      </c>
      <c r="NK219" s="31">
        <v>2</v>
      </c>
      <c r="NM219" s="31">
        <v>2</v>
      </c>
      <c r="NO219" s="31">
        <v>2</v>
      </c>
      <c r="NQ219" s="31">
        <v>2</v>
      </c>
      <c r="NS219" s="31">
        <v>2</v>
      </c>
      <c r="NU219" s="31">
        <v>2</v>
      </c>
      <c r="NW219" s="31">
        <v>2</v>
      </c>
      <c r="NY219" s="31">
        <v>2</v>
      </c>
      <c r="OA219" s="31">
        <v>2</v>
      </c>
      <c r="OC219" s="31">
        <v>2</v>
      </c>
      <c r="OE219" s="31">
        <v>2</v>
      </c>
      <c r="OG219" s="31">
        <v>2</v>
      </c>
      <c r="OI219" s="31">
        <v>2</v>
      </c>
      <c r="OK219" s="31">
        <v>2</v>
      </c>
      <c r="OM219" s="31">
        <v>2</v>
      </c>
      <c r="OO219" s="31">
        <v>2</v>
      </c>
      <c r="OQ219" s="31" t="s">
        <v>355</v>
      </c>
      <c r="OS219" s="31">
        <v>2</v>
      </c>
      <c r="OU219" s="31">
        <v>2</v>
      </c>
      <c r="OW219" s="31">
        <v>2</v>
      </c>
      <c r="OY219" s="31">
        <v>2</v>
      </c>
      <c r="PA219" s="31">
        <v>2</v>
      </c>
      <c r="PC219" s="31">
        <v>2</v>
      </c>
      <c r="PE219" s="31">
        <v>2</v>
      </c>
      <c r="PG219" s="31">
        <v>2</v>
      </c>
      <c r="PI219" s="31">
        <v>2</v>
      </c>
      <c r="PK219" s="31">
        <v>2</v>
      </c>
      <c r="PM219" s="31">
        <v>2</v>
      </c>
      <c r="PO219" s="31">
        <v>2</v>
      </c>
      <c r="PQ219" s="31">
        <v>2</v>
      </c>
      <c r="PS219" s="31">
        <v>2</v>
      </c>
      <c r="PU219" s="31">
        <v>2</v>
      </c>
      <c r="PW219" s="31">
        <v>2</v>
      </c>
      <c r="PY219" s="31">
        <v>2</v>
      </c>
      <c r="QA219" s="31">
        <v>2</v>
      </c>
      <c r="QC219" s="31">
        <v>2</v>
      </c>
      <c r="QE219" s="31">
        <v>2</v>
      </c>
      <c r="QG219" s="31">
        <v>2</v>
      </c>
      <c r="QI219" s="31" t="s">
        <v>355</v>
      </c>
      <c r="QK219" s="31">
        <v>8</v>
      </c>
      <c r="QL219" s="31">
        <v>2</v>
      </c>
      <c r="QM219" s="31">
        <v>2</v>
      </c>
      <c r="QN219" s="31">
        <v>2</v>
      </c>
      <c r="QO219" s="31">
        <v>2</v>
      </c>
      <c r="QP219" s="31">
        <v>2</v>
      </c>
      <c r="QQ219" s="31">
        <v>2</v>
      </c>
      <c r="QR219" s="31">
        <v>2</v>
      </c>
      <c r="QS219" s="31">
        <v>2</v>
      </c>
      <c r="QT219" s="31">
        <v>2</v>
      </c>
      <c r="QU219" s="31">
        <v>2</v>
      </c>
      <c r="QV219" s="31">
        <v>2</v>
      </c>
      <c r="QW219" s="31">
        <v>2</v>
      </c>
      <c r="QX219" s="31">
        <v>2</v>
      </c>
      <c r="QY219" s="31">
        <v>2</v>
      </c>
      <c r="QZ219" s="31">
        <v>2</v>
      </c>
      <c r="RA219" s="31">
        <v>2</v>
      </c>
      <c r="RB219" s="31">
        <v>2</v>
      </c>
      <c r="RC219" s="31">
        <v>1</v>
      </c>
      <c r="RD219" s="31">
        <v>2</v>
      </c>
      <c r="RE219" s="31">
        <v>2</v>
      </c>
      <c r="RF219" s="31">
        <v>2</v>
      </c>
      <c r="RG219" s="31">
        <v>2</v>
      </c>
      <c r="RH219" s="31">
        <v>2</v>
      </c>
      <c r="RI219" s="31">
        <v>1</v>
      </c>
      <c r="RJ219" s="31">
        <v>2</v>
      </c>
      <c r="RK219" s="31">
        <v>2</v>
      </c>
      <c r="RL219" s="31">
        <v>2</v>
      </c>
      <c r="RM219" s="31">
        <v>2</v>
      </c>
      <c r="RN219" s="31">
        <v>2</v>
      </c>
      <c r="RO219" s="31">
        <v>2</v>
      </c>
      <c r="RP219" s="31">
        <v>2</v>
      </c>
      <c r="RQ219" s="31">
        <v>2</v>
      </c>
      <c r="RR219" s="31">
        <v>2</v>
      </c>
      <c r="RS219" s="31">
        <v>2</v>
      </c>
      <c r="RT219" s="31" t="s">
        <v>2995</v>
      </c>
      <c r="RU219" s="31" t="s">
        <v>2995</v>
      </c>
      <c r="RV219" s="31" t="s">
        <v>355</v>
      </c>
      <c r="RW219" s="31" t="s">
        <v>355</v>
      </c>
      <c r="RX219" s="31">
        <v>5</v>
      </c>
      <c r="RY219" s="31">
        <v>2</v>
      </c>
      <c r="RZ219" s="31">
        <v>2</v>
      </c>
      <c r="SA219" s="31">
        <v>2</v>
      </c>
      <c r="SB219" s="31">
        <v>2</v>
      </c>
      <c r="SC219" s="31">
        <v>2</v>
      </c>
      <c r="SD219" s="31">
        <v>5</v>
      </c>
      <c r="SE219" s="31">
        <v>2</v>
      </c>
      <c r="SF219" s="31">
        <v>2</v>
      </c>
      <c r="SG219" s="31">
        <v>2</v>
      </c>
      <c r="SH219" s="31">
        <v>2</v>
      </c>
      <c r="SI219" s="31">
        <v>2</v>
      </c>
      <c r="SJ219" s="31">
        <v>2</v>
      </c>
      <c r="SK219" s="31">
        <v>2</v>
      </c>
      <c r="SL219" s="31">
        <v>2</v>
      </c>
      <c r="SM219" s="31" t="s">
        <v>1442</v>
      </c>
      <c r="SO219" s="31">
        <v>2</v>
      </c>
      <c r="SP219" s="31">
        <v>2</v>
      </c>
      <c r="SQ219" s="31">
        <v>2</v>
      </c>
      <c r="SR219" s="31">
        <v>2</v>
      </c>
      <c r="SS219" s="31">
        <v>2</v>
      </c>
      <c r="ST219" s="31">
        <v>2</v>
      </c>
      <c r="SU219" s="31">
        <v>2</v>
      </c>
      <c r="SV219" s="31">
        <v>2</v>
      </c>
      <c r="SW219" s="31" t="s">
        <v>1442</v>
      </c>
      <c r="SX219" s="31">
        <v>1</v>
      </c>
      <c r="SZ219" s="31">
        <v>2</v>
      </c>
      <c r="TA219" s="31">
        <v>2</v>
      </c>
      <c r="TB219" s="31">
        <v>2</v>
      </c>
      <c r="TC219" s="31">
        <v>1</v>
      </c>
      <c r="TD219" s="31">
        <v>2</v>
      </c>
      <c r="TE219" s="31">
        <v>2</v>
      </c>
      <c r="TF219" s="31">
        <v>2</v>
      </c>
      <c r="TG219" s="31">
        <v>1</v>
      </c>
      <c r="TH219" s="31" t="s">
        <v>1442</v>
      </c>
      <c r="TJ219" s="31" t="s">
        <v>1442</v>
      </c>
      <c r="TK219" s="31" t="s">
        <v>1442</v>
      </c>
      <c r="TQ219" s="31">
        <v>7</v>
      </c>
      <c r="TS219" s="31">
        <v>2</v>
      </c>
      <c r="TT219" s="31">
        <v>2</v>
      </c>
      <c r="TU219" s="31">
        <v>2</v>
      </c>
      <c r="TV219" s="31">
        <v>2</v>
      </c>
      <c r="TW219" s="31">
        <v>2</v>
      </c>
      <c r="TX219" s="31">
        <v>2</v>
      </c>
      <c r="TY219" s="31">
        <v>2</v>
      </c>
      <c r="TZ219" s="31">
        <v>2</v>
      </c>
      <c r="UA219" s="31">
        <v>1</v>
      </c>
    </row>
    <row r="220" spans="1:547" s="31" customFormat="1" ht="13.5" customHeight="1">
      <c r="A220" s="31">
        <f t="shared" si="3"/>
        <v>218</v>
      </c>
      <c r="B220" s="31">
        <v>218</v>
      </c>
      <c r="C220" s="31">
        <v>29</v>
      </c>
      <c r="D220" s="31" t="s">
        <v>2899</v>
      </c>
      <c r="E220" s="31" t="s">
        <v>2996</v>
      </c>
      <c r="H220" s="31">
        <v>42425</v>
      </c>
      <c r="I220" s="31">
        <v>17512</v>
      </c>
      <c r="J220" s="31">
        <v>1</v>
      </c>
      <c r="K220" s="31">
        <v>1</v>
      </c>
      <c r="L220" s="31">
        <v>2</v>
      </c>
      <c r="M220" s="31">
        <v>1</v>
      </c>
      <c r="N220" s="31">
        <v>4</v>
      </c>
      <c r="O220" s="31">
        <v>1</v>
      </c>
      <c r="P220" s="31">
        <v>2</v>
      </c>
      <c r="Q220" s="31">
        <v>1</v>
      </c>
      <c r="R220" s="31">
        <v>40026</v>
      </c>
      <c r="S220" s="31">
        <v>42201</v>
      </c>
      <c r="T220" s="31">
        <v>42201</v>
      </c>
      <c r="W220" s="31">
        <v>2</v>
      </c>
      <c r="X220" s="31">
        <v>2</v>
      </c>
      <c r="Y220" s="31">
        <v>2</v>
      </c>
      <c r="Z220" s="31">
        <v>2</v>
      </c>
      <c r="AA220" s="31">
        <v>2</v>
      </c>
      <c r="AB220" s="31">
        <v>2</v>
      </c>
      <c r="AC220" s="31">
        <v>2</v>
      </c>
      <c r="AD220" s="31">
        <v>2</v>
      </c>
      <c r="AE220" s="31">
        <v>3</v>
      </c>
      <c r="AF220" s="31">
        <v>1</v>
      </c>
      <c r="AG220" s="31">
        <v>1</v>
      </c>
      <c r="AH220" s="31">
        <v>2</v>
      </c>
      <c r="AI220" s="31">
        <v>6</v>
      </c>
      <c r="AJ220" s="31">
        <v>2</v>
      </c>
      <c r="AK220" s="31">
        <v>4</v>
      </c>
      <c r="AL220" s="31">
        <v>2</v>
      </c>
      <c r="AN220" s="31">
        <v>2</v>
      </c>
      <c r="AO220" s="31">
        <v>2</v>
      </c>
      <c r="AP220" s="31">
        <v>2</v>
      </c>
      <c r="AQ220" s="31">
        <v>2</v>
      </c>
      <c r="AR220" s="31">
        <v>2</v>
      </c>
      <c r="AS220" s="31">
        <v>2</v>
      </c>
      <c r="AT220" s="31">
        <v>2</v>
      </c>
      <c r="AU220" s="31">
        <v>2</v>
      </c>
      <c r="AW220" s="31">
        <v>1</v>
      </c>
      <c r="AX220" s="31">
        <v>2</v>
      </c>
      <c r="AY220" s="31">
        <v>2</v>
      </c>
      <c r="AZ220" s="31">
        <v>1</v>
      </c>
      <c r="BA220" s="31">
        <v>1</v>
      </c>
      <c r="BB220" s="31">
        <v>2</v>
      </c>
      <c r="BD220" s="31">
        <v>1</v>
      </c>
      <c r="BE220" s="31">
        <v>2</v>
      </c>
      <c r="BF220" s="31">
        <v>2</v>
      </c>
      <c r="BG220" s="31">
        <v>2</v>
      </c>
      <c r="BH220" s="31">
        <v>2</v>
      </c>
      <c r="BI220" s="31">
        <v>2</v>
      </c>
      <c r="BK220" s="31">
        <v>2</v>
      </c>
      <c r="BL220" s="31">
        <v>2</v>
      </c>
      <c r="BM220" s="31">
        <v>2</v>
      </c>
      <c r="BN220" s="31">
        <v>2</v>
      </c>
      <c r="BO220" s="31">
        <v>2</v>
      </c>
      <c r="BP220" s="31">
        <v>2</v>
      </c>
      <c r="BQ220" s="31">
        <v>3</v>
      </c>
      <c r="BT220" s="31">
        <v>2</v>
      </c>
      <c r="BU220" s="31">
        <v>2</v>
      </c>
      <c r="BV220" s="31">
        <v>2</v>
      </c>
      <c r="BW220" s="31">
        <v>2</v>
      </c>
      <c r="BX220" s="31">
        <v>2</v>
      </c>
      <c r="BY220" s="31">
        <v>1</v>
      </c>
      <c r="BZ220" s="31">
        <v>2</v>
      </c>
      <c r="CA220" s="31">
        <v>2</v>
      </c>
      <c r="CB220" s="31">
        <v>2</v>
      </c>
      <c r="CC220" s="31">
        <v>2</v>
      </c>
      <c r="CD220" s="31">
        <v>1</v>
      </c>
      <c r="CE220" s="31">
        <v>104</v>
      </c>
      <c r="CH220" s="31">
        <v>1</v>
      </c>
      <c r="CM220" s="31">
        <v>23</v>
      </c>
      <c r="DF220" s="31">
        <v>3</v>
      </c>
      <c r="DG220" s="31">
        <v>4</v>
      </c>
      <c r="DH220" s="31">
        <v>4</v>
      </c>
      <c r="DI220" s="31">
        <v>4</v>
      </c>
      <c r="DJ220" s="31">
        <v>4</v>
      </c>
      <c r="DK220" s="31">
        <v>3</v>
      </c>
      <c r="DL220" s="31">
        <v>4</v>
      </c>
      <c r="DM220" s="31">
        <v>4</v>
      </c>
      <c r="DN220" s="31">
        <v>4</v>
      </c>
      <c r="DO220" s="31">
        <v>3</v>
      </c>
      <c r="DP220" s="31">
        <v>4</v>
      </c>
      <c r="DQ220" s="31">
        <v>4</v>
      </c>
      <c r="DR220" s="31">
        <v>45</v>
      </c>
      <c r="DS220" s="31">
        <v>3.8062734472696903E-2</v>
      </c>
      <c r="DT220" s="31">
        <v>0.89</v>
      </c>
      <c r="DV220" s="31">
        <v>2.78</v>
      </c>
      <c r="DW220" s="31" t="s">
        <v>2901</v>
      </c>
      <c r="DX220" s="31">
        <v>40</v>
      </c>
      <c r="DY220" s="31">
        <v>34</v>
      </c>
      <c r="DZ220" s="31">
        <v>48</v>
      </c>
      <c r="EA220" s="31" t="s">
        <v>2179</v>
      </c>
      <c r="EB220" s="31">
        <v>68</v>
      </c>
      <c r="EC220" s="31">
        <v>58</v>
      </c>
      <c r="ED220" s="31">
        <v>96</v>
      </c>
      <c r="EE220" s="31" t="s">
        <v>2902</v>
      </c>
      <c r="EF220" s="31">
        <v>5.0599999999999898</v>
      </c>
      <c r="EH220" s="31">
        <v>6.2</v>
      </c>
      <c r="EI220" s="31" t="s">
        <v>2238</v>
      </c>
      <c r="EJ220" s="31">
        <v>1.22</v>
      </c>
      <c r="EK220" s="31">
        <v>1.03</v>
      </c>
      <c r="EL220" s="31">
        <v>1.55</v>
      </c>
      <c r="EM220" s="31" t="s">
        <v>2238</v>
      </c>
      <c r="EN220" s="31">
        <v>3.2</v>
      </c>
      <c r="EP220" s="31">
        <v>4.1399999999999899</v>
      </c>
      <c r="EQ220" s="31" t="s">
        <v>2238</v>
      </c>
      <c r="ER220" s="31">
        <v>2.42</v>
      </c>
      <c r="ET220" s="31">
        <v>2.2999999999999901</v>
      </c>
      <c r="EU220" s="31" t="s">
        <v>2238</v>
      </c>
      <c r="EV220" s="31">
        <v>1</v>
      </c>
      <c r="EW220" s="31">
        <v>1</v>
      </c>
      <c r="EX220" s="31">
        <v>1</v>
      </c>
      <c r="EY220" s="31">
        <v>2</v>
      </c>
      <c r="FK220" s="31">
        <v>2</v>
      </c>
      <c r="FL220" s="31">
        <v>2</v>
      </c>
      <c r="FM220" s="31">
        <v>2</v>
      </c>
      <c r="FN220" s="31">
        <v>2</v>
      </c>
      <c r="FO220" s="31">
        <v>2</v>
      </c>
      <c r="FP220" s="31">
        <v>1</v>
      </c>
      <c r="FQ220" s="31">
        <v>2</v>
      </c>
      <c r="FR220" s="31">
        <v>2</v>
      </c>
      <c r="FS220" s="31">
        <v>4</v>
      </c>
      <c r="FT220" s="31">
        <v>2</v>
      </c>
      <c r="FU220" s="31">
        <v>2</v>
      </c>
      <c r="FV220" s="31">
        <v>2</v>
      </c>
      <c r="FW220" s="31">
        <v>1</v>
      </c>
      <c r="FX220" s="31">
        <v>1</v>
      </c>
      <c r="FY220" s="31">
        <v>2</v>
      </c>
      <c r="GA220" s="31">
        <v>2</v>
      </c>
      <c r="GB220" s="31">
        <v>2</v>
      </c>
      <c r="GC220" s="31">
        <v>2</v>
      </c>
      <c r="GE220" s="31">
        <v>2</v>
      </c>
      <c r="GH220" s="31">
        <v>2</v>
      </c>
      <c r="GJ220" s="31">
        <v>2</v>
      </c>
      <c r="GL220" s="31">
        <v>1</v>
      </c>
      <c r="GM220" s="31">
        <v>42339</v>
      </c>
      <c r="GO220" s="31">
        <v>2</v>
      </c>
      <c r="GQ220" s="31">
        <v>2</v>
      </c>
      <c r="GS220" s="31">
        <v>2</v>
      </c>
      <c r="GU220" s="31">
        <v>2</v>
      </c>
      <c r="GW220" s="31">
        <v>2</v>
      </c>
      <c r="GY220" s="31">
        <v>2</v>
      </c>
      <c r="HM220" s="31">
        <v>2</v>
      </c>
      <c r="HP220" s="31">
        <v>2</v>
      </c>
      <c r="HQ220" s="31">
        <v>2</v>
      </c>
      <c r="HR220" s="31">
        <v>2</v>
      </c>
      <c r="HS220" s="31">
        <v>2</v>
      </c>
      <c r="HT220" s="31">
        <v>2</v>
      </c>
      <c r="HU220" s="31">
        <v>2</v>
      </c>
      <c r="HV220" s="31">
        <v>2</v>
      </c>
      <c r="HZ220" s="31">
        <v>2</v>
      </c>
      <c r="IA220" s="31">
        <v>2</v>
      </c>
      <c r="IB220" s="31">
        <v>2</v>
      </c>
      <c r="IC220" s="31">
        <v>2</v>
      </c>
      <c r="ID220" s="31">
        <v>2</v>
      </c>
      <c r="IE220" s="31">
        <v>2</v>
      </c>
      <c r="IF220" s="31">
        <v>2</v>
      </c>
      <c r="IJ220" s="31">
        <v>2</v>
      </c>
      <c r="IK220" s="31">
        <v>2</v>
      </c>
      <c r="IL220" s="31">
        <v>2</v>
      </c>
      <c r="IM220" s="31">
        <v>2</v>
      </c>
      <c r="IN220" s="31">
        <v>2</v>
      </c>
      <c r="IO220" s="31">
        <v>2</v>
      </c>
      <c r="IP220" s="31">
        <v>2</v>
      </c>
      <c r="IT220" s="31">
        <v>2</v>
      </c>
      <c r="IU220" s="31">
        <v>2</v>
      </c>
      <c r="IV220" s="31">
        <v>2</v>
      </c>
      <c r="IW220" s="31">
        <v>2</v>
      </c>
      <c r="IX220" s="31">
        <v>2</v>
      </c>
      <c r="IY220" s="31">
        <v>2</v>
      </c>
      <c r="IZ220" s="31">
        <v>2</v>
      </c>
      <c r="JD220" s="31">
        <v>2</v>
      </c>
      <c r="JE220" s="31">
        <v>2</v>
      </c>
      <c r="JF220" s="31">
        <v>2</v>
      </c>
      <c r="JG220" s="31">
        <v>2</v>
      </c>
      <c r="JH220" s="31">
        <v>2</v>
      </c>
      <c r="JI220" s="31">
        <v>2</v>
      </c>
      <c r="JJ220" s="31">
        <v>2</v>
      </c>
      <c r="JN220" s="31" t="s">
        <v>1446</v>
      </c>
      <c r="JZ220" s="31">
        <v>2</v>
      </c>
      <c r="KB220" s="31">
        <v>82</v>
      </c>
      <c r="KC220" s="31">
        <v>2</v>
      </c>
      <c r="KE220" s="31">
        <v>76</v>
      </c>
      <c r="LA220" s="31" t="s">
        <v>360</v>
      </c>
      <c r="LB220" s="31" t="s">
        <v>373</v>
      </c>
      <c r="LC220" s="31">
        <v>2</v>
      </c>
      <c r="LE220" s="31" t="s">
        <v>375</v>
      </c>
      <c r="LF220" s="31">
        <v>2</v>
      </c>
      <c r="LG220" s="31">
        <v>2</v>
      </c>
      <c r="LH220" s="31">
        <v>2</v>
      </c>
      <c r="LI220" s="31">
        <v>2</v>
      </c>
      <c r="LK220" s="31">
        <v>2</v>
      </c>
      <c r="LM220" s="31">
        <v>2</v>
      </c>
      <c r="LO220" s="31">
        <v>2</v>
      </c>
      <c r="LQ220" s="31">
        <v>2</v>
      </c>
      <c r="LS220" s="31">
        <v>2</v>
      </c>
      <c r="LU220" s="31">
        <v>2</v>
      </c>
      <c r="LW220" s="31">
        <v>2</v>
      </c>
      <c r="LY220" s="31">
        <v>2</v>
      </c>
      <c r="MA220" s="31">
        <v>2</v>
      </c>
      <c r="MC220" s="31">
        <v>2</v>
      </c>
      <c r="ME220" s="31">
        <v>2</v>
      </c>
      <c r="MG220" s="31">
        <v>2</v>
      </c>
      <c r="MI220" s="31">
        <v>2</v>
      </c>
      <c r="MK220" s="31">
        <v>2</v>
      </c>
      <c r="MM220" s="31">
        <v>2</v>
      </c>
      <c r="MO220" s="31">
        <v>2</v>
      </c>
      <c r="MQ220" s="31">
        <v>2</v>
      </c>
      <c r="MS220" s="31">
        <v>2</v>
      </c>
      <c r="MU220" s="31">
        <v>2</v>
      </c>
      <c r="MW220" s="31">
        <v>2</v>
      </c>
      <c r="MY220" s="31" t="s">
        <v>355</v>
      </c>
      <c r="NC220" s="31">
        <v>2</v>
      </c>
      <c r="NE220" s="31">
        <v>2</v>
      </c>
      <c r="NG220" s="31">
        <v>2</v>
      </c>
      <c r="NI220" s="31">
        <v>2</v>
      </c>
      <c r="NK220" s="31">
        <v>2</v>
      </c>
      <c r="NM220" s="31">
        <v>2</v>
      </c>
      <c r="NO220" s="31">
        <v>2</v>
      </c>
      <c r="NQ220" s="31">
        <v>2</v>
      </c>
      <c r="NS220" s="31">
        <v>2</v>
      </c>
      <c r="NU220" s="31">
        <v>2</v>
      </c>
      <c r="NW220" s="31">
        <v>2</v>
      </c>
      <c r="NY220" s="31">
        <v>2</v>
      </c>
      <c r="OA220" s="31">
        <v>2</v>
      </c>
      <c r="OC220" s="31">
        <v>2</v>
      </c>
      <c r="OE220" s="31">
        <v>2</v>
      </c>
      <c r="OG220" s="31">
        <v>2</v>
      </c>
      <c r="OI220" s="31">
        <v>2</v>
      </c>
      <c r="OK220" s="31">
        <v>2</v>
      </c>
      <c r="OM220" s="31">
        <v>2</v>
      </c>
      <c r="OO220" s="31">
        <v>2</v>
      </c>
      <c r="OQ220" s="31" t="s">
        <v>355</v>
      </c>
      <c r="OS220" s="31">
        <v>2</v>
      </c>
      <c r="OU220" s="31">
        <v>2</v>
      </c>
      <c r="OW220" s="31">
        <v>2</v>
      </c>
      <c r="OY220" s="31">
        <v>2</v>
      </c>
      <c r="PA220" s="31">
        <v>2</v>
      </c>
      <c r="PC220" s="31">
        <v>2</v>
      </c>
      <c r="PE220" s="31">
        <v>2</v>
      </c>
      <c r="PG220" s="31">
        <v>2</v>
      </c>
      <c r="PI220" s="31">
        <v>2</v>
      </c>
      <c r="PK220" s="31">
        <v>2</v>
      </c>
      <c r="PM220" s="31">
        <v>2</v>
      </c>
      <c r="PO220" s="31">
        <v>2</v>
      </c>
      <c r="PQ220" s="31">
        <v>2</v>
      </c>
      <c r="PS220" s="31">
        <v>2</v>
      </c>
      <c r="PU220" s="31">
        <v>2</v>
      </c>
      <c r="PW220" s="31">
        <v>2</v>
      </c>
      <c r="PY220" s="31">
        <v>2</v>
      </c>
      <c r="QA220" s="31">
        <v>1</v>
      </c>
      <c r="QB220" s="31">
        <v>2</v>
      </c>
      <c r="QC220" s="31">
        <v>2</v>
      </c>
      <c r="QE220" s="31">
        <v>2</v>
      </c>
      <c r="QG220" s="31">
        <v>2</v>
      </c>
      <c r="QI220" s="31" t="s">
        <v>355</v>
      </c>
      <c r="QK220" s="31">
        <v>1</v>
      </c>
      <c r="QL220" s="31">
        <v>2</v>
      </c>
      <c r="QM220" s="31">
        <v>2</v>
      </c>
      <c r="QN220" s="31">
        <v>2</v>
      </c>
      <c r="QO220" s="31">
        <v>2</v>
      </c>
      <c r="QP220" s="31">
        <v>2</v>
      </c>
      <c r="QQ220" s="31">
        <v>2</v>
      </c>
      <c r="QR220" s="31">
        <v>2</v>
      </c>
      <c r="QS220" s="31">
        <v>2</v>
      </c>
      <c r="QT220" s="31">
        <v>2</v>
      </c>
      <c r="QU220" s="31">
        <v>2</v>
      </c>
      <c r="QV220" s="31">
        <v>2</v>
      </c>
      <c r="QW220" s="31">
        <v>2</v>
      </c>
      <c r="QX220" s="31">
        <v>2</v>
      </c>
      <c r="QY220" s="31">
        <v>2</v>
      </c>
      <c r="QZ220" s="31">
        <v>2</v>
      </c>
      <c r="RA220" s="31">
        <v>1</v>
      </c>
      <c r="RB220" s="31">
        <v>2</v>
      </c>
      <c r="RC220" s="31">
        <v>2</v>
      </c>
      <c r="RD220" s="31">
        <v>2</v>
      </c>
      <c r="RE220" s="31">
        <v>2</v>
      </c>
      <c r="RF220" s="31">
        <v>2</v>
      </c>
      <c r="RG220" s="31">
        <v>1</v>
      </c>
      <c r="RH220" s="31">
        <v>2</v>
      </c>
      <c r="RI220" s="31">
        <v>1</v>
      </c>
      <c r="RJ220" s="31">
        <v>2</v>
      </c>
      <c r="RK220" s="31">
        <v>2</v>
      </c>
      <c r="RL220" s="31">
        <v>2</v>
      </c>
      <c r="RM220" s="31">
        <v>2</v>
      </c>
      <c r="RN220" s="31">
        <v>2</v>
      </c>
      <c r="RO220" s="31">
        <v>2</v>
      </c>
      <c r="RP220" s="31">
        <v>2</v>
      </c>
      <c r="RQ220" s="31">
        <v>2</v>
      </c>
      <c r="RR220" s="31">
        <v>1</v>
      </c>
      <c r="RS220" s="31">
        <v>2</v>
      </c>
      <c r="RT220" s="31" t="s">
        <v>2759</v>
      </c>
      <c r="RU220" s="31" t="s">
        <v>2997</v>
      </c>
      <c r="RV220" s="31" t="s">
        <v>355</v>
      </c>
      <c r="RW220" s="31" t="s">
        <v>355</v>
      </c>
      <c r="RX220" s="31">
        <v>3</v>
      </c>
      <c r="RY220" s="31">
        <v>1</v>
      </c>
      <c r="RZ220" s="31">
        <v>2</v>
      </c>
      <c r="SA220" s="31">
        <v>2</v>
      </c>
      <c r="SB220" s="31">
        <v>2</v>
      </c>
      <c r="SC220" s="31">
        <v>2</v>
      </c>
      <c r="SD220" s="31">
        <v>3</v>
      </c>
      <c r="SE220" s="31">
        <v>1</v>
      </c>
      <c r="SF220" s="31">
        <v>2</v>
      </c>
      <c r="SG220" s="31">
        <v>2</v>
      </c>
      <c r="SH220" s="31">
        <v>1</v>
      </c>
      <c r="SI220" s="31">
        <v>2</v>
      </c>
      <c r="SJ220" s="31">
        <v>2</v>
      </c>
      <c r="SK220" s="31">
        <v>2</v>
      </c>
      <c r="SL220" s="31">
        <v>2</v>
      </c>
      <c r="SM220" s="31" t="s">
        <v>1442</v>
      </c>
      <c r="SO220" s="31">
        <v>2</v>
      </c>
      <c r="SP220" s="31">
        <v>2</v>
      </c>
      <c r="SQ220" s="31">
        <v>1</v>
      </c>
      <c r="SR220" s="31">
        <v>1</v>
      </c>
      <c r="SS220" s="31">
        <v>1</v>
      </c>
      <c r="ST220" s="31">
        <v>1</v>
      </c>
      <c r="SU220" s="31">
        <v>2</v>
      </c>
      <c r="SV220" s="31">
        <v>2</v>
      </c>
      <c r="SW220" s="31" t="s">
        <v>1430</v>
      </c>
      <c r="SZ220" s="31">
        <v>2</v>
      </c>
      <c r="TA220" s="31">
        <v>2</v>
      </c>
      <c r="TB220" s="31">
        <v>2</v>
      </c>
      <c r="TC220" s="31">
        <v>2</v>
      </c>
      <c r="TD220" s="31">
        <v>2</v>
      </c>
      <c r="TE220" s="31">
        <v>2</v>
      </c>
      <c r="TF220" s="31">
        <v>2</v>
      </c>
      <c r="TG220" s="31">
        <v>2</v>
      </c>
      <c r="TH220" s="31" t="s">
        <v>2998</v>
      </c>
      <c r="TJ220" s="31" t="s">
        <v>1443</v>
      </c>
      <c r="TK220" s="31" t="s">
        <v>1430</v>
      </c>
      <c r="TS220" s="31">
        <v>2</v>
      </c>
      <c r="TT220" s="31">
        <v>2</v>
      </c>
      <c r="TU220" s="31">
        <v>2</v>
      </c>
      <c r="TV220" s="31">
        <v>2</v>
      </c>
      <c r="TW220" s="31">
        <v>2</v>
      </c>
      <c r="TX220" s="31">
        <v>2</v>
      </c>
      <c r="TY220" s="31">
        <v>2</v>
      </c>
      <c r="TZ220" s="31">
        <v>2</v>
      </c>
      <c r="UA220" s="31">
        <v>1</v>
      </c>
    </row>
    <row r="221" spans="1:547" s="31" customFormat="1" ht="13.5" customHeight="1">
      <c r="A221" s="31">
        <f t="shared" si="3"/>
        <v>219</v>
      </c>
      <c r="B221" s="31">
        <v>219</v>
      </c>
      <c r="C221" s="31">
        <v>31</v>
      </c>
      <c r="D221" s="31" t="s">
        <v>2899</v>
      </c>
      <c r="E221" s="31" t="s">
        <v>2999</v>
      </c>
      <c r="H221" s="31">
        <v>42082</v>
      </c>
      <c r="I221" s="31">
        <v>27439</v>
      </c>
      <c r="J221" s="31">
        <v>1</v>
      </c>
      <c r="K221" s="31">
        <v>1</v>
      </c>
      <c r="L221" s="31">
        <v>4</v>
      </c>
      <c r="M221" s="31">
        <v>1</v>
      </c>
      <c r="N221" s="31">
        <v>2</v>
      </c>
      <c r="O221" s="31">
        <v>1</v>
      </c>
      <c r="P221" s="31">
        <v>5</v>
      </c>
      <c r="Q221" s="31">
        <v>2</v>
      </c>
      <c r="R221" s="31">
        <v>41183</v>
      </c>
      <c r="S221" s="31">
        <v>41334</v>
      </c>
      <c r="T221" s="31">
        <v>41334</v>
      </c>
      <c r="W221" s="31">
        <v>2</v>
      </c>
      <c r="X221" s="31">
        <v>2</v>
      </c>
      <c r="Y221" s="31">
        <v>2</v>
      </c>
      <c r="Z221" s="31">
        <v>2</v>
      </c>
      <c r="AA221" s="31">
        <v>2</v>
      </c>
      <c r="AB221" s="31">
        <v>2</v>
      </c>
      <c r="AC221" s="31">
        <v>2</v>
      </c>
      <c r="AD221" s="31">
        <v>2</v>
      </c>
      <c r="AE221" s="31">
        <v>3</v>
      </c>
      <c r="AF221" s="31">
        <v>2</v>
      </c>
      <c r="AG221" s="31">
        <v>1</v>
      </c>
      <c r="AH221" s="31">
        <v>1</v>
      </c>
      <c r="AI221" s="31">
        <v>6</v>
      </c>
      <c r="AJ221" s="31">
        <v>2</v>
      </c>
      <c r="AK221" s="31">
        <v>4</v>
      </c>
      <c r="AL221" s="31">
        <v>2</v>
      </c>
      <c r="AN221" s="31">
        <v>2</v>
      </c>
      <c r="AO221" s="31">
        <v>2</v>
      </c>
      <c r="AP221" s="31">
        <v>2</v>
      </c>
      <c r="AQ221" s="31">
        <v>2</v>
      </c>
      <c r="AR221" s="31">
        <v>2</v>
      </c>
      <c r="AS221" s="31">
        <v>2</v>
      </c>
      <c r="AT221" s="31">
        <v>2</v>
      </c>
      <c r="AU221" s="31">
        <v>2</v>
      </c>
      <c r="AW221" s="31">
        <v>2</v>
      </c>
      <c r="AX221" s="31">
        <v>2</v>
      </c>
      <c r="AY221" s="31">
        <v>2</v>
      </c>
      <c r="AZ221" s="31">
        <v>2</v>
      </c>
      <c r="BA221" s="31">
        <v>1</v>
      </c>
      <c r="BB221" s="31">
        <v>2</v>
      </c>
      <c r="BD221" s="31">
        <v>1</v>
      </c>
      <c r="BE221" s="31">
        <v>2</v>
      </c>
      <c r="BF221" s="31">
        <v>1</v>
      </c>
      <c r="BG221" s="31">
        <v>1</v>
      </c>
      <c r="BH221" s="31">
        <v>1</v>
      </c>
      <c r="BI221" s="31">
        <v>1</v>
      </c>
      <c r="BK221" s="31">
        <v>2</v>
      </c>
      <c r="BL221" s="31">
        <v>2</v>
      </c>
      <c r="BM221" s="31">
        <v>2</v>
      </c>
      <c r="BN221" s="31">
        <v>2</v>
      </c>
      <c r="BO221" s="31">
        <v>2</v>
      </c>
      <c r="BP221" s="31">
        <v>2</v>
      </c>
      <c r="BT221" s="31">
        <v>2</v>
      </c>
      <c r="BU221" s="31">
        <v>2</v>
      </c>
      <c r="BV221" s="31">
        <v>2</v>
      </c>
      <c r="BW221" s="31">
        <v>2</v>
      </c>
      <c r="BX221" s="31">
        <v>2</v>
      </c>
      <c r="BY221" s="31">
        <v>1</v>
      </c>
      <c r="BZ221" s="31">
        <v>2</v>
      </c>
      <c r="CA221" s="31">
        <v>2</v>
      </c>
      <c r="CB221" s="31">
        <v>2</v>
      </c>
      <c r="CD221" s="31">
        <v>1</v>
      </c>
      <c r="CH221" s="31">
        <v>1</v>
      </c>
      <c r="CM221" s="31">
        <v>15</v>
      </c>
      <c r="CN221" s="31">
        <v>4</v>
      </c>
      <c r="CO221" s="31">
        <v>10</v>
      </c>
      <c r="DA221" s="31">
        <v>4</v>
      </c>
      <c r="DB221" s="31">
        <v>2</v>
      </c>
      <c r="DC221" s="31">
        <v>29</v>
      </c>
      <c r="DF221" s="31">
        <v>4</v>
      </c>
      <c r="DG221" s="31">
        <v>4</v>
      </c>
      <c r="DH221" s="31">
        <v>4</v>
      </c>
      <c r="DI221" s="31">
        <v>4</v>
      </c>
      <c r="DJ221" s="31">
        <v>4</v>
      </c>
      <c r="DK221" s="31">
        <v>3</v>
      </c>
      <c r="DL221" s="31">
        <v>2</v>
      </c>
      <c r="DM221" s="31">
        <v>2</v>
      </c>
      <c r="DN221" s="31">
        <v>1</v>
      </c>
      <c r="DO221" s="31">
        <v>4</v>
      </c>
      <c r="DP221" s="31">
        <v>4</v>
      </c>
      <c r="DQ221" s="31">
        <v>4</v>
      </c>
      <c r="DR221" s="31">
        <v>40</v>
      </c>
      <c r="DS221" s="31">
        <v>0.27085650723025501</v>
      </c>
      <c r="EV221" s="31">
        <v>1</v>
      </c>
      <c r="EW221" s="31">
        <v>1</v>
      </c>
      <c r="EX221" s="31">
        <v>1</v>
      </c>
      <c r="EY221" s="31">
        <v>2</v>
      </c>
      <c r="FK221" s="31">
        <v>2</v>
      </c>
      <c r="FL221" s="31">
        <v>2</v>
      </c>
      <c r="FM221" s="31">
        <v>2</v>
      </c>
      <c r="FN221" s="31">
        <v>2</v>
      </c>
      <c r="FO221" s="31">
        <v>2</v>
      </c>
      <c r="FP221" s="31">
        <v>2</v>
      </c>
      <c r="FQ221" s="31">
        <v>2</v>
      </c>
      <c r="FR221" s="31">
        <v>2</v>
      </c>
      <c r="FS221" s="31">
        <v>4</v>
      </c>
      <c r="FT221" s="31">
        <v>2</v>
      </c>
      <c r="FU221" s="31">
        <v>2</v>
      </c>
      <c r="FV221" s="31">
        <v>2</v>
      </c>
      <c r="FW221" s="31">
        <v>1</v>
      </c>
      <c r="FX221" s="31">
        <v>1</v>
      </c>
      <c r="FY221" s="31">
        <v>2</v>
      </c>
      <c r="GA221" s="31">
        <v>2</v>
      </c>
      <c r="GB221" s="31">
        <v>2</v>
      </c>
      <c r="GC221" s="31">
        <v>2</v>
      </c>
      <c r="GE221" s="31">
        <v>2</v>
      </c>
      <c r="GH221" s="31">
        <v>2</v>
      </c>
      <c r="GJ221" s="31">
        <v>1</v>
      </c>
      <c r="GK221" s="31" t="s">
        <v>3000</v>
      </c>
      <c r="GL221" s="31">
        <v>1</v>
      </c>
      <c r="GM221" s="31">
        <v>41426</v>
      </c>
      <c r="GO221" s="31">
        <v>2</v>
      </c>
      <c r="GQ221" s="31">
        <v>2</v>
      </c>
      <c r="GS221" s="31">
        <v>2</v>
      </c>
      <c r="GU221" s="31">
        <v>2</v>
      </c>
      <c r="GW221" s="31">
        <v>2</v>
      </c>
      <c r="HM221" s="31">
        <v>2</v>
      </c>
      <c r="HP221" s="31">
        <v>2</v>
      </c>
      <c r="HQ221" s="31">
        <v>2</v>
      </c>
      <c r="HR221" s="31">
        <v>2</v>
      </c>
      <c r="HS221" s="31">
        <v>2</v>
      </c>
      <c r="HT221" s="31">
        <v>2</v>
      </c>
      <c r="HU221" s="31">
        <v>2</v>
      </c>
      <c r="HV221" s="31">
        <v>2</v>
      </c>
      <c r="HZ221" s="31">
        <v>2</v>
      </c>
      <c r="IA221" s="31">
        <v>2</v>
      </c>
      <c r="IB221" s="31">
        <v>2</v>
      </c>
      <c r="IC221" s="31">
        <v>2</v>
      </c>
      <c r="ID221" s="31">
        <v>2</v>
      </c>
      <c r="IE221" s="31">
        <v>2</v>
      </c>
      <c r="IF221" s="31">
        <v>2</v>
      </c>
      <c r="IJ221" s="31">
        <v>2</v>
      </c>
      <c r="IK221" s="31">
        <v>2</v>
      </c>
      <c r="IL221" s="31">
        <v>2</v>
      </c>
      <c r="IM221" s="31">
        <v>2</v>
      </c>
      <c r="IN221" s="31">
        <v>2</v>
      </c>
      <c r="IO221" s="31">
        <v>2</v>
      </c>
      <c r="IP221" s="31">
        <v>2</v>
      </c>
      <c r="IT221" s="31">
        <v>2</v>
      </c>
      <c r="IU221" s="31">
        <v>2</v>
      </c>
      <c r="IV221" s="31">
        <v>2</v>
      </c>
      <c r="IW221" s="31">
        <v>2</v>
      </c>
      <c r="IX221" s="31">
        <v>2</v>
      </c>
      <c r="IY221" s="31">
        <v>2</v>
      </c>
      <c r="IZ221" s="31">
        <v>2</v>
      </c>
      <c r="JD221" s="31">
        <v>2</v>
      </c>
      <c r="JE221" s="31">
        <v>2</v>
      </c>
      <c r="JF221" s="31">
        <v>2</v>
      </c>
      <c r="JG221" s="31">
        <v>2</v>
      </c>
      <c r="JH221" s="31">
        <v>2</v>
      </c>
      <c r="JI221" s="31">
        <v>2</v>
      </c>
      <c r="JJ221" s="31">
        <v>2</v>
      </c>
      <c r="JQ221" s="31" t="s">
        <v>2222</v>
      </c>
      <c r="JZ221" s="31">
        <v>1</v>
      </c>
      <c r="KC221" s="31">
        <v>1</v>
      </c>
      <c r="LC221" s="31">
        <v>2</v>
      </c>
      <c r="LF221" s="31">
        <v>2</v>
      </c>
      <c r="LG221" s="31">
        <v>2</v>
      </c>
      <c r="LH221" s="31">
        <v>1</v>
      </c>
      <c r="LI221" s="31">
        <v>2</v>
      </c>
      <c r="LK221" s="31">
        <v>2</v>
      </c>
      <c r="LM221" s="31">
        <v>2</v>
      </c>
      <c r="LO221" s="31">
        <v>2</v>
      </c>
      <c r="LQ221" s="31">
        <v>2</v>
      </c>
      <c r="LS221" s="31">
        <v>2</v>
      </c>
      <c r="LU221" s="31">
        <v>2</v>
      </c>
      <c r="LW221" s="31">
        <v>2</v>
      </c>
      <c r="LY221" s="31">
        <v>2</v>
      </c>
      <c r="MA221" s="31">
        <v>2</v>
      </c>
      <c r="MC221" s="31">
        <v>2</v>
      </c>
      <c r="ME221" s="31">
        <v>2</v>
      </c>
      <c r="MG221" s="31">
        <v>2</v>
      </c>
      <c r="MI221" s="31">
        <v>2</v>
      </c>
      <c r="MK221" s="31">
        <v>2</v>
      </c>
      <c r="MM221" s="31">
        <v>2</v>
      </c>
      <c r="MO221" s="31">
        <v>2</v>
      </c>
      <c r="MQ221" s="31">
        <v>2</v>
      </c>
      <c r="MS221" s="31">
        <v>2</v>
      </c>
      <c r="MU221" s="31">
        <v>2</v>
      </c>
      <c r="MW221" s="31">
        <v>2</v>
      </c>
      <c r="MY221" s="31" t="s">
        <v>355</v>
      </c>
      <c r="NC221" s="31">
        <v>2</v>
      </c>
      <c r="NE221" s="31">
        <v>2</v>
      </c>
      <c r="NG221" s="31">
        <v>2</v>
      </c>
      <c r="NI221" s="31">
        <v>2</v>
      </c>
      <c r="NK221" s="31">
        <v>2</v>
      </c>
      <c r="NM221" s="31">
        <v>2</v>
      </c>
      <c r="NO221" s="31">
        <v>2</v>
      </c>
      <c r="NQ221" s="31">
        <v>2</v>
      </c>
      <c r="NS221" s="31">
        <v>2</v>
      </c>
      <c r="NU221" s="31">
        <v>2</v>
      </c>
      <c r="NW221" s="31">
        <v>2</v>
      </c>
      <c r="NY221" s="31">
        <v>2</v>
      </c>
      <c r="OA221" s="31">
        <v>2</v>
      </c>
      <c r="OC221" s="31">
        <v>2</v>
      </c>
      <c r="OE221" s="31">
        <v>2</v>
      </c>
      <c r="OG221" s="31">
        <v>2</v>
      </c>
      <c r="OI221" s="31">
        <v>2</v>
      </c>
      <c r="OK221" s="31">
        <v>2</v>
      </c>
      <c r="OM221" s="31">
        <v>2</v>
      </c>
      <c r="OO221" s="31">
        <v>2</v>
      </c>
      <c r="OQ221" s="31" t="s">
        <v>355</v>
      </c>
      <c r="OS221" s="31">
        <v>2</v>
      </c>
      <c r="OU221" s="31">
        <v>2</v>
      </c>
      <c r="OW221" s="31">
        <v>2</v>
      </c>
      <c r="OY221" s="31">
        <v>2</v>
      </c>
      <c r="PA221" s="31">
        <v>2</v>
      </c>
      <c r="PC221" s="31">
        <v>2</v>
      </c>
      <c r="PE221" s="31">
        <v>2</v>
      </c>
      <c r="PG221" s="31">
        <v>2</v>
      </c>
      <c r="PI221" s="31">
        <v>2</v>
      </c>
      <c r="PK221" s="31">
        <v>2</v>
      </c>
      <c r="PM221" s="31">
        <v>2</v>
      </c>
      <c r="PO221" s="31">
        <v>2</v>
      </c>
      <c r="PQ221" s="31">
        <v>2</v>
      </c>
      <c r="PS221" s="31">
        <v>2</v>
      </c>
      <c r="PU221" s="31">
        <v>2</v>
      </c>
      <c r="PW221" s="31">
        <v>2</v>
      </c>
      <c r="PY221" s="31">
        <v>2</v>
      </c>
      <c r="QA221" s="31">
        <v>2</v>
      </c>
      <c r="QC221" s="31">
        <v>2</v>
      </c>
      <c r="QE221" s="31">
        <v>1</v>
      </c>
      <c r="QF221" s="31">
        <v>1997</v>
      </c>
      <c r="QG221" s="31">
        <v>2</v>
      </c>
      <c r="QI221" s="31" t="s">
        <v>356</v>
      </c>
      <c r="QJ221" s="31">
        <v>1987</v>
      </c>
      <c r="QK221" s="31">
        <v>1</v>
      </c>
      <c r="QL221" s="31">
        <v>2</v>
      </c>
      <c r="QM221" s="31">
        <v>2</v>
      </c>
      <c r="QN221" s="31">
        <v>2</v>
      </c>
      <c r="QO221" s="31">
        <v>2</v>
      </c>
      <c r="QP221" s="31">
        <v>2</v>
      </c>
      <c r="QQ221" s="31">
        <v>2</v>
      </c>
      <c r="QR221" s="31">
        <v>2</v>
      </c>
      <c r="QS221" s="31">
        <v>2</v>
      </c>
      <c r="QT221" s="31">
        <v>2</v>
      </c>
      <c r="QU221" s="31">
        <v>2</v>
      </c>
      <c r="QV221" s="31">
        <v>2</v>
      </c>
      <c r="QW221" s="31">
        <v>2</v>
      </c>
      <c r="QX221" s="31">
        <v>2</v>
      </c>
      <c r="QY221" s="31">
        <v>2</v>
      </c>
      <c r="QZ221" s="31">
        <v>2</v>
      </c>
      <c r="RA221" s="31">
        <v>2</v>
      </c>
      <c r="RB221" s="31">
        <v>2</v>
      </c>
      <c r="RC221" s="31">
        <v>2</v>
      </c>
      <c r="RD221" s="31">
        <v>2</v>
      </c>
      <c r="RE221" s="31">
        <v>2</v>
      </c>
      <c r="RF221" s="31">
        <v>2</v>
      </c>
      <c r="RG221" s="31">
        <v>2</v>
      </c>
      <c r="RH221" s="31">
        <v>2</v>
      </c>
      <c r="RI221" s="31">
        <v>2</v>
      </c>
      <c r="RJ221" s="31">
        <v>2</v>
      </c>
      <c r="RK221" s="31">
        <v>2</v>
      </c>
      <c r="RL221" s="31">
        <v>2</v>
      </c>
      <c r="RM221" s="31">
        <v>2</v>
      </c>
      <c r="RN221" s="31">
        <v>2</v>
      </c>
      <c r="RO221" s="31">
        <v>2</v>
      </c>
      <c r="RP221" s="31">
        <v>2</v>
      </c>
      <c r="RQ221" s="31">
        <v>2</v>
      </c>
      <c r="RR221" s="31">
        <v>2</v>
      </c>
      <c r="RS221" s="31">
        <v>2</v>
      </c>
      <c r="RT221" s="31" t="s">
        <v>3001</v>
      </c>
      <c r="RV221" s="31" t="s">
        <v>3002</v>
      </c>
      <c r="RW221" s="31" t="s">
        <v>355</v>
      </c>
      <c r="RX221" s="31">
        <v>2</v>
      </c>
      <c r="RY221" s="31">
        <v>1</v>
      </c>
      <c r="SD221" s="31">
        <v>3</v>
      </c>
      <c r="SE221" s="31">
        <v>1</v>
      </c>
      <c r="SJ221" s="31">
        <v>2</v>
      </c>
      <c r="SL221" s="31">
        <v>2</v>
      </c>
      <c r="SM221" s="31" t="s">
        <v>1442</v>
      </c>
      <c r="SW221" s="31" t="s">
        <v>1442</v>
      </c>
      <c r="TH221" s="31" t="s">
        <v>1442</v>
      </c>
      <c r="TJ221" s="31" t="s">
        <v>1442</v>
      </c>
      <c r="TK221" s="31" t="s">
        <v>1442</v>
      </c>
      <c r="UA221" s="31">
        <v>1</v>
      </c>
    </row>
    <row r="222" spans="1:547" s="31" customFormat="1" ht="13.5" customHeight="1">
      <c r="A222" s="31">
        <f t="shared" si="3"/>
        <v>220</v>
      </c>
      <c r="B222" s="31">
        <v>220</v>
      </c>
      <c r="C222" s="31">
        <v>32</v>
      </c>
      <c r="D222" s="31" t="s">
        <v>2899</v>
      </c>
      <c r="E222" s="31" t="s">
        <v>3003</v>
      </c>
      <c r="H222" s="31">
        <v>42094</v>
      </c>
      <c r="I222" s="31">
        <v>17175</v>
      </c>
      <c r="J222" s="31">
        <v>1</v>
      </c>
      <c r="K222" s="31">
        <v>1</v>
      </c>
      <c r="L222" s="31">
        <v>3</v>
      </c>
      <c r="M222" s="31">
        <v>2</v>
      </c>
      <c r="N222" s="31">
        <v>5</v>
      </c>
      <c r="O222" s="31">
        <v>2</v>
      </c>
      <c r="P222" s="31">
        <v>1</v>
      </c>
      <c r="Q222" s="31">
        <v>1</v>
      </c>
      <c r="R222" s="31">
        <v>41334</v>
      </c>
      <c r="S222" s="31">
        <v>41426</v>
      </c>
      <c r="T222" s="31">
        <v>41699</v>
      </c>
      <c r="W222" s="31">
        <v>2</v>
      </c>
      <c r="X222" s="31">
        <v>1</v>
      </c>
      <c r="Y222" s="31">
        <v>2</v>
      </c>
      <c r="Z222" s="31">
        <v>2</v>
      </c>
      <c r="AA222" s="31">
        <v>2</v>
      </c>
      <c r="AB222" s="31">
        <v>2</v>
      </c>
      <c r="AC222" s="31">
        <v>2</v>
      </c>
      <c r="AD222" s="31">
        <v>1</v>
      </c>
      <c r="AH222" s="31">
        <v>2</v>
      </c>
      <c r="AI222" s="31">
        <v>3</v>
      </c>
      <c r="AJ222" s="31">
        <v>2</v>
      </c>
      <c r="AK222" s="31">
        <v>4</v>
      </c>
      <c r="AL222" s="31">
        <v>2</v>
      </c>
      <c r="AN222" s="31">
        <v>1</v>
      </c>
      <c r="AO222" s="31">
        <v>2</v>
      </c>
      <c r="AP222" s="31">
        <v>2</v>
      </c>
      <c r="AQ222" s="31">
        <v>2</v>
      </c>
      <c r="AR222" s="31">
        <v>2</v>
      </c>
      <c r="AS222" s="31">
        <v>1</v>
      </c>
      <c r="AT222" s="31">
        <v>2</v>
      </c>
      <c r="AU222" s="31">
        <v>2</v>
      </c>
      <c r="AW222" s="31">
        <v>1</v>
      </c>
      <c r="AX222" s="31">
        <v>2</v>
      </c>
      <c r="AY222" s="31">
        <v>1</v>
      </c>
      <c r="AZ222" s="31">
        <v>2</v>
      </c>
      <c r="BA222" s="31">
        <v>2</v>
      </c>
      <c r="BB222" s="31">
        <v>2</v>
      </c>
      <c r="BD222" s="31">
        <v>2</v>
      </c>
      <c r="BE222" s="31">
        <v>2</v>
      </c>
      <c r="BF222" s="31">
        <v>2</v>
      </c>
      <c r="BG222" s="31">
        <v>2</v>
      </c>
      <c r="BH222" s="31">
        <v>2</v>
      </c>
      <c r="BI222" s="31">
        <v>2</v>
      </c>
      <c r="BK222" s="31">
        <v>2</v>
      </c>
      <c r="BL222" s="31">
        <v>2</v>
      </c>
      <c r="BM222" s="31">
        <v>2</v>
      </c>
      <c r="BN222" s="31">
        <v>2</v>
      </c>
      <c r="BO222" s="31">
        <v>2</v>
      </c>
      <c r="BP222" s="31">
        <v>2</v>
      </c>
      <c r="BT222" s="31">
        <v>2</v>
      </c>
      <c r="BU222" s="31">
        <v>2</v>
      </c>
      <c r="BV222" s="31">
        <v>2</v>
      </c>
      <c r="BW222" s="31">
        <v>2</v>
      </c>
      <c r="BX222" s="31">
        <v>2</v>
      </c>
      <c r="BY222" s="31">
        <v>1</v>
      </c>
      <c r="BZ222" s="31">
        <v>2</v>
      </c>
      <c r="CA222" s="31">
        <v>2</v>
      </c>
      <c r="CD222" s="31">
        <v>1</v>
      </c>
      <c r="CE222" s="31">
        <v>105</v>
      </c>
      <c r="CH222" s="31">
        <v>1</v>
      </c>
      <c r="CM222" s="31">
        <v>1</v>
      </c>
      <c r="CN222" s="31">
        <v>16</v>
      </c>
      <c r="CO222" s="31">
        <v>21</v>
      </c>
      <c r="CP222" s="31">
        <v>4</v>
      </c>
      <c r="CQ222" s="31">
        <v>10</v>
      </c>
      <c r="DA222" s="31">
        <v>1</v>
      </c>
      <c r="DB222" s="31">
        <v>4</v>
      </c>
      <c r="DC222" s="31">
        <v>24</v>
      </c>
      <c r="DD222" s="31">
        <v>2</v>
      </c>
      <c r="DE222" s="31">
        <v>7</v>
      </c>
      <c r="DF222" s="31">
        <v>0</v>
      </c>
      <c r="DG222" s="31">
        <v>0</v>
      </c>
      <c r="DH222" s="31">
        <v>2</v>
      </c>
      <c r="DI222" s="31">
        <v>4</v>
      </c>
      <c r="DJ222" s="31">
        <v>4</v>
      </c>
      <c r="DK222" s="31">
        <v>4</v>
      </c>
      <c r="DL222" s="31">
        <v>4</v>
      </c>
      <c r="DM222" s="31">
        <v>4</v>
      </c>
      <c r="DN222" s="31">
        <v>4</v>
      </c>
      <c r="DO222" s="31">
        <v>4</v>
      </c>
      <c r="DP222" s="31">
        <v>4</v>
      </c>
      <c r="DQ222" s="31">
        <v>4</v>
      </c>
      <c r="DR222" s="31">
        <v>38</v>
      </c>
      <c r="DS222" s="31">
        <v>0.40049342105263103</v>
      </c>
      <c r="DT222" s="31">
        <v>2.02999999999999</v>
      </c>
      <c r="DV222" s="31">
        <v>2.78</v>
      </c>
      <c r="DW222" s="31" t="s">
        <v>2901</v>
      </c>
      <c r="EB222" s="31">
        <v>72</v>
      </c>
      <c r="EC222" s="31">
        <v>58</v>
      </c>
      <c r="ED222" s="31">
        <v>96</v>
      </c>
      <c r="EE222" s="31" t="s">
        <v>2902</v>
      </c>
      <c r="EV222" s="31">
        <v>1</v>
      </c>
      <c r="EW222" s="31">
        <v>1</v>
      </c>
      <c r="EX222" s="31">
        <v>1</v>
      </c>
      <c r="EY222" s="31">
        <v>2</v>
      </c>
      <c r="FD222" s="31">
        <v>93.4</v>
      </c>
      <c r="FE222" s="31">
        <v>89.2</v>
      </c>
      <c r="FK222" s="31">
        <v>1</v>
      </c>
      <c r="FL222" s="31">
        <v>2</v>
      </c>
      <c r="FM222" s="31">
        <v>2</v>
      </c>
      <c r="FN222" s="31">
        <v>2</v>
      </c>
      <c r="FO222" s="31">
        <v>2</v>
      </c>
      <c r="FP222" s="31">
        <v>1</v>
      </c>
      <c r="FQ222" s="31">
        <v>2</v>
      </c>
      <c r="FR222" s="31">
        <v>2</v>
      </c>
      <c r="FS222" s="31">
        <v>4</v>
      </c>
      <c r="FT222" s="31">
        <v>2</v>
      </c>
      <c r="FU222" s="31">
        <v>2</v>
      </c>
      <c r="FV222" s="31">
        <v>2</v>
      </c>
      <c r="FW222" s="31">
        <v>1</v>
      </c>
      <c r="FX222" s="31">
        <v>1</v>
      </c>
      <c r="FY222" s="31">
        <v>2</v>
      </c>
      <c r="GA222" s="31">
        <v>2</v>
      </c>
      <c r="GB222" s="31">
        <v>2</v>
      </c>
      <c r="GC222" s="31">
        <v>1</v>
      </c>
      <c r="GD222" s="31">
        <v>1965</v>
      </c>
      <c r="GE222" s="31">
        <v>1</v>
      </c>
      <c r="GF222" s="31">
        <v>2002</v>
      </c>
      <c r="GG222" s="31">
        <v>1</v>
      </c>
      <c r="GH222" s="31">
        <v>2</v>
      </c>
      <c r="GJ222" s="31">
        <v>2</v>
      </c>
      <c r="GL222" s="31">
        <v>1</v>
      </c>
      <c r="GM222" s="31">
        <v>41835</v>
      </c>
      <c r="GN222" s="31" t="s">
        <v>355</v>
      </c>
      <c r="GO222" s="31">
        <v>2</v>
      </c>
      <c r="GQ222" s="31">
        <v>2</v>
      </c>
      <c r="GS222" s="31">
        <v>2</v>
      </c>
      <c r="GU222" s="31">
        <v>2</v>
      </c>
      <c r="GW222" s="31">
        <v>2</v>
      </c>
      <c r="HM222" s="31">
        <v>2</v>
      </c>
      <c r="HP222" s="31">
        <v>2</v>
      </c>
      <c r="HQ222" s="31">
        <v>2</v>
      </c>
      <c r="HR222" s="31">
        <v>2</v>
      </c>
      <c r="HS222" s="31">
        <v>2</v>
      </c>
      <c r="HT222" s="31">
        <v>2</v>
      </c>
      <c r="HU222" s="31">
        <v>2</v>
      </c>
      <c r="HV222" s="31">
        <v>2</v>
      </c>
      <c r="HZ222" s="31">
        <v>2</v>
      </c>
      <c r="IA222" s="31">
        <v>2</v>
      </c>
      <c r="IB222" s="31">
        <v>2</v>
      </c>
      <c r="IC222" s="31">
        <v>2</v>
      </c>
      <c r="ID222" s="31">
        <v>2</v>
      </c>
      <c r="IE222" s="31">
        <v>2</v>
      </c>
      <c r="IF222" s="31">
        <v>2</v>
      </c>
      <c r="IJ222" s="31">
        <v>2</v>
      </c>
      <c r="IK222" s="31">
        <v>2</v>
      </c>
      <c r="IL222" s="31">
        <v>2</v>
      </c>
      <c r="IM222" s="31">
        <v>2</v>
      </c>
      <c r="IN222" s="31">
        <v>2</v>
      </c>
      <c r="IO222" s="31">
        <v>2</v>
      </c>
      <c r="IP222" s="31">
        <v>2</v>
      </c>
      <c r="IT222" s="31">
        <v>2</v>
      </c>
      <c r="IU222" s="31">
        <v>2</v>
      </c>
      <c r="IV222" s="31">
        <v>2</v>
      </c>
      <c r="IW222" s="31">
        <v>2</v>
      </c>
      <c r="IX222" s="31">
        <v>2</v>
      </c>
      <c r="IY222" s="31">
        <v>2</v>
      </c>
      <c r="IZ222" s="31">
        <v>2</v>
      </c>
      <c r="JD222" s="31">
        <v>2</v>
      </c>
      <c r="JE222" s="31">
        <v>2</v>
      </c>
      <c r="JF222" s="31">
        <v>2</v>
      </c>
      <c r="JG222" s="31">
        <v>2</v>
      </c>
      <c r="JH222" s="31">
        <v>2</v>
      </c>
      <c r="JI222" s="31">
        <v>2</v>
      </c>
      <c r="JJ222" s="31">
        <v>2</v>
      </c>
      <c r="JQ222" s="31" t="s">
        <v>3004</v>
      </c>
      <c r="JR222" s="31" t="s">
        <v>371</v>
      </c>
      <c r="JZ222" s="31">
        <v>2</v>
      </c>
      <c r="KB222" s="31">
        <v>84</v>
      </c>
      <c r="KC222" s="31">
        <v>2</v>
      </c>
      <c r="KD222" s="31" t="s">
        <v>371</v>
      </c>
      <c r="KE222" s="31">
        <v>55</v>
      </c>
      <c r="LA222" s="31" t="s">
        <v>359</v>
      </c>
      <c r="LB222" s="31" t="s">
        <v>2840</v>
      </c>
      <c r="LC222" s="31">
        <v>2</v>
      </c>
      <c r="LE222" s="31" t="s">
        <v>359</v>
      </c>
      <c r="LF222" s="31">
        <v>2</v>
      </c>
      <c r="LG222" s="31">
        <v>2</v>
      </c>
      <c r="LH222" s="31">
        <v>1</v>
      </c>
      <c r="LI222" s="31">
        <v>2</v>
      </c>
      <c r="LK222" s="31">
        <v>2</v>
      </c>
      <c r="LM222" s="31">
        <v>2</v>
      </c>
      <c r="LO222" s="31">
        <v>2</v>
      </c>
      <c r="LQ222" s="31">
        <v>2</v>
      </c>
      <c r="LS222" s="31">
        <v>2</v>
      </c>
      <c r="LU222" s="31">
        <v>2</v>
      </c>
      <c r="LW222" s="31">
        <v>2</v>
      </c>
      <c r="LY222" s="31">
        <v>2</v>
      </c>
      <c r="MA222" s="31">
        <v>2</v>
      </c>
      <c r="MC222" s="31">
        <v>2</v>
      </c>
      <c r="ME222" s="31">
        <v>2</v>
      </c>
      <c r="MG222" s="31">
        <v>2</v>
      </c>
      <c r="MI222" s="31">
        <v>2</v>
      </c>
      <c r="MK222" s="31">
        <v>2</v>
      </c>
      <c r="MM222" s="31">
        <v>2</v>
      </c>
      <c r="MO222" s="31">
        <v>2</v>
      </c>
      <c r="MQ222" s="31">
        <v>2</v>
      </c>
      <c r="MS222" s="31">
        <v>2</v>
      </c>
      <c r="MU222" s="31">
        <v>2</v>
      </c>
      <c r="MW222" s="31">
        <v>2</v>
      </c>
      <c r="MY222" s="31" t="s">
        <v>355</v>
      </c>
      <c r="NC222" s="31">
        <v>2</v>
      </c>
      <c r="NE222" s="31">
        <v>2</v>
      </c>
      <c r="NG222" s="31">
        <v>2</v>
      </c>
      <c r="NI222" s="31">
        <v>2</v>
      </c>
      <c r="NK222" s="31">
        <v>2</v>
      </c>
      <c r="NM222" s="31">
        <v>2</v>
      </c>
      <c r="NO222" s="31">
        <v>2</v>
      </c>
      <c r="NQ222" s="31">
        <v>2</v>
      </c>
      <c r="NS222" s="31">
        <v>2</v>
      </c>
      <c r="NU222" s="31">
        <v>2</v>
      </c>
      <c r="NW222" s="31">
        <v>2</v>
      </c>
      <c r="NY222" s="31">
        <v>2</v>
      </c>
      <c r="OA222" s="31">
        <v>2</v>
      </c>
      <c r="OC222" s="31">
        <v>2</v>
      </c>
      <c r="OE222" s="31">
        <v>2</v>
      </c>
      <c r="OG222" s="31">
        <v>2</v>
      </c>
      <c r="OI222" s="31">
        <v>1</v>
      </c>
      <c r="OJ222" s="31">
        <v>1</v>
      </c>
      <c r="OK222" s="31">
        <v>2</v>
      </c>
      <c r="OM222" s="31">
        <v>2</v>
      </c>
      <c r="OO222" s="31">
        <v>2</v>
      </c>
      <c r="OQ222" s="31" t="s">
        <v>355</v>
      </c>
      <c r="OS222" s="31">
        <v>2</v>
      </c>
      <c r="OU222" s="31">
        <v>2</v>
      </c>
      <c r="OW222" s="31">
        <v>2</v>
      </c>
      <c r="OY222" s="31">
        <v>2</v>
      </c>
      <c r="PA222" s="31">
        <v>2</v>
      </c>
      <c r="PC222" s="31">
        <v>2</v>
      </c>
      <c r="PE222" s="31">
        <v>2</v>
      </c>
      <c r="PG222" s="31">
        <v>2</v>
      </c>
      <c r="PI222" s="31">
        <v>2</v>
      </c>
      <c r="PK222" s="31">
        <v>2</v>
      </c>
      <c r="PM222" s="31">
        <v>2</v>
      </c>
      <c r="PO222" s="31">
        <v>2</v>
      </c>
      <c r="PQ222" s="31">
        <v>2</v>
      </c>
      <c r="PS222" s="31">
        <v>2</v>
      </c>
      <c r="PU222" s="31">
        <v>2</v>
      </c>
      <c r="PW222" s="31">
        <v>2</v>
      </c>
      <c r="PY222" s="31">
        <v>2</v>
      </c>
      <c r="QA222" s="31">
        <v>2</v>
      </c>
      <c r="QC222" s="31">
        <v>2</v>
      </c>
      <c r="QE222" s="31">
        <v>2</v>
      </c>
      <c r="QG222" s="31">
        <v>2</v>
      </c>
      <c r="QI222" s="31" t="s">
        <v>355</v>
      </c>
      <c r="QK222" s="31">
        <v>1</v>
      </c>
      <c r="QL222" s="31">
        <v>2</v>
      </c>
      <c r="QM222" s="31">
        <v>2</v>
      </c>
      <c r="QN222" s="31">
        <v>2</v>
      </c>
      <c r="QO222" s="31">
        <v>2</v>
      </c>
      <c r="QP222" s="31">
        <v>2</v>
      </c>
      <c r="QQ222" s="31">
        <v>2</v>
      </c>
      <c r="QR222" s="31">
        <v>2</v>
      </c>
      <c r="QS222" s="31">
        <v>2</v>
      </c>
      <c r="QT222" s="31">
        <v>2</v>
      </c>
      <c r="QU222" s="31">
        <v>2</v>
      </c>
      <c r="QV222" s="31">
        <v>2</v>
      </c>
      <c r="QW222" s="31">
        <v>2</v>
      </c>
      <c r="QX222" s="31">
        <v>2</v>
      </c>
      <c r="QY222" s="31">
        <v>2</v>
      </c>
      <c r="QZ222" s="31">
        <v>2</v>
      </c>
      <c r="RA222" s="31">
        <v>2</v>
      </c>
      <c r="RB222" s="31">
        <v>2</v>
      </c>
      <c r="RC222" s="31">
        <v>2</v>
      </c>
      <c r="RD222" s="31">
        <v>2</v>
      </c>
      <c r="RE222" s="31">
        <v>2</v>
      </c>
      <c r="RF222" s="31">
        <v>2</v>
      </c>
      <c r="RG222" s="31">
        <v>2</v>
      </c>
      <c r="RH222" s="31">
        <v>2</v>
      </c>
      <c r="RI222" s="31">
        <v>2</v>
      </c>
      <c r="RJ222" s="31">
        <v>2</v>
      </c>
      <c r="RK222" s="31">
        <v>2</v>
      </c>
      <c r="RL222" s="31">
        <v>2</v>
      </c>
      <c r="RM222" s="31">
        <v>2</v>
      </c>
      <c r="RN222" s="31">
        <v>2</v>
      </c>
      <c r="RO222" s="31">
        <v>1</v>
      </c>
      <c r="RP222" s="31">
        <v>2</v>
      </c>
      <c r="RQ222" s="31">
        <v>2</v>
      </c>
      <c r="RR222" s="31">
        <v>1</v>
      </c>
      <c r="RS222" s="31">
        <v>2</v>
      </c>
      <c r="RT222" s="31" t="s">
        <v>3005</v>
      </c>
      <c r="RU222" s="31" t="s">
        <v>3005</v>
      </c>
      <c r="RV222" s="31" t="s">
        <v>355</v>
      </c>
      <c r="RW222" s="31" t="s">
        <v>355</v>
      </c>
      <c r="RX222" s="31">
        <v>3</v>
      </c>
      <c r="RY222" s="31">
        <v>2</v>
      </c>
      <c r="RZ222" s="31">
        <v>2</v>
      </c>
      <c r="SA222" s="31">
        <v>2</v>
      </c>
      <c r="SB222" s="31">
        <v>2</v>
      </c>
      <c r="SC222" s="31">
        <v>2</v>
      </c>
      <c r="SD222" s="31">
        <v>3</v>
      </c>
      <c r="SE222" s="31">
        <v>2</v>
      </c>
      <c r="SF222" s="31">
        <v>2</v>
      </c>
      <c r="SG222" s="31">
        <v>2</v>
      </c>
      <c r="SH222" s="31">
        <v>2</v>
      </c>
      <c r="SI222" s="31">
        <v>2</v>
      </c>
      <c r="SJ222" s="31">
        <v>2</v>
      </c>
      <c r="SK222" s="31">
        <v>2</v>
      </c>
      <c r="SL222" s="31">
        <v>2</v>
      </c>
      <c r="SM222" s="31" t="s">
        <v>3006</v>
      </c>
      <c r="SO222" s="31">
        <v>2</v>
      </c>
      <c r="SP222" s="31">
        <v>2</v>
      </c>
      <c r="SQ222" s="31">
        <v>2</v>
      </c>
      <c r="SR222" s="31">
        <v>2</v>
      </c>
      <c r="SS222" s="31">
        <v>2</v>
      </c>
      <c r="ST222" s="31">
        <v>2</v>
      </c>
      <c r="SU222" s="31">
        <v>2</v>
      </c>
      <c r="SV222" s="31">
        <v>2</v>
      </c>
      <c r="SW222" s="31" t="s">
        <v>1442</v>
      </c>
      <c r="SX222" s="31">
        <v>0.5</v>
      </c>
      <c r="SZ222" s="31">
        <v>1</v>
      </c>
      <c r="TA222" s="31">
        <v>1</v>
      </c>
      <c r="TB222" s="31">
        <v>1</v>
      </c>
      <c r="TC222" s="31">
        <v>1</v>
      </c>
      <c r="TD222" s="31">
        <v>1</v>
      </c>
      <c r="TE222" s="31">
        <v>1</v>
      </c>
      <c r="TF222" s="31">
        <v>1</v>
      </c>
      <c r="TG222" s="31">
        <v>1</v>
      </c>
      <c r="TH222" s="31" t="s">
        <v>1442</v>
      </c>
      <c r="TJ222" s="31" t="s">
        <v>3006</v>
      </c>
      <c r="TK222" s="31" t="s">
        <v>1443</v>
      </c>
      <c r="TQ222" s="31">
        <v>0.5</v>
      </c>
      <c r="TS222" s="31">
        <v>1</v>
      </c>
      <c r="TT222" s="31">
        <v>1</v>
      </c>
      <c r="TU222" s="31">
        <v>1</v>
      </c>
      <c r="TV222" s="31">
        <v>1</v>
      </c>
      <c r="TW222" s="31">
        <v>1</v>
      </c>
      <c r="TX222" s="31">
        <v>1</v>
      </c>
      <c r="TY222" s="31">
        <v>1</v>
      </c>
      <c r="TZ222" s="31">
        <v>1</v>
      </c>
      <c r="UA222" s="31">
        <v>1</v>
      </c>
    </row>
    <row r="223" spans="1:547" s="31" customFormat="1" ht="13.5" customHeight="1">
      <c r="A223" s="31">
        <f t="shared" si="3"/>
        <v>221</v>
      </c>
      <c r="B223" s="31">
        <v>221</v>
      </c>
      <c r="C223" s="31">
        <v>33</v>
      </c>
      <c r="D223" s="31" t="s">
        <v>2899</v>
      </c>
      <c r="E223" s="31" t="s">
        <v>3007</v>
      </c>
      <c r="H223" s="31">
        <v>42108</v>
      </c>
      <c r="I223" s="31">
        <v>19661</v>
      </c>
      <c r="J223" s="31">
        <v>1</v>
      </c>
      <c r="K223" s="31">
        <v>1</v>
      </c>
      <c r="L223" s="31">
        <v>1</v>
      </c>
      <c r="M223" s="31">
        <v>1</v>
      </c>
      <c r="N223" s="31">
        <v>1</v>
      </c>
      <c r="O223" s="31">
        <v>1</v>
      </c>
      <c r="P223" s="31">
        <v>1</v>
      </c>
      <c r="Q223" s="31">
        <v>1</v>
      </c>
      <c r="R223" s="31">
        <v>40787</v>
      </c>
      <c r="S223" s="31">
        <v>40787</v>
      </c>
      <c r="T223" s="31">
        <v>40909</v>
      </c>
      <c r="V223" s="31">
        <v>42691</v>
      </c>
      <c r="W223" s="31">
        <v>2</v>
      </c>
      <c r="X223" s="31">
        <v>1</v>
      </c>
      <c r="Y223" s="31">
        <v>2</v>
      </c>
      <c r="Z223" s="31">
        <v>2</v>
      </c>
      <c r="AA223" s="31">
        <v>2</v>
      </c>
      <c r="AB223" s="31">
        <v>2</v>
      </c>
      <c r="AC223" s="31">
        <v>2</v>
      </c>
      <c r="AH223" s="31">
        <v>2</v>
      </c>
      <c r="AI223" s="31">
        <v>6</v>
      </c>
      <c r="AJ223" s="31">
        <v>2</v>
      </c>
      <c r="AK223" s="31">
        <v>4</v>
      </c>
      <c r="AL223" s="31">
        <v>2</v>
      </c>
      <c r="AN223" s="31">
        <v>1</v>
      </c>
      <c r="AO223" s="31">
        <v>2</v>
      </c>
      <c r="AP223" s="31">
        <v>2</v>
      </c>
      <c r="AQ223" s="31">
        <v>1</v>
      </c>
      <c r="AR223" s="31">
        <v>1</v>
      </c>
      <c r="AS223" s="31">
        <v>1</v>
      </c>
      <c r="AT223" s="31">
        <v>1</v>
      </c>
      <c r="AU223" s="31">
        <v>1</v>
      </c>
      <c r="AW223" s="31">
        <v>1</v>
      </c>
      <c r="AX223" s="31">
        <v>2</v>
      </c>
      <c r="AY223" s="31">
        <v>1</v>
      </c>
      <c r="AZ223" s="31">
        <v>2</v>
      </c>
      <c r="BA223" s="31">
        <v>1</v>
      </c>
      <c r="BB223" s="31">
        <v>2</v>
      </c>
      <c r="BD223" s="31">
        <v>1</v>
      </c>
      <c r="BE223" s="31">
        <v>1</v>
      </c>
      <c r="BF223" s="31">
        <v>2</v>
      </c>
      <c r="BG223" s="31">
        <v>1</v>
      </c>
      <c r="BH223" s="31">
        <v>1</v>
      </c>
      <c r="BI223" s="31">
        <v>2</v>
      </c>
      <c r="BK223" s="31">
        <v>1</v>
      </c>
      <c r="BL223" s="31">
        <v>2</v>
      </c>
      <c r="BM223" s="31">
        <v>1</v>
      </c>
      <c r="BN223" s="31">
        <v>2</v>
      </c>
      <c r="BO223" s="31">
        <v>2</v>
      </c>
      <c r="BP223" s="31">
        <v>1</v>
      </c>
      <c r="BQ223" s="31">
        <v>1</v>
      </c>
      <c r="BT223" s="31">
        <v>2</v>
      </c>
      <c r="BU223" s="31">
        <v>2</v>
      </c>
      <c r="BV223" s="31">
        <v>2</v>
      </c>
      <c r="BW223" s="31">
        <v>2</v>
      </c>
      <c r="BX223" s="31">
        <v>2</v>
      </c>
      <c r="BY223" s="31">
        <v>1</v>
      </c>
      <c r="BZ223" s="31">
        <v>2</v>
      </c>
      <c r="CA223" s="31">
        <v>2</v>
      </c>
      <c r="CB223" s="31">
        <v>1</v>
      </c>
      <c r="CD223" s="31">
        <v>1</v>
      </c>
      <c r="CM223" s="31">
        <v>1</v>
      </c>
      <c r="CN223" s="31">
        <v>3</v>
      </c>
      <c r="CO223" s="31">
        <v>9</v>
      </c>
      <c r="CP223" s="31">
        <v>15</v>
      </c>
      <c r="CQ223" s="31">
        <v>21</v>
      </c>
      <c r="CR223" s="31">
        <v>32</v>
      </c>
      <c r="DA223" s="31">
        <v>1</v>
      </c>
      <c r="DB223" s="31">
        <v>2</v>
      </c>
      <c r="DC223" s="31">
        <v>12</v>
      </c>
      <c r="DD223" s="31">
        <v>4</v>
      </c>
      <c r="DE223" s="31">
        <v>4</v>
      </c>
      <c r="DF223" s="31">
        <v>0</v>
      </c>
      <c r="DG223" s="31">
        <v>0</v>
      </c>
      <c r="DH223" s="31">
        <v>2</v>
      </c>
      <c r="DI223" s="31">
        <v>1</v>
      </c>
      <c r="DJ223" s="31">
        <v>1</v>
      </c>
      <c r="DK223" s="31">
        <v>0</v>
      </c>
      <c r="DL223" s="31">
        <v>0</v>
      </c>
      <c r="DM223" s="31">
        <v>2</v>
      </c>
      <c r="DN223" s="31">
        <v>0</v>
      </c>
      <c r="DO223" s="31">
        <v>4</v>
      </c>
      <c r="DP223" s="31">
        <v>4</v>
      </c>
      <c r="DQ223" s="31">
        <v>2</v>
      </c>
      <c r="DR223" s="31">
        <v>16</v>
      </c>
      <c r="DS223" s="31">
        <v>0.73732021196063502</v>
      </c>
      <c r="DT223" s="31">
        <v>1.71</v>
      </c>
      <c r="DV223" s="31">
        <v>2.78</v>
      </c>
      <c r="DW223" s="31" t="s">
        <v>2901</v>
      </c>
      <c r="EB223" s="31">
        <v>59</v>
      </c>
      <c r="EC223" s="31">
        <v>58</v>
      </c>
      <c r="ED223" s="31">
        <v>96</v>
      </c>
      <c r="EE223" s="31" t="s">
        <v>2902</v>
      </c>
      <c r="EV223" s="31">
        <v>2</v>
      </c>
      <c r="EW223" s="31">
        <v>2</v>
      </c>
      <c r="EX223" s="31">
        <v>2</v>
      </c>
      <c r="EY223" s="31">
        <v>2</v>
      </c>
      <c r="EZ223" s="31">
        <v>1</v>
      </c>
      <c r="FA223" s="31">
        <v>1</v>
      </c>
      <c r="FD223" s="31">
        <v>99.6</v>
      </c>
      <c r="FE223" s="31">
        <v>98.1</v>
      </c>
      <c r="FF223" s="31">
        <v>24.4</v>
      </c>
      <c r="FG223" s="31">
        <v>49.2</v>
      </c>
      <c r="FK223" s="31">
        <v>2</v>
      </c>
      <c r="FL223" s="31">
        <v>2</v>
      </c>
      <c r="FM223" s="31">
        <v>2</v>
      </c>
      <c r="FN223" s="31">
        <v>2</v>
      </c>
      <c r="FO223" s="31">
        <v>2</v>
      </c>
      <c r="FP223" s="31">
        <v>2</v>
      </c>
      <c r="FQ223" s="31">
        <v>2</v>
      </c>
      <c r="FR223" s="31">
        <v>2</v>
      </c>
      <c r="FS223" s="31">
        <v>4</v>
      </c>
      <c r="FT223" s="31">
        <v>2</v>
      </c>
      <c r="FU223" s="31">
        <v>2</v>
      </c>
      <c r="FV223" s="31">
        <v>2</v>
      </c>
      <c r="FW223" s="31">
        <v>1</v>
      </c>
      <c r="FX223" s="31">
        <v>1</v>
      </c>
      <c r="FY223" s="31">
        <v>2</v>
      </c>
      <c r="GC223" s="31">
        <v>2</v>
      </c>
      <c r="GE223" s="31">
        <v>2</v>
      </c>
      <c r="GH223" s="31">
        <v>2</v>
      </c>
      <c r="GJ223" s="31">
        <v>2</v>
      </c>
      <c r="GL223" s="31">
        <v>1</v>
      </c>
      <c r="GM223" s="31">
        <v>40909</v>
      </c>
      <c r="GO223" s="31">
        <v>2</v>
      </c>
      <c r="GQ223" s="31">
        <v>2</v>
      </c>
      <c r="GS223" s="31">
        <v>2</v>
      </c>
      <c r="GU223" s="31">
        <v>2</v>
      </c>
      <c r="GW223" s="31">
        <v>2</v>
      </c>
      <c r="HM223" s="31">
        <v>2</v>
      </c>
      <c r="HP223" s="31">
        <v>2</v>
      </c>
      <c r="HQ223" s="31">
        <v>2</v>
      </c>
      <c r="HR223" s="31">
        <v>2</v>
      </c>
      <c r="HS223" s="31">
        <v>2</v>
      </c>
      <c r="HT223" s="31">
        <v>2</v>
      </c>
      <c r="HU223" s="31">
        <v>2</v>
      </c>
      <c r="HV223" s="31">
        <v>2</v>
      </c>
      <c r="HZ223" s="31">
        <v>2</v>
      </c>
      <c r="IA223" s="31">
        <v>2</v>
      </c>
      <c r="IB223" s="31">
        <v>2</v>
      </c>
      <c r="IC223" s="31">
        <v>2</v>
      </c>
      <c r="ID223" s="31">
        <v>2</v>
      </c>
      <c r="IE223" s="31">
        <v>2</v>
      </c>
      <c r="IF223" s="31">
        <v>2</v>
      </c>
      <c r="IJ223" s="31">
        <v>2</v>
      </c>
      <c r="IK223" s="31">
        <v>2</v>
      </c>
      <c r="IL223" s="31">
        <v>2</v>
      </c>
      <c r="IM223" s="31">
        <v>2</v>
      </c>
      <c r="IN223" s="31">
        <v>2</v>
      </c>
      <c r="IO223" s="31">
        <v>2</v>
      </c>
      <c r="IP223" s="31">
        <v>2</v>
      </c>
      <c r="IT223" s="31">
        <v>2</v>
      </c>
      <c r="IU223" s="31">
        <v>2</v>
      </c>
      <c r="IV223" s="31">
        <v>2</v>
      </c>
      <c r="IW223" s="31">
        <v>2</v>
      </c>
      <c r="IX223" s="31">
        <v>2</v>
      </c>
      <c r="IY223" s="31">
        <v>2</v>
      </c>
      <c r="IZ223" s="31">
        <v>2</v>
      </c>
      <c r="JD223" s="31">
        <v>2</v>
      </c>
      <c r="JE223" s="31">
        <v>2</v>
      </c>
      <c r="JF223" s="31">
        <v>2</v>
      </c>
      <c r="JG223" s="31">
        <v>2</v>
      </c>
      <c r="JH223" s="31">
        <v>2</v>
      </c>
      <c r="JI223" s="31">
        <v>2</v>
      </c>
      <c r="JJ223" s="31">
        <v>2</v>
      </c>
      <c r="JN223" s="31" t="s">
        <v>2943</v>
      </c>
      <c r="JQ223" s="31" t="s">
        <v>3008</v>
      </c>
      <c r="KC223" s="31">
        <v>2</v>
      </c>
      <c r="KD223" s="31" t="s">
        <v>3008</v>
      </c>
      <c r="LC223" s="31">
        <v>2</v>
      </c>
      <c r="LF223" s="31">
        <v>2</v>
      </c>
      <c r="LG223" s="31">
        <v>2</v>
      </c>
      <c r="LH223" s="31">
        <v>1</v>
      </c>
      <c r="LI223" s="31">
        <v>2</v>
      </c>
      <c r="LK223" s="31">
        <v>2</v>
      </c>
      <c r="LM223" s="31">
        <v>2</v>
      </c>
      <c r="LO223" s="31">
        <v>2</v>
      </c>
      <c r="LQ223" s="31">
        <v>2</v>
      </c>
      <c r="LS223" s="31">
        <v>2</v>
      </c>
      <c r="LU223" s="31">
        <v>2</v>
      </c>
      <c r="LW223" s="31">
        <v>2</v>
      </c>
      <c r="LY223" s="31">
        <v>2</v>
      </c>
      <c r="MA223" s="31">
        <v>2</v>
      </c>
      <c r="MC223" s="31">
        <v>2</v>
      </c>
      <c r="ME223" s="31">
        <v>2</v>
      </c>
      <c r="MG223" s="31">
        <v>2</v>
      </c>
      <c r="MI223" s="31">
        <v>2</v>
      </c>
      <c r="MK223" s="31">
        <v>2</v>
      </c>
      <c r="MM223" s="31">
        <v>2</v>
      </c>
      <c r="MO223" s="31">
        <v>2</v>
      </c>
      <c r="MQ223" s="31">
        <v>2</v>
      </c>
      <c r="MS223" s="31">
        <v>2</v>
      </c>
      <c r="MU223" s="31">
        <v>2</v>
      </c>
      <c r="MW223" s="31">
        <v>2</v>
      </c>
      <c r="MY223" s="31" t="s">
        <v>355</v>
      </c>
      <c r="NC223" s="31">
        <v>2</v>
      </c>
      <c r="NE223" s="31">
        <v>2</v>
      </c>
      <c r="NG223" s="31">
        <v>2</v>
      </c>
      <c r="NI223" s="31">
        <v>2</v>
      </c>
      <c r="NK223" s="31">
        <v>2</v>
      </c>
      <c r="NM223" s="31">
        <v>2</v>
      </c>
      <c r="NO223" s="31">
        <v>2</v>
      </c>
      <c r="NQ223" s="31">
        <v>2</v>
      </c>
      <c r="NS223" s="31">
        <v>2</v>
      </c>
      <c r="NU223" s="31">
        <v>2</v>
      </c>
      <c r="NW223" s="31">
        <v>2</v>
      </c>
      <c r="NY223" s="31">
        <v>2</v>
      </c>
      <c r="OA223" s="31">
        <v>2</v>
      </c>
      <c r="OC223" s="31">
        <v>2</v>
      </c>
      <c r="OE223" s="31">
        <v>2</v>
      </c>
      <c r="OG223" s="31">
        <v>2</v>
      </c>
      <c r="OI223" s="31">
        <v>2</v>
      </c>
      <c r="OK223" s="31">
        <v>2</v>
      </c>
      <c r="OM223" s="31">
        <v>2</v>
      </c>
      <c r="OO223" s="31">
        <v>2</v>
      </c>
      <c r="OQ223" s="31" t="s">
        <v>355</v>
      </c>
      <c r="OS223" s="31">
        <v>2</v>
      </c>
      <c r="OU223" s="31">
        <v>2</v>
      </c>
      <c r="OW223" s="31">
        <v>2</v>
      </c>
      <c r="OY223" s="31">
        <v>2</v>
      </c>
      <c r="PA223" s="31">
        <v>2</v>
      </c>
      <c r="PC223" s="31">
        <v>2</v>
      </c>
      <c r="PE223" s="31">
        <v>2</v>
      </c>
      <c r="PG223" s="31">
        <v>2</v>
      </c>
      <c r="PI223" s="31">
        <v>1</v>
      </c>
      <c r="PK223" s="31">
        <v>2</v>
      </c>
      <c r="PM223" s="31">
        <v>2</v>
      </c>
      <c r="PO223" s="31">
        <v>2</v>
      </c>
      <c r="PQ223" s="31">
        <v>2</v>
      </c>
      <c r="PS223" s="31">
        <v>2</v>
      </c>
      <c r="PU223" s="31">
        <v>2</v>
      </c>
      <c r="PW223" s="31">
        <v>2</v>
      </c>
      <c r="PY223" s="31">
        <v>2</v>
      </c>
      <c r="QA223" s="31">
        <v>2</v>
      </c>
      <c r="QC223" s="31">
        <v>2</v>
      </c>
      <c r="QE223" s="31">
        <v>2</v>
      </c>
      <c r="QG223" s="31">
        <v>2</v>
      </c>
      <c r="QI223" s="31" t="s">
        <v>355</v>
      </c>
      <c r="QK223" s="31">
        <v>1</v>
      </c>
      <c r="QL223" s="31">
        <v>2</v>
      </c>
      <c r="QM223" s="31">
        <v>2</v>
      </c>
      <c r="QN223" s="31">
        <v>2</v>
      </c>
      <c r="QO223" s="31">
        <v>2</v>
      </c>
      <c r="QP223" s="31">
        <v>2</v>
      </c>
      <c r="QQ223" s="31">
        <v>2</v>
      </c>
      <c r="QR223" s="31">
        <v>2</v>
      </c>
      <c r="QS223" s="31">
        <v>2</v>
      </c>
      <c r="QT223" s="31">
        <v>2</v>
      </c>
      <c r="QU223" s="31">
        <v>2</v>
      </c>
      <c r="QV223" s="31">
        <v>2</v>
      </c>
      <c r="QW223" s="31">
        <v>2</v>
      </c>
      <c r="QX223" s="31">
        <v>2</v>
      </c>
      <c r="QY223" s="31">
        <v>2</v>
      </c>
      <c r="QZ223" s="31">
        <v>2</v>
      </c>
      <c r="RA223" s="31">
        <v>2</v>
      </c>
      <c r="RB223" s="31">
        <v>2</v>
      </c>
      <c r="RC223" s="31">
        <v>2</v>
      </c>
      <c r="RD223" s="31">
        <v>2</v>
      </c>
      <c r="RE223" s="31">
        <v>2</v>
      </c>
      <c r="RF223" s="31">
        <v>2</v>
      </c>
      <c r="RG223" s="31">
        <v>2</v>
      </c>
      <c r="RH223" s="31">
        <v>2</v>
      </c>
      <c r="RI223" s="31">
        <v>1</v>
      </c>
      <c r="RJ223" s="31">
        <v>2</v>
      </c>
      <c r="RK223" s="31">
        <v>2</v>
      </c>
      <c r="RL223" s="31">
        <v>2</v>
      </c>
      <c r="RM223" s="31">
        <v>2</v>
      </c>
      <c r="RN223" s="31">
        <v>2</v>
      </c>
      <c r="RO223" s="31">
        <v>2</v>
      </c>
      <c r="RP223" s="31">
        <v>2</v>
      </c>
      <c r="RQ223" s="31">
        <v>2</v>
      </c>
      <c r="RR223" s="31">
        <v>2</v>
      </c>
      <c r="RS223" s="31">
        <v>1</v>
      </c>
      <c r="RT223" s="31" t="s">
        <v>3009</v>
      </c>
      <c r="RU223" s="31" t="s">
        <v>3009</v>
      </c>
      <c r="RV223" s="31" t="s">
        <v>355</v>
      </c>
      <c r="RW223" s="31" t="s">
        <v>1451</v>
      </c>
      <c r="RX223" s="31">
        <v>4</v>
      </c>
      <c r="RY223" s="31">
        <v>2</v>
      </c>
      <c r="SD223" s="31">
        <v>4</v>
      </c>
      <c r="SE223" s="31">
        <v>2</v>
      </c>
      <c r="SJ223" s="31">
        <v>2</v>
      </c>
      <c r="SL223" s="31">
        <v>2</v>
      </c>
      <c r="UA223" s="31">
        <v>1</v>
      </c>
    </row>
    <row r="224" spans="1:547" s="31" customFormat="1" ht="13.5" customHeight="1">
      <c r="A224" s="31">
        <f t="shared" si="3"/>
        <v>222</v>
      </c>
      <c r="B224" s="31">
        <v>222</v>
      </c>
      <c r="C224" s="31">
        <v>34</v>
      </c>
      <c r="D224" s="31" t="s">
        <v>2899</v>
      </c>
      <c r="E224" s="31" t="s">
        <v>3010</v>
      </c>
      <c r="H224" s="31">
        <v>42108</v>
      </c>
      <c r="I224" s="31">
        <v>14299</v>
      </c>
      <c r="J224" s="31">
        <v>1</v>
      </c>
      <c r="K224" s="31">
        <v>1</v>
      </c>
      <c r="L224" s="31">
        <v>1</v>
      </c>
      <c r="M224" s="31">
        <v>1</v>
      </c>
      <c r="N224" s="31">
        <v>1</v>
      </c>
      <c r="O224" s="31">
        <v>1</v>
      </c>
      <c r="P224" s="31">
        <v>1</v>
      </c>
      <c r="Q224" s="31">
        <v>1</v>
      </c>
      <c r="R224" s="31">
        <v>40969</v>
      </c>
      <c r="S224" s="31">
        <v>40969</v>
      </c>
      <c r="T224" s="31">
        <v>41487</v>
      </c>
      <c r="W224" s="31">
        <v>2</v>
      </c>
      <c r="X224" s="31">
        <v>2</v>
      </c>
      <c r="Y224" s="31">
        <v>2</v>
      </c>
      <c r="Z224" s="31">
        <v>2</v>
      </c>
      <c r="AA224" s="31">
        <v>1</v>
      </c>
      <c r="AB224" s="31">
        <v>2</v>
      </c>
      <c r="AC224" s="31">
        <v>2</v>
      </c>
      <c r="AD224" s="31">
        <v>2</v>
      </c>
      <c r="AH224" s="31">
        <v>2</v>
      </c>
      <c r="AI224" s="31">
        <v>6</v>
      </c>
      <c r="AJ224" s="31">
        <v>2</v>
      </c>
      <c r="AK224" s="31">
        <v>4</v>
      </c>
      <c r="AL224" s="31">
        <v>2</v>
      </c>
      <c r="AN224" s="31">
        <v>1</v>
      </c>
      <c r="AO224" s="31">
        <v>2</v>
      </c>
      <c r="AP224" s="31">
        <v>2</v>
      </c>
      <c r="AQ224" s="31">
        <v>2</v>
      </c>
      <c r="AR224" s="31">
        <v>2</v>
      </c>
      <c r="AS224" s="31">
        <v>2</v>
      </c>
      <c r="AT224" s="31">
        <v>2</v>
      </c>
      <c r="AU224" s="31">
        <v>2</v>
      </c>
      <c r="AW224" s="31">
        <v>1</v>
      </c>
      <c r="AX224" s="31">
        <v>2</v>
      </c>
      <c r="AY224" s="31">
        <v>2</v>
      </c>
      <c r="AZ224" s="31">
        <v>1</v>
      </c>
      <c r="BA224" s="31">
        <v>1</v>
      </c>
      <c r="BB224" s="31">
        <v>2</v>
      </c>
      <c r="BD224" s="31">
        <v>2</v>
      </c>
      <c r="BE224" s="31">
        <v>2</v>
      </c>
      <c r="BF224" s="31">
        <v>2</v>
      </c>
      <c r="BG224" s="31">
        <v>1</v>
      </c>
      <c r="BH224" s="31">
        <v>1</v>
      </c>
      <c r="BI224" s="31">
        <v>2</v>
      </c>
      <c r="BK224" s="31">
        <v>2</v>
      </c>
      <c r="BL224" s="31">
        <v>2</v>
      </c>
      <c r="BM224" s="31">
        <v>1</v>
      </c>
      <c r="BN224" s="31">
        <v>1</v>
      </c>
      <c r="BO224" s="31">
        <v>2</v>
      </c>
      <c r="BP224" s="31">
        <v>1</v>
      </c>
      <c r="BQ224" s="31">
        <v>4</v>
      </c>
      <c r="BT224" s="31">
        <v>2</v>
      </c>
      <c r="BU224" s="31">
        <v>2</v>
      </c>
      <c r="BV224" s="31">
        <v>2</v>
      </c>
      <c r="BW224" s="31">
        <v>2</v>
      </c>
      <c r="BX224" s="31">
        <v>2</v>
      </c>
      <c r="BY224" s="31">
        <v>1</v>
      </c>
      <c r="BZ224" s="31">
        <v>2</v>
      </c>
      <c r="CA224" s="31">
        <v>2</v>
      </c>
      <c r="CB224" s="31">
        <v>2</v>
      </c>
      <c r="CD224" s="31">
        <v>1</v>
      </c>
      <c r="CM224" s="31">
        <v>31</v>
      </c>
      <c r="CN224" s="31">
        <v>3</v>
      </c>
      <c r="CO224" s="31">
        <v>9</v>
      </c>
      <c r="CP224" s="31">
        <v>16</v>
      </c>
      <c r="CQ224" s="31">
        <v>21</v>
      </c>
      <c r="DA224" s="31">
        <v>3</v>
      </c>
      <c r="DB224" s="31">
        <v>2</v>
      </c>
      <c r="DC224" s="31">
        <v>7</v>
      </c>
      <c r="DD224" s="31">
        <v>4</v>
      </c>
      <c r="DE224" s="31">
        <v>23</v>
      </c>
      <c r="DF224" s="31">
        <v>4</v>
      </c>
      <c r="DG224" s="31">
        <v>0</v>
      </c>
      <c r="DH224" s="31">
        <v>3</v>
      </c>
      <c r="DI224" s="31">
        <v>3</v>
      </c>
      <c r="DJ224" s="31">
        <v>2</v>
      </c>
      <c r="DK224" s="31">
        <v>0</v>
      </c>
      <c r="DL224" s="31">
        <v>0</v>
      </c>
      <c r="DM224" s="31">
        <v>2</v>
      </c>
      <c r="DN224" s="31">
        <v>0</v>
      </c>
      <c r="DO224" s="31">
        <v>0</v>
      </c>
      <c r="DP224" s="31">
        <v>4</v>
      </c>
      <c r="DQ224" s="31">
        <v>1</v>
      </c>
      <c r="DR224" s="31">
        <v>19</v>
      </c>
      <c r="DS224" s="31">
        <v>0.77496707638279105</v>
      </c>
      <c r="DT224" s="31">
        <v>2.87</v>
      </c>
      <c r="DV224" s="31">
        <v>2.78</v>
      </c>
      <c r="DW224" s="31" t="s">
        <v>2901</v>
      </c>
      <c r="EB224" s="31">
        <v>71</v>
      </c>
      <c r="EC224" s="31">
        <v>58</v>
      </c>
      <c r="ED224" s="31">
        <v>96</v>
      </c>
      <c r="EE224" s="31" t="s">
        <v>2902</v>
      </c>
      <c r="EF224" s="31">
        <v>7.71</v>
      </c>
      <c r="EH224" s="31">
        <v>6.2</v>
      </c>
      <c r="EI224" s="31" t="s">
        <v>2238</v>
      </c>
      <c r="EJ224" s="31">
        <v>1.41</v>
      </c>
      <c r="EK224" s="31">
        <v>1.03</v>
      </c>
      <c r="EL224" s="31">
        <v>1.55</v>
      </c>
      <c r="EM224" s="31" t="s">
        <v>2238</v>
      </c>
      <c r="EN224" s="31">
        <v>5.15</v>
      </c>
      <c r="EP224" s="31">
        <v>4.1399999999999899</v>
      </c>
      <c r="EQ224" s="31" t="s">
        <v>2238</v>
      </c>
      <c r="ER224" s="31">
        <v>2.25999999999999</v>
      </c>
      <c r="ET224" s="31">
        <v>2.2999999999999901</v>
      </c>
      <c r="EU224" s="31" t="s">
        <v>2238</v>
      </c>
      <c r="EX224" s="31">
        <v>2</v>
      </c>
      <c r="EY224" s="31">
        <v>2</v>
      </c>
      <c r="FK224" s="31">
        <v>1</v>
      </c>
      <c r="FL224" s="31">
        <v>1</v>
      </c>
      <c r="FM224" s="31">
        <v>2</v>
      </c>
      <c r="FN224" s="31">
        <v>2</v>
      </c>
      <c r="FO224" s="31">
        <v>2</v>
      </c>
      <c r="FP224" s="31">
        <v>2</v>
      </c>
      <c r="FQ224" s="31">
        <v>2</v>
      </c>
      <c r="FR224" s="31">
        <v>2</v>
      </c>
      <c r="FS224" s="31">
        <v>4</v>
      </c>
      <c r="FT224" s="31">
        <v>2</v>
      </c>
      <c r="FU224" s="31">
        <v>2</v>
      </c>
      <c r="FV224" s="31">
        <v>2</v>
      </c>
      <c r="FW224" s="31">
        <v>1</v>
      </c>
      <c r="FX224" s="31">
        <v>1</v>
      </c>
      <c r="FY224" s="31">
        <v>2</v>
      </c>
      <c r="GA224" s="31">
        <v>2</v>
      </c>
      <c r="GB224" s="31">
        <v>2</v>
      </c>
      <c r="GC224" s="31">
        <v>2</v>
      </c>
      <c r="GE224" s="31">
        <v>2</v>
      </c>
      <c r="GH224" s="31">
        <v>2</v>
      </c>
      <c r="GJ224" s="31">
        <v>2</v>
      </c>
      <c r="GL224" s="31">
        <v>1</v>
      </c>
      <c r="GM224" s="31">
        <v>41487</v>
      </c>
      <c r="GO224" s="31">
        <v>2</v>
      </c>
      <c r="GQ224" s="31">
        <v>2</v>
      </c>
      <c r="GS224" s="31">
        <v>2</v>
      </c>
      <c r="GU224" s="31">
        <v>2</v>
      </c>
      <c r="GW224" s="31">
        <v>2</v>
      </c>
      <c r="HM224" s="31">
        <v>2</v>
      </c>
      <c r="HP224" s="31">
        <v>2</v>
      </c>
      <c r="HQ224" s="31">
        <v>2</v>
      </c>
      <c r="HR224" s="31">
        <v>2</v>
      </c>
      <c r="HS224" s="31">
        <v>2</v>
      </c>
      <c r="HT224" s="31">
        <v>2</v>
      </c>
      <c r="HU224" s="31">
        <v>2</v>
      </c>
      <c r="HV224" s="31">
        <v>2</v>
      </c>
      <c r="HZ224" s="31">
        <v>2</v>
      </c>
      <c r="IA224" s="31">
        <v>2</v>
      </c>
      <c r="IB224" s="31">
        <v>2</v>
      </c>
      <c r="IC224" s="31">
        <v>2</v>
      </c>
      <c r="ID224" s="31">
        <v>2</v>
      </c>
      <c r="IE224" s="31">
        <v>2</v>
      </c>
      <c r="IF224" s="31">
        <v>2</v>
      </c>
      <c r="IJ224" s="31">
        <v>2</v>
      </c>
      <c r="IK224" s="31">
        <v>2</v>
      </c>
      <c r="IL224" s="31">
        <v>2</v>
      </c>
      <c r="IM224" s="31">
        <v>2</v>
      </c>
      <c r="IN224" s="31">
        <v>2</v>
      </c>
      <c r="IO224" s="31">
        <v>2</v>
      </c>
      <c r="IP224" s="31">
        <v>2</v>
      </c>
      <c r="IT224" s="31">
        <v>2</v>
      </c>
      <c r="IU224" s="31">
        <v>2</v>
      </c>
      <c r="IV224" s="31">
        <v>2</v>
      </c>
      <c r="IW224" s="31">
        <v>2</v>
      </c>
      <c r="IX224" s="31">
        <v>2</v>
      </c>
      <c r="IY224" s="31">
        <v>2</v>
      </c>
      <c r="IZ224" s="31">
        <v>2</v>
      </c>
      <c r="JD224" s="31">
        <v>2</v>
      </c>
      <c r="JE224" s="31">
        <v>2</v>
      </c>
      <c r="JF224" s="31">
        <v>2</v>
      </c>
      <c r="JG224" s="31">
        <v>2</v>
      </c>
      <c r="JH224" s="31">
        <v>2</v>
      </c>
      <c r="JI224" s="31">
        <v>2</v>
      </c>
      <c r="JJ224" s="31">
        <v>2</v>
      </c>
      <c r="JZ224" s="31">
        <v>2</v>
      </c>
      <c r="KA224" s="31" t="s">
        <v>371</v>
      </c>
      <c r="KB224" s="31">
        <v>96</v>
      </c>
      <c r="KC224" s="31">
        <v>2</v>
      </c>
      <c r="KD224" s="31" t="s">
        <v>377</v>
      </c>
      <c r="KE224" s="31">
        <v>79</v>
      </c>
      <c r="LC224" s="31">
        <v>2</v>
      </c>
      <c r="LF224" s="31">
        <v>2</v>
      </c>
      <c r="LG224" s="31">
        <v>2</v>
      </c>
      <c r="LH224" s="31">
        <v>2</v>
      </c>
      <c r="LI224" s="31">
        <v>2</v>
      </c>
      <c r="LK224" s="31">
        <v>2</v>
      </c>
      <c r="LM224" s="31">
        <v>2</v>
      </c>
      <c r="LO224" s="31">
        <v>2</v>
      </c>
      <c r="LQ224" s="31">
        <v>2</v>
      </c>
      <c r="LS224" s="31">
        <v>2</v>
      </c>
      <c r="LU224" s="31">
        <v>2</v>
      </c>
      <c r="LW224" s="31">
        <v>2</v>
      </c>
      <c r="LY224" s="31">
        <v>2</v>
      </c>
      <c r="MA224" s="31">
        <v>2</v>
      </c>
      <c r="MC224" s="31">
        <v>2</v>
      </c>
      <c r="ME224" s="31">
        <v>2</v>
      </c>
      <c r="MG224" s="31">
        <v>2</v>
      </c>
      <c r="MI224" s="31">
        <v>2</v>
      </c>
      <c r="MK224" s="31">
        <v>2</v>
      </c>
      <c r="MM224" s="31">
        <v>2</v>
      </c>
      <c r="MO224" s="31">
        <v>2</v>
      </c>
      <c r="MQ224" s="31">
        <v>2</v>
      </c>
      <c r="MS224" s="31">
        <v>2</v>
      </c>
      <c r="MU224" s="31">
        <v>2</v>
      </c>
      <c r="MW224" s="31">
        <v>2</v>
      </c>
      <c r="MY224" s="31" t="s">
        <v>355</v>
      </c>
      <c r="NC224" s="31">
        <v>2</v>
      </c>
      <c r="NE224" s="31">
        <v>2</v>
      </c>
      <c r="NG224" s="31">
        <v>2</v>
      </c>
      <c r="NI224" s="31">
        <v>2</v>
      </c>
      <c r="NK224" s="31">
        <v>2</v>
      </c>
      <c r="NM224" s="31">
        <v>2</v>
      </c>
      <c r="NO224" s="31">
        <v>2</v>
      </c>
      <c r="NQ224" s="31">
        <v>2</v>
      </c>
      <c r="NS224" s="31">
        <v>2</v>
      </c>
      <c r="NU224" s="31">
        <v>2</v>
      </c>
      <c r="NW224" s="31">
        <v>2</v>
      </c>
      <c r="NY224" s="31">
        <v>2</v>
      </c>
      <c r="OA224" s="31">
        <v>2</v>
      </c>
      <c r="OC224" s="31">
        <v>2</v>
      </c>
      <c r="OE224" s="31">
        <v>2</v>
      </c>
      <c r="OG224" s="31">
        <v>2</v>
      </c>
      <c r="OI224" s="31">
        <v>2</v>
      </c>
      <c r="OK224" s="31">
        <v>2</v>
      </c>
      <c r="OM224" s="31">
        <v>2</v>
      </c>
      <c r="OO224" s="31">
        <v>2</v>
      </c>
      <c r="OQ224" s="31" t="s">
        <v>355</v>
      </c>
      <c r="OS224" s="31">
        <v>2</v>
      </c>
      <c r="OU224" s="31">
        <v>2</v>
      </c>
      <c r="OW224" s="31">
        <v>2</v>
      </c>
      <c r="OY224" s="31">
        <v>2</v>
      </c>
      <c r="PA224" s="31">
        <v>2</v>
      </c>
      <c r="PC224" s="31">
        <v>2</v>
      </c>
      <c r="PE224" s="31">
        <v>2</v>
      </c>
      <c r="PG224" s="31">
        <v>2</v>
      </c>
      <c r="PI224" s="31">
        <v>2</v>
      </c>
      <c r="PK224" s="31">
        <v>2</v>
      </c>
      <c r="PM224" s="31">
        <v>2</v>
      </c>
      <c r="PO224" s="31">
        <v>2</v>
      </c>
      <c r="PQ224" s="31">
        <v>2</v>
      </c>
      <c r="PS224" s="31">
        <v>2</v>
      </c>
      <c r="PU224" s="31">
        <v>2</v>
      </c>
      <c r="PW224" s="31">
        <v>2</v>
      </c>
      <c r="PY224" s="31">
        <v>2</v>
      </c>
      <c r="QA224" s="31">
        <v>2</v>
      </c>
      <c r="QC224" s="31">
        <v>2</v>
      </c>
      <c r="QE224" s="31">
        <v>2</v>
      </c>
      <c r="QG224" s="31">
        <v>2</v>
      </c>
      <c r="QI224" s="31" t="s">
        <v>355</v>
      </c>
      <c r="QK224" s="31">
        <v>1</v>
      </c>
      <c r="QL224" s="31">
        <v>2</v>
      </c>
      <c r="QM224" s="31">
        <v>2</v>
      </c>
      <c r="QN224" s="31">
        <v>2</v>
      </c>
      <c r="QO224" s="31">
        <v>2</v>
      </c>
      <c r="QP224" s="31">
        <v>2</v>
      </c>
      <c r="QQ224" s="31">
        <v>2</v>
      </c>
      <c r="QR224" s="31">
        <v>2</v>
      </c>
      <c r="QS224" s="31">
        <v>2</v>
      </c>
      <c r="QT224" s="31">
        <v>2</v>
      </c>
      <c r="QU224" s="31">
        <v>2</v>
      </c>
      <c r="QV224" s="31">
        <v>2</v>
      </c>
      <c r="QW224" s="31">
        <v>2</v>
      </c>
      <c r="QX224" s="31">
        <v>2</v>
      </c>
      <c r="QY224" s="31">
        <v>2</v>
      </c>
      <c r="QZ224" s="31">
        <v>2</v>
      </c>
      <c r="RA224" s="31">
        <v>2</v>
      </c>
      <c r="RB224" s="31">
        <v>2</v>
      </c>
      <c r="RC224" s="31">
        <v>2</v>
      </c>
      <c r="RD224" s="31">
        <v>2</v>
      </c>
      <c r="RE224" s="31">
        <v>2</v>
      </c>
      <c r="RF224" s="31">
        <v>1</v>
      </c>
      <c r="RG224" s="31">
        <v>2</v>
      </c>
      <c r="RH224" s="31">
        <v>2</v>
      </c>
      <c r="RI224" s="31">
        <v>2</v>
      </c>
      <c r="RJ224" s="31">
        <v>2</v>
      </c>
      <c r="RK224" s="31">
        <v>2</v>
      </c>
      <c r="RL224" s="31">
        <v>2</v>
      </c>
      <c r="RM224" s="31">
        <v>2</v>
      </c>
      <c r="RN224" s="31">
        <v>2</v>
      </c>
      <c r="RO224" s="31">
        <v>2</v>
      </c>
      <c r="RP224" s="31">
        <v>2</v>
      </c>
      <c r="RQ224" s="31">
        <v>2</v>
      </c>
      <c r="RR224" s="31">
        <v>1</v>
      </c>
      <c r="RS224" s="31">
        <v>2</v>
      </c>
      <c r="RT224" s="31" t="s">
        <v>2957</v>
      </c>
      <c r="RU224" s="31" t="s">
        <v>2440</v>
      </c>
      <c r="RV224" s="31" t="s">
        <v>355</v>
      </c>
      <c r="RW224" s="31" t="s">
        <v>355</v>
      </c>
      <c r="RX224" s="31">
        <v>3</v>
      </c>
      <c r="RY224" s="31">
        <v>1</v>
      </c>
      <c r="SD224" s="31">
        <v>3</v>
      </c>
      <c r="SE224" s="31">
        <v>1</v>
      </c>
      <c r="SJ224" s="31">
        <v>2</v>
      </c>
      <c r="SL224" s="31">
        <v>2</v>
      </c>
      <c r="UA224" s="31">
        <v>1</v>
      </c>
    </row>
    <row r="225" spans="1:547" s="31" customFormat="1" ht="13.5" customHeight="1">
      <c r="A225" s="31">
        <f t="shared" si="3"/>
        <v>223</v>
      </c>
      <c r="B225" s="31">
        <v>223</v>
      </c>
      <c r="C225" s="31">
        <v>35</v>
      </c>
      <c r="D225" s="31" t="s">
        <v>2899</v>
      </c>
      <c r="E225" s="31" t="s">
        <v>3011</v>
      </c>
      <c r="H225" s="31">
        <v>42096</v>
      </c>
      <c r="I225" s="31">
        <v>23316</v>
      </c>
      <c r="J225" s="31">
        <v>2</v>
      </c>
      <c r="K225" s="31">
        <v>1</v>
      </c>
      <c r="L225" s="31">
        <v>4</v>
      </c>
      <c r="M225" s="31">
        <v>1</v>
      </c>
      <c r="N225" s="31">
        <v>4</v>
      </c>
      <c r="O225" s="31">
        <v>1</v>
      </c>
      <c r="P225" s="31">
        <v>2</v>
      </c>
      <c r="Q225" s="31">
        <v>1</v>
      </c>
      <c r="R225" s="31">
        <v>40969</v>
      </c>
      <c r="S225" s="31">
        <v>40969</v>
      </c>
      <c r="T225" s="31">
        <v>41731</v>
      </c>
      <c r="V225" s="31">
        <v>42359</v>
      </c>
      <c r="W225" s="31">
        <v>2</v>
      </c>
      <c r="X225" s="31">
        <v>1</v>
      </c>
      <c r="Y225" s="31">
        <v>2</v>
      </c>
      <c r="Z225" s="31">
        <v>2</v>
      </c>
      <c r="AA225" s="31">
        <v>2</v>
      </c>
      <c r="AB225" s="31">
        <v>2</v>
      </c>
      <c r="AC225" s="31">
        <v>2</v>
      </c>
      <c r="AH225" s="31">
        <v>1</v>
      </c>
      <c r="AI225" s="31">
        <v>6</v>
      </c>
      <c r="AJ225" s="31">
        <v>2</v>
      </c>
      <c r="AK225" s="31">
        <v>2</v>
      </c>
      <c r="AL225" s="31">
        <v>2</v>
      </c>
      <c r="AN225" s="31">
        <v>2</v>
      </c>
      <c r="AO225" s="31">
        <v>2</v>
      </c>
      <c r="AP225" s="31">
        <v>2</v>
      </c>
      <c r="AQ225" s="31">
        <v>1</v>
      </c>
      <c r="AR225" s="31">
        <v>1</v>
      </c>
      <c r="AS225" s="31">
        <v>1</v>
      </c>
      <c r="AT225" s="31">
        <v>1</v>
      </c>
      <c r="AU225" s="31">
        <v>1</v>
      </c>
      <c r="AW225" s="31">
        <v>1</v>
      </c>
      <c r="AX225" s="31">
        <v>2</v>
      </c>
      <c r="AY225" s="31">
        <v>2</v>
      </c>
      <c r="AZ225" s="31">
        <v>1</v>
      </c>
      <c r="BA225" s="31">
        <v>1</v>
      </c>
      <c r="BB225" s="31">
        <v>2</v>
      </c>
      <c r="BD225" s="31">
        <v>1</v>
      </c>
      <c r="BE225" s="31">
        <v>1</v>
      </c>
      <c r="BF225" s="31">
        <v>1</v>
      </c>
      <c r="BG225" s="31">
        <v>1</v>
      </c>
      <c r="BH225" s="31">
        <v>1</v>
      </c>
      <c r="BI225" s="31">
        <v>2</v>
      </c>
      <c r="BK225" s="31">
        <v>1</v>
      </c>
      <c r="BL225" s="31">
        <v>1</v>
      </c>
      <c r="BM225" s="31">
        <v>2</v>
      </c>
      <c r="BN225" s="31">
        <v>2</v>
      </c>
      <c r="BO225" s="31">
        <v>2</v>
      </c>
      <c r="BP225" s="31">
        <v>1</v>
      </c>
      <c r="BQ225" s="31">
        <v>1</v>
      </c>
      <c r="BT225" s="31">
        <v>2</v>
      </c>
      <c r="BU225" s="31">
        <v>2</v>
      </c>
      <c r="BV225" s="31">
        <v>2</v>
      </c>
      <c r="BW225" s="31">
        <v>2</v>
      </c>
      <c r="BX225" s="31">
        <v>2</v>
      </c>
      <c r="BY225" s="31">
        <v>1</v>
      </c>
      <c r="BZ225" s="31">
        <v>2</v>
      </c>
      <c r="CA225" s="31">
        <v>2</v>
      </c>
      <c r="CB225" s="31">
        <v>2</v>
      </c>
      <c r="CD225" s="31">
        <v>1</v>
      </c>
      <c r="CM225" s="31">
        <v>1</v>
      </c>
      <c r="CN225" s="31">
        <v>31</v>
      </c>
      <c r="CO225" s="31">
        <v>4</v>
      </c>
      <c r="CP225" s="31">
        <v>10</v>
      </c>
      <c r="DA225" s="31">
        <v>1</v>
      </c>
      <c r="DB225" s="31">
        <v>3</v>
      </c>
      <c r="DC225" s="31">
        <v>26</v>
      </c>
      <c r="DD225" s="31">
        <v>2</v>
      </c>
      <c r="DE225" s="31">
        <v>6</v>
      </c>
      <c r="DF225" s="31">
        <v>0</v>
      </c>
      <c r="DG225" s="31">
        <v>0</v>
      </c>
      <c r="DH225" s="31">
        <v>0</v>
      </c>
      <c r="DI225" s="31">
        <v>3</v>
      </c>
      <c r="DJ225" s="31">
        <v>4</v>
      </c>
      <c r="DK225" s="31">
        <v>3</v>
      </c>
      <c r="DL225" s="31">
        <v>2</v>
      </c>
      <c r="DM225" s="31">
        <v>3</v>
      </c>
      <c r="DN225" s="31">
        <v>1</v>
      </c>
      <c r="DO225" s="31">
        <v>3</v>
      </c>
      <c r="DP225" s="31">
        <v>4</v>
      </c>
      <c r="DQ225" s="31">
        <v>4</v>
      </c>
      <c r="DR225" s="31">
        <v>27</v>
      </c>
      <c r="DS225" s="31">
        <v>0.56715838509316696</v>
      </c>
      <c r="DV225" s="31">
        <v>2.78</v>
      </c>
      <c r="DW225" s="31" t="s">
        <v>2901</v>
      </c>
      <c r="DX225" s="31">
        <v>39</v>
      </c>
      <c r="DY225" s="31">
        <v>35</v>
      </c>
      <c r="DZ225" s="31">
        <v>53</v>
      </c>
      <c r="EA225" s="31" t="s">
        <v>2179</v>
      </c>
      <c r="EB225" s="31">
        <v>67</v>
      </c>
      <c r="EC225" s="31">
        <v>58</v>
      </c>
      <c r="ED225" s="31">
        <v>96</v>
      </c>
      <c r="EE225" s="31" t="s">
        <v>2902</v>
      </c>
      <c r="EF225" s="31">
        <v>5.32</v>
      </c>
      <c r="EH225" s="31">
        <v>6.2</v>
      </c>
      <c r="EI225" s="31" t="s">
        <v>2238</v>
      </c>
      <c r="ER225" s="31">
        <v>2.11</v>
      </c>
      <c r="ET225" s="31">
        <v>2.2999999999999901</v>
      </c>
      <c r="EU225" s="31" t="s">
        <v>2238</v>
      </c>
      <c r="EV225" s="31">
        <v>2</v>
      </c>
      <c r="EW225" s="31">
        <v>2</v>
      </c>
      <c r="EX225" s="31">
        <v>2</v>
      </c>
      <c r="EY225" s="31">
        <v>2</v>
      </c>
      <c r="EZ225" s="31">
        <v>1</v>
      </c>
      <c r="FA225" s="31">
        <v>1</v>
      </c>
      <c r="FK225" s="31">
        <v>2</v>
      </c>
      <c r="FL225" s="31">
        <v>2</v>
      </c>
      <c r="FM225" s="31">
        <v>2</v>
      </c>
      <c r="FN225" s="31">
        <v>2</v>
      </c>
      <c r="FO225" s="31">
        <v>2</v>
      </c>
      <c r="FP225" s="31">
        <v>2</v>
      </c>
      <c r="FQ225" s="31">
        <v>2</v>
      </c>
      <c r="FR225" s="31">
        <v>2</v>
      </c>
      <c r="FS225" s="31">
        <v>4</v>
      </c>
      <c r="FT225" s="31">
        <v>2</v>
      </c>
      <c r="FU225" s="31">
        <v>2</v>
      </c>
      <c r="FV225" s="31">
        <v>2</v>
      </c>
      <c r="FW225" s="31">
        <v>1</v>
      </c>
      <c r="FX225" s="31">
        <v>1</v>
      </c>
      <c r="FY225" s="31">
        <v>2</v>
      </c>
      <c r="GA225" s="31">
        <v>2</v>
      </c>
      <c r="GB225" s="31">
        <v>2</v>
      </c>
      <c r="GC225" s="31">
        <v>2</v>
      </c>
      <c r="GE225" s="31">
        <v>1</v>
      </c>
      <c r="GF225" s="31">
        <v>2013</v>
      </c>
      <c r="GG225" s="31">
        <v>0.25</v>
      </c>
      <c r="GH225" s="31">
        <v>2</v>
      </c>
      <c r="GJ225" s="31">
        <v>2</v>
      </c>
      <c r="GL225" s="31">
        <v>1</v>
      </c>
      <c r="GM225" s="31">
        <v>41153</v>
      </c>
      <c r="GO225" s="31">
        <v>2</v>
      </c>
      <c r="GQ225" s="31">
        <v>2</v>
      </c>
      <c r="GS225" s="31">
        <v>2</v>
      </c>
      <c r="GU225" s="31">
        <v>2</v>
      </c>
      <c r="GW225" s="31">
        <v>2</v>
      </c>
      <c r="HM225" s="31">
        <v>2</v>
      </c>
      <c r="HP225" s="31">
        <v>2</v>
      </c>
      <c r="HQ225" s="31">
        <v>2</v>
      </c>
      <c r="HR225" s="31">
        <v>2</v>
      </c>
      <c r="HS225" s="31">
        <v>2</v>
      </c>
      <c r="HT225" s="31">
        <v>2</v>
      </c>
      <c r="HU225" s="31">
        <v>2</v>
      </c>
      <c r="HV225" s="31">
        <v>2</v>
      </c>
      <c r="HZ225" s="31">
        <v>2</v>
      </c>
      <c r="IA225" s="31">
        <v>2</v>
      </c>
      <c r="IB225" s="31">
        <v>2</v>
      </c>
      <c r="IC225" s="31">
        <v>2</v>
      </c>
      <c r="ID225" s="31">
        <v>2</v>
      </c>
      <c r="IE225" s="31">
        <v>2</v>
      </c>
      <c r="IF225" s="31">
        <v>2</v>
      </c>
      <c r="IJ225" s="31">
        <v>2</v>
      </c>
      <c r="IK225" s="31">
        <v>2</v>
      </c>
      <c r="IL225" s="31">
        <v>2</v>
      </c>
      <c r="IM225" s="31">
        <v>2</v>
      </c>
      <c r="IN225" s="31">
        <v>2</v>
      </c>
      <c r="IO225" s="31">
        <v>2</v>
      </c>
      <c r="IP225" s="31">
        <v>2</v>
      </c>
      <c r="IT225" s="31">
        <v>2</v>
      </c>
      <c r="IU225" s="31">
        <v>2</v>
      </c>
      <c r="IV225" s="31">
        <v>2</v>
      </c>
      <c r="IW225" s="31">
        <v>2</v>
      </c>
      <c r="IX225" s="31">
        <v>2</v>
      </c>
      <c r="IY225" s="31">
        <v>2</v>
      </c>
      <c r="IZ225" s="31">
        <v>2</v>
      </c>
      <c r="JD225" s="31">
        <v>2</v>
      </c>
      <c r="JE225" s="31">
        <v>2</v>
      </c>
      <c r="JF225" s="31">
        <v>2</v>
      </c>
      <c r="JG225" s="31">
        <v>2</v>
      </c>
      <c r="JH225" s="31">
        <v>2</v>
      </c>
      <c r="JI225" s="31">
        <v>2</v>
      </c>
      <c r="JJ225" s="31">
        <v>2</v>
      </c>
      <c r="JN225" s="31" t="s">
        <v>2222</v>
      </c>
      <c r="JZ225" s="31">
        <v>1</v>
      </c>
      <c r="KC225" s="31">
        <v>1</v>
      </c>
      <c r="LC225" s="31">
        <v>2</v>
      </c>
      <c r="LF225" s="31">
        <v>2</v>
      </c>
      <c r="LG225" s="31">
        <v>2</v>
      </c>
      <c r="LH225" s="31">
        <v>2</v>
      </c>
      <c r="LI225" s="31">
        <v>2</v>
      </c>
      <c r="LK225" s="31">
        <v>2</v>
      </c>
      <c r="LM225" s="31">
        <v>2</v>
      </c>
      <c r="LO225" s="31">
        <v>2</v>
      </c>
      <c r="LQ225" s="31">
        <v>2</v>
      </c>
      <c r="LS225" s="31">
        <v>2</v>
      </c>
      <c r="LU225" s="31">
        <v>2</v>
      </c>
      <c r="LW225" s="31">
        <v>2</v>
      </c>
      <c r="LY225" s="31">
        <v>2</v>
      </c>
      <c r="MA225" s="31">
        <v>2</v>
      </c>
      <c r="MC225" s="31">
        <v>2</v>
      </c>
      <c r="ME225" s="31">
        <v>2</v>
      </c>
      <c r="MG225" s="31">
        <v>2</v>
      </c>
      <c r="MI225" s="31">
        <v>2</v>
      </c>
      <c r="MK225" s="31">
        <v>2</v>
      </c>
      <c r="MM225" s="31">
        <v>2</v>
      </c>
      <c r="MO225" s="31">
        <v>2</v>
      </c>
      <c r="MQ225" s="31">
        <v>2</v>
      </c>
      <c r="MS225" s="31">
        <v>2</v>
      </c>
      <c r="MU225" s="31">
        <v>2</v>
      </c>
      <c r="MW225" s="31">
        <v>2</v>
      </c>
      <c r="MY225" s="31" t="s">
        <v>355</v>
      </c>
      <c r="NC225" s="31">
        <v>2</v>
      </c>
      <c r="NE225" s="31">
        <v>2</v>
      </c>
      <c r="NG225" s="31">
        <v>2</v>
      </c>
      <c r="NI225" s="31">
        <v>2</v>
      </c>
      <c r="NK225" s="31">
        <v>2</v>
      </c>
      <c r="NM225" s="31">
        <v>2</v>
      </c>
      <c r="NO225" s="31">
        <v>2</v>
      </c>
      <c r="NQ225" s="31">
        <v>2</v>
      </c>
      <c r="NS225" s="31">
        <v>2</v>
      </c>
      <c r="NU225" s="31">
        <v>2</v>
      </c>
      <c r="NW225" s="31">
        <v>2</v>
      </c>
      <c r="NY225" s="31">
        <v>2</v>
      </c>
      <c r="OA225" s="31">
        <v>2</v>
      </c>
      <c r="OC225" s="31">
        <v>2</v>
      </c>
      <c r="OE225" s="31">
        <v>2</v>
      </c>
      <c r="OG225" s="31">
        <v>2</v>
      </c>
      <c r="OI225" s="31">
        <v>2</v>
      </c>
      <c r="OK225" s="31">
        <v>2</v>
      </c>
      <c r="OM225" s="31">
        <v>2</v>
      </c>
      <c r="OO225" s="31">
        <v>2</v>
      </c>
      <c r="OQ225" s="31" t="s">
        <v>355</v>
      </c>
      <c r="OS225" s="31">
        <v>2</v>
      </c>
      <c r="OU225" s="31">
        <v>2</v>
      </c>
      <c r="OW225" s="31">
        <v>2</v>
      </c>
      <c r="OY225" s="31">
        <v>2</v>
      </c>
      <c r="PA225" s="31">
        <v>2</v>
      </c>
      <c r="PC225" s="31">
        <v>2</v>
      </c>
      <c r="PE225" s="31">
        <v>2</v>
      </c>
      <c r="PG225" s="31">
        <v>2</v>
      </c>
      <c r="PI225" s="31">
        <v>2</v>
      </c>
      <c r="PK225" s="31">
        <v>2</v>
      </c>
      <c r="PM225" s="31">
        <v>2</v>
      </c>
      <c r="PO225" s="31">
        <v>2</v>
      </c>
      <c r="PQ225" s="31">
        <v>2</v>
      </c>
      <c r="PS225" s="31">
        <v>2</v>
      </c>
      <c r="PU225" s="31">
        <v>2</v>
      </c>
      <c r="PW225" s="31">
        <v>2</v>
      </c>
      <c r="PY225" s="31">
        <v>2</v>
      </c>
      <c r="QA225" s="31">
        <v>2</v>
      </c>
      <c r="QC225" s="31">
        <v>2</v>
      </c>
      <c r="QE225" s="31">
        <v>2</v>
      </c>
      <c r="QG225" s="31">
        <v>2</v>
      </c>
      <c r="QI225" s="31" t="s">
        <v>355</v>
      </c>
      <c r="QK225" s="31">
        <v>1</v>
      </c>
      <c r="QL225" s="31">
        <v>2</v>
      </c>
      <c r="QM225" s="31">
        <v>2</v>
      </c>
      <c r="QN225" s="31">
        <v>2</v>
      </c>
      <c r="QO225" s="31">
        <v>1</v>
      </c>
      <c r="QP225" s="31">
        <v>2</v>
      </c>
      <c r="QQ225" s="31">
        <v>2</v>
      </c>
      <c r="QR225" s="31">
        <v>2</v>
      </c>
      <c r="QS225" s="31">
        <v>2</v>
      </c>
      <c r="QT225" s="31">
        <v>2</v>
      </c>
      <c r="QU225" s="31">
        <v>2</v>
      </c>
      <c r="QV225" s="31">
        <v>2</v>
      </c>
      <c r="QW225" s="31">
        <v>2</v>
      </c>
      <c r="QX225" s="31">
        <v>2</v>
      </c>
      <c r="QY225" s="31">
        <v>2</v>
      </c>
      <c r="QZ225" s="31">
        <v>2</v>
      </c>
      <c r="RA225" s="31">
        <v>1</v>
      </c>
      <c r="RB225" s="31">
        <v>2</v>
      </c>
      <c r="RC225" s="31">
        <v>2</v>
      </c>
      <c r="RD225" s="31">
        <v>2</v>
      </c>
      <c r="RE225" s="31">
        <v>1</v>
      </c>
      <c r="RF225" s="31">
        <v>2</v>
      </c>
      <c r="RG225" s="31">
        <v>2</v>
      </c>
      <c r="RH225" s="31">
        <v>2</v>
      </c>
      <c r="RI225" s="31">
        <v>2</v>
      </c>
      <c r="RJ225" s="31">
        <v>2</v>
      </c>
      <c r="RK225" s="31">
        <v>2</v>
      </c>
      <c r="RL225" s="31">
        <v>2</v>
      </c>
      <c r="RM225" s="31">
        <v>2</v>
      </c>
      <c r="RN225" s="31">
        <v>2</v>
      </c>
      <c r="RO225" s="31">
        <v>2</v>
      </c>
      <c r="RP225" s="31">
        <v>2</v>
      </c>
      <c r="RQ225" s="31">
        <v>2</v>
      </c>
      <c r="RR225" s="31">
        <v>2</v>
      </c>
      <c r="RS225" s="31">
        <v>2</v>
      </c>
      <c r="RT225" s="31" t="s">
        <v>2904</v>
      </c>
      <c r="RU225" s="31" t="s">
        <v>2904</v>
      </c>
      <c r="RV225" s="31" t="s">
        <v>355</v>
      </c>
      <c r="RW225" s="31" t="s">
        <v>355</v>
      </c>
      <c r="RX225" s="31">
        <v>1</v>
      </c>
      <c r="RY225" s="31">
        <v>1</v>
      </c>
      <c r="SD225" s="31">
        <v>1</v>
      </c>
      <c r="SE225" s="31">
        <v>1</v>
      </c>
      <c r="SJ225" s="31">
        <v>2</v>
      </c>
      <c r="SL225" s="31">
        <v>2</v>
      </c>
      <c r="UA225" s="31">
        <v>1</v>
      </c>
    </row>
    <row r="226" spans="1:547" s="31" customFormat="1" ht="13.5" customHeight="1">
      <c r="A226" s="31">
        <f t="shared" si="3"/>
        <v>224</v>
      </c>
      <c r="B226" s="31">
        <v>224</v>
      </c>
      <c r="C226" s="31">
        <v>36</v>
      </c>
      <c r="D226" s="31" t="s">
        <v>2899</v>
      </c>
      <c r="E226" s="31" t="s">
        <v>3012</v>
      </c>
      <c r="H226" s="31">
        <v>42080</v>
      </c>
      <c r="I226" s="31">
        <v>26355</v>
      </c>
      <c r="J226" s="31">
        <v>1</v>
      </c>
      <c r="K226" s="31">
        <v>1</v>
      </c>
      <c r="L226" s="31">
        <v>3</v>
      </c>
      <c r="M226" s="31">
        <v>1</v>
      </c>
      <c r="N226" s="31">
        <v>3</v>
      </c>
      <c r="O226" s="31">
        <v>1</v>
      </c>
      <c r="P226" s="31">
        <v>2</v>
      </c>
      <c r="Q226" s="31">
        <v>1</v>
      </c>
      <c r="R226" s="31">
        <v>41030</v>
      </c>
      <c r="S226" s="31">
        <v>41183</v>
      </c>
      <c r="T226" s="31">
        <v>41214</v>
      </c>
      <c r="W226" s="31">
        <v>1</v>
      </c>
      <c r="X226" s="31">
        <v>2</v>
      </c>
      <c r="Y226" s="31">
        <v>2</v>
      </c>
      <c r="Z226" s="31">
        <v>2</v>
      </c>
      <c r="AA226" s="31">
        <v>2</v>
      </c>
      <c r="AB226" s="31">
        <v>2</v>
      </c>
      <c r="AC226" s="31">
        <v>2</v>
      </c>
      <c r="AD226" s="31">
        <v>2</v>
      </c>
      <c r="AE226" s="31">
        <v>2</v>
      </c>
      <c r="AF226" s="31">
        <v>1</v>
      </c>
      <c r="AG226" s="31">
        <v>1</v>
      </c>
      <c r="AH226" s="31">
        <v>2</v>
      </c>
      <c r="AI226" s="31">
        <v>6</v>
      </c>
      <c r="AJ226" s="31">
        <v>1</v>
      </c>
      <c r="AK226" s="31">
        <v>2</v>
      </c>
      <c r="AL226" s="31">
        <v>2</v>
      </c>
      <c r="AN226" s="31">
        <v>1</v>
      </c>
      <c r="AO226" s="31">
        <v>2</v>
      </c>
      <c r="AP226" s="31">
        <v>2</v>
      </c>
      <c r="AQ226" s="31">
        <v>1</v>
      </c>
      <c r="AR226" s="31">
        <v>1</v>
      </c>
      <c r="AS226" s="31">
        <v>1</v>
      </c>
      <c r="AT226" s="31">
        <v>2</v>
      </c>
      <c r="AU226" s="31">
        <v>2</v>
      </c>
      <c r="AW226" s="31">
        <v>1</v>
      </c>
      <c r="AX226" s="31">
        <v>2</v>
      </c>
      <c r="AY226" s="31">
        <v>1</v>
      </c>
      <c r="AZ226" s="31">
        <v>1</v>
      </c>
      <c r="BA226" s="31">
        <v>1</v>
      </c>
      <c r="BB226" s="31">
        <v>2</v>
      </c>
      <c r="BD226" s="31">
        <v>1</v>
      </c>
      <c r="BE226" s="31">
        <v>2</v>
      </c>
      <c r="BF226" s="31">
        <v>1</v>
      </c>
      <c r="BG226" s="31">
        <v>1</v>
      </c>
      <c r="BH226" s="31">
        <v>1</v>
      </c>
      <c r="BI226" s="31">
        <v>2</v>
      </c>
      <c r="BK226" s="31">
        <v>1</v>
      </c>
      <c r="BL226" s="31">
        <v>2</v>
      </c>
      <c r="BM226" s="31">
        <v>2</v>
      </c>
      <c r="BN226" s="31">
        <v>2</v>
      </c>
      <c r="BO226" s="31">
        <v>2</v>
      </c>
      <c r="BP226" s="31">
        <v>1</v>
      </c>
      <c r="BT226" s="31">
        <v>1</v>
      </c>
      <c r="BU226" s="31">
        <v>2</v>
      </c>
      <c r="BV226" s="31">
        <v>2</v>
      </c>
      <c r="BW226" s="31">
        <v>2</v>
      </c>
      <c r="BX226" s="31">
        <v>2</v>
      </c>
      <c r="BY226" s="31">
        <v>1</v>
      </c>
      <c r="BZ226" s="31">
        <v>2</v>
      </c>
      <c r="CA226" s="31">
        <v>2</v>
      </c>
      <c r="CB226" s="31">
        <v>2</v>
      </c>
      <c r="CM226" s="31">
        <v>11</v>
      </c>
      <c r="CN226" s="31">
        <v>16</v>
      </c>
      <c r="CO226" s="31">
        <v>21</v>
      </c>
      <c r="CP226" s="31">
        <v>1</v>
      </c>
      <c r="DA226" s="31">
        <v>2</v>
      </c>
      <c r="DB226" s="31">
        <v>4</v>
      </c>
      <c r="DC226" s="31">
        <v>9</v>
      </c>
      <c r="DD226" s="31">
        <v>1</v>
      </c>
      <c r="DE226" s="31">
        <v>2</v>
      </c>
      <c r="DF226" s="31">
        <v>1</v>
      </c>
      <c r="DG226" s="31">
        <v>2</v>
      </c>
      <c r="DH226" s="31">
        <v>3</v>
      </c>
      <c r="DI226" s="31">
        <v>0</v>
      </c>
      <c r="DJ226" s="31">
        <v>1</v>
      </c>
      <c r="DK226" s="31">
        <v>1</v>
      </c>
      <c r="DL226" s="31">
        <v>2</v>
      </c>
      <c r="DM226" s="31">
        <v>2</v>
      </c>
      <c r="DN226" s="31">
        <v>1</v>
      </c>
      <c r="DO226" s="31">
        <v>4</v>
      </c>
      <c r="DP226" s="31">
        <v>4</v>
      </c>
      <c r="DQ226" s="31">
        <v>4</v>
      </c>
      <c r="DR226" s="31">
        <v>25</v>
      </c>
      <c r="DS226" s="31">
        <v>0.66672619047618997</v>
      </c>
      <c r="DT226" s="31">
        <v>2.5</v>
      </c>
      <c r="DV226" s="31">
        <v>2.78</v>
      </c>
      <c r="DW226" s="31" t="s">
        <v>2901</v>
      </c>
      <c r="EB226" s="31">
        <v>78</v>
      </c>
      <c r="EC226" s="31">
        <v>58</v>
      </c>
      <c r="ED226" s="31">
        <v>96</v>
      </c>
      <c r="EE226" s="31" t="s">
        <v>2902</v>
      </c>
      <c r="EW226" s="31">
        <v>2</v>
      </c>
      <c r="EX226" s="31">
        <v>2</v>
      </c>
      <c r="EY226" s="31">
        <v>2</v>
      </c>
      <c r="EZ226" s="31">
        <v>1</v>
      </c>
      <c r="FA226" s="31">
        <v>1</v>
      </c>
      <c r="FD226" s="31">
        <v>92</v>
      </c>
      <c r="FE226" s="31">
        <v>86</v>
      </c>
      <c r="FK226" s="31">
        <v>2</v>
      </c>
      <c r="FL226" s="31">
        <v>2</v>
      </c>
      <c r="FM226" s="31">
        <v>2</v>
      </c>
      <c r="FN226" s="31">
        <v>2</v>
      </c>
      <c r="FO226" s="31">
        <v>2</v>
      </c>
      <c r="FP226" s="31">
        <v>2</v>
      </c>
      <c r="FQ226" s="31">
        <v>2</v>
      </c>
      <c r="FR226" s="31">
        <v>2</v>
      </c>
      <c r="FS226" s="31">
        <v>4</v>
      </c>
      <c r="FT226" s="31">
        <v>2</v>
      </c>
      <c r="FU226" s="31">
        <v>2</v>
      </c>
      <c r="FV226" s="31">
        <v>2</v>
      </c>
      <c r="FW226" s="31">
        <v>1</v>
      </c>
      <c r="FX226" s="31">
        <v>1</v>
      </c>
      <c r="FY226" s="31">
        <v>2</v>
      </c>
      <c r="GA226" s="31">
        <v>2</v>
      </c>
      <c r="GB226" s="31">
        <v>2</v>
      </c>
      <c r="GC226" s="31">
        <v>2</v>
      </c>
      <c r="GE226" s="31">
        <v>2</v>
      </c>
      <c r="GH226" s="31">
        <v>2</v>
      </c>
      <c r="GJ226" s="31">
        <v>2</v>
      </c>
      <c r="GL226" s="31">
        <v>1</v>
      </c>
      <c r="GM226" s="31">
        <v>41214</v>
      </c>
      <c r="GO226" s="31">
        <v>2</v>
      </c>
      <c r="GQ226" s="31">
        <v>2</v>
      </c>
      <c r="GS226" s="31">
        <v>2</v>
      </c>
      <c r="GU226" s="31">
        <v>2</v>
      </c>
      <c r="GW226" s="31">
        <v>2</v>
      </c>
      <c r="HM226" s="31">
        <v>2</v>
      </c>
      <c r="HP226" s="31">
        <v>2</v>
      </c>
      <c r="HQ226" s="31">
        <v>2</v>
      </c>
      <c r="HR226" s="31">
        <v>2</v>
      </c>
      <c r="HS226" s="31">
        <v>2</v>
      </c>
      <c r="HT226" s="31">
        <v>2</v>
      </c>
      <c r="HU226" s="31">
        <v>2</v>
      </c>
      <c r="HV226" s="31">
        <v>2</v>
      </c>
      <c r="HZ226" s="31">
        <v>2</v>
      </c>
      <c r="IA226" s="31">
        <v>2</v>
      </c>
      <c r="IB226" s="31">
        <v>2</v>
      </c>
      <c r="IC226" s="31">
        <v>2</v>
      </c>
      <c r="ID226" s="31">
        <v>2</v>
      </c>
      <c r="IE226" s="31">
        <v>2</v>
      </c>
      <c r="IF226" s="31">
        <v>2</v>
      </c>
      <c r="IJ226" s="31">
        <v>1</v>
      </c>
      <c r="IK226" s="31">
        <v>2</v>
      </c>
      <c r="IL226" s="31">
        <v>2</v>
      </c>
      <c r="IM226" s="31">
        <v>2</v>
      </c>
      <c r="IN226" s="31">
        <v>2</v>
      </c>
      <c r="IO226" s="31">
        <v>2</v>
      </c>
      <c r="IP226" s="31">
        <v>2</v>
      </c>
      <c r="IQ226" s="31" t="s">
        <v>1431</v>
      </c>
      <c r="IT226" s="31">
        <v>2</v>
      </c>
      <c r="IU226" s="31">
        <v>2</v>
      </c>
      <c r="IV226" s="31">
        <v>2</v>
      </c>
      <c r="IW226" s="31">
        <v>2</v>
      </c>
      <c r="IX226" s="31">
        <v>2</v>
      </c>
      <c r="IY226" s="31">
        <v>2</v>
      </c>
      <c r="IZ226" s="31">
        <v>2</v>
      </c>
      <c r="JD226" s="31">
        <v>2</v>
      </c>
      <c r="JE226" s="31">
        <v>2</v>
      </c>
      <c r="JF226" s="31">
        <v>2</v>
      </c>
      <c r="JG226" s="31">
        <v>2</v>
      </c>
      <c r="JH226" s="31">
        <v>2</v>
      </c>
      <c r="JI226" s="31">
        <v>2</v>
      </c>
      <c r="JJ226" s="31">
        <v>2</v>
      </c>
      <c r="JZ226" s="31">
        <v>1</v>
      </c>
      <c r="KC226" s="31">
        <v>1</v>
      </c>
      <c r="LC226" s="31">
        <v>2</v>
      </c>
      <c r="LF226" s="31">
        <v>2</v>
      </c>
      <c r="LG226" s="31">
        <v>2</v>
      </c>
      <c r="LH226" s="31">
        <v>1</v>
      </c>
      <c r="LI226" s="31">
        <v>2</v>
      </c>
      <c r="LK226" s="31">
        <v>2</v>
      </c>
      <c r="LM226" s="31">
        <v>2</v>
      </c>
      <c r="LO226" s="31">
        <v>2</v>
      </c>
      <c r="LQ226" s="31">
        <v>2</v>
      </c>
      <c r="LS226" s="31">
        <v>2</v>
      </c>
      <c r="LU226" s="31">
        <v>2</v>
      </c>
      <c r="LW226" s="31">
        <v>2</v>
      </c>
      <c r="LY226" s="31">
        <v>2</v>
      </c>
      <c r="MA226" s="31">
        <v>2</v>
      </c>
      <c r="MC226" s="31">
        <v>2</v>
      </c>
      <c r="ME226" s="31">
        <v>2</v>
      </c>
      <c r="MG226" s="31">
        <v>2</v>
      </c>
      <c r="MI226" s="31">
        <v>2</v>
      </c>
      <c r="MK226" s="31">
        <v>2</v>
      </c>
      <c r="MM226" s="31">
        <v>2</v>
      </c>
      <c r="MO226" s="31">
        <v>2</v>
      </c>
      <c r="MQ226" s="31">
        <v>2</v>
      </c>
      <c r="MS226" s="31">
        <v>2</v>
      </c>
      <c r="MU226" s="31">
        <v>2</v>
      </c>
      <c r="MW226" s="31">
        <v>2</v>
      </c>
      <c r="MY226" s="31" t="s">
        <v>355</v>
      </c>
      <c r="NC226" s="31">
        <v>2</v>
      </c>
      <c r="NE226" s="31">
        <v>2</v>
      </c>
      <c r="NG226" s="31">
        <v>2</v>
      </c>
      <c r="NI226" s="31">
        <v>2</v>
      </c>
      <c r="NK226" s="31">
        <v>2</v>
      </c>
      <c r="NM226" s="31">
        <v>2</v>
      </c>
      <c r="NO226" s="31">
        <v>2</v>
      </c>
      <c r="NQ226" s="31">
        <v>2</v>
      </c>
      <c r="NS226" s="31">
        <v>2</v>
      </c>
      <c r="NU226" s="31">
        <v>2</v>
      </c>
      <c r="NW226" s="31">
        <v>2</v>
      </c>
      <c r="NY226" s="31">
        <v>2</v>
      </c>
      <c r="OA226" s="31">
        <v>2</v>
      </c>
      <c r="OC226" s="31">
        <v>2</v>
      </c>
      <c r="OE226" s="31">
        <v>2</v>
      </c>
      <c r="OG226" s="31">
        <v>2</v>
      </c>
      <c r="OI226" s="31">
        <v>2</v>
      </c>
      <c r="OK226" s="31">
        <v>2</v>
      </c>
      <c r="OM226" s="31">
        <v>2</v>
      </c>
      <c r="OO226" s="31">
        <v>2</v>
      </c>
      <c r="OQ226" s="31" t="s">
        <v>355</v>
      </c>
      <c r="OS226" s="31">
        <v>2</v>
      </c>
      <c r="OU226" s="31">
        <v>2</v>
      </c>
      <c r="OW226" s="31">
        <v>2</v>
      </c>
      <c r="OY226" s="31">
        <v>1</v>
      </c>
      <c r="PA226" s="31">
        <v>2</v>
      </c>
      <c r="PC226" s="31">
        <v>2</v>
      </c>
      <c r="PE226" s="31">
        <v>2</v>
      </c>
      <c r="PG226" s="31">
        <v>2</v>
      </c>
      <c r="PI226" s="31">
        <v>2</v>
      </c>
      <c r="PK226" s="31">
        <v>2</v>
      </c>
      <c r="PM226" s="31">
        <v>2</v>
      </c>
      <c r="PO226" s="31">
        <v>2</v>
      </c>
      <c r="PQ226" s="31">
        <v>2</v>
      </c>
      <c r="PS226" s="31">
        <v>2</v>
      </c>
      <c r="PU226" s="31">
        <v>2</v>
      </c>
      <c r="PW226" s="31">
        <v>2</v>
      </c>
      <c r="PY226" s="31">
        <v>2</v>
      </c>
      <c r="QA226" s="31">
        <v>2</v>
      </c>
      <c r="QC226" s="31">
        <v>2</v>
      </c>
      <c r="QE226" s="31">
        <v>2</v>
      </c>
      <c r="QG226" s="31">
        <v>2</v>
      </c>
      <c r="QI226" s="31" t="s">
        <v>355</v>
      </c>
      <c r="QK226" s="31">
        <v>1</v>
      </c>
      <c r="QL226" s="31">
        <v>2</v>
      </c>
      <c r="QM226" s="31">
        <v>2</v>
      </c>
      <c r="QN226" s="31">
        <v>2</v>
      </c>
      <c r="QO226" s="31">
        <v>2</v>
      </c>
      <c r="QP226" s="31">
        <v>2</v>
      </c>
      <c r="QQ226" s="31">
        <v>2</v>
      </c>
      <c r="QR226" s="31">
        <v>2</v>
      </c>
      <c r="QS226" s="31">
        <v>2</v>
      </c>
      <c r="QT226" s="31">
        <v>2</v>
      </c>
      <c r="QU226" s="31">
        <v>2</v>
      </c>
      <c r="QV226" s="31">
        <v>2</v>
      </c>
      <c r="QW226" s="31">
        <v>2</v>
      </c>
      <c r="QX226" s="31">
        <v>2</v>
      </c>
      <c r="QY226" s="31">
        <v>2</v>
      </c>
      <c r="QZ226" s="31">
        <v>2</v>
      </c>
      <c r="RA226" s="31">
        <v>2</v>
      </c>
      <c r="RB226" s="31">
        <v>2</v>
      </c>
      <c r="RC226" s="31">
        <v>2</v>
      </c>
      <c r="RD226" s="31">
        <v>1</v>
      </c>
      <c r="RE226" s="31">
        <v>2</v>
      </c>
      <c r="RF226" s="31">
        <v>2</v>
      </c>
      <c r="RG226" s="31">
        <v>2</v>
      </c>
      <c r="RH226" s="31">
        <v>2</v>
      </c>
      <c r="RI226" s="31">
        <v>2</v>
      </c>
      <c r="RJ226" s="31">
        <v>2</v>
      </c>
      <c r="RK226" s="31">
        <v>2</v>
      </c>
      <c r="RL226" s="31">
        <v>2</v>
      </c>
      <c r="RM226" s="31">
        <v>2</v>
      </c>
      <c r="RN226" s="31">
        <v>2</v>
      </c>
      <c r="RO226" s="31">
        <v>2</v>
      </c>
      <c r="RP226" s="31">
        <v>2</v>
      </c>
      <c r="RQ226" s="31">
        <v>2</v>
      </c>
      <c r="RR226" s="31">
        <v>1</v>
      </c>
      <c r="RS226" s="31">
        <v>1</v>
      </c>
      <c r="RT226" s="31" t="s">
        <v>3013</v>
      </c>
      <c r="RU226" s="31" t="s">
        <v>3013</v>
      </c>
      <c r="RV226" s="31" t="s">
        <v>355</v>
      </c>
      <c r="RW226" s="31" t="s">
        <v>355</v>
      </c>
      <c r="RX226" s="31">
        <v>2</v>
      </c>
      <c r="RY226" s="31">
        <v>1</v>
      </c>
      <c r="SD226" s="31">
        <v>2</v>
      </c>
      <c r="SE226" s="31">
        <v>1</v>
      </c>
      <c r="SJ226" s="31">
        <v>2</v>
      </c>
      <c r="SL226" s="31">
        <v>2</v>
      </c>
      <c r="UA226" s="31">
        <v>1</v>
      </c>
    </row>
    <row r="227" spans="1:547" s="31" customFormat="1" ht="13.5" customHeight="1">
      <c r="A227" s="31">
        <f t="shared" si="3"/>
        <v>225</v>
      </c>
      <c r="B227" s="31">
        <v>225</v>
      </c>
      <c r="C227" s="31">
        <v>37</v>
      </c>
      <c r="D227" s="31" t="s">
        <v>2899</v>
      </c>
      <c r="E227" s="31" t="s">
        <v>3014</v>
      </c>
      <c r="H227" s="31">
        <v>42115</v>
      </c>
      <c r="I227" s="31">
        <v>28248</v>
      </c>
      <c r="J227" s="31">
        <v>1</v>
      </c>
      <c r="K227" s="31">
        <v>1</v>
      </c>
      <c r="L227" s="31">
        <v>4</v>
      </c>
      <c r="M227" s="31">
        <v>1</v>
      </c>
      <c r="N227" s="31">
        <v>4</v>
      </c>
      <c r="O227" s="31">
        <v>1</v>
      </c>
      <c r="P227" s="31">
        <v>4</v>
      </c>
      <c r="Q227" s="31">
        <v>1</v>
      </c>
      <c r="R227" s="31">
        <v>40179</v>
      </c>
      <c r="S227" s="31">
        <v>40179</v>
      </c>
      <c r="T227" s="31">
        <v>40391</v>
      </c>
      <c r="W227" s="31">
        <v>1</v>
      </c>
      <c r="X227" s="31">
        <v>2</v>
      </c>
      <c r="Y227" s="31">
        <v>2</v>
      </c>
      <c r="Z227" s="31">
        <v>2</v>
      </c>
      <c r="AA227" s="31">
        <v>2</v>
      </c>
      <c r="AB227" s="31">
        <v>2</v>
      </c>
      <c r="AC227" s="31">
        <v>2</v>
      </c>
      <c r="AD227" s="31">
        <v>2</v>
      </c>
      <c r="AE227" s="31">
        <v>2</v>
      </c>
      <c r="AF227" s="31">
        <v>2</v>
      </c>
      <c r="AG227" s="31">
        <v>1</v>
      </c>
      <c r="AH227" s="31">
        <v>1</v>
      </c>
      <c r="AI227" s="31">
        <v>6</v>
      </c>
      <c r="AJ227" s="31">
        <v>2</v>
      </c>
      <c r="AK227" s="31">
        <v>4</v>
      </c>
      <c r="AL227" s="31">
        <v>2</v>
      </c>
      <c r="AN227" s="31">
        <v>1</v>
      </c>
      <c r="AO227" s="31">
        <v>2</v>
      </c>
      <c r="AP227" s="31">
        <v>2</v>
      </c>
      <c r="AQ227" s="31">
        <v>1</v>
      </c>
      <c r="AR227" s="31">
        <v>1</v>
      </c>
      <c r="AS227" s="31">
        <v>1</v>
      </c>
      <c r="AT227" s="31">
        <v>2</v>
      </c>
      <c r="AU227" s="31">
        <v>2</v>
      </c>
      <c r="AW227" s="31">
        <v>1</v>
      </c>
      <c r="AX227" s="31">
        <v>2</v>
      </c>
      <c r="AY227" s="31">
        <v>1</v>
      </c>
      <c r="AZ227" s="31">
        <v>1</v>
      </c>
      <c r="BA227" s="31">
        <v>2</v>
      </c>
      <c r="BB227" s="31">
        <v>2</v>
      </c>
      <c r="BD227" s="31">
        <v>1</v>
      </c>
      <c r="BE227" s="31">
        <v>2</v>
      </c>
      <c r="BF227" s="31">
        <v>1</v>
      </c>
      <c r="BG227" s="31">
        <v>1</v>
      </c>
      <c r="BH227" s="31">
        <v>1</v>
      </c>
      <c r="BI227" s="31">
        <v>2</v>
      </c>
      <c r="BK227" s="31">
        <v>1</v>
      </c>
      <c r="BL227" s="31">
        <v>1</v>
      </c>
      <c r="BM227" s="31">
        <v>1</v>
      </c>
      <c r="BN227" s="31">
        <v>2</v>
      </c>
      <c r="BO227" s="31">
        <v>2</v>
      </c>
      <c r="BP227" s="31">
        <v>1</v>
      </c>
      <c r="BQ227" s="31">
        <v>1</v>
      </c>
      <c r="BT227" s="31">
        <v>2</v>
      </c>
      <c r="BU227" s="31">
        <v>2</v>
      </c>
      <c r="BV227" s="31">
        <v>2</v>
      </c>
      <c r="BW227" s="31">
        <v>2</v>
      </c>
      <c r="BX227" s="31">
        <v>2</v>
      </c>
      <c r="BY227" s="31">
        <v>1</v>
      </c>
      <c r="BZ227" s="31">
        <v>2</v>
      </c>
      <c r="CA227" s="31">
        <v>2</v>
      </c>
      <c r="CB227" s="31">
        <v>2</v>
      </c>
      <c r="CD227" s="31">
        <v>1</v>
      </c>
      <c r="CH227" s="31">
        <v>1</v>
      </c>
      <c r="CM227" s="31">
        <v>3</v>
      </c>
      <c r="CN227" s="31">
        <v>16</v>
      </c>
      <c r="CO227" s="31">
        <v>21</v>
      </c>
      <c r="CP227" s="31">
        <v>1</v>
      </c>
      <c r="DA227" s="31">
        <v>2</v>
      </c>
      <c r="DB227" s="31">
        <v>4</v>
      </c>
      <c r="DC227" s="31">
        <v>12</v>
      </c>
      <c r="DD227" s="31">
        <v>1</v>
      </c>
      <c r="DE227" s="31">
        <v>0</v>
      </c>
      <c r="DF227" s="31">
        <v>0</v>
      </c>
      <c r="DG227" s="31">
        <v>1</v>
      </c>
      <c r="DH227" s="31">
        <v>3</v>
      </c>
      <c r="DI227" s="31">
        <v>0</v>
      </c>
      <c r="DJ227" s="31">
        <v>0</v>
      </c>
      <c r="DK227" s="31">
        <v>0</v>
      </c>
      <c r="DL227" s="31">
        <v>1</v>
      </c>
      <c r="DM227" s="31">
        <v>0</v>
      </c>
      <c r="DN227" s="31">
        <v>0</v>
      </c>
      <c r="DO227" s="31">
        <v>4</v>
      </c>
      <c r="DP227" s="31">
        <v>4</v>
      </c>
      <c r="DQ227" s="31">
        <v>3</v>
      </c>
      <c r="DR227" s="31">
        <v>16</v>
      </c>
      <c r="DS227" s="31">
        <v>0.50309917355371803</v>
      </c>
      <c r="DT227" s="31">
        <v>4.1399999999999899</v>
      </c>
      <c r="DV227" s="31">
        <v>2.78</v>
      </c>
      <c r="DW227" s="31" t="s">
        <v>2901</v>
      </c>
      <c r="EB227" s="31">
        <v>45</v>
      </c>
      <c r="EC227" s="31">
        <v>58</v>
      </c>
      <c r="ED227" s="31">
        <v>96</v>
      </c>
      <c r="EE227" s="31" t="s">
        <v>2902</v>
      </c>
      <c r="EF227" s="31">
        <v>7.19</v>
      </c>
      <c r="EH227" s="31">
        <v>6.2</v>
      </c>
      <c r="EI227" s="31" t="s">
        <v>2238</v>
      </c>
      <c r="ER227" s="31">
        <v>1.69</v>
      </c>
      <c r="ET227" s="31">
        <v>2.2999999999999901</v>
      </c>
      <c r="EU227" s="31" t="s">
        <v>2238</v>
      </c>
      <c r="EV227" s="31">
        <v>1</v>
      </c>
      <c r="EW227" s="31">
        <v>2</v>
      </c>
      <c r="EX227" s="31">
        <v>2</v>
      </c>
      <c r="EY227" s="31">
        <v>2</v>
      </c>
      <c r="EZ227" s="31">
        <v>1</v>
      </c>
      <c r="FA227" s="31">
        <v>1</v>
      </c>
      <c r="FK227" s="31">
        <v>2</v>
      </c>
      <c r="FL227" s="31">
        <v>2</v>
      </c>
      <c r="FM227" s="31">
        <v>2</v>
      </c>
      <c r="FN227" s="31">
        <v>2</v>
      </c>
      <c r="FO227" s="31">
        <v>2</v>
      </c>
      <c r="FP227" s="31">
        <v>2</v>
      </c>
      <c r="FQ227" s="31">
        <v>2</v>
      </c>
      <c r="FR227" s="31">
        <v>2</v>
      </c>
      <c r="FS227" s="31">
        <v>4</v>
      </c>
      <c r="FT227" s="31">
        <v>2</v>
      </c>
      <c r="FU227" s="31">
        <v>2</v>
      </c>
      <c r="FV227" s="31">
        <v>2</v>
      </c>
      <c r="FW227" s="31">
        <v>1</v>
      </c>
      <c r="FX227" s="31">
        <v>1</v>
      </c>
      <c r="FY227" s="31">
        <v>2</v>
      </c>
      <c r="GA227" s="31">
        <v>2</v>
      </c>
      <c r="GB227" s="31">
        <v>2</v>
      </c>
      <c r="GC227" s="31">
        <v>2</v>
      </c>
      <c r="GE227" s="31">
        <v>1</v>
      </c>
      <c r="GF227" s="31">
        <v>2008</v>
      </c>
      <c r="GG227" s="31">
        <v>0.15</v>
      </c>
      <c r="GH227" s="31">
        <v>2</v>
      </c>
      <c r="GJ227" s="31">
        <v>2</v>
      </c>
      <c r="GL227" s="31">
        <v>1</v>
      </c>
      <c r="GO227" s="31">
        <v>2</v>
      </c>
      <c r="GQ227" s="31">
        <v>2</v>
      </c>
      <c r="GS227" s="31">
        <v>2</v>
      </c>
      <c r="GU227" s="31">
        <v>2</v>
      </c>
      <c r="GW227" s="31">
        <v>2</v>
      </c>
      <c r="HM227" s="31">
        <v>2</v>
      </c>
      <c r="HP227" s="31">
        <v>2</v>
      </c>
      <c r="HQ227" s="31">
        <v>2</v>
      </c>
      <c r="HR227" s="31">
        <v>2</v>
      </c>
      <c r="HS227" s="31">
        <v>2</v>
      </c>
      <c r="HT227" s="31">
        <v>2</v>
      </c>
      <c r="HU227" s="31">
        <v>2</v>
      </c>
      <c r="HV227" s="31">
        <v>2</v>
      </c>
      <c r="HZ227" s="31">
        <v>2</v>
      </c>
      <c r="IA227" s="31">
        <v>2</v>
      </c>
      <c r="IB227" s="31">
        <v>2</v>
      </c>
      <c r="IC227" s="31">
        <v>2</v>
      </c>
      <c r="ID227" s="31">
        <v>2</v>
      </c>
      <c r="IE227" s="31">
        <v>2</v>
      </c>
      <c r="IF227" s="31">
        <v>2</v>
      </c>
      <c r="IJ227" s="31">
        <v>2</v>
      </c>
      <c r="IK227" s="31">
        <v>2</v>
      </c>
      <c r="IL227" s="31">
        <v>2</v>
      </c>
      <c r="IM227" s="31">
        <v>2</v>
      </c>
      <c r="IN227" s="31">
        <v>2</v>
      </c>
      <c r="IO227" s="31">
        <v>2</v>
      </c>
      <c r="IP227" s="31">
        <v>2</v>
      </c>
      <c r="IT227" s="31">
        <v>2</v>
      </c>
      <c r="IU227" s="31">
        <v>2</v>
      </c>
      <c r="IV227" s="31">
        <v>2</v>
      </c>
      <c r="IW227" s="31">
        <v>2</v>
      </c>
      <c r="IX227" s="31">
        <v>2</v>
      </c>
      <c r="IY227" s="31">
        <v>2</v>
      </c>
      <c r="IZ227" s="31">
        <v>2</v>
      </c>
      <c r="JD227" s="31">
        <v>1</v>
      </c>
      <c r="JE227" s="31">
        <v>2</v>
      </c>
      <c r="JF227" s="31">
        <v>2</v>
      </c>
      <c r="JG227" s="31">
        <v>2</v>
      </c>
      <c r="JH227" s="31">
        <v>2</v>
      </c>
      <c r="JI227" s="31">
        <v>2</v>
      </c>
      <c r="JJ227" s="31">
        <v>2</v>
      </c>
      <c r="JK227" s="31" t="s">
        <v>1452</v>
      </c>
      <c r="JT227" s="31" t="s">
        <v>3015</v>
      </c>
      <c r="JU227" s="31" t="s">
        <v>3016</v>
      </c>
      <c r="JZ227" s="31">
        <v>1</v>
      </c>
      <c r="KC227" s="31">
        <v>1</v>
      </c>
      <c r="LC227" s="31">
        <v>2</v>
      </c>
      <c r="LF227" s="31">
        <v>2</v>
      </c>
      <c r="LG227" s="31">
        <v>2</v>
      </c>
      <c r="LH227" s="31">
        <v>1</v>
      </c>
      <c r="LI227" s="31">
        <v>2</v>
      </c>
      <c r="LK227" s="31">
        <v>2</v>
      </c>
      <c r="LM227" s="31">
        <v>2</v>
      </c>
      <c r="LO227" s="31">
        <v>2</v>
      </c>
      <c r="LQ227" s="31">
        <v>2</v>
      </c>
      <c r="LS227" s="31">
        <v>2</v>
      </c>
      <c r="LU227" s="31">
        <v>2</v>
      </c>
      <c r="LW227" s="31">
        <v>2</v>
      </c>
      <c r="LY227" s="31">
        <v>2</v>
      </c>
      <c r="MA227" s="31">
        <v>2</v>
      </c>
      <c r="MC227" s="31">
        <v>2</v>
      </c>
      <c r="ME227" s="31">
        <v>2</v>
      </c>
      <c r="MG227" s="31">
        <v>2</v>
      </c>
      <c r="MI227" s="31">
        <v>2</v>
      </c>
      <c r="MK227" s="31">
        <v>2</v>
      </c>
      <c r="MM227" s="31">
        <v>2</v>
      </c>
      <c r="MO227" s="31">
        <v>2</v>
      </c>
      <c r="MQ227" s="31">
        <v>2</v>
      </c>
      <c r="MS227" s="31">
        <v>2</v>
      </c>
      <c r="MU227" s="31">
        <v>2</v>
      </c>
      <c r="MW227" s="31">
        <v>2</v>
      </c>
      <c r="MY227" s="31" t="s">
        <v>355</v>
      </c>
      <c r="NC227" s="31">
        <v>2</v>
      </c>
      <c r="NE227" s="31">
        <v>2</v>
      </c>
      <c r="NG227" s="31">
        <v>2</v>
      </c>
      <c r="NI227" s="31">
        <v>2</v>
      </c>
      <c r="NK227" s="31">
        <v>2</v>
      </c>
      <c r="NM227" s="31">
        <v>2</v>
      </c>
      <c r="NO227" s="31">
        <v>2</v>
      </c>
      <c r="NQ227" s="31">
        <v>1</v>
      </c>
      <c r="NS227" s="31">
        <v>2</v>
      </c>
      <c r="NU227" s="31">
        <v>2</v>
      </c>
      <c r="NW227" s="31">
        <v>2</v>
      </c>
      <c r="NY227" s="31">
        <v>2</v>
      </c>
      <c r="OA227" s="31">
        <v>2</v>
      </c>
      <c r="OC227" s="31">
        <v>2</v>
      </c>
      <c r="OE227" s="31">
        <v>2</v>
      </c>
      <c r="OG227" s="31">
        <v>2</v>
      </c>
      <c r="OI227" s="31">
        <v>2</v>
      </c>
      <c r="OK227" s="31">
        <v>2</v>
      </c>
      <c r="OM227" s="31">
        <v>2</v>
      </c>
      <c r="OO227" s="31">
        <v>2</v>
      </c>
      <c r="OQ227" s="31" t="s">
        <v>355</v>
      </c>
      <c r="OS227" s="31">
        <v>2</v>
      </c>
      <c r="OU227" s="31">
        <v>2</v>
      </c>
      <c r="OW227" s="31">
        <v>2</v>
      </c>
      <c r="OY227" s="31">
        <v>2</v>
      </c>
      <c r="PA227" s="31">
        <v>2</v>
      </c>
      <c r="PC227" s="31">
        <v>2</v>
      </c>
      <c r="PE227" s="31">
        <v>2</v>
      </c>
      <c r="PG227" s="31">
        <v>2</v>
      </c>
      <c r="PI227" s="31">
        <v>2</v>
      </c>
      <c r="PK227" s="31">
        <v>2</v>
      </c>
      <c r="PM227" s="31">
        <v>2</v>
      </c>
      <c r="PO227" s="31">
        <v>2</v>
      </c>
      <c r="PQ227" s="31">
        <v>2</v>
      </c>
      <c r="PS227" s="31">
        <v>2</v>
      </c>
      <c r="PU227" s="31">
        <v>2</v>
      </c>
      <c r="PW227" s="31">
        <v>2</v>
      </c>
      <c r="PY227" s="31">
        <v>2</v>
      </c>
      <c r="QA227" s="31">
        <v>2</v>
      </c>
      <c r="QC227" s="31">
        <v>2</v>
      </c>
      <c r="QE227" s="31">
        <v>2</v>
      </c>
      <c r="QG227" s="31">
        <v>2</v>
      </c>
      <c r="QI227" s="31" t="s">
        <v>355</v>
      </c>
      <c r="QK227" s="31">
        <v>1</v>
      </c>
      <c r="QL227" s="31">
        <v>2</v>
      </c>
      <c r="QM227" s="31">
        <v>1</v>
      </c>
      <c r="QN227" s="31">
        <v>2</v>
      </c>
      <c r="QO227" s="31">
        <v>2</v>
      </c>
      <c r="QP227" s="31">
        <v>2</v>
      </c>
      <c r="QQ227" s="31">
        <v>2</v>
      </c>
      <c r="QR227" s="31">
        <v>2</v>
      </c>
      <c r="QS227" s="31">
        <v>2</v>
      </c>
      <c r="QT227" s="31">
        <v>2</v>
      </c>
      <c r="QU227" s="31">
        <v>2</v>
      </c>
      <c r="QV227" s="31">
        <v>2</v>
      </c>
      <c r="QW227" s="31">
        <v>2</v>
      </c>
      <c r="QX227" s="31">
        <v>2</v>
      </c>
      <c r="QY227" s="31">
        <v>2</v>
      </c>
      <c r="QZ227" s="31">
        <v>2</v>
      </c>
      <c r="RA227" s="31">
        <v>2</v>
      </c>
      <c r="RB227" s="31">
        <v>2</v>
      </c>
      <c r="RC227" s="31">
        <v>2</v>
      </c>
      <c r="RD227" s="31">
        <v>2</v>
      </c>
      <c r="RE227" s="31">
        <v>2</v>
      </c>
      <c r="RF227" s="31">
        <v>2</v>
      </c>
      <c r="RG227" s="31">
        <v>2</v>
      </c>
      <c r="RH227" s="31">
        <v>2</v>
      </c>
      <c r="RI227" s="31">
        <v>2</v>
      </c>
      <c r="RJ227" s="31">
        <v>2</v>
      </c>
      <c r="RK227" s="31">
        <v>2</v>
      </c>
      <c r="RL227" s="31">
        <v>2</v>
      </c>
      <c r="RM227" s="31">
        <v>2</v>
      </c>
      <c r="RN227" s="31">
        <v>2</v>
      </c>
      <c r="RO227" s="31">
        <v>2</v>
      </c>
      <c r="RP227" s="31">
        <v>2</v>
      </c>
      <c r="RQ227" s="31">
        <v>2</v>
      </c>
      <c r="RR227" s="31">
        <v>1</v>
      </c>
      <c r="RS227" s="31">
        <v>1</v>
      </c>
      <c r="RT227" s="31" t="s">
        <v>3017</v>
      </c>
      <c r="RU227" s="31" t="s">
        <v>3017</v>
      </c>
      <c r="RV227" s="31" t="s">
        <v>355</v>
      </c>
      <c r="RW227" s="31" t="s">
        <v>355</v>
      </c>
      <c r="RX227" s="31">
        <v>4</v>
      </c>
      <c r="RY227" s="31">
        <v>1</v>
      </c>
      <c r="SD227" s="31">
        <v>4</v>
      </c>
      <c r="SE227" s="31">
        <v>1</v>
      </c>
      <c r="SJ227" s="31">
        <v>2</v>
      </c>
      <c r="SL227" s="31">
        <v>2</v>
      </c>
      <c r="UA227" s="31">
        <v>1</v>
      </c>
    </row>
    <row r="228" spans="1:547" s="31" customFormat="1" ht="13.5" customHeight="1">
      <c r="A228" s="31">
        <f t="shared" si="3"/>
        <v>226</v>
      </c>
      <c r="B228" s="31">
        <v>226</v>
      </c>
      <c r="C228" s="31">
        <v>38</v>
      </c>
      <c r="D228" s="31" t="s">
        <v>2899</v>
      </c>
      <c r="E228" s="31" t="s">
        <v>3018</v>
      </c>
      <c r="H228" s="31">
        <v>42401</v>
      </c>
      <c r="I228" s="31">
        <v>14554</v>
      </c>
      <c r="J228" s="31">
        <v>2</v>
      </c>
      <c r="K228" s="31">
        <v>1</v>
      </c>
      <c r="L228" s="31">
        <v>4</v>
      </c>
      <c r="M228" s="31">
        <v>2</v>
      </c>
      <c r="N228" s="31">
        <v>4</v>
      </c>
      <c r="O228" s="31">
        <v>2</v>
      </c>
      <c r="P228" s="31">
        <v>5</v>
      </c>
      <c r="Q228" s="31">
        <v>2</v>
      </c>
      <c r="R228" s="31">
        <v>42248</v>
      </c>
      <c r="S228" s="31">
        <v>42339</v>
      </c>
      <c r="T228" s="31">
        <v>42401</v>
      </c>
      <c r="W228" s="31">
        <v>2</v>
      </c>
      <c r="X228" s="31">
        <v>1</v>
      </c>
      <c r="Y228" s="31">
        <v>2</v>
      </c>
      <c r="Z228" s="31">
        <v>2</v>
      </c>
      <c r="AA228" s="31">
        <v>2</v>
      </c>
      <c r="AB228" s="31">
        <v>2</v>
      </c>
      <c r="AC228" s="31">
        <v>2</v>
      </c>
      <c r="AE228" s="31">
        <v>1</v>
      </c>
      <c r="AH228" s="31">
        <v>2</v>
      </c>
      <c r="AI228" s="31">
        <v>6</v>
      </c>
      <c r="AJ228" s="31">
        <v>2</v>
      </c>
      <c r="AK228" s="31">
        <v>4</v>
      </c>
      <c r="AL228" s="31">
        <v>2</v>
      </c>
      <c r="AN228" s="31">
        <v>1</v>
      </c>
      <c r="AO228" s="31">
        <v>2</v>
      </c>
      <c r="AP228" s="31">
        <v>2</v>
      </c>
      <c r="AQ228" s="31">
        <v>1</v>
      </c>
      <c r="AR228" s="31">
        <v>1</v>
      </c>
      <c r="AS228" s="31">
        <v>2</v>
      </c>
      <c r="AT228" s="31">
        <v>2</v>
      </c>
      <c r="AU228" s="31">
        <v>2</v>
      </c>
      <c r="AW228" s="31">
        <v>1</v>
      </c>
      <c r="AX228" s="31">
        <v>2</v>
      </c>
      <c r="AY228" s="31">
        <v>2</v>
      </c>
      <c r="AZ228" s="31">
        <v>2</v>
      </c>
      <c r="BA228" s="31">
        <v>1</v>
      </c>
      <c r="BB228" s="31">
        <v>2</v>
      </c>
      <c r="BD228" s="31">
        <v>2</v>
      </c>
      <c r="BE228" s="31">
        <v>2</v>
      </c>
      <c r="BF228" s="31">
        <v>2</v>
      </c>
      <c r="BG228" s="31">
        <v>2</v>
      </c>
      <c r="BH228" s="31">
        <v>2</v>
      </c>
      <c r="BI228" s="31">
        <v>2</v>
      </c>
      <c r="BK228" s="31">
        <v>2</v>
      </c>
      <c r="BL228" s="31">
        <v>2</v>
      </c>
      <c r="BM228" s="31">
        <v>2</v>
      </c>
      <c r="BN228" s="31">
        <v>2</v>
      </c>
      <c r="BO228" s="31">
        <v>2</v>
      </c>
      <c r="BP228" s="31">
        <v>2</v>
      </c>
      <c r="BQ228" s="31">
        <v>3</v>
      </c>
      <c r="BT228" s="31">
        <v>2</v>
      </c>
      <c r="BU228" s="31">
        <v>2</v>
      </c>
      <c r="BV228" s="31">
        <v>2</v>
      </c>
      <c r="BW228" s="31">
        <v>2</v>
      </c>
      <c r="BX228" s="31">
        <v>2</v>
      </c>
      <c r="BY228" s="31">
        <v>1</v>
      </c>
      <c r="BZ228" s="31">
        <v>2</v>
      </c>
      <c r="CA228" s="31">
        <v>2</v>
      </c>
      <c r="CB228" s="31">
        <v>2</v>
      </c>
      <c r="CC228" s="31">
        <v>2</v>
      </c>
      <c r="CD228" s="31">
        <v>1</v>
      </c>
      <c r="CE228" s="31">
        <v>91</v>
      </c>
      <c r="CH228" s="31">
        <v>1</v>
      </c>
      <c r="CM228" s="31">
        <v>1</v>
      </c>
      <c r="CN228" s="31">
        <v>3</v>
      </c>
      <c r="DA228" s="31">
        <v>1</v>
      </c>
      <c r="DB228" s="31">
        <v>2</v>
      </c>
      <c r="DC228" s="31">
        <v>5</v>
      </c>
      <c r="DF228" s="31">
        <v>3</v>
      </c>
      <c r="DG228" s="31">
        <v>3</v>
      </c>
      <c r="DH228" s="31">
        <v>3</v>
      </c>
      <c r="DI228" s="31">
        <v>4</v>
      </c>
      <c r="DJ228" s="31">
        <v>4</v>
      </c>
      <c r="DK228" s="31">
        <v>4</v>
      </c>
      <c r="DL228" s="31">
        <v>4</v>
      </c>
      <c r="DM228" s="31">
        <v>4</v>
      </c>
      <c r="DN228" s="31">
        <v>4</v>
      </c>
      <c r="DO228" s="31">
        <v>4</v>
      </c>
      <c r="DP228" s="31">
        <v>4</v>
      </c>
      <c r="DQ228" s="31">
        <v>4</v>
      </c>
      <c r="DR228" s="31">
        <v>45</v>
      </c>
      <c r="DS228" s="31">
        <v>0.59681372549019596</v>
      </c>
      <c r="DT228" s="31">
        <v>2.42</v>
      </c>
      <c r="DV228" s="31">
        <v>3.17</v>
      </c>
      <c r="DW228" s="31" t="s">
        <v>2901</v>
      </c>
      <c r="EB228" s="31">
        <v>74</v>
      </c>
      <c r="EC228" s="31">
        <v>72</v>
      </c>
      <c r="ED228" s="31">
        <v>127</v>
      </c>
      <c r="EE228" s="31" t="s">
        <v>2902</v>
      </c>
      <c r="EV228" s="31">
        <v>2</v>
      </c>
      <c r="EW228" s="31">
        <v>2</v>
      </c>
      <c r="EX228" s="31">
        <v>2</v>
      </c>
      <c r="EY228" s="31">
        <v>2</v>
      </c>
      <c r="EZ228" s="31">
        <v>3</v>
      </c>
      <c r="FA228" s="31">
        <v>1</v>
      </c>
      <c r="FB228" s="31">
        <v>1</v>
      </c>
      <c r="FC228" s="31">
        <v>1</v>
      </c>
      <c r="FD228" s="31">
        <v>85</v>
      </c>
      <c r="FE228" s="31">
        <v>82</v>
      </c>
      <c r="FF228" s="31">
        <v>42</v>
      </c>
      <c r="FK228" s="31">
        <v>2</v>
      </c>
      <c r="FL228" s="31">
        <v>2</v>
      </c>
      <c r="FM228" s="31">
        <v>2</v>
      </c>
      <c r="FN228" s="31">
        <v>2</v>
      </c>
      <c r="FO228" s="31">
        <v>2</v>
      </c>
      <c r="FP228" s="31">
        <v>2</v>
      </c>
      <c r="FQ228" s="31">
        <v>2</v>
      </c>
      <c r="FR228" s="31">
        <v>2</v>
      </c>
      <c r="FS228" s="31">
        <v>4</v>
      </c>
      <c r="FT228" s="31">
        <v>2</v>
      </c>
      <c r="FU228" s="31">
        <v>2</v>
      </c>
      <c r="FV228" s="31">
        <v>2</v>
      </c>
      <c r="FW228" s="31">
        <v>1</v>
      </c>
      <c r="FX228" s="31">
        <v>1</v>
      </c>
      <c r="FY228" s="31">
        <v>2</v>
      </c>
      <c r="GA228" s="31">
        <v>2</v>
      </c>
      <c r="GB228" s="31">
        <v>2</v>
      </c>
      <c r="GC228" s="31">
        <v>2</v>
      </c>
      <c r="GE228" s="31">
        <v>2</v>
      </c>
      <c r="GH228" s="31">
        <v>2</v>
      </c>
      <c r="GJ228" s="31">
        <v>2</v>
      </c>
      <c r="GL228" s="31">
        <v>2</v>
      </c>
      <c r="GO228" s="31">
        <v>2</v>
      </c>
      <c r="GQ228" s="31">
        <v>2</v>
      </c>
      <c r="GS228" s="31">
        <v>2</v>
      </c>
      <c r="GU228" s="31">
        <v>1</v>
      </c>
      <c r="GV228" s="31" t="s">
        <v>2210</v>
      </c>
      <c r="GW228" s="31">
        <v>2</v>
      </c>
      <c r="GY228" s="31">
        <v>2</v>
      </c>
      <c r="HM228" s="31">
        <v>2</v>
      </c>
      <c r="HP228" s="31">
        <v>2</v>
      </c>
      <c r="HQ228" s="31">
        <v>2</v>
      </c>
      <c r="HR228" s="31">
        <v>2</v>
      </c>
      <c r="HS228" s="31">
        <v>2</v>
      </c>
      <c r="HT228" s="31">
        <v>2</v>
      </c>
      <c r="HU228" s="31">
        <v>2</v>
      </c>
      <c r="HV228" s="31">
        <v>2</v>
      </c>
      <c r="HZ228" s="31">
        <v>2</v>
      </c>
      <c r="IA228" s="31">
        <v>2</v>
      </c>
      <c r="IB228" s="31">
        <v>2</v>
      </c>
      <c r="IC228" s="31">
        <v>2</v>
      </c>
      <c r="ID228" s="31">
        <v>2</v>
      </c>
      <c r="IE228" s="31">
        <v>2</v>
      </c>
      <c r="IF228" s="31">
        <v>2</v>
      </c>
      <c r="IJ228" s="31">
        <v>2</v>
      </c>
      <c r="IK228" s="31">
        <v>2</v>
      </c>
      <c r="IL228" s="31">
        <v>2</v>
      </c>
      <c r="IM228" s="31">
        <v>2</v>
      </c>
      <c r="IN228" s="31">
        <v>2</v>
      </c>
      <c r="IO228" s="31">
        <v>2</v>
      </c>
      <c r="IP228" s="31">
        <v>2</v>
      </c>
      <c r="IT228" s="31">
        <v>2</v>
      </c>
      <c r="IU228" s="31">
        <v>2</v>
      </c>
      <c r="IV228" s="31">
        <v>2</v>
      </c>
      <c r="IW228" s="31">
        <v>2</v>
      </c>
      <c r="IX228" s="31">
        <v>2</v>
      </c>
      <c r="IY228" s="31">
        <v>2</v>
      </c>
      <c r="IZ228" s="31">
        <v>2</v>
      </c>
      <c r="JD228" s="31">
        <v>2</v>
      </c>
      <c r="JE228" s="31">
        <v>2</v>
      </c>
      <c r="JF228" s="31">
        <v>2</v>
      </c>
      <c r="JG228" s="31">
        <v>2</v>
      </c>
      <c r="JH228" s="31">
        <v>2</v>
      </c>
      <c r="JI228" s="31">
        <v>2</v>
      </c>
      <c r="JJ228" s="31">
        <v>2</v>
      </c>
      <c r="JZ228" s="31">
        <v>2</v>
      </c>
      <c r="KA228" s="31" t="s">
        <v>2912</v>
      </c>
      <c r="KB228" s="31">
        <v>91</v>
      </c>
      <c r="KC228" s="31">
        <v>2</v>
      </c>
      <c r="KD228" s="31" t="s">
        <v>2975</v>
      </c>
      <c r="KF228" s="31" t="s">
        <v>1448</v>
      </c>
      <c r="KG228" s="31" t="s">
        <v>2975</v>
      </c>
      <c r="KH228" s="31">
        <v>54</v>
      </c>
      <c r="LA228" s="31" t="s">
        <v>374</v>
      </c>
      <c r="LC228" s="31">
        <v>2</v>
      </c>
      <c r="LE228" s="31" t="s">
        <v>375</v>
      </c>
      <c r="LF228" s="31">
        <v>2</v>
      </c>
      <c r="LG228" s="31">
        <v>2</v>
      </c>
      <c r="LH228" s="31">
        <v>2</v>
      </c>
      <c r="LI228" s="31">
        <v>2</v>
      </c>
      <c r="LK228" s="31">
        <v>2</v>
      </c>
      <c r="LM228" s="31">
        <v>2</v>
      </c>
      <c r="LO228" s="31">
        <v>2</v>
      </c>
      <c r="LQ228" s="31">
        <v>2</v>
      </c>
      <c r="LS228" s="31">
        <v>2</v>
      </c>
      <c r="LU228" s="31">
        <v>2</v>
      </c>
      <c r="LW228" s="31">
        <v>2</v>
      </c>
      <c r="LY228" s="31">
        <v>2</v>
      </c>
      <c r="MA228" s="31">
        <v>2</v>
      </c>
      <c r="MC228" s="31">
        <v>2</v>
      </c>
      <c r="ME228" s="31">
        <v>2</v>
      </c>
      <c r="MG228" s="31">
        <v>2</v>
      </c>
      <c r="MI228" s="31">
        <v>2</v>
      </c>
      <c r="MK228" s="31">
        <v>2</v>
      </c>
      <c r="MM228" s="31">
        <v>2</v>
      </c>
      <c r="MO228" s="31">
        <v>2</v>
      </c>
      <c r="MQ228" s="31">
        <v>2</v>
      </c>
      <c r="MS228" s="31">
        <v>2</v>
      </c>
      <c r="MU228" s="31">
        <v>2</v>
      </c>
      <c r="MW228" s="31">
        <v>2</v>
      </c>
      <c r="MY228" s="31" t="s">
        <v>355</v>
      </c>
      <c r="NC228" s="31">
        <v>2</v>
      </c>
      <c r="NE228" s="31">
        <v>2</v>
      </c>
      <c r="NG228" s="31">
        <v>2</v>
      </c>
      <c r="NI228" s="31">
        <v>2</v>
      </c>
      <c r="NK228" s="31">
        <v>2</v>
      </c>
      <c r="NM228" s="31">
        <v>2</v>
      </c>
      <c r="NO228" s="31">
        <v>2</v>
      </c>
      <c r="NQ228" s="31">
        <v>2</v>
      </c>
      <c r="NS228" s="31">
        <v>2</v>
      </c>
      <c r="NU228" s="31">
        <v>2</v>
      </c>
      <c r="NW228" s="31">
        <v>2</v>
      </c>
      <c r="NY228" s="31">
        <v>2</v>
      </c>
      <c r="OA228" s="31">
        <v>2</v>
      </c>
      <c r="OC228" s="31">
        <v>2</v>
      </c>
      <c r="OE228" s="31">
        <v>2</v>
      </c>
      <c r="OG228" s="31">
        <v>2</v>
      </c>
      <c r="OI228" s="31">
        <v>2</v>
      </c>
      <c r="OK228" s="31">
        <v>2</v>
      </c>
      <c r="OM228" s="31">
        <v>2</v>
      </c>
      <c r="OO228" s="31">
        <v>2</v>
      </c>
      <c r="OQ228" s="31" t="s">
        <v>355</v>
      </c>
      <c r="OS228" s="31">
        <v>2</v>
      </c>
      <c r="OU228" s="31">
        <v>2</v>
      </c>
      <c r="OW228" s="31">
        <v>2</v>
      </c>
      <c r="OY228" s="31">
        <v>2</v>
      </c>
      <c r="PA228" s="31">
        <v>2</v>
      </c>
      <c r="PC228" s="31">
        <v>2</v>
      </c>
      <c r="PE228" s="31">
        <v>2</v>
      </c>
      <c r="PG228" s="31">
        <v>2</v>
      </c>
      <c r="PI228" s="31">
        <v>2</v>
      </c>
      <c r="PK228" s="31">
        <v>2</v>
      </c>
      <c r="PM228" s="31">
        <v>2</v>
      </c>
      <c r="PO228" s="31">
        <v>2</v>
      </c>
      <c r="PQ228" s="31">
        <v>2</v>
      </c>
      <c r="PS228" s="31">
        <v>2</v>
      </c>
      <c r="PU228" s="31">
        <v>2</v>
      </c>
      <c r="PW228" s="31">
        <v>2</v>
      </c>
      <c r="PY228" s="31">
        <v>2</v>
      </c>
      <c r="QA228" s="31">
        <v>2</v>
      </c>
      <c r="QC228" s="31">
        <v>2</v>
      </c>
      <c r="QE228" s="31">
        <v>2</v>
      </c>
      <c r="QG228" s="31">
        <v>2</v>
      </c>
      <c r="QI228" s="31" t="s">
        <v>355</v>
      </c>
      <c r="QK228" s="31">
        <v>1</v>
      </c>
      <c r="QL228" s="31">
        <v>2</v>
      </c>
      <c r="QM228" s="31">
        <v>2</v>
      </c>
      <c r="QN228" s="31">
        <v>2</v>
      </c>
      <c r="QO228" s="31">
        <v>2</v>
      </c>
      <c r="QP228" s="31">
        <v>2</v>
      </c>
      <c r="QQ228" s="31">
        <v>2</v>
      </c>
      <c r="QR228" s="31">
        <v>2</v>
      </c>
      <c r="QS228" s="31">
        <v>2</v>
      </c>
      <c r="QT228" s="31">
        <v>2</v>
      </c>
      <c r="QU228" s="31">
        <v>2</v>
      </c>
      <c r="QV228" s="31">
        <v>2</v>
      </c>
      <c r="QW228" s="31">
        <v>2</v>
      </c>
      <c r="QX228" s="31">
        <v>2</v>
      </c>
      <c r="QY228" s="31">
        <v>2</v>
      </c>
      <c r="QZ228" s="31">
        <v>2</v>
      </c>
      <c r="RA228" s="31">
        <v>2</v>
      </c>
      <c r="RB228" s="31">
        <v>2</v>
      </c>
      <c r="RC228" s="31">
        <v>1</v>
      </c>
      <c r="RD228" s="31">
        <v>2</v>
      </c>
      <c r="RE228" s="31">
        <v>1</v>
      </c>
      <c r="RF228" s="31">
        <v>2</v>
      </c>
      <c r="RG228" s="31">
        <v>2</v>
      </c>
      <c r="RH228" s="31">
        <v>2</v>
      </c>
      <c r="RI228" s="31">
        <v>2</v>
      </c>
      <c r="RJ228" s="31">
        <v>2</v>
      </c>
      <c r="RK228" s="31">
        <v>2</v>
      </c>
      <c r="RL228" s="31">
        <v>2</v>
      </c>
      <c r="RM228" s="31">
        <v>2</v>
      </c>
      <c r="RN228" s="31">
        <v>2</v>
      </c>
      <c r="RO228" s="31">
        <v>2</v>
      </c>
      <c r="RP228" s="31">
        <v>2</v>
      </c>
      <c r="RQ228" s="31">
        <v>2</v>
      </c>
      <c r="RR228" s="31">
        <v>2</v>
      </c>
      <c r="RS228" s="31">
        <v>2</v>
      </c>
      <c r="RT228" s="31" t="s">
        <v>2070</v>
      </c>
      <c r="RU228" s="31" t="s">
        <v>2070</v>
      </c>
      <c r="RV228" s="31" t="s">
        <v>355</v>
      </c>
      <c r="RW228" s="31" t="s">
        <v>355</v>
      </c>
      <c r="RX228" s="31">
        <v>4</v>
      </c>
      <c r="RY228" s="31">
        <v>2</v>
      </c>
      <c r="RZ228" s="31">
        <v>2</v>
      </c>
      <c r="SA228" s="31">
        <v>2</v>
      </c>
      <c r="SB228" s="31">
        <v>2</v>
      </c>
      <c r="SC228" s="31">
        <v>2</v>
      </c>
      <c r="SD228" s="31">
        <v>4</v>
      </c>
      <c r="SE228" s="31">
        <v>2</v>
      </c>
      <c r="SF228" s="31">
        <v>2</v>
      </c>
      <c r="SG228" s="31">
        <v>2</v>
      </c>
      <c r="SH228" s="31">
        <v>2</v>
      </c>
      <c r="SI228" s="31">
        <v>2</v>
      </c>
      <c r="SJ228" s="31">
        <v>2</v>
      </c>
      <c r="SK228" s="31">
        <v>2</v>
      </c>
      <c r="SL228" s="31">
        <v>2</v>
      </c>
      <c r="SM228" s="31" t="s">
        <v>1442</v>
      </c>
      <c r="SO228" s="31">
        <v>2</v>
      </c>
      <c r="SP228" s="31">
        <v>2</v>
      </c>
      <c r="SQ228" s="31">
        <v>2</v>
      </c>
      <c r="SR228" s="31">
        <v>1</v>
      </c>
      <c r="SS228" s="31">
        <v>2</v>
      </c>
      <c r="ST228" s="31">
        <v>2</v>
      </c>
      <c r="SU228" s="31">
        <v>2</v>
      </c>
      <c r="SV228" s="31">
        <v>2</v>
      </c>
      <c r="SX228" s="31">
        <v>0</v>
      </c>
      <c r="SZ228" s="31">
        <v>2</v>
      </c>
      <c r="TA228" s="31">
        <v>2</v>
      </c>
      <c r="TB228" s="31">
        <v>2</v>
      </c>
      <c r="TC228" s="31">
        <v>2</v>
      </c>
      <c r="TD228" s="31">
        <v>2</v>
      </c>
      <c r="TE228" s="31">
        <v>2</v>
      </c>
      <c r="TF228" s="31">
        <v>2</v>
      </c>
      <c r="TG228" s="31">
        <v>2</v>
      </c>
      <c r="TJ228" s="31" t="s">
        <v>1443</v>
      </c>
      <c r="TQ228" s="31">
        <v>3</v>
      </c>
      <c r="TS228" s="31">
        <v>2</v>
      </c>
      <c r="TT228" s="31">
        <v>2</v>
      </c>
      <c r="TU228" s="31">
        <v>2</v>
      </c>
      <c r="TV228" s="31">
        <v>1</v>
      </c>
      <c r="TW228" s="31">
        <v>2</v>
      </c>
      <c r="TX228" s="31">
        <v>2</v>
      </c>
      <c r="TY228" s="31">
        <v>2</v>
      </c>
      <c r="TZ228" s="31">
        <v>2</v>
      </c>
      <c r="UA228" s="31">
        <v>1</v>
      </c>
    </row>
    <row r="229" spans="1:547" s="31" customFormat="1" ht="13.5" customHeight="1">
      <c r="A229" s="31">
        <f t="shared" si="3"/>
        <v>227</v>
      </c>
      <c r="B229" s="31">
        <v>227</v>
      </c>
      <c r="C229" s="31">
        <v>39</v>
      </c>
      <c r="D229" s="31" t="s">
        <v>2899</v>
      </c>
      <c r="E229" s="31" t="s">
        <v>3019</v>
      </c>
      <c r="H229" s="31">
        <v>42152</v>
      </c>
      <c r="I229" s="31">
        <v>20220</v>
      </c>
      <c r="J229" s="31">
        <v>1</v>
      </c>
      <c r="K229" s="31">
        <v>1</v>
      </c>
      <c r="L229" s="31">
        <v>4</v>
      </c>
      <c r="M229" s="31">
        <v>2</v>
      </c>
      <c r="P229" s="31">
        <v>3</v>
      </c>
      <c r="Q229" s="31">
        <v>2</v>
      </c>
      <c r="R229" s="31">
        <v>41518</v>
      </c>
      <c r="S229" s="31">
        <v>41518</v>
      </c>
      <c r="T229" s="31">
        <v>41864</v>
      </c>
      <c r="W229" s="31">
        <v>2</v>
      </c>
      <c r="X229" s="31">
        <v>1</v>
      </c>
      <c r="Y229" s="31">
        <v>2</v>
      </c>
      <c r="Z229" s="31">
        <v>2</v>
      </c>
      <c r="AA229" s="31">
        <v>2</v>
      </c>
      <c r="AB229" s="31">
        <v>2</v>
      </c>
      <c r="AC229" s="31">
        <v>2</v>
      </c>
      <c r="AE229" s="31">
        <v>1</v>
      </c>
      <c r="AH229" s="31">
        <v>1</v>
      </c>
      <c r="AI229" s="31">
        <v>6</v>
      </c>
      <c r="AJ229" s="31">
        <v>2</v>
      </c>
      <c r="AK229" s="31">
        <v>4</v>
      </c>
      <c r="AL229" s="31">
        <v>2</v>
      </c>
      <c r="AN229" s="31">
        <v>1</v>
      </c>
      <c r="AO229" s="31">
        <v>2</v>
      </c>
      <c r="AP229" s="31">
        <v>2</v>
      </c>
      <c r="AQ229" s="31">
        <v>1</v>
      </c>
      <c r="AR229" s="31">
        <v>1</v>
      </c>
      <c r="AS229" s="31">
        <v>2</v>
      </c>
      <c r="AT229" s="31">
        <v>2</v>
      </c>
      <c r="AU229" s="31">
        <v>2</v>
      </c>
      <c r="AW229" s="31">
        <v>2</v>
      </c>
      <c r="AX229" s="31">
        <v>2</v>
      </c>
      <c r="AY229" s="31">
        <v>2</v>
      </c>
      <c r="AZ229" s="31">
        <v>2</v>
      </c>
      <c r="BA229" s="31">
        <v>2</v>
      </c>
      <c r="BB229" s="31">
        <v>2</v>
      </c>
      <c r="BD229" s="31">
        <v>2</v>
      </c>
      <c r="BE229" s="31">
        <v>2</v>
      </c>
      <c r="BF229" s="31">
        <v>2</v>
      </c>
      <c r="BG229" s="31">
        <v>2</v>
      </c>
      <c r="BH229" s="31">
        <v>2</v>
      </c>
      <c r="BI229" s="31">
        <v>2</v>
      </c>
      <c r="BK229" s="31">
        <v>2</v>
      </c>
      <c r="BL229" s="31">
        <v>2</v>
      </c>
      <c r="BM229" s="31">
        <v>2</v>
      </c>
      <c r="BN229" s="31">
        <v>2</v>
      </c>
      <c r="BO229" s="31">
        <v>2</v>
      </c>
      <c r="BP229" s="31">
        <v>2</v>
      </c>
      <c r="BQ229" s="31">
        <v>2</v>
      </c>
      <c r="BT229" s="31">
        <v>2</v>
      </c>
      <c r="BU229" s="31">
        <v>2</v>
      </c>
      <c r="BV229" s="31">
        <v>2</v>
      </c>
      <c r="BW229" s="31">
        <v>2</v>
      </c>
      <c r="BX229" s="31">
        <v>2</v>
      </c>
      <c r="BY229" s="31">
        <v>1</v>
      </c>
      <c r="BZ229" s="31">
        <v>2</v>
      </c>
      <c r="CA229" s="31">
        <v>2</v>
      </c>
      <c r="CB229" s="31">
        <v>2</v>
      </c>
      <c r="CC229" s="31">
        <v>2</v>
      </c>
      <c r="CD229" s="31">
        <v>1</v>
      </c>
      <c r="CE229" s="31">
        <v>130</v>
      </c>
      <c r="CM229" s="31">
        <v>1</v>
      </c>
      <c r="DA229" s="31">
        <v>1</v>
      </c>
      <c r="DF229" s="31">
        <v>3</v>
      </c>
      <c r="DG229" s="31">
        <v>3</v>
      </c>
      <c r="DH229" s="31">
        <v>3</v>
      </c>
      <c r="DI229" s="31">
        <v>4</v>
      </c>
      <c r="DJ229" s="31">
        <v>4</v>
      </c>
      <c r="DK229" s="31">
        <v>4</v>
      </c>
      <c r="DL229" s="31">
        <v>4</v>
      </c>
      <c r="DM229" s="31">
        <v>4</v>
      </c>
      <c r="DN229" s="31">
        <v>4</v>
      </c>
      <c r="DO229" s="31">
        <v>4</v>
      </c>
      <c r="DP229" s="31">
        <v>4</v>
      </c>
      <c r="DQ229" s="31">
        <v>4</v>
      </c>
      <c r="DR229" s="31">
        <v>45</v>
      </c>
      <c r="DS229" s="31">
        <v>0.144026025236593</v>
      </c>
      <c r="DT229" s="31">
        <v>3.03</v>
      </c>
      <c r="DV229" s="31">
        <v>2.78</v>
      </c>
      <c r="DW229" s="31" t="s">
        <v>2901</v>
      </c>
      <c r="DX229" s="31">
        <v>39</v>
      </c>
      <c r="DY229" s="31">
        <v>35</v>
      </c>
      <c r="DZ229" s="31">
        <v>53</v>
      </c>
      <c r="EA229" s="31" t="s">
        <v>2179</v>
      </c>
      <c r="EB229" s="31">
        <v>70</v>
      </c>
      <c r="EC229" s="31">
        <v>58</v>
      </c>
      <c r="ED229" s="31">
        <v>96</v>
      </c>
      <c r="EE229" s="31" t="s">
        <v>2902</v>
      </c>
      <c r="EF229" s="31">
        <v>5.95</v>
      </c>
      <c r="EH229" s="31">
        <v>6.2</v>
      </c>
      <c r="EI229" s="31" t="s">
        <v>2238</v>
      </c>
      <c r="EJ229" s="31">
        <v>1.66</v>
      </c>
      <c r="EK229" s="31">
        <v>1.03</v>
      </c>
      <c r="EL229" s="31">
        <v>1.55</v>
      </c>
      <c r="EM229" s="31" t="s">
        <v>2238</v>
      </c>
      <c r="EN229" s="31">
        <v>3.1</v>
      </c>
      <c r="EP229" s="31">
        <v>4.1399999999999899</v>
      </c>
      <c r="EQ229" s="31" t="s">
        <v>2238</v>
      </c>
      <c r="ER229" s="31">
        <v>2.0699999999999901</v>
      </c>
      <c r="ET229" s="31">
        <v>2.2999999999999901</v>
      </c>
      <c r="EU229" s="31" t="s">
        <v>2238</v>
      </c>
      <c r="FD229" s="31">
        <v>68.2</v>
      </c>
      <c r="FE229" s="31">
        <v>68.900000000000006</v>
      </c>
      <c r="FK229" s="31">
        <v>2</v>
      </c>
      <c r="FL229" s="31">
        <v>2</v>
      </c>
      <c r="FM229" s="31">
        <v>1</v>
      </c>
      <c r="FN229" s="31">
        <v>2</v>
      </c>
      <c r="FO229" s="31">
        <v>2</v>
      </c>
      <c r="FP229" s="31">
        <v>2</v>
      </c>
      <c r="FQ229" s="31">
        <v>2</v>
      </c>
      <c r="FR229" s="31">
        <v>2</v>
      </c>
      <c r="FS229" s="31">
        <v>4</v>
      </c>
      <c r="FT229" s="31">
        <v>2</v>
      </c>
      <c r="FU229" s="31">
        <v>2</v>
      </c>
      <c r="FV229" s="31">
        <v>2</v>
      </c>
      <c r="FW229" s="31">
        <v>1</v>
      </c>
      <c r="FX229" s="31">
        <v>1</v>
      </c>
      <c r="FY229" s="31">
        <v>2</v>
      </c>
      <c r="GA229" s="31">
        <v>2</v>
      </c>
      <c r="GB229" s="31">
        <v>2</v>
      </c>
      <c r="GC229" s="31">
        <v>2</v>
      </c>
      <c r="GE229" s="31">
        <v>2</v>
      </c>
      <c r="GH229" s="31">
        <v>1</v>
      </c>
      <c r="GJ229" s="31">
        <v>1</v>
      </c>
      <c r="GK229" s="31" t="s">
        <v>3020</v>
      </c>
      <c r="GL229" s="31">
        <v>1</v>
      </c>
      <c r="GM229" s="31">
        <v>41640</v>
      </c>
      <c r="GO229" s="31">
        <v>2</v>
      </c>
      <c r="GQ229" s="31">
        <v>1</v>
      </c>
      <c r="GR229" s="31" t="s">
        <v>1453</v>
      </c>
      <c r="GS229" s="31">
        <v>2</v>
      </c>
      <c r="GU229" s="31">
        <v>2</v>
      </c>
      <c r="GW229" s="31">
        <v>2</v>
      </c>
      <c r="HM229" s="31">
        <v>2</v>
      </c>
      <c r="HP229" s="31">
        <v>2</v>
      </c>
      <c r="HQ229" s="31">
        <v>2</v>
      </c>
      <c r="HR229" s="31">
        <v>2</v>
      </c>
      <c r="HS229" s="31">
        <v>2</v>
      </c>
      <c r="HT229" s="31">
        <v>2</v>
      </c>
      <c r="HU229" s="31">
        <v>2</v>
      </c>
      <c r="HV229" s="31">
        <v>2</v>
      </c>
      <c r="HZ229" s="31">
        <v>2</v>
      </c>
      <c r="IA229" s="31">
        <v>2</v>
      </c>
      <c r="IB229" s="31">
        <v>2</v>
      </c>
      <c r="IC229" s="31">
        <v>2</v>
      </c>
      <c r="ID229" s="31">
        <v>2</v>
      </c>
      <c r="IE229" s="31">
        <v>2</v>
      </c>
      <c r="IF229" s="31">
        <v>2</v>
      </c>
      <c r="IJ229" s="31">
        <v>2</v>
      </c>
      <c r="IK229" s="31">
        <v>2</v>
      </c>
      <c r="IL229" s="31">
        <v>2</v>
      </c>
      <c r="IM229" s="31">
        <v>2</v>
      </c>
      <c r="IN229" s="31">
        <v>2</v>
      </c>
      <c r="IO229" s="31">
        <v>2</v>
      </c>
      <c r="IP229" s="31">
        <v>2</v>
      </c>
      <c r="IT229" s="31">
        <v>2</v>
      </c>
      <c r="IU229" s="31">
        <v>2</v>
      </c>
      <c r="IV229" s="31">
        <v>2</v>
      </c>
      <c r="IW229" s="31">
        <v>2</v>
      </c>
      <c r="IX229" s="31">
        <v>2</v>
      </c>
      <c r="IY229" s="31">
        <v>2</v>
      </c>
      <c r="IZ229" s="31">
        <v>2</v>
      </c>
      <c r="JD229" s="31">
        <v>2</v>
      </c>
      <c r="JE229" s="31">
        <v>2</v>
      </c>
      <c r="JF229" s="31">
        <v>2</v>
      </c>
      <c r="JG229" s="31">
        <v>2</v>
      </c>
      <c r="JH229" s="31">
        <v>2</v>
      </c>
      <c r="JI229" s="31">
        <v>2</v>
      </c>
      <c r="JJ229" s="31">
        <v>2</v>
      </c>
      <c r="JN229" s="31" t="s">
        <v>366</v>
      </c>
      <c r="JO229" s="31" t="s">
        <v>2222</v>
      </c>
      <c r="JZ229" s="31">
        <v>1</v>
      </c>
      <c r="KC229" s="31">
        <v>2</v>
      </c>
      <c r="KD229" s="31" t="s">
        <v>371</v>
      </c>
      <c r="KE229" s="31">
        <v>59</v>
      </c>
      <c r="LA229" s="31" t="s">
        <v>369</v>
      </c>
      <c r="LB229" s="31" t="s">
        <v>375</v>
      </c>
      <c r="LC229" s="31">
        <v>2</v>
      </c>
      <c r="LE229" s="31" t="s">
        <v>359</v>
      </c>
      <c r="LF229" s="31">
        <v>2</v>
      </c>
      <c r="LG229" s="31">
        <v>2</v>
      </c>
      <c r="LH229" s="31">
        <v>2</v>
      </c>
      <c r="LI229" s="31">
        <v>2</v>
      </c>
      <c r="LK229" s="31">
        <v>2</v>
      </c>
      <c r="LM229" s="31">
        <v>2</v>
      </c>
      <c r="LO229" s="31">
        <v>2</v>
      </c>
      <c r="LQ229" s="31">
        <v>2</v>
      </c>
      <c r="LS229" s="31">
        <v>2</v>
      </c>
      <c r="LU229" s="31">
        <v>2</v>
      </c>
      <c r="LW229" s="31">
        <v>2</v>
      </c>
      <c r="LY229" s="31">
        <v>2</v>
      </c>
      <c r="MA229" s="31">
        <v>2</v>
      </c>
      <c r="MC229" s="31">
        <v>2</v>
      </c>
      <c r="ME229" s="31">
        <v>2</v>
      </c>
      <c r="MG229" s="31">
        <v>2</v>
      </c>
      <c r="MI229" s="31">
        <v>2</v>
      </c>
      <c r="MK229" s="31">
        <v>2</v>
      </c>
      <c r="MM229" s="31">
        <v>2</v>
      </c>
      <c r="MO229" s="31">
        <v>2</v>
      </c>
      <c r="MQ229" s="31">
        <v>2</v>
      </c>
      <c r="MS229" s="31">
        <v>2</v>
      </c>
      <c r="MU229" s="31">
        <v>2</v>
      </c>
      <c r="MW229" s="31">
        <v>2</v>
      </c>
      <c r="MY229" s="31" t="s">
        <v>356</v>
      </c>
      <c r="MZ229" s="31">
        <v>5</v>
      </c>
      <c r="NC229" s="31">
        <v>2</v>
      </c>
      <c r="NE229" s="31">
        <v>2</v>
      </c>
      <c r="NG229" s="31">
        <v>2</v>
      </c>
      <c r="NI229" s="31">
        <v>2</v>
      </c>
      <c r="NK229" s="31">
        <v>2</v>
      </c>
      <c r="NM229" s="31">
        <v>2</v>
      </c>
      <c r="NO229" s="31">
        <v>2</v>
      </c>
      <c r="NQ229" s="31">
        <v>2</v>
      </c>
      <c r="NS229" s="31">
        <v>2</v>
      </c>
      <c r="NU229" s="31">
        <v>2</v>
      </c>
      <c r="NW229" s="31">
        <v>2</v>
      </c>
      <c r="NY229" s="31">
        <v>2</v>
      </c>
      <c r="OA229" s="31">
        <v>2</v>
      </c>
      <c r="OC229" s="31">
        <v>2</v>
      </c>
      <c r="OE229" s="31">
        <v>2</v>
      </c>
      <c r="OG229" s="31">
        <v>2</v>
      </c>
      <c r="OI229" s="31">
        <v>2</v>
      </c>
      <c r="OK229" s="31">
        <v>2</v>
      </c>
      <c r="OM229" s="31">
        <v>2</v>
      </c>
      <c r="OO229" s="31">
        <v>2</v>
      </c>
      <c r="OQ229" s="31" t="s">
        <v>355</v>
      </c>
      <c r="OS229" s="31">
        <v>2</v>
      </c>
      <c r="OU229" s="31">
        <v>2</v>
      </c>
      <c r="OW229" s="31">
        <v>2</v>
      </c>
      <c r="OY229" s="31">
        <v>2</v>
      </c>
      <c r="PA229" s="31">
        <v>2</v>
      </c>
      <c r="PC229" s="31">
        <v>2</v>
      </c>
      <c r="PE229" s="31">
        <v>2</v>
      </c>
      <c r="PG229" s="31">
        <v>2</v>
      </c>
      <c r="PI229" s="31">
        <v>2</v>
      </c>
      <c r="PK229" s="31">
        <v>2</v>
      </c>
      <c r="PM229" s="31">
        <v>2</v>
      </c>
      <c r="PO229" s="31">
        <v>2</v>
      </c>
      <c r="PQ229" s="31">
        <v>2</v>
      </c>
      <c r="PS229" s="31">
        <v>2</v>
      </c>
      <c r="PU229" s="31">
        <v>2</v>
      </c>
      <c r="PW229" s="31">
        <v>2</v>
      </c>
      <c r="PY229" s="31">
        <v>2</v>
      </c>
      <c r="QA229" s="31">
        <v>2</v>
      </c>
      <c r="QC229" s="31">
        <v>2</v>
      </c>
      <c r="QE229" s="31">
        <v>2</v>
      </c>
      <c r="QG229" s="31">
        <v>2</v>
      </c>
      <c r="QI229" s="31" t="s">
        <v>355</v>
      </c>
      <c r="QK229" s="31">
        <v>1</v>
      </c>
      <c r="QL229" s="31">
        <v>2</v>
      </c>
      <c r="QM229" s="31">
        <v>1</v>
      </c>
      <c r="QN229" s="31">
        <v>2</v>
      </c>
      <c r="QO229" s="31">
        <v>2</v>
      </c>
      <c r="QP229" s="31">
        <v>2</v>
      </c>
      <c r="QQ229" s="31">
        <v>2</v>
      </c>
      <c r="QR229" s="31">
        <v>2</v>
      </c>
      <c r="QS229" s="31">
        <v>2</v>
      </c>
      <c r="QT229" s="31">
        <v>2</v>
      </c>
      <c r="QU229" s="31">
        <v>2</v>
      </c>
      <c r="QV229" s="31">
        <v>2</v>
      </c>
      <c r="QW229" s="31">
        <v>2</v>
      </c>
      <c r="QX229" s="31">
        <v>2</v>
      </c>
      <c r="QY229" s="31">
        <v>2</v>
      </c>
      <c r="QZ229" s="31">
        <v>2</v>
      </c>
      <c r="RA229" s="31">
        <v>2</v>
      </c>
      <c r="RB229" s="31">
        <v>2</v>
      </c>
      <c r="RC229" s="31">
        <v>2</v>
      </c>
      <c r="RD229" s="31">
        <v>1</v>
      </c>
      <c r="RE229" s="31">
        <v>2</v>
      </c>
      <c r="RF229" s="31">
        <v>2</v>
      </c>
      <c r="RG229" s="31">
        <v>2</v>
      </c>
      <c r="RH229" s="31">
        <v>2</v>
      </c>
      <c r="RI229" s="31">
        <v>2</v>
      </c>
      <c r="RJ229" s="31">
        <v>2</v>
      </c>
      <c r="RK229" s="31">
        <v>2</v>
      </c>
      <c r="RL229" s="31">
        <v>2</v>
      </c>
      <c r="RM229" s="31">
        <v>1</v>
      </c>
      <c r="RN229" s="31">
        <v>2</v>
      </c>
      <c r="RO229" s="31">
        <v>2</v>
      </c>
      <c r="RP229" s="31">
        <v>2</v>
      </c>
      <c r="RQ229" s="31">
        <v>2</v>
      </c>
      <c r="RR229" s="31">
        <v>1</v>
      </c>
      <c r="RS229" s="31">
        <v>1</v>
      </c>
      <c r="RT229" s="31" t="s">
        <v>3021</v>
      </c>
      <c r="RU229" s="31" t="s">
        <v>3022</v>
      </c>
      <c r="RV229" s="31" t="s">
        <v>355</v>
      </c>
      <c r="RW229" s="31" t="s">
        <v>355</v>
      </c>
      <c r="RX229" s="31">
        <v>4</v>
      </c>
      <c r="RY229" s="31">
        <v>2</v>
      </c>
      <c r="SA229" s="31">
        <v>1</v>
      </c>
      <c r="SD229" s="31">
        <v>4</v>
      </c>
      <c r="SE229" s="31">
        <v>2</v>
      </c>
      <c r="SG229" s="31">
        <v>1</v>
      </c>
      <c r="SJ229" s="31">
        <v>2</v>
      </c>
      <c r="SL229" s="31">
        <v>2</v>
      </c>
      <c r="SM229" s="31" t="s">
        <v>3023</v>
      </c>
      <c r="SO229" s="31">
        <v>2</v>
      </c>
      <c r="SP229" s="31">
        <v>2</v>
      </c>
      <c r="SQ229" s="31">
        <v>2</v>
      </c>
      <c r="SR229" s="31">
        <v>2</v>
      </c>
      <c r="SS229" s="31">
        <v>2</v>
      </c>
      <c r="ST229" s="31">
        <v>2</v>
      </c>
      <c r="SU229" s="31">
        <v>2</v>
      </c>
      <c r="SV229" s="31">
        <v>2</v>
      </c>
      <c r="SW229" s="31" t="s">
        <v>1442</v>
      </c>
      <c r="SX229" s="31">
        <v>1</v>
      </c>
      <c r="SZ229" s="31">
        <v>2</v>
      </c>
      <c r="TA229" s="31">
        <v>2</v>
      </c>
      <c r="TB229" s="31">
        <v>2</v>
      </c>
      <c r="TC229" s="31">
        <v>1</v>
      </c>
      <c r="TD229" s="31">
        <v>2</v>
      </c>
      <c r="TE229" s="31">
        <v>2</v>
      </c>
      <c r="TF229" s="31">
        <v>2</v>
      </c>
      <c r="TG229" s="31">
        <v>2</v>
      </c>
      <c r="TH229" s="31" t="s">
        <v>1442</v>
      </c>
      <c r="TJ229" s="31" t="s">
        <v>3023</v>
      </c>
      <c r="TK229" s="31" t="s">
        <v>1442</v>
      </c>
      <c r="TL229" s="31" t="s">
        <v>1442</v>
      </c>
      <c r="TM229" s="31" t="s">
        <v>1443</v>
      </c>
      <c r="TQ229" s="31">
        <v>3</v>
      </c>
      <c r="TS229" s="31">
        <v>2</v>
      </c>
      <c r="TT229" s="31">
        <v>2</v>
      </c>
      <c r="TU229" s="31">
        <v>2</v>
      </c>
      <c r="TV229" s="31">
        <v>2</v>
      </c>
      <c r="TW229" s="31">
        <v>2</v>
      </c>
      <c r="TX229" s="31">
        <v>2</v>
      </c>
      <c r="TY229" s="31">
        <v>2</v>
      </c>
      <c r="TZ229" s="31">
        <v>1</v>
      </c>
      <c r="UA229" s="31">
        <v>1</v>
      </c>
    </row>
    <row r="230" spans="1:547" s="31" customFormat="1" ht="13.5" customHeight="1">
      <c r="A230" s="31">
        <f t="shared" si="3"/>
        <v>228</v>
      </c>
      <c r="B230" s="31">
        <v>228</v>
      </c>
      <c r="C230" s="31">
        <v>40</v>
      </c>
      <c r="D230" s="31" t="s">
        <v>2899</v>
      </c>
      <c r="E230" s="31" t="s">
        <v>3024</v>
      </c>
      <c r="H230" s="31">
        <v>42194</v>
      </c>
      <c r="I230" s="31">
        <v>26374</v>
      </c>
      <c r="J230" s="31">
        <v>2</v>
      </c>
      <c r="K230" s="31">
        <v>1</v>
      </c>
      <c r="L230" s="31">
        <v>3</v>
      </c>
      <c r="M230" s="31">
        <v>1</v>
      </c>
      <c r="N230" s="31">
        <v>2</v>
      </c>
      <c r="O230" s="31">
        <v>1</v>
      </c>
      <c r="P230" s="31">
        <v>1</v>
      </c>
      <c r="Q230" s="31">
        <v>1</v>
      </c>
      <c r="R230" s="31">
        <v>41214</v>
      </c>
      <c r="S230" s="31">
        <v>41214</v>
      </c>
      <c r="T230" s="31">
        <v>41535</v>
      </c>
      <c r="V230" s="31">
        <v>42600</v>
      </c>
      <c r="W230" s="31">
        <v>1</v>
      </c>
      <c r="X230" s="31">
        <v>2</v>
      </c>
      <c r="Y230" s="31">
        <v>2</v>
      </c>
      <c r="Z230" s="31">
        <v>2</v>
      </c>
      <c r="AA230" s="31">
        <v>2</v>
      </c>
      <c r="AB230" s="31">
        <v>2</v>
      </c>
      <c r="AC230" s="31">
        <v>2</v>
      </c>
      <c r="AD230" s="31">
        <v>2</v>
      </c>
      <c r="AE230" s="31">
        <v>3</v>
      </c>
      <c r="AF230" s="31">
        <v>2</v>
      </c>
      <c r="AG230" s="31">
        <v>1</v>
      </c>
      <c r="AH230" s="31">
        <v>1</v>
      </c>
      <c r="AI230" s="31">
        <v>6</v>
      </c>
      <c r="AJ230" s="31">
        <v>2</v>
      </c>
      <c r="AK230" s="31">
        <v>4</v>
      </c>
      <c r="AL230" s="31">
        <v>2</v>
      </c>
      <c r="AN230" s="31">
        <v>2</v>
      </c>
      <c r="AO230" s="31">
        <v>2</v>
      </c>
      <c r="AP230" s="31">
        <v>2</v>
      </c>
      <c r="AQ230" s="31">
        <v>2</v>
      </c>
      <c r="AR230" s="31">
        <v>2</v>
      </c>
      <c r="AS230" s="31">
        <v>2</v>
      </c>
      <c r="AT230" s="31">
        <v>2</v>
      </c>
      <c r="AU230" s="31">
        <v>2</v>
      </c>
      <c r="AW230" s="31">
        <v>1</v>
      </c>
      <c r="AX230" s="31">
        <v>2</v>
      </c>
      <c r="AY230" s="31">
        <v>2</v>
      </c>
      <c r="AZ230" s="31">
        <v>1</v>
      </c>
      <c r="BA230" s="31">
        <v>1</v>
      </c>
      <c r="BB230" s="31">
        <v>2</v>
      </c>
      <c r="BD230" s="31">
        <v>2</v>
      </c>
      <c r="BE230" s="31">
        <v>2</v>
      </c>
      <c r="BF230" s="31">
        <v>2</v>
      </c>
      <c r="BG230" s="31">
        <v>1</v>
      </c>
      <c r="BH230" s="31">
        <v>1</v>
      </c>
      <c r="BI230" s="31">
        <v>1</v>
      </c>
      <c r="BK230" s="31">
        <v>1</v>
      </c>
      <c r="BL230" s="31">
        <v>1</v>
      </c>
      <c r="BM230" s="31">
        <v>1</v>
      </c>
      <c r="BN230" s="31">
        <v>2</v>
      </c>
      <c r="BO230" s="31">
        <v>2</v>
      </c>
      <c r="BP230" s="31">
        <v>2</v>
      </c>
      <c r="BT230" s="31">
        <v>2</v>
      </c>
      <c r="BU230" s="31">
        <v>2</v>
      </c>
      <c r="BV230" s="31">
        <v>2</v>
      </c>
      <c r="BW230" s="31">
        <v>2</v>
      </c>
      <c r="BX230" s="31">
        <v>2</v>
      </c>
      <c r="BY230" s="31">
        <v>1</v>
      </c>
      <c r="BZ230" s="31">
        <v>2</v>
      </c>
      <c r="CA230" s="31">
        <v>2</v>
      </c>
      <c r="CD230" s="31">
        <v>1</v>
      </c>
      <c r="CM230" s="31">
        <v>15</v>
      </c>
      <c r="CN230" s="31">
        <v>3</v>
      </c>
      <c r="CO230" s="31">
        <v>9</v>
      </c>
      <c r="CP230" s="31">
        <v>27</v>
      </c>
      <c r="DA230" s="31">
        <v>4</v>
      </c>
      <c r="DB230" s="31">
        <v>2</v>
      </c>
      <c r="DC230" s="31">
        <v>5</v>
      </c>
      <c r="DF230" s="31">
        <v>4</v>
      </c>
      <c r="DG230" s="31">
        <v>4</v>
      </c>
      <c r="DH230" s="31">
        <v>4</v>
      </c>
      <c r="DI230" s="31">
        <v>2</v>
      </c>
      <c r="DJ230" s="31">
        <v>4</v>
      </c>
      <c r="DK230" s="31">
        <v>3</v>
      </c>
      <c r="DL230" s="31">
        <v>4</v>
      </c>
      <c r="DM230" s="31">
        <v>2</v>
      </c>
      <c r="DN230" s="31">
        <v>1</v>
      </c>
      <c r="DO230" s="31">
        <v>1</v>
      </c>
      <c r="DP230" s="31">
        <v>4</v>
      </c>
      <c r="DQ230" s="31">
        <v>4</v>
      </c>
      <c r="DR230" s="31">
        <v>37</v>
      </c>
      <c r="DS230" s="31">
        <v>0.341645408163265</v>
      </c>
      <c r="DT230" s="31">
        <v>3.12</v>
      </c>
      <c r="DV230" s="31">
        <v>2.78</v>
      </c>
      <c r="DW230" s="31" t="s">
        <v>2901</v>
      </c>
      <c r="EB230" s="31">
        <v>43</v>
      </c>
      <c r="EC230" s="31">
        <v>58</v>
      </c>
      <c r="ED230" s="31">
        <v>96</v>
      </c>
      <c r="EE230" s="31" t="s">
        <v>2902</v>
      </c>
      <c r="EF230" s="31">
        <v>6.12</v>
      </c>
      <c r="EH230" s="31">
        <v>6.2</v>
      </c>
      <c r="EI230" s="31" t="s">
        <v>2238</v>
      </c>
      <c r="EJ230" s="31">
        <v>1.08</v>
      </c>
      <c r="EK230" s="31">
        <v>1.03</v>
      </c>
      <c r="EL230" s="31">
        <v>1.55</v>
      </c>
      <c r="EM230" s="31" t="s">
        <v>2238</v>
      </c>
      <c r="EN230" s="31">
        <v>4.03</v>
      </c>
      <c r="EP230" s="31">
        <v>4.1399999999999899</v>
      </c>
      <c r="EQ230" s="31" t="s">
        <v>2238</v>
      </c>
      <c r="ER230" s="31">
        <v>1.33</v>
      </c>
      <c r="ET230" s="31">
        <v>2.2999999999999901</v>
      </c>
      <c r="EU230" s="31" t="s">
        <v>2238</v>
      </c>
      <c r="EY230" s="31">
        <v>2</v>
      </c>
      <c r="FD230" s="31">
        <v>61.4</v>
      </c>
      <c r="FE230" s="31">
        <v>58.9</v>
      </c>
      <c r="FK230" s="31">
        <v>2</v>
      </c>
      <c r="FL230" s="31">
        <v>2</v>
      </c>
      <c r="FM230" s="31">
        <v>2</v>
      </c>
      <c r="FN230" s="31">
        <v>2</v>
      </c>
      <c r="FO230" s="31">
        <v>2</v>
      </c>
      <c r="FP230" s="31">
        <v>2</v>
      </c>
      <c r="FQ230" s="31">
        <v>2</v>
      </c>
      <c r="FR230" s="31">
        <v>2</v>
      </c>
      <c r="FS230" s="31">
        <v>4</v>
      </c>
      <c r="FT230" s="31">
        <v>2</v>
      </c>
      <c r="FU230" s="31">
        <v>2</v>
      </c>
      <c r="FV230" s="31">
        <v>2</v>
      </c>
      <c r="FW230" s="31">
        <v>1</v>
      </c>
      <c r="FX230" s="31">
        <v>1</v>
      </c>
      <c r="FY230" s="31">
        <v>2</v>
      </c>
      <c r="GA230" s="31">
        <v>2</v>
      </c>
      <c r="GB230" s="31">
        <v>2</v>
      </c>
      <c r="GC230" s="31">
        <v>2</v>
      </c>
      <c r="GE230" s="31">
        <v>2</v>
      </c>
      <c r="GH230" s="31">
        <v>2</v>
      </c>
      <c r="GJ230" s="31">
        <v>2</v>
      </c>
      <c r="GL230" s="31">
        <v>1</v>
      </c>
      <c r="GM230" s="31">
        <v>41549</v>
      </c>
      <c r="GO230" s="31">
        <v>2</v>
      </c>
      <c r="GQ230" s="31">
        <v>2</v>
      </c>
      <c r="GS230" s="31">
        <v>2</v>
      </c>
      <c r="GU230" s="31">
        <v>2</v>
      </c>
      <c r="GW230" s="31">
        <v>2</v>
      </c>
      <c r="HM230" s="31">
        <v>2</v>
      </c>
      <c r="HP230" s="31">
        <v>2</v>
      </c>
      <c r="HQ230" s="31">
        <v>2</v>
      </c>
      <c r="HR230" s="31">
        <v>2</v>
      </c>
      <c r="HS230" s="31">
        <v>2</v>
      </c>
      <c r="HT230" s="31">
        <v>2</v>
      </c>
      <c r="HU230" s="31">
        <v>2</v>
      </c>
      <c r="HV230" s="31">
        <v>2</v>
      </c>
      <c r="HZ230" s="31">
        <v>2</v>
      </c>
      <c r="IA230" s="31">
        <v>2</v>
      </c>
      <c r="IB230" s="31">
        <v>2</v>
      </c>
      <c r="IC230" s="31">
        <v>2</v>
      </c>
      <c r="ID230" s="31">
        <v>2</v>
      </c>
      <c r="IE230" s="31">
        <v>2</v>
      </c>
      <c r="IF230" s="31">
        <v>2</v>
      </c>
      <c r="IJ230" s="31">
        <v>2</v>
      </c>
      <c r="IK230" s="31">
        <v>2</v>
      </c>
      <c r="IL230" s="31">
        <v>2</v>
      </c>
      <c r="IM230" s="31">
        <v>2</v>
      </c>
      <c r="IN230" s="31">
        <v>2</v>
      </c>
      <c r="IO230" s="31">
        <v>2</v>
      </c>
      <c r="IP230" s="31">
        <v>2</v>
      </c>
      <c r="IT230" s="31">
        <v>1</v>
      </c>
      <c r="IU230" s="31">
        <v>2</v>
      </c>
      <c r="IV230" s="31">
        <v>2</v>
      </c>
      <c r="IW230" s="31">
        <v>2</v>
      </c>
      <c r="IX230" s="31">
        <v>2</v>
      </c>
      <c r="IY230" s="31">
        <v>2</v>
      </c>
      <c r="IZ230" s="31">
        <v>2</v>
      </c>
      <c r="JA230" s="31" t="s">
        <v>2142</v>
      </c>
      <c r="JD230" s="31">
        <v>2</v>
      </c>
      <c r="JE230" s="31">
        <v>2</v>
      </c>
      <c r="JF230" s="31">
        <v>2</v>
      </c>
      <c r="JG230" s="31">
        <v>2</v>
      </c>
      <c r="JH230" s="31">
        <v>2</v>
      </c>
      <c r="JI230" s="31">
        <v>2</v>
      </c>
      <c r="JJ230" s="31">
        <v>2</v>
      </c>
      <c r="JZ230" s="31">
        <v>1</v>
      </c>
      <c r="KC230" s="31">
        <v>1</v>
      </c>
      <c r="LC230" s="31">
        <v>2</v>
      </c>
      <c r="LF230" s="31">
        <v>2</v>
      </c>
      <c r="LG230" s="31">
        <v>2</v>
      </c>
      <c r="LH230" s="31">
        <v>1</v>
      </c>
      <c r="LI230" s="31">
        <v>2</v>
      </c>
      <c r="LK230" s="31">
        <v>2</v>
      </c>
      <c r="LM230" s="31">
        <v>2</v>
      </c>
      <c r="LO230" s="31">
        <v>2</v>
      </c>
      <c r="LQ230" s="31">
        <v>2</v>
      </c>
      <c r="LS230" s="31">
        <v>2</v>
      </c>
      <c r="LU230" s="31">
        <v>2</v>
      </c>
      <c r="LW230" s="31">
        <v>2</v>
      </c>
      <c r="LY230" s="31">
        <v>1</v>
      </c>
      <c r="MA230" s="31">
        <v>2</v>
      </c>
      <c r="MC230" s="31">
        <v>2</v>
      </c>
      <c r="ME230" s="31">
        <v>2</v>
      </c>
      <c r="MG230" s="31">
        <v>2</v>
      </c>
      <c r="MI230" s="31">
        <v>2</v>
      </c>
      <c r="MK230" s="31">
        <v>2</v>
      </c>
      <c r="MM230" s="31">
        <v>2</v>
      </c>
      <c r="MO230" s="31">
        <v>2</v>
      </c>
      <c r="MQ230" s="31">
        <v>2</v>
      </c>
      <c r="MS230" s="31">
        <v>2</v>
      </c>
      <c r="MU230" s="31">
        <v>2</v>
      </c>
      <c r="MW230" s="31">
        <v>2</v>
      </c>
      <c r="MY230" s="31" t="s">
        <v>355</v>
      </c>
      <c r="NC230" s="31">
        <v>2</v>
      </c>
      <c r="NE230" s="31">
        <v>2</v>
      </c>
      <c r="NG230" s="31">
        <v>2</v>
      </c>
      <c r="NI230" s="31">
        <v>2</v>
      </c>
      <c r="NK230" s="31">
        <v>2</v>
      </c>
      <c r="NM230" s="31">
        <v>2</v>
      </c>
      <c r="NO230" s="31">
        <v>2</v>
      </c>
      <c r="NQ230" s="31">
        <v>2</v>
      </c>
      <c r="NS230" s="31">
        <v>2</v>
      </c>
      <c r="NU230" s="31">
        <v>2</v>
      </c>
      <c r="NW230" s="31">
        <v>2</v>
      </c>
      <c r="NY230" s="31">
        <v>2</v>
      </c>
      <c r="OA230" s="31">
        <v>2</v>
      </c>
      <c r="OC230" s="31">
        <v>2</v>
      </c>
      <c r="OE230" s="31">
        <v>2</v>
      </c>
      <c r="OG230" s="31">
        <v>2</v>
      </c>
      <c r="OI230" s="31">
        <v>2</v>
      </c>
      <c r="OK230" s="31">
        <v>2</v>
      </c>
      <c r="OM230" s="31">
        <v>2</v>
      </c>
      <c r="OO230" s="31">
        <v>2</v>
      </c>
      <c r="OQ230" s="31" t="s">
        <v>355</v>
      </c>
      <c r="OS230" s="31">
        <v>2</v>
      </c>
      <c r="OU230" s="31">
        <v>2</v>
      </c>
      <c r="OW230" s="31">
        <v>2</v>
      </c>
      <c r="OY230" s="31">
        <v>2</v>
      </c>
      <c r="PA230" s="31">
        <v>2</v>
      </c>
      <c r="PC230" s="31">
        <v>2</v>
      </c>
      <c r="PE230" s="31">
        <v>2</v>
      </c>
      <c r="PG230" s="31">
        <v>2</v>
      </c>
      <c r="PI230" s="31">
        <v>2</v>
      </c>
      <c r="PK230" s="31">
        <v>2</v>
      </c>
      <c r="PM230" s="31">
        <v>2</v>
      </c>
      <c r="PO230" s="31">
        <v>2</v>
      </c>
      <c r="PQ230" s="31">
        <v>2</v>
      </c>
      <c r="PS230" s="31">
        <v>2</v>
      </c>
      <c r="PU230" s="31">
        <v>2</v>
      </c>
      <c r="PW230" s="31">
        <v>2</v>
      </c>
      <c r="PY230" s="31">
        <v>2</v>
      </c>
      <c r="QA230" s="31">
        <v>2</v>
      </c>
      <c r="QC230" s="31">
        <v>2</v>
      </c>
      <c r="QE230" s="31">
        <v>2</v>
      </c>
      <c r="QG230" s="31">
        <v>2</v>
      </c>
      <c r="QI230" s="31" t="s">
        <v>355</v>
      </c>
      <c r="QK230" s="31">
        <v>1</v>
      </c>
      <c r="QL230" s="31">
        <v>2</v>
      </c>
      <c r="QM230" s="31">
        <v>1</v>
      </c>
      <c r="QN230" s="31">
        <v>2</v>
      </c>
      <c r="QO230" s="31">
        <v>2</v>
      </c>
      <c r="QP230" s="31">
        <v>2</v>
      </c>
      <c r="QQ230" s="31">
        <v>2</v>
      </c>
      <c r="QR230" s="31">
        <v>1</v>
      </c>
      <c r="QS230" s="31">
        <v>2</v>
      </c>
      <c r="QT230" s="31">
        <v>2</v>
      </c>
      <c r="QU230" s="31">
        <v>2</v>
      </c>
      <c r="QV230" s="31">
        <v>2</v>
      </c>
      <c r="QW230" s="31">
        <v>2</v>
      </c>
      <c r="QX230" s="31">
        <v>2</v>
      </c>
      <c r="QY230" s="31">
        <v>2</v>
      </c>
      <c r="QZ230" s="31">
        <v>2</v>
      </c>
      <c r="RA230" s="31">
        <v>2</v>
      </c>
      <c r="RB230" s="31">
        <v>2</v>
      </c>
      <c r="RC230" s="31">
        <v>2</v>
      </c>
      <c r="RD230" s="31">
        <v>2</v>
      </c>
      <c r="RE230" s="31">
        <v>2</v>
      </c>
      <c r="RF230" s="31">
        <v>2</v>
      </c>
      <c r="RG230" s="31">
        <v>2</v>
      </c>
      <c r="RH230" s="31">
        <v>2</v>
      </c>
      <c r="RI230" s="31">
        <v>2</v>
      </c>
      <c r="RJ230" s="31">
        <v>2</v>
      </c>
      <c r="RK230" s="31">
        <v>2</v>
      </c>
      <c r="RL230" s="31">
        <v>2</v>
      </c>
      <c r="RM230" s="31">
        <v>2</v>
      </c>
      <c r="RN230" s="31">
        <v>2</v>
      </c>
      <c r="RO230" s="31">
        <v>2</v>
      </c>
      <c r="RP230" s="31">
        <v>2</v>
      </c>
      <c r="RQ230" s="31">
        <v>2</v>
      </c>
      <c r="RR230" s="31">
        <v>2</v>
      </c>
      <c r="RS230" s="31">
        <v>2</v>
      </c>
      <c r="RT230" s="31" t="s">
        <v>1454</v>
      </c>
      <c r="RU230" s="31" t="s">
        <v>1454</v>
      </c>
      <c r="RV230" s="31" t="s">
        <v>355</v>
      </c>
      <c r="RW230" s="31" t="s">
        <v>355</v>
      </c>
      <c r="RX230" s="31">
        <v>2</v>
      </c>
      <c r="SJ230" s="31">
        <v>2</v>
      </c>
      <c r="SK230" s="31">
        <v>2</v>
      </c>
      <c r="SL230" s="31">
        <v>2</v>
      </c>
      <c r="UA230" s="31">
        <v>1</v>
      </c>
    </row>
    <row r="231" spans="1:547" s="31" customFormat="1" ht="13.5" customHeight="1">
      <c r="A231" s="31">
        <f t="shared" si="3"/>
        <v>229</v>
      </c>
      <c r="B231" s="31">
        <v>229</v>
      </c>
      <c r="C231" s="31">
        <v>41</v>
      </c>
      <c r="D231" s="31" t="s">
        <v>2899</v>
      </c>
      <c r="E231" s="31" t="s">
        <v>3025</v>
      </c>
      <c r="H231" s="31">
        <v>42171</v>
      </c>
      <c r="I231" s="31">
        <v>19494</v>
      </c>
      <c r="J231" s="31">
        <v>1</v>
      </c>
      <c r="K231" s="31">
        <v>1</v>
      </c>
      <c r="L231" s="31">
        <v>5</v>
      </c>
      <c r="N231" s="31">
        <v>4</v>
      </c>
      <c r="P231" s="31">
        <v>2</v>
      </c>
      <c r="R231" s="31">
        <v>40817</v>
      </c>
      <c r="S231" s="31">
        <v>40817</v>
      </c>
      <c r="T231" s="31">
        <v>41456</v>
      </c>
      <c r="W231" s="31">
        <v>1</v>
      </c>
      <c r="X231" s="31">
        <v>2</v>
      </c>
      <c r="Y231" s="31">
        <v>2</v>
      </c>
      <c r="Z231" s="31">
        <v>2</v>
      </c>
      <c r="AA231" s="31">
        <v>2</v>
      </c>
      <c r="AB231" s="31">
        <v>2</v>
      </c>
      <c r="AC231" s="31">
        <v>2</v>
      </c>
      <c r="AD231" s="31">
        <v>2</v>
      </c>
      <c r="AE231" s="31">
        <v>2</v>
      </c>
      <c r="AF231" s="31">
        <v>2</v>
      </c>
      <c r="AG231" s="31">
        <v>1</v>
      </c>
      <c r="AH231" s="31">
        <v>2</v>
      </c>
      <c r="AI231" s="31">
        <v>6</v>
      </c>
      <c r="AJ231" s="31">
        <v>2</v>
      </c>
      <c r="AK231" s="31">
        <v>4</v>
      </c>
      <c r="AL231" s="31">
        <v>2</v>
      </c>
      <c r="AN231" s="31">
        <v>1</v>
      </c>
      <c r="AO231" s="31">
        <v>2</v>
      </c>
      <c r="AP231" s="31">
        <v>2</v>
      </c>
      <c r="AQ231" s="31">
        <v>1</v>
      </c>
      <c r="AR231" s="31">
        <v>1</v>
      </c>
      <c r="AS231" s="31">
        <v>2</v>
      </c>
      <c r="AT231" s="31">
        <v>2</v>
      </c>
      <c r="AU231" s="31">
        <v>2</v>
      </c>
      <c r="AW231" s="31">
        <v>1</v>
      </c>
      <c r="AX231" s="31">
        <v>2</v>
      </c>
      <c r="AY231" s="31">
        <v>2</v>
      </c>
      <c r="AZ231" s="31">
        <v>1</v>
      </c>
      <c r="BA231" s="31">
        <v>1</v>
      </c>
      <c r="BB231" s="31">
        <v>2</v>
      </c>
      <c r="BD231" s="31">
        <v>1</v>
      </c>
      <c r="BE231" s="31">
        <v>1</v>
      </c>
      <c r="BF231" s="31">
        <v>1</v>
      </c>
      <c r="BG231" s="31">
        <v>1</v>
      </c>
      <c r="BH231" s="31">
        <v>1</v>
      </c>
      <c r="BI231" s="31">
        <v>2</v>
      </c>
      <c r="BK231" s="31">
        <v>2</v>
      </c>
      <c r="BL231" s="31">
        <v>2</v>
      </c>
      <c r="BM231" s="31">
        <v>2</v>
      </c>
      <c r="BN231" s="31">
        <v>2</v>
      </c>
      <c r="BO231" s="31">
        <v>2</v>
      </c>
      <c r="BP231" s="31">
        <v>1</v>
      </c>
      <c r="BQ231" s="31">
        <v>1</v>
      </c>
      <c r="BT231" s="31">
        <v>2</v>
      </c>
      <c r="BU231" s="31">
        <v>2</v>
      </c>
      <c r="BV231" s="31">
        <v>2</v>
      </c>
      <c r="BW231" s="31">
        <v>2</v>
      </c>
      <c r="BX231" s="31">
        <v>2</v>
      </c>
      <c r="BY231" s="31">
        <v>1</v>
      </c>
      <c r="BZ231" s="31">
        <v>2</v>
      </c>
      <c r="CA231" s="31">
        <v>2</v>
      </c>
      <c r="CD231" s="31">
        <v>1</v>
      </c>
      <c r="CH231" s="31">
        <v>2</v>
      </c>
      <c r="CM231" s="31">
        <v>3</v>
      </c>
      <c r="CN231" s="31">
        <v>1</v>
      </c>
      <c r="CO231" s="31">
        <v>15</v>
      </c>
      <c r="DA231" s="31">
        <v>2</v>
      </c>
      <c r="DB231" s="31">
        <v>1</v>
      </c>
      <c r="DC231" s="31">
        <v>13</v>
      </c>
      <c r="DD231" s="31">
        <v>4</v>
      </c>
      <c r="DE231" s="31">
        <v>2</v>
      </c>
      <c r="DF231" s="31">
        <v>1</v>
      </c>
      <c r="DG231" s="31">
        <v>1</v>
      </c>
      <c r="DH231" s="31">
        <v>2</v>
      </c>
      <c r="DI231" s="31">
        <v>0</v>
      </c>
      <c r="DJ231" s="31">
        <v>0</v>
      </c>
      <c r="DK231" s="31">
        <v>0</v>
      </c>
      <c r="DL231" s="31">
        <v>1</v>
      </c>
      <c r="DM231" s="31">
        <v>2</v>
      </c>
      <c r="DN231" s="31">
        <v>1</v>
      </c>
      <c r="DO231" s="31">
        <v>4</v>
      </c>
      <c r="DP231" s="31">
        <v>4</v>
      </c>
      <c r="DQ231" s="31">
        <v>3</v>
      </c>
      <c r="DR231" s="31">
        <v>19</v>
      </c>
      <c r="DS231" s="31">
        <v>0.651911004431314</v>
      </c>
      <c r="DT231" s="31">
        <v>1.55</v>
      </c>
      <c r="DV231" s="31">
        <v>2.78</v>
      </c>
      <c r="DW231" s="31" t="s">
        <v>2901</v>
      </c>
      <c r="DX231" s="31">
        <v>32</v>
      </c>
      <c r="DY231" s="31">
        <v>34</v>
      </c>
      <c r="DZ231" s="31">
        <v>48</v>
      </c>
      <c r="EA231" s="31" t="s">
        <v>2179</v>
      </c>
      <c r="EB231" s="31">
        <v>48</v>
      </c>
      <c r="EC231" s="31">
        <v>58</v>
      </c>
      <c r="ED231" s="31">
        <v>96</v>
      </c>
      <c r="EE231" s="31" t="s">
        <v>2902</v>
      </c>
      <c r="EF231" s="31">
        <v>6.76</v>
      </c>
      <c r="EH231" s="31">
        <v>6.2</v>
      </c>
      <c r="EI231" s="31" t="s">
        <v>2238</v>
      </c>
      <c r="EJ231" s="31">
        <v>1.56</v>
      </c>
      <c r="EK231" s="31">
        <v>1.03</v>
      </c>
      <c r="EL231" s="31">
        <v>1.55</v>
      </c>
      <c r="EM231" s="31" t="s">
        <v>2238</v>
      </c>
      <c r="EN231" s="31">
        <v>4.3899999999999899</v>
      </c>
      <c r="EP231" s="31">
        <v>4.1399999999999899</v>
      </c>
      <c r="EQ231" s="31" t="s">
        <v>2238</v>
      </c>
      <c r="ER231" s="31">
        <v>1.38</v>
      </c>
      <c r="ET231" s="31">
        <v>2.2999999999999901</v>
      </c>
      <c r="EU231" s="31" t="s">
        <v>2238</v>
      </c>
      <c r="FD231" s="31">
        <v>56.3</v>
      </c>
      <c r="FE231" s="31">
        <v>68.2</v>
      </c>
      <c r="FK231" s="31">
        <v>1</v>
      </c>
      <c r="FL231" s="31">
        <v>2</v>
      </c>
      <c r="FM231" s="31">
        <v>2</v>
      </c>
      <c r="FN231" s="31">
        <v>2</v>
      </c>
      <c r="FO231" s="31">
        <v>2</v>
      </c>
      <c r="FP231" s="31">
        <v>2</v>
      </c>
      <c r="FQ231" s="31">
        <v>2</v>
      </c>
      <c r="FR231" s="31">
        <v>2</v>
      </c>
      <c r="FS231" s="31">
        <v>4</v>
      </c>
      <c r="FT231" s="31">
        <v>2</v>
      </c>
      <c r="FU231" s="31">
        <v>2</v>
      </c>
      <c r="FV231" s="31">
        <v>2</v>
      </c>
      <c r="FW231" s="31">
        <v>1</v>
      </c>
      <c r="FX231" s="31">
        <v>1</v>
      </c>
      <c r="FY231" s="31">
        <v>2</v>
      </c>
      <c r="GA231" s="31">
        <v>2</v>
      </c>
      <c r="GB231" s="31">
        <v>2</v>
      </c>
      <c r="GC231" s="31">
        <v>2</v>
      </c>
      <c r="GE231" s="31">
        <v>2</v>
      </c>
      <c r="GH231" s="31">
        <v>2</v>
      </c>
      <c r="GJ231" s="31">
        <v>2</v>
      </c>
      <c r="GL231" s="31">
        <v>1</v>
      </c>
      <c r="GM231" s="31">
        <v>41153</v>
      </c>
      <c r="GO231" s="31">
        <v>2</v>
      </c>
      <c r="GQ231" s="31">
        <v>2</v>
      </c>
      <c r="GS231" s="31">
        <v>2</v>
      </c>
      <c r="GU231" s="31">
        <v>2</v>
      </c>
      <c r="GW231" s="31">
        <v>2</v>
      </c>
      <c r="HM231" s="31">
        <v>2</v>
      </c>
      <c r="HP231" s="31">
        <v>2</v>
      </c>
      <c r="HQ231" s="31">
        <v>2</v>
      </c>
      <c r="HR231" s="31">
        <v>2</v>
      </c>
      <c r="HS231" s="31">
        <v>2</v>
      </c>
      <c r="HT231" s="31">
        <v>2</v>
      </c>
      <c r="HU231" s="31">
        <v>2</v>
      </c>
      <c r="HV231" s="31">
        <v>2</v>
      </c>
      <c r="HZ231" s="31">
        <v>2</v>
      </c>
      <c r="IA231" s="31">
        <v>2</v>
      </c>
      <c r="IB231" s="31">
        <v>2</v>
      </c>
      <c r="IC231" s="31">
        <v>2</v>
      </c>
      <c r="ID231" s="31">
        <v>2</v>
      </c>
      <c r="IE231" s="31">
        <v>2</v>
      </c>
      <c r="IF231" s="31">
        <v>2</v>
      </c>
      <c r="IJ231" s="31">
        <v>2</v>
      </c>
      <c r="IK231" s="31">
        <v>2</v>
      </c>
      <c r="IL231" s="31">
        <v>2</v>
      </c>
      <c r="IM231" s="31">
        <v>2</v>
      </c>
      <c r="IN231" s="31">
        <v>2</v>
      </c>
      <c r="IO231" s="31">
        <v>2</v>
      </c>
      <c r="IP231" s="31">
        <v>2</v>
      </c>
      <c r="IT231" s="31">
        <v>2</v>
      </c>
      <c r="IU231" s="31">
        <v>2</v>
      </c>
      <c r="IV231" s="31">
        <v>2</v>
      </c>
      <c r="IW231" s="31">
        <v>2</v>
      </c>
      <c r="IX231" s="31">
        <v>2</v>
      </c>
      <c r="IY231" s="31">
        <v>2</v>
      </c>
      <c r="IZ231" s="31">
        <v>2</v>
      </c>
      <c r="JD231" s="31">
        <v>2</v>
      </c>
      <c r="JE231" s="31">
        <v>2</v>
      </c>
      <c r="JF231" s="31">
        <v>2</v>
      </c>
      <c r="JG231" s="31">
        <v>2</v>
      </c>
      <c r="JH231" s="31">
        <v>2</v>
      </c>
      <c r="JI231" s="31">
        <v>2</v>
      </c>
      <c r="JJ231" s="31">
        <v>2</v>
      </c>
      <c r="JZ231" s="31">
        <v>2</v>
      </c>
      <c r="KA231" s="31" t="s">
        <v>1436</v>
      </c>
      <c r="KB231" s="31">
        <v>79</v>
      </c>
      <c r="KC231" s="31">
        <v>2</v>
      </c>
      <c r="KD231" s="31" t="s">
        <v>371</v>
      </c>
      <c r="KE231" s="31">
        <v>72</v>
      </c>
      <c r="LC231" s="31">
        <v>2</v>
      </c>
      <c r="LE231" s="31">
        <v>2</v>
      </c>
      <c r="LF231" s="31">
        <v>2</v>
      </c>
      <c r="LG231" s="31">
        <v>2</v>
      </c>
      <c r="LH231" s="31">
        <v>2</v>
      </c>
      <c r="LI231" s="31">
        <v>2</v>
      </c>
      <c r="LK231" s="31">
        <v>2</v>
      </c>
      <c r="LM231" s="31">
        <v>2</v>
      </c>
      <c r="LO231" s="31">
        <v>2</v>
      </c>
      <c r="LQ231" s="31">
        <v>2</v>
      </c>
      <c r="LS231" s="31">
        <v>2</v>
      </c>
      <c r="LU231" s="31">
        <v>2</v>
      </c>
      <c r="LW231" s="31">
        <v>2</v>
      </c>
      <c r="LY231" s="31">
        <v>2</v>
      </c>
      <c r="MA231" s="31">
        <v>2</v>
      </c>
      <c r="MC231" s="31">
        <v>2</v>
      </c>
      <c r="ME231" s="31">
        <v>2</v>
      </c>
      <c r="MG231" s="31">
        <v>2</v>
      </c>
      <c r="MI231" s="31">
        <v>2</v>
      </c>
      <c r="MK231" s="31">
        <v>2</v>
      </c>
      <c r="MM231" s="31">
        <v>2</v>
      </c>
      <c r="MO231" s="31">
        <v>2</v>
      </c>
      <c r="MQ231" s="31">
        <v>2</v>
      </c>
      <c r="MS231" s="31">
        <v>2</v>
      </c>
      <c r="MU231" s="31">
        <v>2</v>
      </c>
      <c r="MW231" s="31">
        <v>2</v>
      </c>
      <c r="MY231" s="31" t="s">
        <v>355</v>
      </c>
      <c r="NC231" s="31">
        <v>2</v>
      </c>
      <c r="NE231" s="31">
        <v>2</v>
      </c>
      <c r="NG231" s="31">
        <v>2</v>
      </c>
      <c r="NI231" s="31">
        <v>2</v>
      </c>
      <c r="NK231" s="31">
        <v>2</v>
      </c>
      <c r="NM231" s="31">
        <v>2</v>
      </c>
      <c r="NO231" s="31">
        <v>2</v>
      </c>
      <c r="NQ231" s="31">
        <v>2</v>
      </c>
      <c r="NS231" s="31">
        <v>2</v>
      </c>
      <c r="NU231" s="31">
        <v>2</v>
      </c>
      <c r="NW231" s="31">
        <v>2</v>
      </c>
      <c r="NY231" s="31">
        <v>2</v>
      </c>
      <c r="OA231" s="31">
        <v>2</v>
      </c>
      <c r="OC231" s="31">
        <v>2</v>
      </c>
      <c r="OE231" s="31">
        <v>2</v>
      </c>
      <c r="OG231" s="31">
        <v>2</v>
      </c>
      <c r="OI231" s="31">
        <v>2</v>
      </c>
      <c r="OK231" s="31">
        <v>2</v>
      </c>
      <c r="OM231" s="31">
        <v>2</v>
      </c>
      <c r="OO231" s="31">
        <v>2</v>
      </c>
      <c r="OQ231" s="31" t="s">
        <v>355</v>
      </c>
      <c r="OS231" s="31">
        <v>2</v>
      </c>
      <c r="OU231" s="31">
        <v>2</v>
      </c>
      <c r="OW231" s="31">
        <v>2</v>
      </c>
      <c r="OY231" s="31">
        <v>2</v>
      </c>
      <c r="PA231" s="31">
        <v>2</v>
      </c>
      <c r="PC231" s="31">
        <v>2</v>
      </c>
      <c r="PE231" s="31">
        <v>2</v>
      </c>
      <c r="PG231" s="31">
        <v>2</v>
      </c>
      <c r="PI231" s="31">
        <v>2</v>
      </c>
      <c r="PK231" s="31">
        <v>2</v>
      </c>
      <c r="PM231" s="31">
        <v>2</v>
      </c>
      <c r="PO231" s="31">
        <v>2</v>
      </c>
      <c r="PQ231" s="31">
        <v>2</v>
      </c>
      <c r="PS231" s="31">
        <v>2</v>
      </c>
      <c r="PU231" s="31">
        <v>2</v>
      </c>
      <c r="PW231" s="31">
        <v>2</v>
      </c>
      <c r="PY231" s="31">
        <v>2</v>
      </c>
      <c r="QA231" s="31">
        <v>2</v>
      </c>
      <c r="QC231" s="31">
        <v>2</v>
      </c>
      <c r="QE231" s="31">
        <v>2</v>
      </c>
      <c r="QG231" s="31">
        <v>2</v>
      </c>
      <c r="QI231" s="31" t="s">
        <v>355</v>
      </c>
      <c r="QK231" s="31">
        <v>1</v>
      </c>
      <c r="QL231" s="31">
        <v>2</v>
      </c>
      <c r="QM231" s="31">
        <v>2</v>
      </c>
      <c r="QN231" s="31">
        <v>2</v>
      </c>
      <c r="QO231" s="31">
        <v>2</v>
      </c>
      <c r="QP231" s="31">
        <v>2</v>
      </c>
      <c r="QQ231" s="31">
        <v>2</v>
      </c>
      <c r="QR231" s="31">
        <v>2</v>
      </c>
      <c r="QS231" s="31">
        <v>2</v>
      </c>
      <c r="QT231" s="31">
        <v>2</v>
      </c>
      <c r="QU231" s="31">
        <v>2</v>
      </c>
      <c r="QV231" s="31">
        <v>2</v>
      </c>
      <c r="QW231" s="31">
        <v>2</v>
      </c>
      <c r="QX231" s="31">
        <v>2</v>
      </c>
      <c r="QY231" s="31">
        <v>2</v>
      </c>
      <c r="QZ231" s="31">
        <v>2</v>
      </c>
      <c r="RA231" s="31">
        <v>2</v>
      </c>
      <c r="RB231" s="31">
        <v>2</v>
      </c>
      <c r="RC231" s="31">
        <v>2</v>
      </c>
      <c r="RD231" s="31">
        <v>2</v>
      </c>
      <c r="RE231" s="31">
        <v>1</v>
      </c>
      <c r="RF231" s="31">
        <v>2</v>
      </c>
      <c r="RG231" s="31">
        <v>2</v>
      </c>
      <c r="RH231" s="31">
        <v>2</v>
      </c>
      <c r="RI231" s="31">
        <v>2</v>
      </c>
      <c r="RJ231" s="31">
        <v>2</v>
      </c>
      <c r="RK231" s="31">
        <v>2</v>
      </c>
      <c r="RL231" s="31">
        <v>2</v>
      </c>
      <c r="RM231" s="31">
        <v>2</v>
      </c>
      <c r="RN231" s="31">
        <v>2</v>
      </c>
      <c r="RO231" s="31">
        <v>2</v>
      </c>
      <c r="RP231" s="31">
        <v>2</v>
      </c>
      <c r="RQ231" s="31">
        <v>2</v>
      </c>
      <c r="RR231" s="31">
        <v>1</v>
      </c>
      <c r="RS231" s="31">
        <v>1</v>
      </c>
      <c r="RT231" s="31" t="s">
        <v>3026</v>
      </c>
      <c r="RU231" s="31" t="s">
        <v>3026</v>
      </c>
      <c r="RV231" s="31" t="s">
        <v>355</v>
      </c>
      <c r="RW231" s="31" t="s">
        <v>355</v>
      </c>
      <c r="RX231" s="31">
        <v>5</v>
      </c>
      <c r="SD231" s="31">
        <v>5</v>
      </c>
      <c r="SJ231" s="31">
        <v>2</v>
      </c>
      <c r="SK231" s="31">
        <v>2</v>
      </c>
      <c r="SL231" s="31">
        <v>2</v>
      </c>
      <c r="UA231" s="31">
        <v>1</v>
      </c>
    </row>
    <row r="232" spans="1:547" s="31" customFormat="1" ht="13.5" customHeight="1">
      <c r="A232" s="31">
        <f t="shared" si="3"/>
        <v>230</v>
      </c>
      <c r="B232" s="31">
        <v>230</v>
      </c>
      <c r="C232" s="31">
        <v>42</v>
      </c>
      <c r="D232" s="31" t="s">
        <v>2899</v>
      </c>
      <c r="E232" s="31" t="s">
        <v>3027</v>
      </c>
      <c r="H232" s="31">
        <v>42124</v>
      </c>
      <c r="I232" s="31">
        <v>23581</v>
      </c>
      <c r="J232" s="31">
        <v>1</v>
      </c>
      <c r="K232" s="31">
        <v>1</v>
      </c>
      <c r="L232" s="31">
        <v>4</v>
      </c>
      <c r="N232" s="31">
        <v>4</v>
      </c>
      <c r="P232" s="31">
        <v>4</v>
      </c>
      <c r="R232" s="31">
        <v>40909</v>
      </c>
      <c r="S232" s="31">
        <v>40909</v>
      </c>
      <c r="T232" s="31">
        <v>41000</v>
      </c>
      <c r="W232" s="31">
        <v>1</v>
      </c>
      <c r="X232" s="31">
        <v>2</v>
      </c>
      <c r="Y232" s="31">
        <v>2</v>
      </c>
      <c r="Z232" s="31">
        <v>2</v>
      </c>
      <c r="AA232" s="31">
        <v>2</v>
      </c>
      <c r="AB232" s="31">
        <v>2</v>
      </c>
      <c r="AC232" s="31">
        <v>2</v>
      </c>
      <c r="AD232" s="31">
        <v>2</v>
      </c>
      <c r="AF232" s="31">
        <v>1</v>
      </c>
      <c r="AG232" s="31">
        <v>1</v>
      </c>
      <c r="AH232" s="31">
        <v>2</v>
      </c>
      <c r="AI232" s="31">
        <v>6</v>
      </c>
      <c r="AJ232" s="31">
        <v>2</v>
      </c>
      <c r="AK232" s="31">
        <v>4</v>
      </c>
      <c r="AL232" s="31">
        <v>1</v>
      </c>
      <c r="AN232" s="31">
        <v>2</v>
      </c>
      <c r="AO232" s="31">
        <v>2</v>
      </c>
      <c r="AP232" s="31">
        <v>2</v>
      </c>
      <c r="AQ232" s="31">
        <v>2</v>
      </c>
      <c r="AR232" s="31">
        <v>2</v>
      </c>
      <c r="AS232" s="31">
        <v>2</v>
      </c>
      <c r="AT232" s="31">
        <v>2</v>
      </c>
      <c r="AU232" s="31">
        <v>2</v>
      </c>
      <c r="AW232" s="31">
        <v>2</v>
      </c>
      <c r="AX232" s="31">
        <v>2</v>
      </c>
      <c r="AY232" s="31">
        <v>2</v>
      </c>
      <c r="AZ232" s="31">
        <v>1</v>
      </c>
      <c r="BA232" s="31">
        <v>1</v>
      </c>
      <c r="BB232" s="31">
        <v>1</v>
      </c>
      <c r="BD232" s="31">
        <v>2</v>
      </c>
      <c r="BE232" s="31">
        <v>2</v>
      </c>
      <c r="BF232" s="31">
        <v>2</v>
      </c>
      <c r="BG232" s="31">
        <v>1</v>
      </c>
      <c r="BH232" s="31">
        <v>1</v>
      </c>
      <c r="BI232" s="31">
        <v>1</v>
      </c>
      <c r="BK232" s="31">
        <v>2</v>
      </c>
      <c r="BL232" s="31">
        <v>1</v>
      </c>
      <c r="BM232" s="31">
        <v>1</v>
      </c>
      <c r="BN232" s="31">
        <v>2</v>
      </c>
      <c r="BO232" s="31">
        <v>2</v>
      </c>
      <c r="BP232" s="31">
        <v>1</v>
      </c>
      <c r="BQ232" s="31">
        <v>2</v>
      </c>
      <c r="BT232" s="31">
        <v>2</v>
      </c>
      <c r="BU232" s="31">
        <v>2</v>
      </c>
      <c r="BV232" s="31">
        <v>2</v>
      </c>
      <c r="BW232" s="31">
        <v>2</v>
      </c>
      <c r="BX232" s="31">
        <v>2</v>
      </c>
      <c r="BY232" s="31">
        <v>1</v>
      </c>
      <c r="BZ232" s="31">
        <v>2</v>
      </c>
      <c r="CA232" s="31">
        <v>2</v>
      </c>
      <c r="CB232" s="31">
        <v>2</v>
      </c>
      <c r="CD232" s="31">
        <v>1</v>
      </c>
      <c r="CH232" s="31">
        <v>1</v>
      </c>
      <c r="CM232" s="31">
        <v>16</v>
      </c>
      <c r="CN232" s="31">
        <v>21</v>
      </c>
      <c r="CO232" s="31">
        <v>4</v>
      </c>
      <c r="CP232" s="31">
        <v>9</v>
      </c>
      <c r="CQ232" s="31">
        <v>31</v>
      </c>
      <c r="DA232" s="31">
        <v>4</v>
      </c>
      <c r="DB232" s="31">
        <v>2</v>
      </c>
      <c r="DC232" s="31">
        <v>0</v>
      </c>
      <c r="DD232" s="31">
        <v>3</v>
      </c>
      <c r="DE232" s="31">
        <v>19</v>
      </c>
      <c r="DF232" s="31">
        <v>4</v>
      </c>
      <c r="DG232" s="31">
        <v>4</v>
      </c>
      <c r="DH232" s="31">
        <v>4</v>
      </c>
      <c r="DI232" s="31">
        <v>3</v>
      </c>
      <c r="DJ232" s="31">
        <v>2</v>
      </c>
      <c r="DK232" s="31">
        <v>1</v>
      </c>
      <c r="DL232" s="31">
        <v>0</v>
      </c>
      <c r="DM232" s="31">
        <v>0</v>
      </c>
      <c r="DN232" s="31">
        <v>0</v>
      </c>
      <c r="DO232" s="31">
        <v>1</v>
      </c>
      <c r="DP232" s="31">
        <v>4</v>
      </c>
      <c r="DQ232" s="31">
        <v>3</v>
      </c>
      <c r="DR232" s="31">
        <v>26</v>
      </c>
      <c r="DS232" s="31">
        <v>0.55113168724279804</v>
      </c>
      <c r="DT232" s="31">
        <v>2.5</v>
      </c>
      <c r="DW232" s="31" t="s">
        <v>2901</v>
      </c>
      <c r="EB232" s="31">
        <v>38</v>
      </c>
      <c r="EC232" s="31">
        <v>72</v>
      </c>
      <c r="ED232" s="31">
        <v>127</v>
      </c>
      <c r="EE232" s="31" t="s">
        <v>2902</v>
      </c>
      <c r="EF232" s="31">
        <v>4.74</v>
      </c>
      <c r="EH232" s="31">
        <v>6.2</v>
      </c>
      <c r="EI232" s="31" t="s">
        <v>2238</v>
      </c>
      <c r="ER232" s="31">
        <v>0.96</v>
      </c>
      <c r="ET232" s="31">
        <v>2.2999999999999901</v>
      </c>
      <c r="EU232" s="31" t="s">
        <v>2238</v>
      </c>
      <c r="FD232" s="31">
        <v>53.5</v>
      </c>
      <c r="FE232" s="31">
        <v>51.2</v>
      </c>
      <c r="FK232" s="31">
        <v>1</v>
      </c>
      <c r="FL232" s="31">
        <v>2</v>
      </c>
      <c r="FM232" s="31">
        <v>2</v>
      </c>
      <c r="FN232" s="31">
        <v>2</v>
      </c>
      <c r="FO232" s="31">
        <v>2</v>
      </c>
      <c r="FP232" s="31">
        <v>2</v>
      </c>
      <c r="FQ232" s="31">
        <v>2</v>
      </c>
      <c r="FR232" s="31">
        <v>2</v>
      </c>
      <c r="FS232" s="31">
        <v>4</v>
      </c>
      <c r="FT232" s="31">
        <v>2</v>
      </c>
      <c r="FU232" s="31">
        <v>2</v>
      </c>
      <c r="FV232" s="31">
        <v>2</v>
      </c>
      <c r="FW232" s="31">
        <v>1</v>
      </c>
      <c r="FX232" s="31">
        <v>1</v>
      </c>
      <c r="FY232" s="31">
        <v>2</v>
      </c>
      <c r="GA232" s="31">
        <v>2</v>
      </c>
      <c r="GB232" s="31">
        <v>2</v>
      </c>
      <c r="GC232" s="31">
        <v>1</v>
      </c>
      <c r="GD232" s="31">
        <v>1981</v>
      </c>
      <c r="GE232" s="31">
        <v>2</v>
      </c>
      <c r="GG232" s="31">
        <v>1</v>
      </c>
      <c r="GH232" s="31">
        <v>1</v>
      </c>
      <c r="GJ232" s="31">
        <v>1</v>
      </c>
      <c r="GL232" s="31">
        <v>2</v>
      </c>
      <c r="GO232" s="31">
        <v>2</v>
      </c>
      <c r="GQ232" s="31">
        <v>2</v>
      </c>
      <c r="GS232" s="31">
        <v>2</v>
      </c>
      <c r="GU232" s="31">
        <v>2</v>
      </c>
      <c r="GW232" s="31">
        <v>2</v>
      </c>
      <c r="HM232" s="31">
        <v>2</v>
      </c>
      <c r="HP232" s="31">
        <v>2</v>
      </c>
      <c r="HQ232" s="31">
        <v>2</v>
      </c>
      <c r="HR232" s="31">
        <v>2</v>
      </c>
      <c r="HS232" s="31">
        <v>2</v>
      </c>
      <c r="HT232" s="31">
        <v>2</v>
      </c>
      <c r="HU232" s="31">
        <v>2</v>
      </c>
      <c r="HV232" s="31">
        <v>2</v>
      </c>
      <c r="HZ232" s="31">
        <v>2</v>
      </c>
      <c r="IA232" s="31">
        <v>2</v>
      </c>
      <c r="IB232" s="31">
        <v>2</v>
      </c>
      <c r="IC232" s="31">
        <v>2</v>
      </c>
      <c r="ID232" s="31">
        <v>2</v>
      </c>
      <c r="IE232" s="31">
        <v>2</v>
      </c>
      <c r="IF232" s="31">
        <v>2</v>
      </c>
      <c r="IJ232" s="31">
        <v>2</v>
      </c>
      <c r="IK232" s="31">
        <v>2</v>
      </c>
      <c r="IL232" s="31">
        <v>2</v>
      </c>
      <c r="IM232" s="31">
        <v>2</v>
      </c>
      <c r="IN232" s="31">
        <v>2</v>
      </c>
      <c r="IO232" s="31">
        <v>2</v>
      </c>
      <c r="IP232" s="31">
        <v>2</v>
      </c>
      <c r="IT232" s="31">
        <v>2</v>
      </c>
      <c r="IU232" s="31">
        <v>2</v>
      </c>
      <c r="IV232" s="31">
        <v>2</v>
      </c>
      <c r="IW232" s="31">
        <v>2</v>
      </c>
      <c r="IX232" s="31">
        <v>2</v>
      </c>
      <c r="IY232" s="31">
        <v>2</v>
      </c>
      <c r="IZ232" s="31">
        <v>2</v>
      </c>
      <c r="JD232" s="31">
        <v>2</v>
      </c>
      <c r="JE232" s="31">
        <v>2</v>
      </c>
      <c r="JF232" s="31">
        <v>2</v>
      </c>
      <c r="JG232" s="31">
        <v>2</v>
      </c>
      <c r="JH232" s="31">
        <v>2</v>
      </c>
      <c r="JI232" s="31">
        <v>2</v>
      </c>
      <c r="JJ232" s="31">
        <v>2</v>
      </c>
      <c r="JZ232" s="31">
        <v>1</v>
      </c>
      <c r="KC232" s="31">
        <v>2</v>
      </c>
      <c r="KD232" s="31" t="s">
        <v>380</v>
      </c>
      <c r="KE232" s="31">
        <v>60</v>
      </c>
      <c r="LC232" s="31">
        <v>2</v>
      </c>
      <c r="LF232" s="31">
        <v>2</v>
      </c>
      <c r="LG232" s="31">
        <v>2</v>
      </c>
      <c r="LH232" s="31">
        <v>2</v>
      </c>
      <c r="LI232" s="31">
        <v>2</v>
      </c>
      <c r="LK232" s="31">
        <v>2</v>
      </c>
      <c r="LM232" s="31">
        <v>2</v>
      </c>
      <c r="LO232" s="31">
        <v>2</v>
      </c>
      <c r="LQ232" s="31">
        <v>2</v>
      </c>
      <c r="LS232" s="31">
        <v>2</v>
      </c>
      <c r="LU232" s="31">
        <v>2</v>
      </c>
      <c r="LW232" s="31">
        <v>2</v>
      </c>
      <c r="LY232" s="31">
        <v>2</v>
      </c>
      <c r="MA232" s="31">
        <v>2</v>
      </c>
      <c r="MC232" s="31">
        <v>2</v>
      </c>
      <c r="ME232" s="31">
        <v>2</v>
      </c>
      <c r="MG232" s="31">
        <v>2</v>
      </c>
      <c r="MI232" s="31">
        <v>2</v>
      </c>
      <c r="MK232" s="31">
        <v>2</v>
      </c>
      <c r="MM232" s="31">
        <v>2</v>
      </c>
      <c r="MO232" s="31">
        <v>2</v>
      </c>
      <c r="MQ232" s="31">
        <v>2</v>
      </c>
      <c r="MS232" s="31">
        <v>2</v>
      </c>
      <c r="MU232" s="31">
        <v>2</v>
      </c>
      <c r="MW232" s="31">
        <v>2</v>
      </c>
      <c r="MY232" s="31" t="s">
        <v>355</v>
      </c>
      <c r="NC232" s="31">
        <v>2</v>
      </c>
      <c r="NE232" s="31">
        <v>2</v>
      </c>
      <c r="NG232" s="31">
        <v>2</v>
      </c>
      <c r="NI232" s="31">
        <v>2</v>
      </c>
      <c r="NK232" s="31">
        <v>2</v>
      </c>
      <c r="NM232" s="31">
        <v>2</v>
      </c>
      <c r="NO232" s="31">
        <v>2</v>
      </c>
      <c r="NQ232" s="31">
        <v>2</v>
      </c>
      <c r="NS232" s="31">
        <v>2</v>
      </c>
      <c r="NU232" s="31">
        <v>2</v>
      </c>
      <c r="NW232" s="31">
        <v>2</v>
      </c>
      <c r="NY232" s="31">
        <v>2</v>
      </c>
      <c r="OA232" s="31">
        <v>2</v>
      </c>
      <c r="OC232" s="31">
        <v>2</v>
      </c>
      <c r="OE232" s="31">
        <v>2</v>
      </c>
      <c r="OG232" s="31">
        <v>2</v>
      </c>
      <c r="OI232" s="31">
        <v>2</v>
      </c>
      <c r="OK232" s="31">
        <v>2</v>
      </c>
      <c r="OM232" s="31">
        <v>2</v>
      </c>
      <c r="OO232" s="31">
        <v>2</v>
      </c>
      <c r="OQ232" s="31" t="s">
        <v>355</v>
      </c>
      <c r="OS232" s="31">
        <v>2</v>
      </c>
      <c r="OU232" s="31">
        <v>2</v>
      </c>
      <c r="OW232" s="31">
        <v>2</v>
      </c>
      <c r="OY232" s="31">
        <v>2</v>
      </c>
      <c r="PA232" s="31">
        <v>2</v>
      </c>
      <c r="PC232" s="31">
        <v>2</v>
      </c>
      <c r="PE232" s="31">
        <v>2</v>
      </c>
      <c r="PG232" s="31">
        <v>2</v>
      </c>
      <c r="PI232" s="31">
        <v>2</v>
      </c>
      <c r="PK232" s="31">
        <v>2</v>
      </c>
      <c r="PM232" s="31">
        <v>2</v>
      </c>
      <c r="PO232" s="31">
        <v>2</v>
      </c>
      <c r="PQ232" s="31">
        <v>2</v>
      </c>
      <c r="PS232" s="31">
        <v>2</v>
      </c>
      <c r="PU232" s="31">
        <v>2</v>
      </c>
      <c r="PW232" s="31">
        <v>2</v>
      </c>
      <c r="PY232" s="31">
        <v>2</v>
      </c>
      <c r="QA232" s="31">
        <v>2</v>
      </c>
      <c r="QC232" s="31">
        <v>2</v>
      </c>
      <c r="QE232" s="31">
        <v>2</v>
      </c>
      <c r="QG232" s="31">
        <v>2</v>
      </c>
      <c r="QI232" s="31" t="s">
        <v>355</v>
      </c>
      <c r="QK232" s="31">
        <v>1</v>
      </c>
      <c r="QL232" s="31">
        <v>2</v>
      </c>
      <c r="QM232" s="31">
        <v>2</v>
      </c>
      <c r="QN232" s="31">
        <v>2</v>
      </c>
      <c r="QO232" s="31">
        <v>2</v>
      </c>
      <c r="QP232" s="31">
        <v>2</v>
      </c>
      <c r="QQ232" s="31">
        <v>2</v>
      </c>
      <c r="QR232" s="31">
        <v>2</v>
      </c>
      <c r="QS232" s="31">
        <v>2</v>
      </c>
      <c r="QT232" s="31">
        <v>2</v>
      </c>
      <c r="QU232" s="31">
        <v>2</v>
      </c>
      <c r="QV232" s="31">
        <v>2</v>
      </c>
      <c r="QW232" s="31">
        <v>2</v>
      </c>
      <c r="QX232" s="31">
        <v>1</v>
      </c>
      <c r="QY232" s="31">
        <v>2</v>
      </c>
      <c r="QZ232" s="31">
        <v>2</v>
      </c>
      <c r="RA232" s="31">
        <v>2</v>
      </c>
      <c r="RB232" s="31">
        <v>2</v>
      </c>
      <c r="RC232" s="31">
        <v>2</v>
      </c>
      <c r="RD232" s="31">
        <v>2</v>
      </c>
      <c r="RE232" s="31">
        <v>1</v>
      </c>
      <c r="RF232" s="31">
        <v>2</v>
      </c>
      <c r="RG232" s="31">
        <v>2</v>
      </c>
      <c r="RH232" s="31">
        <v>2</v>
      </c>
      <c r="RI232" s="31">
        <v>2</v>
      </c>
      <c r="RJ232" s="31">
        <v>2</v>
      </c>
      <c r="RK232" s="31">
        <v>2</v>
      </c>
      <c r="RL232" s="31">
        <v>2</v>
      </c>
      <c r="RM232" s="31">
        <v>2</v>
      </c>
      <c r="RN232" s="31">
        <v>2</v>
      </c>
      <c r="RO232" s="31">
        <v>2</v>
      </c>
      <c r="RP232" s="31">
        <v>2</v>
      </c>
      <c r="RQ232" s="31">
        <v>2</v>
      </c>
      <c r="RR232" s="31">
        <v>2</v>
      </c>
      <c r="RS232" s="31">
        <v>2</v>
      </c>
      <c r="RT232" s="31" t="s">
        <v>2903</v>
      </c>
      <c r="RU232" s="31" t="s">
        <v>2903</v>
      </c>
      <c r="RV232" s="31" t="s">
        <v>355</v>
      </c>
      <c r="RW232" s="31" t="s">
        <v>355</v>
      </c>
      <c r="RX232" s="31">
        <v>2</v>
      </c>
      <c r="SD232" s="31">
        <v>2</v>
      </c>
      <c r="SJ232" s="31">
        <v>2</v>
      </c>
      <c r="SL232" s="31">
        <v>2</v>
      </c>
      <c r="UA232" s="31">
        <v>1</v>
      </c>
    </row>
    <row r="233" spans="1:547" s="31" customFormat="1" ht="13.5" customHeight="1">
      <c r="A233" s="31">
        <f t="shared" si="3"/>
        <v>231</v>
      </c>
      <c r="B233" s="31">
        <v>231</v>
      </c>
      <c r="C233" s="31">
        <v>43</v>
      </c>
      <c r="D233" s="31" t="s">
        <v>2899</v>
      </c>
      <c r="E233" s="31" t="s">
        <v>3028</v>
      </c>
      <c r="H233" s="31">
        <v>42389</v>
      </c>
      <c r="I233" s="31">
        <v>20632</v>
      </c>
      <c r="J233" s="31">
        <v>1</v>
      </c>
      <c r="K233" s="31">
        <v>1</v>
      </c>
      <c r="L233" s="31">
        <v>2</v>
      </c>
      <c r="M233" s="31">
        <v>1</v>
      </c>
      <c r="N233" s="31">
        <v>1</v>
      </c>
      <c r="O233" s="31">
        <v>1</v>
      </c>
      <c r="P233" s="31">
        <v>1</v>
      </c>
      <c r="Q233" s="31">
        <v>1</v>
      </c>
      <c r="R233" s="31">
        <v>42005</v>
      </c>
      <c r="S233" s="31">
        <v>42064</v>
      </c>
      <c r="T233" s="31">
        <v>42309</v>
      </c>
      <c r="W233" s="31">
        <v>2</v>
      </c>
      <c r="X233" s="31">
        <v>1</v>
      </c>
      <c r="Y233" s="31">
        <v>2</v>
      </c>
      <c r="Z233" s="31">
        <v>2</v>
      </c>
      <c r="AA233" s="31">
        <v>2</v>
      </c>
      <c r="AB233" s="31">
        <v>2</v>
      </c>
      <c r="AC233" s="31">
        <v>2</v>
      </c>
      <c r="AE233" s="31">
        <v>2</v>
      </c>
      <c r="AF233" s="31">
        <v>1</v>
      </c>
      <c r="AG233" s="31">
        <v>1</v>
      </c>
      <c r="AH233" s="31">
        <v>1</v>
      </c>
      <c r="AI233" s="31">
        <v>6</v>
      </c>
      <c r="AJ233" s="31">
        <v>2</v>
      </c>
      <c r="AK233" s="31">
        <v>1</v>
      </c>
      <c r="AL233" s="31">
        <v>2</v>
      </c>
      <c r="AN233" s="31">
        <v>1</v>
      </c>
      <c r="AO233" s="31">
        <v>2</v>
      </c>
      <c r="AP233" s="31">
        <v>2</v>
      </c>
      <c r="AQ233" s="31">
        <v>1</v>
      </c>
      <c r="AR233" s="31">
        <v>1</v>
      </c>
      <c r="AS233" s="31">
        <v>1</v>
      </c>
      <c r="AT233" s="31">
        <v>2</v>
      </c>
      <c r="AU233" s="31">
        <v>2</v>
      </c>
      <c r="AW233" s="31">
        <v>2</v>
      </c>
      <c r="AX233" s="31">
        <v>2</v>
      </c>
      <c r="AY233" s="31">
        <v>2</v>
      </c>
      <c r="AZ233" s="31">
        <v>1</v>
      </c>
      <c r="BA233" s="31">
        <v>1</v>
      </c>
      <c r="BB233" s="31">
        <v>2</v>
      </c>
      <c r="BD233" s="31">
        <v>2</v>
      </c>
      <c r="BE233" s="31">
        <v>2</v>
      </c>
      <c r="BF233" s="31">
        <v>2</v>
      </c>
      <c r="BG233" s="31">
        <v>1</v>
      </c>
      <c r="BH233" s="31">
        <v>1</v>
      </c>
      <c r="BI233" s="31">
        <v>2</v>
      </c>
      <c r="BK233" s="31">
        <v>2</v>
      </c>
      <c r="BL233" s="31">
        <v>2</v>
      </c>
      <c r="BM233" s="31">
        <v>2</v>
      </c>
      <c r="BN233" s="31">
        <v>2</v>
      </c>
      <c r="BO233" s="31">
        <v>2</v>
      </c>
      <c r="BP233" s="31">
        <v>1</v>
      </c>
      <c r="BQ233" s="31">
        <v>4</v>
      </c>
      <c r="BT233" s="31">
        <v>2</v>
      </c>
      <c r="BU233" s="31">
        <v>2</v>
      </c>
      <c r="BV233" s="31">
        <v>2</v>
      </c>
      <c r="BW233" s="31">
        <v>2</v>
      </c>
      <c r="BX233" s="31">
        <v>2</v>
      </c>
      <c r="BY233" s="31">
        <v>1</v>
      </c>
      <c r="BZ233" s="31">
        <v>2</v>
      </c>
      <c r="CA233" s="31">
        <v>2</v>
      </c>
      <c r="CB233" s="31">
        <v>2</v>
      </c>
      <c r="CC233" s="31">
        <v>2</v>
      </c>
      <c r="CD233" s="31">
        <v>1</v>
      </c>
      <c r="CE233" s="31">
        <v>108</v>
      </c>
      <c r="CH233" s="31">
        <v>1</v>
      </c>
      <c r="CM233" s="31">
        <v>1</v>
      </c>
      <c r="CN233" s="31">
        <v>11</v>
      </c>
      <c r="CO233" s="31">
        <v>31</v>
      </c>
      <c r="DA233" s="31">
        <v>1</v>
      </c>
      <c r="DB233" s="31">
        <v>2</v>
      </c>
      <c r="DC233" s="31">
        <v>4</v>
      </c>
      <c r="DD233" s="31">
        <v>3</v>
      </c>
      <c r="DE233" s="31">
        <v>7</v>
      </c>
      <c r="DF233" s="31">
        <v>2</v>
      </c>
      <c r="DG233" s="31">
        <v>4</v>
      </c>
      <c r="DH233" s="31">
        <v>3</v>
      </c>
      <c r="DI233" s="31">
        <v>3</v>
      </c>
      <c r="DJ233" s="31">
        <v>3</v>
      </c>
      <c r="DK233" s="31">
        <v>3</v>
      </c>
      <c r="DL233" s="31">
        <v>3</v>
      </c>
      <c r="DM233" s="31">
        <v>4</v>
      </c>
      <c r="DN233" s="31">
        <v>3</v>
      </c>
      <c r="DO233" s="31">
        <v>4</v>
      </c>
      <c r="DP233" s="31">
        <v>4</v>
      </c>
      <c r="DQ233" s="31">
        <v>4</v>
      </c>
      <c r="DR233" s="31">
        <v>40</v>
      </c>
      <c r="DS233" s="31">
        <v>0.63411458333333304</v>
      </c>
      <c r="DT233" s="31">
        <v>5.3</v>
      </c>
      <c r="DV233" s="31">
        <v>2.78</v>
      </c>
      <c r="DW233" s="31" t="s">
        <v>2901</v>
      </c>
      <c r="EB233" s="31">
        <v>65</v>
      </c>
      <c r="EC233" s="31">
        <v>58</v>
      </c>
      <c r="ED233" s="31">
        <v>96</v>
      </c>
      <c r="EE233" s="31" t="s">
        <v>2902</v>
      </c>
      <c r="EV233" s="31">
        <v>2</v>
      </c>
      <c r="EW233" s="31">
        <v>2</v>
      </c>
      <c r="EX233" s="31">
        <v>2</v>
      </c>
      <c r="EY233" s="31">
        <v>2</v>
      </c>
      <c r="EZ233" s="31">
        <v>1</v>
      </c>
      <c r="FA233" s="31">
        <v>3</v>
      </c>
      <c r="FD233" s="31">
        <v>89</v>
      </c>
      <c r="FE233" s="31">
        <v>89</v>
      </c>
      <c r="FF233" s="31">
        <v>41.5</v>
      </c>
      <c r="FK233" s="31">
        <v>1</v>
      </c>
      <c r="FL233" s="31">
        <v>2</v>
      </c>
      <c r="FM233" s="31">
        <v>2</v>
      </c>
      <c r="FN233" s="31">
        <v>2</v>
      </c>
      <c r="FO233" s="31">
        <v>2</v>
      </c>
      <c r="FP233" s="31">
        <v>2</v>
      </c>
      <c r="FQ233" s="31">
        <v>2</v>
      </c>
      <c r="FR233" s="31">
        <v>2</v>
      </c>
      <c r="FS233" s="31">
        <v>4</v>
      </c>
      <c r="FT233" s="31">
        <v>2</v>
      </c>
      <c r="FU233" s="31">
        <v>1</v>
      </c>
      <c r="FV233" s="31">
        <v>2</v>
      </c>
      <c r="FW233" s="31">
        <v>1</v>
      </c>
      <c r="FX233" s="31">
        <v>1</v>
      </c>
      <c r="FY233" s="31">
        <v>2</v>
      </c>
      <c r="GA233" s="31">
        <v>2</v>
      </c>
      <c r="GB233" s="31">
        <v>2</v>
      </c>
      <c r="GC233" s="31">
        <v>2</v>
      </c>
      <c r="GE233" s="31">
        <v>2</v>
      </c>
      <c r="GH233" s="31">
        <v>2</v>
      </c>
      <c r="GJ233" s="31">
        <v>2</v>
      </c>
      <c r="GL233" s="31">
        <v>1</v>
      </c>
      <c r="GM233" s="31">
        <v>42339</v>
      </c>
      <c r="GN233" s="31" t="s">
        <v>355</v>
      </c>
      <c r="GO233" s="31">
        <v>2</v>
      </c>
      <c r="GQ233" s="31">
        <v>2</v>
      </c>
      <c r="GS233" s="31">
        <v>1</v>
      </c>
      <c r="GT233" s="31" t="s">
        <v>2395</v>
      </c>
      <c r="GU233" s="31">
        <v>2</v>
      </c>
      <c r="GW233" s="31">
        <v>2</v>
      </c>
      <c r="GY233" s="31">
        <v>2</v>
      </c>
      <c r="HM233" s="31">
        <v>2</v>
      </c>
      <c r="HP233" s="31">
        <v>2</v>
      </c>
      <c r="HQ233" s="31">
        <v>2</v>
      </c>
      <c r="HR233" s="31">
        <v>2</v>
      </c>
      <c r="HS233" s="31">
        <v>2</v>
      </c>
      <c r="HT233" s="31">
        <v>2</v>
      </c>
      <c r="HU233" s="31">
        <v>2</v>
      </c>
      <c r="HV233" s="31">
        <v>2</v>
      </c>
      <c r="HZ233" s="31">
        <v>2</v>
      </c>
      <c r="IA233" s="31">
        <v>2</v>
      </c>
      <c r="IB233" s="31">
        <v>2</v>
      </c>
      <c r="IC233" s="31">
        <v>2</v>
      </c>
      <c r="ID233" s="31">
        <v>2</v>
      </c>
      <c r="IE233" s="31">
        <v>2</v>
      </c>
      <c r="IF233" s="31">
        <v>2</v>
      </c>
      <c r="IJ233" s="31">
        <v>2</v>
      </c>
      <c r="IK233" s="31">
        <v>2</v>
      </c>
      <c r="IL233" s="31">
        <v>2</v>
      </c>
      <c r="IM233" s="31">
        <v>2</v>
      </c>
      <c r="IN233" s="31">
        <v>2</v>
      </c>
      <c r="IO233" s="31">
        <v>2</v>
      </c>
      <c r="IP233" s="31">
        <v>2</v>
      </c>
      <c r="IT233" s="31">
        <v>2</v>
      </c>
      <c r="IU233" s="31">
        <v>2</v>
      </c>
      <c r="IV233" s="31">
        <v>2</v>
      </c>
      <c r="IW233" s="31">
        <v>2</v>
      </c>
      <c r="IX233" s="31">
        <v>2</v>
      </c>
      <c r="IY233" s="31">
        <v>2</v>
      </c>
      <c r="IZ233" s="31">
        <v>2</v>
      </c>
      <c r="JD233" s="31">
        <v>2</v>
      </c>
      <c r="JE233" s="31">
        <v>2</v>
      </c>
      <c r="JF233" s="31">
        <v>2</v>
      </c>
      <c r="JG233" s="31">
        <v>2</v>
      </c>
      <c r="JH233" s="31">
        <v>2</v>
      </c>
      <c r="JI233" s="31">
        <v>2</v>
      </c>
      <c r="JJ233" s="31">
        <v>2</v>
      </c>
      <c r="JN233" s="31" t="s">
        <v>2895</v>
      </c>
      <c r="JT233" s="31" t="s">
        <v>3029</v>
      </c>
      <c r="JZ233" s="31">
        <v>2</v>
      </c>
      <c r="KA233" s="31" t="s">
        <v>2895</v>
      </c>
      <c r="KB233" s="31">
        <v>51</v>
      </c>
      <c r="KC233" s="31">
        <v>2</v>
      </c>
      <c r="KD233" s="31" t="s">
        <v>372</v>
      </c>
      <c r="KE233" s="31">
        <v>54</v>
      </c>
      <c r="LA233" s="31" t="s">
        <v>360</v>
      </c>
      <c r="LB233" s="31" t="s">
        <v>363</v>
      </c>
      <c r="LC233" s="31">
        <v>2</v>
      </c>
      <c r="LE233" s="31" t="s">
        <v>370</v>
      </c>
      <c r="LF233" s="31">
        <v>2</v>
      </c>
      <c r="LG233" s="31">
        <v>2</v>
      </c>
      <c r="LH233" s="31">
        <v>1</v>
      </c>
      <c r="LI233" s="31">
        <v>2</v>
      </c>
      <c r="LK233" s="31">
        <v>2</v>
      </c>
      <c r="LM233" s="31">
        <v>2</v>
      </c>
      <c r="LO233" s="31">
        <v>2</v>
      </c>
      <c r="LQ233" s="31">
        <v>2</v>
      </c>
      <c r="LS233" s="31">
        <v>2</v>
      </c>
      <c r="LU233" s="31">
        <v>1</v>
      </c>
      <c r="LV233" s="31">
        <v>3.5</v>
      </c>
      <c r="LW233" s="31">
        <v>2</v>
      </c>
      <c r="LY233" s="31">
        <v>2</v>
      </c>
      <c r="MA233" s="31">
        <v>2</v>
      </c>
      <c r="MC233" s="31">
        <v>2</v>
      </c>
      <c r="ME233" s="31">
        <v>2</v>
      </c>
      <c r="MG233" s="31">
        <v>2</v>
      </c>
      <c r="MI233" s="31">
        <v>2</v>
      </c>
      <c r="MK233" s="31">
        <v>2</v>
      </c>
      <c r="MM233" s="31">
        <v>2</v>
      </c>
      <c r="MO233" s="31">
        <v>2</v>
      </c>
      <c r="MQ233" s="31">
        <v>1</v>
      </c>
      <c r="MR233" s="31">
        <v>3.5</v>
      </c>
      <c r="MS233" s="31">
        <v>2</v>
      </c>
      <c r="MU233" s="31">
        <v>2</v>
      </c>
      <c r="MW233" s="31">
        <v>2</v>
      </c>
      <c r="MY233" s="31" t="s">
        <v>355</v>
      </c>
      <c r="NC233" s="31">
        <v>2</v>
      </c>
      <c r="NE233" s="31">
        <v>2</v>
      </c>
      <c r="NG233" s="31">
        <v>2</v>
      </c>
      <c r="NI233" s="31">
        <v>2</v>
      </c>
      <c r="NK233" s="31">
        <v>2</v>
      </c>
      <c r="NM233" s="31">
        <v>2</v>
      </c>
      <c r="NO233" s="31">
        <v>2</v>
      </c>
      <c r="NQ233" s="31">
        <v>2</v>
      </c>
      <c r="NS233" s="31">
        <v>2</v>
      </c>
      <c r="NU233" s="31">
        <v>2</v>
      </c>
      <c r="NW233" s="31">
        <v>2</v>
      </c>
      <c r="NY233" s="31">
        <v>2</v>
      </c>
      <c r="OA233" s="31">
        <v>2</v>
      </c>
      <c r="OC233" s="31">
        <v>2</v>
      </c>
      <c r="OE233" s="31">
        <v>2</v>
      </c>
      <c r="OG233" s="31">
        <v>2</v>
      </c>
      <c r="OI233" s="31">
        <v>2</v>
      </c>
      <c r="OK233" s="31">
        <v>2</v>
      </c>
      <c r="OM233" s="31">
        <v>2</v>
      </c>
      <c r="OO233" s="31">
        <v>2</v>
      </c>
      <c r="OQ233" s="31" t="s">
        <v>355</v>
      </c>
      <c r="OS233" s="31">
        <v>2</v>
      </c>
      <c r="OU233" s="31">
        <v>2</v>
      </c>
      <c r="OW233" s="31">
        <v>2</v>
      </c>
      <c r="OY233" s="31">
        <v>2</v>
      </c>
      <c r="PA233" s="31">
        <v>2</v>
      </c>
      <c r="PC233" s="31">
        <v>2</v>
      </c>
      <c r="PE233" s="31">
        <v>2</v>
      </c>
      <c r="PG233" s="31">
        <v>2</v>
      </c>
      <c r="PI233" s="31">
        <v>2</v>
      </c>
      <c r="PK233" s="31">
        <v>2</v>
      </c>
      <c r="PM233" s="31">
        <v>2</v>
      </c>
      <c r="PO233" s="31">
        <v>2</v>
      </c>
      <c r="PQ233" s="31">
        <v>2</v>
      </c>
      <c r="PS233" s="31">
        <v>2</v>
      </c>
      <c r="PU233" s="31">
        <v>2</v>
      </c>
      <c r="PW233" s="31">
        <v>2</v>
      </c>
      <c r="PY233" s="31">
        <v>2</v>
      </c>
      <c r="QA233" s="31">
        <v>2</v>
      </c>
      <c r="QC233" s="31">
        <v>2</v>
      </c>
      <c r="QE233" s="31">
        <v>2</v>
      </c>
      <c r="QG233" s="31">
        <v>2</v>
      </c>
      <c r="QI233" s="31" t="s">
        <v>355</v>
      </c>
      <c r="QK233" s="31">
        <v>1</v>
      </c>
      <c r="QL233" s="31">
        <v>2</v>
      </c>
      <c r="QM233" s="31">
        <v>2</v>
      </c>
      <c r="QN233" s="31">
        <v>2</v>
      </c>
      <c r="QO233" s="31">
        <v>2</v>
      </c>
      <c r="QP233" s="31">
        <v>2</v>
      </c>
      <c r="QQ233" s="31">
        <v>2</v>
      </c>
      <c r="QR233" s="31">
        <v>2</v>
      </c>
      <c r="QS233" s="31">
        <v>2</v>
      </c>
      <c r="QT233" s="31">
        <v>2</v>
      </c>
      <c r="QU233" s="31">
        <v>2</v>
      </c>
      <c r="QV233" s="31">
        <v>2</v>
      </c>
      <c r="QW233" s="31">
        <v>2</v>
      </c>
      <c r="QX233" s="31">
        <v>2</v>
      </c>
      <c r="QY233" s="31">
        <v>2</v>
      </c>
      <c r="QZ233" s="31">
        <v>2</v>
      </c>
      <c r="RA233" s="31">
        <v>2</v>
      </c>
      <c r="RB233" s="31">
        <v>2</v>
      </c>
      <c r="RC233" s="31">
        <v>2</v>
      </c>
      <c r="RD233" s="31">
        <v>2</v>
      </c>
      <c r="RE233" s="31">
        <v>2</v>
      </c>
      <c r="RF233" s="31">
        <v>2</v>
      </c>
      <c r="RG233" s="31">
        <v>2</v>
      </c>
      <c r="RH233" s="31">
        <v>1</v>
      </c>
      <c r="RI233" s="31">
        <v>1</v>
      </c>
      <c r="RJ233" s="31">
        <v>2</v>
      </c>
      <c r="RK233" s="31">
        <v>2</v>
      </c>
      <c r="RL233" s="31">
        <v>2</v>
      </c>
      <c r="RM233" s="31">
        <v>2</v>
      </c>
      <c r="RN233" s="31">
        <v>2</v>
      </c>
      <c r="RO233" s="31">
        <v>2</v>
      </c>
      <c r="RP233" s="31">
        <v>2</v>
      </c>
      <c r="RQ233" s="31">
        <v>2</v>
      </c>
      <c r="RR233" s="31">
        <v>2</v>
      </c>
      <c r="RS233" s="31">
        <v>1</v>
      </c>
      <c r="RT233" s="31" t="s">
        <v>3030</v>
      </c>
      <c r="RU233" s="31" t="s">
        <v>3030</v>
      </c>
      <c r="RV233" s="31" t="s">
        <v>355</v>
      </c>
      <c r="RW233" s="31" t="s">
        <v>355</v>
      </c>
      <c r="RX233" s="31">
        <v>1</v>
      </c>
      <c r="RY233" s="31">
        <v>1</v>
      </c>
      <c r="RZ233" s="31">
        <v>2</v>
      </c>
      <c r="SA233" s="31">
        <v>2</v>
      </c>
      <c r="SB233" s="31">
        <v>2</v>
      </c>
      <c r="SC233" s="31">
        <v>2</v>
      </c>
      <c r="SD233" s="31">
        <v>1</v>
      </c>
      <c r="SE233" s="31">
        <v>1</v>
      </c>
      <c r="SF233" s="31">
        <v>2</v>
      </c>
      <c r="SG233" s="31">
        <v>2</v>
      </c>
      <c r="SH233" s="31">
        <v>2</v>
      </c>
      <c r="SI233" s="31">
        <v>2</v>
      </c>
      <c r="SJ233" s="31">
        <v>2</v>
      </c>
      <c r="SK233" s="31">
        <v>2</v>
      </c>
      <c r="SL233" s="31">
        <v>2</v>
      </c>
      <c r="SM233" s="31" t="s">
        <v>3031</v>
      </c>
      <c r="SO233" s="31">
        <v>1</v>
      </c>
      <c r="SP233" s="31">
        <v>2</v>
      </c>
      <c r="SQ233" s="31">
        <v>2</v>
      </c>
      <c r="SR233" s="31">
        <v>2</v>
      </c>
      <c r="SS233" s="31">
        <v>2</v>
      </c>
      <c r="ST233" s="31">
        <v>2</v>
      </c>
      <c r="SU233" s="31">
        <v>2</v>
      </c>
      <c r="SV233" s="31">
        <v>2</v>
      </c>
      <c r="SW233" s="31" t="s">
        <v>1442</v>
      </c>
      <c r="SX233" s="31">
        <v>2</v>
      </c>
      <c r="SZ233" s="31">
        <v>2</v>
      </c>
      <c r="TA233" s="31">
        <v>2</v>
      </c>
      <c r="TB233" s="31">
        <v>2</v>
      </c>
      <c r="TC233" s="31">
        <v>1</v>
      </c>
      <c r="TD233" s="31">
        <v>2</v>
      </c>
      <c r="TE233" s="31">
        <v>2</v>
      </c>
      <c r="TF233" s="31">
        <v>2</v>
      </c>
      <c r="TG233" s="31">
        <v>2</v>
      </c>
      <c r="TH233" s="31" t="s">
        <v>3032</v>
      </c>
      <c r="TJ233" s="31" t="s">
        <v>3031</v>
      </c>
      <c r="TK233" s="31" t="s">
        <v>1442</v>
      </c>
      <c r="TL233" s="31" t="s">
        <v>3023</v>
      </c>
      <c r="TM233" s="31" t="s">
        <v>3033</v>
      </c>
      <c r="TQ233" s="31">
        <v>8</v>
      </c>
      <c r="TS233" s="31">
        <v>1</v>
      </c>
      <c r="TT233" s="31">
        <v>1</v>
      </c>
      <c r="TU233" s="31">
        <v>1</v>
      </c>
      <c r="TV233" s="31">
        <v>1</v>
      </c>
      <c r="TW233" s="31">
        <v>1</v>
      </c>
      <c r="TX233" s="31">
        <v>1</v>
      </c>
      <c r="TY233" s="31">
        <v>1</v>
      </c>
      <c r="TZ233" s="31">
        <v>1</v>
      </c>
      <c r="UA233" s="31">
        <v>1</v>
      </c>
    </row>
    <row r="234" spans="1:547" s="31" customFormat="1" ht="13.5" customHeight="1">
      <c r="A234" s="31">
        <f t="shared" si="3"/>
        <v>232</v>
      </c>
      <c r="B234" s="31">
        <v>232</v>
      </c>
      <c r="C234" s="31">
        <v>44</v>
      </c>
      <c r="D234" s="31" t="s">
        <v>2899</v>
      </c>
      <c r="E234" s="31" t="s">
        <v>3034</v>
      </c>
      <c r="H234" s="31">
        <v>42377</v>
      </c>
      <c r="I234" s="31">
        <v>18532</v>
      </c>
      <c r="J234" s="31">
        <v>1</v>
      </c>
      <c r="K234" s="31">
        <v>1</v>
      </c>
      <c r="L234" s="31">
        <v>4</v>
      </c>
      <c r="M234" s="31">
        <v>2</v>
      </c>
      <c r="N234" s="31">
        <v>4</v>
      </c>
      <c r="O234" s="31">
        <v>2</v>
      </c>
      <c r="P234" s="31">
        <v>4</v>
      </c>
      <c r="Q234" s="31">
        <v>2</v>
      </c>
      <c r="R234" s="31">
        <v>42217</v>
      </c>
      <c r="S234" s="31">
        <v>42248</v>
      </c>
      <c r="T234" s="31">
        <v>42248</v>
      </c>
      <c r="V234" s="31">
        <v>42464</v>
      </c>
      <c r="W234" s="31">
        <v>2</v>
      </c>
      <c r="X234" s="31">
        <v>1</v>
      </c>
      <c r="Y234" s="31">
        <v>2</v>
      </c>
      <c r="Z234" s="31">
        <v>2</v>
      </c>
      <c r="AA234" s="31">
        <v>2</v>
      </c>
      <c r="AB234" s="31">
        <v>2</v>
      </c>
      <c r="AC234" s="31">
        <v>2</v>
      </c>
      <c r="AE234" s="31">
        <v>2</v>
      </c>
      <c r="AF234" s="31">
        <v>2</v>
      </c>
      <c r="AG234" s="31">
        <v>2</v>
      </c>
      <c r="AH234" s="31">
        <v>2</v>
      </c>
      <c r="AI234" s="31">
        <v>1</v>
      </c>
      <c r="AJ234" s="31">
        <v>1</v>
      </c>
      <c r="AK234" s="31">
        <v>2</v>
      </c>
      <c r="AL234" s="31">
        <v>2</v>
      </c>
      <c r="AN234" s="31">
        <v>2</v>
      </c>
      <c r="AO234" s="31">
        <v>2</v>
      </c>
      <c r="AP234" s="31">
        <v>2</v>
      </c>
      <c r="AQ234" s="31">
        <v>1</v>
      </c>
      <c r="AR234" s="31">
        <v>1</v>
      </c>
      <c r="AS234" s="31">
        <v>1</v>
      </c>
      <c r="AT234" s="31">
        <v>2</v>
      </c>
      <c r="AU234" s="31">
        <v>2</v>
      </c>
      <c r="AW234" s="31">
        <v>1</v>
      </c>
      <c r="AX234" s="31">
        <v>2</v>
      </c>
      <c r="AY234" s="31">
        <v>2</v>
      </c>
      <c r="AZ234" s="31">
        <v>1</v>
      </c>
      <c r="BA234" s="31">
        <v>2</v>
      </c>
      <c r="BB234" s="31">
        <v>2</v>
      </c>
      <c r="BD234" s="31">
        <v>1</v>
      </c>
      <c r="BE234" s="31">
        <v>2</v>
      </c>
      <c r="BF234" s="31">
        <v>2</v>
      </c>
      <c r="BG234" s="31">
        <v>1</v>
      </c>
      <c r="BH234" s="31">
        <v>2</v>
      </c>
      <c r="BI234" s="31">
        <v>2</v>
      </c>
      <c r="BK234" s="31">
        <v>2</v>
      </c>
      <c r="BL234" s="31">
        <v>2</v>
      </c>
      <c r="BM234" s="31">
        <v>2</v>
      </c>
      <c r="BN234" s="31">
        <v>2</v>
      </c>
      <c r="BO234" s="31">
        <v>2</v>
      </c>
      <c r="BP234" s="31">
        <v>1</v>
      </c>
      <c r="BQ234" s="31">
        <v>1</v>
      </c>
      <c r="BT234" s="31">
        <v>2</v>
      </c>
      <c r="BU234" s="31">
        <v>1</v>
      </c>
      <c r="BV234" s="31">
        <v>2</v>
      </c>
      <c r="BW234" s="31">
        <v>1</v>
      </c>
      <c r="BX234" s="31">
        <v>2</v>
      </c>
      <c r="BY234" s="31">
        <v>1</v>
      </c>
      <c r="BZ234" s="31">
        <v>2</v>
      </c>
      <c r="CA234" s="31">
        <v>2</v>
      </c>
      <c r="CB234" s="31">
        <v>2</v>
      </c>
      <c r="CC234" s="31">
        <v>2</v>
      </c>
      <c r="CD234" s="31">
        <v>2</v>
      </c>
      <c r="CE234" s="31">
        <v>67</v>
      </c>
      <c r="CH234" s="31">
        <v>1</v>
      </c>
      <c r="CM234" s="31">
        <v>1</v>
      </c>
      <c r="CN234" s="31">
        <v>7</v>
      </c>
      <c r="CO234" s="31">
        <v>17</v>
      </c>
      <c r="CP234" s="31">
        <v>19</v>
      </c>
      <c r="CQ234" s="31">
        <v>13</v>
      </c>
      <c r="CR234" s="31">
        <v>27</v>
      </c>
      <c r="CS234" s="31">
        <v>33</v>
      </c>
      <c r="DA234" s="31">
        <v>1</v>
      </c>
      <c r="DB234" s="31">
        <v>2</v>
      </c>
      <c r="DC234" s="31">
        <v>2</v>
      </c>
      <c r="DD234" s="31">
        <v>4</v>
      </c>
      <c r="DE234" s="31">
        <v>0</v>
      </c>
      <c r="DF234" s="31">
        <v>0</v>
      </c>
      <c r="DG234" s="31">
        <v>0</v>
      </c>
      <c r="DH234" s="31">
        <v>0</v>
      </c>
      <c r="DI234" s="31">
        <v>1</v>
      </c>
      <c r="DJ234" s="31">
        <v>0</v>
      </c>
      <c r="DK234" s="31">
        <v>0</v>
      </c>
      <c r="DL234" s="31">
        <v>0</v>
      </c>
      <c r="DM234" s="31">
        <v>1</v>
      </c>
      <c r="DN234" s="31">
        <v>0</v>
      </c>
      <c r="DO234" s="31">
        <v>4</v>
      </c>
      <c r="DP234" s="31">
        <v>1</v>
      </c>
      <c r="DQ234" s="31">
        <v>4</v>
      </c>
      <c r="DR234" s="31">
        <v>11</v>
      </c>
      <c r="DS234" s="31">
        <v>7.0386718750000004</v>
      </c>
      <c r="EV234" s="31">
        <v>2</v>
      </c>
      <c r="EW234" s="31">
        <v>2</v>
      </c>
      <c r="EX234" s="31">
        <v>2</v>
      </c>
      <c r="EY234" s="31">
        <v>2</v>
      </c>
      <c r="EZ234" s="31">
        <v>1</v>
      </c>
      <c r="FA234" s="31">
        <v>1</v>
      </c>
      <c r="FB234" s="31">
        <v>1</v>
      </c>
      <c r="FC234" s="31">
        <v>1</v>
      </c>
      <c r="FK234" s="31">
        <v>1</v>
      </c>
      <c r="FL234" s="31">
        <v>2</v>
      </c>
      <c r="FM234" s="31">
        <v>2</v>
      </c>
      <c r="FN234" s="31">
        <v>2</v>
      </c>
      <c r="FO234" s="31">
        <v>2</v>
      </c>
      <c r="FP234" s="31">
        <v>2</v>
      </c>
      <c r="FQ234" s="31">
        <v>2</v>
      </c>
      <c r="FR234" s="31">
        <v>2</v>
      </c>
      <c r="FS234" s="31">
        <v>4</v>
      </c>
      <c r="FT234" s="31">
        <v>2</v>
      </c>
      <c r="FU234" s="31">
        <v>2</v>
      </c>
      <c r="FV234" s="31">
        <v>2</v>
      </c>
      <c r="FW234" s="31">
        <v>1</v>
      </c>
      <c r="FX234" s="31">
        <v>1</v>
      </c>
      <c r="FY234" s="31">
        <v>2</v>
      </c>
      <c r="GA234" s="31">
        <v>2</v>
      </c>
      <c r="GB234" s="31">
        <v>2</v>
      </c>
      <c r="GC234" s="31">
        <v>2</v>
      </c>
      <c r="GE234" s="31">
        <v>2</v>
      </c>
      <c r="GH234" s="31">
        <v>1</v>
      </c>
      <c r="GJ234" s="31">
        <v>2</v>
      </c>
      <c r="GL234" s="31">
        <v>1</v>
      </c>
      <c r="GM234" s="31">
        <v>42279</v>
      </c>
      <c r="GN234" s="31" t="s">
        <v>355</v>
      </c>
      <c r="GO234" s="31">
        <v>2</v>
      </c>
      <c r="GQ234" s="31">
        <v>1</v>
      </c>
      <c r="GR234" s="31" t="s">
        <v>2042</v>
      </c>
      <c r="GS234" s="31">
        <v>1</v>
      </c>
      <c r="GU234" s="31">
        <v>2</v>
      </c>
      <c r="GW234" s="31">
        <v>2</v>
      </c>
      <c r="HM234" s="31">
        <v>2</v>
      </c>
      <c r="HP234" s="31">
        <v>2</v>
      </c>
      <c r="HQ234" s="31">
        <v>2</v>
      </c>
      <c r="HR234" s="31">
        <v>2</v>
      </c>
      <c r="HS234" s="31">
        <v>2</v>
      </c>
      <c r="HT234" s="31">
        <v>2</v>
      </c>
      <c r="HU234" s="31">
        <v>2</v>
      </c>
      <c r="HV234" s="31">
        <v>2</v>
      </c>
      <c r="HZ234" s="31">
        <v>1</v>
      </c>
      <c r="IA234" s="31">
        <v>1</v>
      </c>
      <c r="IB234" s="31">
        <v>2</v>
      </c>
      <c r="IC234" s="31">
        <v>2</v>
      </c>
      <c r="ID234" s="31">
        <v>2</v>
      </c>
      <c r="IE234" s="31">
        <v>2</v>
      </c>
      <c r="IF234" s="31">
        <v>2</v>
      </c>
      <c r="IJ234" s="31">
        <v>2</v>
      </c>
      <c r="IK234" s="31">
        <v>2</v>
      </c>
      <c r="IL234" s="31">
        <v>2</v>
      </c>
      <c r="IM234" s="31">
        <v>2</v>
      </c>
      <c r="IN234" s="31">
        <v>2</v>
      </c>
      <c r="IO234" s="31">
        <v>2</v>
      </c>
      <c r="IP234" s="31">
        <v>2</v>
      </c>
      <c r="IT234" s="31">
        <v>2</v>
      </c>
      <c r="IU234" s="31">
        <v>2</v>
      </c>
      <c r="IV234" s="31">
        <v>2</v>
      </c>
      <c r="IW234" s="31">
        <v>2</v>
      </c>
      <c r="IX234" s="31">
        <v>2</v>
      </c>
      <c r="IY234" s="31">
        <v>2</v>
      </c>
      <c r="IZ234" s="31">
        <v>2</v>
      </c>
      <c r="JD234" s="31">
        <v>2</v>
      </c>
      <c r="JE234" s="31">
        <v>2</v>
      </c>
      <c r="JF234" s="31">
        <v>2</v>
      </c>
      <c r="JG234" s="31">
        <v>2</v>
      </c>
      <c r="JH234" s="31">
        <v>2</v>
      </c>
      <c r="JI234" s="31">
        <v>2</v>
      </c>
      <c r="JJ234" s="31">
        <v>2</v>
      </c>
      <c r="JQ234" s="31" t="s">
        <v>385</v>
      </c>
      <c r="JT234" s="31" t="s">
        <v>3035</v>
      </c>
      <c r="JZ234" s="31">
        <v>2</v>
      </c>
      <c r="KB234" s="31">
        <v>83</v>
      </c>
      <c r="KC234" s="31">
        <v>2</v>
      </c>
      <c r="KD234" s="31" t="s">
        <v>385</v>
      </c>
      <c r="KE234" s="31">
        <v>65</v>
      </c>
      <c r="KF234" s="31" t="s">
        <v>1448</v>
      </c>
      <c r="KG234" s="31" t="s">
        <v>385</v>
      </c>
      <c r="KH234" s="31">
        <v>14</v>
      </c>
      <c r="LC234" s="31">
        <v>2</v>
      </c>
      <c r="LF234" s="31">
        <v>2</v>
      </c>
      <c r="LG234" s="31">
        <v>2</v>
      </c>
      <c r="LH234" s="31">
        <v>2</v>
      </c>
      <c r="LI234" s="31">
        <v>2</v>
      </c>
      <c r="LK234" s="31">
        <v>2</v>
      </c>
      <c r="LM234" s="31">
        <v>2</v>
      </c>
      <c r="LO234" s="31">
        <v>2</v>
      </c>
      <c r="LQ234" s="31">
        <v>2</v>
      </c>
      <c r="LS234" s="31">
        <v>2</v>
      </c>
      <c r="LU234" s="31">
        <v>2</v>
      </c>
      <c r="LW234" s="31">
        <v>2</v>
      </c>
      <c r="LY234" s="31">
        <v>2</v>
      </c>
      <c r="MA234" s="31">
        <v>2</v>
      </c>
      <c r="MC234" s="31">
        <v>2</v>
      </c>
      <c r="ME234" s="31">
        <v>2</v>
      </c>
      <c r="MG234" s="31">
        <v>2</v>
      </c>
      <c r="MI234" s="31">
        <v>2</v>
      </c>
      <c r="MK234" s="31">
        <v>2</v>
      </c>
      <c r="MM234" s="31">
        <v>2</v>
      </c>
      <c r="MO234" s="31">
        <v>2</v>
      </c>
      <c r="MQ234" s="31">
        <v>2</v>
      </c>
      <c r="MS234" s="31">
        <v>2</v>
      </c>
      <c r="MU234" s="31">
        <v>2</v>
      </c>
      <c r="MW234" s="31">
        <v>2</v>
      </c>
      <c r="MY234" s="31" t="s">
        <v>355</v>
      </c>
      <c r="NC234" s="31">
        <v>2</v>
      </c>
      <c r="NE234" s="31">
        <v>2</v>
      </c>
      <c r="NG234" s="31">
        <v>2</v>
      </c>
      <c r="NI234" s="31">
        <v>2</v>
      </c>
      <c r="NK234" s="31">
        <v>2</v>
      </c>
      <c r="NM234" s="31">
        <v>2</v>
      </c>
      <c r="NO234" s="31">
        <v>2</v>
      </c>
      <c r="NQ234" s="31">
        <v>2</v>
      </c>
      <c r="NS234" s="31">
        <v>2</v>
      </c>
      <c r="NU234" s="31">
        <v>2</v>
      </c>
      <c r="NW234" s="31">
        <v>2</v>
      </c>
      <c r="NY234" s="31">
        <v>2</v>
      </c>
      <c r="OA234" s="31">
        <v>2</v>
      </c>
      <c r="OC234" s="31">
        <v>2</v>
      </c>
      <c r="OE234" s="31">
        <v>2</v>
      </c>
      <c r="OG234" s="31">
        <v>2</v>
      </c>
      <c r="OI234" s="31">
        <v>2</v>
      </c>
      <c r="OK234" s="31">
        <v>2</v>
      </c>
      <c r="OM234" s="31">
        <v>2</v>
      </c>
      <c r="OO234" s="31">
        <v>2</v>
      </c>
      <c r="OQ234" s="31" t="s">
        <v>355</v>
      </c>
      <c r="OS234" s="31">
        <v>2</v>
      </c>
      <c r="OU234" s="31">
        <v>2</v>
      </c>
      <c r="OW234" s="31">
        <v>2</v>
      </c>
      <c r="OY234" s="31">
        <v>1</v>
      </c>
      <c r="PA234" s="31">
        <v>2</v>
      </c>
      <c r="PC234" s="31">
        <v>2</v>
      </c>
      <c r="PE234" s="31">
        <v>2</v>
      </c>
      <c r="PG234" s="31">
        <v>2</v>
      </c>
      <c r="PI234" s="31">
        <v>2</v>
      </c>
      <c r="PK234" s="31">
        <v>2</v>
      </c>
      <c r="PM234" s="31">
        <v>2</v>
      </c>
      <c r="PO234" s="31">
        <v>2</v>
      </c>
      <c r="PQ234" s="31">
        <v>2</v>
      </c>
      <c r="PS234" s="31">
        <v>2</v>
      </c>
      <c r="PU234" s="31">
        <v>2</v>
      </c>
      <c r="PW234" s="31">
        <v>2</v>
      </c>
      <c r="PY234" s="31">
        <v>2</v>
      </c>
      <c r="QA234" s="31">
        <v>2</v>
      </c>
      <c r="QC234" s="31">
        <v>2</v>
      </c>
      <c r="QE234" s="31">
        <v>2</v>
      </c>
      <c r="QG234" s="31">
        <v>2</v>
      </c>
      <c r="QI234" s="31" t="s">
        <v>355</v>
      </c>
      <c r="QK234" s="31">
        <v>1</v>
      </c>
      <c r="QL234" s="31">
        <v>2</v>
      </c>
      <c r="QM234" s="31">
        <v>2</v>
      </c>
      <c r="QN234" s="31">
        <v>2</v>
      </c>
      <c r="QO234" s="31">
        <v>2</v>
      </c>
      <c r="QP234" s="31">
        <v>2</v>
      </c>
      <c r="QQ234" s="31">
        <v>2</v>
      </c>
      <c r="QR234" s="31">
        <v>2</v>
      </c>
      <c r="QS234" s="31">
        <v>2</v>
      </c>
      <c r="QT234" s="31">
        <v>2</v>
      </c>
      <c r="QU234" s="31">
        <v>2</v>
      </c>
      <c r="QV234" s="31">
        <v>2</v>
      </c>
      <c r="QW234" s="31">
        <v>2</v>
      </c>
      <c r="QX234" s="31">
        <v>2</v>
      </c>
      <c r="QY234" s="31">
        <v>2</v>
      </c>
      <c r="QZ234" s="31">
        <v>2</v>
      </c>
      <c r="RA234" s="31">
        <v>2</v>
      </c>
      <c r="RB234" s="31">
        <v>2</v>
      </c>
      <c r="RC234" s="31">
        <v>2</v>
      </c>
      <c r="RD234" s="31">
        <v>2</v>
      </c>
      <c r="RE234" s="31">
        <v>2</v>
      </c>
      <c r="RF234" s="31">
        <v>2</v>
      </c>
      <c r="RG234" s="31">
        <v>2</v>
      </c>
      <c r="RH234" s="31">
        <v>2</v>
      </c>
      <c r="RI234" s="31">
        <v>2</v>
      </c>
      <c r="RJ234" s="31">
        <v>2</v>
      </c>
      <c r="RK234" s="31">
        <v>2</v>
      </c>
      <c r="RL234" s="31">
        <v>2</v>
      </c>
      <c r="RM234" s="31">
        <v>2</v>
      </c>
      <c r="RN234" s="31">
        <v>2</v>
      </c>
      <c r="RO234" s="31">
        <v>2</v>
      </c>
      <c r="RP234" s="31">
        <v>2</v>
      </c>
      <c r="RQ234" s="31">
        <v>2</v>
      </c>
      <c r="RR234" s="31">
        <v>2</v>
      </c>
      <c r="RS234" s="31">
        <v>2</v>
      </c>
      <c r="RT234" s="31" t="s">
        <v>2957</v>
      </c>
      <c r="RU234" s="31" t="s">
        <v>3036</v>
      </c>
      <c r="RV234" s="31" t="s">
        <v>355</v>
      </c>
      <c r="RW234" s="31" t="s">
        <v>355</v>
      </c>
      <c r="RX234" s="31">
        <v>2</v>
      </c>
      <c r="RY234" s="31">
        <v>1</v>
      </c>
      <c r="RZ234" s="31">
        <v>2</v>
      </c>
      <c r="SA234" s="31">
        <v>2</v>
      </c>
      <c r="SB234" s="31">
        <v>2</v>
      </c>
      <c r="SC234" s="31">
        <v>2</v>
      </c>
      <c r="SD234" s="31">
        <v>2</v>
      </c>
      <c r="SE234" s="31">
        <v>1</v>
      </c>
      <c r="SF234" s="31">
        <v>2</v>
      </c>
      <c r="SG234" s="31">
        <v>2</v>
      </c>
      <c r="SH234" s="31">
        <v>2</v>
      </c>
      <c r="SI234" s="31">
        <v>2</v>
      </c>
      <c r="SJ234" s="31">
        <v>2</v>
      </c>
      <c r="SK234" s="31">
        <v>2</v>
      </c>
      <c r="SL234" s="31">
        <v>2</v>
      </c>
      <c r="SO234" s="31">
        <v>2</v>
      </c>
      <c r="SP234" s="31">
        <v>2</v>
      </c>
      <c r="SQ234" s="31">
        <v>2</v>
      </c>
      <c r="SR234" s="31">
        <v>2</v>
      </c>
      <c r="SS234" s="31">
        <v>2</v>
      </c>
      <c r="ST234" s="31">
        <v>2</v>
      </c>
      <c r="SU234" s="31">
        <v>2</v>
      </c>
      <c r="SV234" s="31">
        <v>2</v>
      </c>
      <c r="SZ234" s="31">
        <v>2</v>
      </c>
      <c r="TA234" s="31">
        <v>2</v>
      </c>
      <c r="TB234" s="31">
        <v>2</v>
      </c>
      <c r="TC234" s="31">
        <v>2</v>
      </c>
      <c r="TD234" s="31">
        <v>2</v>
      </c>
      <c r="TE234" s="31">
        <v>2</v>
      </c>
      <c r="TF234" s="31">
        <v>2</v>
      </c>
      <c r="TG234" s="31">
        <v>2</v>
      </c>
      <c r="TH234" s="31" t="s">
        <v>1442</v>
      </c>
      <c r="TS234" s="31">
        <v>2</v>
      </c>
      <c r="TT234" s="31">
        <v>2</v>
      </c>
      <c r="TU234" s="31">
        <v>2</v>
      </c>
      <c r="TV234" s="31">
        <v>2</v>
      </c>
      <c r="TW234" s="31">
        <v>2</v>
      </c>
      <c r="TX234" s="31">
        <v>2</v>
      </c>
      <c r="TY234" s="31">
        <v>2</v>
      </c>
      <c r="TZ234" s="31">
        <v>2</v>
      </c>
      <c r="UA234" s="31">
        <v>1</v>
      </c>
    </row>
    <row r="235" spans="1:547" s="31" customFormat="1" ht="13.5" customHeight="1">
      <c r="A235" s="31">
        <f t="shared" si="3"/>
        <v>233</v>
      </c>
      <c r="B235" s="31">
        <v>233</v>
      </c>
      <c r="C235" s="31">
        <v>45</v>
      </c>
      <c r="D235" s="31" t="s">
        <v>2899</v>
      </c>
      <c r="E235" s="31" t="s">
        <v>3037</v>
      </c>
      <c r="H235" s="31">
        <v>42382</v>
      </c>
      <c r="I235" s="31">
        <v>27222</v>
      </c>
      <c r="J235" s="31">
        <v>2</v>
      </c>
      <c r="K235" s="31">
        <v>1</v>
      </c>
      <c r="L235" s="31">
        <v>1</v>
      </c>
      <c r="M235" s="31">
        <v>1</v>
      </c>
      <c r="N235" s="31">
        <v>1</v>
      </c>
      <c r="O235" s="31">
        <v>1</v>
      </c>
      <c r="P235" s="31">
        <v>1</v>
      </c>
      <c r="Q235" s="31">
        <v>1</v>
      </c>
      <c r="R235" s="31">
        <v>42217</v>
      </c>
      <c r="S235" s="31">
        <v>42231</v>
      </c>
      <c r="T235" s="31">
        <v>42387</v>
      </c>
      <c r="W235" s="31">
        <v>1</v>
      </c>
      <c r="X235" s="31">
        <v>2</v>
      </c>
      <c r="Y235" s="31">
        <v>2</v>
      </c>
      <c r="Z235" s="31">
        <v>2</v>
      </c>
      <c r="AA235" s="31">
        <v>2</v>
      </c>
      <c r="AB235" s="31">
        <v>2</v>
      </c>
      <c r="AC235" s="31">
        <v>2</v>
      </c>
      <c r="AD235" s="31">
        <v>2</v>
      </c>
      <c r="AE235" s="31">
        <v>3</v>
      </c>
      <c r="AF235" s="31">
        <v>3</v>
      </c>
      <c r="AG235" s="31">
        <v>1</v>
      </c>
      <c r="AH235" s="31">
        <v>1</v>
      </c>
      <c r="AI235" s="31">
        <v>6</v>
      </c>
      <c r="AJ235" s="31">
        <v>2</v>
      </c>
      <c r="AK235" s="31">
        <v>4</v>
      </c>
      <c r="AL235" s="31">
        <v>2</v>
      </c>
      <c r="AN235" s="31">
        <v>2</v>
      </c>
      <c r="AO235" s="31">
        <v>2</v>
      </c>
      <c r="AP235" s="31">
        <v>2</v>
      </c>
      <c r="AQ235" s="31">
        <v>2</v>
      </c>
      <c r="AR235" s="31">
        <v>2</v>
      </c>
      <c r="AS235" s="31">
        <v>2</v>
      </c>
      <c r="AT235" s="31">
        <v>2</v>
      </c>
      <c r="AU235" s="31">
        <v>2</v>
      </c>
      <c r="AW235" s="31">
        <v>2</v>
      </c>
      <c r="AX235" s="31">
        <v>2</v>
      </c>
      <c r="AY235" s="31">
        <v>2</v>
      </c>
      <c r="AZ235" s="31">
        <v>2</v>
      </c>
      <c r="BA235" s="31">
        <v>2</v>
      </c>
      <c r="BB235" s="31">
        <v>2</v>
      </c>
      <c r="BD235" s="31">
        <v>1</v>
      </c>
      <c r="BE235" s="31">
        <v>2</v>
      </c>
      <c r="BF235" s="31">
        <v>2</v>
      </c>
      <c r="BG235" s="31">
        <v>1</v>
      </c>
      <c r="BH235" s="31">
        <v>1</v>
      </c>
      <c r="BI235" s="31">
        <v>2</v>
      </c>
      <c r="BK235" s="31">
        <v>2</v>
      </c>
      <c r="BL235" s="31">
        <v>2</v>
      </c>
      <c r="BM235" s="31">
        <v>2</v>
      </c>
      <c r="BN235" s="31">
        <v>2</v>
      </c>
      <c r="BO235" s="31">
        <v>2</v>
      </c>
      <c r="BP235" s="31">
        <v>2</v>
      </c>
      <c r="BQ235" s="31">
        <v>4</v>
      </c>
      <c r="BT235" s="31">
        <v>2</v>
      </c>
      <c r="BU235" s="31">
        <v>2</v>
      </c>
      <c r="BV235" s="31">
        <v>2</v>
      </c>
      <c r="BW235" s="31">
        <v>2</v>
      </c>
      <c r="BX235" s="31">
        <v>2</v>
      </c>
      <c r="BY235" s="31">
        <v>1</v>
      </c>
      <c r="BZ235" s="31">
        <v>2</v>
      </c>
      <c r="CA235" s="31">
        <v>2</v>
      </c>
      <c r="CB235" s="31">
        <v>1</v>
      </c>
      <c r="CC235" s="31">
        <v>1</v>
      </c>
      <c r="CD235" s="31">
        <v>1</v>
      </c>
      <c r="CE235" s="31">
        <v>76</v>
      </c>
      <c r="CH235" s="31">
        <v>1</v>
      </c>
      <c r="CM235" s="31">
        <v>21</v>
      </c>
      <c r="DF235" s="31">
        <v>4</v>
      </c>
      <c r="DG235" s="31">
        <v>4</v>
      </c>
      <c r="DH235" s="31">
        <v>4</v>
      </c>
      <c r="DI235" s="31">
        <v>4</v>
      </c>
      <c r="DJ235" s="31">
        <v>4</v>
      </c>
      <c r="DK235" s="31">
        <v>4</v>
      </c>
      <c r="DL235" s="31">
        <v>4</v>
      </c>
      <c r="DM235" s="31">
        <v>3</v>
      </c>
      <c r="DN235" s="31">
        <v>3</v>
      </c>
      <c r="DO235" s="31">
        <v>3</v>
      </c>
      <c r="DP235" s="31">
        <v>4</v>
      </c>
      <c r="DQ235" s="31">
        <v>4</v>
      </c>
      <c r="DR235" s="31">
        <v>45</v>
      </c>
      <c r="DS235" s="31">
        <v>0.55340909090908996</v>
      </c>
      <c r="EV235" s="31">
        <v>1</v>
      </c>
      <c r="EW235" s="31">
        <v>1</v>
      </c>
      <c r="EX235" s="31">
        <v>2</v>
      </c>
      <c r="EY235" s="31">
        <v>2</v>
      </c>
      <c r="EZ235" s="31">
        <v>1</v>
      </c>
      <c r="FA235" s="31">
        <v>1</v>
      </c>
      <c r="FB235" s="31">
        <v>1</v>
      </c>
      <c r="FC235" s="31">
        <v>1</v>
      </c>
      <c r="FK235" s="31">
        <v>2</v>
      </c>
      <c r="FL235" s="31">
        <v>2</v>
      </c>
      <c r="FM235" s="31">
        <v>2</v>
      </c>
      <c r="FN235" s="31">
        <v>2</v>
      </c>
      <c r="FO235" s="31">
        <v>2</v>
      </c>
      <c r="FP235" s="31">
        <v>1</v>
      </c>
      <c r="FQ235" s="31">
        <v>2</v>
      </c>
      <c r="FR235" s="31">
        <v>2</v>
      </c>
      <c r="FS235" s="31">
        <v>4</v>
      </c>
      <c r="FT235" s="31">
        <v>2</v>
      </c>
      <c r="FU235" s="31">
        <v>2</v>
      </c>
      <c r="FV235" s="31">
        <v>2</v>
      </c>
      <c r="FW235" s="31">
        <v>1</v>
      </c>
      <c r="FX235" s="31">
        <v>1</v>
      </c>
      <c r="FY235" s="31">
        <v>2</v>
      </c>
      <c r="GA235" s="31">
        <v>2</v>
      </c>
      <c r="GB235" s="31">
        <v>2</v>
      </c>
      <c r="GC235" s="31">
        <v>1</v>
      </c>
      <c r="GD235" s="31">
        <v>1987</v>
      </c>
      <c r="GE235" s="31">
        <v>1</v>
      </c>
      <c r="GF235" s="31">
        <v>1991</v>
      </c>
      <c r="GG235" s="31">
        <v>1</v>
      </c>
      <c r="GH235" s="31">
        <v>2</v>
      </c>
      <c r="GJ235" s="31">
        <v>1</v>
      </c>
      <c r="GK235" s="31" t="s">
        <v>3038</v>
      </c>
      <c r="GL235" s="31">
        <v>2</v>
      </c>
      <c r="GO235" s="31">
        <v>2</v>
      </c>
      <c r="GQ235" s="31">
        <v>2</v>
      </c>
      <c r="GS235" s="31">
        <v>2</v>
      </c>
      <c r="GU235" s="31">
        <v>2</v>
      </c>
      <c r="GW235" s="31">
        <v>2</v>
      </c>
      <c r="HM235" s="31">
        <v>2</v>
      </c>
      <c r="HP235" s="31">
        <v>2</v>
      </c>
      <c r="HQ235" s="31">
        <v>2</v>
      </c>
      <c r="HR235" s="31">
        <v>2</v>
      </c>
      <c r="HS235" s="31">
        <v>2</v>
      </c>
      <c r="HT235" s="31">
        <v>2</v>
      </c>
      <c r="HU235" s="31">
        <v>2</v>
      </c>
      <c r="HV235" s="31">
        <v>2</v>
      </c>
      <c r="HZ235" s="31">
        <v>2</v>
      </c>
      <c r="IA235" s="31">
        <v>2</v>
      </c>
      <c r="IB235" s="31">
        <v>2</v>
      </c>
      <c r="IC235" s="31">
        <v>2</v>
      </c>
      <c r="ID235" s="31">
        <v>2</v>
      </c>
      <c r="IE235" s="31">
        <v>2</v>
      </c>
      <c r="IF235" s="31">
        <v>2</v>
      </c>
      <c r="IJ235" s="31">
        <v>2</v>
      </c>
      <c r="IK235" s="31">
        <v>2</v>
      </c>
      <c r="IL235" s="31">
        <v>2</v>
      </c>
      <c r="IM235" s="31">
        <v>2</v>
      </c>
      <c r="IN235" s="31">
        <v>2</v>
      </c>
      <c r="IO235" s="31">
        <v>2</v>
      </c>
      <c r="IP235" s="31">
        <v>2</v>
      </c>
      <c r="IT235" s="31">
        <v>2</v>
      </c>
      <c r="IU235" s="31">
        <v>2</v>
      </c>
      <c r="IV235" s="31">
        <v>2</v>
      </c>
      <c r="IW235" s="31">
        <v>2</v>
      </c>
      <c r="IX235" s="31">
        <v>2</v>
      </c>
      <c r="IY235" s="31">
        <v>2</v>
      </c>
      <c r="IZ235" s="31">
        <v>2</v>
      </c>
      <c r="JD235" s="31">
        <v>2</v>
      </c>
      <c r="JE235" s="31">
        <v>2</v>
      </c>
      <c r="JF235" s="31">
        <v>2</v>
      </c>
      <c r="JG235" s="31">
        <v>2</v>
      </c>
      <c r="JH235" s="31">
        <v>2</v>
      </c>
      <c r="JI235" s="31">
        <v>2</v>
      </c>
      <c r="JJ235" s="31">
        <v>2</v>
      </c>
      <c r="JZ235" s="31">
        <v>1</v>
      </c>
      <c r="KC235" s="31">
        <v>1</v>
      </c>
      <c r="LA235" s="31" t="s">
        <v>373</v>
      </c>
      <c r="LB235" s="31" t="s">
        <v>370</v>
      </c>
      <c r="LC235" s="31">
        <v>2</v>
      </c>
      <c r="LE235" s="31" t="s">
        <v>373</v>
      </c>
      <c r="LF235" s="31">
        <v>2</v>
      </c>
      <c r="LG235" s="31">
        <v>2</v>
      </c>
      <c r="LH235" s="31">
        <v>2</v>
      </c>
      <c r="LI235" s="31">
        <v>2</v>
      </c>
      <c r="LK235" s="31">
        <v>2</v>
      </c>
      <c r="LM235" s="31">
        <v>2</v>
      </c>
      <c r="LO235" s="31">
        <v>2</v>
      </c>
      <c r="LQ235" s="31">
        <v>2</v>
      </c>
      <c r="LS235" s="31">
        <v>2</v>
      </c>
      <c r="LU235" s="31">
        <v>2</v>
      </c>
      <c r="LW235" s="31">
        <v>2</v>
      </c>
      <c r="LY235" s="31">
        <v>2</v>
      </c>
      <c r="MA235" s="31">
        <v>2</v>
      </c>
      <c r="MC235" s="31">
        <v>2</v>
      </c>
      <c r="ME235" s="31">
        <v>2</v>
      </c>
      <c r="MG235" s="31">
        <v>2</v>
      </c>
      <c r="MI235" s="31">
        <v>2</v>
      </c>
      <c r="MK235" s="31">
        <v>2</v>
      </c>
      <c r="MM235" s="31">
        <v>2</v>
      </c>
      <c r="MO235" s="31">
        <v>2</v>
      </c>
      <c r="MQ235" s="31">
        <v>2</v>
      </c>
      <c r="MS235" s="31">
        <v>2</v>
      </c>
      <c r="MU235" s="31">
        <v>2</v>
      </c>
      <c r="MW235" s="31">
        <v>2</v>
      </c>
      <c r="MY235" s="31" t="s">
        <v>355</v>
      </c>
      <c r="NC235" s="31">
        <v>2</v>
      </c>
      <c r="NE235" s="31">
        <v>2</v>
      </c>
      <c r="NG235" s="31">
        <v>2</v>
      </c>
      <c r="NI235" s="31">
        <v>2</v>
      </c>
      <c r="NK235" s="31">
        <v>2</v>
      </c>
      <c r="NM235" s="31">
        <v>2</v>
      </c>
      <c r="NO235" s="31">
        <v>2</v>
      </c>
      <c r="NQ235" s="31">
        <v>2</v>
      </c>
      <c r="NS235" s="31">
        <v>2</v>
      </c>
      <c r="NU235" s="31">
        <v>2</v>
      </c>
      <c r="NW235" s="31">
        <v>2</v>
      </c>
      <c r="NY235" s="31">
        <v>2</v>
      </c>
      <c r="OA235" s="31">
        <v>2</v>
      </c>
      <c r="OC235" s="31">
        <v>2</v>
      </c>
      <c r="OE235" s="31">
        <v>2</v>
      </c>
      <c r="OG235" s="31">
        <v>2</v>
      </c>
      <c r="OI235" s="31">
        <v>2</v>
      </c>
      <c r="OK235" s="31">
        <v>2</v>
      </c>
      <c r="OM235" s="31">
        <v>2</v>
      </c>
      <c r="OO235" s="31">
        <v>2</v>
      </c>
      <c r="OQ235" s="31" t="s">
        <v>355</v>
      </c>
      <c r="OS235" s="31">
        <v>2</v>
      </c>
      <c r="OU235" s="31">
        <v>2</v>
      </c>
      <c r="OW235" s="31">
        <v>2</v>
      </c>
      <c r="OY235" s="31">
        <v>2</v>
      </c>
      <c r="PA235" s="31">
        <v>2</v>
      </c>
      <c r="PC235" s="31">
        <v>2</v>
      </c>
      <c r="PE235" s="31">
        <v>2</v>
      </c>
      <c r="PG235" s="31">
        <v>2</v>
      </c>
      <c r="PI235" s="31">
        <v>2</v>
      </c>
      <c r="PK235" s="31">
        <v>2</v>
      </c>
      <c r="PM235" s="31">
        <v>2</v>
      </c>
      <c r="PO235" s="31">
        <v>2</v>
      </c>
      <c r="PQ235" s="31">
        <v>2</v>
      </c>
      <c r="PS235" s="31">
        <v>2</v>
      </c>
      <c r="PU235" s="31">
        <v>2</v>
      </c>
      <c r="PW235" s="31">
        <v>2</v>
      </c>
      <c r="PY235" s="31">
        <v>2</v>
      </c>
      <c r="QA235" s="31">
        <v>2</v>
      </c>
      <c r="QC235" s="31">
        <v>2</v>
      </c>
      <c r="QE235" s="31">
        <v>2</v>
      </c>
      <c r="QG235" s="31">
        <v>2</v>
      </c>
      <c r="QI235" s="31" t="s">
        <v>355</v>
      </c>
      <c r="QK235" s="31">
        <v>1</v>
      </c>
      <c r="QL235" s="31">
        <v>2</v>
      </c>
      <c r="QM235" s="31">
        <v>2</v>
      </c>
      <c r="QN235" s="31">
        <v>2</v>
      </c>
      <c r="QO235" s="31">
        <v>2</v>
      </c>
      <c r="QP235" s="31">
        <v>2</v>
      </c>
      <c r="QQ235" s="31">
        <v>2</v>
      </c>
      <c r="QR235" s="31">
        <v>2</v>
      </c>
      <c r="QS235" s="31">
        <v>2</v>
      </c>
      <c r="QT235" s="31">
        <v>2</v>
      </c>
      <c r="QU235" s="31">
        <v>2</v>
      </c>
      <c r="QV235" s="31">
        <v>2</v>
      </c>
      <c r="QW235" s="31">
        <v>2</v>
      </c>
      <c r="QX235" s="31">
        <v>2</v>
      </c>
      <c r="QY235" s="31">
        <v>2</v>
      </c>
      <c r="QZ235" s="31">
        <v>2</v>
      </c>
      <c r="RA235" s="31">
        <v>2</v>
      </c>
      <c r="RB235" s="31">
        <v>2</v>
      </c>
      <c r="RC235" s="31">
        <v>2</v>
      </c>
      <c r="RD235" s="31">
        <v>2</v>
      </c>
      <c r="RE235" s="31">
        <v>2</v>
      </c>
      <c r="RF235" s="31">
        <v>2</v>
      </c>
      <c r="RG235" s="31">
        <v>2</v>
      </c>
      <c r="RH235" s="31">
        <v>2</v>
      </c>
      <c r="RI235" s="31">
        <v>2</v>
      </c>
      <c r="RJ235" s="31">
        <v>2</v>
      </c>
      <c r="RK235" s="31">
        <v>1</v>
      </c>
      <c r="RL235" s="31">
        <v>2</v>
      </c>
      <c r="RM235" s="31">
        <v>2</v>
      </c>
      <c r="RN235" s="31">
        <v>2</v>
      </c>
      <c r="RO235" s="31">
        <v>2</v>
      </c>
      <c r="RP235" s="31">
        <v>2</v>
      </c>
      <c r="RQ235" s="31">
        <v>2</v>
      </c>
      <c r="RR235" s="31">
        <v>2</v>
      </c>
      <c r="RS235" s="31">
        <v>2</v>
      </c>
      <c r="RT235" s="31" t="s">
        <v>1455</v>
      </c>
      <c r="RU235" s="31" t="s">
        <v>1455</v>
      </c>
      <c r="RV235" s="31" t="s">
        <v>355</v>
      </c>
      <c r="RW235" s="31" t="s">
        <v>355</v>
      </c>
      <c r="RX235" s="31">
        <v>1</v>
      </c>
      <c r="RY235" s="31">
        <v>1</v>
      </c>
      <c r="RZ235" s="31">
        <v>2</v>
      </c>
      <c r="SA235" s="31">
        <v>2</v>
      </c>
      <c r="SB235" s="31">
        <v>2</v>
      </c>
      <c r="SC235" s="31">
        <v>2</v>
      </c>
      <c r="SD235" s="31">
        <v>1</v>
      </c>
      <c r="SE235" s="31">
        <v>1</v>
      </c>
      <c r="SF235" s="31">
        <v>2</v>
      </c>
      <c r="SG235" s="31">
        <v>2</v>
      </c>
      <c r="SH235" s="31">
        <v>2</v>
      </c>
      <c r="SI235" s="31">
        <v>2</v>
      </c>
      <c r="SJ235" s="31">
        <v>2</v>
      </c>
      <c r="SK235" s="31">
        <v>2</v>
      </c>
      <c r="SL235" s="31">
        <v>2</v>
      </c>
      <c r="SM235" s="31" t="s">
        <v>1442</v>
      </c>
      <c r="SO235" s="31">
        <v>1</v>
      </c>
      <c r="SP235" s="31">
        <v>1</v>
      </c>
      <c r="SQ235" s="31">
        <v>1</v>
      </c>
      <c r="SR235" s="31">
        <v>1</v>
      </c>
      <c r="SS235" s="31">
        <v>1</v>
      </c>
      <c r="ST235" s="31">
        <v>1</v>
      </c>
      <c r="SU235" s="31">
        <v>1</v>
      </c>
      <c r="SV235" s="31">
        <v>1</v>
      </c>
      <c r="SW235" s="31" t="s">
        <v>1442</v>
      </c>
      <c r="SX235" s="31">
        <v>1</v>
      </c>
      <c r="SZ235" s="31">
        <v>2</v>
      </c>
      <c r="TA235" s="31">
        <v>2</v>
      </c>
      <c r="TB235" s="31">
        <v>2</v>
      </c>
      <c r="TC235" s="31">
        <v>2</v>
      </c>
      <c r="TD235" s="31">
        <v>2</v>
      </c>
      <c r="TE235" s="31">
        <v>2</v>
      </c>
      <c r="TF235" s="31">
        <v>2</v>
      </c>
      <c r="TG235" s="31">
        <v>2</v>
      </c>
      <c r="TJ235" s="31" t="s">
        <v>1442</v>
      </c>
      <c r="TK235" s="31" t="s">
        <v>1442</v>
      </c>
      <c r="TQ235" s="31">
        <v>5</v>
      </c>
      <c r="TS235" s="31">
        <v>2</v>
      </c>
      <c r="TT235" s="31">
        <v>2</v>
      </c>
      <c r="TU235" s="31">
        <v>2</v>
      </c>
      <c r="TV235" s="31">
        <v>2</v>
      </c>
      <c r="TW235" s="31">
        <v>2</v>
      </c>
      <c r="TX235" s="31">
        <v>2</v>
      </c>
      <c r="TY235" s="31">
        <v>2</v>
      </c>
      <c r="TZ235" s="31">
        <v>2</v>
      </c>
      <c r="UA235" s="31">
        <v>1</v>
      </c>
    </row>
    <row r="236" spans="1:547" s="31" customFormat="1" ht="13.5" customHeight="1">
      <c r="A236" s="31">
        <f t="shared" si="3"/>
        <v>234</v>
      </c>
      <c r="B236" s="31">
        <v>234</v>
      </c>
      <c r="C236" s="31">
        <v>46</v>
      </c>
      <c r="D236" s="31" t="s">
        <v>2899</v>
      </c>
      <c r="E236" s="31" t="s">
        <v>3039</v>
      </c>
      <c r="H236" s="31">
        <v>42508</v>
      </c>
      <c r="I236" s="31">
        <v>14310</v>
      </c>
      <c r="J236" s="31">
        <v>2</v>
      </c>
      <c r="K236" s="31">
        <v>1</v>
      </c>
      <c r="L236" s="31">
        <v>4</v>
      </c>
      <c r="M236" s="31">
        <v>2</v>
      </c>
      <c r="N236" s="31">
        <v>4</v>
      </c>
      <c r="O236" s="31">
        <v>2</v>
      </c>
      <c r="P236" s="31">
        <v>5</v>
      </c>
      <c r="Q236" s="31">
        <v>2</v>
      </c>
      <c r="R236" s="31">
        <v>42309</v>
      </c>
      <c r="S236" s="31">
        <v>42323</v>
      </c>
      <c r="T236" s="31">
        <v>42401</v>
      </c>
      <c r="V236" s="31">
        <v>42606</v>
      </c>
      <c r="W236" s="31">
        <v>2</v>
      </c>
      <c r="X236" s="31">
        <v>1</v>
      </c>
      <c r="Y236" s="31">
        <v>2</v>
      </c>
      <c r="Z236" s="31">
        <v>2</v>
      </c>
      <c r="AA236" s="31">
        <v>2</v>
      </c>
      <c r="AB236" s="31">
        <v>2</v>
      </c>
      <c r="AC236" s="31">
        <v>2</v>
      </c>
      <c r="AD236" s="31">
        <v>2</v>
      </c>
      <c r="AE236" s="31">
        <v>2</v>
      </c>
      <c r="AF236" s="31">
        <v>1</v>
      </c>
      <c r="AG236" s="31">
        <v>1</v>
      </c>
      <c r="AH236" s="31">
        <v>2</v>
      </c>
      <c r="AI236" s="31">
        <v>2</v>
      </c>
      <c r="AJ236" s="31">
        <v>2</v>
      </c>
      <c r="AK236" s="31">
        <v>4</v>
      </c>
      <c r="AL236" s="31">
        <v>2</v>
      </c>
      <c r="AN236" s="31">
        <v>1</v>
      </c>
      <c r="AO236" s="31">
        <v>2</v>
      </c>
      <c r="AP236" s="31">
        <v>2</v>
      </c>
      <c r="AQ236" s="31">
        <v>1</v>
      </c>
      <c r="AR236" s="31">
        <v>1</v>
      </c>
      <c r="AS236" s="31">
        <v>1</v>
      </c>
      <c r="AT236" s="31">
        <v>1</v>
      </c>
      <c r="AU236" s="31">
        <v>2</v>
      </c>
      <c r="AW236" s="31">
        <v>1</v>
      </c>
      <c r="AX236" s="31">
        <v>2</v>
      </c>
      <c r="AY236" s="31">
        <v>2</v>
      </c>
      <c r="AZ236" s="31">
        <v>1</v>
      </c>
      <c r="BA236" s="31">
        <v>1</v>
      </c>
      <c r="BB236" s="31">
        <v>2</v>
      </c>
      <c r="BD236" s="31">
        <v>1</v>
      </c>
      <c r="BE236" s="31">
        <v>2</v>
      </c>
      <c r="BF236" s="31">
        <v>2</v>
      </c>
      <c r="BG236" s="31">
        <v>1</v>
      </c>
      <c r="BH236" s="31">
        <v>1</v>
      </c>
      <c r="BI236" s="31">
        <v>2</v>
      </c>
      <c r="BK236" s="31">
        <v>2</v>
      </c>
      <c r="BL236" s="31">
        <v>1</v>
      </c>
      <c r="BM236" s="31">
        <v>1</v>
      </c>
      <c r="BN236" s="31">
        <v>1</v>
      </c>
      <c r="BO236" s="31">
        <v>2</v>
      </c>
      <c r="BP236" s="31">
        <v>1</v>
      </c>
      <c r="BQ236" s="31">
        <v>1</v>
      </c>
      <c r="BT236" s="31">
        <v>2</v>
      </c>
      <c r="BU236" s="31">
        <v>2</v>
      </c>
      <c r="BV236" s="31">
        <v>2</v>
      </c>
      <c r="BW236" s="31">
        <v>2</v>
      </c>
      <c r="BX236" s="31">
        <v>2</v>
      </c>
      <c r="BY236" s="31">
        <v>1</v>
      </c>
      <c r="BZ236" s="31">
        <v>2</v>
      </c>
      <c r="CA236" s="31">
        <v>2</v>
      </c>
      <c r="CB236" s="31">
        <v>2</v>
      </c>
      <c r="CC236" s="31">
        <v>2</v>
      </c>
      <c r="CD236" s="31">
        <v>1</v>
      </c>
      <c r="CE236" s="31">
        <v>89</v>
      </c>
      <c r="CH236" s="31">
        <v>1</v>
      </c>
      <c r="CM236" s="31">
        <v>2</v>
      </c>
      <c r="CN236" s="31">
        <v>12</v>
      </c>
      <c r="CO236" s="31">
        <v>23</v>
      </c>
      <c r="CP236" s="31">
        <v>14</v>
      </c>
      <c r="CQ236" s="31">
        <v>23</v>
      </c>
      <c r="DA236" s="31">
        <v>1</v>
      </c>
      <c r="DB236" s="31">
        <v>2</v>
      </c>
      <c r="DC236" s="31">
        <v>3</v>
      </c>
      <c r="DD236" s="31">
        <v>4</v>
      </c>
      <c r="DE236" s="31">
        <v>0</v>
      </c>
      <c r="DF236" s="31">
        <v>2</v>
      </c>
      <c r="DG236" s="31">
        <v>3</v>
      </c>
      <c r="DH236" s="31">
        <v>2</v>
      </c>
      <c r="DI236" s="31">
        <v>2</v>
      </c>
      <c r="DJ236" s="31">
        <v>1</v>
      </c>
      <c r="DK236" s="31">
        <v>2</v>
      </c>
      <c r="DL236" s="31">
        <v>2</v>
      </c>
      <c r="DM236" s="31">
        <v>2</v>
      </c>
      <c r="DN236" s="31">
        <v>2</v>
      </c>
      <c r="DO236" s="31">
        <v>1</v>
      </c>
      <c r="DP236" s="31">
        <v>2</v>
      </c>
      <c r="DQ236" s="31">
        <v>4</v>
      </c>
      <c r="DR236" s="31">
        <v>25</v>
      </c>
      <c r="DS236" s="31">
        <v>3.5179020100502498</v>
      </c>
      <c r="EV236" s="31">
        <v>2</v>
      </c>
      <c r="EW236" s="31">
        <v>2</v>
      </c>
      <c r="EX236" s="31">
        <v>2</v>
      </c>
      <c r="EY236" s="31">
        <v>2</v>
      </c>
      <c r="EZ236" s="31">
        <v>1</v>
      </c>
      <c r="FA236" s="31">
        <v>1</v>
      </c>
      <c r="FB236" s="31">
        <v>1</v>
      </c>
      <c r="FC236" s="31">
        <v>1</v>
      </c>
      <c r="FK236" s="31">
        <v>2</v>
      </c>
      <c r="FL236" s="31">
        <v>2</v>
      </c>
      <c r="FM236" s="31">
        <v>2</v>
      </c>
      <c r="FN236" s="31">
        <v>2</v>
      </c>
      <c r="FO236" s="31">
        <v>2</v>
      </c>
      <c r="FP236" s="31">
        <v>2</v>
      </c>
      <c r="FQ236" s="31">
        <v>2</v>
      </c>
      <c r="FR236" s="31">
        <v>2</v>
      </c>
      <c r="FT236" s="31">
        <v>2</v>
      </c>
      <c r="FU236" s="31">
        <v>2</v>
      </c>
      <c r="FV236" s="31">
        <v>2</v>
      </c>
      <c r="FW236" s="31">
        <v>1</v>
      </c>
      <c r="FX236" s="31">
        <v>1</v>
      </c>
      <c r="FY236" s="31">
        <v>2</v>
      </c>
      <c r="GA236" s="31">
        <v>2</v>
      </c>
      <c r="GB236" s="31">
        <v>2</v>
      </c>
      <c r="GC236" s="31">
        <v>1</v>
      </c>
      <c r="GD236" s="31">
        <v>1960</v>
      </c>
      <c r="GE236" s="31">
        <v>2</v>
      </c>
      <c r="GG236" s="31">
        <v>0.5</v>
      </c>
      <c r="GH236" s="31">
        <v>2</v>
      </c>
      <c r="GJ236" s="31">
        <v>2</v>
      </c>
      <c r="GL236" s="31">
        <v>1</v>
      </c>
      <c r="GN236" s="31" t="s">
        <v>355</v>
      </c>
      <c r="GO236" s="31">
        <v>2</v>
      </c>
      <c r="GQ236" s="31">
        <v>2</v>
      </c>
      <c r="GS236" s="31">
        <v>2</v>
      </c>
      <c r="GU236" s="31">
        <v>2</v>
      </c>
      <c r="GW236" s="31">
        <v>2</v>
      </c>
      <c r="HM236" s="31">
        <v>2</v>
      </c>
      <c r="HP236" s="31">
        <v>2</v>
      </c>
      <c r="HQ236" s="31">
        <v>2</v>
      </c>
      <c r="HR236" s="31">
        <v>2</v>
      </c>
      <c r="HS236" s="31">
        <v>2</v>
      </c>
      <c r="HT236" s="31">
        <v>2</v>
      </c>
      <c r="HU236" s="31">
        <v>2</v>
      </c>
      <c r="HV236" s="31">
        <v>2</v>
      </c>
      <c r="HZ236" s="31">
        <v>2</v>
      </c>
      <c r="IA236" s="31">
        <v>2</v>
      </c>
      <c r="IB236" s="31">
        <v>2</v>
      </c>
      <c r="IC236" s="31">
        <v>2</v>
      </c>
      <c r="ID236" s="31">
        <v>2</v>
      </c>
      <c r="IE236" s="31">
        <v>2</v>
      </c>
      <c r="IF236" s="31">
        <v>2</v>
      </c>
      <c r="IJ236" s="31">
        <v>2</v>
      </c>
      <c r="IK236" s="31">
        <v>2</v>
      </c>
      <c r="IL236" s="31">
        <v>2</v>
      </c>
      <c r="IM236" s="31">
        <v>2</v>
      </c>
      <c r="IN236" s="31">
        <v>2</v>
      </c>
      <c r="IO236" s="31">
        <v>2</v>
      </c>
      <c r="IP236" s="31">
        <v>2</v>
      </c>
      <c r="IT236" s="31">
        <v>2</v>
      </c>
      <c r="IU236" s="31">
        <v>2</v>
      </c>
      <c r="IV236" s="31">
        <v>2</v>
      </c>
      <c r="IW236" s="31">
        <v>2</v>
      </c>
      <c r="IX236" s="31">
        <v>2</v>
      </c>
      <c r="IY236" s="31">
        <v>2</v>
      </c>
      <c r="IZ236" s="31">
        <v>2</v>
      </c>
      <c r="JD236" s="31">
        <v>2</v>
      </c>
      <c r="JE236" s="31">
        <v>2</v>
      </c>
      <c r="JF236" s="31">
        <v>2</v>
      </c>
      <c r="JG236" s="31">
        <v>2</v>
      </c>
      <c r="JH236" s="31">
        <v>2</v>
      </c>
      <c r="JI236" s="31">
        <v>2</v>
      </c>
      <c r="JJ236" s="31">
        <v>2</v>
      </c>
      <c r="JZ236" s="31">
        <v>2</v>
      </c>
      <c r="KA236" s="31" t="s">
        <v>2912</v>
      </c>
      <c r="KB236" s="31">
        <v>83</v>
      </c>
      <c r="KC236" s="31">
        <v>2</v>
      </c>
      <c r="KD236" s="31" t="s">
        <v>2912</v>
      </c>
      <c r="KE236" s="31">
        <v>85</v>
      </c>
      <c r="KF236" s="31" t="s">
        <v>1448</v>
      </c>
      <c r="KG236" s="31" t="s">
        <v>3040</v>
      </c>
      <c r="KH236" s="31">
        <v>70</v>
      </c>
      <c r="LA236" s="31" t="s">
        <v>373</v>
      </c>
      <c r="LB236" s="31" t="s">
        <v>3041</v>
      </c>
      <c r="LC236" s="31">
        <v>2</v>
      </c>
      <c r="LE236" s="31" t="s">
        <v>364</v>
      </c>
      <c r="LF236" s="31">
        <v>2</v>
      </c>
      <c r="LG236" s="31">
        <v>2</v>
      </c>
      <c r="LH236" s="31">
        <v>2</v>
      </c>
      <c r="LI236" s="31">
        <v>2</v>
      </c>
      <c r="LK236" s="31">
        <v>2</v>
      </c>
      <c r="LM236" s="31">
        <v>2</v>
      </c>
      <c r="LO236" s="31">
        <v>2</v>
      </c>
      <c r="LQ236" s="31">
        <v>2</v>
      </c>
      <c r="LS236" s="31">
        <v>2</v>
      </c>
      <c r="LU236" s="31">
        <v>2</v>
      </c>
      <c r="LW236" s="31">
        <v>2</v>
      </c>
      <c r="LY236" s="31">
        <v>2</v>
      </c>
      <c r="MA236" s="31">
        <v>2</v>
      </c>
      <c r="MC236" s="31">
        <v>2</v>
      </c>
      <c r="ME236" s="31">
        <v>2</v>
      </c>
      <c r="MG236" s="31">
        <v>2</v>
      </c>
      <c r="MI236" s="31">
        <v>2</v>
      </c>
      <c r="MK236" s="31">
        <v>2</v>
      </c>
      <c r="MM236" s="31">
        <v>2</v>
      </c>
      <c r="MO236" s="31">
        <v>2</v>
      </c>
      <c r="MQ236" s="31">
        <v>2</v>
      </c>
      <c r="MS236" s="31">
        <v>2</v>
      </c>
      <c r="MU236" s="31">
        <v>2</v>
      </c>
      <c r="MW236" s="31">
        <v>2</v>
      </c>
      <c r="MY236" s="31" t="s">
        <v>355</v>
      </c>
      <c r="NC236" s="31">
        <v>2</v>
      </c>
      <c r="NE236" s="31">
        <v>2</v>
      </c>
      <c r="NG236" s="31">
        <v>2</v>
      </c>
      <c r="NI236" s="31">
        <v>2</v>
      </c>
      <c r="NK236" s="31">
        <v>2</v>
      </c>
      <c r="NM236" s="31">
        <v>2</v>
      </c>
      <c r="NO236" s="31">
        <v>2</v>
      </c>
      <c r="NQ236" s="31">
        <v>2</v>
      </c>
      <c r="NS236" s="31">
        <v>2</v>
      </c>
      <c r="NU236" s="31">
        <v>2</v>
      </c>
      <c r="NW236" s="31">
        <v>2</v>
      </c>
      <c r="NY236" s="31">
        <v>2</v>
      </c>
      <c r="OA236" s="31">
        <v>2</v>
      </c>
      <c r="OC236" s="31">
        <v>2</v>
      </c>
      <c r="OE236" s="31">
        <v>2</v>
      </c>
      <c r="OG236" s="31">
        <v>2</v>
      </c>
      <c r="OI236" s="31">
        <v>2</v>
      </c>
      <c r="OK236" s="31">
        <v>2</v>
      </c>
      <c r="OM236" s="31">
        <v>2</v>
      </c>
      <c r="OO236" s="31">
        <v>2</v>
      </c>
      <c r="OQ236" s="31" t="s">
        <v>356</v>
      </c>
      <c r="OR236" s="31">
        <v>20</v>
      </c>
      <c r="OS236" s="31">
        <v>2</v>
      </c>
      <c r="OU236" s="31">
        <v>2</v>
      </c>
      <c r="OW236" s="31">
        <v>2</v>
      </c>
      <c r="OY236" s="31">
        <v>2</v>
      </c>
      <c r="PA236" s="31">
        <v>2</v>
      </c>
      <c r="PC236" s="31">
        <v>2</v>
      </c>
      <c r="PE236" s="31">
        <v>2</v>
      </c>
      <c r="PG236" s="31">
        <v>2</v>
      </c>
      <c r="PI236" s="31">
        <v>2</v>
      </c>
      <c r="PK236" s="31">
        <v>2</v>
      </c>
      <c r="PM236" s="31">
        <v>2</v>
      </c>
      <c r="PO236" s="31">
        <v>2</v>
      </c>
      <c r="PQ236" s="31">
        <v>2</v>
      </c>
      <c r="PS236" s="31">
        <v>2</v>
      </c>
      <c r="PU236" s="31">
        <v>2</v>
      </c>
      <c r="PW236" s="31">
        <v>2</v>
      </c>
      <c r="PY236" s="31">
        <v>2</v>
      </c>
      <c r="QA236" s="31">
        <v>2</v>
      </c>
      <c r="QC236" s="31">
        <v>2</v>
      </c>
      <c r="QE236" s="31">
        <v>2</v>
      </c>
      <c r="QG236" s="31">
        <v>2</v>
      </c>
      <c r="QI236" s="31" t="s">
        <v>355</v>
      </c>
      <c r="QK236" s="31">
        <v>1</v>
      </c>
      <c r="QL236" s="31">
        <v>2</v>
      </c>
      <c r="QM236" s="31">
        <v>2</v>
      </c>
      <c r="QN236" s="31">
        <v>2</v>
      </c>
      <c r="QO236" s="31">
        <v>2</v>
      </c>
      <c r="QP236" s="31">
        <v>1</v>
      </c>
      <c r="QQ236" s="31">
        <v>2</v>
      </c>
      <c r="QR236" s="31">
        <v>2</v>
      </c>
      <c r="QS236" s="31">
        <v>2</v>
      </c>
      <c r="QT236" s="31">
        <v>2</v>
      </c>
      <c r="QU236" s="31">
        <v>2</v>
      </c>
      <c r="QV236" s="31">
        <v>2</v>
      </c>
      <c r="QW236" s="31">
        <v>2</v>
      </c>
      <c r="QX236" s="31">
        <v>2</v>
      </c>
      <c r="QY236" s="31">
        <v>2</v>
      </c>
      <c r="QZ236" s="31">
        <v>2</v>
      </c>
      <c r="RA236" s="31">
        <v>2</v>
      </c>
      <c r="RB236" s="31">
        <v>2</v>
      </c>
      <c r="RC236" s="31">
        <v>2</v>
      </c>
      <c r="RD236" s="31">
        <v>1</v>
      </c>
      <c r="RE236" s="31">
        <v>2</v>
      </c>
      <c r="RF236" s="31">
        <v>2</v>
      </c>
      <c r="RG236" s="31">
        <v>2</v>
      </c>
      <c r="RH236" s="31">
        <v>2</v>
      </c>
      <c r="RI236" s="31">
        <v>2</v>
      </c>
      <c r="RJ236" s="31">
        <v>2</v>
      </c>
      <c r="RK236" s="31">
        <v>2</v>
      </c>
      <c r="RL236" s="31">
        <v>2</v>
      </c>
      <c r="RM236" s="31">
        <v>2</v>
      </c>
      <c r="RN236" s="31">
        <v>2</v>
      </c>
      <c r="RO236" s="31">
        <v>2</v>
      </c>
      <c r="RP236" s="31">
        <v>2</v>
      </c>
      <c r="RQ236" s="31">
        <v>2</v>
      </c>
      <c r="RR236" s="31">
        <v>2</v>
      </c>
      <c r="RS236" s="31">
        <v>2</v>
      </c>
      <c r="RT236" s="31" t="s">
        <v>2957</v>
      </c>
      <c r="RU236" s="31" t="s">
        <v>3042</v>
      </c>
      <c r="RV236" s="31" t="s">
        <v>2248</v>
      </c>
      <c r="RW236" s="31" t="s">
        <v>355</v>
      </c>
      <c r="RX236" s="31">
        <v>1</v>
      </c>
      <c r="RY236" s="31">
        <v>1</v>
      </c>
      <c r="RZ236" s="31">
        <v>2</v>
      </c>
      <c r="SA236" s="31">
        <v>2</v>
      </c>
      <c r="SB236" s="31">
        <v>2</v>
      </c>
      <c r="SC236" s="31">
        <v>2</v>
      </c>
      <c r="SD236" s="31">
        <v>1</v>
      </c>
      <c r="SE236" s="31">
        <v>1</v>
      </c>
      <c r="SF236" s="31">
        <v>2</v>
      </c>
      <c r="SG236" s="31">
        <v>2</v>
      </c>
      <c r="SH236" s="31">
        <v>2</v>
      </c>
      <c r="SI236" s="31">
        <v>2</v>
      </c>
      <c r="SJ236" s="31">
        <v>2</v>
      </c>
      <c r="SK236" s="31">
        <v>2</v>
      </c>
      <c r="SL236" s="31">
        <v>2</v>
      </c>
      <c r="SM236" s="31" t="s">
        <v>2153</v>
      </c>
      <c r="SO236" s="31">
        <v>2</v>
      </c>
      <c r="SP236" s="31">
        <v>2</v>
      </c>
      <c r="SQ236" s="31">
        <v>2</v>
      </c>
      <c r="SR236" s="31">
        <v>2</v>
      </c>
      <c r="SS236" s="31">
        <v>2</v>
      </c>
      <c r="ST236" s="31">
        <v>2</v>
      </c>
      <c r="SU236" s="31">
        <v>2</v>
      </c>
      <c r="SV236" s="31">
        <v>2</v>
      </c>
      <c r="SW236" s="31" t="s">
        <v>1442</v>
      </c>
      <c r="SX236" s="31">
        <v>3</v>
      </c>
      <c r="SZ236" s="31">
        <v>2</v>
      </c>
      <c r="TA236" s="31">
        <v>2</v>
      </c>
      <c r="TB236" s="31">
        <v>2</v>
      </c>
      <c r="TC236" s="31">
        <v>1</v>
      </c>
      <c r="TD236" s="31">
        <v>1</v>
      </c>
      <c r="TE236" s="31">
        <v>1</v>
      </c>
      <c r="TF236" s="31">
        <v>1</v>
      </c>
      <c r="TG236" s="31">
        <v>1</v>
      </c>
      <c r="TH236" s="31" t="s">
        <v>1442</v>
      </c>
      <c r="TJ236" s="31" t="s">
        <v>2153</v>
      </c>
      <c r="TK236" s="31" t="s">
        <v>1442</v>
      </c>
      <c r="TL236" s="31" t="s">
        <v>1443</v>
      </c>
      <c r="TQ236" s="31">
        <v>6</v>
      </c>
      <c r="TS236" s="31">
        <v>1</v>
      </c>
      <c r="TT236" s="31">
        <v>1</v>
      </c>
      <c r="TU236" s="31">
        <v>1</v>
      </c>
      <c r="TV236" s="31">
        <v>1</v>
      </c>
      <c r="TW236" s="31">
        <v>1</v>
      </c>
      <c r="TX236" s="31">
        <v>1</v>
      </c>
      <c r="TY236" s="31">
        <v>1</v>
      </c>
      <c r="TZ236" s="31">
        <v>1</v>
      </c>
      <c r="UA236" s="31">
        <v>1</v>
      </c>
    </row>
    <row r="237" spans="1:547" s="31" customFormat="1" ht="13.5" customHeight="1">
      <c r="A237" s="31">
        <f t="shared" si="3"/>
        <v>235</v>
      </c>
      <c r="B237" s="31">
        <v>235</v>
      </c>
      <c r="C237" s="31">
        <v>47</v>
      </c>
      <c r="D237" s="31" t="s">
        <v>2899</v>
      </c>
      <c r="E237" s="31" t="s">
        <v>3043</v>
      </c>
      <c r="H237" s="31">
        <v>42382</v>
      </c>
      <c r="I237" s="31">
        <v>22357</v>
      </c>
      <c r="J237" s="31">
        <v>2</v>
      </c>
      <c r="K237" s="31">
        <v>1</v>
      </c>
      <c r="L237" s="31">
        <v>4</v>
      </c>
      <c r="M237" s="31">
        <v>1</v>
      </c>
      <c r="N237" s="31">
        <v>1</v>
      </c>
      <c r="O237" s="31">
        <v>1</v>
      </c>
      <c r="P237" s="31">
        <v>1</v>
      </c>
      <c r="Q237" s="31">
        <v>1</v>
      </c>
      <c r="R237" s="31">
        <v>42125</v>
      </c>
      <c r="S237" s="31">
        <v>42309</v>
      </c>
      <c r="T237" s="31">
        <v>42323</v>
      </c>
      <c r="W237" s="31">
        <v>1</v>
      </c>
      <c r="X237" s="31">
        <v>2</v>
      </c>
      <c r="Y237" s="31">
        <v>2</v>
      </c>
      <c r="Z237" s="31">
        <v>2</v>
      </c>
      <c r="AA237" s="31">
        <v>2</v>
      </c>
      <c r="AB237" s="31">
        <v>2</v>
      </c>
      <c r="AC237" s="31">
        <v>2</v>
      </c>
      <c r="AD237" s="31">
        <v>1</v>
      </c>
      <c r="AE237" s="31">
        <v>2</v>
      </c>
      <c r="AF237" s="31">
        <v>3</v>
      </c>
      <c r="AG237" s="31">
        <v>1</v>
      </c>
      <c r="AH237" s="31">
        <v>1</v>
      </c>
      <c r="AI237" s="31">
        <v>6</v>
      </c>
      <c r="AJ237" s="31">
        <v>2</v>
      </c>
      <c r="AK237" s="31">
        <v>4</v>
      </c>
      <c r="AL237" s="31">
        <v>2</v>
      </c>
      <c r="AN237" s="31">
        <v>2</v>
      </c>
      <c r="AO237" s="31">
        <v>2</v>
      </c>
      <c r="AP237" s="31">
        <v>2</v>
      </c>
      <c r="AQ237" s="31">
        <v>2</v>
      </c>
      <c r="AR237" s="31">
        <v>1</v>
      </c>
      <c r="AS237" s="31">
        <v>2</v>
      </c>
      <c r="AT237" s="31">
        <v>2</v>
      </c>
      <c r="AU237" s="31">
        <v>2</v>
      </c>
      <c r="AW237" s="31">
        <v>1</v>
      </c>
      <c r="AX237" s="31">
        <v>2</v>
      </c>
      <c r="AY237" s="31">
        <v>2</v>
      </c>
      <c r="AZ237" s="31">
        <v>1</v>
      </c>
      <c r="BA237" s="31">
        <v>1</v>
      </c>
      <c r="BB237" s="31">
        <v>2</v>
      </c>
      <c r="BD237" s="31">
        <v>2</v>
      </c>
      <c r="BE237" s="31">
        <v>2</v>
      </c>
      <c r="BF237" s="31">
        <v>2</v>
      </c>
      <c r="BG237" s="31">
        <v>1</v>
      </c>
      <c r="BH237" s="31">
        <v>1</v>
      </c>
      <c r="BI237" s="31">
        <v>2</v>
      </c>
      <c r="BK237" s="31">
        <v>2</v>
      </c>
      <c r="BL237" s="31">
        <v>2</v>
      </c>
      <c r="BM237" s="31">
        <v>2</v>
      </c>
      <c r="BN237" s="31">
        <v>2</v>
      </c>
      <c r="BO237" s="31">
        <v>2</v>
      </c>
      <c r="BP237" s="31">
        <v>2</v>
      </c>
      <c r="BQ237" s="31">
        <v>4</v>
      </c>
      <c r="BT237" s="31">
        <v>2</v>
      </c>
      <c r="BU237" s="31">
        <v>2</v>
      </c>
      <c r="BV237" s="31">
        <v>2</v>
      </c>
      <c r="BW237" s="31">
        <v>2</v>
      </c>
      <c r="BX237" s="31">
        <v>2</v>
      </c>
      <c r="BY237" s="31">
        <v>1</v>
      </c>
      <c r="BZ237" s="31">
        <v>2</v>
      </c>
      <c r="CA237" s="31">
        <v>2</v>
      </c>
      <c r="CB237" s="31">
        <v>2</v>
      </c>
      <c r="CC237" s="31">
        <v>2</v>
      </c>
      <c r="CD237" s="31">
        <v>1</v>
      </c>
      <c r="CE237" s="31">
        <v>104</v>
      </c>
      <c r="CH237" s="31">
        <v>1</v>
      </c>
      <c r="CM237" s="31">
        <v>13</v>
      </c>
      <c r="CN237" s="31">
        <v>20</v>
      </c>
      <c r="CO237" s="31">
        <v>25</v>
      </c>
      <c r="DA237" s="31">
        <v>2</v>
      </c>
      <c r="DB237" s="31">
        <v>4</v>
      </c>
      <c r="DC237" s="31">
        <v>6</v>
      </c>
      <c r="DF237" s="31">
        <v>4</v>
      </c>
      <c r="DG237" s="31">
        <v>4</v>
      </c>
      <c r="DH237" s="31">
        <v>4</v>
      </c>
      <c r="DI237" s="31">
        <v>4</v>
      </c>
      <c r="DJ237" s="31">
        <v>3</v>
      </c>
      <c r="DK237" s="31">
        <v>3</v>
      </c>
      <c r="DL237" s="31">
        <v>4</v>
      </c>
      <c r="DM237" s="31">
        <v>3</v>
      </c>
      <c r="DN237" s="31">
        <v>4</v>
      </c>
      <c r="DO237" s="31">
        <v>3</v>
      </c>
      <c r="DP237" s="31">
        <v>4</v>
      </c>
      <c r="DQ237" s="31">
        <v>4</v>
      </c>
      <c r="DR237" s="31">
        <v>44</v>
      </c>
      <c r="DS237" s="31">
        <v>0.47373540856031099</v>
      </c>
      <c r="DT237" s="31">
        <v>4.95</v>
      </c>
      <c r="DV237" s="31">
        <v>3.17</v>
      </c>
      <c r="DW237" s="31" t="s">
        <v>2901</v>
      </c>
      <c r="EB237" s="31">
        <v>79</v>
      </c>
      <c r="EC237" s="31">
        <v>72</v>
      </c>
      <c r="ED237" s="31">
        <v>127</v>
      </c>
      <c r="EE237" s="31" t="s">
        <v>2902</v>
      </c>
      <c r="EV237" s="31">
        <v>1</v>
      </c>
      <c r="EW237" s="31">
        <v>2</v>
      </c>
      <c r="EX237" s="31">
        <v>2</v>
      </c>
      <c r="EY237" s="31">
        <v>2</v>
      </c>
      <c r="EZ237" s="31">
        <v>1</v>
      </c>
      <c r="FA237" s="31">
        <v>1</v>
      </c>
      <c r="FB237" s="31">
        <v>1</v>
      </c>
      <c r="FC237" s="31">
        <v>1</v>
      </c>
      <c r="FD237" s="31">
        <v>99.5</v>
      </c>
      <c r="FE237" s="31">
        <v>95.5</v>
      </c>
      <c r="FK237" s="31">
        <v>1</v>
      </c>
      <c r="FL237" s="31">
        <v>1</v>
      </c>
      <c r="FM237" s="31">
        <v>1</v>
      </c>
      <c r="FN237" s="31">
        <v>1</v>
      </c>
      <c r="FO237" s="31">
        <v>2</v>
      </c>
      <c r="FP237" s="31">
        <v>2</v>
      </c>
      <c r="FQ237" s="31">
        <v>2</v>
      </c>
      <c r="FR237" s="31">
        <v>2</v>
      </c>
      <c r="FS237" s="31">
        <v>4</v>
      </c>
      <c r="FT237" s="31">
        <v>1</v>
      </c>
      <c r="FU237" s="31">
        <v>2</v>
      </c>
      <c r="FV237" s="31">
        <v>1</v>
      </c>
      <c r="FW237" s="31">
        <v>1</v>
      </c>
      <c r="FX237" s="31">
        <v>1</v>
      </c>
      <c r="FY237" s="31">
        <v>2</v>
      </c>
      <c r="GA237" s="31">
        <v>2</v>
      </c>
      <c r="GB237" s="31">
        <v>2</v>
      </c>
      <c r="GC237" s="31">
        <v>1</v>
      </c>
      <c r="GD237" s="31">
        <v>1977</v>
      </c>
      <c r="GE237" s="31">
        <v>2</v>
      </c>
      <c r="GG237" s="31">
        <v>1</v>
      </c>
      <c r="GH237" s="31">
        <v>2</v>
      </c>
      <c r="GJ237" s="31">
        <v>2</v>
      </c>
      <c r="GL237" s="31">
        <v>1</v>
      </c>
      <c r="GM237" s="31">
        <v>42309</v>
      </c>
      <c r="GN237" s="31" t="s">
        <v>355</v>
      </c>
      <c r="GO237" s="31">
        <v>2</v>
      </c>
      <c r="GQ237" s="31">
        <v>1</v>
      </c>
      <c r="GR237" s="31" t="s">
        <v>2042</v>
      </c>
      <c r="GS237" s="31">
        <v>1</v>
      </c>
      <c r="GT237" s="31" t="s">
        <v>2395</v>
      </c>
      <c r="GU237" s="31">
        <v>2</v>
      </c>
      <c r="GW237" s="31">
        <v>2</v>
      </c>
      <c r="HM237" s="31">
        <v>2</v>
      </c>
      <c r="HP237" s="31">
        <v>2</v>
      </c>
      <c r="HQ237" s="31">
        <v>2</v>
      </c>
      <c r="HR237" s="31">
        <v>2</v>
      </c>
      <c r="HS237" s="31">
        <v>2</v>
      </c>
      <c r="HT237" s="31">
        <v>2</v>
      </c>
      <c r="HU237" s="31">
        <v>2</v>
      </c>
      <c r="HV237" s="31">
        <v>2</v>
      </c>
      <c r="HZ237" s="31">
        <v>1</v>
      </c>
      <c r="IA237" s="31">
        <v>1</v>
      </c>
      <c r="IB237" s="31">
        <v>2</v>
      </c>
      <c r="IC237" s="31">
        <v>2</v>
      </c>
      <c r="ID237" s="31">
        <v>2</v>
      </c>
      <c r="IE237" s="31">
        <v>2</v>
      </c>
      <c r="IF237" s="31">
        <v>2</v>
      </c>
      <c r="IJ237" s="31">
        <v>2</v>
      </c>
      <c r="IK237" s="31">
        <v>2</v>
      </c>
      <c r="IL237" s="31">
        <v>2</v>
      </c>
      <c r="IM237" s="31">
        <v>2</v>
      </c>
      <c r="IN237" s="31">
        <v>2</v>
      </c>
      <c r="IO237" s="31">
        <v>2</v>
      </c>
      <c r="IP237" s="31">
        <v>2</v>
      </c>
      <c r="IT237" s="31">
        <v>2</v>
      </c>
      <c r="IU237" s="31">
        <v>2</v>
      </c>
      <c r="IV237" s="31">
        <v>2</v>
      </c>
      <c r="IW237" s="31">
        <v>2</v>
      </c>
      <c r="IX237" s="31">
        <v>2</v>
      </c>
      <c r="IY237" s="31">
        <v>2</v>
      </c>
      <c r="IZ237" s="31">
        <v>2</v>
      </c>
      <c r="JD237" s="31">
        <v>2</v>
      </c>
      <c r="JE237" s="31">
        <v>2</v>
      </c>
      <c r="JF237" s="31">
        <v>2</v>
      </c>
      <c r="JG237" s="31">
        <v>2</v>
      </c>
      <c r="JH237" s="31">
        <v>2</v>
      </c>
      <c r="JI237" s="31">
        <v>2</v>
      </c>
      <c r="JJ237" s="31">
        <v>2</v>
      </c>
      <c r="JQ237" s="31" t="s">
        <v>3044</v>
      </c>
      <c r="JZ237" s="31">
        <v>2</v>
      </c>
      <c r="KB237" s="31">
        <v>80</v>
      </c>
      <c r="KC237" s="31">
        <v>2</v>
      </c>
      <c r="KD237" s="31" t="s">
        <v>3045</v>
      </c>
      <c r="LA237" s="31" t="s">
        <v>370</v>
      </c>
      <c r="LB237" s="31" t="s">
        <v>3046</v>
      </c>
      <c r="LC237" s="31">
        <v>2</v>
      </c>
      <c r="LF237" s="31">
        <v>2</v>
      </c>
      <c r="LG237" s="31">
        <v>2</v>
      </c>
      <c r="LH237" s="31">
        <v>1</v>
      </c>
      <c r="LI237" s="31">
        <v>2</v>
      </c>
      <c r="LK237" s="31">
        <v>2</v>
      </c>
      <c r="LM237" s="31">
        <v>2</v>
      </c>
      <c r="LO237" s="31">
        <v>1</v>
      </c>
      <c r="LP237" s="31">
        <v>15</v>
      </c>
      <c r="LQ237" s="31">
        <v>2</v>
      </c>
      <c r="LS237" s="31">
        <v>2</v>
      </c>
      <c r="LU237" s="31">
        <v>2</v>
      </c>
      <c r="LW237" s="31">
        <v>2</v>
      </c>
      <c r="LY237" s="31">
        <v>2</v>
      </c>
      <c r="MA237" s="31">
        <v>2</v>
      </c>
      <c r="MC237" s="31">
        <v>2</v>
      </c>
      <c r="ME237" s="31">
        <v>2</v>
      </c>
      <c r="MG237" s="31">
        <v>2</v>
      </c>
      <c r="MI237" s="31">
        <v>2</v>
      </c>
      <c r="MK237" s="31">
        <v>2</v>
      </c>
      <c r="MM237" s="31">
        <v>2</v>
      </c>
      <c r="MO237" s="31">
        <v>2</v>
      </c>
      <c r="MQ237" s="31">
        <v>2</v>
      </c>
      <c r="MS237" s="31">
        <v>2</v>
      </c>
      <c r="MU237" s="31">
        <v>2</v>
      </c>
      <c r="MW237" s="31">
        <v>2</v>
      </c>
      <c r="MY237" s="31" t="s">
        <v>355</v>
      </c>
      <c r="NC237" s="31">
        <v>2</v>
      </c>
      <c r="NE237" s="31">
        <v>2</v>
      </c>
      <c r="NG237" s="31">
        <v>2</v>
      </c>
      <c r="NI237" s="31">
        <v>2</v>
      </c>
      <c r="NK237" s="31">
        <v>2</v>
      </c>
      <c r="NM237" s="31">
        <v>2</v>
      </c>
      <c r="NO237" s="31">
        <v>2</v>
      </c>
      <c r="NQ237" s="31">
        <v>2</v>
      </c>
      <c r="NS237" s="31">
        <v>2</v>
      </c>
      <c r="NU237" s="31">
        <v>2</v>
      </c>
      <c r="NW237" s="31">
        <v>2</v>
      </c>
      <c r="NY237" s="31">
        <v>2</v>
      </c>
      <c r="OA237" s="31">
        <v>2</v>
      </c>
      <c r="OC237" s="31">
        <v>2</v>
      </c>
      <c r="OE237" s="31">
        <v>2</v>
      </c>
      <c r="OG237" s="31">
        <v>2</v>
      </c>
      <c r="OI237" s="31">
        <v>2</v>
      </c>
      <c r="OK237" s="31">
        <v>2</v>
      </c>
      <c r="OM237" s="31">
        <v>2</v>
      </c>
      <c r="OO237" s="31">
        <v>2</v>
      </c>
      <c r="OQ237" s="31" t="s">
        <v>355</v>
      </c>
      <c r="OS237" s="31">
        <v>2</v>
      </c>
      <c r="OU237" s="31">
        <v>2</v>
      </c>
      <c r="OW237" s="31">
        <v>2</v>
      </c>
      <c r="OY237" s="31">
        <v>2</v>
      </c>
      <c r="PA237" s="31">
        <v>2</v>
      </c>
      <c r="PC237" s="31">
        <v>2</v>
      </c>
      <c r="PE237" s="31">
        <v>2</v>
      </c>
      <c r="PG237" s="31">
        <v>2</v>
      </c>
      <c r="PI237" s="31">
        <v>2</v>
      </c>
      <c r="PK237" s="31">
        <v>2</v>
      </c>
      <c r="PM237" s="31">
        <v>2</v>
      </c>
      <c r="PO237" s="31">
        <v>2</v>
      </c>
      <c r="PQ237" s="31">
        <v>2</v>
      </c>
      <c r="PS237" s="31">
        <v>2</v>
      </c>
      <c r="PU237" s="31">
        <v>2</v>
      </c>
      <c r="PW237" s="31">
        <v>2</v>
      </c>
      <c r="PY237" s="31">
        <v>2</v>
      </c>
      <c r="QA237" s="31">
        <v>2</v>
      </c>
      <c r="QC237" s="31">
        <v>2</v>
      </c>
      <c r="QE237" s="31">
        <v>2</v>
      </c>
      <c r="QG237" s="31">
        <v>2</v>
      </c>
      <c r="QI237" s="31" t="s">
        <v>355</v>
      </c>
      <c r="QK237" s="31">
        <v>1</v>
      </c>
      <c r="QL237" s="31">
        <v>2</v>
      </c>
      <c r="QM237" s="31">
        <v>2</v>
      </c>
      <c r="QN237" s="31">
        <v>2</v>
      </c>
      <c r="QO237" s="31">
        <v>2</v>
      </c>
      <c r="QP237" s="31">
        <v>2</v>
      </c>
      <c r="QQ237" s="31">
        <v>2</v>
      </c>
      <c r="QR237" s="31">
        <v>2</v>
      </c>
      <c r="QS237" s="31">
        <v>2</v>
      </c>
      <c r="QT237" s="31">
        <v>2</v>
      </c>
      <c r="QU237" s="31">
        <v>2</v>
      </c>
      <c r="QV237" s="31">
        <v>2</v>
      </c>
      <c r="QW237" s="31">
        <v>2</v>
      </c>
      <c r="QX237" s="31">
        <v>2</v>
      </c>
      <c r="QY237" s="31">
        <v>2</v>
      </c>
      <c r="QZ237" s="31">
        <v>2</v>
      </c>
      <c r="RA237" s="31">
        <v>2</v>
      </c>
      <c r="RB237" s="31">
        <v>2</v>
      </c>
      <c r="RC237" s="31">
        <v>2</v>
      </c>
      <c r="RD237" s="31">
        <v>2</v>
      </c>
      <c r="RE237" s="31">
        <v>2</v>
      </c>
      <c r="RF237" s="31">
        <v>2</v>
      </c>
      <c r="RG237" s="31">
        <v>2</v>
      </c>
      <c r="RH237" s="31">
        <v>2</v>
      </c>
      <c r="RI237" s="31">
        <v>2</v>
      </c>
      <c r="RJ237" s="31">
        <v>2</v>
      </c>
      <c r="RK237" s="31">
        <v>2</v>
      </c>
      <c r="RL237" s="31">
        <v>2</v>
      </c>
      <c r="RM237" s="31">
        <v>2</v>
      </c>
      <c r="RN237" s="31">
        <v>2</v>
      </c>
      <c r="RO237" s="31">
        <v>2</v>
      </c>
      <c r="RP237" s="31">
        <v>2</v>
      </c>
      <c r="RQ237" s="31">
        <v>2</v>
      </c>
      <c r="RR237" s="31">
        <v>1</v>
      </c>
      <c r="RS237" s="31">
        <v>2</v>
      </c>
      <c r="RT237" s="31" t="s">
        <v>3047</v>
      </c>
      <c r="RU237" s="31" t="s">
        <v>3047</v>
      </c>
      <c r="RV237" s="31" t="s">
        <v>355</v>
      </c>
      <c r="RW237" s="31" t="s">
        <v>355</v>
      </c>
      <c r="RX237" s="31">
        <v>4</v>
      </c>
      <c r="RY237" s="31">
        <v>2</v>
      </c>
      <c r="RZ237" s="31">
        <v>2</v>
      </c>
      <c r="SA237" s="31">
        <v>2</v>
      </c>
      <c r="SB237" s="31">
        <v>2</v>
      </c>
      <c r="SC237" s="31">
        <v>2</v>
      </c>
      <c r="SD237" s="31">
        <v>4</v>
      </c>
      <c r="SE237" s="31">
        <v>2</v>
      </c>
      <c r="SF237" s="31">
        <v>2</v>
      </c>
      <c r="SG237" s="31">
        <v>2</v>
      </c>
      <c r="SH237" s="31">
        <v>2</v>
      </c>
      <c r="SI237" s="31">
        <v>2</v>
      </c>
      <c r="SJ237" s="31">
        <v>2</v>
      </c>
      <c r="SK237" s="31">
        <v>2</v>
      </c>
      <c r="SL237" s="31">
        <v>2</v>
      </c>
      <c r="SO237" s="31">
        <v>1</v>
      </c>
      <c r="SP237" s="31">
        <v>2</v>
      </c>
      <c r="SQ237" s="31">
        <v>2</v>
      </c>
      <c r="SR237" s="31">
        <v>1</v>
      </c>
      <c r="SS237" s="31">
        <v>1</v>
      </c>
      <c r="ST237" s="31">
        <v>2</v>
      </c>
      <c r="SU237" s="31">
        <v>2</v>
      </c>
      <c r="SV237" s="31">
        <v>1</v>
      </c>
      <c r="SW237" s="31" t="s">
        <v>1442</v>
      </c>
      <c r="SX237" s="31">
        <v>2</v>
      </c>
      <c r="SZ237" s="31">
        <v>2</v>
      </c>
      <c r="TA237" s="31">
        <v>2</v>
      </c>
      <c r="TB237" s="31">
        <v>2</v>
      </c>
      <c r="TC237" s="31">
        <v>2</v>
      </c>
      <c r="TD237" s="31">
        <v>2</v>
      </c>
      <c r="TE237" s="31">
        <v>2</v>
      </c>
      <c r="TF237" s="31">
        <v>2</v>
      </c>
      <c r="TG237" s="31">
        <v>2</v>
      </c>
      <c r="TJ237" s="31" t="s">
        <v>3048</v>
      </c>
      <c r="TK237" s="31" t="s">
        <v>1442</v>
      </c>
      <c r="TS237" s="31">
        <v>1</v>
      </c>
      <c r="TT237" s="31">
        <v>2</v>
      </c>
      <c r="TU237" s="31">
        <v>2</v>
      </c>
      <c r="TV237" s="31">
        <v>1</v>
      </c>
      <c r="TW237" s="31">
        <v>1</v>
      </c>
      <c r="TX237" s="31">
        <v>2</v>
      </c>
      <c r="TY237" s="31">
        <v>2</v>
      </c>
      <c r="TZ237" s="31">
        <v>1</v>
      </c>
      <c r="UA237" s="31">
        <v>1</v>
      </c>
    </row>
    <row r="238" spans="1:547" s="31" customFormat="1" ht="13.5" customHeight="1">
      <c r="A238" s="31">
        <f t="shared" si="3"/>
        <v>236</v>
      </c>
      <c r="B238" s="31">
        <v>236</v>
      </c>
      <c r="C238" s="31">
        <v>48</v>
      </c>
      <c r="D238" s="31" t="s">
        <v>2899</v>
      </c>
      <c r="E238" s="31" t="s">
        <v>3049</v>
      </c>
      <c r="H238" s="31">
        <v>42502</v>
      </c>
      <c r="I238" s="31">
        <v>17330</v>
      </c>
      <c r="J238" s="31">
        <v>2</v>
      </c>
      <c r="K238" s="31">
        <v>1</v>
      </c>
      <c r="L238" s="31">
        <v>2</v>
      </c>
      <c r="M238" s="31">
        <v>1</v>
      </c>
      <c r="N238" s="31">
        <v>2</v>
      </c>
      <c r="O238" s="31">
        <v>1</v>
      </c>
      <c r="P238" s="31">
        <v>3</v>
      </c>
      <c r="Q238" s="31">
        <v>2</v>
      </c>
      <c r="R238" s="31">
        <v>41913</v>
      </c>
      <c r="S238" s="31">
        <v>42036</v>
      </c>
      <c r="T238" s="31">
        <v>42445</v>
      </c>
      <c r="W238" s="31">
        <v>1</v>
      </c>
      <c r="X238" s="31">
        <v>2</v>
      </c>
      <c r="Y238" s="31">
        <v>2</v>
      </c>
      <c r="Z238" s="31">
        <v>2</v>
      </c>
      <c r="AA238" s="31">
        <v>2</v>
      </c>
      <c r="AB238" s="31">
        <v>2</v>
      </c>
      <c r="AC238" s="31">
        <v>2</v>
      </c>
      <c r="AD238" s="31">
        <v>2</v>
      </c>
      <c r="AE238" s="31">
        <v>3</v>
      </c>
      <c r="AF238" s="31">
        <v>1</v>
      </c>
      <c r="AG238" s="31">
        <v>1</v>
      </c>
      <c r="AH238" s="31">
        <v>2</v>
      </c>
      <c r="AI238" s="31">
        <v>6</v>
      </c>
      <c r="AJ238" s="31">
        <v>2</v>
      </c>
      <c r="AK238" s="31">
        <v>4</v>
      </c>
      <c r="AL238" s="31">
        <v>3</v>
      </c>
      <c r="AN238" s="31">
        <v>2</v>
      </c>
      <c r="AO238" s="31">
        <v>2</v>
      </c>
      <c r="AP238" s="31">
        <v>2</v>
      </c>
      <c r="AQ238" s="31">
        <v>2</v>
      </c>
      <c r="AR238" s="31">
        <v>2</v>
      </c>
      <c r="AS238" s="31">
        <v>2</v>
      </c>
      <c r="AT238" s="31">
        <v>2</v>
      </c>
      <c r="AU238" s="31">
        <v>2</v>
      </c>
      <c r="AW238" s="31">
        <v>2</v>
      </c>
      <c r="AX238" s="31">
        <v>2</v>
      </c>
      <c r="AY238" s="31">
        <v>2</v>
      </c>
      <c r="AZ238" s="31">
        <v>2</v>
      </c>
      <c r="BA238" s="31">
        <v>2</v>
      </c>
      <c r="BB238" s="31">
        <v>2</v>
      </c>
      <c r="BD238" s="31">
        <v>2</v>
      </c>
      <c r="BE238" s="31">
        <v>2</v>
      </c>
      <c r="BF238" s="31">
        <v>2</v>
      </c>
      <c r="BG238" s="31">
        <v>1</v>
      </c>
      <c r="BH238" s="31">
        <v>1</v>
      </c>
      <c r="BI238" s="31">
        <v>2</v>
      </c>
      <c r="BK238" s="31">
        <v>2</v>
      </c>
      <c r="BL238" s="31">
        <v>2</v>
      </c>
      <c r="BM238" s="31">
        <v>2</v>
      </c>
      <c r="BN238" s="31">
        <v>2</v>
      </c>
      <c r="BO238" s="31">
        <v>2</v>
      </c>
      <c r="BP238" s="31">
        <v>2</v>
      </c>
      <c r="BQ238" s="31">
        <v>3</v>
      </c>
      <c r="BT238" s="31">
        <v>2</v>
      </c>
      <c r="BU238" s="31">
        <v>2</v>
      </c>
      <c r="BV238" s="31">
        <v>2</v>
      </c>
      <c r="BW238" s="31">
        <v>2</v>
      </c>
      <c r="BX238" s="31">
        <v>2</v>
      </c>
      <c r="BY238" s="31">
        <v>1</v>
      </c>
      <c r="BZ238" s="31">
        <v>2</v>
      </c>
      <c r="CA238" s="31">
        <v>2</v>
      </c>
      <c r="CB238" s="31">
        <v>2</v>
      </c>
      <c r="CC238" s="31">
        <v>2</v>
      </c>
      <c r="CD238" s="31">
        <v>1</v>
      </c>
      <c r="CE238" s="31">
        <v>106</v>
      </c>
      <c r="CH238" s="31">
        <v>1</v>
      </c>
      <c r="CM238" s="31">
        <v>24</v>
      </c>
      <c r="CN238" s="31">
        <v>25</v>
      </c>
      <c r="CO238" s="31">
        <v>19</v>
      </c>
      <c r="CP238" s="31">
        <v>11</v>
      </c>
      <c r="DA238" s="31">
        <v>4</v>
      </c>
      <c r="DB238" s="31">
        <v>2</v>
      </c>
      <c r="DC238" s="31">
        <v>12</v>
      </c>
      <c r="DF238" s="31">
        <v>4</v>
      </c>
      <c r="DG238" s="31">
        <v>4</v>
      </c>
      <c r="DH238" s="31">
        <v>4</v>
      </c>
      <c r="DI238" s="31">
        <v>4</v>
      </c>
      <c r="DJ238" s="31">
        <v>3</v>
      </c>
      <c r="DK238" s="31">
        <v>2</v>
      </c>
      <c r="DL238" s="31">
        <v>2</v>
      </c>
      <c r="DM238" s="31">
        <v>1</v>
      </c>
      <c r="DN238" s="31">
        <v>0</v>
      </c>
      <c r="DO238" s="31">
        <v>4</v>
      </c>
      <c r="DP238" s="31">
        <v>4</v>
      </c>
      <c r="DQ238" s="31">
        <v>4</v>
      </c>
      <c r="DR238" s="31">
        <v>36</v>
      </c>
      <c r="DS238" s="31">
        <v>0.62011884550084795</v>
      </c>
      <c r="DT238" s="31">
        <v>0.78</v>
      </c>
      <c r="DV238" s="31">
        <v>3.17</v>
      </c>
      <c r="DW238" s="31" t="s">
        <v>2901</v>
      </c>
      <c r="EB238" s="31">
        <v>71</v>
      </c>
      <c r="EC238" s="31">
        <v>72</v>
      </c>
      <c r="ED238" s="31">
        <v>127</v>
      </c>
      <c r="EE238" s="31" t="s">
        <v>2902</v>
      </c>
      <c r="EV238" s="31">
        <v>2</v>
      </c>
      <c r="EW238" s="31">
        <v>2</v>
      </c>
      <c r="EX238" s="31">
        <v>2</v>
      </c>
      <c r="EY238" s="31">
        <v>1</v>
      </c>
      <c r="FA238" s="31">
        <v>3</v>
      </c>
      <c r="FB238" s="31">
        <v>1</v>
      </c>
      <c r="FC238" s="31">
        <v>3</v>
      </c>
      <c r="FD238" s="31">
        <v>110</v>
      </c>
      <c r="FE238" s="31">
        <v>105</v>
      </c>
      <c r="FF238" s="31">
        <v>76.900000000000006</v>
      </c>
      <c r="FI238" s="31">
        <v>98</v>
      </c>
      <c r="FJ238" s="31">
        <v>0.1</v>
      </c>
      <c r="FK238" s="31">
        <v>1</v>
      </c>
      <c r="FL238" s="31">
        <v>2</v>
      </c>
      <c r="FM238" s="31">
        <v>2</v>
      </c>
      <c r="FN238" s="31">
        <v>2</v>
      </c>
      <c r="FO238" s="31">
        <v>2</v>
      </c>
      <c r="FP238" s="31">
        <v>2</v>
      </c>
      <c r="FQ238" s="31">
        <v>2</v>
      </c>
      <c r="FR238" s="31">
        <v>2</v>
      </c>
      <c r="FS238" s="31">
        <v>4</v>
      </c>
      <c r="FT238" s="31">
        <v>2</v>
      </c>
      <c r="FU238" s="31">
        <v>2</v>
      </c>
      <c r="FV238" s="31">
        <v>2</v>
      </c>
      <c r="FW238" s="31">
        <v>1</v>
      </c>
      <c r="FX238" s="31">
        <v>1</v>
      </c>
      <c r="FY238" s="31">
        <v>2</v>
      </c>
      <c r="GA238" s="31">
        <v>2</v>
      </c>
      <c r="GB238" s="31">
        <v>2</v>
      </c>
      <c r="GC238" s="31">
        <v>1</v>
      </c>
      <c r="GD238" s="31">
        <v>1962</v>
      </c>
      <c r="GE238" s="31">
        <v>1</v>
      </c>
      <c r="GF238" s="31">
        <v>1970</v>
      </c>
      <c r="GG238" s="31">
        <v>0.5</v>
      </c>
      <c r="GH238" s="31">
        <v>2</v>
      </c>
      <c r="GJ238" s="31">
        <v>1</v>
      </c>
      <c r="GK238" s="31" t="s">
        <v>2277</v>
      </c>
      <c r="GL238" s="31">
        <v>1</v>
      </c>
      <c r="GM238" s="31">
        <v>42430</v>
      </c>
      <c r="GN238" s="31" t="s">
        <v>355</v>
      </c>
      <c r="GO238" s="31">
        <v>2</v>
      </c>
      <c r="GQ238" s="31">
        <v>2</v>
      </c>
      <c r="GS238" s="31">
        <v>1</v>
      </c>
      <c r="GT238" s="31" t="s">
        <v>3050</v>
      </c>
      <c r="GU238" s="31">
        <v>2</v>
      </c>
      <c r="GW238" s="31">
        <v>2</v>
      </c>
      <c r="HM238" s="31">
        <v>2</v>
      </c>
      <c r="HP238" s="31">
        <v>2</v>
      </c>
      <c r="HQ238" s="31">
        <v>2</v>
      </c>
      <c r="HR238" s="31">
        <v>2</v>
      </c>
      <c r="HS238" s="31">
        <v>2</v>
      </c>
      <c r="HT238" s="31">
        <v>2</v>
      </c>
      <c r="HU238" s="31">
        <v>2</v>
      </c>
      <c r="HV238" s="31">
        <v>2</v>
      </c>
      <c r="HZ238" s="31">
        <v>2</v>
      </c>
      <c r="IA238" s="31">
        <v>2</v>
      </c>
      <c r="IB238" s="31">
        <v>2</v>
      </c>
      <c r="IC238" s="31">
        <v>2</v>
      </c>
      <c r="ID238" s="31">
        <v>2</v>
      </c>
      <c r="IE238" s="31">
        <v>2</v>
      </c>
      <c r="IF238" s="31">
        <v>2</v>
      </c>
      <c r="IJ238" s="31">
        <v>2</v>
      </c>
      <c r="IK238" s="31">
        <v>2</v>
      </c>
      <c r="IL238" s="31">
        <v>2</v>
      </c>
      <c r="IM238" s="31">
        <v>2</v>
      </c>
      <c r="IN238" s="31">
        <v>2</v>
      </c>
      <c r="IO238" s="31">
        <v>2</v>
      </c>
      <c r="IP238" s="31">
        <v>2</v>
      </c>
      <c r="IT238" s="31">
        <v>2</v>
      </c>
      <c r="IU238" s="31">
        <v>2</v>
      </c>
      <c r="IV238" s="31">
        <v>2</v>
      </c>
      <c r="IW238" s="31">
        <v>2</v>
      </c>
      <c r="IX238" s="31">
        <v>2</v>
      </c>
      <c r="IY238" s="31">
        <v>2</v>
      </c>
      <c r="IZ238" s="31">
        <v>2</v>
      </c>
      <c r="JD238" s="31">
        <v>2</v>
      </c>
      <c r="JE238" s="31">
        <v>2</v>
      </c>
      <c r="JF238" s="31">
        <v>2</v>
      </c>
      <c r="JG238" s="31">
        <v>2</v>
      </c>
      <c r="JH238" s="31">
        <v>2</v>
      </c>
      <c r="JI238" s="31">
        <v>2</v>
      </c>
      <c r="JJ238" s="31">
        <v>2</v>
      </c>
      <c r="JN238" s="31" t="s">
        <v>2403</v>
      </c>
      <c r="JQ238" s="31" t="s">
        <v>377</v>
      </c>
      <c r="JZ238" s="31">
        <v>1</v>
      </c>
      <c r="KC238" s="31">
        <v>2</v>
      </c>
      <c r="KD238" s="31" t="s">
        <v>377</v>
      </c>
      <c r="KE238" s="31">
        <v>72</v>
      </c>
      <c r="LA238" s="31" t="s">
        <v>373</v>
      </c>
      <c r="LB238" s="31" t="s">
        <v>370</v>
      </c>
      <c r="LC238" s="31">
        <v>2</v>
      </c>
      <c r="LE238" s="31" t="s">
        <v>359</v>
      </c>
      <c r="LF238" s="31">
        <v>2</v>
      </c>
      <c r="LG238" s="31">
        <v>2</v>
      </c>
      <c r="LH238" s="31">
        <v>2</v>
      </c>
      <c r="LI238" s="31">
        <v>2</v>
      </c>
      <c r="LK238" s="31">
        <v>2</v>
      </c>
      <c r="LM238" s="31">
        <v>2</v>
      </c>
      <c r="LO238" s="31">
        <v>2</v>
      </c>
      <c r="LQ238" s="31">
        <v>2</v>
      </c>
      <c r="LS238" s="31">
        <v>2</v>
      </c>
      <c r="LU238" s="31">
        <v>2</v>
      </c>
      <c r="LW238" s="31">
        <v>2</v>
      </c>
      <c r="LY238" s="31">
        <v>2</v>
      </c>
      <c r="MA238" s="31">
        <v>1</v>
      </c>
      <c r="MB238" s="31">
        <v>15</v>
      </c>
      <c r="MC238" s="31">
        <v>2</v>
      </c>
      <c r="ME238" s="31">
        <v>2</v>
      </c>
      <c r="MG238" s="31">
        <v>2</v>
      </c>
      <c r="MI238" s="31">
        <v>2</v>
      </c>
      <c r="MK238" s="31">
        <v>2</v>
      </c>
      <c r="MM238" s="31">
        <v>2</v>
      </c>
      <c r="MO238" s="31">
        <v>2</v>
      </c>
      <c r="MQ238" s="31">
        <v>2</v>
      </c>
      <c r="MS238" s="31">
        <v>2</v>
      </c>
      <c r="MU238" s="31">
        <v>2</v>
      </c>
      <c r="MW238" s="31">
        <v>2</v>
      </c>
      <c r="MY238" s="31" t="s">
        <v>356</v>
      </c>
      <c r="MZ238" s="31">
        <v>10</v>
      </c>
      <c r="NC238" s="31">
        <v>2</v>
      </c>
      <c r="NE238" s="31">
        <v>2</v>
      </c>
      <c r="NG238" s="31">
        <v>2</v>
      </c>
      <c r="NI238" s="31">
        <v>2</v>
      </c>
      <c r="NK238" s="31">
        <v>2</v>
      </c>
      <c r="NM238" s="31">
        <v>2</v>
      </c>
      <c r="NO238" s="31">
        <v>2</v>
      </c>
      <c r="NQ238" s="31">
        <v>2</v>
      </c>
      <c r="NS238" s="31">
        <v>2</v>
      </c>
      <c r="NU238" s="31">
        <v>2</v>
      </c>
      <c r="NW238" s="31">
        <v>2</v>
      </c>
      <c r="NY238" s="31">
        <v>2</v>
      </c>
      <c r="OA238" s="31">
        <v>2</v>
      </c>
      <c r="OC238" s="31">
        <v>2</v>
      </c>
      <c r="OE238" s="31">
        <v>2</v>
      </c>
      <c r="OG238" s="31">
        <v>2</v>
      </c>
      <c r="OI238" s="31">
        <v>2</v>
      </c>
      <c r="OK238" s="31">
        <v>2</v>
      </c>
      <c r="OM238" s="31">
        <v>2</v>
      </c>
      <c r="OO238" s="31">
        <v>2</v>
      </c>
      <c r="OQ238" s="31" t="s">
        <v>355</v>
      </c>
      <c r="OS238" s="31">
        <v>2</v>
      </c>
      <c r="OU238" s="31">
        <v>2</v>
      </c>
      <c r="OW238" s="31">
        <v>2</v>
      </c>
      <c r="OY238" s="31">
        <v>2</v>
      </c>
      <c r="PA238" s="31">
        <v>2</v>
      </c>
      <c r="PC238" s="31">
        <v>2</v>
      </c>
      <c r="PE238" s="31">
        <v>2</v>
      </c>
      <c r="PG238" s="31">
        <v>2</v>
      </c>
      <c r="PI238" s="31">
        <v>2</v>
      </c>
      <c r="PK238" s="31">
        <v>2</v>
      </c>
      <c r="PM238" s="31">
        <v>2</v>
      </c>
      <c r="PO238" s="31">
        <v>2</v>
      </c>
      <c r="PQ238" s="31">
        <v>2</v>
      </c>
      <c r="PS238" s="31">
        <v>2</v>
      </c>
      <c r="PU238" s="31">
        <v>2</v>
      </c>
      <c r="PW238" s="31">
        <v>2</v>
      </c>
      <c r="PY238" s="31">
        <v>2</v>
      </c>
      <c r="QA238" s="31">
        <v>2</v>
      </c>
      <c r="QC238" s="31">
        <v>2</v>
      </c>
      <c r="QE238" s="31">
        <v>2</v>
      </c>
      <c r="QG238" s="31">
        <v>2</v>
      </c>
      <c r="QI238" s="31" t="s">
        <v>355</v>
      </c>
      <c r="QK238" s="31">
        <v>1</v>
      </c>
      <c r="QL238" s="31">
        <v>2</v>
      </c>
      <c r="QM238" s="31">
        <v>2</v>
      </c>
      <c r="QN238" s="31">
        <v>2</v>
      </c>
      <c r="QO238" s="31">
        <v>2</v>
      </c>
      <c r="QP238" s="31">
        <v>2</v>
      </c>
      <c r="QQ238" s="31">
        <v>2</v>
      </c>
      <c r="QR238" s="31">
        <v>2</v>
      </c>
      <c r="QS238" s="31">
        <v>2</v>
      </c>
      <c r="QT238" s="31">
        <v>2</v>
      </c>
      <c r="QU238" s="31">
        <v>2</v>
      </c>
      <c r="QV238" s="31">
        <v>2</v>
      </c>
      <c r="QW238" s="31">
        <v>2</v>
      </c>
      <c r="QX238" s="31">
        <v>2</v>
      </c>
      <c r="QY238" s="31">
        <v>2</v>
      </c>
      <c r="QZ238" s="31">
        <v>2</v>
      </c>
      <c r="RA238" s="31">
        <v>1</v>
      </c>
      <c r="RB238" s="31">
        <v>2</v>
      </c>
      <c r="RC238" s="31">
        <v>2</v>
      </c>
      <c r="RD238" s="31">
        <v>2</v>
      </c>
      <c r="RE238" s="31">
        <v>2</v>
      </c>
      <c r="RF238" s="31">
        <v>2</v>
      </c>
      <c r="RG238" s="31">
        <v>2</v>
      </c>
      <c r="RH238" s="31">
        <v>2</v>
      </c>
      <c r="RI238" s="31">
        <v>2</v>
      </c>
      <c r="RJ238" s="31">
        <v>2</v>
      </c>
      <c r="RK238" s="31">
        <v>2</v>
      </c>
      <c r="RL238" s="31">
        <v>2</v>
      </c>
      <c r="RM238" s="31">
        <v>2</v>
      </c>
      <c r="RN238" s="31">
        <v>2</v>
      </c>
      <c r="RO238" s="31">
        <v>2</v>
      </c>
      <c r="RP238" s="31">
        <v>2</v>
      </c>
      <c r="RQ238" s="31">
        <v>2</v>
      </c>
      <c r="RR238" s="31">
        <v>2</v>
      </c>
      <c r="RS238" s="31">
        <v>2</v>
      </c>
      <c r="RT238" s="31" t="s">
        <v>2957</v>
      </c>
      <c r="RU238" s="31" t="s">
        <v>3051</v>
      </c>
      <c r="RV238" s="31" t="s">
        <v>355</v>
      </c>
      <c r="RW238" s="31" t="s">
        <v>355</v>
      </c>
      <c r="RX238" s="31">
        <v>2</v>
      </c>
      <c r="RY238" s="31">
        <v>1</v>
      </c>
      <c r="RZ238" s="31">
        <v>2</v>
      </c>
      <c r="SA238" s="31">
        <v>2</v>
      </c>
      <c r="SB238" s="31">
        <v>2</v>
      </c>
      <c r="SC238" s="31">
        <v>2</v>
      </c>
      <c r="SD238" s="31">
        <v>2</v>
      </c>
      <c r="SE238" s="31">
        <v>1</v>
      </c>
      <c r="SF238" s="31">
        <v>2</v>
      </c>
      <c r="SG238" s="31">
        <v>2</v>
      </c>
      <c r="SH238" s="31">
        <v>2</v>
      </c>
      <c r="SI238" s="31">
        <v>2</v>
      </c>
      <c r="SJ238" s="31">
        <v>2</v>
      </c>
      <c r="SK238" s="31">
        <v>2</v>
      </c>
      <c r="SL238" s="31">
        <v>2</v>
      </c>
      <c r="SM238" s="31" t="s">
        <v>2153</v>
      </c>
      <c r="SO238" s="31">
        <v>2</v>
      </c>
      <c r="SP238" s="31">
        <v>2</v>
      </c>
      <c r="SQ238" s="31">
        <v>2</v>
      </c>
      <c r="SR238" s="31">
        <v>2</v>
      </c>
      <c r="SS238" s="31">
        <v>1</v>
      </c>
      <c r="ST238" s="31">
        <v>1</v>
      </c>
      <c r="SU238" s="31">
        <v>1</v>
      </c>
      <c r="SV238" s="31">
        <v>2</v>
      </c>
      <c r="SW238" s="31" t="s">
        <v>1442</v>
      </c>
      <c r="SX238" s="31">
        <v>2</v>
      </c>
      <c r="SZ238" s="31">
        <v>2</v>
      </c>
      <c r="TA238" s="31">
        <v>2</v>
      </c>
      <c r="TB238" s="31">
        <v>2</v>
      </c>
      <c r="TC238" s="31">
        <v>2</v>
      </c>
      <c r="TD238" s="31">
        <v>2</v>
      </c>
      <c r="TE238" s="31">
        <v>2</v>
      </c>
      <c r="TF238" s="31">
        <v>2</v>
      </c>
      <c r="TG238" s="31">
        <v>2</v>
      </c>
      <c r="TH238" s="31" t="s">
        <v>1442</v>
      </c>
      <c r="TJ238" s="31" t="s">
        <v>2153</v>
      </c>
      <c r="TK238" s="31" t="s">
        <v>1442</v>
      </c>
      <c r="TL238" s="31" t="s">
        <v>1443</v>
      </c>
      <c r="TM238" s="31" t="s">
        <v>1443</v>
      </c>
      <c r="TQ238" s="31">
        <v>9</v>
      </c>
      <c r="TS238" s="31">
        <v>1</v>
      </c>
      <c r="TT238" s="31">
        <v>1</v>
      </c>
      <c r="TU238" s="31">
        <v>1</v>
      </c>
      <c r="TV238" s="31">
        <v>1</v>
      </c>
      <c r="TW238" s="31">
        <v>1</v>
      </c>
      <c r="TX238" s="31">
        <v>1</v>
      </c>
      <c r="TY238" s="31">
        <v>1</v>
      </c>
      <c r="TZ238" s="31">
        <v>1</v>
      </c>
      <c r="UA238" s="31">
        <v>1</v>
      </c>
    </row>
    <row r="239" spans="1:547" s="31" customFormat="1" ht="13.5" customHeight="1">
      <c r="A239" s="31">
        <f t="shared" si="3"/>
        <v>237</v>
      </c>
      <c r="B239" s="31">
        <v>237</v>
      </c>
      <c r="C239" s="31">
        <v>49</v>
      </c>
      <c r="D239" s="31" t="s">
        <v>2899</v>
      </c>
      <c r="E239" s="31" t="s">
        <v>3052</v>
      </c>
      <c r="H239" s="31">
        <v>42410</v>
      </c>
      <c r="I239" s="31">
        <v>17852</v>
      </c>
      <c r="J239" s="31">
        <v>2</v>
      </c>
      <c r="K239" s="31">
        <v>1</v>
      </c>
      <c r="L239" s="31">
        <v>5</v>
      </c>
      <c r="M239" s="31">
        <v>2</v>
      </c>
      <c r="N239" s="31">
        <v>3</v>
      </c>
      <c r="O239" s="31">
        <v>2</v>
      </c>
      <c r="P239" s="31">
        <v>5</v>
      </c>
      <c r="Q239" s="31">
        <v>2</v>
      </c>
      <c r="R239" s="31">
        <v>41426</v>
      </c>
      <c r="S239" s="31">
        <v>41518</v>
      </c>
      <c r="T239" s="31">
        <v>41579</v>
      </c>
      <c r="V239" s="31">
        <v>42497</v>
      </c>
      <c r="W239" s="31">
        <v>2</v>
      </c>
      <c r="X239" s="31">
        <v>1</v>
      </c>
      <c r="Y239" s="31">
        <v>2</v>
      </c>
      <c r="Z239" s="31">
        <v>2</v>
      </c>
      <c r="AA239" s="31">
        <v>2</v>
      </c>
      <c r="AB239" s="31">
        <v>2</v>
      </c>
      <c r="AC239" s="31">
        <v>2</v>
      </c>
      <c r="AD239" s="31">
        <v>2</v>
      </c>
      <c r="AE239" s="31">
        <v>1</v>
      </c>
      <c r="AH239" s="31">
        <v>2</v>
      </c>
      <c r="AI239" s="31">
        <v>6</v>
      </c>
      <c r="AJ239" s="31">
        <v>1</v>
      </c>
      <c r="AK239" s="31">
        <v>4</v>
      </c>
      <c r="AL239" s="31">
        <v>2</v>
      </c>
      <c r="AN239" s="31">
        <v>1</v>
      </c>
      <c r="AO239" s="31">
        <v>2</v>
      </c>
      <c r="AP239" s="31">
        <v>2</v>
      </c>
      <c r="AQ239" s="31">
        <v>1</v>
      </c>
      <c r="AR239" s="31">
        <v>1</v>
      </c>
      <c r="AS239" s="31">
        <v>2</v>
      </c>
      <c r="AT239" s="31">
        <v>2</v>
      </c>
      <c r="AU239" s="31">
        <v>2</v>
      </c>
      <c r="AW239" s="31">
        <v>1</v>
      </c>
      <c r="AX239" s="31">
        <v>2</v>
      </c>
      <c r="AY239" s="31">
        <v>2</v>
      </c>
      <c r="AZ239" s="31">
        <v>1</v>
      </c>
      <c r="BA239" s="31">
        <v>1</v>
      </c>
      <c r="BB239" s="31">
        <v>2</v>
      </c>
      <c r="BD239" s="31">
        <v>2</v>
      </c>
      <c r="BE239" s="31">
        <v>2</v>
      </c>
      <c r="BF239" s="31">
        <v>2</v>
      </c>
      <c r="BG239" s="31">
        <v>1</v>
      </c>
      <c r="BH239" s="31">
        <v>1</v>
      </c>
      <c r="BI239" s="31">
        <v>2</v>
      </c>
      <c r="BK239" s="31">
        <v>2</v>
      </c>
      <c r="BL239" s="31">
        <v>1</v>
      </c>
      <c r="BM239" s="31">
        <v>1</v>
      </c>
      <c r="BN239" s="31">
        <v>1</v>
      </c>
      <c r="BO239" s="31">
        <v>2</v>
      </c>
      <c r="BP239" s="31">
        <v>1</v>
      </c>
      <c r="BQ239" s="31">
        <v>1</v>
      </c>
      <c r="BT239" s="31">
        <v>1</v>
      </c>
      <c r="BU239" s="31">
        <v>2</v>
      </c>
      <c r="BV239" s="31">
        <v>2</v>
      </c>
      <c r="BW239" s="31">
        <v>2</v>
      </c>
      <c r="BX239" s="31">
        <v>2</v>
      </c>
      <c r="BY239" s="31">
        <v>1</v>
      </c>
      <c r="BZ239" s="31">
        <v>2</v>
      </c>
      <c r="CA239" s="31">
        <v>2</v>
      </c>
      <c r="CB239" s="31">
        <v>2</v>
      </c>
      <c r="CC239" s="31">
        <v>2</v>
      </c>
      <c r="CD239" s="31">
        <v>1</v>
      </c>
      <c r="CE239" s="31">
        <v>114</v>
      </c>
      <c r="CH239" s="31">
        <v>1</v>
      </c>
      <c r="CM239" s="31">
        <v>1</v>
      </c>
      <c r="CN239" s="31">
        <v>6</v>
      </c>
      <c r="CO239" s="31">
        <v>11</v>
      </c>
      <c r="CP239" s="31">
        <v>8</v>
      </c>
      <c r="CQ239" s="31">
        <v>13</v>
      </c>
      <c r="CR239" s="31">
        <v>16</v>
      </c>
      <c r="CS239" s="31">
        <v>21</v>
      </c>
      <c r="DA239" s="31">
        <v>1</v>
      </c>
      <c r="DB239" s="31">
        <v>2</v>
      </c>
      <c r="DC239" s="31">
        <v>12</v>
      </c>
      <c r="DD239" s="31">
        <v>4</v>
      </c>
      <c r="DE239" s="31">
        <v>6</v>
      </c>
      <c r="DF239" s="31">
        <v>1</v>
      </c>
      <c r="DG239" s="31">
        <v>1</v>
      </c>
      <c r="DH239" s="31">
        <v>1</v>
      </c>
      <c r="DI239" s="31">
        <v>3</v>
      </c>
      <c r="DJ239" s="31">
        <v>2</v>
      </c>
      <c r="DK239" s="31">
        <v>3</v>
      </c>
      <c r="DL239" s="31">
        <v>3</v>
      </c>
      <c r="DM239" s="31">
        <v>3</v>
      </c>
      <c r="DN239" s="31">
        <v>1</v>
      </c>
      <c r="DO239" s="31">
        <v>1</v>
      </c>
      <c r="DP239" s="31">
        <v>4</v>
      </c>
      <c r="DQ239" s="31">
        <v>2</v>
      </c>
      <c r="DR239" s="31">
        <v>25</v>
      </c>
      <c r="DS239" s="31">
        <v>0.71144563008130002</v>
      </c>
      <c r="DT239" s="31">
        <v>2.02</v>
      </c>
      <c r="DV239" s="31">
        <v>3.17</v>
      </c>
      <c r="DW239" s="31" t="s">
        <v>2901</v>
      </c>
      <c r="EB239" s="31">
        <v>72</v>
      </c>
      <c r="EC239" s="31">
        <v>72</v>
      </c>
      <c r="ED239" s="31">
        <v>127</v>
      </c>
      <c r="EE239" s="31" t="s">
        <v>2902</v>
      </c>
      <c r="EF239" s="31">
        <v>1.7</v>
      </c>
      <c r="EI239" s="31" t="s">
        <v>2238</v>
      </c>
      <c r="EJ239" s="31">
        <v>1.55</v>
      </c>
      <c r="EM239" s="31" t="s">
        <v>2238</v>
      </c>
      <c r="EN239" s="31">
        <v>2.67</v>
      </c>
      <c r="EQ239" s="31" t="s">
        <v>2238</v>
      </c>
      <c r="ER239" s="31">
        <v>0.84</v>
      </c>
      <c r="EU239" s="31" t="s">
        <v>2238</v>
      </c>
      <c r="EV239" s="31">
        <v>2</v>
      </c>
      <c r="EW239" s="31">
        <v>2</v>
      </c>
      <c r="EX239" s="31">
        <v>2</v>
      </c>
      <c r="EY239" s="31">
        <v>2</v>
      </c>
      <c r="EZ239" s="31">
        <v>1</v>
      </c>
      <c r="FA239" s="31">
        <v>1</v>
      </c>
      <c r="FB239" s="31">
        <v>1</v>
      </c>
      <c r="FK239" s="31">
        <v>1</v>
      </c>
      <c r="FL239" s="31">
        <v>2</v>
      </c>
      <c r="FM239" s="31">
        <v>2</v>
      </c>
      <c r="FN239" s="31">
        <v>2</v>
      </c>
      <c r="FO239" s="31">
        <v>2</v>
      </c>
      <c r="FP239" s="31">
        <v>2</v>
      </c>
      <c r="FQ239" s="31">
        <v>2</v>
      </c>
      <c r="FR239" s="31">
        <v>2</v>
      </c>
      <c r="FS239" s="31">
        <v>4</v>
      </c>
      <c r="FT239" s="31">
        <v>2</v>
      </c>
      <c r="FU239" s="31">
        <v>1</v>
      </c>
      <c r="FV239" s="31">
        <v>2</v>
      </c>
      <c r="FW239" s="31">
        <v>1</v>
      </c>
      <c r="FX239" s="31">
        <v>1</v>
      </c>
      <c r="FY239" s="31">
        <v>2</v>
      </c>
      <c r="GA239" s="31">
        <v>2</v>
      </c>
      <c r="GB239" s="31">
        <v>2</v>
      </c>
      <c r="GC239" s="31">
        <v>1</v>
      </c>
      <c r="GD239" s="31">
        <v>1968</v>
      </c>
      <c r="GE239" s="31">
        <v>1</v>
      </c>
      <c r="GF239" s="31">
        <v>1988</v>
      </c>
      <c r="GG239" s="31">
        <v>1</v>
      </c>
      <c r="GH239" s="31">
        <v>1</v>
      </c>
      <c r="GJ239" s="31">
        <v>2</v>
      </c>
      <c r="GL239" s="31">
        <v>1</v>
      </c>
      <c r="GM239" s="31">
        <v>41579</v>
      </c>
      <c r="GN239" s="31" t="s">
        <v>355</v>
      </c>
      <c r="GO239" s="31">
        <v>2</v>
      </c>
      <c r="GQ239" s="31">
        <v>2</v>
      </c>
      <c r="GS239" s="31">
        <v>2</v>
      </c>
      <c r="GU239" s="31">
        <v>2</v>
      </c>
      <c r="GW239" s="31">
        <v>2</v>
      </c>
      <c r="HM239" s="31">
        <v>2</v>
      </c>
      <c r="HP239" s="31">
        <v>2</v>
      </c>
      <c r="HQ239" s="31">
        <v>2</v>
      </c>
      <c r="HR239" s="31">
        <v>2</v>
      </c>
      <c r="HS239" s="31">
        <v>2</v>
      </c>
      <c r="HT239" s="31">
        <v>2</v>
      </c>
      <c r="HU239" s="31">
        <v>2</v>
      </c>
      <c r="HV239" s="31">
        <v>2</v>
      </c>
      <c r="HZ239" s="31">
        <v>2</v>
      </c>
      <c r="IA239" s="31">
        <v>2</v>
      </c>
      <c r="IB239" s="31">
        <v>2</v>
      </c>
      <c r="IC239" s="31">
        <v>2</v>
      </c>
      <c r="ID239" s="31">
        <v>2</v>
      </c>
      <c r="IE239" s="31">
        <v>2</v>
      </c>
      <c r="IF239" s="31">
        <v>2</v>
      </c>
      <c r="IJ239" s="31">
        <v>2</v>
      </c>
      <c r="IK239" s="31">
        <v>2</v>
      </c>
      <c r="IL239" s="31">
        <v>2</v>
      </c>
      <c r="IM239" s="31">
        <v>2</v>
      </c>
      <c r="IN239" s="31">
        <v>2</v>
      </c>
      <c r="IO239" s="31">
        <v>2</v>
      </c>
      <c r="IP239" s="31">
        <v>2</v>
      </c>
      <c r="IT239" s="31">
        <v>2</v>
      </c>
      <c r="IU239" s="31">
        <v>2</v>
      </c>
      <c r="IV239" s="31">
        <v>2</v>
      </c>
      <c r="IW239" s="31">
        <v>2</v>
      </c>
      <c r="IX239" s="31">
        <v>2</v>
      </c>
      <c r="IY239" s="31">
        <v>2</v>
      </c>
      <c r="IZ239" s="31">
        <v>2</v>
      </c>
      <c r="JD239" s="31">
        <v>2</v>
      </c>
      <c r="JE239" s="31">
        <v>2</v>
      </c>
      <c r="JF239" s="31">
        <v>2</v>
      </c>
      <c r="JG239" s="31">
        <v>2</v>
      </c>
      <c r="JH239" s="31">
        <v>2</v>
      </c>
      <c r="JI239" s="31">
        <v>2</v>
      </c>
      <c r="JJ239" s="31">
        <v>2</v>
      </c>
      <c r="JZ239" s="31">
        <v>2</v>
      </c>
      <c r="KA239" s="31" t="s">
        <v>2912</v>
      </c>
      <c r="KB239" s="31">
        <v>93</v>
      </c>
      <c r="KC239" s="31">
        <v>2</v>
      </c>
      <c r="KD239" s="31" t="s">
        <v>381</v>
      </c>
      <c r="KE239" s="31">
        <v>73</v>
      </c>
      <c r="LA239" s="31" t="s">
        <v>360</v>
      </c>
      <c r="LB239" s="31" t="s">
        <v>373</v>
      </c>
      <c r="LC239" s="31">
        <v>2</v>
      </c>
      <c r="LE239" s="31" t="s">
        <v>373</v>
      </c>
      <c r="LF239" s="31">
        <v>2</v>
      </c>
      <c r="LG239" s="31">
        <v>2</v>
      </c>
      <c r="LH239" s="31">
        <v>2</v>
      </c>
      <c r="LI239" s="31">
        <v>2</v>
      </c>
      <c r="LK239" s="31">
        <v>2</v>
      </c>
      <c r="LM239" s="31">
        <v>2</v>
      </c>
      <c r="LO239" s="31">
        <v>2</v>
      </c>
      <c r="LQ239" s="31">
        <v>2</v>
      </c>
      <c r="LS239" s="31">
        <v>2</v>
      </c>
      <c r="LU239" s="31">
        <v>2</v>
      </c>
      <c r="LW239" s="31">
        <v>2</v>
      </c>
      <c r="LY239" s="31">
        <v>2</v>
      </c>
      <c r="MA239" s="31">
        <v>2</v>
      </c>
      <c r="MC239" s="31">
        <v>2</v>
      </c>
      <c r="ME239" s="31">
        <v>2</v>
      </c>
      <c r="MG239" s="31">
        <v>1</v>
      </c>
      <c r="MH239" s="31">
        <v>15</v>
      </c>
      <c r="MI239" s="31">
        <v>2</v>
      </c>
      <c r="MK239" s="31">
        <v>2</v>
      </c>
      <c r="MM239" s="31">
        <v>2</v>
      </c>
      <c r="MO239" s="31">
        <v>2</v>
      </c>
      <c r="MQ239" s="31">
        <v>2</v>
      </c>
      <c r="MS239" s="31">
        <v>2</v>
      </c>
      <c r="MU239" s="31">
        <v>2</v>
      </c>
      <c r="MW239" s="31">
        <v>2</v>
      </c>
      <c r="MY239" s="31" t="s">
        <v>355</v>
      </c>
      <c r="NC239" s="31">
        <v>2</v>
      </c>
      <c r="NE239" s="31">
        <v>2</v>
      </c>
      <c r="NG239" s="31">
        <v>2</v>
      </c>
      <c r="NI239" s="31">
        <v>2</v>
      </c>
      <c r="NK239" s="31">
        <v>2</v>
      </c>
      <c r="NM239" s="31">
        <v>2</v>
      </c>
      <c r="NO239" s="31">
        <v>2</v>
      </c>
      <c r="NQ239" s="31">
        <v>2</v>
      </c>
      <c r="NS239" s="31">
        <v>2</v>
      </c>
      <c r="NU239" s="31">
        <v>2</v>
      </c>
      <c r="NW239" s="31">
        <v>2</v>
      </c>
      <c r="NY239" s="31">
        <v>2</v>
      </c>
      <c r="OA239" s="31">
        <v>2</v>
      </c>
      <c r="OC239" s="31">
        <v>2</v>
      </c>
      <c r="OE239" s="31">
        <v>1</v>
      </c>
      <c r="OF239" s="31">
        <v>10</v>
      </c>
      <c r="OG239" s="31">
        <v>2</v>
      </c>
      <c r="OI239" s="31">
        <v>2</v>
      </c>
      <c r="OK239" s="31">
        <v>2</v>
      </c>
      <c r="OM239" s="31">
        <v>2</v>
      </c>
      <c r="OO239" s="31">
        <v>2</v>
      </c>
      <c r="OQ239" s="31" t="s">
        <v>355</v>
      </c>
      <c r="OS239" s="31">
        <v>2</v>
      </c>
      <c r="OU239" s="31">
        <v>2</v>
      </c>
      <c r="OW239" s="31">
        <v>2</v>
      </c>
      <c r="OY239" s="31">
        <v>2</v>
      </c>
      <c r="PA239" s="31">
        <v>2</v>
      </c>
      <c r="PC239" s="31">
        <v>2</v>
      </c>
      <c r="PE239" s="31">
        <v>2</v>
      </c>
      <c r="PG239" s="31">
        <v>2</v>
      </c>
      <c r="PI239" s="31">
        <v>2</v>
      </c>
      <c r="PK239" s="31">
        <v>2</v>
      </c>
      <c r="PM239" s="31">
        <v>2</v>
      </c>
      <c r="PO239" s="31">
        <v>2</v>
      </c>
      <c r="PQ239" s="31">
        <v>2</v>
      </c>
      <c r="PS239" s="31">
        <v>2</v>
      </c>
      <c r="PU239" s="31">
        <v>2</v>
      </c>
      <c r="PW239" s="31">
        <v>2</v>
      </c>
      <c r="PY239" s="31">
        <v>2</v>
      </c>
      <c r="QA239" s="31">
        <v>2</v>
      </c>
      <c r="QC239" s="31">
        <v>2</v>
      </c>
      <c r="QE239" s="31">
        <v>2</v>
      </c>
      <c r="QG239" s="31">
        <v>2</v>
      </c>
      <c r="QI239" s="31" t="s">
        <v>355</v>
      </c>
      <c r="QK239" s="31">
        <v>1</v>
      </c>
      <c r="QL239" s="31">
        <v>2</v>
      </c>
      <c r="QM239" s="31">
        <v>2</v>
      </c>
      <c r="QN239" s="31">
        <v>2</v>
      </c>
      <c r="QO239" s="31">
        <v>2</v>
      </c>
      <c r="QP239" s="31">
        <v>2</v>
      </c>
      <c r="QQ239" s="31">
        <v>2</v>
      </c>
      <c r="QR239" s="31">
        <v>2</v>
      </c>
      <c r="QS239" s="31">
        <v>2</v>
      </c>
      <c r="QT239" s="31">
        <v>2</v>
      </c>
      <c r="QU239" s="31">
        <v>2</v>
      </c>
      <c r="QV239" s="31">
        <v>2</v>
      </c>
      <c r="QW239" s="31">
        <v>2</v>
      </c>
      <c r="QX239" s="31">
        <v>2</v>
      </c>
      <c r="QY239" s="31">
        <v>1</v>
      </c>
      <c r="QZ239" s="31">
        <v>2</v>
      </c>
      <c r="RA239" s="31">
        <v>2</v>
      </c>
      <c r="RB239" s="31">
        <v>2</v>
      </c>
      <c r="RC239" s="31">
        <v>2</v>
      </c>
      <c r="RD239" s="31">
        <v>2</v>
      </c>
      <c r="RE239" s="31">
        <v>2</v>
      </c>
      <c r="RF239" s="31">
        <v>2</v>
      </c>
      <c r="RG239" s="31">
        <v>2</v>
      </c>
      <c r="RH239" s="31">
        <v>2</v>
      </c>
      <c r="RI239" s="31">
        <v>2</v>
      </c>
      <c r="RJ239" s="31">
        <v>2</v>
      </c>
      <c r="RK239" s="31">
        <v>2</v>
      </c>
      <c r="RL239" s="31">
        <v>2</v>
      </c>
      <c r="RM239" s="31">
        <v>2</v>
      </c>
      <c r="RN239" s="31">
        <v>2</v>
      </c>
      <c r="RO239" s="31">
        <v>2</v>
      </c>
      <c r="RP239" s="31">
        <v>2</v>
      </c>
      <c r="RQ239" s="31">
        <v>2</v>
      </c>
      <c r="RR239" s="31">
        <v>2</v>
      </c>
      <c r="RS239" s="31">
        <v>2</v>
      </c>
      <c r="RT239" s="31" t="s">
        <v>1456</v>
      </c>
      <c r="RU239" s="31" t="s">
        <v>1456</v>
      </c>
      <c r="RV239" s="31" t="s">
        <v>355</v>
      </c>
      <c r="RW239" s="31" t="s">
        <v>355</v>
      </c>
      <c r="RX239" s="31">
        <v>1</v>
      </c>
      <c r="RY239" s="31">
        <v>1</v>
      </c>
      <c r="RZ239" s="31">
        <v>2</v>
      </c>
      <c r="SA239" s="31">
        <v>2</v>
      </c>
      <c r="SB239" s="31">
        <v>2</v>
      </c>
      <c r="SC239" s="31">
        <v>2</v>
      </c>
      <c r="SD239" s="31">
        <v>1</v>
      </c>
      <c r="SE239" s="31">
        <v>1</v>
      </c>
      <c r="SF239" s="31">
        <v>2</v>
      </c>
      <c r="SG239" s="31">
        <v>2</v>
      </c>
      <c r="SH239" s="31">
        <v>2</v>
      </c>
      <c r="SI239" s="31">
        <v>2</v>
      </c>
      <c r="SJ239" s="31">
        <v>2</v>
      </c>
      <c r="SK239" s="31">
        <v>2</v>
      </c>
      <c r="SL239" s="31">
        <v>2</v>
      </c>
      <c r="SM239" s="31" t="s">
        <v>2153</v>
      </c>
      <c r="SO239" s="31">
        <v>2</v>
      </c>
      <c r="SP239" s="31">
        <v>2</v>
      </c>
      <c r="SQ239" s="31">
        <v>2</v>
      </c>
      <c r="SR239" s="31">
        <v>2</v>
      </c>
      <c r="SS239" s="31">
        <v>2</v>
      </c>
      <c r="ST239" s="31">
        <v>2</v>
      </c>
      <c r="SU239" s="31">
        <v>2</v>
      </c>
      <c r="SV239" s="31">
        <v>2</v>
      </c>
      <c r="SW239" s="31" t="s">
        <v>1442</v>
      </c>
      <c r="SX239" s="31">
        <v>1</v>
      </c>
      <c r="SZ239" s="31">
        <v>2</v>
      </c>
      <c r="TA239" s="31">
        <v>2</v>
      </c>
      <c r="TB239" s="31">
        <v>2</v>
      </c>
      <c r="TC239" s="31">
        <v>2</v>
      </c>
      <c r="TD239" s="31">
        <v>2</v>
      </c>
      <c r="TE239" s="31">
        <v>2</v>
      </c>
      <c r="TF239" s="31">
        <v>2</v>
      </c>
      <c r="TG239" s="31">
        <v>2</v>
      </c>
      <c r="TH239" s="31" t="s">
        <v>3032</v>
      </c>
      <c r="TJ239" s="31" t="s">
        <v>2153</v>
      </c>
      <c r="TK239" s="31" t="s">
        <v>1442</v>
      </c>
      <c r="TL239" s="31" t="s">
        <v>3033</v>
      </c>
      <c r="TQ239" s="31">
        <v>2</v>
      </c>
      <c r="TS239" s="31">
        <v>2</v>
      </c>
      <c r="TT239" s="31">
        <v>2</v>
      </c>
      <c r="TU239" s="31">
        <v>2</v>
      </c>
      <c r="TV239" s="31">
        <v>1</v>
      </c>
      <c r="TW239" s="31">
        <v>1</v>
      </c>
      <c r="TX239" s="31">
        <v>2</v>
      </c>
      <c r="TY239" s="31">
        <v>2</v>
      </c>
      <c r="TZ239" s="31">
        <v>1</v>
      </c>
      <c r="UA239" s="31">
        <v>1</v>
      </c>
    </row>
    <row r="240" spans="1:547" s="31" customFormat="1" ht="13.5" customHeight="1">
      <c r="A240" s="31">
        <f t="shared" si="3"/>
        <v>238</v>
      </c>
      <c r="B240" s="31">
        <v>238</v>
      </c>
      <c r="C240" s="31">
        <v>50</v>
      </c>
      <c r="D240" s="31" t="s">
        <v>2899</v>
      </c>
      <c r="E240" s="31" t="s">
        <v>3053</v>
      </c>
      <c r="H240" s="31">
        <v>42515</v>
      </c>
      <c r="I240" s="31">
        <v>13738</v>
      </c>
      <c r="J240" s="31">
        <v>1</v>
      </c>
      <c r="K240" s="31">
        <v>1</v>
      </c>
      <c r="L240" s="31">
        <v>2</v>
      </c>
      <c r="M240" s="31">
        <v>1</v>
      </c>
      <c r="N240" s="31">
        <v>2</v>
      </c>
      <c r="O240" s="31">
        <v>1</v>
      </c>
      <c r="P240" s="31">
        <v>2</v>
      </c>
      <c r="Q240" s="31">
        <v>1</v>
      </c>
      <c r="R240" s="31">
        <v>41821</v>
      </c>
      <c r="S240" s="31">
        <v>41852</v>
      </c>
      <c r="T240" s="31">
        <v>42339</v>
      </c>
      <c r="W240" s="31">
        <v>2</v>
      </c>
      <c r="X240" s="31">
        <v>1</v>
      </c>
      <c r="Y240" s="31">
        <v>2</v>
      </c>
      <c r="Z240" s="31">
        <v>2</v>
      </c>
      <c r="AA240" s="31">
        <v>2</v>
      </c>
      <c r="AB240" s="31">
        <v>2</v>
      </c>
      <c r="AC240" s="31">
        <v>2</v>
      </c>
      <c r="AD240" s="31">
        <v>2</v>
      </c>
      <c r="AE240" s="31">
        <v>1</v>
      </c>
      <c r="AH240" s="31">
        <v>2</v>
      </c>
      <c r="AI240" s="31">
        <v>6</v>
      </c>
      <c r="AJ240" s="31">
        <v>2</v>
      </c>
      <c r="AK240" s="31">
        <v>4</v>
      </c>
      <c r="AL240" s="31">
        <v>2</v>
      </c>
      <c r="AN240" s="31">
        <v>1</v>
      </c>
      <c r="AO240" s="31">
        <v>2</v>
      </c>
      <c r="AP240" s="31">
        <v>2</v>
      </c>
      <c r="AQ240" s="31">
        <v>1</v>
      </c>
      <c r="AR240" s="31">
        <v>1</v>
      </c>
      <c r="AS240" s="31">
        <v>2</v>
      </c>
      <c r="AT240" s="31">
        <v>2</v>
      </c>
      <c r="AU240" s="31">
        <v>2</v>
      </c>
      <c r="AW240" s="31">
        <v>1</v>
      </c>
      <c r="AX240" s="31">
        <v>2</v>
      </c>
      <c r="AY240" s="31">
        <v>2</v>
      </c>
      <c r="AZ240" s="31">
        <v>1</v>
      </c>
      <c r="BA240" s="31">
        <v>2</v>
      </c>
      <c r="BB240" s="31">
        <v>2</v>
      </c>
      <c r="BD240" s="31">
        <v>2</v>
      </c>
      <c r="BE240" s="31">
        <v>2</v>
      </c>
      <c r="BF240" s="31">
        <v>2</v>
      </c>
      <c r="BG240" s="31">
        <v>1</v>
      </c>
      <c r="BH240" s="31">
        <v>2</v>
      </c>
      <c r="BI240" s="31">
        <v>2</v>
      </c>
      <c r="BK240" s="31">
        <v>1</v>
      </c>
      <c r="BL240" s="31">
        <v>2</v>
      </c>
      <c r="BM240" s="31">
        <v>1</v>
      </c>
      <c r="BN240" s="31">
        <v>2</v>
      </c>
      <c r="BO240" s="31">
        <v>2</v>
      </c>
      <c r="BP240" s="31">
        <v>1</v>
      </c>
      <c r="BQ240" s="31">
        <v>2</v>
      </c>
      <c r="BT240" s="31">
        <v>2</v>
      </c>
      <c r="BU240" s="31">
        <v>2</v>
      </c>
      <c r="BV240" s="31">
        <v>2</v>
      </c>
      <c r="BW240" s="31">
        <v>2</v>
      </c>
      <c r="BX240" s="31">
        <v>2</v>
      </c>
      <c r="BY240" s="31">
        <v>1</v>
      </c>
      <c r="BZ240" s="31">
        <v>2</v>
      </c>
      <c r="CA240" s="31">
        <v>2</v>
      </c>
      <c r="CB240" s="31">
        <v>2</v>
      </c>
      <c r="CC240" s="31">
        <v>2</v>
      </c>
      <c r="CD240" s="31">
        <v>1</v>
      </c>
      <c r="CE240" s="31">
        <v>91</v>
      </c>
      <c r="CH240" s="31">
        <v>1</v>
      </c>
      <c r="CM240" s="31">
        <v>1</v>
      </c>
      <c r="CN240" s="31">
        <v>6</v>
      </c>
      <c r="CO240" s="31">
        <v>12</v>
      </c>
      <c r="CP240" s="31">
        <v>18</v>
      </c>
      <c r="CQ240" s="31">
        <v>20</v>
      </c>
      <c r="CR240" s="31">
        <v>24</v>
      </c>
      <c r="CS240" s="31">
        <v>25</v>
      </c>
      <c r="CT240" s="31">
        <v>29</v>
      </c>
      <c r="DA240" s="31">
        <v>1</v>
      </c>
      <c r="DB240" s="31">
        <v>2</v>
      </c>
      <c r="DC240" s="31">
        <v>10</v>
      </c>
      <c r="DD240" s="31">
        <v>4</v>
      </c>
      <c r="DE240" s="31">
        <v>2</v>
      </c>
      <c r="DF240" s="31">
        <v>3</v>
      </c>
      <c r="DG240" s="31">
        <v>2</v>
      </c>
      <c r="DH240" s="31">
        <v>2</v>
      </c>
      <c r="DI240" s="31">
        <v>3</v>
      </c>
      <c r="DJ240" s="31">
        <v>1</v>
      </c>
      <c r="DK240" s="31">
        <v>0</v>
      </c>
      <c r="DL240" s="31">
        <v>1</v>
      </c>
      <c r="DM240" s="31">
        <v>1</v>
      </c>
      <c r="DN240" s="31">
        <v>0</v>
      </c>
      <c r="DO240" s="31">
        <v>1</v>
      </c>
      <c r="DP240" s="31">
        <v>4</v>
      </c>
      <c r="DQ240" s="31">
        <v>2</v>
      </c>
      <c r="DR240" s="31">
        <v>20</v>
      </c>
      <c r="DS240" s="31">
        <v>1.2280259365994199</v>
      </c>
      <c r="DT240" s="31">
        <v>1.27</v>
      </c>
      <c r="DV240" s="31">
        <v>2.78</v>
      </c>
      <c r="DW240" s="31" t="s">
        <v>2901</v>
      </c>
      <c r="EB240" s="31">
        <v>65</v>
      </c>
      <c r="EC240" s="31">
        <v>58</v>
      </c>
      <c r="ED240" s="31">
        <v>96</v>
      </c>
      <c r="EE240" s="31" t="s">
        <v>2902</v>
      </c>
      <c r="EV240" s="31">
        <v>1</v>
      </c>
      <c r="EW240" s="31">
        <v>1</v>
      </c>
      <c r="EX240" s="31">
        <v>1</v>
      </c>
      <c r="EY240" s="31">
        <v>2</v>
      </c>
      <c r="FD240" s="31">
        <v>38</v>
      </c>
      <c r="FE240" s="31">
        <v>41</v>
      </c>
      <c r="FK240" s="31">
        <v>1</v>
      </c>
      <c r="FL240" s="31">
        <v>2</v>
      </c>
      <c r="FM240" s="31">
        <v>1</v>
      </c>
      <c r="FN240" s="31">
        <v>2</v>
      </c>
      <c r="FO240" s="31">
        <v>2</v>
      </c>
      <c r="FP240" s="31">
        <v>2</v>
      </c>
      <c r="FQ240" s="31">
        <v>2</v>
      </c>
      <c r="FR240" s="31">
        <v>2</v>
      </c>
      <c r="FS240" s="31">
        <v>4</v>
      </c>
      <c r="FT240" s="31">
        <v>2</v>
      </c>
      <c r="FU240" s="31">
        <v>2</v>
      </c>
      <c r="FV240" s="31">
        <v>2</v>
      </c>
      <c r="FW240" s="31">
        <v>1</v>
      </c>
      <c r="FX240" s="31">
        <v>1</v>
      </c>
      <c r="FY240" s="31">
        <v>2</v>
      </c>
      <c r="GA240" s="31">
        <v>2</v>
      </c>
      <c r="GB240" s="31">
        <v>2</v>
      </c>
      <c r="GC240" s="31">
        <v>2</v>
      </c>
      <c r="GE240" s="31">
        <v>2</v>
      </c>
      <c r="GH240" s="31">
        <v>1</v>
      </c>
      <c r="GJ240" s="31">
        <v>2</v>
      </c>
      <c r="GL240" s="31">
        <v>2</v>
      </c>
      <c r="GN240" s="31" t="s">
        <v>3054</v>
      </c>
      <c r="GO240" s="31">
        <v>2</v>
      </c>
      <c r="GQ240" s="31">
        <v>1</v>
      </c>
      <c r="GR240" s="31" t="s">
        <v>3055</v>
      </c>
      <c r="GS240" s="31">
        <v>2</v>
      </c>
      <c r="GU240" s="31">
        <v>2</v>
      </c>
      <c r="GW240" s="31">
        <v>2</v>
      </c>
      <c r="HM240" s="31">
        <v>2</v>
      </c>
      <c r="HP240" s="31">
        <v>2</v>
      </c>
      <c r="HQ240" s="31">
        <v>2</v>
      </c>
      <c r="HR240" s="31">
        <v>2</v>
      </c>
      <c r="HS240" s="31">
        <v>2</v>
      </c>
      <c r="HT240" s="31">
        <v>2</v>
      </c>
      <c r="HU240" s="31">
        <v>2</v>
      </c>
      <c r="HV240" s="31">
        <v>2</v>
      </c>
      <c r="HZ240" s="31">
        <v>2</v>
      </c>
      <c r="IA240" s="31">
        <v>2</v>
      </c>
      <c r="IB240" s="31">
        <v>2</v>
      </c>
      <c r="IC240" s="31">
        <v>2</v>
      </c>
      <c r="ID240" s="31">
        <v>2</v>
      </c>
      <c r="IE240" s="31">
        <v>2</v>
      </c>
      <c r="IF240" s="31">
        <v>2</v>
      </c>
      <c r="IJ240" s="31">
        <v>2</v>
      </c>
      <c r="IK240" s="31">
        <v>2</v>
      </c>
      <c r="IL240" s="31">
        <v>2</v>
      </c>
      <c r="IM240" s="31">
        <v>2</v>
      </c>
      <c r="IN240" s="31">
        <v>2</v>
      </c>
      <c r="IO240" s="31">
        <v>2</v>
      </c>
      <c r="IP240" s="31">
        <v>2</v>
      </c>
      <c r="IT240" s="31">
        <v>2</v>
      </c>
      <c r="IU240" s="31">
        <v>2</v>
      </c>
      <c r="IV240" s="31">
        <v>2</v>
      </c>
      <c r="IW240" s="31">
        <v>2</v>
      </c>
      <c r="IX240" s="31">
        <v>2</v>
      </c>
      <c r="IY240" s="31">
        <v>2</v>
      </c>
      <c r="IZ240" s="31">
        <v>2</v>
      </c>
      <c r="JD240" s="31">
        <v>2</v>
      </c>
      <c r="JE240" s="31">
        <v>2</v>
      </c>
      <c r="JF240" s="31">
        <v>2</v>
      </c>
      <c r="JG240" s="31">
        <v>2</v>
      </c>
      <c r="JH240" s="31">
        <v>2</v>
      </c>
      <c r="JI240" s="31">
        <v>2</v>
      </c>
      <c r="JJ240" s="31">
        <v>2</v>
      </c>
      <c r="JT240" s="31" t="s">
        <v>1446</v>
      </c>
      <c r="JU240" s="31" t="s">
        <v>1446</v>
      </c>
      <c r="JZ240" s="31">
        <v>2</v>
      </c>
      <c r="KA240" s="31" t="s">
        <v>2912</v>
      </c>
      <c r="KB240" s="31">
        <v>80</v>
      </c>
      <c r="KC240" s="31">
        <v>2</v>
      </c>
      <c r="KD240" s="31" t="s">
        <v>3056</v>
      </c>
      <c r="KE240" s="31">
        <v>80</v>
      </c>
      <c r="LA240" s="31" t="s">
        <v>373</v>
      </c>
      <c r="LB240" s="31" t="s">
        <v>3057</v>
      </c>
      <c r="LC240" s="31">
        <v>2</v>
      </c>
      <c r="LE240" s="31" t="s">
        <v>374</v>
      </c>
      <c r="LF240" s="31">
        <v>2</v>
      </c>
      <c r="LG240" s="31">
        <v>2</v>
      </c>
      <c r="LH240" s="31">
        <v>2</v>
      </c>
      <c r="LI240" s="31">
        <v>2</v>
      </c>
      <c r="LK240" s="31">
        <v>2</v>
      </c>
      <c r="LM240" s="31">
        <v>2</v>
      </c>
      <c r="LO240" s="31">
        <v>2</v>
      </c>
      <c r="LQ240" s="31">
        <v>2</v>
      </c>
      <c r="LS240" s="31">
        <v>2</v>
      </c>
      <c r="LU240" s="31">
        <v>2</v>
      </c>
      <c r="LW240" s="31">
        <v>2</v>
      </c>
      <c r="LY240" s="31">
        <v>2</v>
      </c>
      <c r="MA240" s="31">
        <v>2</v>
      </c>
      <c r="MC240" s="31">
        <v>2</v>
      </c>
      <c r="ME240" s="31">
        <v>2</v>
      </c>
      <c r="MG240" s="31">
        <v>2</v>
      </c>
      <c r="MI240" s="31">
        <v>2</v>
      </c>
      <c r="MK240" s="31">
        <v>2</v>
      </c>
      <c r="MM240" s="31">
        <v>2</v>
      </c>
      <c r="MO240" s="31">
        <v>2</v>
      </c>
      <c r="MQ240" s="31">
        <v>2</v>
      </c>
      <c r="MS240" s="31">
        <v>2</v>
      </c>
      <c r="MU240" s="31">
        <v>2</v>
      </c>
      <c r="MW240" s="31">
        <v>2</v>
      </c>
      <c r="MY240" s="31" t="s">
        <v>355</v>
      </c>
      <c r="NC240" s="31">
        <v>2</v>
      </c>
      <c r="NE240" s="31">
        <v>2</v>
      </c>
      <c r="NG240" s="31">
        <v>2</v>
      </c>
      <c r="NI240" s="31">
        <v>2</v>
      </c>
      <c r="NK240" s="31">
        <v>2</v>
      </c>
      <c r="NM240" s="31">
        <v>2</v>
      </c>
      <c r="NO240" s="31">
        <v>2</v>
      </c>
      <c r="NQ240" s="31">
        <v>2</v>
      </c>
      <c r="NS240" s="31">
        <v>2</v>
      </c>
      <c r="NU240" s="31">
        <v>2</v>
      </c>
      <c r="NW240" s="31">
        <v>2</v>
      </c>
      <c r="NY240" s="31">
        <v>2</v>
      </c>
      <c r="OA240" s="31">
        <v>2</v>
      </c>
      <c r="OC240" s="31">
        <v>2</v>
      </c>
      <c r="OE240" s="31">
        <v>2</v>
      </c>
      <c r="OG240" s="31">
        <v>2</v>
      </c>
      <c r="OI240" s="31">
        <v>2</v>
      </c>
      <c r="OK240" s="31">
        <v>2</v>
      </c>
      <c r="OM240" s="31">
        <v>2</v>
      </c>
      <c r="OO240" s="31">
        <v>2</v>
      </c>
      <c r="OQ240" s="31" t="s">
        <v>355</v>
      </c>
      <c r="OS240" s="31">
        <v>2</v>
      </c>
      <c r="OU240" s="31">
        <v>2</v>
      </c>
      <c r="OW240" s="31">
        <v>2</v>
      </c>
      <c r="OY240" s="31">
        <v>2</v>
      </c>
      <c r="PA240" s="31">
        <v>2</v>
      </c>
      <c r="PC240" s="31">
        <v>2</v>
      </c>
      <c r="PE240" s="31">
        <v>2</v>
      </c>
      <c r="PG240" s="31">
        <v>2</v>
      </c>
      <c r="PI240" s="31">
        <v>2</v>
      </c>
      <c r="PK240" s="31">
        <v>2</v>
      </c>
      <c r="PM240" s="31">
        <v>2</v>
      </c>
      <c r="PO240" s="31">
        <v>2</v>
      </c>
      <c r="PQ240" s="31">
        <v>2</v>
      </c>
      <c r="PS240" s="31">
        <v>2</v>
      </c>
      <c r="PU240" s="31">
        <v>2</v>
      </c>
      <c r="PW240" s="31">
        <v>2</v>
      </c>
      <c r="PY240" s="31">
        <v>2</v>
      </c>
      <c r="QA240" s="31">
        <v>2</v>
      </c>
      <c r="QC240" s="31">
        <v>2</v>
      </c>
      <c r="QE240" s="31">
        <v>2</v>
      </c>
      <c r="QG240" s="31">
        <v>2</v>
      </c>
      <c r="QI240" s="31" t="s">
        <v>355</v>
      </c>
      <c r="QK240" s="31">
        <v>1</v>
      </c>
      <c r="QL240" s="31">
        <v>2</v>
      </c>
      <c r="QM240" s="31">
        <v>2</v>
      </c>
      <c r="QN240" s="31">
        <v>2</v>
      </c>
      <c r="QO240" s="31">
        <v>2</v>
      </c>
      <c r="QP240" s="31">
        <v>2</v>
      </c>
      <c r="QQ240" s="31">
        <v>2</v>
      </c>
      <c r="QR240" s="31">
        <v>2</v>
      </c>
      <c r="QS240" s="31">
        <v>2</v>
      </c>
      <c r="QT240" s="31">
        <v>2</v>
      </c>
      <c r="QU240" s="31">
        <v>2</v>
      </c>
      <c r="QV240" s="31">
        <v>2</v>
      </c>
      <c r="QW240" s="31">
        <v>2</v>
      </c>
      <c r="QX240" s="31">
        <v>2</v>
      </c>
      <c r="QY240" s="31">
        <v>2</v>
      </c>
      <c r="QZ240" s="31">
        <v>2</v>
      </c>
      <c r="RA240" s="31">
        <v>2</v>
      </c>
      <c r="RB240" s="31">
        <v>2</v>
      </c>
      <c r="RC240" s="31">
        <v>2</v>
      </c>
      <c r="RD240" s="31">
        <v>2</v>
      </c>
      <c r="RE240" s="31">
        <v>2</v>
      </c>
      <c r="RF240" s="31">
        <v>2</v>
      </c>
      <c r="RG240" s="31">
        <v>2</v>
      </c>
      <c r="RH240" s="31">
        <v>1</v>
      </c>
      <c r="RI240" s="31">
        <v>2</v>
      </c>
      <c r="RJ240" s="31">
        <v>2</v>
      </c>
      <c r="RK240" s="31">
        <v>1</v>
      </c>
      <c r="RL240" s="31">
        <v>2</v>
      </c>
      <c r="RM240" s="31">
        <v>2</v>
      </c>
      <c r="RN240" s="31">
        <v>2</v>
      </c>
      <c r="RO240" s="31">
        <v>2</v>
      </c>
      <c r="RP240" s="31">
        <v>2</v>
      </c>
      <c r="RQ240" s="31">
        <v>2</v>
      </c>
      <c r="RR240" s="31">
        <v>2</v>
      </c>
      <c r="RS240" s="31">
        <v>1</v>
      </c>
      <c r="RT240" s="31" t="s">
        <v>2957</v>
      </c>
      <c r="RU240" s="31" t="s">
        <v>1457</v>
      </c>
      <c r="RV240" s="31" t="s">
        <v>355</v>
      </c>
      <c r="RW240" s="31" t="s">
        <v>355</v>
      </c>
      <c r="RX240" s="31">
        <v>1</v>
      </c>
      <c r="RY240" s="31">
        <v>1</v>
      </c>
      <c r="RZ240" s="31">
        <v>2</v>
      </c>
      <c r="SA240" s="31">
        <v>2</v>
      </c>
      <c r="SB240" s="31">
        <v>2</v>
      </c>
      <c r="SC240" s="31">
        <v>1</v>
      </c>
      <c r="SD240" s="31">
        <v>1</v>
      </c>
      <c r="SE240" s="31">
        <v>1</v>
      </c>
      <c r="SF240" s="31">
        <v>2</v>
      </c>
      <c r="SG240" s="31">
        <v>2</v>
      </c>
      <c r="SH240" s="31">
        <v>2</v>
      </c>
      <c r="SI240" s="31">
        <v>1</v>
      </c>
      <c r="SJ240" s="31">
        <v>2</v>
      </c>
      <c r="SK240" s="31">
        <v>2</v>
      </c>
      <c r="SL240" s="31">
        <v>2</v>
      </c>
      <c r="SM240" s="31" t="s">
        <v>2153</v>
      </c>
      <c r="SO240" s="31">
        <v>2</v>
      </c>
      <c r="SP240" s="31">
        <v>2</v>
      </c>
      <c r="SQ240" s="31">
        <v>2</v>
      </c>
      <c r="SR240" s="31">
        <v>2</v>
      </c>
      <c r="SS240" s="31">
        <v>2</v>
      </c>
      <c r="ST240" s="31">
        <v>2</v>
      </c>
      <c r="SU240" s="31">
        <v>2</v>
      </c>
      <c r="SV240" s="31">
        <v>2</v>
      </c>
      <c r="SW240" s="31" t="s">
        <v>3058</v>
      </c>
      <c r="SX240" s="31">
        <v>1</v>
      </c>
      <c r="SZ240" s="31">
        <v>2</v>
      </c>
      <c r="TA240" s="31">
        <v>2</v>
      </c>
      <c r="TB240" s="31">
        <v>2</v>
      </c>
      <c r="TC240" s="31">
        <v>2</v>
      </c>
      <c r="TD240" s="31">
        <v>2</v>
      </c>
      <c r="TE240" s="31">
        <v>2</v>
      </c>
      <c r="TF240" s="31">
        <v>2</v>
      </c>
      <c r="TG240" s="31">
        <v>2</v>
      </c>
      <c r="TH240" s="31" t="s">
        <v>3032</v>
      </c>
      <c r="TJ240" s="31" t="s">
        <v>2153</v>
      </c>
      <c r="TK240" s="31" t="s">
        <v>3058</v>
      </c>
      <c r="TL240" s="31" t="s">
        <v>3059</v>
      </c>
      <c r="TM240" s="31" t="s">
        <v>3033</v>
      </c>
      <c r="TQ240" s="31">
        <v>13</v>
      </c>
      <c r="TS240" s="31">
        <v>2</v>
      </c>
      <c r="TT240" s="31">
        <v>2</v>
      </c>
      <c r="TU240" s="31">
        <v>2</v>
      </c>
      <c r="TV240" s="31">
        <v>1</v>
      </c>
      <c r="TW240" s="31">
        <v>1</v>
      </c>
      <c r="TX240" s="31">
        <v>1</v>
      </c>
      <c r="TY240" s="31">
        <v>1</v>
      </c>
      <c r="TZ240" s="31">
        <v>1</v>
      </c>
      <c r="UA240" s="31">
        <v>1</v>
      </c>
    </row>
    <row r="241" spans="1:547" s="31" customFormat="1" ht="13.5" customHeight="1">
      <c r="A241" s="31">
        <f t="shared" si="3"/>
        <v>239</v>
      </c>
      <c r="B241" s="31">
        <v>239</v>
      </c>
      <c r="C241" s="31">
        <v>51</v>
      </c>
      <c r="D241" s="31" t="s">
        <v>2899</v>
      </c>
      <c r="E241" s="31" t="s">
        <v>3060</v>
      </c>
      <c r="H241" s="31">
        <v>42507</v>
      </c>
      <c r="I241" s="31">
        <v>18606</v>
      </c>
      <c r="J241" s="31">
        <v>2</v>
      </c>
      <c r="K241" s="31">
        <v>1</v>
      </c>
      <c r="L241" s="31">
        <v>2</v>
      </c>
      <c r="M241" s="31">
        <v>1</v>
      </c>
      <c r="N241" s="31">
        <v>2</v>
      </c>
      <c r="O241" s="31">
        <v>1</v>
      </c>
      <c r="P241" s="31">
        <v>2</v>
      </c>
      <c r="Q241" s="31">
        <v>1</v>
      </c>
      <c r="R241" s="31">
        <v>41671</v>
      </c>
      <c r="S241" s="31">
        <v>41730</v>
      </c>
      <c r="T241" s="31">
        <v>42278</v>
      </c>
      <c r="V241" s="31">
        <v>42717</v>
      </c>
      <c r="W241" s="31">
        <v>2</v>
      </c>
      <c r="X241" s="31">
        <v>1</v>
      </c>
      <c r="Y241" s="31">
        <v>2</v>
      </c>
      <c r="Z241" s="31">
        <v>2</v>
      </c>
      <c r="AA241" s="31">
        <v>2</v>
      </c>
      <c r="AB241" s="31">
        <v>2</v>
      </c>
      <c r="AC241" s="31">
        <v>2</v>
      </c>
      <c r="AE241" s="31">
        <v>1</v>
      </c>
      <c r="AH241" s="31">
        <v>2</v>
      </c>
      <c r="AI241" s="31">
        <v>6</v>
      </c>
      <c r="AJ241" s="31">
        <v>2</v>
      </c>
      <c r="AK241" s="31">
        <v>4</v>
      </c>
      <c r="AL241" s="31">
        <v>2</v>
      </c>
      <c r="AN241" s="31">
        <v>1</v>
      </c>
      <c r="AO241" s="31">
        <v>2</v>
      </c>
      <c r="AP241" s="31">
        <v>2</v>
      </c>
      <c r="AQ241" s="31">
        <v>1</v>
      </c>
      <c r="AR241" s="31">
        <v>1</v>
      </c>
      <c r="AS241" s="31">
        <v>2</v>
      </c>
      <c r="AT241" s="31">
        <v>2</v>
      </c>
      <c r="AU241" s="31">
        <v>2</v>
      </c>
      <c r="AW241" s="31">
        <v>1</v>
      </c>
      <c r="AX241" s="31">
        <v>2</v>
      </c>
      <c r="AY241" s="31">
        <v>2</v>
      </c>
      <c r="AZ241" s="31">
        <v>1</v>
      </c>
      <c r="BA241" s="31">
        <v>1</v>
      </c>
      <c r="BB241" s="31">
        <v>2</v>
      </c>
      <c r="BD241" s="31">
        <v>1</v>
      </c>
      <c r="BE241" s="31">
        <v>2</v>
      </c>
      <c r="BF241" s="31">
        <v>2</v>
      </c>
      <c r="BG241" s="31">
        <v>2</v>
      </c>
      <c r="BH241" s="31">
        <v>2</v>
      </c>
      <c r="BI241" s="31">
        <v>2</v>
      </c>
      <c r="BK241" s="31">
        <v>2</v>
      </c>
      <c r="BL241" s="31">
        <v>1</v>
      </c>
      <c r="BM241" s="31">
        <v>1</v>
      </c>
      <c r="BN241" s="31">
        <v>2</v>
      </c>
      <c r="BO241" s="31">
        <v>2</v>
      </c>
      <c r="BP241" s="31">
        <v>1</v>
      </c>
      <c r="BQ241" s="31">
        <v>1</v>
      </c>
      <c r="BT241" s="31">
        <v>2</v>
      </c>
      <c r="BU241" s="31">
        <v>2</v>
      </c>
      <c r="BV241" s="31">
        <v>2</v>
      </c>
      <c r="BW241" s="31">
        <v>2</v>
      </c>
      <c r="BX241" s="31">
        <v>2</v>
      </c>
      <c r="BY241" s="31">
        <v>1</v>
      </c>
      <c r="BZ241" s="31">
        <v>2</v>
      </c>
      <c r="CA241" s="31">
        <v>2</v>
      </c>
      <c r="CB241" s="31">
        <v>2</v>
      </c>
      <c r="CC241" s="31">
        <v>2</v>
      </c>
      <c r="CD241" s="31">
        <v>1</v>
      </c>
      <c r="CE241" s="31">
        <v>104</v>
      </c>
      <c r="CH241" s="31">
        <v>1</v>
      </c>
      <c r="CM241" s="31">
        <v>1</v>
      </c>
      <c r="CN241" s="31">
        <v>4</v>
      </c>
      <c r="CO241" s="31">
        <v>9</v>
      </c>
      <c r="CP241" s="31">
        <v>16</v>
      </c>
      <c r="CQ241" s="31">
        <v>21</v>
      </c>
      <c r="CR241" s="31">
        <v>27</v>
      </c>
      <c r="CS241" s="31">
        <v>31</v>
      </c>
      <c r="CT241" s="31">
        <v>33</v>
      </c>
      <c r="DA241" s="31">
        <v>1</v>
      </c>
      <c r="DB241" s="31">
        <v>2</v>
      </c>
      <c r="DC241" s="31">
        <v>15</v>
      </c>
      <c r="DD241" s="31">
        <v>4</v>
      </c>
      <c r="DE241" s="31">
        <v>5</v>
      </c>
      <c r="DF241" s="31">
        <v>0</v>
      </c>
      <c r="DG241" s="31">
        <v>3</v>
      </c>
      <c r="DH241" s="31">
        <v>1</v>
      </c>
      <c r="DI241" s="31">
        <v>4</v>
      </c>
      <c r="DJ241" s="31">
        <v>3</v>
      </c>
      <c r="DK241" s="31">
        <v>3</v>
      </c>
      <c r="DL241" s="31">
        <v>4</v>
      </c>
      <c r="DM241" s="31">
        <v>3</v>
      </c>
      <c r="DN241" s="31">
        <v>2</v>
      </c>
      <c r="DO241" s="31">
        <v>3</v>
      </c>
      <c r="DP241" s="31">
        <v>2</v>
      </c>
      <c r="DQ241" s="31">
        <v>2</v>
      </c>
      <c r="DR241" s="31">
        <v>30</v>
      </c>
      <c r="DS241" s="31">
        <v>0.65535287081339699</v>
      </c>
      <c r="DT241" s="31">
        <v>0.94</v>
      </c>
      <c r="DV241" s="31">
        <v>3.17</v>
      </c>
      <c r="DW241" s="31" t="s">
        <v>2901</v>
      </c>
      <c r="EB241" s="31">
        <v>74</v>
      </c>
      <c r="EC241" s="31">
        <v>72</v>
      </c>
      <c r="ED241" s="31">
        <v>127</v>
      </c>
      <c r="EE241" s="31" t="s">
        <v>2902</v>
      </c>
      <c r="EV241" s="31">
        <v>1</v>
      </c>
      <c r="EW241" s="31">
        <v>1</v>
      </c>
      <c r="EX241" s="31">
        <v>1</v>
      </c>
      <c r="EY241" s="31">
        <v>2</v>
      </c>
      <c r="FK241" s="31">
        <v>1</v>
      </c>
      <c r="FL241" s="31">
        <v>1</v>
      </c>
      <c r="FM241" s="31">
        <v>1</v>
      </c>
      <c r="FN241" s="31">
        <v>1</v>
      </c>
      <c r="FO241" s="31">
        <v>1</v>
      </c>
      <c r="FP241" s="31">
        <v>2</v>
      </c>
      <c r="FQ241" s="31">
        <v>2</v>
      </c>
      <c r="FR241" s="31">
        <v>2</v>
      </c>
      <c r="FS241" s="31">
        <v>4</v>
      </c>
      <c r="FT241" s="31">
        <v>2</v>
      </c>
      <c r="FU241" s="31">
        <v>2</v>
      </c>
      <c r="FV241" s="31">
        <v>2</v>
      </c>
      <c r="FW241" s="31">
        <v>1</v>
      </c>
      <c r="FX241" s="31">
        <v>1</v>
      </c>
      <c r="FY241" s="31">
        <v>2</v>
      </c>
      <c r="GA241" s="31">
        <v>2</v>
      </c>
      <c r="GB241" s="31">
        <v>2</v>
      </c>
      <c r="GC241" s="31">
        <v>1</v>
      </c>
      <c r="GD241" s="31">
        <v>1967</v>
      </c>
      <c r="GE241" s="31">
        <v>1</v>
      </c>
      <c r="GF241" s="31">
        <v>1991</v>
      </c>
      <c r="GG241" s="31">
        <v>2</v>
      </c>
      <c r="GH241" s="31">
        <v>1</v>
      </c>
      <c r="GJ241" s="31">
        <v>2</v>
      </c>
      <c r="GL241" s="31">
        <v>1</v>
      </c>
      <c r="GM241" s="31">
        <v>42064</v>
      </c>
      <c r="GN241" s="31" t="s">
        <v>355</v>
      </c>
      <c r="GO241" s="31">
        <v>2</v>
      </c>
      <c r="GQ241" s="31">
        <v>2</v>
      </c>
      <c r="GS241" s="31">
        <v>1</v>
      </c>
      <c r="GT241" s="31" t="s">
        <v>3050</v>
      </c>
      <c r="GW241" s="31">
        <v>2</v>
      </c>
      <c r="HM241" s="31">
        <v>2</v>
      </c>
      <c r="HP241" s="31">
        <v>2</v>
      </c>
      <c r="HQ241" s="31">
        <v>2</v>
      </c>
      <c r="HR241" s="31">
        <v>2</v>
      </c>
      <c r="HS241" s="31">
        <v>2</v>
      </c>
      <c r="HT241" s="31">
        <v>2</v>
      </c>
      <c r="HU241" s="31">
        <v>2</v>
      </c>
      <c r="HV241" s="31">
        <v>2</v>
      </c>
      <c r="HZ241" s="31">
        <v>2</v>
      </c>
      <c r="IA241" s="31">
        <v>2</v>
      </c>
      <c r="IB241" s="31">
        <v>2</v>
      </c>
      <c r="IC241" s="31">
        <v>2</v>
      </c>
      <c r="ID241" s="31">
        <v>2</v>
      </c>
      <c r="IE241" s="31">
        <v>2</v>
      </c>
      <c r="IF241" s="31">
        <v>2</v>
      </c>
      <c r="IJ241" s="31">
        <v>2</v>
      </c>
      <c r="IK241" s="31">
        <v>2</v>
      </c>
      <c r="IL241" s="31">
        <v>2</v>
      </c>
      <c r="IM241" s="31">
        <v>2</v>
      </c>
      <c r="IN241" s="31">
        <v>2</v>
      </c>
      <c r="IO241" s="31">
        <v>2</v>
      </c>
      <c r="IP241" s="31">
        <v>2</v>
      </c>
      <c r="IT241" s="31">
        <v>2</v>
      </c>
      <c r="IU241" s="31">
        <v>2</v>
      </c>
      <c r="IV241" s="31">
        <v>2</v>
      </c>
      <c r="IW241" s="31">
        <v>2</v>
      </c>
      <c r="IX241" s="31">
        <v>2</v>
      </c>
      <c r="IY241" s="31">
        <v>2</v>
      </c>
      <c r="IZ241" s="31">
        <v>2</v>
      </c>
      <c r="JD241" s="31">
        <v>1</v>
      </c>
      <c r="JE241" s="31">
        <v>2</v>
      </c>
      <c r="JF241" s="31">
        <v>2</v>
      </c>
      <c r="JG241" s="31">
        <v>2</v>
      </c>
      <c r="JH241" s="31">
        <v>2</v>
      </c>
      <c r="JI241" s="31">
        <v>2</v>
      </c>
      <c r="JJ241" s="31">
        <v>2</v>
      </c>
      <c r="JK241" s="31" t="s">
        <v>2993</v>
      </c>
      <c r="JN241" s="31" t="s">
        <v>3061</v>
      </c>
      <c r="JO241" s="31" t="s">
        <v>385</v>
      </c>
      <c r="JQ241" s="31" t="s">
        <v>3062</v>
      </c>
      <c r="JR241" s="31" t="s">
        <v>2403</v>
      </c>
      <c r="JZ241" s="31">
        <v>2</v>
      </c>
      <c r="KA241" s="31" t="s">
        <v>3063</v>
      </c>
      <c r="KB241" s="31">
        <v>79</v>
      </c>
      <c r="KC241" s="31">
        <v>2</v>
      </c>
      <c r="KD241" s="31" t="s">
        <v>3062</v>
      </c>
      <c r="KE241" s="31">
        <v>61</v>
      </c>
      <c r="LA241" s="31" t="s">
        <v>365</v>
      </c>
      <c r="LB241" s="31" t="s">
        <v>359</v>
      </c>
      <c r="LC241" s="31">
        <v>2</v>
      </c>
      <c r="LE241" s="31" t="s">
        <v>359</v>
      </c>
      <c r="LF241" s="31">
        <v>2</v>
      </c>
      <c r="LG241" s="31">
        <v>2</v>
      </c>
      <c r="LH241" s="31">
        <v>1</v>
      </c>
      <c r="LI241" s="31">
        <v>2</v>
      </c>
      <c r="LK241" s="31">
        <v>2</v>
      </c>
      <c r="LM241" s="31">
        <v>2</v>
      </c>
      <c r="LO241" s="31">
        <v>2</v>
      </c>
      <c r="LQ241" s="31">
        <v>2</v>
      </c>
      <c r="LS241" s="31">
        <v>2</v>
      </c>
      <c r="LU241" s="31">
        <v>2</v>
      </c>
      <c r="LW241" s="31">
        <v>2</v>
      </c>
      <c r="LY241" s="31">
        <v>2</v>
      </c>
      <c r="MA241" s="31">
        <v>2</v>
      </c>
      <c r="MC241" s="31">
        <v>2</v>
      </c>
      <c r="ME241" s="31">
        <v>2</v>
      </c>
      <c r="MG241" s="31">
        <v>2</v>
      </c>
      <c r="MI241" s="31">
        <v>2</v>
      </c>
      <c r="MK241" s="31">
        <v>2</v>
      </c>
      <c r="MM241" s="31">
        <v>2</v>
      </c>
      <c r="MO241" s="31">
        <v>2</v>
      </c>
      <c r="MQ241" s="31">
        <v>2</v>
      </c>
      <c r="MS241" s="31">
        <v>2</v>
      </c>
      <c r="MU241" s="31">
        <v>2</v>
      </c>
      <c r="MW241" s="31">
        <v>2</v>
      </c>
      <c r="MY241" s="31" t="s">
        <v>355</v>
      </c>
      <c r="NC241" s="31">
        <v>2</v>
      </c>
      <c r="NE241" s="31">
        <v>2</v>
      </c>
      <c r="NG241" s="31">
        <v>2</v>
      </c>
      <c r="NI241" s="31">
        <v>2</v>
      </c>
      <c r="NK241" s="31">
        <v>2</v>
      </c>
      <c r="NM241" s="31">
        <v>2</v>
      </c>
      <c r="NO241" s="31">
        <v>2</v>
      </c>
      <c r="NQ241" s="31">
        <v>2</v>
      </c>
      <c r="NS241" s="31">
        <v>2</v>
      </c>
      <c r="NU241" s="31">
        <v>2</v>
      </c>
      <c r="NW241" s="31">
        <v>2</v>
      </c>
      <c r="NY241" s="31">
        <v>2</v>
      </c>
      <c r="OA241" s="31">
        <v>2</v>
      </c>
      <c r="OC241" s="31">
        <v>2</v>
      </c>
      <c r="OE241" s="31">
        <v>2</v>
      </c>
      <c r="OG241" s="31">
        <v>2</v>
      </c>
      <c r="OI241" s="31">
        <v>2</v>
      </c>
      <c r="OK241" s="31">
        <v>2</v>
      </c>
      <c r="OM241" s="31">
        <v>2</v>
      </c>
      <c r="OO241" s="31">
        <v>2</v>
      </c>
      <c r="OQ241" s="31" t="s">
        <v>355</v>
      </c>
      <c r="OS241" s="31">
        <v>2</v>
      </c>
      <c r="OU241" s="31">
        <v>2</v>
      </c>
      <c r="OW241" s="31">
        <v>2</v>
      </c>
      <c r="OY241" s="31">
        <v>2</v>
      </c>
      <c r="PA241" s="31">
        <v>2</v>
      </c>
      <c r="PC241" s="31">
        <v>2</v>
      </c>
      <c r="PE241" s="31">
        <v>2</v>
      </c>
      <c r="PG241" s="31">
        <v>2</v>
      </c>
      <c r="PI241" s="31">
        <v>1</v>
      </c>
      <c r="PJ241" s="31">
        <v>2</v>
      </c>
      <c r="PK241" s="31">
        <v>2</v>
      </c>
      <c r="PM241" s="31">
        <v>2</v>
      </c>
      <c r="PO241" s="31">
        <v>2</v>
      </c>
      <c r="PQ241" s="31">
        <v>2</v>
      </c>
      <c r="PS241" s="31">
        <v>2</v>
      </c>
      <c r="PU241" s="31">
        <v>2</v>
      </c>
      <c r="PW241" s="31">
        <v>2</v>
      </c>
      <c r="PY241" s="31">
        <v>2</v>
      </c>
      <c r="QA241" s="31">
        <v>1</v>
      </c>
      <c r="QB241" s="31">
        <v>2</v>
      </c>
      <c r="QC241" s="31">
        <v>2</v>
      </c>
      <c r="QE241" s="31">
        <v>2</v>
      </c>
      <c r="QG241" s="31">
        <v>2</v>
      </c>
      <c r="QI241" s="31" t="s">
        <v>356</v>
      </c>
      <c r="QJ241" s="31">
        <v>30</v>
      </c>
      <c r="QK241" s="31">
        <v>1</v>
      </c>
      <c r="QL241" s="31">
        <v>2</v>
      </c>
      <c r="QM241" s="31">
        <v>2</v>
      </c>
      <c r="QN241" s="31">
        <v>2</v>
      </c>
      <c r="QO241" s="31">
        <v>2</v>
      </c>
      <c r="QP241" s="31">
        <v>2</v>
      </c>
      <c r="QQ241" s="31">
        <v>2</v>
      </c>
      <c r="QR241" s="31">
        <v>2</v>
      </c>
      <c r="QS241" s="31">
        <v>2</v>
      </c>
      <c r="QT241" s="31">
        <v>2</v>
      </c>
      <c r="QU241" s="31">
        <v>2</v>
      </c>
      <c r="QV241" s="31">
        <v>2</v>
      </c>
      <c r="QW241" s="31">
        <v>2</v>
      </c>
      <c r="QX241" s="31">
        <v>2</v>
      </c>
      <c r="QY241" s="31">
        <v>2</v>
      </c>
      <c r="QZ241" s="31">
        <v>2</v>
      </c>
      <c r="RA241" s="31">
        <v>1</v>
      </c>
      <c r="RB241" s="31">
        <v>1</v>
      </c>
      <c r="RC241" s="31">
        <v>2</v>
      </c>
      <c r="RD241" s="31">
        <v>2</v>
      </c>
      <c r="RE241" s="31">
        <v>1</v>
      </c>
      <c r="RF241" s="31">
        <v>2</v>
      </c>
      <c r="RG241" s="31">
        <v>2</v>
      </c>
      <c r="RH241" s="31">
        <v>2</v>
      </c>
      <c r="RI241" s="31">
        <v>2</v>
      </c>
      <c r="RJ241" s="31">
        <v>2</v>
      </c>
      <c r="RK241" s="31">
        <v>2</v>
      </c>
      <c r="RL241" s="31">
        <v>2</v>
      </c>
      <c r="RM241" s="31">
        <v>2</v>
      </c>
      <c r="RN241" s="31">
        <v>2</v>
      </c>
      <c r="RO241" s="31">
        <v>2</v>
      </c>
      <c r="RP241" s="31">
        <v>2</v>
      </c>
      <c r="RQ241" s="31">
        <v>2</v>
      </c>
      <c r="RR241" s="31">
        <v>2</v>
      </c>
      <c r="RS241" s="31">
        <v>2</v>
      </c>
      <c r="RU241" s="31" t="s">
        <v>2070</v>
      </c>
      <c r="RV241" s="31" t="s">
        <v>3064</v>
      </c>
      <c r="RW241" s="31" t="s">
        <v>3064</v>
      </c>
      <c r="RX241" s="31">
        <v>3</v>
      </c>
      <c r="RY241" s="31">
        <v>2</v>
      </c>
      <c r="RZ241" s="31">
        <v>1</v>
      </c>
      <c r="SA241" s="31">
        <v>1</v>
      </c>
      <c r="SB241" s="31">
        <v>2</v>
      </c>
      <c r="SC241" s="31">
        <v>1</v>
      </c>
      <c r="SD241" s="31">
        <v>3</v>
      </c>
      <c r="SE241" s="31">
        <v>2</v>
      </c>
      <c r="SF241" s="31">
        <v>1</v>
      </c>
      <c r="SG241" s="31">
        <v>1</v>
      </c>
      <c r="SH241" s="31">
        <v>2</v>
      </c>
      <c r="SI241" s="31">
        <v>1</v>
      </c>
      <c r="SJ241" s="31">
        <v>2</v>
      </c>
      <c r="SK241" s="31">
        <v>2</v>
      </c>
      <c r="SL241" s="31">
        <v>2</v>
      </c>
      <c r="SM241" s="31" t="s">
        <v>2153</v>
      </c>
      <c r="SO241" s="31">
        <v>2</v>
      </c>
      <c r="SP241" s="31">
        <v>2</v>
      </c>
      <c r="SQ241" s="31">
        <v>2</v>
      </c>
      <c r="SR241" s="31">
        <v>2</v>
      </c>
      <c r="SS241" s="31">
        <v>2</v>
      </c>
      <c r="ST241" s="31">
        <v>2</v>
      </c>
      <c r="SU241" s="31">
        <v>2</v>
      </c>
      <c r="SV241" s="31">
        <v>2</v>
      </c>
      <c r="SW241" s="31" t="s">
        <v>1442</v>
      </c>
      <c r="SX241" s="31">
        <v>11</v>
      </c>
      <c r="SZ241" s="31">
        <v>1</v>
      </c>
      <c r="TA241" s="31">
        <v>1</v>
      </c>
      <c r="TB241" s="31">
        <v>1</v>
      </c>
      <c r="TC241" s="31">
        <v>1</v>
      </c>
      <c r="TD241" s="31">
        <v>1</v>
      </c>
      <c r="TE241" s="31">
        <v>1</v>
      </c>
      <c r="TF241" s="31">
        <v>1</v>
      </c>
      <c r="TG241" s="31">
        <v>2</v>
      </c>
      <c r="TH241" s="31" t="s">
        <v>3032</v>
      </c>
      <c r="TJ241" s="31" t="s">
        <v>2153</v>
      </c>
      <c r="TK241" s="31" t="s">
        <v>1442</v>
      </c>
      <c r="TL241" s="31" t="s">
        <v>3033</v>
      </c>
      <c r="TQ241" s="31">
        <v>12</v>
      </c>
      <c r="TS241" s="31">
        <v>2</v>
      </c>
      <c r="TT241" s="31">
        <v>2</v>
      </c>
      <c r="TU241" s="31">
        <v>2</v>
      </c>
      <c r="TV241" s="31">
        <v>1</v>
      </c>
      <c r="TW241" s="31">
        <v>1</v>
      </c>
      <c r="TX241" s="31">
        <v>1</v>
      </c>
      <c r="TY241" s="31">
        <v>1</v>
      </c>
      <c r="TZ241" s="31">
        <v>1</v>
      </c>
      <c r="UA241" s="31">
        <v>1</v>
      </c>
    </row>
    <row r="242" spans="1:547" s="31" customFormat="1" ht="13.5" customHeight="1">
      <c r="A242" s="31">
        <f t="shared" si="3"/>
        <v>240</v>
      </c>
      <c r="B242" s="31">
        <v>240</v>
      </c>
      <c r="C242" s="31">
        <v>52</v>
      </c>
      <c r="D242" s="31" t="s">
        <v>2899</v>
      </c>
      <c r="E242" s="31" t="s">
        <v>3065</v>
      </c>
      <c r="H242" s="31">
        <v>42464</v>
      </c>
      <c r="I242" s="31">
        <v>18120</v>
      </c>
      <c r="J242" s="31">
        <v>2</v>
      </c>
      <c r="K242" s="31">
        <v>1</v>
      </c>
      <c r="L242" s="31">
        <v>1</v>
      </c>
      <c r="M242" s="31">
        <v>1</v>
      </c>
      <c r="N242" s="31">
        <v>2</v>
      </c>
      <c r="O242" s="31">
        <v>1</v>
      </c>
      <c r="P242" s="31">
        <v>3</v>
      </c>
      <c r="Q242" s="31">
        <v>2</v>
      </c>
      <c r="R242" s="31">
        <v>41640</v>
      </c>
      <c r="S242" s="31">
        <v>41791</v>
      </c>
      <c r="T242" s="31">
        <v>41913</v>
      </c>
      <c r="W242" s="31">
        <v>1</v>
      </c>
      <c r="X242" s="31">
        <v>2</v>
      </c>
      <c r="Y242" s="31">
        <v>2</v>
      </c>
      <c r="Z242" s="31">
        <v>2</v>
      </c>
      <c r="AA242" s="31">
        <v>2</v>
      </c>
      <c r="AB242" s="31">
        <v>2</v>
      </c>
      <c r="AC242" s="31">
        <v>2</v>
      </c>
      <c r="AD242" s="31">
        <v>2</v>
      </c>
      <c r="AE242" s="31">
        <v>3</v>
      </c>
      <c r="AF242" s="31">
        <v>3</v>
      </c>
      <c r="AG242" s="31">
        <v>1</v>
      </c>
      <c r="AH242" s="31">
        <v>1</v>
      </c>
      <c r="AI242" s="31">
        <v>6</v>
      </c>
      <c r="AJ242" s="31">
        <v>2</v>
      </c>
      <c r="AK242" s="31">
        <v>4</v>
      </c>
      <c r="AL242" s="31">
        <v>1</v>
      </c>
      <c r="AN242" s="31">
        <v>2</v>
      </c>
      <c r="AO242" s="31">
        <v>2</v>
      </c>
      <c r="AP242" s="31">
        <v>2</v>
      </c>
      <c r="AQ242" s="31">
        <v>1</v>
      </c>
      <c r="AR242" s="31">
        <v>2</v>
      </c>
      <c r="AS242" s="31">
        <v>2</v>
      </c>
      <c r="AT242" s="31">
        <v>2</v>
      </c>
      <c r="AU242" s="31">
        <v>2</v>
      </c>
      <c r="AW242" s="31">
        <v>1</v>
      </c>
      <c r="AX242" s="31">
        <v>2</v>
      </c>
      <c r="AY242" s="31">
        <v>2</v>
      </c>
      <c r="AZ242" s="31">
        <v>1</v>
      </c>
      <c r="BA242" s="31">
        <v>1</v>
      </c>
      <c r="BB242" s="31">
        <v>2</v>
      </c>
      <c r="BD242" s="31">
        <v>2</v>
      </c>
      <c r="BE242" s="31">
        <v>2</v>
      </c>
      <c r="BF242" s="31">
        <v>2</v>
      </c>
      <c r="BG242" s="31">
        <v>1</v>
      </c>
      <c r="BH242" s="31">
        <v>1</v>
      </c>
      <c r="BI242" s="31">
        <v>1</v>
      </c>
      <c r="BK242" s="31">
        <v>2</v>
      </c>
      <c r="BL242" s="31">
        <v>1</v>
      </c>
      <c r="BM242" s="31">
        <v>1</v>
      </c>
      <c r="BN242" s="31">
        <v>1</v>
      </c>
      <c r="BO242" s="31">
        <v>2</v>
      </c>
      <c r="BP242" s="31">
        <v>1</v>
      </c>
      <c r="BQ242" s="31">
        <v>1</v>
      </c>
      <c r="BT242" s="31">
        <v>2</v>
      </c>
      <c r="BU242" s="31">
        <v>2</v>
      </c>
      <c r="BV242" s="31">
        <v>2</v>
      </c>
      <c r="BW242" s="31">
        <v>2</v>
      </c>
      <c r="BX242" s="31">
        <v>2</v>
      </c>
      <c r="BY242" s="31">
        <v>1</v>
      </c>
      <c r="BZ242" s="31">
        <v>2</v>
      </c>
      <c r="CA242" s="31">
        <v>2</v>
      </c>
      <c r="CD242" s="31">
        <v>1</v>
      </c>
      <c r="CE242" s="31">
        <v>108</v>
      </c>
      <c r="CH242" s="31">
        <v>1</v>
      </c>
      <c r="CM242" s="31">
        <v>18</v>
      </c>
      <c r="CN242" s="31">
        <v>23</v>
      </c>
      <c r="CO242" s="31">
        <v>20</v>
      </c>
      <c r="CP242" s="31">
        <v>25</v>
      </c>
      <c r="CQ242" s="31">
        <v>8</v>
      </c>
      <c r="CR242" s="31">
        <v>13</v>
      </c>
      <c r="DA242" s="31">
        <v>4</v>
      </c>
      <c r="DB242" s="31">
        <v>2</v>
      </c>
      <c r="DC242" s="31">
        <v>10</v>
      </c>
      <c r="DF242" s="31">
        <v>3</v>
      </c>
      <c r="DG242" s="31">
        <v>4</v>
      </c>
      <c r="DH242" s="31">
        <v>3</v>
      </c>
      <c r="DI242" s="31">
        <v>3</v>
      </c>
      <c r="DJ242" s="31">
        <v>2</v>
      </c>
      <c r="DK242" s="31">
        <v>0</v>
      </c>
      <c r="DL242" s="31">
        <v>0</v>
      </c>
      <c r="DM242" s="31">
        <v>0</v>
      </c>
      <c r="DN242" s="31">
        <v>0</v>
      </c>
      <c r="DO242" s="31">
        <v>1</v>
      </c>
      <c r="DP242" s="31">
        <v>4</v>
      </c>
      <c r="DQ242" s="31">
        <v>3</v>
      </c>
      <c r="DR242" s="31">
        <v>23</v>
      </c>
      <c r="DS242" s="31">
        <v>0.92346783980582503</v>
      </c>
      <c r="EW242" s="31">
        <v>2</v>
      </c>
      <c r="EX242" s="31">
        <v>2</v>
      </c>
      <c r="EY242" s="31">
        <v>2</v>
      </c>
      <c r="EZ242" s="31">
        <v>1</v>
      </c>
      <c r="FA242" s="31">
        <v>1</v>
      </c>
      <c r="FB242" s="31">
        <v>1</v>
      </c>
      <c r="FC242" s="31">
        <v>1</v>
      </c>
      <c r="FD242" s="31">
        <v>52</v>
      </c>
      <c r="FE242" s="31">
        <v>55</v>
      </c>
      <c r="FF242" s="31">
        <v>46</v>
      </c>
      <c r="FK242" s="31">
        <v>2</v>
      </c>
      <c r="FL242" s="31">
        <v>2</v>
      </c>
      <c r="FM242" s="31">
        <v>1</v>
      </c>
      <c r="FN242" s="31">
        <v>2</v>
      </c>
      <c r="FO242" s="31">
        <v>2</v>
      </c>
      <c r="FP242" s="31">
        <v>2</v>
      </c>
      <c r="FQ242" s="31">
        <v>2</v>
      </c>
      <c r="FR242" s="31">
        <v>2</v>
      </c>
      <c r="FS242" s="31">
        <v>4</v>
      </c>
      <c r="FT242" s="31">
        <v>2</v>
      </c>
      <c r="FU242" s="31">
        <v>2</v>
      </c>
      <c r="FV242" s="31">
        <v>2</v>
      </c>
      <c r="FW242" s="31">
        <v>1</v>
      </c>
      <c r="FX242" s="31">
        <v>1</v>
      </c>
      <c r="FY242" s="31">
        <v>2</v>
      </c>
      <c r="GA242" s="31">
        <v>2</v>
      </c>
      <c r="GB242" s="31">
        <v>2</v>
      </c>
      <c r="GC242" s="31">
        <v>1</v>
      </c>
      <c r="GD242" s="31">
        <v>1968</v>
      </c>
      <c r="GE242" s="31">
        <v>1</v>
      </c>
      <c r="GF242" s="31">
        <v>1979</v>
      </c>
      <c r="GG242" s="31">
        <v>0.75</v>
      </c>
      <c r="GH242" s="31">
        <v>2</v>
      </c>
      <c r="GJ242" s="31">
        <v>2</v>
      </c>
      <c r="GL242" s="31">
        <v>1</v>
      </c>
      <c r="GM242" s="31">
        <v>41913</v>
      </c>
      <c r="GN242" s="31" t="s">
        <v>355</v>
      </c>
      <c r="GO242" s="31">
        <v>2</v>
      </c>
      <c r="GQ242" s="31">
        <v>2</v>
      </c>
      <c r="GS242" s="31">
        <v>2</v>
      </c>
      <c r="GU242" s="31">
        <v>2</v>
      </c>
      <c r="GW242" s="31">
        <v>2</v>
      </c>
      <c r="HM242" s="31">
        <v>2</v>
      </c>
      <c r="HP242" s="31">
        <v>2</v>
      </c>
      <c r="HQ242" s="31">
        <v>2</v>
      </c>
      <c r="HR242" s="31">
        <v>2</v>
      </c>
      <c r="HS242" s="31">
        <v>2</v>
      </c>
      <c r="HT242" s="31">
        <v>2</v>
      </c>
      <c r="HU242" s="31">
        <v>2</v>
      </c>
      <c r="HV242" s="31">
        <v>2</v>
      </c>
      <c r="HZ242" s="31">
        <v>2</v>
      </c>
      <c r="IA242" s="31">
        <v>2</v>
      </c>
      <c r="IB242" s="31">
        <v>2</v>
      </c>
      <c r="IC242" s="31">
        <v>2</v>
      </c>
      <c r="ID242" s="31">
        <v>2</v>
      </c>
      <c r="IE242" s="31">
        <v>2</v>
      </c>
      <c r="IF242" s="31">
        <v>2</v>
      </c>
      <c r="IJ242" s="31">
        <v>2</v>
      </c>
      <c r="IK242" s="31">
        <v>2</v>
      </c>
      <c r="IL242" s="31">
        <v>2</v>
      </c>
      <c r="IM242" s="31">
        <v>2</v>
      </c>
      <c r="IN242" s="31">
        <v>2</v>
      </c>
      <c r="IO242" s="31">
        <v>2</v>
      </c>
      <c r="IP242" s="31">
        <v>2</v>
      </c>
      <c r="IT242" s="31">
        <v>2</v>
      </c>
      <c r="IU242" s="31">
        <v>2</v>
      </c>
      <c r="IV242" s="31">
        <v>2</v>
      </c>
      <c r="IW242" s="31">
        <v>2</v>
      </c>
      <c r="IX242" s="31">
        <v>2</v>
      </c>
      <c r="IY242" s="31">
        <v>2</v>
      </c>
      <c r="IZ242" s="31">
        <v>2</v>
      </c>
      <c r="JD242" s="31">
        <v>2</v>
      </c>
      <c r="JE242" s="31">
        <v>2</v>
      </c>
      <c r="JF242" s="31">
        <v>2</v>
      </c>
      <c r="JG242" s="31">
        <v>2</v>
      </c>
      <c r="JH242" s="31">
        <v>2</v>
      </c>
      <c r="JI242" s="31">
        <v>2</v>
      </c>
      <c r="JJ242" s="31">
        <v>2</v>
      </c>
      <c r="JN242" s="31" t="s">
        <v>3066</v>
      </c>
      <c r="JZ242" s="31">
        <v>2</v>
      </c>
      <c r="KA242" s="31" t="s">
        <v>3067</v>
      </c>
      <c r="KB242" s="31">
        <v>56</v>
      </c>
      <c r="KC242" s="31">
        <v>2</v>
      </c>
      <c r="KD242" s="31" t="s">
        <v>2912</v>
      </c>
      <c r="KE242" s="31">
        <v>71</v>
      </c>
      <c r="LA242" s="31" t="s">
        <v>360</v>
      </c>
      <c r="LB242" s="31" t="s">
        <v>359</v>
      </c>
      <c r="LC242" s="31">
        <v>2</v>
      </c>
      <c r="LE242" s="31" t="s">
        <v>375</v>
      </c>
      <c r="LF242" s="31">
        <v>2</v>
      </c>
      <c r="LG242" s="31">
        <v>2</v>
      </c>
      <c r="LH242" s="31">
        <v>1</v>
      </c>
      <c r="LI242" s="31">
        <v>2</v>
      </c>
      <c r="LK242" s="31">
        <v>2</v>
      </c>
      <c r="LM242" s="31">
        <v>2</v>
      </c>
      <c r="LO242" s="31">
        <v>1</v>
      </c>
      <c r="LP242" s="31">
        <v>20</v>
      </c>
      <c r="LQ242" s="31">
        <v>2</v>
      </c>
      <c r="LS242" s="31">
        <v>2</v>
      </c>
      <c r="LU242" s="31">
        <v>2</v>
      </c>
      <c r="LW242" s="31">
        <v>2</v>
      </c>
      <c r="LY242" s="31">
        <v>2</v>
      </c>
      <c r="MA242" s="31">
        <v>2</v>
      </c>
      <c r="MC242" s="31">
        <v>2</v>
      </c>
      <c r="ME242" s="31">
        <v>1</v>
      </c>
      <c r="MF242" s="31">
        <v>15</v>
      </c>
      <c r="MG242" s="31">
        <v>2</v>
      </c>
      <c r="MI242" s="31">
        <v>2</v>
      </c>
      <c r="MK242" s="31">
        <v>2</v>
      </c>
      <c r="MM242" s="31">
        <v>2</v>
      </c>
      <c r="MO242" s="31">
        <v>2</v>
      </c>
      <c r="MQ242" s="31">
        <v>1</v>
      </c>
      <c r="MR242" s="31">
        <v>15</v>
      </c>
      <c r="MS242" s="31">
        <v>2</v>
      </c>
      <c r="MU242" s="31">
        <v>1</v>
      </c>
      <c r="MV242" s="31">
        <v>10</v>
      </c>
      <c r="MW242" s="31">
        <v>2</v>
      </c>
      <c r="MY242" s="31" t="s">
        <v>355</v>
      </c>
      <c r="NC242" s="31">
        <v>2</v>
      </c>
      <c r="NE242" s="31">
        <v>2</v>
      </c>
      <c r="NG242" s="31">
        <v>2</v>
      </c>
      <c r="NI242" s="31">
        <v>2</v>
      </c>
      <c r="NK242" s="31">
        <v>2</v>
      </c>
      <c r="NM242" s="31">
        <v>2</v>
      </c>
      <c r="NO242" s="31">
        <v>2</v>
      </c>
      <c r="NQ242" s="31">
        <v>2</v>
      </c>
      <c r="NS242" s="31">
        <v>2</v>
      </c>
      <c r="NU242" s="31">
        <v>2</v>
      </c>
      <c r="NW242" s="31">
        <v>2</v>
      </c>
      <c r="NY242" s="31">
        <v>2</v>
      </c>
      <c r="OA242" s="31">
        <v>2</v>
      </c>
      <c r="OC242" s="31">
        <v>2</v>
      </c>
      <c r="OE242" s="31">
        <v>2</v>
      </c>
      <c r="OG242" s="31">
        <v>2</v>
      </c>
      <c r="OI242" s="31">
        <v>2</v>
      </c>
      <c r="OK242" s="31">
        <v>2</v>
      </c>
      <c r="OM242" s="31">
        <v>2</v>
      </c>
      <c r="OO242" s="31">
        <v>2</v>
      </c>
      <c r="OQ242" s="31" t="s">
        <v>355</v>
      </c>
      <c r="OS242" s="31">
        <v>2</v>
      </c>
      <c r="OU242" s="31">
        <v>2</v>
      </c>
      <c r="OW242" s="31">
        <v>2</v>
      </c>
      <c r="OY242" s="31">
        <v>2</v>
      </c>
      <c r="PA242" s="31">
        <v>2</v>
      </c>
      <c r="PC242" s="31">
        <v>2</v>
      </c>
      <c r="PE242" s="31">
        <v>2</v>
      </c>
      <c r="PG242" s="31">
        <v>2</v>
      </c>
      <c r="PI242" s="31">
        <v>2</v>
      </c>
      <c r="PK242" s="31">
        <v>2</v>
      </c>
      <c r="PM242" s="31">
        <v>2</v>
      </c>
      <c r="PO242" s="31">
        <v>2</v>
      </c>
      <c r="PQ242" s="31">
        <v>2</v>
      </c>
      <c r="PS242" s="31">
        <v>2</v>
      </c>
      <c r="PU242" s="31">
        <v>2</v>
      </c>
      <c r="PW242" s="31">
        <v>2</v>
      </c>
      <c r="PY242" s="31">
        <v>2</v>
      </c>
      <c r="QA242" s="31">
        <v>2</v>
      </c>
      <c r="QC242" s="31">
        <v>2</v>
      </c>
      <c r="QE242" s="31">
        <v>2</v>
      </c>
      <c r="QG242" s="31">
        <v>2</v>
      </c>
      <c r="QI242" s="31" t="s">
        <v>356</v>
      </c>
      <c r="QJ242" s="31">
        <v>20</v>
      </c>
      <c r="QK242" s="31">
        <v>1</v>
      </c>
      <c r="QL242" s="31">
        <v>2</v>
      </c>
      <c r="QM242" s="31">
        <v>2</v>
      </c>
      <c r="QN242" s="31">
        <v>2</v>
      </c>
      <c r="QO242" s="31">
        <v>2</v>
      </c>
      <c r="QP242" s="31">
        <v>2</v>
      </c>
      <c r="QQ242" s="31">
        <v>2</v>
      </c>
      <c r="QR242" s="31">
        <v>2</v>
      </c>
      <c r="QS242" s="31">
        <v>2</v>
      </c>
      <c r="QT242" s="31">
        <v>2</v>
      </c>
      <c r="QU242" s="31">
        <v>2</v>
      </c>
      <c r="QV242" s="31">
        <v>2</v>
      </c>
      <c r="QW242" s="31">
        <v>2</v>
      </c>
      <c r="QX242" s="31">
        <v>2</v>
      </c>
      <c r="QY242" s="31">
        <v>2</v>
      </c>
      <c r="QZ242" s="31">
        <v>2</v>
      </c>
      <c r="RA242" s="31">
        <v>2</v>
      </c>
      <c r="RB242" s="31">
        <v>2</v>
      </c>
      <c r="RC242" s="31">
        <v>2</v>
      </c>
      <c r="RD242" s="31">
        <v>2</v>
      </c>
      <c r="RE242" s="31">
        <v>2</v>
      </c>
      <c r="RF242" s="31">
        <v>2</v>
      </c>
      <c r="RG242" s="31">
        <v>2</v>
      </c>
      <c r="RH242" s="31">
        <v>2</v>
      </c>
      <c r="RI242" s="31">
        <v>2</v>
      </c>
      <c r="RJ242" s="31">
        <v>2</v>
      </c>
      <c r="RK242" s="31">
        <v>2</v>
      </c>
      <c r="RL242" s="31">
        <v>2</v>
      </c>
      <c r="RM242" s="31">
        <v>2</v>
      </c>
      <c r="RN242" s="31">
        <v>2</v>
      </c>
      <c r="RO242" s="31">
        <v>1</v>
      </c>
      <c r="RP242" s="31">
        <v>2</v>
      </c>
      <c r="RQ242" s="31">
        <v>2</v>
      </c>
      <c r="RR242" s="31">
        <v>2</v>
      </c>
      <c r="RS242" s="31">
        <v>2</v>
      </c>
      <c r="RT242" s="31" t="s">
        <v>1456</v>
      </c>
      <c r="RU242" s="31" t="s">
        <v>1456</v>
      </c>
      <c r="RV242" s="31" t="s">
        <v>355</v>
      </c>
      <c r="RW242" s="31" t="s">
        <v>355</v>
      </c>
      <c r="RX242" s="31">
        <v>1</v>
      </c>
      <c r="RY242" s="31">
        <v>1</v>
      </c>
      <c r="RZ242" s="31">
        <v>2</v>
      </c>
      <c r="SA242" s="31">
        <v>2</v>
      </c>
      <c r="SB242" s="31">
        <v>2</v>
      </c>
      <c r="SC242" s="31">
        <v>2</v>
      </c>
      <c r="SD242" s="31">
        <v>1</v>
      </c>
      <c r="SE242" s="31">
        <v>1</v>
      </c>
      <c r="SF242" s="31">
        <v>2</v>
      </c>
      <c r="SG242" s="31">
        <v>2</v>
      </c>
      <c r="SH242" s="31">
        <v>2</v>
      </c>
      <c r="SI242" s="31">
        <v>2</v>
      </c>
      <c r="SJ242" s="31">
        <v>2</v>
      </c>
      <c r="SK242" s="31">
        <v>2</v>
      </c>
      <c r="SL242" s="31">
        <v>1</v>
      </c>
      <c r="SM242" s="31" t="s">
        <v>1442</v>
      </c>
      <c r="SO242" s="31">
        <v>2</v>
      </c>
      <c r="SP242" s="31">
        <v>2</v>
      </c>
      <c r="SQ242" s="31">
        <v>2</v>
      </c>
      <c r="SR242" s="31">
        <v>2</v>
      </c>
      <c r="SS242" s="31">
        <v>2</v>
      </c>
      <c r="ST242" s="31">
        <v>2</v>
      </c>
      <c r="SU242" s="31">
        <v>2</v>
      </c>
      <c r="SV242" s="31">
        <v>1</v>
      </c>
      <c r="SW242" s="31" t="s">
        <v>1442</v>
      </c>
      <c r="SX242" s="31">
        <v>2</v>
      </c>
      <c r="SZ242" s="31">
        <v>2</v>
      </c>
      <c r="TA242" s="31">
        <v>2</v>
      </c>
      <c r="TB242" s="31">
        <v>2</v>
      </c>
      <c r="TC242" s="31">
        <v>2</v>
      </c>
      <c r="TD242" s="31">
        <v>2</v>
      </c>
      <c r="TE242" s="31">
        <v>2</v>
      </c>
      <c r="TF242" s="31">
        <v>2</v>
      </c>
      <c r="TG242" s="31">
        <v>1</v>
      </c>
      <c r="TJ242" s="31" t="s">
        <v>1443</v>
      </c>
      <c r="TK242" s="31" t="s">
        <v>1442</v>
      </c>
      <c r="TQ242" s="31">
        <v>4</v>
      </c>
      <c r="TS242" s="31">
        <v>2</v>
      </c>
      <c r="TT242" s="31">
        <v>2</v>
      </c>
      <c r="TU242" s="31">
        <v>2</v>
      </c>
      <c r="TV242" s="31">
        <v>2</v>
      </c>
      <c r="TW242" s="31">
        <v>2</v>
      </c>
      <c r="TX242" s="31">
        <v>2</v>
      </c>
      <c r="TY242" s="31">
        <v>2</v>
      </c>
      <c r="TZ242" s="31">
        <v>1</v>
      </c>
      <c r="UA242" s="31">
        <v>1</v>
      </c>
    </row>
    <row r="243" spans="1:547" s="31" customFormat="1" ht="13.5" customHeight="1">
      <c r="A243" s="31">
        <f t="shared" si="3"/>
        <v>241</v>
      </c>
      <c r="B243" s="31">
        <v>241</v>
      </c>
      <c r="C243" s="31">
        <v>53</v>
      </c>
      <c r="D243" s="31" t="s">
        <v>2899</v>
      </c>
      <c r="E243" s="31" t="s">
        <v>3068</v>
      </c>
      <c r="H243" s="31">
        <v>42486</v>
      </c>
      <c r="I243" s="31">
        <v>17780</v>
      </c>
      <c r="J243" s="31">
        <v>1</v>
      </c>
      <c r="K243" s="31">
        <v>1</v>
      </c>
      <c r="L243" s="31">
        <v>3</v>
      </c>
      <c r="M243" s="31">
        <v>1</v>
      </c>
      <c r="N243" s="31">
        <v>3</v>
      </c>
      <c r="O243" s="31">
        <v>1</v>
      </c>
      <c r="P243" s="31">
        <v>3</v>
      </c>
      <c r="Q243" s="31">
        <v>1</v>
      </c>
      <c r="R243" s="31">
        <v>41699</v>
      </c>
      <c r="S243" s="31">
        <v>41760</v>
      </c>
      <c r="T243" s="31">
        <v>41926</v>
      </c>
      <c r="W243" s="31">
        <v>1</v>
      </c>
      <c r="X243" s="31">
        <v>2</v>
      </c>
      <c r="Y243" s="31">
        <v>2</v>
      </c>
      <c r="Z243" s="31">
        <v>2</v>
      </c>
      <c r="AA243" s="31">
        <v>2</v>
      </c>
      <c r="AB243" s="31">
        <v>2</v>
      </c>
      <c r="AC243" s="31">
        <v>2</v>
      </c>
      <c r="AD243" s="31">
        <v>2</v>
      </c>
      <c r="AE243" s="31">
        <v>3</v>
      </c>
      <c r="AF243" s="31">
        <v>2</v>
      </c>
      <c r="AG243" s="31">
        <v>1</v>
      </c>
      <c r="AH243" s="31">
        <v>1</v>
      </c>
      <c r="AI243" s="31">
        <v>6</v>
      </c>
      <c r="AJ243" s="31">
        <v>2</v>
      </c>
      <c r="AK243" s="31">
        <v>4</v>
      </c>
      <c r="AL243" s="31">
        <v>2</v>
      </c>
      <c r="AN243" s="31">
        <v>2</v>
      </c>
      <c r="AO243" s="31">
        <v>2</v>
      </c>
      <c r="AP243" s="31">
        <v>2</v>
      </c>
      <c r="AQ243" s="31">
        <v>2</v>
      </c>
      <c r="AR243" s="31">
        <v>2</v>
      </c>
      <c r="AS243" s="31">
        <v>2</v>
      </c>
      <c r="AT243" s="31">
        <v>2</v>
      </c>
      <c r="AU243" s="31">
        <v>2</v>
      </c>
      <c r="AW243" s="31">
        <v>2</v>
      </c>
      <c r="AX243" s="31">
        <v>2</v>
      </c>
      <c r="AY243" s="31">
        <v>2</v>
      </c>
      <c r="AZ243" s="31">
        <v>1</v>
      </c>
      <c r="BA243" s="31">
        <v>1</v>
      </c>
      <c r="BB243" s="31">
        <v>2</v>
      </c>
      <c r="BD243" s="31">
        <v>1</v>
      </c>
      <c r="BE243" s="31">
        <v>2</v>
      </c>
      <c r="BF243" s="31">
        <v>2</v>
      </c>
      <c r="BG243" s="31">
        <v>1</v>
      </c>
      <c r="BH243" s="31">
        <v>2</v>
      </c>
      <c r="BI243" s="31">
        <v>2</v>
      </c>
      <c r="BK243" s="31">
        <v>2</v>
      </c>
      <c r="BL243" s="31">
        <v>2</v>
      </c>
      <c r="BM243" s="31">
        <v>1</v>
      </c>
      <c r="BN243" s="31">
        <v>1</v>
      </c>
      <c r="BO243" s="31">
        <v>2</v>
      </c>
      <c r="BP243" s="31">
        <v>1</v>
      </c>
      <c r="BQ243" s="31">
        <v>2</v>
      </c>
      <c r="BT243" s="31">
        <v>2</v>
      </c>
      <c r="BU243" s="31">
        <v>2</v>
      </c>
      <c r="BV243" s="31">
        <v>2</v>
      </c>
      <c r="BW243" s="31">
        <v>2</v>
      </c>
      <c r="BX243" s="31">
        <v>2</v>
      </c>
      <c r="BY243" s="31">
        <v>1</v>
      </c>
      <c r="BZ243" s="31">
        <v>2</v>
      </c>
      <c r="CA243" s="31">
        <v>2</v>
      </c>
      <c r="CB243" s="31">
        <v>2</v>
      </c>
      <c r="CC243" s="31">
        <v>2</v>
      </c>
      <c r="CD243" s="31">
        <v>1</v>
      </c>
      <c r="CE243" s="31">
        <v>115</v>
      </c>
      <c r="CH243" s="31">
        <v>1</v>
      </c>
      <c r="CM243" s="31">
        <v>17</v>
      </c>
      <c r="CN243" s="31">
        <v>19</v>
      </c>
      <c r="CO243" s="31">
        <v>24</v>
      </c>
      <c r="CP243" s="31">
        <v>25</v>
      </c>
      <c r="CQ243" s="31">
        <v>31</v>
      </c>
      <c r="CR243" s="31">
        <v>5</v>
      </c>
      <c r="CS243" s="31">
        <v>11</v>
      </c>
      <c r="DA243" s="31">
        <v>4</v>
      </c>
      <c r="DB243" s="31">
        <v>2</v>
      </c>
      <c r="DC243" s="31">
        <v>12</v>
      </c>
      <c r="DF243" s="31">
        <v>4</v>
      </c>
      <c r="DG243" s="31">
        <v>4</v>
      </c>
      <c r="DH243" s="31">
        <v>4</v>
      </c>
      <c r="DI243" s="31">
        <v>3</v>
      </c>
      <c r="DJ243" s="31">
        <v>2</v>
      </c>
      <c r="DK243" s="31">
        <v>1</v>
      </c>
      <c r="DL243" s="31">
        <v>1</v>
      </c>
      <c r="DM243" s="31">
        <v>0</v>
      </c>
      <c r="DN243" s="31">
        <v>0</v>
      </c>
      <c r="DO243" s="31">
        <v>2</v>
      </c>
      <c r="DP243" s="31">
        <v>2</v>
      </c>
      <c r="DQ243" s="31">
        <v>2</v>
      </c>
      <c r="DR243" s="31">
        <v>25</v>
      </c>
      <c r="DS243" s="31">
        <v>0.88953303684879204</v>
      </c>
      <c r="EZ243" s="31">
        <v>1</v>
      </c>
      <c r="FA243" s="31">
        <v>1</v>
      </c>
      <c r="FB243" s="31">
        <v>1</v>
      </c>
      <c r="FC243" s="31">
        <v>1</v>
      </c>
      <c r="FK243" s="31">
        <v>1</v>
      </c>
      <c r="FL243" s="31">
        <v>2</v>
      </c>
      <c r="FM243" s="31">
        <v>1</v>
      </c>
      <c r="FN243" s="31">
        <v>2</v>
      </c>
      <c r="FO243" s="31">
        <v>2</v>
      </c>
      <c r="FP243" s="31">
        <v>2</v>
      </c>
      <c r="FQ243" s="31">
        <v>2</v>
      </c>
      <c r="FR243" s="31">
        <v>2</v>
      </c>
      <c r="FS243" s="31">
        <v>4</v>
      </c>
      <c r="FT243" s="31">
        <v>2</v>
      </c>
      <c r="FU243" s="31">
        <v>2</v>
      </c>
      <c r="FV243" s="31">
        <v>2</v>
      </c>
      <c r="FW243" s="31">
        <v>1</v>
      </c>
      <c r="FX243" s="31">
        <v>1</v>
      </c>
      <c r="FY243" s="31">
        <v>2</v>
      </c>
      <c r="GA243" s="31">
        <v>2</v>
      </c>
      <c r="GB243" s="31">
        <v>2</v>
      </c>
      <c r="GC243" s="31">
        <v>1</v>
      </c>
      <c r="GD243" s="31">
        <v>1967</v>
      </c>
      <c r="GE243" s="31">
        <v>1</v>
      </c>
      <c r="GF243" s="31">
        <v>2014</v>
      </c>
      <c r="GG243" s="31">
        <v>0.5</v>
      </c>
      <c r="GH243" s="31">
        <v>2</v>
      </c>
      <c r="GJ243" s="31">
        <v>2</v>
      </c>
      <c r="GL243" s="31">
        <v>1</v>
      </c>
      <c r="GM243" s="31">
        <v>41913</v>
      </c>
      <c r="GN243" s="31" t="s">
        <v>355</v>
      </c>
      <c r="GO243" s="31">
        <v>2</v>
      </c>
      <c r="GQ243" s="31">
        <v>1</v>
      </c>
      <c r="GR243" s="31" t="s">
        <v>1453</v>
      </c>
      <c r="GS243" s="31">
        <v>1</v>
      </c>
      <c r="GT243" s="31" t="s">
        <v>3069</v>
      </c>
      <c r="GU243" s="31">
        <v>2</v>
      </c>
      <c r="GW243" s="31">
        <v>2</v>
      </c>
      <c r="HM243" s="31">
        <v>2</v>
      </c>
      <c r="HP243" s="31">
        <v>2</v>
      </c>
      <c r="HQ243" s="31">
        <v>2</v>
      </c>
      <c r="HR243" s="31">
        <v>2</v>
      </c>
      <c r="HS243" s="31">
        <v>2</v>
      </c>
      <c r="HT243" s="31">
        <v>2</v>
      </c>
      <c r="HU243" s="31">
        <v>2</v>
      </c>
      <c r="HV243" s="31">
        <v>2</v>
      </c>
      <c r="HZ243" s="31">
        <v>2</v>
      </c>
      <c r="IA243" s="31">
        <v>2</v>
      </c>
      <c r="IB243" s="31">
        <v>2</v>
      </c>
      <c r="IC243" s="31">
        <v>2</v>
      </c>
      <c r="ID243" s="31">
        <v>2</v>
      </c>
      <c r="IE243" s="31">
        <v>2</v>
      </c>
      <c r="IF243" s="31">
        <v>2</v>
      </c>
      <c r="IJ243" s="31">
        <v>2</v>
      </c>
      <c r="IK243" s="31">
        <v>2</v>
      </c>
      <c r="IL243" s="31">
        <v>2</v>
      </c>
      <c r="IM243" s="31">
        <v>2</v>
      </c>
      <c r="IN243" s="31">
        <v>2</v>
      </c>
      <c r="IO243" s="31">
        <v>2</v>
      </c>
      <c r="IP243" s="31">
        <v>2</v>
      </c>
      <c r="IT243" s="31">
        <v>2</v>
      </c>
      <c r="IU243" s="31">
        <v>2</v>
      </c>
      <c r="IV243" s="31">
        <v>2</v>
      </c>
      <c r="IW243" s="31">
        <v>2</v>
      </c>
      <c r="IX243" s="31">
        <v>2</v>
      </c>
      <c r="IY243" s="31">
        <v>2</v>
      </c>
      <c r="IZ243" s="31">
        <v>2</v>
      </c>
      <c r="JD243" s="31">
        <v>2</v>
      </c>
      <c r="JE243" s="31">
        <v>2</v>
      </c>
      <c r="JF243" s="31">
        <v>2</v>
      </c>
      <c r="JG243" s="31">
        <v>2</v>
      </c>
      <c r="JH243" s="31">
        <v>2</v>
      </c>
      <c r="JI243" s="31">
        <v>2</v>
      </c>
      <c r="JJ243" s="31">
        <v>2</v>
      </c>
      <c r="JQ243" s="31" t="s">
        <v>3062</v>
      </c>
      <c r="JZ243" s="31">
        <v>2</v>
      </c>
      <c r="KB243" s="31">
        <v>74</v>
      </c>
      <c r="KC243" s="31">
        <v>2</v>
      </c>
      <c r="KD243" s="31" t="s">
        <v>2912</v>
      </c>
      <c r="KE243" s="31">
        <v>84</v>
      </c>
      <c r="LA243" s="31" t="s">
        <v>359</v>
      </c>
      <c r="LB243" s="31" t="s">
        <v>370</v>
      </c>
      <c r="LC243" s="31">
        <v>2</v>
      </c>
      <c r="LE243" s="31" t="s">
        <v>359</v>
      </c>
      <c r="LF243" s="31">
        <v>2</v>
      </c>
      <c r="LG243" s="31">
        <v>2</v>
      </c>
      <c r="LH243" s="31">
        <v>2</v>
      </c>
      <c r="LI243" s="31">
        <v>2</v>
      </c>
      <c r="LK243" s="31">
        <v>2</v>
      </c>
      <c r="LM243" s="31">
        <v>2</v>
      </c>
      <c r="LO243" s="31">
        <v>2</v>
      </c>
      <c r="LQ243" s="31">
        <v>2</v>
      </c>
      <c r="LS243" s="31">
        <v>2</v>
      </c>
      <c r="LU243" s="31">
        <v>2</v>
      </c>
      <c r="LW243" s="31">
        <v>2</v>
      </c>
      <c r="LY243" s="31">
        <v>2</v>
      </c>
      <c r="MA243" s="31">
        <v>2</v>
      </c>
      <c r="MC243" s="31">
        <v>2</v>
      </c>
      <c r="ME243" s="31">
        <v>2</v>
      </c>
      <c r="MG243" s="31">
        <v>2</v>
      </c>
      <c r="MI243" s="31">
        <v>2</v>
      </c>
      <c r="MK243" s="31">
        <v>2</v>
      </c>
      <c r="MM243" s="31">
        <v>2</v>
      </c>
      <c r="MO243" s="31">
        <v>2</v>
      </c>
      <c r="MQ243" s="31">
        <v>2</v>
      </c>
      <c r="MS243" s="31">
        <v>2</v>
      </c>
      <c r="MU243" s="31">
        <v>2</v>
      </c>
      <c r="MW243" s="31">
        <v>2</v>
      </c>
      <c r="MY243" s="31" t="s">
        <v>355</v>
      </c>
      <c r="NC243" s="31">
        <v>2</v>
      </c>
      <c r="NE243" s="31">
        <v>2</v>
      </c>
      <c r="NG243" s="31">
        <v>2</v>
      </c>
      <c r="NI243" s="31">
        <v>2</v>
      </c>
      <c r="NK243" s="31">
        <v>2</v>
      </c>
      <c r="NM243" s="31">
        <v>2</v>
      </c>
      <c r="NO243" s="31">
        <v>2</v>
      </c>
      <c r="NQ243" s="31">
        <v>2</v>
      </c>
      <c r="NS243" s="31">
        <v>2</v>
      </c>
      <c r="NU243" s="31">
        <v>2</v>
      </c>
      <c r="NW243" s="31">
        <v>2</v>
      </c>
      <c r="NY243" s="31">
        <v>2</v>
      </c>
      <c r="OA243" s="31">
        <v>2</v>
      </c>
      <c r="OC243" s="31">
        <v>2</v>
      </c>
      <c r="OE243" s="31">
        <v>2</v>
      </c>
      <c r="OG243" s="31">
        <v>2</v>
      </c>
      <c r="OI243" s="31">
        <v>2</v>
      </c>
      <c r="OK243" s="31">
        <v>2</v>
      </c>
      <c r="OM243" s="31">
        <v>2</v>
      </c>
      <c r="OO243" s="31">
        <v>2</v>
      </c>
      <c r="OQ243" s="31" t="s">
        <v>355</v>
      </c>
      <c r="OS243" s="31">
        <v>2</v>
      </c>
      <c r="OU243" s="31">
        <v>2</v>
      </c>
      <c r="OW243" s="31">
        <v>2</v>
      </c>
      <c r="OY243" s="31">
        <v>2</v>
      </c>
      <c r="PA243" s="31">
        <v>2</v>
      </c>
      <c r="PC243" s="31">
        <v>2</v>
      </c>
      <c r="PE243" s="31">
        <v>2</v>
      </c>
      <c r="PG243" s="31">
        <v>2</v>
      </c>
      <c r="PI243" s="31">
        <v>2</v>
      </c>
      <c r="PK243" s="31">
        <v>2</v>
      </c>
      <c r="PM243" s="31">
        <v>2</v>
      </c>
      <c r="PO243" s="31">
        <v>2</v>
      </c>
      <c r="PQ243" s="31">
        <v>2</v>
      </c>
      <c r="PS243" s="31">
        <v>2</v>
      </c>
      <c r="PU243" s="31">
        <v>2</v>
      </c>
      <c r="PW243" s="31">
        <v>2</v>
      </c>
      <c r="PY243" s="31">
        <v>2</v>
      </c>
      <c r="QA243" s="31">
        <v>2</v>
      </c>
      <c r="QC243" s="31">
        <v>2</v>
      </c>
      <c r="QE243" s="31">
        <v>2</v>
      </c>
      <c r="QG243" s="31">
        <v>2</v>
      </c>
      <c r="QI243" s="31" t="s">
        <v>356</v>
      </c>
      <c r="QJ243" s="31">
        <v>3</v>
      </c>
      <c r="QK243" s="31">
        <v>1</v>
      </c>
      <c r="QL243" s="31">
        <v>2</v>
      </c>
      <c r="QM243" s="31">
        <v>2</v>
      </c>
      <c r="QN243" s="31">
        <v>2</v>
      </c>
      <c r="QO243" s="31">
        <v>2</v>
      </c>
      <c r="QP243" s="31">
        <v>2</v>
      </c>
      <c r="QQ243" s="31">
        <v>2</v>
      </c>
      <c r="QR243" s="31">
        <v>2</v>
      </c>
      <c r="QS243" s="31">
        <v>2</v>
      </c>
      <c r="QT243" s="31">
        <v>2</v>
      </c>
      <c r="QU243" s="31">
        <v>2</v>
      </c>
      <c r="QV243" s="31">
        <v>2</v>
      </c>
      <c r="QW243" s="31">
        <v>2</v>
      </c>
      <c r="QX243" s="31">
        <v>2</v>
      </c>
      <c r="QY243" s="31">
        <v>2</v>
      </c>
      <c r="QZ243" s="31">
        <v>2</v>
      </c>
      <c r="RA243" s="31">
        <v>1</v>
      </c>
      <c r="RB243" s="31">
        <v>2</v>
      </c>
      <c r="RC243" s="31">
        <v>1</v>
      </c>
      <c r="RD243" s="31">
        <v>2</v>
      </c>
      <c r="RE243" s="31">
        <v>1</v>
      </c>
      <c r="RF243" s="31">
        <v>2</v>
      </c>
      <c r="RG243" s="31">
        <v>2</v>
      </c>
      <c r="RH243" s="31">
        <v>2</v>
      </c>
      <c r="RI243" s="31">
        <v>2</v>
      </c>
      <c r="RJ243" s="31">
        <v>2</v>
      </c>
      <c r="RK243" s="31">
        <v>2</v>
      </c>
      <c r="RL243" s="31">
        <v>2</v>
      </c>
      <c r="RM243" s="31">
        <v>2</v>
      </c>
      <c r="RN243" s="31">
        <v>2</v>
      </c>
      <c r="RO243" s="31">
        <v>2</v>
      </c>
      <c r="RP243" s="31">
        <v>2</v>
      </c>
      <c r="RQ243" s="31">
        <v>2</v>
      </c>
      <c r="RR243" s="31">
        <v>2</v>
      </c>
      <c r="RS243" s="31">
        <v>2</v>
      </c>
      <c r="RT243" s="31" t="s">
        <v>1457</v>
      </c>
      <c r="RU243" s="31" t="s">
        <v>1457</v>
      </c>
      <c r="RV243" s="31" t="s">
        <v>355</v>
      </c>
      <c r="RW243" s="31" t="s">
        <v>355</v>
      </c>
      <c r="RX243" s="31">
        <v>2</v>
      </c>
      <c r="RY243" s="31">
        <v>1</v>
      </c>
      <c r="RZ243" s="31">
        <v>2</v>
      </c>
      <c r="SA243" s="31">
        <v>2</v>
      </c>
      <c r="SB243" s="31">
        <v>2</v>
      </c>
      <c r="SC243" s="31">
        <v>2</v>
      </c>
      <c r="SD243" s="31">
        <v>2</v>
      </c>
      <c r="SE243" s="31">
        <v>1</v>
      </c>
      <c r="SF243" s="31">
        <v>2</v>
      </c>
      <c r="SG243" s="31">
        <v>2</v>
      </c>
      <c r="SH243" s="31">
        <v>2</v>
      </c>
      <c r="SI243" s="31">
        <v>2</v>
      </c>
      <c r="SJ243" s="31">
        <v>2</v>
      </c>
      <c r="SK243" s="31">
        <v>2</v>
      </c>
      <c r="SL243" s="31">
        <v>2</v>
      </c>
      <c r="SM243" s="31" t="s">
        <v>3031</v>
      </c>
      <c r="SO243" s="31">
        <v>2</v>
      </c>
      <c r="SP243" s="31">
        <v>2</v>
      </c>
      <c r="SQ243" s="31">
        <v>2</v>
      </c>
      <c r="SR243" s="31">
        <v>2</v>
      </c>
      <c r="SS243" s="31">
        <v>2</v>
      </c>
      <c r="ST243" s="31">
        <v>2</v>
      </c>
      <c r="SU243" s="31">
        <v>2</v>
      </c>
      <c r="SV243" s="31">
        <v>2</v>
      </c>
      <c r="SW243" s="31" t="s">
        <v>3070</v>
      </c>
      <c r="SX243" s="31">
        <v>3</v>
      </c>
      <c r="TH243" s="31" t="s">
        <v>1442</v>
      </c>
      <c r="TJ243" s="31" t="s">
        <v>3031</v>
      </c>
      <c r="TK243" s="31" t="s">
        <v>3070</v>
      </c>
      <c r="TL243" s="31" t="s">
        <v>1443</v>
      </c>
      <c r="TM243" s="31" t="s">
        <v>3033</v>
      </c>
      <c r="TQ243" s="31">
        <v>6</v>
      </c>
      <c r="TS243" s="31">
        <v>2</v>
      </c>
      <c r="TT243" s="31">
        <v>2</v>
      </c>
      <c r="TU243" s="31">
        <v>2</v>
      </c>
      <c r="TV243" s="31">
        <v>1</v>
      </c>
      <c r="TW243" s="31">
        <v>1</v>
      </c>
      <c r="TX243" s="31">
        <v>1</v>
      </c>
      <c r="TY243" s="31">
        <v>2</v>
      </c>
      <c r="TZ243" s="31">
        <v>1</v>
      </c>
      <c r="UA243" s="31">
        <v>1</v>
      </c>
    </row>
    <row r="244" spans="1:547" s="31" customFormat="1" ht="13.5" customHeight="1">
      <c r="A244" s="31">
        <f t="shared" si="3"/>
        <v>242</v>
      </c>
      <c r="B244" s="31">
        <v>242</v>
      </c>
      <c r="C244" s="31">
        <v>54</v>
      </c>
      <c r="D244" s="31" t="s">
        <v>2899</v>
      </c>
      <c r="E244" s="31" t="s">
        <v>3071</v>
      </c>
      <c r="H244" s="31">
        <v>42241</v>
      </c>
      <c r="I244" s="31">
        <v>19536</v>
      </c>
      <c r="J244" s="31">
        <v>2</v>
      </c>
      <c r="K244" s="31">
        <v>1</v>
      </c>
      <c r="L244" s="31">
        <v>1</v>
      </c>
      <c r="M244" s="31">
        <v>1</v>
      </c>
      <c r="N244" s="31">
        <v>1</v>
      </c>
      <c r="O244" s="31">
        <v>1</v>
      </c>
      <c r="P244" s="31">
        <v>1</v>
      </c>
      <c r="Q244" s="31">
        <v>1</v>
      </c>
      <c r="R244" s="31">
        <v>40330</v>
      </c>
      <c r="S244" s="31">
        <v>40330</v>
      </c>
      <c r="T244" s="31">
        <v>41760</v>
      </c>
      <c r="W244" s="31">
        <v>1</v>
      </c>
      <c r="X244" s="31">
        <v>2</v>
      </c>
      <c r="Y244" s="31">
        <v>2</v>
      </c>
      <c r="Z244" s="31">
        <v>2</v>
      </c>
      <c r="AA244" s="31">
        <v>2</v>
      </c>
      <c r="AB244" s="31">
        <v>2</v>
      </c>
      <c r="AC244" s="31">
        <v>2</v>
      </c>
      <c r="AD244" s="31">
        <v>2</v>
      </c>
      <c r="AE244" s="31">
        <v>2</v>
      </c>
      <c r="AF244" s="31">
        <v>1</v>
      </c>
      <c r="AG244" s="31">
        <v>1</v>
      </c>
      <c r="AH244" s="31">
        <v>1</v>
      </c>
      <c r="AI244" s="31">
        <v>6</v>
      </c>
      <c r="AJ244" s="31">
        <v>2</v>
      </c>
      <c r="AK244" s="31">
        <v>4</v>
      </c>
      <c r="AL244" s="31">
        <v>2</v>
      </c>
      <c r="AN244" s="31">
        <v>2</v>
      </c>
      <c r="AO244" s="31">
        <v>2</v>
      </c>
      <c r="AP244" s="31">
        <v>2</v>
      </c>
      <c r="AQ244" s="31">
        <v>2</v>
      </c>
      <c r="AR244" s="31">
        <v>1</v>
      </c>
      <c r="AS244" s="31">
        <v>2</v>
      </c>
      <c r="AT244" s="31">
        <v>2</v>
      </c>
      <c r="AU244" s="31">
        <v>2</v>
      </c>
      <c r="AW244" s="31">
        <v>1</v>
      </c>
      <c r="AX244" s="31">
        <v>2</v>
      </c>
      <c r="AY244" s="31">
        <v>2</v>
      </c>
      <c r="AZ244" s="31">
        <v>1</v>
      </c>
      <c r="BA244" s="31">
        <v>1</v>
      </c>
      <c r="BB244" s="31">
        <v>2</v>
      </c>
      <c r="BD244" s="31">
        <v>1</v>
      </c>
      <c r="BE244" s="31">
        <v>2</v>
      </c>
      <c r="BF244" s="31">
        <v>2</v>
      </c>
      <c r="BG244" s="31">
        <v>1</v>
      </c>
      <c r="BH244" s="31">
        <v>1</v>
      </c>
      <c r="BI244" s="31">
        <v>2</v>
      </c>
      <c r="BK244" s="31">
        <v>2</v>
      </c>
      <c r="BL244" s="31">
        <v>2</v>
      </c>
      <c r="BM244" s="31">
        <v>2</v>
      </c>
      <c r="BN244" s="31">
        <v>2</v>
      </c>
      <c r="BO244" s="31">
        <v>2</v>
      </c>
      <c r="BP244" s="31">
        <v>2</v>
      </c>
      <c r="BQ244" s="31">
        <v>2</v>
      </c>
      <c r="BT244" s="31">
        <v>2</v>
      </c>
      <c r="BU244" s="31">
        <v>2</v>
      </c>
      <c r="BV244" s="31">
        <v>2</v>
      </c>
      <c r="BW244" s="31">
        <v>2</v>
      </c>
      <c r="BX244" s="31">
        <v>2</v>
      </c>
      <c r="BY244" s="31">
        <v>1</v>
      </c>
      <c r="BZ244" s="31">
        <v>2</v>
      </c>
      <c r="CA244" s="31">
        <v>2</v>
      </c>
      <c r="CB244" s="31">
        <v>1</v>
      </c>
      <c r="CC244" s="31">
        <v>1</v>
      </c>
      <c r="CD244" s="31">
        <v>1</v>
      </c>
      <c r="CE244" s="31">
        <v>104</v>
      </c>
      <c r="CH244" s="31">
        <v>1</v>
      </c>
      <c r="CM244" s="31">
        <v>5</v>
      </c>
      <c r="CN244" s="31">
        <v>7</v>
      </c>
      <c r="CO244" s="31">
        <v>17</v>
      </c>
      <c r="CP244" s="31">
        <v>19</v>
      </c>
      <c r="CQ244" s="31">
        <v>21</v>
      </c>
      <c r="CR244" s="31">
        <v>9</v>
      </c>
      <c r="CS244" s="31">
        <v>1</v>
      </c>
      <c r="DA244" s="31">
        <v>2</v>
      </c>
      <c r="DB244" s="31">
        <v>4</v>
      </c>
      <c r="DC244" s="31">
        <v>6</v>
      </c>
      <c r="DD244" s="31">
        <v>1</v>
      </c>
      <c r="DE244" s="31">
        <v>12</v>
      </c>
      <c r="DF244" s="31">
        <v>4</v>
      </c>
      <c r="DG244" s="31">
        <v>3</v>
      </c>
      <c r="DH244" s="31">
        <v>4</v>
      </c>
      <c r="DI244" s="31">
        <v>1</v>
      </c>
      <c r="DJ244" s="31">
        <v>1</v>
      </c>
      <c r="DK244" s="31">
        <v>1</v>
      </c>
      <c r="DL244" s="31">
        <v>2</v>
      </c>
      <c r="DM244" s="31">
        <v>2</v>
      </c>
      <c r="DN244" s="31">
        <v>1</v>
      </c>
      <c r="DO244" s="31">
        <v>4</v>
      </c>
      <c r="DP244" s="31">
        <v>4</v>
      </c>
      <c r="DQ244" s="31">
        <v>4</v>
      </c>
      <c r="DR244" s="31">
        <v>31</v>
      </c>
      <c r="DS244" s="31">
        <v>0.27076792255363602</v>
      </c>
      <c r="DT244" s="31">
        <v>3.38</v>
      </c>
      <c r="DV244" s="31">
        <v>3.17</v>
      </c>
      <c r="DW244" s="31" t="s">
        <v>2901</v>
      </c>
      <c r="EB244" s="31">
        <v>64</v>
      </c>
      <c r="EC244" s="31">
        <v>72</v>
      </c>
      <c r="ED244" s="31">
        <v>127</v>
      </c>
      <c r="EE244" s="31" t="s">
        <v>2902</v>
      </c>
      <c r="FK244" s="31">
        <v>1</v>
      </c>
      <c r="FL244" s="31">
        <v>2</v>
      </c>
      <c r="FM244" s="31">
        <v>2</v>
      </c>
      <c r="FN244" s="31">
        <v>2</v>
      </c>
      <c r="FO244" s="31">
        <v>2</v>
      </c>
      <c r="FP244" s="31">
        <v>2</v>
      </c>
      <c r="FQ244" s="31">
        <v>2</v>
      </c>
      <c r="FR244" s="31">
        <v>2</v>
      </c>
      <c r="FS244" s="31">
        <v>4</v>
      </c>
      <c r="FT244" s="31">
        <v>2</v>
      </c>
      <c r="FU244" s="31">
        <v>2</v>
      </c>
      <c r="FV244" s="31">
        <v>2</v>
      </c>
      <c r="FW244" s="31">
        <v>1</v>
      </c>
      <c r="FX244" s="31">
        <v>1</v>
      </c>
      <c r="FY244" s="31">
        <v>2</v>
      </c>
      <c r="GA244" s="31">
        <v>2</v>
      </c>
      <c r="GB244" s="31">
        <v>2</v>
      </c>
      <c r="GC244" s="31">
        <v>1</v>
      </c>
      <c r="GD244" s="31">
        <v>1967</v>
      </c>
      <c r="GE244" s="31">
        <v>1</v>
      </c>
      <c r="GF244" s="31">
        <v>2002</v>
      </c>
      <c r="GG244" s="31">
        <v>0.75</v>
      </c>
      <c r="GH244" s="31">
        <v>2</v>
      </c>
      <c r="GJ244" s="31">
        <v>2</v>
      </c>
      <c r="GL244" s="31">
        <v>1</v>
      </c>
      <c r="GM244" s="31">
        <v>41791</v>
      </c>
      <c r="GN244" s="31" t="s">
        <v>355</v>
      </c>
      <c r="GO244" s="31">
        <v>2</v>
      </c>
      <c r="GQ244" s="31">
        <v>2</v>
      </c>
      <c r="GS244" s="31">
        <v>2</v>
      </c>
      <c r="GU244" s="31">
        <v>2</v>
      </c>
      <c r="GW244" s="31">
        <v>2</v>
      </c>
      <c r="HM244" s="31">
        <v>2</v>
      </c>
      <c r="HP244" s="31">
        <v>2</v>
      </c>
      <c r="HQ244" s="31">
        <v>2</v>
      </c>
      <c r="HR244" s="31">
        <v>2</v>
      </c>
      <c r="HS244" s="31">
        <v>2</v>
      </c>
      <c r="HT244" s="31">
        <v>2</v>
      </c>
      <c r="HU244" s="31">
        <v>2</v>
      </c>
      <c r="HV244" s="31">
        <v>2</v>
      </c>
      <c r="HZ244" s="31">
        <v>2</v>
      </c>
      <c r="IA244" s="31">
        <v>2</v>
      </c>
      <c r="IB244" s="31">
        <v>2</v>
      </c>
      <c r="IC244" s="31">
        <v>2</v>
      </c>
      <c r="ID244" s="31">
        <v>2</v>
      </c>
      <c r="IE244" s="31">
        <v>2</v>
      </c>
      <c r="IF244" s="31">
        <v>2</v>
      </c>
      <c r="IJ244" s="31">
        <v>2</v>
      </c>
      <c r="IK244" s="31">
        <v>2</v>
      </c>
      <c r="IL244" s="31">
        <v>2</v>
      </c>
      <c r="IM244" s="31">
        <v>2</v>
      </c>
      <c r="IN244" s="31">
        <v>2</v>
      </c>
      <c r="IO244" s="31">
        <v>2</v>
      </c>
      <c r="IP244" s="31">
        <v>2</v>
      </c>
      <c r="IT244" s="31">
        <v>2</v>
      </c>
      <c r="IU244" s="31">
        <v>2</v>
      </c>
      <c r="IV244" s="31">
        <v>2</v>
      </c>
      <c r="IW244" s="31">
        <v>2</v>
      </c>
      <c r="IX244" s="31">
        <v>2</v>
      </c>
      <c r="IY244" s="31">
        <v>2</v>
      </c>
      <c r="IZ244" s="31">
        <v>2</v>
      </c>
      <c r="JD244" s="31">
        <v>2</v>
      </c>
      <c r="JE244" s="31">
        <v>2</v>
      </c>
      <c r="JF244" s="31">
        <v>2</v>
      </c>
      <c r="JG244" s="31">
        <v>2</v>
      </c>
      <c r="JH244" s="31">
        <v>2</v>
      </c>
      <c r="JI244" s="31">
        <v>2</v>
      </c>
      <c r="JJ244" s="31">
        <v>2</v>
      </c>
      <c r="JN244" s="31" t="s">
        <v>3072</v>
      </c>
      <c r="JZ244" s="31">
        <v>1</v>
      </c>
      <c r="KC244" s="31">
        <v>2</v>
      </c>
      <c r="KD244" s="31" t="s">
        <v>3073</v>
      </c>
      <c r="KE244" s="31">
        <v>85</v>
      </c>
      <c r="LA244" s="31" t="s">
        <v>3074</v>
      </c>
      <c r="LB244" s="31" t="s">
        <v>375</v>
      </c>
      <c r="LC244" s="31">
        <v>2</v>
      </c>
      <c r="LE244" s="31" t="s">
        <v>378</v>
      </c>
      <c r="LF244" s="31">
        <v>2</v>
      </c>
      <c r="LG244" s="31">
        <v>2</v>
      </c>
      <c r="LH244" s="31">
        <v>2</v>
      </c>
      <c r="LI244" s="31">
        <v>2</v>
      </c>
      <c r="LK244" s="31">
        <v>2</v>
      </c>
      <c r="LM244" s="31">
        <v>2</v>
      </c>
      <c r="LO244" s="31">
        <v>2</v>
      </c>
      <c r="LQ244" s="31">
        <v>2</v>
      </c>
      <c r="LS244" s="31">
        <v>2</v>
      </c>
      <c r="LU244" s="31">
        <v>2</v>
      </c>
      <c r="LW244" s="31">
        <v>2</v>
      </c>
      <c r="LY244" s="31">
        <v>2</v>
      </c>
      <c r="MA244" s="31">
        <v>2</v>
      </c>
      <c r="MC244" s="31">
        <v>2</v>
      </c>
      <c r="ME244" s="31">
        <v>2</v>
      </c>
      <c r="MG244" s="31">
        <v>2</v>
      </c>
      <c r="MI244" s="31">
        <v>2</v>
      </c>
      <c r="MK244" s="31">
        <v>2</v>
      </c>
      <c r="MM244" s="31">
        <v>2</v>
      </c>
      <c r="MO244" s="31">
        <v>2</v>
      </c>
      <c r="MQ244" s="31">
        <v>2</v>
      </c>
      <c r="MS244" s="31">
        <v>2</v>
      </c>
      <c r="MU244" s="31">
        <v>2</v>
      </c>
      <c r="MW244" s="31">
        <v>2</v>
      </c>
      <c r="MY244" s="31" t="s">
        <v>355</v>
      </c>
      <c r="NC244" s="31">
        <v>2</v>
      </c>
      <c r="NE244" s="31">
        <v>2</v>
      </c>
      <c r="NG244" s="31">
        <v>2</v>
      </c>
      <c r="NI244" s="31">
        <v>2</v>
      </c>
      <c r="NK244" s="31">
        <v>2</v>
      </c>
      <c r="NM244" s="31">
        <v>2</v>
      </c>
      <c r="NO244" s="31">
        <v>2</v>
      </c>
      <c r="NQ244" s="31">
        <v>2</v>
      </c>
      <c r="NS244" s="31">
        <v>2</v>
      </c>
      <c r="NU244" s="31">
        <v>2</v>
      </c>
      <c r="NW244" s="31">
        <v>2</v>
      </c>
      <c r="NY244" s="31">
        <v>2</v>
      </c>
      <c r="OA244" s="31">
        <v>2</v>
      </c>
      <c r="OC244" s="31">
        <v>2</v>
      </c>
      <c r="OE244" s="31">
        <v>2</v>
      </c>
      <c r="OG244" s="31">
        <v>2</v>
      </c>
      <c r="OI244" s="31">
        <v>2</v>
      </c>
      <c r="OK244" s="31">
        <v>2</v>
      </c>
      <c r="OM244" s="31">
        <v>2</v>
      </c>
      <c r="OO244" s="31">
        <v>2</v>
      </c>
      <c r="OQ244" s="31" t="s">
        <v>355</v>
      </c>
      <c r="OS244" s="31">
        <v>2</v>
      </c>
      <c r="OU244" s="31">
        <v>2</v>
      </c>
      <c r="OW244" s="31">
        <v>2</v>
      </c>
      <c r="OY244" s="31">
        <v>2</v>
      </c>
      <c r="PA244" s="31">
        <v>2</v>
      </c>
      <c r="PC244" s="31">
        <v>2</v>
      </c>
      <c r="PE244" s="31">
        <v>2</v>
      </c>
      <c r="PG244" s="31">
        <v>2</v>
      </c>
      <c r="PI244" s="31">
        <v>2</v>
      </c>
      <c r="PK244" s="31">
        <v>2</v>
      </c>
      <c r="PM244" s="31">
        <v>2</v>
      </c>
      <c r="PO244" s="31">
        <v>2</v>
      </c>
      <c r="PQ244" s="31">
        <v>2</v>
      </c>
      <c r="PS244" s="31">
        <v>2</v>
      </c>
      <c r="PU244" s="31">
        <v>2</v>
      </c>
      <c r="PW244" s="31">
        <v>2</v>
      </c>
      <c r="PY244" s="31">
        <v>2</v>
      </c>
      <c r="QA244" s="31">
        <v>2</v>
      </c>
      <c r="QC244" s="31">
        <v>2</v>
      </c>
      <c r="QE244" s="31">
        <v>2</v>
      </c>
      <c r="QG244" s="31">
        <v>2</v>
      </c>
      <c r="QI244" s="31" t="s">
        <v>355</v>
      </c>
      <c r="QK244" s="31">
        <v>1</v>
      </c>
      <c r="QL244" s="31">
        <v>2</v>
      </c>
      <c r="QM244" s="31">
        <v>2</v>
      </c>
      <c r="QN244" s="31">
        <v>2</v>
      </c>
      <c r="QO244" s="31">
        <v>2</v>
      </c>
      <c r="QP244" s="31">
        <v>2</v>
      </c>
      <c r="QQ244" s="31">
        <v>2</v>
      </c>
      <c r="QR244" s="31">
        <v>2</v>
      </c>
      <c r="QS244" s="31">
        <v>2</v>
      </c>
      <c r="QT244" s="31">
        <v>2</v>
      </c>
      <c r="QU244" s="31">
        <v>2</v>
      </c>
      <c r="QV244" s="31">
        <v>2</v>
      </c>
      <c r="QW244" s="31">
        <v>2</v>
      </c>
      <c r="QX244" s="31">
        <v>2</v>
      </c>
      <c r="QY244" s="31">
        <v>2</v>
      </c>
      <c r="QZ244" s="31">
        <v>2</v>
      </c>
      <c r="RA244" s="31">
        <v>2</v>
      </c>
      <c r="RB244" s="31">
        <v>2</v>
      </c>
      <c r="RC244" s="31">
        <v>2</v>
      </c>
      <c r="RD244" s="31">
        <v>2</v>
      </c>
      <c r="RE244" s="31">
        <v>2</v>
      </c>
      <c r="RF244" s="31">
        <v>2</v>
      </c>
      <c r="RG244" s="31">
        <v>2</v>
      </c>
      <c r="RH244" s="31">
        <v>2</v>
      </c>
      <c r="RI244" s="31">
        <v>2</v>
      </c>
      <c r="RJ244" s="31">
        <v>2</v>
      </c>
      <c r="RK244" s="31">
        <v>2</v>
      </c>
      <c r="RL244" s="31">
        <v>2</v>
      </c>
      <c r="RM244" s="31">
        <v>1</v>
      </c>
      <c r="RN244" s="31">
        <v>2</v>
      </c>
      <c r="RO244" s="31">
        <v>1</v>
      </c>
      <c r="RP244" s="31">
        <v>2</v>
      </c>
      <c r="RQ244" s="31">
        <v>1</v>
      </c>
      <c r="RR244" s="31">
        <v>2</v>
      </c>
      <c r="RS244" s="31">
        <v>2</v>
      </c>
      <c r="RT244" s="31" t="s">
        <v>3075</v>
      </c>
      <c r="RU244" s="31" t="s">
        <v>3075</v>
      </c>
      <c r="RV244" s="31" t="s">
        <v>355</v>
      </c>
      <c r="RW244" s="31" t="s">
        <v>355</v>
      </c>
      <c r="RX244" s="31">
        <v>3</v>
      </c>
      <c r="RY244" s="31">
        <v>1</v>
      </c>
      <c r="RZ244" s="31">
        <v>2</v>
      </c>
      <c r="SA244" s="31">
        <v>2</v>
      </c>
      <c r="SB244" s="31">
        <v>2</v>
      </c>
      <c r="SC244" s="31">
        <v>2</v>
      </c>
      <c r="SD244" s="31">
        <v>3</v>
      </c>
      <c r="SE244" s="31">
        <v>1</v>
      </c>
      <c r="SF244" s="31">
        <v>2</v>
      </c>
      <c r="SG244" s="31">
        <v>2</v>
      </c>
      <c r="SH244" s="31">
        <v>2</v>
      </c>
      <c r="SI244" s="31">
        <v>2</v>
      </c>
      <c r="SJ244" s="31">
        <v>2</v>
      </c>
      <c r="SK244" s="31">
        <v>2</v>
      </c>
      <c r="SL244" s="31">
        <v>2</v>
      </c>
      <c r="SM244" s="31" t="s">
        <v>3031</v>
      </c>
      <c r="SO244" s="31">
        <v>2</v>
      </c>
      <c r="SP244" s="31">
        <v>2</v>
      </c>
      <c r="SQ244" s="31">
        <v>2</v>
      </c>
      <c r="SR244" s="31">
        <v>2</v>
      </c>
      <c r="SS244" s="31">
        <v>2</v>
      </c>
      <c r="ST244" s="31">
        <v>2</v>
      </c>
      <c r="SU244" s="31">
        <v>2</v>
      </c>
      <c r="SV244" s="31">
        <v>2</v>
      </c>
      <c r="SW244" s="31" t="s">
        <v>1442</v>
      </c>
      <c r="SX244" s="31">
        <v>0.25</v>
      </c>
      <c r="SZ244" s="31">
        <v>2</v>
      </c>
      <c r="TA244" s="31">
        <v>2</v>
      </c>
      <c r="TB244" s="31">
        <v>2</v>
      </c>
      <c r="TC244" s="31">
        <v>2</v>
      </c>
      <c r="TD244" s="31">
        <v>2</v>
      </c>
      <c r="TE244" s="31">
        <v>2</v>
      </c>
      <c r="TF244" s="31">
        <v>2</v>
      </c>
      <c r="TG244" s="31">
        <v>2</v>
      </c>
      <c r="TH244" s="31" t="s">
        <v>1442</v>
      </c>
      <c r="TJ244" s="31" t="s">
        <v>3031</v>
      </c>
      <c r="TK244" s="31" t="s">
        <v>1443</v>
      </c>
      <c r="TL244" s="31" t="s">
        <v>3076</v>
      </c>
      <c r="TQ244" s="31">
        <v>0.25</v>
      </c>
      <c r="TS244" s="31">
        <v>2</v>
      </c>
      <c r="TT244" s="31">
        <v>2</v>
      </c>
      <c r="TU244" s="31">
        <v>2</v>
      </c>
      <c r="TV244" s="31">
        <v>2</v>
      </c>
      <c r="TW244" s="31">
        <v>2</v>
      </c>
      <c r="TX244" s="31">
        <v>2</v>
      </c>
      <c r="TY244" s="31">
        <v>2</v>
      </c>
      <c r="TZ244" s="31">
        <v>2</v>
      </c>
      <c r="UA244" s="31">
        <v>1</v>
      </c>
    </row>
    <row r="245" spans="1:547" s="31" customFormat="1" ht="13.5" customHeight="1">
      <c r="A245" s="31">
        <f t="shared" si="3"/>
        <v>243</v>
      </c>
      <c r="B245" s="31">
        <v>243</v>
      </c>
      <c r="C245" s="31">
        <v>55</v>
      </c>
      <c r="D245" s="31" t="s">
        <v>2899</v>
      </c>
      <c r="E245" s="31" t="s">
        <v>3077</v>
      </c>
      <c r="H245" s="31">
        <v>42164</v>
      </c>
      <c r="I245" s="31">
        <v>21684</v>
      </c>
      <c r="J245" s="31">
        <v>2</v>
      </c>
      <c r="K245" s="31">
        <v>1</v>
      </c>
      <c r="L245" s="31">
        <v>1</v>
      </c>
      <c r="M245" s="31">
        <v>1</v>
      </c>
      <c r="N245" s="31">
        <v>1</v>
      </c>
      <c r="O245" s="31">
        <v>1</v>
      </c>
      <c r="R245" s="31">
        <v>40909</v>
      </c>
      <c r="S245" s="31">
        <v>40909</v>
      </c>
      <c r="T245" s="31">
        <v>41640</v>
      </c>
      <c r="W245" s="31">
        <v>1</v>
      </c>
      <c r="X245" s="31">
        <v>2</v>
      </c>
      <c r="Y245" s="31">
        <v>2</v>
      </c>
      <c r="Z245" s="31">
        <v>2</v>
      </c>
      <c r="AA245" s="31">
        <v>2</v>
      </c>
      <c r="AB245" s="31">
        <v>2</v>
      </c>
      <c r="AC245" s="31">
        <v>2</v>
      </c>
      <c r="AD245" s="31">
        <v>1</v>
      </c>
      <c r="AE245" s="31">
        <v>3</v>
      </c>
      <c r="AF245" s="31">
        <v>2</v>
      </c>
      <c r="AG245" s="31">
        <v>1</v>
      </c>
      <c r="AH245" s="31">
        <v>2</v>
      </c>
      <c r="AI245" s="31">
        <v>6</v>
      </c>
      <c r="AJ245" s="31">
        <v>2</v>
      </c>
      <c r="AK245" s="31">
        <v>4</v>
      </c>
      <c r="AL245" s="31">
        <v>2</v>
      </c>
      <c r="AN245" s="31">
        <v>2</v>
      </c>
      <c r="AO245" s="31">
        <v>2</v>
      </c>
      <c r="AP245" s="31">
        <v>2</v>
      </c>
      <c r="AQ245" s="31">
        <v>2</v>
      </c>
      <c r="AR245" s="31">
        <v>1</v>
      </c>
      <c r="AS245" s="31">
        <v>2</v>
      </c>
      <c r="AT245" s="31">
        <v>2</v>
      </c>
      <c r="AU245" s="31">
        <v>2</v>
      </c>
      <c r="AW245" s="31">
        <v>1</v>
      </c>
      <c r="AX245" s="31">
        <v>2</v>
      </c>
      <c r="AY245" s="31">
        <v>1</v>
      </c>
      <c r="AZ245" s="31">
        <v>1</v>
      </c>
      <c r="BA245" s="31">
        <v>1</v>
      </c>
      <c r="BB245" s="31">
        <v>2</v>
      </c>
      <c r="BD245" s="31">
        <v>1</v>
      </c>
      <c r="BE245" s="31">
        <v>2</v>
      </c>
      <c r="BF245" s="31">
        <v>1</v>
      </c>
      <c r="BG245" s="31">
        <v>1</v>
      </c>
      <c r="BH245" s="31">
        <v>1</v>
      </c>
      <c r="BI245" s="31">
        <v>2</v>
      </c>
      <c r="BK245" s="31">
        <v>2</v>
      </c>
      <c r="BL245" s="31">
        <v>2</v>
      </c>
      <c r="BM245" s="31">
        <v>2</v>
      </c>
      <c r="BN245" s="31">
        <v>2</v>
      </c>
      <c r="BO245" s="31">
        <v>2</v>
      </c>
      <c r="BP245" s="31">
        <v>2</v>
      </c>
      <c r="BT245" s="31">
        <v>2</v>
      </c>
      <c r="BU245" s="31">
        <v>2</v>
      </c>
      <c r="BV245" s="31">
        <v>2</v>
      </c>
      <c r="BW245" s="31">
        <v>2</v>
      </c>
      <c r="BX245" s="31">
        <v>2</v>
      </c>
      <c r="BY245" s="31">
        <v>2</v>
      </c>
      <c r="BZ245" s="31">
        <v>2</v>
      </c>
      <c r="CA245" s="31">
        <v>2</v>
      </c>
      <c r="CB245" s="31">
        <v>2</v>
      </c>
      <c r="CC245" s="31">
        <v>1</v>
      </c>
      <c r="CD245" s="31">
        <v>1</v>
      </c>
      <c r="CM245" s="31">
        <v>6</v>
      </c>
      <c r="CN245" s="31">
        <v>11</v>
      </c>
      <c r="CO245" s="31">
        <v>15</v>
      </c>
      <c r="DA245" s="31">
        <v>2</v>
      </c>
      <c r="DB245" s="31">
        <v>4</v>
      </c>
      <c r="DC245" s="31">
        <v>0</v>
      </c>
      <c r="DF245" s="31">
        <v>3</v>
      </c>
      <c r="DG245" s="31">
        <v>3</v>
      </c>
      <c r="DH245" s="31">
        <v>3</v>
      </c>
      <c r="DI245" s="31">
        <v>0</v>
      </c>
      <c r="DJ245" s="31">
        <v>1</v>
      </c>
      <c r="DK245" s="31">
        <v>1</v>
      </c>
      <c r="DL245" s="31">
        <v>2</v>
      </c>
      <c r="DM245" s="31">
        <v>2</v>
      </c>
      <c r="DN245" s="31">
        <v>1</v>
      </c>
      <c r="DO245" s="31">
        <v>4</v>
      </c>
      <c r="DP245" s="31">
        <v>4</v>
      </c>
      <c r="DQ245" s="31">
        <v>4</v>
      </c>
      <c r="DR245" s="31">
        <v>28</v>
      </c>
      <c r="DS245" s="31">
        <v>0.48505976095617498</v>
      </c>
      <c r="EF245" s="31">
        <v>6.59</v>
      </c>
      <c r="EI245" s="31" t="s">
        <v>2238</v>
      </c>
      <c r="EJ245" s="31">
        <v>1.3</v>
      </c>
      <c r="EM245" s="31" t="s">
        <v>2238</v>
      </c>
      <c r="EN245" s="31">
        <v>4.0999999999999899</v>
      </c>
      <c r="EQ245" s="31" t="s">
        <v>2238</v>
      </c>
      <c r="ER245" s="31">
        <v>2.4900000000000002</v>
      </c>
      <c r="EU245" s="31" t="s">
        <v>2238</v>
      </c>
      <c r="FK245" s="31">
        <v>2</v>
      </c>
      <c r="FL245" s="31">
        <v>2</v>
      </c>
      <c r="FM245" s="31">
        <v>2</v>
      </c>
      <c r="FN245" s="31">
        <v>2</v>
      </c>
      <c r="FO245" s="31">
        <v>2</v>
      </c>
      <c r="FP245" s="31">
        <v>2</v>
      </c>
      <c r="FQ245" s="31">
        <v>2</v>
      </c>
      <c r="FR245" s="31">
        <v>2</v>
      </c>
      <c r="FS245" s="31">
        <v>4</v>
      </c>
      <c r="FT245" s="31">
        <v>2</v>
      </c>
      <c r="FU245" s="31">
        <v>2</v>
      </c>
      <c r="FV245" s="31">
        <v>2</v>
      </c>
      <c r="FW245" s="31">
        <v>1</v>
      </c>
      <c r="FX245" s="31">
        <v>1</v>
      </c>
      <c r="FY245" s="31">
        <v>2</v>
      </c>
      <c r="GA245" s="31">
        <v>2</v>
      </c>
      <c r="GB245" s="31">
        <v>2</v>
      </c>
      <c r="GC245" s="31">
        <v>1</v>
      </c>
      <c r="GD245" s="31">
        <v>1975</v>
      </c>
      <c r="GE245" s="31">
        <v>2</v>
      </c>
      <c r="GG245" s="31">
        <v>1</v>
      </c>
      <c r="GH245" s="31">
        <v>2</v>
      </c>
      <c r="GJ245" s="31">
        <v>2</v>
      </c>
      <c r="GL245" s="31">
        <v>1</v>
      </c>
      <c r="GM245" s="31">
        <v>41640</v>
      </c>
      <c r="GO245" s="31">
        <v>2</v>
      </c>
      <c r="GQ245" s="31">
        <v>2</v>
      </c>
      <c r="GS245" s="31">
        <v>1</v>
      </c>
      <c r="GT245" s="31" t="s">
        <v>3078</v>
      </c>
      <c r="GU245" s="31">
        <v>2</v>
      </c>
      <c r="GW245" s="31">
        <v>2</v>
      </c>
      <c r="HM245" s="31">
        <v>2</v>
      </c>
      <c r="HP245" s="31">
        <v>2</v>
      </c>
      <c r="HQ245" s="31">
        <v>2</v>
      </c>
      <c r="HR245" s="31">
        <v>2</v>
      </c>
      <c r="HZ245" s="31">
        <v>2</v>
      </c>
      <c r="IA245" s="31">
        <v>2</v>
      </c>
      <c r="IB245" s="31">
        <v>2</v>
      </c>
      <c r="IC245" s="31">
        <v>2</v>
      </c>
      <c r="ID245" s="31">
        <v>2</v>
      </c>
      <c r="IE245" s="31">
        <v>2</v>
      </c>
      <c r="IF245" s="31">
        <v>2</v>
      </c>
      <c r="IJ245" s="31">
        <v>2</v>
      </c>
      <c r="IK245" s="31">
        <v>2</v>
      </c>
      <c r="IL245" s="31">
        <v>2</v>
      </c>
      <c r="IM245" s="31">
        <v>2</v>
      </c>
      <c r="IN245" s="31">
        <v>2</v>
      </c>
      <c r="IO245" s="31">
        <v>2</v>
      </c>
      <c r="IP245" s="31">
        <v>2</v>
      </c>
      <c r="IT245" s="31">
        <v>2</v>
      </c>
      <c r="IU245" s="31">
        <v>2</v>
      </c>
      <c r="IV245" s="31">
        <v>2</v>
      </c>
      <c r="IW245" s="31">
        <v>2</v>
      </c>
      <c r="IX245" s="31">
        <v>2</v>
      </c>
      <c r="IY245" s="31">
        <v>2</v>
      </c>
      <c r="IZ245" s="31">
        <v>2</v>
      </c>
      <c r="JD245" s="31">
        <v>2</v>
      </c>
      <c r="JE245" s="31">
        <v>2</v>
      </c>
      <c r="JF245" s="31">
        <v>2</v>
      </c>
      <c r="JG245" s="31">
        <v>2</v>
      </c>
      <c r="JH245" s="31">
        <v>2</v>
      </c>
      <c r="JI245" s="31">
        <v>2</v>
      </c>
      <c r="JJ245" s="31">
        <v>2</v>
      </c>
      <c r="JZ245" s="31">
        <v>2</v>
      </c>
      <c r="KA245" s="31" t="s">
        <v>3079</v>
      </c>
      <c r="KB245" s="31">
        <v>72</v>
      </c>
      <c r="KC245" s="31">
        <v>1</v>
      </c>
      <c r="LH245" s="31">
        <v>1</v>
      </c>
      <c r="LI245" s="31">
        <v>2</v>
      </c>
      <c r="LK245" s="31">
        <v>2</v>
      </c>
      <c r="LM245" s="31">
        <v>2</v>
      </c>
      <c r="LO245" s="31">
        <v>2</v>
      </c>
      <c r="LQ245" s="31">
        <v>2</v>
      </c>
      <c r="LS245" s="31">
        <v>2</v>
      </c>
      <c r="LU245" s="31">
        <v>2</v>
      </c>
      <c r="LW245" s="31">
        <v>2</v>
      </c>
      <c r="LY245" s="31">
        <v>2</v>
      </c>
      <c r="MA245" s="31">
        <v>1</v>
      </c>
      <c r="MC245" s="31">
        <v>2</v>
      </c>
      <c r="ME245" s="31">
        <v>2</v>
      </c>
      <c r="MG245" s="31">
        <v>2</v>
      </c>
      <c r="MI245" s="31">
        <v>2</v>
      </c>
      <c r="MK245" s="31">
        <v>2</v>
      </c>
      <c r="MM245" s="31">
        <v>2</v>
      </c>
      <c r="MO245" s="31">
        <v>2</v>
      </c>
      <c r="MQ245" s="31">
        <v>2</v>
      </c>
      <c r="MS245" s="31">
        <v>2</v>
      </c>
      <c r="MU245" s="31">
        <v>2</v>
      </c>
      <c r="MW245" s="31">
        <v>2</v>
      </c>
      <c r="MY245" s="31" t="s">
        <v>355</v>
      </c>
      <c r="NC245" s="31">
        <v>2</v>
      </c>
      <c r="NE245" s="31">
        <v>2</v>
      </c>
      <c r="NG245" s="31">
        <v>2</v>
      </c>
      <c r="NI245" s="31">
        <v>2</v>
      </c>
      <c r="NK245" s="31">
        <v>2</v>
      </c>
      <c r="NM245" s="31">
        <v>2</v>
      </c>
      <c r="NO245" s="31">
        <v>2</v>
      </c>
      <c r="NQ245" s="31">
        <v>2</v>
      </c>
      <c r="NS245" s="31">
        <v>2</v>
      </c>
      <c r="NU245" s="31">
        <v>2</v>
      </c>
      <c r="NW245" s="31">
        <v>2</v>
      </c>
      <c r="NY245" s="31">
        <v>2</v>
      </c>
      <c r="OA245" s="31">
        <v>2</v>
      </c>
      <c r="OC245" s="31">
        <v>2</v>
      </c>
      <c r="OE245" s="31">
        <v>2</v>
      </c>
      <c r="OG245" s="31">
        <v>2</v>
      </c>
      <c r="OI245" s="31">
        <v>2</v>
      </c>
      <c r="OK245" s="31">
        <v>2</v>
      </c>
      <c r="OM245" s="31">
        <v>2</v>
      </c>
      <c r="OO245" s="31">
        <v>2</v>
      </c>
      <c r="OQ245" s="31" t="s">
        <v>355</v>
      </c>
      <c r="OS245" s="31">
        <v>2</v>
      </c>
      <c r="OU245" s="31">
        <v>2</v>
      </c>
      <c r="OW245" s="31">
        <v>2</v>
      </c>
      <c r="OY245" s="31">
        <v>2</v>
      </c>
      <c r="PA245" s="31">
        <v>2</v>
      </c>
      <c r="PC245" s="31">
        <v>2</v>
      </c>
      <c r="PE245" s="31">
        <v>2</v>
      </c>
      <c r="PG245" s="31">
        <v>2</v>
      </c>
      <c r="PI245" s="31">
        <v>2</v>
      </c>
      <c r="PK245" s="31">
        <v>2</v>
      </c>
      <c r="PM245" s="31">
        <v>2</v>
      </c>
      <c r="PO245" s="31">
        <v>2</v>
      </c>
      <c r="PQ245" s="31">
        <v>2</v>
      </c>
      <c r="PS245" s="31">
        <v>2</v>
      </c>
      <c r="PU245" s="31">
        <v>2</v>
      </c>
      <c r="PW245" s="31">
        <v>2</v>
      </c>
      <c r="PY245" s="31">
        <v>2</v>
      </c>
      <c r="QA245" s="31">
        <v>2</v>
      </c>
      <c r="QC245" s="31">
        <v>2</v>
      </c>
      <c r="QE245" s="31">
        <v>2</v>
      </c>
      <c r="QG245" s="31">
        <v>2</v>
      </c>
      <c r="QI245" s="31" t="s">
        <v>355</v>
      </c>
      <c r="QK245" s="31">
        <v>1</v>
      </c>
      <c r="QL245" s="31">
        <v>2</v>
      </c>
      <c r="QM245" s="31">
        <v>2</v>
      </c>
      <c r="QN245" s="31">
        <v>2</v>
      </c>
      <c r="QO245" s="31">
        <v>2</v>
      </c>
      <c r="QP245" s="31">
        <v>2</v>
      </c>
      <c r="QQ245" s="31">
        <v>2</v>
      </c>
      <c r="QR245" s="31">
        <v>2</v>
      </c>
      <c r="QS245" s="31">
        <v>1</v>
      </c>
      <c r="QT245" s="31">
        <v>2</v>
      </c>
      <c r="QU245" s="31">
        <v>2</v>
      </c>
      <c r="QV245" s="31">
        <v>1</v>
      </c>
      <c r="QW245" s="31">
        <v>2</v>
      </c>
      <c r="QX245" s="31">
        <v>2</v>
      </c>
      <c r="QY245" s="31">
        <v>2</v>
      </c>
      <c r="QZ245" s="31">
        <v>2</v>
      </c>
      <c r="RA245" s="31">
        <v>2</v>
      </c>
      <c r="RB245" s="31">
        <v>2</v>
      </c>
      <c r="RC245" s="31">
        <v>1</v>
      </c>
      <c r="RD245" s="31">
        <v>2</v>
      </c>
      <c r="RE245" s="31">
        <v>2</v>
      </c>
      <c r="RF245" s="31">
        <v>2</v>
      </c>
      <c r="RG245" s="31">
        <v>2</v>
      </c>
      <c r="RH245" s="31">
        <v>2</v>
      </c>
      <c r="RI245" s="31">
        <v>2</v>
      </c>
      <c r="RJ245" s="31">
        <v>2</v>
      </c>
      <c r="RK245" s="31">
        <v>2</v>
      </c>
      <c r="RL245" s="31">
        <v>2</v>
      </c>
      <c r="RM245" s="31">
        <v>2</v>
      </c>
      <c r="RN245" s="31">
        <v>2</v>
      </c>
      <c r="RO245" s="31">
        <v>2</v>
      </c>
      <c r="RP245" s="31">
        <v>2</v>
      </c>
      <c r="RQ245" s="31">
        <v>2</v>
      </c>
      <c r="RR245" s="31">
        <v>2</v>
      </c>
      <c r="RS245" s="31">
        <v>2</v>
      </c>
      <c r="RT245" s="31" t="s">
        <v>3080</v>
      </c>
      <c r="RU245" s="31" t="s">
        <v>3081</v>
      </c>
      <c r="RV245" s="31" t="s">
        <v>355</v>
      </c>
      <c r="RW245" s="31" t="s">
        <v>355</v>
      </c>
      <c r="RX245" s="31">
        <v>1</v>
      </c>
      <c r="RY245" s="31">
        <v>1</v>
      </c>
      <c r="SD245" s="31">
        <v>1</v>
      </c>
      <c r="SE245" s="31">
        <v>1</v>
      </c>
      <c r="SJ245" s="31">
        <v>2</v>
      </c>
      <c r="SL245" s="31">
        <v>2</v>
      </c>
      <c r="UA245" s="31">
        <v>1</v>
      </c>
    </row>
    <row r="246" spans="1:547" s="31" customFormat="1" ht="13.5" customHeight="1">
      <c r="A246" s="31">
        <f t="shared" si="3"/>
        <v>244</v>
      </c>
      <c r="B246" s="31">
        <v>244</v>
      </c>
      <c r="C246" s="31">
        <v>56</v>
      </c>
      <c r="D246" s="31" t="s">
        <v>2899</v>
      </c>
      <c r="E246" s="31" t="s">
        <v>3082</v>
      </c>
      <c r="H246" s="31">
        <v>42390</v>
      </c>
      <c r="I246" s="31">
        <v>20359</v>
      </c>
      <c r="J246" s="31">
        <v>2</v>
      </c>
      <c r="K246" s="31">
        <v>1</v>
      </c>
      <c r="L246" s="31">
        <v>1</v>
      </c>
      <c r="M246" s="31">
        <v>1</v>
      </c>
      <c r="N246" s="31">
        <v>1</v>
      </c>
      <c r="O246" s="31">
        <v>1</v>
      </c>
      <c r="P246" s="31">
        <v>1</v>
      </c>
      <c r="Q246" s="31">
        <v>1</v>
      </c>
      <c r="R246" s="31">
        <v>42005</v>
      </c>
      <c r="S246" s="31">
        <v>42036</v>
      </c>
      <c r="T246" s="31">
        <v>42278</v>
      </c>
      <c r="W246" s="31">
        <v>1</v>
      </c>
      <c r="X246" s="31">
        <v>2</v>
      </c>
      <c r="Y246" s="31">
        <v>2</v>
      </c>
      <c r="Z246" s="31">
        <v>2</v>
      </c>
      <c r="AA246" s="31">
        <v>2</v>
      </c>
      <c r="AB246" s="31">
        <v>2</v>
      </c>
      <c r="AC246" s="31">
        <v>2</v>
      </c>
      <c r="AD246" s="31">
        <v>2</v>
      </c>
      <c r="AE246" s="31">
        <v>2</v>
      </c>
      <c r="AF246" s="31">
        <v>2</v>
      </c>
      <c r="AG246" s="31">
        <v>1</v>
      </c>
      <c r="AH246" s="31">
        <v>2</v>
      </c>
      <c r="AI246" s="31">
        <v>6</v>
      </c>
      <c r="AJ246" s="31">
        <v>2</v>
      </c>
      <c r="AK246" s="31">
        <v>4</v>
      </c>
      <c r="AL246" s="31">
        <v>2</v>
      </c>
      <c r="AN246" s="31">
        <v>2</v>
      </c>
      <c r="AO246" s="31">
        <v>2</v>
      </c>
      <c r="AP246" s="31">
        <v>2</v>
      </c>
      <c r="AQ246" s="31">
        <v>2</v>
      </c>
      <c r="AR246" s="31">
        <v>2</v>
      </c>
      <c r="AS246" s="31">
        <v>2</v>
      </c>
      <c r="AT246" s="31">
        <v>2</v>
      </c>
      <c r="AU246" s="31">
        <v>2</v>
      </c>
      <c r="AW246" s="31">
        <v>2</v>
      </c>
      <c r="AX246" s="31">
        <v>2</v>
      </c>
      <c r="AY246" s="31">
        <v>2</v>
      </c>
      <c r="AZ246" s="31">
        <v>1</v>
      </c>
      <c r="BA246" s="31">
        <v>1</v>
      </c>
      <c r="BB246" s="31">
        <v>2</v>
      </c>
      <c r="BD246" s="31">
        <v>1</v>
      </c>
      <c r="BE246" s="31">
        <v>2</v>
      </c>
      <c r="BF246" s="31">
        <v>2</v>
      </c>
      <c r="BG246" s="31">
        <v>2</v>
      </c>
      <c r="BH246" s="31">
        <v>2</v>
      </c>
      <c r="BI246" s="31">
        <v>2</v>
      </c>
      <c r="BK246" s="31">
        <v>2</v>
      </c>
      <c r="BL246" s="31">
        <v>2</v>
      </c>
      <c r="BM246" s="31">
        <v>2</v>
      </c>
      <c r="BN246" s="31">
        <v>2</v>
      </c>
      <c r="BO246" s="31">
        <v>2</v>
      </c>
      <c r="BP246" s="31">
        <v>2</v>
      </c>
      <c r="BQ246" s="31">
        <v>3</v>
      </c>
      <c r="BT246" s="31">
        <v>2</v>
      </c>
      <c r="BU246" s="31">
        <v>2</v>
      </c>
      <c r="BV246" s="31">
        <v>2</v>
      </c>
      <c r="BW246" s="31">
        <v>2</v>
      </c>
      <c r="BX246" s="31">
        <v>2</v>
      </c>
      <c r="BY246" s="31">
        <v>1</v>
      </c>
      <c r="BZ246" s="31">
        <v>2</v>
      </c>
      <c r="CA246" s="31">
        <v>2</v>
      </c>
      <c r="CB246" s="31">
        <v>2</v>
      </c>
      <c r="CC246" s="31">
        <v>2</v>
      </c>
      <c r="CD246" s="31">
        <v>1</v>
      </c>
      <c r="CE246" s="31">
        <v>104</v>
      </c>
      <c r="CH246" s="31">
        <v>1</v>
      </c>
      <c r="CM246" s="31">
        <v>5</v>
      </c>
      <c r="CN246" s="31">
        <v>11</v>
      </c>
      <c r="CO246" s="31">
        <v>16</v>
      </c>
      <c r="CP246" s="31">
        <v>21</v>
      </c>
      <c r="DA246" s="31">
        <v>2</v>
      </c>
      <c r="DB246" s="31">
        <v>4</v>
      </c>
      <c r="DC246" s="31">
        <v>12</v>
      </c>
      <c r="DF246" s="31">
        <v>4</v>
      </c>
      <c r="DG246" s="31">
        <v>4</v>
      </c>
      <c r="DH246" s="31">
        <v>4</v>
      </c>
      <c r="DI246" s="31">
        <v>3</v>
      </c>
      <c r="DJ246" s="31">
        <v>3</v>
      </c>
      <c r="DK246" s="31">
        <v>4</v>
      </c>
      <c r="DL246" s="31">
        <v>4</v>
      </c>
      <c r="DM246" s="31">
        <v>4</v>
      </c>
      <c r="DN246" s="31">
        <v>4</v>
      </c>
      <c r="DO246" s="31">
        <v>4</v>
      </c>
      <c r="DP246" s="31">
        <v>4</v>
      </c>
      <c r="DQ246" s="31">
        <v>4</v>
      </c>
      <c r="DR246" s="31">
        <v>46</v>
      </c>
      <c r="DS246" s="31">
        <v>0.15811688311688299</v>
      </c>
      <c r="DT246" s="31">
        <v>2.04</v>
      </c>
      <c r="DV246" s="31">
        <v>3.17</v>
      </c>
      <c r="DW246" s="31" t="s">
        <v>2901</v>
      </c>
      <c r="EB246" s="31">
        <v>76</v>
      </c>
      <c r="EC246" s="31">
        <v>72</v>
      </c>
      <c r="ED246" s="31">
        <v>127</v>
      </c>
      <c r="EE246" s="31" t="s">
        <v>2902</v>
      </c>
      <c r="EV246" s="31">
        <v>1</v>
      </c>
      <c r="EW246" s="31">
        <v>2</v>
      </c>
      <c r="EX246" s="31">
        <v>1</v>
      </c>
      <c r="EY246" s="31">
        <v>1</v>
      </c>
      <c r="FK246" s="31">
        <v>2</v>
      </c>
      <c r="FL246" s="31">
        <v>2</v>
      </c>
      <c r="FM246" s="31">
        <v>2</v>
      </c>
      <c r="FN246" s="31">
        <v>2</v>
      </c>
      <c r="FO246" s="31">
        <v>2</v>
      </c>
      <c r="FP246" s="31">
        <v>2</v>
      </c>
      <c r="FQ246" s="31">
        <v>2</v>
      </c>
      <c r="FR246" s="31">
        <v>2</v>
      </c>
      <c r="FS246" s="31">
        <v>4</v>
      </c>
      <c r="FT246" s="31">
        <v>2</v>
      </c>
      <c r="FU246" s="31">
        <v>2</v>
      </c>
      <c r="FV246" s="31">
        <v>2</v>
      </c>
      <c r="FW246" s="31">
        <v>1</v>
      </c>
      <c r="FX246" s="31">
        <v>1</v>
      </c>
      <c r="FY246" s="31">
        <v>2</v>
      </c>
      <c r="GA246" s="31">
        <v>2</v>
      </c>
      <c r="GB246" s="31">
        <v>2</v>
      </c>
      <c r="GC246" s="31">
        <v>1</v>
      </c>
      <c r="GD246" s="31">
        <v>1972</v>
      </c>
      <c r="GE246" s="31">
        <v>1</v>
      </c>
      <c r="GF246" s="31">
        <v>1981</v>
      </c>
      <c r="GH246" s="31">
        <v>2</v>
      </c>
      <c r="GJ246" s="31">
        <v>2</v>
      </c>
      <c r="GL246" s="31">
        <v>2</v>
      </c>
      <c r="GM246" s="31">
        <v>42278</v>
      </c>
      <c r="GN246" s="31" t="s">
        <v>3083</v>
      </c>
      <c r="GO246" s="31">
        <v>2</v>
      </c>
      <c r="GQ246" s="31">
        <v>2</v>
      </c>
      <c r="GS246" s="31">
        <v>2</v>
      </c>
      <c r="GU246" s="31">
        <v>2</v>
      </c>
      <c r="GW246" s="31">
        <v>2</v>
      </c>
      <c r="HM246" s="31">
        <v>2</v>
      </c>
      <c r="HP246" s="31">
        <v>2</v>
      </c>
      <c r="HQ246" s="31">
        <v>2</v>
      </c>
      <c r="HR246" s="31">
        <v>2</v>
      </c>
      <c r="HS246" s="31">
        <v>2</v>
      </c>
      <c r="HT246" s="31">
        <v>2</v>
      </c>
      <c r="HU246" s="31">
        <v>2</v>
      </c>
      <c r="HV246" s="31">
        <v>2</v>
      </c>
      <c r="HZ246" s="31">
        <v>2</v>
      </c>
      <c r="IA246" s="31">
        <v>2</v>
      </c>
      <c r="IB246" s="31">
        <v>2</v>
      </c>
      <c r="IC246" s="31">
        <v>2</v>
      </c>
      <c r="ID246" s="31">
        <v>2</v>
      </c>
      <c r="IE246" s="31">
        <v>2</v>
      </c>
      <c r="IF246" s="31">
        <v>2</v>
      </c>
      <c r="IJ246" s="31">
        <v>2</v>
      </c>
      <c r="IK246" s="31">
        <v>2</v>
      </c>
      <c r="IL246" s="31">
        <v>2</v>
      </c>
      <c r="IM246" s="31">
        <v>2</v>
      </c>
      <c r="IN246" s="31">
        <v>2</v>
      </c>
      <c r="IO246" s="31">
        <v>2</v>
      </c>
      <c r="IP246" s="31">
        <v>2</v>
      </c>
      <c r="IT246" s="31">
        <v>2</v>
      </c>
      <c r="IU246" s="31">
        <v>2</v>
      </c>
      <c r="IV246" s="31">
        <v>2</v>
      </c>
      <c r="IW246" s="31">
        <v>2</v>
      </c>
      <c r="IX246" s="31">
        <v>2</v>
      </c>
      <c r="IY246" s="31">
        <v>2</v>
      </c>
      <c r="IZ246" s="31">
        <v>2</v>
      </c>
      <c r="JD246" s="31">
        <v>2</v>
      </c>
      <c r="JE246" s="31">
        <v>2</v>
      </c>
      <c r="JF246" s="31">
        <v>2</v>
      </c>
      <c r="JG246" s="31">
        <v>2</v>
      </c>
      <c r="JH246" s="31">
        <v>2</v>
      </c>
      <c r="JI246" s="31">
        <v>2</v>
      </c>
      <c r="JJ246" s="31">
        <v>2</v>
      </c>
      <c r="JZ246" s="31">
        <v>2</v>
      </c>
      <c r="KB246" s="31">
        <v>74</v>
      </c>
      <c r="KC246" s="31">
        <v>2</v>
      </c>
      <c r="KD246" s="31" t="s">
        <v>1458</v>
      </c>
      <c r="KE246" s="31">
        <v>74</v>
      </c>
      <c r="LB246" s="31" t="s">
        <v>370</v>
      </c>
      <c r="LC246" s="31">
        <v>2</v>
      </c>
      <c r="LE246" s="31" t="s">
        <v>1449</v>
      </c>
      <c r="LF246" s="31">
        <v>2</v>
      </c>
      <c r="LG246" s="31">
        <v>2</v>
      </c>
      <c r="LH246" s="31">
        <v>2</v>
      </c>
      <c r="LI246" s="31">
        <v>2</v>
      </c>
      <c r="LK246" s="31">
        <v>2</v>
      </c>
      <c r="LM246" s="31">
        <v>2</v>
      </c>
      <c r="LO246" s="31">
        <v>2</v>
      </c>
      <c r="LQ246" s="31">
        <v>2</v>
      </c>
      <c r="LS246" s="31">
        <v>2</v>
      </c>
      <c r="LU246" s="31">
        <v>2</v>
      </c>
      <c r="LW246" s="31">
        <v>2</v>
      </c>
      <c r="LY246" s="31">
        <v>2</v>
      </c>
      <c r="MA246" s="31">
        <v>2</v>
      </c>
      <c r="MC246" s="31">
        <v>2</v>
      </c>
      <c r="ME246" s="31">
        <v>2</v>
      </c>
      <c r="MG246" s="31">
        <v>2</v>
      </c>
      <c r="MI246" s="31">
        <v>2</v>
      </c>
      <c r="MK246" s="31">
        <v>2</v>
      </c>
      <c r="MM246" s="31">
        <v>2</v>
      </c>
      <c r="MO246" s="31">
        <v>2</v>
      </c>
      <c r="MQ246" s="31">
        <v>2</v>
      </c>
      <c r="MS246" s="31">
        <v>2</v>
      </c>
      <c r="MU246" s="31">
        <v>2</v>
      </c>
      <c r="MW246" s="31">
        <v>2</v>
      </c>
      <c r="MY246" s="31" t="s">
        <v>355</v>
      </c>
      <c r="NC246" s="31">
        <v>2</v>
      </c>
      <c r="NE246" s="31">
        <v>2</v>
      </c>
      <c r="NG246" s="31">
        <v>2</v>
      </c>
      <c r="NI246" s="31">
        <v>2</v>
      </c>
      <c r="NK246" s="31">
        <v>2</v>
      </c>
      <c r="NM246" s="31">
        <v>2</v>
      </c>
      <c r="NO246" s="31">
        <v>2</v>
      </c>
      <c r="NQ246" s="31">
        <v>2</v>
      </c>
      <c r="NS246" s="31">
        <v>2</v>
      </c>
      <c r="NU246" s="31">
        <v>2</v>
      </c>
      <c r="NW246" s="31">
        <v>2</v>
      </c>
      <c r="NY246" s="31">
        <v>2</v>
      </c>
      <c r="OA246" s="31">
        <v>2</v>
      </c>
      <c r="OC246" s="31">
        <v>2</v>
      </c>
      <c r="OE246" s="31">
        <v>2</v>
      </c>
      <c r="OG246" s="31">
        <v>2</v>
      </c>
      <c r="OI246" s="31">
        <v>2</v>
      </c>
      <c r="OK246" s="31">
        <v>2</v>
      </c>
      <c r="OM246" s="31">
        <v>2</v>
      </c>
      <c r="OO246" s="31">
        <v>2</v>
      </c>
      <c r="OQ246" s="31" t="s">
        <v>355</v>
      </c>
      <c r="OS246" s="31">
        <v>2</v>
      </c>
      <c r="OU246" s="31">
        <v>2</v>
      </c>
      <c r="OW246" s="31">
        <v>2</v>
      </c>
      <c r="OY246" s="31">
        <v>2</v>
      </c>
      <c r="PA246" s="31">
        <v>2</v>
      </c>
      <c r="PC246" s="31">
        <v>2</v>
      </c>
      <c r="PE246" s="31">
        <v>2</v>
      </c>
      <c r="PG246" s="31">
        <v>2</v>
      </c>
      <c r="PI246" s="31">
        <v>2</v>
      </c>
      <c r="PK246" s="31">
        <v>2</v>
      </c>
      <c r="PM246" s="31">
        <v>2</v>
      </c>
      <c r="PO246" s="31">
        <v>2</v>
      </c>
      <c r="PQ246" s="31">
        <v>2</v>
      </c>
      <c r="PS246" s="31">
        <v>2</v>
      </c>
      <c r="PU246" s="31">
        <v>2</v>
      </c>
      <c r="PW246" s="31">
        <v>2</v>
      </c>
      <c r="PY246" s="31">
        <v>2</v>
      </c>
      <c r="QA246" s="31">
        <v>2</v>
      </c>
      <c r="QC246" s="31">
        <v>2</v>
      </c>
      <c r="QE246" s="31">
        <v>2</v>
      </c>
      <c r="QG246" s="31">
        <v>2</v>
      </c>
      <c r="QI246" s="31" t="s">
        <v>355</v>
      </c>
      <c r="QK246" s="31">
        <v>1</v>
      </c>
      <c r="QL246" s="31">
        <v>2</v>
      </c>
      <c r="QM246" s="31">
        <v>2</v>
      </c>
      <c r="QN246" s="31">
        <v>2</v>
      </c>
      <c r="QO246" s="31">
        <v>2</v>
      </c>
      <c r="QP246" s="31">
        <v>2</v>
      </c>
      <c r="QQ246" s="31">
        <v>2</v>
      </c>
      <c r="QR246" s="31">
        <v>2</v>
      </c>
      <c r="QS246" s="31">
        <v>2</v>
      </c>
      <c r="QT246" s="31">
        <v>2</v>
      </c>
      <c r="QU246" s="31">
        <v>2</v>
      </c>
      <c r="QV246" s="31">
        <v>2</v>
      </c>
      <c r="QW246" s="31">
        <v>2</v>
      </c>
      <c r="QX246" s="31">
        <v>2</v>
      </c>
      <c r="QY246" s="31">
        <v>2</v>
      </c>
      <c r="QZ246" s="31">
        <v>2</v>
      </c>
      <c r="RA246" s="31">
        <v>2</v>
      </c>
      <c r="RB246" s="31">
        <v>2</v>
      </c>
      <c r="RC246" s="31">
        <v>2</v>
      </c>
      <c r="RD246" s="31">
        <v>2</v>
      </c>
      <c r="RE246" s="31">
        <v>2</v>
      </c>
      <c r="RF246" s="31">
        <v>2</v>
      </c>
      <c r="RG246" s="31">
        <v>2</v>
      </c>
      <c r="RH246" s="31">
        <v>2</v>
      </c>
      <c r="RI246" s="31">
        <v>1</v>
      </c>
      <c r="RJ246" s="31">
        <v>2</v>
      </c>
      <c r="RK246" s="31">
        <v>2</v>
      </c>
      <c r="RL246" s="31">
        <v>2</v>
      </c>
      <c r="RM246" s="31">
        <v>2</v>
      </c>
      <c r="RN246" s="31">
        <v>2</v>
      </c>
      <c r="RO246" s="31">
        <v>1</v>
      </c>
      <c r="RP246" s="31">
        <v>2</v>
      </c>
      <c r="RQ246" s="31">
        <v>2</v>
      </c>
      <c r="RR246" s="31">
        <v>2</v>
      </c>
      <c r="RS246" s="31">
        <v>1</v>
      </c>
      <c r="RT246" s="31" t="s">
        <v>3084</v>
      </c>
      <c r="RU246" s="31" t="s">
        <v>3084</v>
      </c>
      <c r="RV246" s="31" t="s">
        <v>355</v>
      </c>
      <c r="RW246" s="31" t="s">
        <v>355</v>
      </c>
      <c r="RX246" s="31">
        <v>4</v>
      </c>
      <c r="RY246" s="31">
        <v>1</v>
      </c>
      <c r="RZ246" s="31">
        <v>2</v>
      </c>
      <c r="SA246" s="31">
        <v>2</v>
      </c>
      <c r="SB246" s="31">
        <v>2</v>
      </c>
      <c r="SC246" s="31">
        <v>2</v>
      </c>
      <c r="SD246" s="31">
        <v>4</v>
      </c>
      <c r="SE246" s="31">
        <v>1</v>
      </c>
      <c r="SF246" s="31">
        <v>2</v>
      </c>
      <c r="SG246" s="31">
        <v>2</v>
      </c>
      <c r="SH246" s="31">
        <v>2</v>
      </c>
      <c r="SI246" s="31">
        <v>2</v>
      </c>
      <c r="SJ246" s="31">
        <v>2</v>
      </c>
      <c r="SK246" s="31">
        <v>2</v>
      </c>
      <c r="SL246" s="31">
        <v>2</v>
      </c>
      <c r="SM246" s="31" t="s">
        <v>1459</v>
      </c>
      <c r="SO246" s="31">
        <v>1</v>
      </c>
      <c r="SP246" s="31">
        <v>2</v>
      </c>
      <c r="SQ246" s="31">
        <v>2</v>
      </c>
      <c r="SR246" s="31">
        <v>1</v>
      </c>
      <c r="SS246" s="31">
        <v>2</v>
      </c>
      <c r="ST246" s="31">
        <v>2</v>
      </c>
      <c r="SU246" s="31">
        <v>2</v>
      </c>
      <c r="SV246" s="31">
        <v>1</v>
      </c>
      <c r="SW246" s="31" t="s">
        <v>1442</v>
      </c>
      <c r="SX246" s="31">
        <v>5</v>
      </c>
      <c r="SZ246" s="31">
        <v>1</v>
      </c>
      <c r="TA246" s="31">
        <v>2</v>
      </c>
      <c r="TB246" s="31">
        <v>2</v>
      </c>
      <c r="TC246" s="31">
        <v>2</v>
      </c>
      <c r="TD246" s="31">
        <v>2</v>
      </c>
      <c r="TE246" s="31">
        <v>2</v>
      </c>
      <c r="TF246" s="31">
        <v>2</v>
      </c>
      <c r="TG246" s="31">
        <v>2</v>
      </c>
      <c r="TH246" s="31" t="s">
        <v>3032</v>
      </c>
      <c r="TJ246" s="31" t="s">
        <v>1459</v>
      </c>
      <c r="TK246" s="31" t="s">
        <v>1442</v>
      </c>
      <c r="TL246" s="31" t="s">
        <v>3033</v>
      </c>
      <c r="TQ246" s="31">
        <v>8</v>
      </c>
      <c r="UA246" s="31">
        <v>1</v>
      </c>
    </row>
    <row r="247" spans="1:547" s="31" customFormat="1" ht="13.5" customHeight="1">
      <c r="A247" s="31">
        <f t="shared" si="3"/>
        <v>245</v>
      </c>
      <c r="B247" s="31">
        <v>245</v>
      </c>
      <c r="C247" s="31">
        <v>57</v>
      </c>
      <c r="D247" s="31" t="s">
        <v>2899</v>
      </c>
      <c r="E247" s="31" t="s">
        <v>3085</v>
      </c>
      <c r="H247" s="31">
        <v>42388</v>
      </c>
      <c r="I247" s="31">
        <v>14800</v>
      </c>
      <c r="J247" s="31">
        <v>1</v>
      </c>
      <c r="K247" s="31">
        <v>1</v>
      </c>
      <c r="L247" s="31">
        <v>3</v>
      </c>
      <c r="M247" s="31">
        <v>1</v>
      </c>
      <c r="N247" s="31">
        <v>3</v>
      </c>
      <c r="O247" s="31">
        <v>1</v>
      </c>
      <c r="P247" s="31">
        <v>4</v>
      </c>
      <c r="Q247" s="31">
        <v>1</v>
      </c>
      <c r="R247" s="31">
        <v>41974</v>
      </c>
      <c r="T247" s="31">
        <v>42248</v>
      </c>
      <c r="W247" s="31">
        <v>1</v>
      </c>
      <c r="X247" s="31">
        <v>2</v>
      </c>
      <c r="Y247" s="31">
        <v>2</v>
      </c>
      <c r="Z247" s="31">
        <v>2</v>
      </c>
      <c r="AA247" s="31">
        <v>2</v>
      </c>
      <c r="AB247" s="31">
        <v>2</v>
      </c>
      <c r="AC247" s="31">
        <v>2</v>
      </c>
      <c r="AD247" s="31">
        <v>2</v>
      </c>
      <c r="AE247" s="31">
        <v>2</v>
      </c>
      <c r="AF247" s="31">
        <v>1</v>
      </c>
      <c r="AG247" s="31">
        <v>1</v>
      </c>
      <c r="AH247" s="31">
        <v>1</v>
      </c>
      <c r="AI247" s="31">
        <v>6</v>
      </c>
      <c r="AJ247" s="31">
        <v>2</v>
      </c>
      <c r="AK247" s="31">
        <v>4</v>
      </c>
      <c r="AL247" s="31">
        <v>2</v>
      </c>
      <c r="AN247" s="31">
        <v>2</v>
      </c>
      <c r="AO247" s="31">
        <v>2</v>
      </c>
      <c r="AP247" s="31">
        <v>2</v>
      </c>
      <c r="AQ247" s="31">
        <v>2</v>
      </c>
      <c r="AR247" s="31">
        <v>1</v>
      </c>
      <c r="AS247" s="31">
        <v>2</v>
      </c>
      <c r="AT247" s="31">
        <v>2</v>
      </c>
      <c r="AU247" s="31">
        <v>2</v>
      </c>
      <c r="AW247" s="31">
        <v>2</v>
      </c>
      <c r="AX247" s="31">
        <v>2</v>
      </c>
      <c r="AY247" s="31">
        <v>2</v>
      </c>
      <c r="AZ247" s="31">
        <v>1</v>
      </c>
      <c r="BA247" s="31">
        <v>1</v>
      </c>
      <c r="BB247" s="31">
        <v>2</v>
      </c>
      <c r="BD247" s="31">
        <v>1</v>
      </c>
      <c r="BE247" s="31">
        <v>2</v>
      </c>
      <c r="BF247" s="31">
        <v>2</v>
      </c>
      <c r="BG247" s="31">
        <v>1</v>
      </c>
      <c r="BH247" s="31">
        <v>1</v>
      </c>
      <c r="BI247" s="31">
        <v>2</v>
      </c>
      <c r="BK247" s="31">
        <v>2</v>
      </c>
      <c r="BL247" s="31">
        <v>1</v>
      </c>
      <c r="BM247" s="31">
        <v>2</v>
      </c>
      <c r="BN247" s="31">
        <v>2</v>
      </c>
      <c r="BO247" s="31">
        <v>2</v>
      </c>
      <c r="BP247" s="31">
        <v>2</v>
      </c>
      <c r="BQ247" s="31">
        <v>3</v>
      </c>
      <c r="BT247" s="31">
        <v>2</v>
      </c>
      <c r="BU247" s="31">
        <v>2</v>
      </c>
      <c r="BV247" s="31">
        <v>2</v>
      </c>
      <c r="BW247" s="31">
        <v>2</v>
      </c>
      <c r="BX247" s="31">
        <v>2</v>
      </c>
      <c r="BY247" s="31">
        <v>1</v>
      </c>
      <c r="BZ247" s="31">
        <v>2</v>
      </c>
      <c r="CA247" s="31">
        <v>2</v>
      </c>
      <c r="CB247" s="31">
        <v>2</v>
      </c>
      <c r="CC247" s="31">
        <v>2</v>
      </c>
      <c r="CD247" s="31">
        <v>1</v>
      </c>
      <c r="CE247" s="31">
        <v>100</v>
      </c>
      <c r="CH247" s="31">
        <v>1</v>
      </c>
      <c r="CM247" s="31">
        <v>6</v>
      </c>
      <c r="CN247" s="31">
        <v>11</v>
      </c>
      <c r="CO247" s="31">
        <v>23</v>
      </c>
      <c r="CP247" s="31">
        <v>2</v>
      </c>
      <c r="CQ247" s="31">
        <v>31</v>
      </c>
      <c r="DA247" s="31">
        <v>2</v>
      </c>
      <c r="DB247" s="31">
        <v>4</v>
      </c>
      <c r="DC247" s="31">
        <v>7</v>
      </c>
      <c r="DD247" s="31">
        <v>1</v>
      </c>
      <c r="DE247" s="31">
        <v>2</v>
      </c>
      <c r="DF247" s="31">
        <v>4</v>
      </c>
      <c r="DG247" s="31">
        <v>4</v>
      </c>
      <c r="DH247" s="31">
        <v>4</v>
      </c>
      <c r="DI247" s="31">
        <v>2</v>
      </c>
      <c r="DJ247" s="31">
        <v>3</v>
      </c>
      <c r="DK247" s="31">
        <v>3</v>
      </c>
      <c r="DL247" s="31">
        <v>3</v>
      </c>
      <c r="DM247" s="31">
        <v>3</v>
      </c>
      <c r="DN247" s="31">
        <v>3</v>
      </c>
      <c r="DO247" s="31">
        <v>4</v>
      </c>
      <c r="DP247" s="31">
        <v>4</v>
      </c>
      <c r="DQ247" s="31">
        <v>4</v>
      </c>
      <c r="DR247" s="31">
        <v>41</v>
      </c>
      <c r="DS247" s="31">
        <v>0.51464371980676304</v>
      </c>
      <c r="EB247" s="31">
        <v>60</v>
      </c>
      <c r="EC247" s="31">
        <v>58</v>
      </c>
      <c r="ED247" s="31">
        <v>96</v>
      </c>
      <c r="EE247" s="31" t="s">
        <v>2902</v>
      </c>
      <c r="EV247" s="31">
        <v>1</v>
      </c>
      <c r="EW247" s="31">
        <v>2</v>
      </c>
      <c r="EX247" s="31">
        <v>2</v>
      </c>
      <c r="EY247" s="31">
        <v>2</v>
      </c>
      <c r="FA247" s="31">
        <v>3</v>
      </c>
      <c r="FD247" s="31">
        <v>74</v>
      </c>
      <c r="FE247" s="31">
        <v>79</v>
      </c>
      <c r="FK247" s="31">
        <v>1</v>
      </c>
      <c r="FL247" s="31">
        <v>2</v>
      </c>
      <c r="FM247" s="31">
        <v>2</v>
      </c>
      <c r="FN247" s="31">
        <v>2</v>
      </c>
      <c r="FO247" s="31">
        <v>2</v>
      </c>
      <c r="FP247" s="31">
        <v>2</v>
      </c>
      <c r="FQ247" s="31">
        <v>2</v>
      </c>
      <c r="FR247" s="31">
        <v>2</v>
      </c>
      <c r="FS247" s="31">
        <v>4</v>
      </c>
      <c r="FT247" s="31">
        <v>2</v>
      </c>
      <c r="FU247" s="31">
        <v>2</v>
      </c>
      <c r="FV247" s="31">
        <v>2</v>
      </c>
      <c r="FW247" s="31">
        <v>1</v>
      </c>
      <c r="FX247" s="31">
        <v>1</v>
      </c>
      <c r="FY247" s="31">
        <v>2</v>
      </c>
      <c r="GA247" s="31">
        <v>2</v>
      </c>
      <c r="GB247" s="31">
        <v>2</v>
      </c>
      <c r="GC247" s="31">
        <v>2</v>
      </c>
      <c r="GE247" s="31">
        <v>2</v>
      </c>
      <c r="GH247" s="31">
        <v>2</v>
      </c>
      <c r="GJ247" s="31">
        <v>2</v>
      </c>
      <c r="GL247" s="31">
        <v>1</v>
      </c>
      <c r="GM247" s="31">
        <v>42256</v>
      </c>
      <c r="GN247" s="31" t="s">
        <v>355</v>
      </c>
      <c r="GO247" s="31">
        <v>2</v>
      </c>
      <c r="GQ247" s="31">
        <v>2</v>
      </c>
      <c r="GS247" s="31">
        <v>2</v>
      </c>
      <c r="GU247" s="31">
        <v>2</v>
      </c>
      <c r="GW247" s="31">
        <v>2</v>
      </c>
      <c r="HM247" s="31">
        <v>2</v>
      </c>
      <c r="HP247" s="31">
        <v>1</v>
      </c>
      <c r="HQ247" s="31">
        <v>1</v>
      </c>
      <c r="HR247" s="31">
        <v>2</v>
      </c>
      <c r="HS247" s="31">
        <v>2</v>
      </c>
      <c r="HT247" s="31">
        <v>2</v>
      </c>
      <c r="HU247" s="31">
        <v>2</v>
      </c>
      <c r="HV247" s="31">
        <v>2</v>
      </c>
      <c r="HZ247" s="31">
        <v>1</v>
      </c>
      <c r="IA247" s="31">
        <v>2</v>
      </c>
      <c r="IB247" s="31">
        <v>2</v>
      </c>
      <c r="IC247" s="31">
        <v>2</v>
      </c>
      <c r="ID247" s="31">
        <v>2</v>
      </c>
      <c r="IE247" s="31">
        <v>2</v>
      </c>
      <c r="IF247" s="31">
        <v>2</v>
      </c>
      <c r="IG247" s="31" t="s">
        <v>3086</v>
      </c>
      <c r="IJ247" s="31">
        <v>2</v>
      </c>
      <c r="IK247" s="31">
        <v>2</v>
      </c>
      <c r="IL247" s="31">
        <v>2</v>
      </c>
      <c r="IM247" s="31">
        <v>2</v>
      </c>
      <c r="IN247" s="31">
        <v>2</v>
      </c>
      <c r="IO247" s="31">
        <v>2</v>
      </c>
      <c r="IP247" s="31">
        <v>2</v>
      </c>
      <c r="IT247" s="31">
        <v>2</v>
      </c>
      <c r="IU247" s="31">
        <v>2</v>
      </c>
      <c r="IV247" s="31">
        <v>2</v>
      </c>
      <c r="IW247" s="31">
        <v>2</v>
      </c>
      <c r="IX247" s="31">
        <v>2</v>
      </c>
      <c r="IY247" s="31">
        <v>2</v>
      </c>
      <c r="IZ247" s="31">
        <v>2</v>
      </c>
      <c r="JD247" s="31">
        <v>2</v>
      </c>
      <c r="JE247" s="31">
        <v>2</v>
      </c>
      <c r="JF247" s="31">
        <v>2</v>
      </c>
      <c r="JG247" s="31">
        <v>2</v>
      </c>
      <c r="JH247" s="31">
        <v>2</v>
      </c>
      <c r="JI247" s="31">
        <v>2</v>
      </c>
      <c r="JJ247" s="31">
        <v>2</v>
      </c>
      <c r="JZ247" s="31">
        <v>2</v>
      </c>
      <c r="KB247" s="31">
        <v>80</v>
      </c>
      <c r="KC247" s="31">
        <v>2</v>
      </c>
      <c r="KE247" s="31">
        <v>79</v>
      </c>
      <c r="LA247" s="31" t="s">
        <v>370</v>
      </c>
      <c r="LB247" s="31" t="s">
        <v>360</v>
      </c>
      <c r="LC247" s="31">
        <v>2</v>
      </c>
      <c r="LE247" s="31" t="s">
        <v>375</v>
      </c>
      <c r="LF247" s="31">
        <v>2</v>
      </c>
      <c r="LG247" s="31">
        <v>2</v>
      </c>
      <c r="LH247" s="31">
        <v>1</v>
      </c>
      <c r="LI247" s="31">
        <v>2</v>
      </c>
      <c r="LK247" s="31">
        <v>2</v>
      </c>
      <c r="LM247" s="31">
        <v>2</v>
      </c>
      <c r="LO247" s="31">
        <v>2</v>
      </c>
      <c r="LQ247" s="31">
        <v>2</v>
      </c>
      <c r="LS247" s="31">
        <v>2</v>
      </c>
      <c r="LU247" s="31">
        <v>1</v>
      </c>
      <c r="LV247" s="31">
        <v>14</v>
      </c>
      <c r="LW247" s="31">
        <v>2</v>
      </c>
      <c r="LY247" s="31">
        <v>1</v>
      </c>
      <c r="LZ247" s="31">
        <v>14</v>
      </c>
      <c r="MA247" s="31">
        <v>2</v>
      </c>
      <c r="MC247" s="31">
        <v>2</v>
      </c>
      <c r="ME247" s="31">
        <v>2</v>
      </c>
      <c r="MG247" s="31">
        <v>2</v>
      </c>
      <c r="MI247" s="31">
        <v>2</v>
      </c>
      <c r="MK247" s="31">
        <v>2</v>
      </c>
      <c r="MM247" s="31">
        <v>2</v>
      </c>
      <c r="MO247" s="31">
        <v>2</v>
      </c>
      <c r="MQ247" s="31">
        <v>2</v>
      </c>
      <c r="MS247" s="31">
        <v>2</v>
      </c>
      <c r="MU247" s="31">
        <v>2</v>
      </c>
      <c r="MW247" s="31">
        <v>2</v>
      </c>
      <c r="MY247" s="31" t="s">
        <v>355</v>
      </c>
      <c r="NC247" s="31">
        <v>2</v>
      </c>
      <c r="NE247" s="31">
        <v>2</v>
      </c>
      <c r="NG247" s="31">
        <v>2</v>
      </c>
      <c r="NI247" s="31">
        <v>2</v>
      </c>
      <c r="NK247" s="31">
        <v>2</v>
      </c>
      <c r="NM247" s="31">
        <v>2</v>
      </c>
      <c r="NO247" s="31">
        <v>2</v>
      </c>
      <c r="NQ247" s="31">
        <v>2</v>
      </c>
      <c r="NS247" s="31">
        <v>2</v>
      </c>
      <c r="NU247" s="31">
        <v>2</v>
      </c>
      <c r="NW247" s="31">
        <v>2</v>
      </c>
      <c r="NY247" s="31">
        <v>2</v>
      </c>
      <c r="OA247" s="31">
        <v>2</v>
      </c>
      <c r="OC247" s="31">
        <v>2</v>
      </c>
      <c r="OE247" s="31">
        <v>2</v>
      </c>
      <c r="OG247" s="31">
        <v>2</v>
      </c>
      <c r="OI247" s="31">
        <v>2</v>
      </c>
      <c r="OK247" s="31">
        <v>2</v>
      </c>
      <c r="OM247" s="31">
        <v>2</v>
      </c>
      <c r="OO247" s="31">
        <v>2</v>
      </c>
      <c r="OQ247" s="31" t="s">
        <v>355</v>
      </c>
      <c r="OS247" s="31">
        <v>2</v>
      </c>
      <c r="OU247" s="31">
        <v>2</v>
      </c>
      <c r="OW247" s="31">
        <v>2</v>
      </c>
      <c r="OY247" s="31">
        <v>2</v>
      </c>
      <c r="PA247" s="31">
        <v>2</v>
      </c>
      <c r="PC247" s="31">
        <v>2</v>
      </c>
      <c r="PE247" s="31">
        <v>2</v>
      </c>
      <c r="PG247" s="31">
        <v>2</v>
      </c>
      <c r="PI247" s="31">
        <v>2</v>
      </c>
      <c r="PK247" s="31">
        <v>2</v>
      </c>
      <c r="PM247" s="31">
        <v>2</v>
      </c>
      <c r="PO247" s="31">
        <v>2</v>
      </c>
      <c r="PQ247" s="31">
        <v>2</v>
      </c>
      <c r="PS247" s="31">
        <v>2</v>
      </c>
      <c r="PU247" s="31">
        <v>2</v>
      </c>
      <c r="PW247" s="31">
        <v>2</v>
      </c>
      <c r="PY247" s="31">
        <v>2</v>
      </c>
      <c r="QA247" s="31">
        <v>2</v>
      </c>
      <c r="QC247" s="31">
        <v>2</v>
      </c>
      <c r="QE247" s="31">
        <v>2</v>
      </c>
      <c r="QG247" s="31">
        <v>2</v>
      </c>
      <c r="QI247" s="31" t="s">
        <v>355</v>
      </c>
      <c r="QK247" s="31">
        <v>2</v>
      </c>
      <c r="QL247" s="31">
        <v>2</v>
      </c>
      <c r="QM247" s="31">
        <v>2</v>
      </c>
      <c r="QN247" s="31">
        <v>2</v>
      </c>
      <c r="QO247" s="31">
        <v>2</v>
      </c>
      <c r="QP247" s="31">
        <v>2</v>
      </c>
      <c r="QQ247" s="31">
        <v>2</v>
      </c>
      <c r="QR247" s="31">
        <v>2</v>
      </c>
      <c r="QS247" s="31">
        <v>2</v>
      </c>
      <c r="QT247" s="31">
        <v>2</v>
      </c>
      <c r="QU247" s="31">
        <v>2</v>
      </c>
      <c r="QV247" s="31">
        <v>2</v>
      </c>
      <c r="QW247" s="31">
        <v>2</v>
      </c>
      <c r="QX247" s="31">
        <v>2</v>
      </c>
      <c r="QY247" s="31">
        <v>2</v>
      </c>
      <c r="QZ247" s="31">
        <v>2</v>
      </c>
      <c r="RA247" s="31">
        <v>2</v>
      </c>
      <c r="RB247" s="31">
        <v>2</v>
      </c>
      <c r="RC247" s="31">
        <v>2</v>
      </c>
      <c r="RD247" s="31">
        <v>2</v>
      </c>
      <c r="RE247" s="31">
        <v>2</v>
      </c>
      <c r="RF247" s="31">
        <v>2</v>
      </c>
      <c r="RG247" s="31">
        <v>2</v>
      </c>
      <c r="RH247" s="31">
        <v>2</v>
      </c>
      <c r="RI247" s="31">
        <v>2</v>
      </c>
      <c r="RJ247" s="31">
        <v>2</v>
      </c>
      <c r="RK247" s="31">
        <v>2</v>
      </c>
      <c r="RL247" s="31">
        <v>2</v>
      </c>
      <c r="RM247" s="31">
        <v>2</v>
      </c>
      <c r="RN247" s="31">
        <v>2</v>
      </c>
      <c r="RO247" s="31">
        <v>2</v>
      </c>
      <c r="RP247" s="31">
        <v>2</v>
      </c>
      <c r="RQ247" s="31">
        <v>2</v>
      </c>
      <c r="RR247" s="31">
        <v>2</v>
      </c>
      <c r="RS247" s="31">
        <v>1</v>
      </c>
      <c r="RT247" s="31" t="s">
        <v>3087</v>
      </c>
      <c r="RU247" s="31" t="s">
        <v>3087</v>
      </c>
      <c r="RV247" s="31" t="s">
        <v>355</v>
      </c>
      <c r="RW247" s="31" t="s">
        <v>355</v>
      </c>
      <c r="RX247" s="31">
        <v>4</v>
      </c>
      <c r="RY247" s="31">
        <v>2</v>
      </c>
      <c r="RZ247" s="31">
        <v>2</v>
      </c>
      <c r="SA247" s="31">
        <v>2</v>
      </c>
      <c r="SB247" s="31">
        <v>2</v>
      </c>
      <c r="SC247" s="31">
        <v>2</v>
      </c>
      <c r="SD247" s="31">
        <v>4</v>
      </c>
      <c r="SE247" s="31">
        <v>2</v>
      </c>
      <c r="SF247" s="31">
        <v>2</v>
      </c>
      <c r="SG247" s="31">
        <v>2</v>
      </c>
      <c r="SH247" s="31">
        <v>2</v>
      </c>
      <c r="SI247" s="31">
        <v>2</v>
      </c>
      <c r="SJ247" s="31">
        <v>2</v>
      </c>
      <c r="SK247" s="31">
        <v>2</v>
      </c>
      <c r="SL247" s="31">
        <v>2</v>
      </c>
      <c r="SM247" s="31" t="s">
        <v>1442</v>
      </c>
      <c r="SO247" s="31">
        <v>2</v>
      </c>
      <c r="SP247" s="31">
        <v>2</v>
      </c>
      <c r="SQ247" s="31">
        <v>2</v>
      </c>
      <c r="SR247" s="31">
        <v>2</v>
      </c>
      <c r="SS247" s="31">
        <v>1</v>
      </c>
      <c r="ST247" s="31">
        <v>2</v>
      </c>
      <c r="SU247" s="31">
        <v>2</v>
      </c>
      <c r="SV247" s="31">
        <v>2</v>
      </c>
      <c r="SW247" s="31" t="s">
        <v>3088</v>
      </c>
      <c r="SX247" s="31">
        <v>1</v>
      </c>
      <c r="SZ247" s="31">
        <v>2</v>
      </c>
      <c r="TA247" s="31">
        <v>2</v>
      </c>
      <c r="TB247" s="31">
        <v>2</v>
      </c>
      <c r="TC247" s="31">
        <v>1</v>
      </c>
      <c r="TD247" s="31">
        <v>1</v>
      </c>
      <c r="TE247" s="31">
        <v>2</v>
      </c>
      <c r="TF247" s="31">
        <v>2</v>
      </c>
      <c r="TG247" s="31">
        <v>2</v>
      </c>
      <c r="TJ247" s="31" t="s">
        <v>1443</v>
      </c>
      <c r="TK247" s="31" t="s">
        <v>3088</v>
      </c>
      <c r="UA247" s="31">
        <v>1</v>
      </c>
    </row>
    <row r="248" spans="1:547" s="31" customFormat="1" ht="13.5" customHeight="1">
      <c r="A248" s="31">
        <f t="shared" si="3"/>
        <v>246</v>
      </c>
      <c r="B248" s="31">
        <v>246</v>
      </c>
      <c r="C248" s="31">
        <v>58</v>
      </c>
      <c r="D248" s="31" t="s">
        <v>2899</v>
      </c>
      <c r="E248" s="31" t="s">
        <v>3089</v>
      </c>
      <c r="H248" s="31">
        <v>42409</v>
      </c>
      <c r="I248" s="31">
        <v>25063</v>
      </c>
      <c r="J248" s="31">
        <v>2</v>
      </c>
      <c r="K248" s="31">
        <v>1</v>
      </c>
      <c r="L248" s="31">
        <v>2</v>
      </c>
      <c r="M248" s="31">
        <v>1</v>
      </c>
      <c r="R248" s="31">
        <v>39508</v>
      </c>
      <c r="T248" s="31">
        <v>40281</v>
      </c>
      <c r="U248" s="31">
        <v>42370</v>
      </c>
      <c r="W248" s="31">
        <v>1</v>
      </c>
      <c r="X248" s="31">
        <v>2</v>
      </c>
      <c r="Y248" s="31">
        <v>2</v>
      </c>
      <c r="Z248" s="31">
        <v>2</v>
      </c>
      <c r="AA248" s="31">
        <v>2</v>
      </c>
      <c r="AB248" s="31">
        <v>2</v>
      </c>
      <c r="AC248" s="31">
        <v>2</v>
      </c>
      <c r="AD248" s="31">
        <v>2</v>
      </c>
      <c r="AE248" s="31">
        <v>2</v>
      </c>
      <c r="AF248" s="31">
        <v>1</v>
      </c>
      <c r="AG248" s="31">
        <v>1</v>
      </c>
      <c r="AH248" s="31">
        <v>1</v>
      </c>
      <c r="AI248" s="31">
        <v>6</v>
      </c>
      <c r="AJ248" s="31">
        <v>2</v>
      </c>
      <c r="AK248" s="31">
        <v>4</v>
      </c>
      <c r="AL248" s="31">
        <v>2</v>
      </c>
      <c r="AN248" s="31">
        <v>1</v>
      </c>
      <c r="AO248" s="31">
        <v>2</v>
      </c>
      <c r="AP248" s="31">
        <v>2</v>
      </c>
      <c r="AQ248" s="31">
        <v>1</v>
      </c>
      <c r="AR248" s="31">
        <v>1</v>
      </c>
      <c r="AS248" s="31">
        <v>1</v>
      </c>
      <c r="AT248" s="31">
        <v>1</v>
      </c>
      <c r="AU248" s="31">
        <v>2</v>
      </c>
      <c r="AW248" s="31">
        <v>1</v>
      </c>
      <c r="AX248" s="31">
        <v>2</v>
      </c>
      <c r="AY248" s="31">
        <v>2</v>
      </c>
      <c r="AZ248" s="31">
        <v>2</v>
      </c>
      <c r="BA248" s="31">
        <v>2</v>
      </c>
      <c r="BB248" s="31">
        <v>2</v>
      </c>
      <c r="BD248" s="31">
        <v>1</v>
      </c>
      <c r="BE248" s="31">
        <v>2</v>
      </c>
      <c r="BF248" s="31">
        <v>2</v>
      </c>
      <c r="BG248" s="31">
        <v>1</v>
      </c>
      <c r="BH248" s="31">
        <v>1</v>
      </c>
      <c r="BI248" s="31">
        <v>2</v>
      </c>
      <c r="BK248" s="31">
        <v>1</v>
      </c>
      <c r="BL248" s="31">
        <v>1</v>
      </c>
      <c r="BM248" s="31">
        <v>1</v>
      </c>
      <c r="BN248" s="31">
        <v>1</v>
      </c>
      <c r="BO248" s="31">
        <v>2</v>
      </c>
      <c r="BP248" s="31">
        <v>1</v>
      </c>
      <c r="BQ248" s="31">
        <v>1</v>
      </c>
      <c r="BT248" s="31">
        <v>1</v>
      </c>
      <c r="BU248" s="31">
        <v>2</v>
      </c>
      <c r="BV248" s="31">
        <v>2</v>
      </c>
      <c r="BW248" s="31">
        <v>2</v>
      </c>
      <c r="BX248" s="31">
        <v>2</v>
      </c>
      <c r="BY248" s="31">
        <v>1</v>
      </c>
      <c r="BZ248" s="31">
        <v>2</v>
      </c>
      <c r="CA248" s="31">
        <v>2</v>
      </c>
      <c r="CD248" s="31">
        <v>1</v>
      </c>
      <c r="CM248" s="31">
        <v>11</v>
      </c>
      <c r="CN248" s="31">
        <v>17</v>
      </c>
      <c r="CO248" s="31">
        <v>14</v>
      </c>
      <c r="CP248" s="31">
        <v>19</v>
      </c>
      <c r="CQ248" s="31">
        <v>27</v>
      </c>
      <c r="CR248" s="31">
        <v>1</v>
      </c>
      <c r="DA248" s="31">
        <v>2</v>
      </c>
      <c r="DB248" s="31">
        <v>4</v>
      </c>
      <c r="DC248" s="31">
        <v>9</v>
      </c>
      <c r="DD248" s="31">
        <v>1</v>
      </c>
      <c r="DE248" s="31">
        <v>57</v>
      </c>
      <c r="DF248" s="31">
        <v>1</v>
      </c>
      <c r="DG248" s="31">
        <v>3</v>
      </c>
      <c r="DH248" s="31">
        <v>1</v>
      </c>
      <c r="DI248" s="31">
        <v>0</v>
      </c>
      <c r="DJ248" s="31">
        <v>0</v>
      </c>
      <c r="DK248" s="31">
        <v>1</v>
      </c>
      <c r="DL248" s="31">
        <v>0</v>
      </c>
      <c r="DM248" s="31">
        <v>0</v>
      </c>
      <c r="DN248" s="31">
        <v>0</v>
      </c>
      <c r="DO248" s="31">
        <v>2</v>
      </c>
      <c r="DP248" s="31">
        <v>4</v>
      </c>
      <c r="DQ248" s="31">
        <v>2</v>
      </c>
      <c r="DR248" s="31">
        <v>14</v>
      </c>
      <c r="DS248" s="31">
        <v>0.35673043778007502</v>
      </c>
      <c r="EV248" s="31">
        <v>2</v>
      </c>
      <c r="EW248" s="31">
        <v>2</v>
      </c>
      <c r="EX248" s="31">
        <v>2</v>
      </c>
      <c r="EY248" s="31">
        <v>2</v>
      </c>
      <c r="EZ248" s="31">
        <v>1</v>
      </c>
      <c r="FA248" s="31">
        <v>1</v>
      </c>
      <c r="FB248" s="31">
        <v>1</v>
      </c>
      <c r="FC248" s="31">
        <v>1</v>
      </c>
      <c r="FK248" s="31">
        <v>1</v>
      </c>
      <c r="FL248" s="31">
        <v>2</v>
      </c>
      <c r="FM248" s="31">
        <v>2</v>
      </c>
      <c r="FN248" s="31">
        <v>2</v>
      </c>
      <c r="FO248" s="31">
        <v>2</v>
      </c>
      <c r="FP248" s="31">
        <v>2</v>
      </c>
      <c r="FQ248" s="31">
        <v>2</v>
      </c>
      <c r="FR248" s="31">
        <v>2</v>
      </c>
      <c r="FS248" s="31">
        <v>4</v>
      </c>
      <c r="FT248" s="31">
        <v>2</v>
      </c>
      <c r="FU248" s="31">
        <v>2</v>
      </c>
      <c r="FV248" s="31">
        <v>2</v>
      </c>
      <c r="FW248" s="31">
        <v>1</v>
      </c>
      <c r="FX248" s="31">
        <v>1</v>
      </c>
      <c r="FY248" s="31">
        <v>2</v>
      </c>
      <c r="GA248" s="31">
        <v>2</v>
      </c>
      <c r="GB248" s="31">
        <v>2</v>
      </c>
      <c r="GC248" s="31">
        <v>2</v>
      </c>
      <c r="GE248" s="31">
        <v>2</v>
      </c>
      <c r="GH248" s="31">
        <v>2</v>
      </c>
      <c r="GJ248" s="31">
        <v>2</v>
      </c>
      <c r="GL248" s="31">
        <v>1</v>
      </c>
      <c r="GO248" s="31">
        <v>2</v>
      </c>
      <c r="GQ248" s="31">
        <v>2</v>
      </c>
      <c r="GS248" s="31">
        <v>2</v>
      </c>
      <c r="GU248" s="31">
        <v>2</v>
      </c>
      <c r="GW248" s="31">
        <v>1</v>
      </c>
      <c r="GX248" s="31" t="s">
        <v>3090</v>
      </c>
      <c r="HM248" s="31">
        <v>2</v>
      </c>
      <c r="HP248" s="31">
        <v>2</v>
      </c>
      <c r="HQ248" s="31">
        <v>2</v>
      </c>
      <c r="HR248" s="31">
        <v>2</v>
      </c>
      <c r="HS248" s="31">
        <v>2</v>
      </c>
      <c r="HT248" s="31">
        <v>2</v>
      </c>
      <c r="HU248" s="31">
        <v>2</v>
      </c>
      <c r="HV248" s="31">
        <v>2</v>
      </c>
      <c r="HZ248" s="31">
        <v>2</v>
      </c>
      <c r="IA248" s="31">
        <v>2</v>
      </c>
      <c r="IB248" s="31">
        <v>2</v>
      </c>
      <c r="IC248" s="31">
        <v>2</v>
      </c>
      <c r="ID248" s="31">
        <v>2</v>
      </c>
      <c r="IE248" s="31">
        <v>2</v>
      </c>
      <c r="IF248" s="31">
        <v>2</v>
      </c>
      <c r="IJ248" s="31">
        <v>2</v>
      </c>
      <c r="IK248" s="31">
        <v>2</v>
      </c>
      <c r="IL248" s="31">
        <v>2</v>
      </c>
      <c r="IM248" s="31">
        <v>2</v>
      </c>
      <c r="IN248" s="31">
        <v>2</v>
      </c>
      <c r="IO248" s="31">
        <v>2</v>
      </c>
      <c r="IP248" s="31">
        <v>2</v>
      </c>
      <c r="IT248" s="31">
        <v>2</v>
      </c>
      <c r="IU248" s="31">
        <v>2</v>
      </c>
      <c r="IV248" s="31">
        <v>2</v>
      </c>
      <c r="IW248" s="31">
        <v>2</v>
      </c>
      <c r="IX248" s="31">
        <v>2</v>
      </c>
      <c r="IY248" s="31">
        <v>2</v>
      </c>
      <c r="IZ248" s="31">
        <v>2</v>
      </c>
      <c r="JD248" s="31">
        <v>2</v>
      </c>
      <c r="JE248" s="31">
        <v>2</v>
      </c>
      <c r="JF248" s="31">
        <v>2</v>
      </c>
      <c r="JG248" s="31">
        <v>2</v>
      </c>
      <c r="JH248" s="31">
        <v>2</v>
      </c>
      <c r="JI248" s="31">
        <v>2</v>
      </c>
      <c r="JJ248" s="31">
        <v>2</v>
      </c>
      <c r="LC248" s="31">
        <v>2</v>
      </c>
      <c r="LE248" s="31" t="s">
        <v>360</v>
      </c>
      <c r="LF248" s="31">
        <v>2</v>
      </c>
      <c r="LG248" s="31">
        <v>2</v>
      </c>
      <c r="LH248" s="31">
        <v>2</v>
      </c>
      <c r="LI248" s="31">
        <v>2</v>
      </c>
      <c r="LK248" s="31">
        <v>2</v>
      </c>
      <c r="LM248" s="31">
        <v>2</v>
      </c>
      <c r="LO248" s="31">
        <v>2</v>
      </c>
      <c r="LQ248" s="31">
        <v>2</v>
      </c>
      <c r="LS248" s="31">
        <v>2</v>
      </c>
      <c r="LU248" s="31">
        <v>2</v>
      </c>
      <c r="LW248" s="31">
        <v>2</v>
      </c>
      <c r="LY248" s="31">
        <v>2</v>
      </c>
      <c r="MA248" s="31">
        <v>2</v>
      </c>
      <c r="MC248" s="31">
        <v>2</v>
      </c>
      <c r="ME248" s="31">
        <v>2</v>
      </c>
      <c r="MG248" s="31">
        <v>2</v>
      </c>
      <c r="MI248" s="31">
        <v>2</v>
      </c>
      <c r="MK248" s="31">
        <v>2</v>
      </c>
      <c r="MM248" s="31">
        <v>2</v>
      </c>
      <c r="MO248" s="31">
        <v>2</v>
      </c>
      <c r="MQ248" s="31">
        <v>2</v>
      </c>
      <c r="MS248" s="31">
        <v>2</v>
      </c>
      <c r="MU248" s="31">
        <v>2</v>
      </c>
      <c r="MW248" s="31">
        <v>2</v>
      </c>
      <c r="MY248" s="31" t="s">
        <v>356</v>
      </c>
      <c r="MZ248" s="31">
        <v>10</v>
      </c>
      <c r="NC248" s="31">
        <v>2</v>
      </c>
      <c r="NE248" s="31">
        <v>2</v>
      </c>
      <c r="NG248" s="31">
        <v>2</v>
      </c>
      <c r="NI248" s="31">
        <v>2</v>
      </c>
      <c r="NK248" s="31">
        <v>2</v>
      </c>
      <c r="NM248" s="31">
        <v>2</v>
      </c>
      <c r="NO248" s="31">
        <v>2</v>
      </c>
      <c r="NQ248" s="31">
        <v>2</v>
      </c>
      <c r="NS248" s="31">
        <v>2</v>
      </c>
      <c r="NU248" s="31">
        <v>2</v>
      </c>
      <c r="NW248" s="31">
        <v>2</v>
      </c>
      <c r="NY248" s="31">
        <v>2</v>
      </c>
      <c r="OA248" s="31">
        <v>2</v>
      </c>
      <c r="OC248" s="31">
        <v>2</v>
      </c>
      <c r="OE248" s="31">
        <v>2</v>
      </c>
      <c r="OG248" s="31">
        <v>2</v>
      </c>
      <c r="OI248" s="31">
        <v>2</v>
      </c>
      <c r="OK248" s="31">
        <v>2</v>
      </c>
      <c r="OM248" s="31">
        <v>2</v>
      </c>
      <c r="OO248" s="31">
        <v>2</v>
      </c>
      <c r="OQ248" s="31" t="s">
        <v>355</v>
      </c>
      <c r="OS248" s="31">
        <v>2</v>
      </c>
      <c r="OU248" s="31">
        <v>2</v>
      </c>
      <c r="OW248" s="31">
        <v>2</v>
      </c>
      <c r="OY248" s="31">
        <v>2</v>
      </c>
      <c r="PA248" s="31">
        <v>2</v>
      </c>
      <c r="PC248" s="31">
        <v>2</v>
      </c>
      <c r="PE248" s="31">
        <v>2</v>
      </c>
      <c r="PG248" s="31">
        <v>2</v>
      </c>
      <c r="PI248" s="31">
        <v>2</v>
      </c>
      <c r="PK248" s="31">
        <v>2</v>
      </c>
      <c r="PM248" s="31">
        <v>2</v>
      </c>
      <c r="PO248" s="31">
        <v>2</v>
      </c>
      <c r="PQ248" s="31">
        <v>2</v>
      </c>
      <c r="PS248" s="31">
        <v>2</v>
      </c>
      <c r="PU248" s="31">
        <v>2</v>
      </c>
      <c r="PW248" s="31">
        <v>2</v>
      </c>
      <c r="PY248" s="31">
        <v>2</v>
      </c>
      <c r="QA248" s="31">
        <v>2</v>
      </c>
      <c r="QC248" s="31">
        <v>2</v>
      </c>
      <c r="QE248" s="31">
        <v>2</v>
      </c>
      <c r="QG248" s="31">
        <v>2</v>
      </c>
      <c r="QI248" s="31" t="s">
        <v>355</v>
      </c>
      <c r="QK248" s="31">
        <v>1</v>
      </c>
      <c r="QL248" s="31">
        <v>2</v>
      </c>
      <c r="QM248" s="31">
        <v>2</v>
      </c>
      <c r="QN248" s="31">
        <v>2</v>
      </c>
      <c r="QO248" s="31">
        <v>2</v>
      </c>
      <c r="QP248" s="31">
        <v>2</v>
      </c>
      <c r="QQ248" s="31">
        <v>2</v>
      </c>
      <c r="QR248" s="31">
        <v>2</v>
      </c>
      <c r="QS248" s="31">
        <v>2</v>
      </c>
      <c r="QT248" s="31">
        <v>2</v>
      </c>
      <c r="QU248" s="31">
        <v>2</v>
      </c>
      <c r="QV248" s="31">
        <v>2</v>
      </c>
      <c r="QW248" s="31">
        <v>2</v>
      </c>
      <c r="QX248" s="31">
        <v>2</v>
      </c>
      <c r="QY248" s="31">
        <v>2</v>
      </c>
      <c r="QZ248" s="31">
        <v>2</v>
      </c>
      <c r="RA248" s="31">
        <v>2</v>
      </c>
      <c r="RB248" s="31">
        <v>2</v>
      </c>
      <c r="RC248" s="31">
        <v>2</v>
      </c>
      <c r="RD248" s="31">
        <v>2</v>
      </c>
      <c r="RE248" s="31">
        <v>2</v>
      </c>
      <c r="RF248" s="31">
        <v>2</v>
      </c>
      <c r="RG248" s="31">
        <v>2</v>
      </c>
      <c r="RH248" s="31">
        <v>2</v>
      </c>
      <c r="RI248" s="31">
        <v>2</v>
      </c>
      <c r="RJ248" s="31">
        <v>2</v>
      </c>
      <c r="RK248" s="31">
        <v>2</v>
      </c>
      <c r="RL248" s="31">
        <v>2</v>
      </c>
      <c r="RM248" s="31">
        <v>2</v>
      </c>
      <c r="RN248" s="31">
        <v>2</v>
      </c>
      <c r="RO248" s="31">
        <v>2</v>
      </c>
      <c r="RP248" s="31">
        <v>2</v>
      </c>
      <c r="RQ248" s="31">
        <v>2</v>
      </c>
      <c r="RR248" s="31">
        <v>2</v>
      </c>
      <c r="RS248" s="31">
        <v>2</v>
      </c>
      <c r="RT248" s="31" t="s">
        <v>3091</v>
      </c>
      <c r="RU248" s="31" t="s">
        <v>3092</v>
      </c>
      <c r="RV248" s="31" t="s">
        <v>355</v>
      </c>
      <c r="RW248" s="31" t="s">
        <v>355</v>
      </c>
      <c r="RX248" s="31">
        <v>3</v>
      </c>
      <c r="RY248" s="31">
        <v>1</v>
      </c>
      <c r="RZ248" s="31">
        <v>2</v>
      </c>
      <c r="SA248" s="31">
        <v>2</v>
      </c>
      <c r="SB248" s="31">
        <v>2</v>
      </c>
      <c r="SC248" s="31">
        <v>2</v>
      </c>
      <c r="SD248" s="31">
        <v>3</v>
      </c>
      <c r="SE248" s="31">
        <v>1</v>
      </c>
      <c r="SF248" s="31">
        <v>2</v>
      </c>
      <c r="SG248" s="31">
        <v>2</v>
      </c>
      <c r="SH248" s="31">
        <v>2</v>
      </c>
      <c r="SI248" s="31">
        <v>2</v>
      </c>
      <c r="SJ248" s="31">
        <v>2</v>
      </c>
      <c r="SK248" s="31">
        <v>2</v>
      </c>
      <c r="SL248" s="31">
        <v>2</v>
      </c>
      <c r="UA248" s="31">
        <v>1</v>
      </c>
    </row>
    <row r="249" spans="1:547" s="31" customFormat="1" ht="13.5" customHeight="1">
      <c r="A249" s="31">
        <f t="shared" si="3"/>
        <v>247</v>
      </c>
      <c r="B249" s="31">
        <v>247</v>
      </c>
      <c r="C249" s="31">
        <v>59</v>
      </c>
      <c r="D249" s="31" t="s">
        <v>2899</v>
      </c>
      <c r="E249" s="31" t="s">
        <v>3093</v>
      </c>
      <c r="H249" s="31">
        <v>42437</v>
      </c>
      <c r="I249" s="31">
        <v>15692</v>
      </c>
      <c r="J249" s="31">
        <v>2</v>
      </c>
      <c r="K249" s="31">
        <v>1</v>
      </c>
      <c r="L249" s="31">
        <v>2</v>
      </c>
      <c r="M249" s="31">
        <v>1</v>
      </c>
      <c r="N249" s="31">
        <v>2</v>
      </c>
      <c r="O249" s="31">
        <v>1</v>
      </c>
      <c r="P249" s="31">
        <v>2</v>
      </c>
      <c r="Q249" s="31">
        <v>1</v>
      </c>
      <c r="R249" s="31">
        <v>39052</v>
      </c>
      <c r="S249" s="31">
        <v>39066</v>
      </c>
      <c r="T249" s="31">
        <v>39203</v>
      </c>
      <c r="U249" s="31">
        <v>39692</v>
      </c>
      <c r="W249" s="31">
        <v>1</v>
      </c>
      <c r="X249" s="31">
        <v>2</v>
      </c>
      <c r="Y249" s="31">
        <v>2</v>
      </c>
      <c r="Z249" s="31">
        <v>2</v>
      </c>
      <c r="AA249" s="31">
        <v>2</v>
      </c>
      <c r="AB249" s="31">
        <v>2</v>
      </c>
      <c r="AC249" s="31">
        <v>2</v>
      </c>
      <c r="AD249" s="31">
        <v>2</v>
      </c>
      <c r="AE249" s="31">
        <v>3</v>
      </c>
      <c r="AF249" s="31">
        <v>2</v>
      </c>
      <c r="AG249" s="31">
        <v>2</v>
      </c>
      <c r="AH249" s="31">
        <v>2</v>
      </c>
      <c r="AI249" s="31">
        <v>1</v>
      </c>
      <c r="AJ249" s="31">
        <v>2</v>
      </c>
      <c r="AK249" s="31">
        <v>1</v>
      </c>
      <c r="AN249" s="31">
        <v>2</v>
      </c>
      <c r="AO249" s="31">
        <v>2</v>
      </c>
      <c r="AP249" s="31">
        <v>2</v>
      </c>
      <c r="AQ249" s="31">
        <v>1</v>
      </c>
      <c r="AR249" s="31">
        <v>1</v>
      </c>
      <c r="AS249" s="31">
        <v>1</v>
      </c>
      <c r="AT249" s="31">
        <v>2</v>
      </c>
      <c r="AU249" s="31">
        <v>2</v>
      </c>
      <c r="AW249" s="31">
        <v>1</v>
      </c>
      <c r="AX249" s="31">
        <v>2</v>
      </c>
      <c r="AY249" s="31">
        <v>2</v>
      </c>
      <c r="AZ249" s="31">
        <v>1</v>
      </c>
      <c r="BA249" s="31">
        <v>1</v>
      </c>
      <c r="BB249" s="31">
        <v>2</v>
      </c>
      <c r="BD249" s="31">
        <v>1</v>
      </c>
      <c r="BE249" s="31">
        <v>2</v>
      </c>
      <c r="BF249" s="31">
        <v>2</v>
      </c>
      <c r="BG249" s="31">
        <v>1</v>
      </c>
      <c r="BH249" s="31">
        <v>1</v>
      </c>
      <c r="BI249" s="31">
        <v>2</v>
      </c>
      <c r="BK249" s="31">
        <v>1</v>
      </c>
      <c r="BL249" s="31">
        <v>1</v>
      </c>
      <c r="BM249" s="31">
        <v>1</v>
      </c>
      <c r="BN249" s="31">
        <v>1</v>
      </c>
      <c r="BO249" s="31">
        <v>1</v>
      </c>
      <c r="BP249" s="31">
        <v>1</v>
      </c>
      <c r="BQ249" s="31">
        <v>1</v>
      </c>
      <c r="BT249" s="31">
        <v>2</v>
      </c>
      <c r="BU249" s="31">
        <v>2</v>
      </c>
      <c r="BV249" s="31">
        <v>2</v>
      </c>
      <c r="BW249" s="31">
        <v>2</v>
      </c>
      <c r="BX249" s="31">
        <v>2</v>
      </c>
      <c r="BY249" s="31">
        <v>1</v>
      </c>
      <c r="BZ249" s="31">
        <v>2</v>
      </c>
      <c r="CA249" s="31">
        <v>2</v>
      </c>
      <c r="CD249" s="31">
        <v>1</v>
      </c>
      <c r="CM249" s="31">
        <v>15</v>
      </c>
      <c r="CN249" s="31">
        <v>21</v>
      </c>
      <c r="CO249" s="31">
        <v>3</v>
      </c>
      <c r="CP249" s="31">
        <v>9</v>
      </c>
      <c r="CQ249" s="31">
        <v>1</v>
      </c>
      <c r="CR249" s="31">
        <v>27</v>
      </c>
      <c r="CS249" s="31">
        <v>29</v>
      </c>
      <c r="CT249" s="31">
        <v>31</v>
      </c>
      <c r="DA249" s="31">
        <v>4</v>
      </c>
      <c r="DB249" s="31">
        <v>2</v>
      </c>
      <c r="DC249" s="31">
        <v>8</v>
      </c>
      <c r="DD249" s="31">
        <v>1</v>
      </c>
      <c r="DE249" s="31">
        <v>11</v>
      </c>
      <c r="DF249" s="31">
        <v>1</v>
      </c>
      <c r="DG249" s="31">
        <v>1</v>
      </c>
      <c r="DH249" s="31">
        <v>1</v>
      </c>
      <c r="DI249" s="31">
        <v>0</v>
      </c>
      <c r="DJ249" s="31">
        <v>0</v>
      </c>
      <c r="DK249" s="31">
        <v>0</v>
      </c>
      <c r="DL249" s="31">
        <v>0</v>
      </c>
      <c r="DM249" s="31">
        <v>0</v>
      </c>
      <c r="DN249" s="31">
        <v>0</v>
      </c>
      <c r="DO249" s="31">
        <v>0</v>
      </c>
      <c r="DP249" s="31">
        <v>0</v>
      </c>
      <c r="DQ249" s="31">
        <v>0</v>
      </c>
      <c r="DR249" s="31">
        <v>3</v>
      </c>
      <c r="DS249" s="31">
        <v>0.40463441654357502</v>
      </c>
      <c r="EY249" s="31">
        <v>2</v>
      </c>
      <c r="FK249" s="31">
        <v>1</v>
      </c>
      <c r="FL249" s="31">
        <v>2</v>
      </c>
      <c r="FM249" s="31">
        <v>1</v>
      </c>
      <c r="FN249" s="31">
        <v>1</v>
      </c>
      <c r="FO249" s="31">
        <v>2</v>
      </c>
      <c r="FP249" s="31">
        <v>2</v>
      </c>
      <c r="FQ249" s="31">
        <v>2</v>
      </c>
      <c r="FR249" s="31">
        <v>2</v>
      </c>
      <c r="FS249" s="31">
        <v>4</v>
      </c>
      <c r="FT249" s="31">
        <v>1</v>
      </c>
      <c r="FU249" s="31">
        <v>2</v>
      </c>
      <c r="FV249" s="31">
        <v>2</v>
      </c>
      <c r="FW249" s="31">
        <v>11</v>
      </c>
      <c r="FX249" s="31">
        <v>1</v>
      </c>
      <c r="FY249" s="31">
        <v>2</v>
      </c>
      <c r="GA249" s="31">
        <v>1</v>
      </c>
      <c r="GB249" s="31">
        <v>2</v>
      </c>
      <c r="GC249" s="31">
        <v>1</v>
      </c>
      <c r="GD249" s="31">
        <v>1981</v>
      </c>
      <c r="GE249" s="31">
        <v>1</v>
      </c>
      <c r="GF249" s="31">
        <v>1997</v>
      </c>
      <c r="GH249" s="31">
        <v>1</v>
      </c>
      <c r="GJ249" s="31">
        <v>2</v>
      </c>
      <c r="GL249" s="31">
        <v>1</v>
      </c>
      <c r="GM249" s="31">
        <v>2008</v>
      </c>
      <c r="GO249" s="31">
        <v>2</v>
      </c>
      <c r="GQ249" s="31">
        <v>2</v>
      </c>
      <c r="GS249" s="31">
        <v>2</v>
      </c>
      <c r="GU249" s="31">
        <v>2</v>
      </c>
      <c r="GW249" s="31">
        <v>2</v>
      </c>
      <c r="HM249" s="31">
        <v>2</v>
      </c>
      <c r="HP249" s="31">
        <v>2</v>
      </c>
      <c r="HQ249" s="31">
        <v>2</v>
      </c>
      <c r="HR249" s="31">
        <v>2</v>
      </c>
      <c r="HS249" s="31">
        <v>2</v>
      </c>
      <c r="HT249" s="31">
        <v>2</v>
      </c>
      <c r="HU249" s="31">
        <v>2</v>
      </c>
      <c r="HV249" s="31">
        <v>2</v>
      </c>
      <c r="HZ249" s="31">
        <v>2</v>
      </c>
      <c r="IA249" s="31">
        <v>2</v>
      </c>
      <c r="IB249" s="31">
        <v>2</v>
      </c>
      <c r="IC249" s="31">
        <v>2</v>
      </c>
      <c r="ID249" s="31">
        <v>2</v>
      </c>
      <c r="IE249" s="31">
        <v>2</v>
      </c>
      <c r="IF249" s="31">
        <v>2</v>
      </c>
      <c r="IJ249" s="31">
        <v>2</v>
      </c>
      <c r="IK249" s="31">
        <v>2</v>
      </c>
      <c r="IL249" s="31">
        <v>2</v>
      </c>
      <c r="IM249" s="31">
        <v>2</v>
      </c>
      <c r="IN249" s="31">
        <v>2</v>
      </c>
      <c r="IO249" s="31">
        <v>2</v>
      </c>
      <c r="IP249" s="31">
        <v>2</v>
      </c>
      <c r="IT249" s="31">
        <v>2</v>
      </c>
      <c r="IU249" s="31">
        <v>2</v>
      </c>
      <c r="IV249" s="31">
        <v>2</v>
      </c>
      <c r="IW249" s="31">
        <v>2</v>
      </c>
      <c r="IX249" s="31">
        <v>2</v>
      </c>
      <c r="IY249" s="31">
        <v>2</v>
      </c>
      <c r="IZ249" s="31">
        <v>2</v>
      </c>
      <c r="JD249" s="31">
        <v>2</v>
      </c>
      <c r="JE249" s="31">
        <v>2</v>
      </c>
      <c r="JF249" s="31">
        <v>2</v>
      </c>
      <c r="JG249" s="31">
        <v>2</v>
      </c>
      <c r="JH249" s="31">
        <v>2</v>
      </c>
      <c r="JI249" s="31">
        <v>2</v>
      </c>
      <c r="JJ249" s="31">
        <v>2</v>
      </c>
      <c r="JZ249" s="31">
        <v>2</v>
      </c>
      <c r="KC249" s="31">
        <v>2</v>
      </c>
      <c r="KD249" s="31" t="s">
        <v>3094</v>
      </c>
      <c r="LA249" s="31" t="s">
        <v>360</v>
      </c>
      <c r="LB249" s="31" t="s">
        <v>359</v>
      </c>
      <c r="LC249" s="31">
        <v>2</v>
      </c>
      <c r="LE249" s="31" t="s">
        <v>373</v>
      </c>
      <c r="LF249" s="31">
        <v>2</v>
      </c>
      <c r="LG249" s="31">
        <v>2</v>
      </c>
      <c r="LH249" s="31">
        <v>2</v>
      </c>
      <c r="LI249" s="31">
        <v>2</v>
      </c>
      <c r="LK249" s="31">
        <v>2</v>
      </c>
      <c r="LM249" s="31">
        <v>2</v>
      </c>
      <c r="LO249" s="31">
        <v>2</v>
      </c>
      <c r="LQ249" s="31">
        <v>2</v>
      </c>
      <c r="LS249" s="31">
        <v>2</v>
      </c>
      <c r="LU249" s="31">
        <v>2</v>
      </c>
      <c r="LW249" s="31">
        <v>2</v>
      </c>
      <c r="LY249" s="31">
        <v>2</v>
      </c>
      <c r="MA249" s="31">
        <v>2</v>
      </c>
      <c r="MC249" s="31">
        <v>2</v>
      </c>
      <c r="ME249" s="31">
        <v>2</v>
      </c>
      <c r="MG249" s="31">
        <v>2</v>
      </c>
      <c r="MI249" s="31">
        <v>2</v>
      </c>
      <c r="MK249" s="31">
        <v>2</v>
      </c>
      <c r="MM249" s="31">
        <v>2</v>
      </c>
      <c r="MO249" s="31">
        <v>2</v>
      </c>
      <c r="MQ249" s="31">
        <v>2</v>
      </c>
      <c r="MS249" s="31">
        <v>2</v>
      </c>
      <c r="MU249" s="31">
        <v>2</v>
      </c>
      <c r="MW249" s="31">
        <v>2</v>
      </c>
      <c r="MY249" s="31" t="s">
        <v>355</v>
      </c>
      <c r="NC249" s="31">
        <v>2</v>
      </c>
      <c r="NE249" s="31">
        <v>2</v>
      </c>
      <c r="NG249" s="31">
        <v>2</v>
      </c>
      <c r="NI249" s="31">
        <v>2</v>
      </c>
      <c r="NK249" s="31">
        <v>2</v>
      </c>
      <c r="NM249" s="31">
        <v>2</v>
      </c>
      <c r="NO249" s="31">
        <v>2</v>
      </c>
      <c r="NQ249" s="31">
        <v>2</v>
      </c>
      <c r="NS249" s="31">
        <v>2</v>
      </c>
      <c r="NU249" s="31">
        <v>2</v>
      </c>
      <c r="NW249" s="31">
        <v>2</v>
      </c>
      <c r="NY249" s="31">
        <v>2</v>
      </c>
      <c r="OA249" s="31">
        <v>2</v>
      </c>
      <c r="OC249" s="31">
        <v>2</v>
      </c>
      <c r="OE249" s="31">
        <v>2</v>
      </c>
      <c r="OG249" s="31">
        <v>2</v>
      </c>
      <c r="OI249" s="31">
        <v>2</v>
      </c>
      <c r="OK249" s="31">
        <v>2</v>
      </c>
      <c r="OM249" s="31">
        <v>2</v>
      </c>
      <c r="OO249" s="31">
        <v>2</v>
      </c>
      <c r="OQ249" s="31" t="s">
        <v>355</v>
      </c>
      <c r="OS249" s="31">
        <v>2</v>
      </c>
      <c r="OU249" s="31">
        <v>2</v>
      </c>
      <c r="OW249" s="31">
        <v>2</v>
      </c>
      <c r="OY249" s="31">
        <v>2</v>
      </c>
      <c r="PA249" s="31">
        <v>2</v>
      </c>
      <c r="PC249" s="31">
        <v>2</v>
      </c>
      <c r="PE249" s="31">
        <v>2</v>
      </c>
      <c r="PG249" s="31">
        <v>2</v>
      </c>
      <c r="PI249" s="31">
        <v>2</v>
      </c>
      <c r="PK249" s="31">
        <v>2</v>
      </c>
      <c r="PM249" s="31">
        <v>2</v>
      </c>
      <c r="PO249" s="31">
        <v>2</v>
      </c>
      <c r="PQ249" s="31">
        <v>2</v>
      </c>
      <c r="PS249" s="31">
        <v>2</v>
      </c>
      <c r="PU249" s="31">
        <v>2</v>
      </c>
      <c r="PW249" s="31">
        <v>2</v>
      </c>
      <c r="PY249" s="31">
        <v>2</v>
      </c>
      <c r="QA249" s="31">
        <v>2</v>
      </c>
      <c r="QC249" s="31">
        <v>2</v>
      </c>
      <c r="QE249" s="31">
        <v>2</v>
      </c>
      <c r="QG249" s="31">
        <v>2</v>
      </c>
      <c r="QI249" s="31" t="s">
        <v>355</v>
      </c>
      <c r="QK249" s="31">
        <v>1</v>
      </c>
      <c r="QL249" s="31">
        <v>2</v>
      </c>
      <c r="QM249" s="31">
        <v>2</v>
      </c>
      <c r="QN249" s="31">
        <v>2</v>
      </c>
      <c r="QO249" s="31">
        <v>2</v>
      </c>
      <c r="QP249" s="31">
        <v>2</v>
      </c>
      <c r="QQ249" s="31">
        <v>2</v>
      </c>
      <c r="QR249" s="31">
        <v>2</v>
      </c>
      <c r="QS249" s="31">
        <v>2</v>
      </c>
      <c r="QT249" s="31">
        <v>2</v>
      </c>
      <c r="QU249" s="31">
        <v>2</v>
      </c>
      <c r="QV249" s="31">
        <v>2</v>
      </c>
      <c r="QW249" s="31">
        <v>2</v>
      </c>
      <c r="QX249" s="31">
        <v>2</v>
      </c>
      <c r="QY249" s="31">
        <v>2</v>
      </c>
      <c r="QZ249" s="31">
        <v>2</v>
      </c>
      <c r="RA249" s="31">
        <v>2</v>
      </c>
      <c r="RB249" s="31">
        <v>2</v>
      </c>
      <c r="RC249" s="31">
        <v>2</v>
      </c>
      <c r="RD249" s="31">
        <v>2</v>
      </c>
      <c r="RE249" s="31">
        <v>2</v>
      </c>
      <c r="RF249" s="31">
        <v>2</v>
      </c>
      <c r="RG249" s="31">
        <v>1</v>
      </c>
      <c r="RH249" s="31">
        <v>2</v>
      </c>
      <c r="RI249" s="31">
        <v>2</v>
      </c>
      <c r="RJ249" s="31">
        <v>1</v>
      </c>
      <c r="RK249" s="31">
        <v>2</v>
      </c>
      <c r="RL249" s="31">
        <v>2</v>
      </c>
      <c r="RM249" s="31">
        <v>2</v>
      </c>
      <c r="RN249" s="31">
        <v>2</v>
      </c>
      <c r="RO249" s="31">
        <v>2</v>
      </c>
      <c r="RP249" s="31">
        <v>2</v>
      </c>
      <c r="RQ249" s="31">
        <v>1</v>
      </c>
      <c r="RR249" s="31">
        <v>2</v>
      </c>
      <c r="RS249" s="31">
        <v>2</v>
      </c>
      <c r="RT249" s="31" t="s">
        <v>1456</v>
      </c>
      <c r="RU249" s="31" t="s">
        <v>1456</v>
      </c>
      <c r="RV249" s="31" t="s">
        <v>355</v>
      </c>
      <c r="RW249" s="31" t="s">
        <v>355</v>
      </c>
      <c r="RX249" s="31">
        <v>4</v>
      </c>
      <c r="RY249" s="31">
        <v>2</v>
      </c>
      <c r="RZ249" s="31">
        <v>2</v>
      </c>
      <c r="SA249" s="31">
        <v>2</v>
      </c>
      <c r="SB249" s="31">
        <v>1</v>
      </c>
      <c r="SC249" s="31">
        <v>1</v>
      </c>
      <c r="SD249" s="31">
        <v>4</v>
      </c>
      <c r="SE249" s="31">
        <v>2</v>
      </c>
      <c r="SF249" s="31">
        <v>2</v>
      </c>
      <c r="SG249" s="31">
        <v>2</v>
      </c>
      <c r="SH249" s="31">
        <v>1</v>
      </c>
      <c r="SI249" s="31">
        <v>1</v>
      </c>
      <c r="SJ249" s="31">
        <v>2</v>
      </c>
      <c r="SK249" s="31">
        <v>2</v>
      </c>
      <c r="SL249" s="31">
        <v>2</v>
      </c>
      <c r="SM249" s="31" t="s">
        <v>1442</v>
      </c>
      <c r="SO249" s="31">
        <v>1</v>
      </c>
      <c r="SP249" s="31">
        <v>2</v>
      </c>
      <c r="SQ249" s="31">
        <v>2</v>
      </c>
      <c r="SR249" s="31">
        <v>1</v>
      </c>
      <c r="SS249" s="31">
        <v>2</v>
      </c>
      <c r="ST249" s="31">
        <v>2</v>
      </c>
      <c r="SU249" s="31">
        <v>2</v>
      </c>
      <c r="SV249" s="31">
        <v>2</v>
      </c>
      <c r="SW249" s="31" t="s">
        <v>3032</v>
      </c>
      <c r="SX249" s="31">
        <v>6</v>
      </c>
      <c r="SZ249" s="31">
        <v>1</v>
      </c>
      <c r="TA249" s="31">
        <v>2</v>
      </c>
      <c r="TB249" s="31">
        <v>2</v>
      </c>
      <c r="TC249" s="31">
        <v>1</v>
      </c>
      <c r="TD249" s="31">
        <v>2</v>
      </c>
      <c r="TE249" s="31">
        <v>2</v>
      </c>
      <c r="TF249" s="31">
        <v>2</v>
      </c>
      <c r="TG249" s="31">
        <v>2</v>
      </c>
      <c r="TJ249" s="31" t="s">
        <v>1442</v>
      </c>
      <c r="TK249" s="31" t="s">
        <v>3033</v>
      </c>
      <c r="TQ249" s="31">
        <v>6</v>
      </c>
      <c r="TS249" s="31">
        <v>1</v>
      </c>
      <c r="TT249" s="31">
        <v>2</v>
      </c>
      <c r="TU249" s="31">
        <v>2</v>
      </c>
      <c r="TV249" s="31">
        <v>1</v>
      </c>
      <c r="TW249" s="31">
        <v>2</v>
      </c>
      <c r="TX249" s="31">
        <v>2</v>
      </c>
      <c r="TY249" s="31">
        <v>2</v>
      </c>
      <c r="TZ249" s="31">
        <v>2</v>
      </c>
      <c r="UA249" s="31">
        <v>1</v>
      </c>
    </row>
    <row r="250" spans="1:547" s="31" customFormat="1" ht="13.5" customHeight="1">
      <c r="A250" s="31">
        <f t="shared" si="3"/>
        <v>248</v>
      </c>
      <c r="B250" s="31">
        <v>248</v>
      </c>
      <c r="C250" s="31">
        <v>60</v>
      </c>
      <c r="D250" s="31" t="s">
        <v>2899</v>
      </c>
      <c r="E250" s="31" t="s">
        <v>3095</v>
      </c>
      <c r="H250" s="31">
        <v>42438</v>
      </c>
      <c r="I250" s="31">
        <v>17482</v>
      </c>
      <c r="J250" s="31">
        <v>2</v>
      </c>
      <c r="K250" s="31">
        <v>1</v>
      </c>
      <c r="L250" s="31">
        <v>2</v>
      </c>
      <c r="M250" s="31">
        <v>1</v>
      </c>
      <c r="N250" s="31">
        <v>2</v>
      </c>
      <c r="O250" s="31">
        <v>1</v>
      </c>
      <c r="P250" s="31">
        <v>1</v>
      </c>
      <c r="Q250" s="31">
        <v>1</v>
      </c>
      <c r="R250" s="31">
        <v>41426</v>
      </c>
      <c r="S250" s="31">
        <v>41426</v>
      </c>
      <c r="T250" s="31">
        <v>41913</v>
      </c>
      <c r="W250" s="31">
        <v>1</v>
      </c>
      <c r="X250" s="31">
        <v>2</v>
      </c>
      <c r="Y250" s="31">
        <v>2</v>
      </c>
      <c r="Z250" s="31">
        <v>2</v>
      </c>
      <c r="AA250" s="31">
        <v>2</v>
      </c>
      <c r="AB250" s="31">
        <v>2</v>
      </c>
      <c r="AC250" s="31">
        <v>2</v>
      </c>
      <c r="AD250" s="31">
        <v>2</v>
      </c>
      <c r="AE250" s="31">
        <v>3</v>
      </c>
      <c r="AF250" s="31">
        <v>2</v>
      </c>
      <c r="AG250" s="31">
        <v>1</v>
      </c>
      <c r="AH250" s="31">
        <v>1</v>
      </c>
      <c r="AI250" s="31">
        <v>2</v>
      </c>
      <c r="AJ250" s="31">
        <v>1</v>
      </c>
      <c r="AK250" s="31">
        <v>4</v>
      </c>
      <c r="AL250" s="31">
        <v>1</v>
      </c>
      <c r="AN250" s="31">
        <v>2</v>
      </c>
      <c r="AO250" s="31">
        <v>2</v>
      </c>
      <c r="AP250" s="31">
        <v>2</v>
      </c>
      <c r="AQ250" s="31">
        <v>2</v>
      </c>
      <c r="AR250" s="31">
        <v>2</v>
      </c>
      <c r="AS250" s="31">
        <v>2</v>
      </c>
      <c r="AT250" s="31">
        <v>2</v>
      </c>
      <c r="AU250" s="31">
        <v>2</v>
      </c>
      <c r="AW250" s="31">
        <v>2</v>
      </c>
      <c r="AX250" s="31">
        <v>2</v>
      </c>
      <c r="AY250" s="31">
        <v>2</v>
      </c>
      <c r="AZ250" s="31">
        <v>1</v>
      </c>
      <c r="BA250" s="31">
        <v>1</v>
      </c>
      <c r="BB250" s="31">
        <v>2</v>
      </c>
      <c r="BD250" s="31">
        <v>1</v>
      </c>
      <c r="BE250" s="31">
        <v>2</v>
      </c>
      <c r="BF250" s="31">
        <v>2</v>
      </c>
      <c r="BG250" s="31">
        <v>1</v>
      </c>
      <c r="BH250" s="31">
        <v>1</v>
      </c>
      <c r="BI250" s="31">
        <v>2</v>
      </c>
      <c r="BK250" s="31">
        <v>1</v>
      </c>
      <c r="BL250" s="31">
        <v>2</v>
      </c>
      <c r="BM250" s="31">
        <v>1</v>
      </c>
      <c r="BN250" s="31">
        <v>1</v>
      </c>
      <c r="BO250" s="31">
        <v>1</v>
      </c>
      <c r="BP250" s="31">
        <v>2</v>
      </c>
      <c r="BQ250" s="31">
        <v>2</v>
      </c>
      <c r="BT250" s="31">
        <v>1</v>
      </c>
      <c r="BU250" s="31">
        <v>2</v>
      </c>
      <c r="BV250" s="31">
        <v>2</v>
      </c>
      <c r="BW250" s="31">
        <v>2</v>
      </c>
      <c r="BX250" s="31">
        <v>2</v>
      </c>
      <c r="BY250" s="31">
        <v>1</v>
      </c>
      <c r="BZ250" s="31">
        <v>2</v>
      </c>
      <c r="CA250" s="31">
        <v>2</v>
      </c>
      <c r="CC250" s="31">
        <v>2</v>
      </c>
      <c r="CD250" s="31">
        <v>1</v>
      </c>
      <c r="CE250" s="31">
        <v>115</v>
      </c>
      <c r="CM250" s="31">
        <v>18</v>
      </c>
      <c r="CN250" s="31">
        <v>19</v>
      </c>
      <c r="CO250" s="31">
        <v>4</v>
      </c>
      <c r="CP250" s="31">
        <v>9</v>
      </c>
      <c r="CQ250" s="31">
        <v>32</v>
      </c>
      <c r="CR250" s="31">
        <v>29</v>
      </c>
      <c r="CS250" s="31">
        <v>1</v>
      </c>
      <c r="DA250" s="31">
        <v>4</v>
      </c>
      <c r="DB250" s="31">
        <v>2</v>
      </c>
      <c r="DC250" s="31">
        <v>27</v>
      </c>
      <c r="DD250" s="31">
        <v>3</v>
      </c>
      <c r="DE250" s="31">
        <v>2</v>
      </c>
      <c r="DF250" s="31">
        <v>3</v>
      </c>
      <c r="DG250" s="31">
        <v>4</v>
      </c>
      <c r="DH250" s="31">
        <v>3</v>
      </c>
      <c r="DI250" s="31">
        <v>3</v>
      </c>
      <c r="DJ250" s="31">
        <v>3</v>
      </c>
      <c r="DK250" s="31">
        <v>2</v>
      </c>
      <c r="DL250" s="31">
        <v>2</v>
      </c>
      <c r="DM250" s="31">
        <v>2</v>
      </c>
      <c r="DN250" s="31">
        <v>0</v>
      </c>
      <c r="DO250" s="31">
        <v>2</v>
      </c>
      <c r="DP250" s="31">
        <v>4</v>
      </c>
      <c r="DQ250" s="31">
        <v>4</v>
      </c>
      <c r="DR250" s="31">
        <v>32</v>
      </c>
      <c r="DS250" s="31">
        <v>0.48122529644268702</v>
      </c>
      <c r="DT250" s="31">
        <v>9.86</v>
      </c>
      <c r="DV250" s="31">
        <v>3.17</v>
      </c>
      <c r="DW250" s="31" t="s">
        <v>2901</v>
      </c>
      <c r="EB250" s="31">
        <v>52</v>
      </c>
      <c r="EC250" s="31">
        <v>72</v>
      </c>
      <c r="ED250" s="31">
        <v>127</v>
      </c>
      <c r="EE250" s="31" t="s">
        <v>2902</v>
      </c>
      <c r="EF250" s="31">
        <v>5.48</v>
      </c>
      <c r="EI250" s="31" t="s">
        <v>2238</v>
      </c>
      <c r="EJ250" s="31">
        <v>1.99</v>
      </c>
      <c r="EM250" s="31" t="s">
        <v>2238</v>
      </c>
      <c r="EN250" s="31">
        <v>2.88</v>
      </c>
      <c r="EQ250" s="31" t="s">
        <v>2238</v>
      </c>
      <c r="ER250" s="31">
        <v>1.74</v>
      </c>
      <c r="EU250" s="31" t="s">
        <v>2238</v>
      </c>
      <c r="EV250" s="31">
        <v>1</v>
      </c>
      <c r="EW250" s="31">
        <v>2</v>
      </c>
      <c r="EX250" s="31">
        <v>2</v>
      </c>
      <c r="EY250" s="31">
        <v>2</v>
      </c>
      <c r="EZ250" s="31">
        <v>1</v>
      </c>
      <c r="FA250" s="31">
        <v>1</v>
      </c>
      <c r="FB250" s="31">
        <v>1</v>
      </c>
      <c r="FC250" s="31">
        <v>1</v>
      </c>
      <c r="FE250" s="31">
        <v>67.400000000000006</v>
      </c>
      <c r="FK250" s="31">
        <v>2</v>
      </c>
      <c r="FL250" s="31">
        <v>2</v>
      </c>
      <c r="FM250" s="31">
        <v>2</v>
      </c>
      <c r="FN250" s="31">
        <v>2</v>
      </c>
      <c r="FO250" s="31">
        <v>1</v>
      </c>
      <c r="FP250" s="31">
        <v>2</v>
      </c>
      <c r="FQ250" s="31">
        <v>1</v>
      </c>
      <c r="FR250" s="31">
        <v>2</v>
      </c>
      <c r="FS250" s="31">
        <v>4</v>
      </c>
      <c r="FT250" s="31">
        <v>2</v>
      </c>
      <c r="FU250" s="31">
        <v>2</v>
      </c>
      <c r="FV250" s="31">
        <v>2</v>
      </c>
      <c r="FW250" s="31">
        <v>1</v>
      </c>
      <c r="FX250" s="31">
        <v>1</v>
      </c>
      <c r="FY250" s="31">
        <v>2</v>
      </c>
      <c r="GA250" s="31">
        <v>2</v>
      </c>
      <c r="GB250" s="31">
        <v>2</v>
      </c>
      <c r="GC250" s="31">
        <v>1</v>
      </c>
      <c r="GD250" s="31">
        <v>1959</v>
      </c>
      <c r="GE250" s="31">
        <v>1</v>
      </c>
      <c r="GF250" s="31">
        <v>1977</v>
      </c>
      <c r="GG250" s="31">
        <v>0.1</v>
      </c>
      <c r="GH250" s="31">
        <v>2</v>
      </c>
      <c r="GJ250" s="31">
        <v>2</v>
      </c>
      <c r="GL250" s="31">
        <v>1</v>
      </c>
      <c r="GM250" s="31">
        <v>42080</v>
      </c>
      <c r="GN250" s="31" t="s">
        <v>3096</v>
      </c>
      <c r="GO250" s="31">
        <v>2</v>
      </c>
      <c r="GQ250" s="31">
        <v>2</v>
      </c>
      <c r="GS250" s="31">
        <v>2</v>
      </c>
      <c r="GU250" s="31">
        <v>2</v>
      </c>
      <c r="GW250" s="31">
        <v>2</v>
      </c>
      <c r="HM250" s="31">
        <v>2</v>
      </c>
      <c r="HP250" s="31">
        <v>2</v>
      </c>
      <c r="HQ250" s="31">
        <v>2</v>
      </c>
      <c r="HR250" s="31">
        <v>2</v>
      </c>
      <c r="HS250" s="31">
        <v>2</v>
      </c>
      <c r="HT250" s="31">
        <v>2</v>
      </c>
      <c r="HU250" s="31">
        <v>2</v>
      </c>
      <c r="HV250" s="31">
        <v>2</v>
      </c>
      <c r="HZ250" s="31">
        <v>2</v>
      </c>
      <c r="IA250" s="31">
        <v>2</v>
      </c>
      <c r="IB250" s="31">
        <v>2</v>
      </c>
      <c r="IC250" s="31">
        <v>2</v>
      </c>
      <c r="ID250" s="31">
        <v>2</v>
      </c>
      <c r="IE250" s="31">
        <v>2</v>
      </c>
      <c r="IF250" s="31">
        <v>2</v>
      </c>
      <c r="IJ250" s="31">
        <v>2</v>
      </c>
      <c r="IK250" s="31">
        <v>2</v>
      </c>
      <c r="IL250" s="31">
        <v>2</v>
      </c>
      <c r="IM250" s="31">
        <v>2</v>
      </c>
      <c r="IN250" s="31">
        <v>2</v>
      </c>
      <c r="IO250" s="31">
        <v>2</v>
      </c>
      <c r="IP250" s="31">
        <v>2</v>
      </c>
      <c r="IT250" s="31">
        <v>2</v>
      </c>
      <c r="IU250" s="31">
        <v>2</v>
      </c>
      <c r="IV250" s="31">
        <v>2</v>
      </c>
      <c r="IW250" s="31">
        <v>2</v>
      </c>
      <c r="IX250" s="31">
        <v>2</v>
      </c>
      <c r="IY250" s="31">
        <v>2</v>
      </c>
      <c r="IZ250" s="31">
        <v>2</v>
      </c>
      <c r="JD250" s="31">
        <v>2</v>
      </c>
      <c r="JE250" s="31">
        <v>2</v>
      </c>
      <c r="JF250" s="31">
        <v>2</v>
      </c>
      <c r="JG250" s="31">
        <v>2</v>
      </c>
      <c r="JH250" s="31">
        <v>2</v>
      </c>
      <c r="JI250" s="31">
        <v>2</v>
      </c>
      <c r="JJ250" s="31">
        <v>2</v>
      </c>
      <c r="JN250" s="31" t="s">
        <v>2895</v>
      </c>
      <c r="JT250" s="31" t="s">
        <v>3097</v>
      </c>
      <c r="JZ250" s="31">
        <v>2</v>
      </c>
      <c r="KA250" s="31" t="s">
        <v>3098</v>
      </c>
      <c r="KB250" s="31">
        <v>84</v>
      </c>
      <c r="KC250" s="31">
        <v>2</v>
      </c>
      <c r="KD250" s="31" t="s">
        <v>1445</v>
      </c>
      <c r="KE250" s="31">
        <v>84</v>
      </c>
      <c r="LA250" s="31" t="s">
        <v>359</v>
      </c>
      <c r="LB250" s="31" t="s">
        <v>360</v>
      </c>
      <c r="LC250" s="31">
        <v>2</v>
      </c>
      <c r="LE250" s="31" t="s">
        <v>370</v>
      </c>
      <c r="LF250" s="31">
        <v>2</v>
      </c>
      <c r="LG250" s="31">
        <v>2</v>
      </c>
      <c r="LH250" s="31">
        <v>1</v>
      </c>
      <c r="LI250" s="31">
        <v>2</v>
      </c>
      <c r="LK250" s="31">
        <v>2</v>
      </c>
      <c r="LM250" s="31">
        <v>2</v>
      </c>
      <c r="LO250" s="31">
        <v>2</v>
      </c>
      <c r="LQ250" s="31">
        <v>2</v>
      </c>
      <c r="LS250" s="31">
        <v>2</v>
      </c>
      <c r="LU250" s="31">
        <v>2</v>
      </c>
      <c r="LW250" s="31">
        <v>2</v>
      </c>
      <c r="LY250" s="31">
        <v>2</v>
      </c>
      <c r="MA250" s="31">
        <v>1</v>
      </c>
      <c r="MB250" s="31">
        <v>30</v>
      </c>
      <c r="MC250" s="31">
        <v>2</v>
      </c>
      <c r="ME250" s="31">
        <v>2</v>
      </c>
      <c r="MG250" s="31">
        <v>2</v>
      </c>
      <c r="MI250" s="31">
        <v>2</v>
      </c>
      <c r="MK250" s="31">
        <v>2</v>
      </c>
      <c r="MM250" s="31">
        <v>2</v>
      </c>
      <c r="MO250" s="31">
        <v>2</v>
      </c>
      <c r="MQ250" s="31">
        <v>2</v>
      </c>
      <c r="MS250" s="31">
        <v>2</v>
      </c>
      <c r="MU250" s="31">
        <v>2</v>
      </c>
      <c r="MW250" s="31">
        <v>2</v>
      </c>
      <c r="MY250" s="31" t="s">
        <v>355</v>
      </c>
      <c r="NC250" s="31">
        <v>2</v>
      </c>
      <c r="NE250" s="31">
        <v>2</v>
      </c>
      <c r="NG250" s="31">
        <v>2</v>
      </c>
      <c r="NI250" s="31">
        <v>2</v>
      </c>
      <c r="NK250" s="31">
        <v>2</v>
      </c>
      <c r="NM250" s="31">
        <v>2</v>
      </c>
      <c r="NO250" s="31">
        <v>2</v>
      </c>
      <c r="NQ250" s="31">
        <v>2</v>
      </c>
      <c r="NS250" s="31">
        <v>2</v>
      </c>
      <c r="NU250" s="31">
        <v>2</v>
      </c>
      <c r="NW250" s="31">
        <v>2</v>
      </c>
      <c r="NY250" s="31">
        <v>2</v>
      </c>
      <c r="OA250" s="31">
        <v>2</v>
      </c>
      <c r="OC250" s="31">
        <v>2</v>
      </c>
      <c r="OE250" s="31">
        <v>2</v>
      </c>
      <c r="OG250" s="31">
        <v>2</v>
      </c>
      <c r="OI250" s="31">
        <v>2</v>
      </c>
      <c r="OK250" s="31">
        <v>2</v>
      </c>
      <c r="OM250" s="31">
        <v>2</v>
      </c>
      <c r="OO250" s="31">
        <v>2</v>
      </c>
      <c r="OQ250" s="31" t="s">
        <v>355</v>
      </c>
      <c r="OS250" s="31">
        <v>2</v>
      </c>
      <c r="OU250" s="31">
        <v>2</v>
      </c>
      <c r="OW250" s="31">
        <v>2</v>
      </c>
      <c r="OY250" s="31">
        <v>1</v>
      </c>
      <c r="OZ250" s="31">
        <v>20</v>
      </c>
      <c r="PA250" s="31">
        <v>2</v>
      </c>
      <c r="PC250" s="31">
        <v>2</v>
      </c>
      <c r="PE250" s="31">
        <v>2</v>
      </c>
      <c r="PG250" s="31">
        <v>2</v>
      </c>
      <c r="PI250" s="31">
        <v>2</v>
      </c>
      <c r="PK250" s="31">
        <v>1</v>
      </c>
      <c r="PL250" s="31">
        <v>8</v>
      </c>
      <c r="PM250" s="31">
        <v>2</v>
      </c>
      <c r="PO250" s="31">
        <v>2</v>
      </c>
      <c r="PQ250" s="31">
        <v>2</v>
      </c>
      <c r="PS250" s="31">
        <v>2</v>
      </c>
      <c r="PU250" s="31">
        <v>2</v>
      </c>
      <c r="PW250" s="31">
        <v>2</v>
      </c>
      <c r="PY250" s="31">
        <v>2</v>
      </c>
      <c r="QA250" s="31">
        <v>2</v>
      </c>
      <c r="QC250" s="31">
        <v>2</v>
      </c>
      <c r="QE250" s="31">
        <v>2</v>
      </c>
      <c r="QG250" s="31">
        <v>2</v>
      </c>
      <c r="QI250" s="31" t="s">
        <v>355</v>
      </c>
      <c r="QK250" s="31">
        <v>1</v>
      </c>
      <c r="QL250" s="31">
        <v>2</v>
      </c>
      <c r="QM250" s="31">
        <v>2</v>
      </c>
      <c r="QN250" s="31">
        <v>2</v>
      </c>
      <c r="QO250" s="31">
        <v>2</v>
      </c>
      <c r="QP250" s="31">
        <v>2</v>
      </c>
      <c r="QQ250" s="31">
        <v>2</v>
      </c>
      <c r="QR250" s="31">
        <v>2</v>
      </c>
      <c r="QS250" s="31">
        <v>2</v>
      </c>
      <c r="QT250" s="31">
        <v>2</v>
      </c>
      <c r="QU250" s="31">
        <v>2</v>
      </c>
      <c r="QV250" s="31">
        <v>2</v>
      </c>
      <c r="QW250" s="31">
        <v>2</v>
      </c>
      <c r="QX250" s="31">
        <v>2</v>
      </c>
      <c r="QY250" s="31">
        <v>2</v>
      </c>
      <c r="QZ250" s="31">
        <v>2</v>
      </c>
      <c r="RA250" s="31">
        <v>1</v>
      </c>
      <c r="RB250" s="31">
        <v>2</v>
      </c>
      <c r="RC250" s="31">
        <v>1</v>
      </c>
      <c r="RD250" s="31">
        <v>1</v>
      </c>
      <c r="RE250" s="31">
        <v>1</v>
      </c>
      <c r="RF250" s="31">
        <v>2</v>
      </c>
      <c r="RG250" s="31">
        <v>2</v>
      </c>
      <c r="RH250" s="31">
        <v>2</v>
      </c>
      <c r="RI250" s="31">
        <v>2</v>
      </c>
      <c r="RJ250" s="31">
        <v>2</v>
      </c>
      <c r="RK250" s="31">
        <v>1</v>
      </c>
      <c r="RL250" s="31">
        <v>2</v>
      </c>
      <c r="RM250" s="31">
        <v>1</v>
      </c>
      <c r="RO250" s="31">
        <v>1</v>
      </c>
      <c r="RP250" s="31">
        <v>1</v>
      </c>
      <c r="RQ250" s="31">
        <v>1</v>
      </c>
      <c r="RR250" s="31">
        <v>1</v>
      </c>
      <c r="RS250" s="31">
        <v>1</v>
      </c>
      <c r="RT250" s="31" t="s">
        <v>2957</v>
      </c>
      <c r="RU250" s="31" t="s">
        <v>3099</v>
      </c>
      <c r="RV250" s="31" t="s">
        <v>355</v>
      </c>
      <c r="RW250" s="31" t="s">
        <v>3100</v>
      </c>
      <c r="RX250" s="31">
        <v>2</v>
      </c>
      <c r="RY250" s="31">
        <v>1</v>
      </c>
      <c r="RZ250" s="31">
        <v>2</v>
      </c>
      <c r="SA250" s="31">
        <v>2</v>
      </c>
      <c r="SB250" s="31">
        <v>1</v>
      </c>
      <c r="SC250" s="31">
        <v>1</v>
      </c>
      <c r="SD250" s="31">
        <v>2</v>
      </c>
      <c r="SE250" s="31">
        <v>1</v>
      </c>
      <c r="SF250" s="31">
        <v>2</v>
      </c>
      <c r="SG250" s="31">
        <v>2</v>
      </c>
      <c r="SH250" s="31">
        <v>1</v>
      </c>
      <c r="SI250" s="31">
        <v>1</v>
      </c>
      <c r="SJ250" s="31">
        <v>2</v>
      </c>
      <c r="SK250" s="31">
        <v>2</v>
      </c>
      <c r="SL250" s="31">
        <v>2</v>
      </c>
      <c r="SM250" s="31" t="s">
        <v>3032</v>
      </c>
      <c r="SO250" s="31">
        <v>2</v>
      </c>
      <c r="SP250" s="31">
        <v>1</v>
      </c>
      <c r="SQ250" s="31">
        <v>2</v>
      </c>
      <c r="SR250" s="31">
        <v>2</v>
      </c>
      <c r="SS250" s="31">
        <v>2</v>
      </c>
      <c r="ST250" s="31">
        <v>2</v>
      </c>
      <c r="SU250" s="31">
        <v>2</v>
      </c>
      <c r="SV250" s="31">
        <v>1</v>
      </c>
      <c r="SW250" s="31" t="s">
        <v>3032</v>
      </c>
      <c r="SX250" s="31">
        <v>9</v>
      </c>
      <c r="SZ250" s="31">
        <v>2</v>
      </c>
      <c r="TA250" s="31">
        <v>1</v>
      </c>
      <c r="TB250" s="31">
        <v>1</v>
      </c>
      <c r="TC250" s="31">
        <v>2</v>
      </c>
      <c r="TD250" s="31">
        <v>1</v>
      </c>
      <c r="TE250" s="31">
        <v>1</v>
      </c>
      <c r="TF250" s="31">
        <v>2</v>
      </c>
      <c r="TG250" s="31">
        <v>2</v>
      </c>
      <c r="TH250" s="31" t="s">
        <v>3032</v>
      </c>
      <c r="TJ250" s="31" t="s">
        <v>3032</v>
      </c>
      <c r="TK250" s="31" t="s">
        <v>3032</v>
      </c>
      <c r="TL250" s="31" t="s">
        <v>3033</v>
      </c>
      <c r="TQ250" s="31">
        <v>12</v>
      </c>
      <c r="TS250" s="31">
        <v>2</v>
      </c>
      <c r="TT250" s="31">
        <v>2</v>
      </c>
      <c r="TU250" s="31">
        <v>2</v>
      </c>
      <c r="TV250" s="31">
        <v>1</v>
      </c>
      <c r="TW250" s="31">
        <v>2</v>
      </c>
      <c r="TX250" s="31">
        <v>2</v>
      </c>
      <c r="TY250" s="31">
        <v>2</v>
      </c>
      <c r="TZ250" s="31">
        <v>2</v>
      </c>
      <c r="UA250" s="31">
        <v>1</v>
      </c>
    </row>
    <row r="251" spans="1:547" s="31" customFormat="1" ht="13.5" customHeight="1">
      <c r="A251" s="31">
        <f t="shared" si="3"/>
        <v>249</v>
      </c>
      <c r="B251" s="31">
        <v>249</v>
      </c>
      <c r="C251" s="31">
        <v>61</v>
      </c>
      <c r="D251" s="31" t="s">
        <v>2899</v>
      </c>
      <c r="E251" s="31" t="s">
        <v>3101</v>
      </c>
      <c r="H251" s="31">
        <v>42439</v>
      </c>
      <c r="I251" s="31">
        <v>19906</v>
      </c>
      <c r="J251" s="31">
        <v>2</v>
      </c>
      <c r="K251" s="31">
        <v>1</v>
      </c>
      <c r="L251" s="31">
        <v>1</v>
      </c>
      <c r="M251" s="31">
        <v>1</v>
      </c>
      <c r="N251" s="31">
        <v>1</v>
      </c>
      <c r="O251" s="31">
        <v>1</v>
      </c>
      <c r="P251" s="31">
        <v>1</v>
      </c>
      <c r="Q251" s="31">
        <v>1</v>
      </c>
      <c r="R251" s="31">
        <v>40878</v>
      </c>
      <c r="S251" s="31">
        <v>40878</v>
      </c>
      <c r="T251" s="31">
        <v>41306</v>
      </c>
      <c r="W251" s="31">
        <v>2</v>
      </c>
      <c r="X251" s="31">
        <v>1</v>
      </c>
      <c r="Y251" s="31">
        <v>2</v>
      </c>
      <c r="Z251" s="31">
        <v>2</v>
      </c>
      <c r="AA251" s="31">
        <v>2</v>
      </c>
      <c r="AB251" s="31">
        <v>2</v>
      </c>
      <c r="AC251" s="31">
        <v>2</v>
      </c>
      <c r="AD251" s="31">
        <v>1</v>
      </c>
      <c r="AE251" s="31">
        <v>1</v>
      </c>
      <c r="AH251" s="31">
        <v>1</v>
      </c>
      <c r="AI251" s="31">
        <v>6</v>
      </c>
      <c r="AJ251" s="31">
        <v>2</v>
      </c>
      <c r="AK251" s="31">
        <v>4</v>
      </c>
      <c r="AL251" s="31">
        <v>2</v>
      </c>
      <c r="AN251" s="31">
        <v>1</v>
      </c>
      <c r="AO251" s="31">
        <v>2</v>
      </c>
      <c r="AP251" s="31">
        <v>2</v>
      </c>
      <c r="AQ251" s="31">
        <v>2</v>
      </c>
      <c r="AR251" s="31">
        <v>1</v>
      </c>
      <c r="AS251" s="31">
        <v>2</v>
      </c>
      <c r="AT251" s="31">
        <v>2</v>
      </c>
      <c r="AU251" s="31">
        <v>2</v>
      </c>
      <c r="AW251" s="31">
        <v>1</v>
      </c>
      <c r="AX251" s="31">
        <v>2</v>
      </c>
      <c r="AY251" s="31">
        <v>2</v>
      </c>
      <c r="AZ251" s="31">
        <v>2</v>
      </c>
      <c r="BA251" s="31">
        <v>2</v>
      </c>
      <c r="BB251" s="31">
        <v>2</v>
      </c>
      <c r="BD251" s="31">
        <v>1</v>
      </c>
      <c r="BE251" s="31">
        <v>1</v>
      </c>
      <c r="BF251" s="31">
        <v>1</v>
      </c>
      <c r="BG251" s="31">
        <v>2</v>
      </c>
      <c r="BH251" s="31">
        <v>2</v>
      </c>
      <c r="BI251" s="31">
        <v>2</v>
      </c>
      <c r="BK251" s="31">
        <v>2</v>
      </c>
      <c r="BL251" s="31">
        <v>2</v>
      </c>
      <c r="BM251" s="31">
        <v>2</v>
      </c>
      <c r="BN251" s="31">
        <v>2</v>
      </c>
      <c r="BO251" s="31">
        <v>2</v>
      </c>
      <c r="BP251" s="31">
        <v>2</v>
      </c>
      <c r="BQ251" s="31">
        <v>2</v>
      </c>
      <c r="BR251" s="31">
        <v>2</v>
      </c>
      <c r="BT251" s="31">
        <v>2</v>
      </c>
      <c r="BU251" s="31">
        <v>2</v>
      </c>
      <c r="BV251" s="31">
        <v>2</v>
      </c>
      <c r="BW251" s="31">
        <v>2</v>
      </c>
      <c r="BX251" s="31">
        <v>2</v>
      </c>
      <c r="BY251" s="31">
        <v>1</v>
      </c>
      <c r="BZ251" s="31">
        <v>2</v>
      </c>
      <c r="CA251" s="31">
        <v>2</v>
      </c>
      <c r="CB251" s="31">
        <v>2</v>
      </c>
      <c r="CC251" s="31">
        <v>2</v>
      </c>
      <c r="CD251" s="31">
        <v>1</v>
      </c>
      <c r="CE251" s="31">
        <v>121</v>
      </c>
      <c r="CH251" s="31">
        <v>1</v>
      </c>
      <c r="CM251" s="31">
        <v>1</v>
      </c>
      <c r="CN251" s="31">
        <v>16</v>
      </c>
      <c r="CO251" s="31">
        <v>21</v>
      </c>
      <c r="CP251" s="31">
        <v>6</v>
      </c>
      <c r="CQ251" s="31">
        <v>11</v>
      </c>
      <c r="DA251" s="31">
        <v>1</v>
      </c>
      <c r="DB251" s="31">
        <v>4</v>
      </c>
      <c r="DC251" s="31">
        <v>24</v>
      </c>
      <c r="DD251" s="31">
        <v>2</v>
      </c>
      <c r="DE251" s="31">
        <v>9</v>
      </c>
      <c r="DF251" s="31">
        <v>2</v>
      </c>
      <c r="DG251" s="31">
        <v>3</v>
      </c>
      <c r="DH251" s="31">
        <v>3</v>
      </c>
      <c r="DI251" s="31">
        <v>3</v>
      </c>
      <c r="DJ251" s="31">
        <v>2</v>
      </c>
      <c r="DK251" s="31">
        <v>3</v>
      </c>
      <c r="DL251" s="31">
        <v>2</v>
      </c>
      <c r="DM251" s="31">
        <v>2</v>
      </c>
      <c r="DN251" s="31">
        <v>1</v>
      </c>
      <c r="DO251" s="31">
        <v>4</v>
      </c>
      <c r="DP251" s="31">
        <v>4</v>
      </c>
      <c r="DQ251" s="31">
        <v>4</v>
      </c>
      <c r="DR251" s="31">
        <v>33</v>
      </c>
      <c r="DS251" s="31">
        <v>0.292480781550288</v>
      </c>
      <c r="DT251" s="31">
        <v>3.47</v>
      </c>
      <c r="DV251" s="31">
        <v>3.17</v>
      </c>
      <c r="DW251" s="31" t="s">
        <v>2901</v>
      </c>
      <c r="DX251" s="31">
        <v>42</v>
      </c>
      <c r="DY251" s="31">
        <v>34</v>
      </c>
      <c r="DZ251" s="31">
        <v>48</v>
      </c>
      <c r="EA251" s="31" t="s">
        <v>2179</v>
      </c>
      <c r="EB251" s="31">
        <v>73</v>
      </c>
      <c r="EC251" s="31">
        <v>72</v>
      </c>
      <c r="ED251" s="31">
        <v>127</v>
      </c>
      <c r="EE251" s="31" t="s">
        <v>2902</v>
      </c>
      <c r="EF251" s="31">
        <v>6.16</v>
      </c>
      <c r="EI251" s="31" t="s">
        <v>2238</v>
      </c>
      <c r="EJ251" s="31">
        <v>1.06</v>
      </c>
      <c r="EM251" s="31" t="s">
        <v>2238</v>
      </c>
      <c r="EN251" s="31">
        <v>3.83</v>
      </c>
      <c r="EQ251" s="31" t="s">
        <v>2238</v>
      </c>
      <c r="ER251" s="31">
        <v>2.76</v>
      </c>
      <c r="EU251" s="31" t="s">
        <v>2238</v>
      </c>
      <c r="EV251" s="31">
        <v>1</v>
      </c>
      <c r="EW251" s="31">
        <v>2</v>
      </c>
      <c r="EX251" s="31">
        <v>2</v>
      </c>
      <c r="EY251" s="31">
        <v>1</v>
      </c>
      <c r="EZ251" s="31">
        <v>1</v>
      </c>
      <c r="FA251" s="31">
        <v>1</v>
      </c>
      <c r="FB251" s="31">
        <v>1</v>
      </c>
      <c r="FC251" s="31">
        <v>1</v>
      </c>
      <c r="FD251" s="31">
        <v>79</v>
      </c>
      <c r="FE251" s="31">
        <v>76</v>
      </c>
      <c r="FF251" s="31">
        <v>48</v>
      </c>
      <c r="FK251" s="31">
        <v>2</v>
      </c>
      <c r="FL251" s="31">
        <v>2</v>
      </c>
      <c r="FM251" s="31">
        <v>2</v>
      </c>
      <c r="FN251" s="31">
        <v>1</v>
      </c>
      <c r="FO251" s="31">
        <v>2</v>
      </c>
      <c r="FP251" s="31">
        <v>2</v>
      </c>
      <c r="FQ251" s="31">
        <v>2</v>
      </c>
      <c r="FR251" s="31">
        <v>2</v>
      </c>
      <c r="FS251" s="31">
        <v>4</v>
      </c>
      <c r="FT251" s="31">
        <v>2</v>
      </c>
      <c r="FU251" s="31">
        <v>1</v>
      </c>
      <c r="FV251" s="31">
        <v>2</v>
      </c>
      <c r="FW251" s="31">
        <v>1</v>
      </c>
      <c r="FX251" s="31">
        <v>1</v>
      </c>
      <c r="FY251" s="31">
        <v>2</v>
      </c>
      <c r="GA251" s="31">
        <v>2</v>
      </c>
      <c r="GB251" s="31">
        <v>2</v>
      </c>
      <c r="GC251" s="31">
        <v>1</v>
      </c>
      <c r="GD251" s="31">
        <v>1970</v>
      </c>
      <c r="GE251" s="31">
        <v>2</v>
      </c>
      <c r="GG251" s="31">
        <v>1.5</v>
      </c>
      <c r="GH251" s="31">
        <v>2</v>
      </c>
      <c r="GJ251" s="31">
        <v>2</v>
      </c>
      <c r="GL251" s="31">
        <v>1</v>
      </c>
      <c r="GM251" s="31">
        <v>41518</v>
      </c>
      <c r="GN251" s="31" t="s">
        <v>355</v>
      </c>
      <c r="GO251" s="31">
        <v>2</v>
      </c>
      <c r="GQ251" s="31">
        <v>2</v>
      </c>
      <c r="GS251" s="31">
        <v>2</v>
      </c>
      <c r="GU251" s="31">
        <v>2</v>
      </c>
      <c r="GW251" s="31">
        <v>2</v>
      </c>
      <c r="HM251" s="31">
        <v>2</v>
      </c>
      <c r="HP251" s="31">
        <v>2</v>
      </c>
      <c r="HQ251" s="31">
        <v>2</v>
      </c>
      <c r="HR251" s="31">
        <v>2</v>
      </c>
      <c r="HS251" s="31">
        <v>2</v>
      </c>
      <c r="HT251" s="31">
        <v>2</v>
      </c>
      <c r="HU251" s="31">
        <v>2</v>
      </c>
      <c r="HV251" s="31">
        <v>2</v>
      </c>
      <c r="HZ251" s="31">
        <v>2</v>
      </c>
      <c r="IA251" s="31">
        <v>2</v>
      </c>
      <c r="IB251" s="31">
        <v>2</v>
      </c>
      <c r="IC251" s="31">
        <v>2</v>
      </c>
      <c r="ID251" s="31">
        <v>2</v>
      </c>
      <c r="IE251" s="31">
        <v>2</v>
      </c>
      <c r="IF251" s="31">
        <v>2</v>
      </c>
      <c r="IJ251" s="31">
        <v>2</v>
      </c>
      <c r="IK251" s="31">
        <v>2</v>
      </c>
      <c r="IL251" s="31">
        <v>2</v>
      </c>
      <c r="IM251" s="31">
        <v>2</v>
      </c>
      <c r="IN251" s="31">
        <v>2</v>
      </c>
      <c r="IO251" s="31">
        <v>2</v>
      </c>
      <c r="IP251" s="31">
        <v>2</v>
      </c>
      <c r="IT251" s="31">
        <v>2</v>
      </c>
      <c r="IU251" s="31">
        <v>2</v>
      </c>
      <c r="IV251" s="31">
        <v>2</v>
      </c>
      <c r="IW251" s="31">
        <v>2</v>
      </c>
      <c r="IX251" s="31">
        <v>2</v>
      </c>
      <c r="IY251" s="31">
        <v>2</v>
      </c>
      <c r="IZ251" s="31">
        <v>2</v>
      </c>
      <c r="JD251" s="31">
        <v>2</v>
      </c>
      <c r="JE251" s="31">
        <v>2</v>
      </c>
      <c r="JF251" s="31">
        <v>2</v>
      </c>
      <c r="JG251" s="31">
        <v>2</v>
      </c>
      <c r="JH251" s="31">
        <v>2</v>
      </c>
      <c r="JI251" s="31">
        <v>2</v>
      </c>
      <c r="JJ251" s="31">
        <v>2</v>
      </c>
      <c r="JN251" s="31" t="s">
        <v>3102</v>
      </c>
      <c r="JZ251" s="31">
        <v>2</v>
      </c>
      <c r="KA251" s="31" t="s">
        <v>3062</v>
      </c>
      <c r="KB251" s="31">
        <v>79</v>
      </c>
      <c r="KC251" s="31">
        <v>2</v>
      </c>
      <c r="KD251" s="31" t="s">
        <v>3103</v>
      </c>
      <c r="LA251" s="31" t="s">
        <v>1440</v>
      </c>
      <c r="LC251" s="31">
        <v>2</v>
      </c>
      <c r="LE251" s="31" t="s">
        <v>375</v>
      </c>
      <c r="LF251" s="31">
        <v>2</v>
      </c>
      <c r="LG251" s="31">
        <v>2</v>
      </c>
      <c r="LH251" s="31">
        <v>2</v>
      </c>
      <c r="LI251" s="31">
        <v>2</v>
      </c>
      <c r="LK251" s="31">
        <v>2</v>
      </c>
      <c r="LM251" s="31">
        <v>2</v>
      </c>
      <c r="LO251" s="31">
        <v>2</v>
      </c>
      <c r="LQ251" s="31">
        <v>2</v>
      </c>
      <c r="LS251" s="31">
        <v>2</v>
      </c>
      <c r="LU251" s="31">
        <v>2</v>
      </c>
      <c r="LW251" s="31">
        <v>2</v>
      </c>
      <c r="LY251" s="31">
        <v>2</v>
      </c>
      <c r="MA251" s="31">
        <v>2</v>
      </c>
      <c r="MC251" s="31">
        <v>2</v>
      </c>
      <c r="ME251" s="31">
        <v>2</v>
      </c>
      <c r="MG251" s="31">
        <v>2</v>
      </c>
      <c r="MI251" s="31">
        <v>2</v>
      </c>
      <c r="MK251" s="31">
        <v>2</v>
      </c>
      <c r="MM251" s="31">
        <v>2</v>
      </c>
      <c r="MO251" s="31">
        <v>2</v>
      </c>
      <c r="MQ251" s="31">
        <v>2</v>
      </c>
      <c r="MS251" s="31">
        <v>2</v>
      </c>
      <c r="MU251" s="31">
        <v>2</v>
      </c>
      <c r="MW251" s="31">
        <v>2</v>
      </c>
      <c r="MY251" s="31" t="s">
        <v>355</v>
      </c>
      <c r="NC251" s="31">
        <v>2</v>
      </c>
      <c r="NE251" s="31">
        <v>2</v>
      </c>
      <c r="NG251" s="31">
        <v>2</v>
      </c>
      <c r="NI251" s="31">
        <v>2</v>
      </c>
      <c r="NK251" s="31">
        <v>2</v>
      </c>
      <c r="NM251" s="31">
        <v>2</v>
      </c>
      <c r="NO251" s="31">
        <v>2</v>
      </c>
      <c r="NQ251" s="31">
        <v>2</v>
      </c>
      <c r="NS251" s="31">
        <v>2</v>
      </c>
      <c r="NU251" s="31">
        <v>2</v>
      </c>
      <c r="NW251" s="31">
        <v>2</v>
      </c>
      <c r="NY251" s="31">
        <v>2</v>
      </c>
      <c r="OA251" s="31">
        <v>2</v>
      </c>
      <c r="OC251" s="31">
        <v>2</v>
      </c>
      <c r="OE251" s="31">
        <v>2</v>
      </c>
      <c r="OG251" s="31">
        <v>2</v>
      </c>
      <c r="OI251" s="31">
        <v>2</v>
      </c>
      <c r="OK251" s="31">
        <v>2</v>
      </c>
      <c r="OM251" s="31">
        <v>2</v>
      </c>
      <c r="OO251" s="31">
        <v>2</v>
      </c>
      <c r="OQ251" s="31" t="s">
        <v>355</v>
      </c>
      <c r="OS251" s="31">
        <v>2</v>
      </c>
      <c r="OU251" s="31">
        <v>2</v>
      </c>
      <c r="OW251" s="31">
        <v>2</v>
      </c>
      <c r="OY251" s="31">
        <v>2</v>
      </c>
      <c r="PA251" s="31">
        <v>2</v>
      </c>
      <c r="PC251" s="31">
        <v>2</v>
      </c>
      <c r="PE251" s="31">
        <v>2</v>
      </c>
      <c r="PG251" s="31">
        <v>2</v>
      </c>
      <c r="PI251" s="31">
        <v>2</v>
      </c>
      <c r="PK251" s="31">
        <v>2</v>
      </c>
      <c r="PM251" s="31">
        <v>2</v>
      </c>
      <c r="PO251" s="31">
        <v>2</v>
      </c>
      <c r="PQ251" s="31">
        <v>2</v>
      </c>
      <c r="PS251" s="31">
        <v>2</v>
      </c>
      <c r="PU251" s="31">
        <v>2</v>
      </c>
      <c r="PW251" s="31">
        <v>2</v>
      </c>
      <c r="PY251" s="31">
        <v>2</v>
      </c>
      <c r="QA251" s="31">
        <v>2</v>
      </c>
      <c r="QC251" s="31">
        <v>2</v>
      </c>
      <c r="QE251" s="31">
        <v>2</v>
      </c>
      <c r="QG251" s="31">
        <v>2</v>
      </c>
      <c r="QI251" s="31" t="s">
        <v>355</v>
      </c>
      <c r="QK251" s="31">
        <v>1</v>
      </c>
      <c r="QL251" s="31">
        <v>2</v>
      </c>
      <c r="QM251" s="31">
        <v>2</v>
      </c>
      <c r="QN251" s="31">
        <v>2</v>
      </c>
      <c r="QO251" s="31">
        <v>2</v>
      </c>
      <c r="QP251" s="31">
        <v>2</v>
      </c>
      <c r="QQ251" s="31">
        <v>2</v>
      </c>
      <c r="QR251" s="31">
        <v>2</v>
      </c>
      <c r="QS251" s="31">
        <v>2</v>
      </c>
      <c r="QT251" s="31">
        <v>2</v>
      </c>
      <c r="QU251" s="31">
        <v>2</v>
      </c>
      <c r="QV251" s="31">
        <v>2</v>
      </c>
      <c r="QW251" s="31">
        <v>2</v>
      </c>
      <c r="QX251" s="31">
        <v>2</v>
      </c>
      <c r="QY251" s="31">
        <v>2</v>
      </c>
      <c r="QZ251" s="31">
        <v>2</v>
      </c>
      <c r="RA251" s="31">
        <v>2</v>
      </c>
      <c r="RB251" s="31">
        <v>2</v>
      </c>
      <c r="RC251" s="31">
        <v>2</v>
      </c>
      <c r="RD251" s="31">
        <v>2</v>
      </c>
      <c r="RE251" s="31">
        <v>2</v>
      </c>
      <c r="RF251" s="31">
        <v>2</v>
      </c>
      <c r="RG251" s="31">
        <v>2</v>
      </c>
      <c r="RH251" s="31">
        <v>2</v>
      </c>
      <c r="RI251" s="31">
        <v>2</v>
      </c>
      <c r="RJ251" s="31">
        <v>2</v>
      </c>
      <c r="RK251" s="31">
        <v>2</v>
      </c>
      <c r="RL251" s="31">
        <v>2</v>
      </c>
      <c r="RM251" s="31">
        <v>2</v>
      </c>
      <c r="RN251" s="31">
        <v>2</v>
      </c>
      <c r="RO251" s="31">
        <v>2</v>
      </c>
      <c r="RP251" s="31">
        <v>1</v>
      </c>
      <c r="RQ251" s="31">
        <v>1</v>
      </c>
      <c r="RR251" s="31">
        <v>2</v>
      </c>
      <c r="RS251" s="31">
        <v>2</v>
      </c>
      <c r="RT251" s="31" t="s">
        <v>3104</v>
      </c>
      <c r="RU251" s="31" t="s">
        <v>3105</v>
      </c>
      <c r="RV251" s="31" t="s">
        <v>355</v>
      </c>
      <c r="RW251" s="31" t="s">
        <v>355</v>
      </c>
      <c r="RX251" s="31">
        <v>4</v>
      </c>
      <c r="RY251" s="31">
        <v>1</v>
      </c>
      <c r="RZ251" s="31">
        <v>2</v>
      </c>
      <c r="SA251" s="31">
        <v>2</v>
      </c>
      <c r="SB251" s="31">
        <v>2</v>
      </c>
      <c r="SC251" s="31">
        <v>1</v>
      </c>
      <c r="SD251" s="31">
        <v>4</v>
      </c>
      <c r="SE251" s="31">
        <v>1</v>
      </c>
      <c r="SF251" s="31">
        <v>2</v>
      </c>
      <c r="SG251" s="31">
        <v>2</v>
      </c>
      <c r="SH251" s="31">
        <v>2</v>
      </c>
      <c r="SI251" s="31">
        <v>1</v>
      </c>
      <c r="SJ251" s="31">
        <v>2</v>
      </c>
      <c r="SK251" s="31">
        <v>2</v>
      </c>
      <c r="SL251" s="31">
        <v>2</v>
      </c>
      <c r="SM251" s="31" t="s">
        <v>3106</v>
      </c>
      <c r="SO251" s="31">
        <v>1</v>
      </c>
      <c r="SP251" s="31">
        <v>1</v>
      </c>
      <c r="SQ251" s="31">
        <v>2</v>
      </c>
      <c r="SR251" s="31">
        <v>1</v>
      </c>
      <c r="SS251" s="31">
        <v>1</v>
      </c>
      <c r="ST251" s="31">
        <v>2</v>
      </c>
      <c r="SU251" s="31">
        <v>2</v>
      </c>
      <c r="SV251" s="31">
        <v>1</v>
      </c>
      <c r="SW251" s="31" t="s">
        <v>1442</v>
      </c>
      <c r="SX251" s="31">
        <v>6</v>
      </c>
      <c r="SZ251" s="31">
        <v>2</v>
      </c>
      <c r="TA251" s="31">
        <v>2</v>
      </c>
      <c r="TB251" s="31">
        <v>2</v>
      </c>
      <c r="TC251" s="31">
        <v>2</v>
      </c>
      <c r="TD251" s="31">
        <v>2</v>
      </c>
      <c r="TE251" s="31">
        <v>2</v>
      </c>
      <c r="TF251" s="31">
        <v>2</v>
      </c>
      <c r="TG251" s="31">
        <v>2</v>
      </c>
      <c r="TH251" s="31" t="s">
        <v>1442</v>
      </c>
      <c r="TJ251" s="31" t="s">
        <v>1443</v>
      </c>
      <c r="TK251" s="31" t="s">
        <v>1442</v>
      </c>
      <c r="TQ251" s="31">
        <v>12</v>
      </c>
      <c r="TS251" s="31">
        <v>1</v>
      </c>
      <c r="TT251" s="31">
        <v>1</v>
      </c>
      <c r="TU251" s="31">
        <v>2</v>
      </c>
      <c r="TV251" s="31">
        <v>1</v>
      </c>
      <c r="TW251" s="31">
        <v>1</v>
      </c>
      <c r="TX251" s="31">
        <v>2</v>
      </c>
      <c r="TY251" s="31">
        <v>2</v>
      </c>
      <c r="TZ251" s="31">
        <v>1</v>
      </c>
      <c r="UA251" s="31">
        <v>1</v>
      </c>
    </row>
    <row r="252" spans="1:547" s="31" customFormat="1" ht="13.5" customHeight="1">
      <c r="A252" s="31">
        <f t="shared" si="3"/>
        <v>250</v>
      </c>
      <c r="B252" s="31">
        <v>250</v>
      </c>
      <c r="C252" s="31">
        <v>62</v>
      </c>
      <c r="D252" s="31" t="s">
        <v>2899</v>
      </c>
      <c r="E252" s="31" t="s">
        <v>3107</v>
      </c>
      <c r="H252" s="31">
        <v>42445</v>
      </c>
      <c r="I252" s="31">
        <v>19530</v>
      </c>
      <c r="J252" s="31">
        <v>1</v>
      </c>
      <c r="K252" s="31">
        <v>1</v>
      </c>
      <c r="L252" s="31">
        <v>3</v>
      </c>
      <c r="M252" s="31">
        <v>1</v>
      </c>
      <c r="N252" s="31">
        <v>1</v>
      </c>
      <c r="O252" s="31">
        <v>1</v>
      </c>
      <c r="P252" s="31">
        <v>3</v>
      </c>
      <c r="Q252" s="31">
        <v>1</v>
      </c>
      <c r="R252" s="31">
        <v>42125</v>
      </c>
      <c r="S252" s="31">
        <v>42156</v>
      </c>
      <c r="T252" s="31">
        <v>42309</v>
      </c>
      <c r="W252" s="31">
        <v>2</v>
      </c>
      <c r="X252" s="31">
        <v>1</v>
      </c>
      <c r="Y252" s="31">
        <v>2</v>
      </c>
      <c r="Z252" s="31">
        <v>2</v>
      </c>
      <c r="AA252" s="31">
        <v>2</v>
      </c>
      <c r="AB252" s="31">
        <v>2</v>
      </c>
      <c r="AC252" s="31">
        <v>2</v>
      </c>
      <c r="AD252" s="31">
        <v>2</v>
      </c>
      <c r="AE252" s="31">
        <v>1</v>
      </c>
      <c r="AH252" s="31">
        <v>1</v>
      </c>
      <c r="AI252" s="31">
        <v>6</v>
      </c>
      <c r="AJ252" s="31">
        <v>1</v>
      </c>
      <c r="AK252" s="31">
        <v>4</v>
      </c>
      <c r="AL252" s="31">
        <v>3</v>
      </c>
      <c r="AN252" s="31">
        <v>1</v>
      </c>
      <c r="AO252" s="31">
        <v>2</v>
      </c>
      <c r="AP252" s="31">
        <v>2</v>
      </c>
      <c r="AQ252" s="31">
        <v>1</v>
      </c>
      <c r="AR252" s="31">
        <v>1</v>
      </c>
      <c r="AS252" s="31">
        <v>2</v>
      </c>
      <c r="AT252" s="31">
        <v>2</v>
      </c>
      <c r="AU252" s="31">
        <v>2</v>
      </c>
      <c r="AW252" s="31">
        <v>1</v>
      </c>
      <c r="AX252" s="31">
        <v>2</v>
      </c>
      <c r="AY252" s="31">
        <v>2</v>
      </c>
      <c r="AZ252" s="31">
        <v>1</v>
      </c>
      <c r="BA252" s="31">
        <v>2</v>
      </c>
      <c r="BB252" s="31">
        <v>2</v>
      </c>
      <c r="BD252" s="31">
        <v>1</v>
      </c>
      <c r="BE252" s="31">
        <v>2</v>
      </c>
      <c r="BF252" s="31">
        <v>2</v>
      </c>
      <c r="BG252" s="31">
        <v>1</v>
      </c>
      <c r="BH252" s="31">
        <v>2</v>
      </c>
      <c r="BI252" s="31">
        <v>2</v>
      </c>
      <c r="BK252" s="31">
        <v>2</v>
      </c>
      <c r="BL252" s="31">
        <v>2</v>
      </c>
      <c r="BM252" s="31">
        <v>2</v>
      </c>
      <c r="BN252" s="31">
        <v>2</v>
      </c>
      <c r="BO252" s="31">
        <v>2</v>
      </c>
      <c r="BP252" s="31">
        <v>2</v>
      </c>
      <c r="BQ252" s="31">
        <v>1</v>
      </c>
      <c r="BT252" s="31">
        <v>2</v>
      </c>
      <c r="BU252" s="31">
        <v>2</v>
      </c>
      <c r="BV252" s="31">
        <v>2</v>
      </c>
      <c r="BW252" s="31">
        <v>2</v>
      </c>
      <c r="BX252" s="31">
        <v>2</v>
      </c>
      <c r="BY252" s="31">
        <v>1</v>
      </c>
      <c r="BZ252" s="31">
        <v>2</v>
      </c>
      <c r="CA252" s="31">
        <v>2</v>
      </c>
      <c r="CB252" s="31">
        <v>2</v>
      </c>
      <c r="CC252" s="31">
        <v>2</v>
      </c>
      <c r="CD252" s="31">
        <v>1</v>
      </c>
      <c r="CE252" s="31">
        <v>110</v>
      </c>
      <c r="CH252" s="31">
        <v>1</v>
      </c>
      <c r="CM252" s="31">
        <v>1</v>
      </c>
      <c r="CN252" s="31">
        <v>8</v>
      </c>
      <c r="CO252" s="31">
        <v>13</v>
      </c>
      <c r="CP252" s="31">
        <v>25</v>
      </c>
      <c r="DA252" s="31">
        <v>1</v>
      </c>
      <c r="DB252" s="31">
        <v>2</v>
      </c>
      <c r="DC252" s="31">
        <v>7</v>
      </c>
      <c r="DD252" s="31">
        <v>4</v>
      </c>
      <c r="DE252" s="31">
        <v>2</v>
      </c>
      <c r="DF252" s="31">
        <v>3</v>
      </c>
      <c r="DG252" s="31">
        <v>1</v>
      </c>
      <c r="DH252" s="31">
        <v>3</v>
      </c>
      <c r="DI252" s="31">
        <v>3</v>
      </c>
      <c r="DJ252" s="31">
        <v>2</v>
      </c>
      <c r="DK252" s="31">
        <v>3</v>
      </c>
      <c r="DL252" s="31">
        <v>3</v>
      </c>
      <c r="DM252" s="31">
        <v>3</v>
      </c>
      <c r="DN252" s="31">
        <v>3</v>
      </c>
      <c r="DO252" s="31">
        <v>4</v>
      </c>
      <c r="DP252" s="31">
        <v>4</v>
      </c>
      <c r="DQ252" s="31">
        <v>4</v>
      </c>
      <c r="DR252" s="31">
        <v>36</v>
      </c>
      <c r="DS252" s="31">
        <v>1.14140625</v>
      </c>
      <c r="DT252" s="31">
        <v>4.54</v>
      </c>
      <c r="DV252" s="31">
        <v>2.78</v>
      </c>
      <c r="DW252" s="31" t="s">
        <v>2901</v>
      </c>
      <c r="EB252" s="31">
        <v>69</v>
      </c>
      <c r="EC252" s="31">
        <v>58</v>
      </c>
      <c r="ED252" s="31">
        <v>96</v>
      </c>
      <c r="EE252" s="31" t="s">
        <v>2902</v>
      </c>
      <c r="EV252" s="31">
        <v>2</v>
      </c>
      <c r="EW252" s="31">
        <v>2</v>
      </c>
      <c r="EX252" s="31">
        <v>2</v>
      </c>
      <c r="EY252" s="31">
        <v>2</v>
      </c>
      <c r="EZ252" s="31">
        <v>1</v>
      </c>
      <c r="FD252" s="31">
        <v>115</v>
      </c>
      <c r="FE252" s="31">
        <v>115</v>
      </c>
      <c r="FF252" s="31">
        <v>33.4</v>
      </c>
      <c r="FG252" s="31">
        <v>52.5</v>
      </c>
      <c r="FK252" s="31">
        <v>2</v>
      </c>
      <c r="FL252" s="31">
        <v>2</v>
      </c>
      <c r="FM252" s="31">
        <v>2</v>
      </c>
      <c r="FN252" s="31">
        <v>2</v>
      </c>
      <c r="FO252" s="31">
        <v>2</v>
      </c>
      <c r="FP252" s="31">
        <v>2</v>
      </c>
      <c r="FQ252" s="31">
        <v>2</v>
      </c>
      <c r="FR252" s="31">
        <v>2</v>
      </c>
      <c r="FS252" s="31">
        <v>1</v>
      </c>
      <c r="FT252" s="31">
        <v>2</v>
      </c>
      <c r="FU252" s="31">
        <v>2</v>
      </c>
      <c r="FV252" s="31">
        <v>2</v>
      </c>
      <c r="FW252" s="31">
        <v>1</v>
      </c>
      <c r="FX252" s="31">
        <v>1</v>
      </c>
      <c r="FY252" s="31">
        <v>2</v>
      </c>
      <c r="GA252" s="31">
        <v>2</v>
      </c>
      <c r="GB252" s="31">
        <v>2</v>
      </c>
      <c r="GC252" s="31">
        <v>2</v>
      </c>
      <c r="GE252" s="31">
        <v>2</v>
      </c>
      <c r="GH252" s="31">
        <v>2</v>
      </c>
      <c r="GJ252" s="31">
        <v>2</v>
      </c>
      <c r="GL252" s="31">
        <v>1</v>
      </c>
      <c r="GM252" s="31">
        <v>42309</v>
      </c>
      <c r="GN252" s="31" t="s">
        <v>3108</v>
      </c>
      <c r="GO252" s="31">
        <v>2</v>
      </c>
      <c r="GQ252" s="31">
        <v>2</v>
      </c>
      <c r="GS252" s="31">
        <v>1</v>
      </c>
      <c r="GT252" s="31" t="s">
        <v>2395</v>
      </c>
      <c r="GU252" s="31">
        <v>2</v>
      </c>
      <c r="GW252" s="31">
        <v>2</v>
      </c>
      <c r="HM252" s="31">
        <v>2</v>
      </c>
      <c r="HP252" s="31">
        <v>2</v>
      </c>
      <c r="HQ252" s="31">
        <v>2</v>
      </c>
      <c r="HR252" s="31">
        <v>2</v>
      </c>
      <c r="HS252" s="31">
        <v>2</v>
      </c>
      <c r="HT252" s="31">
        <v>2</v>
      </c>
      <c r="HU252" s="31">
        <v>2</v>
      </c>
      <c r="HV252" s="31">
        <v>2</v>
      </c>
      <c r="HZ252" s="31">
        <v>2</v>
      </c>
      <c r="IA252" s="31">
        <v>2</v>
      </c>
      <c r="IB252" s="31">
        <v>2</v>
      </c>
      <c r="IC252" s="31">
        <v>2</v>
      </c>
      <c r="ID252" s="31">
        <v>2</v>
      </c>
      <c r="IE252" s="31">
        <v>2</v>
      </c>
      <c r="IF252" s="31">
        <v>2</v>
      </c>
      <c r="IJ252" s="31">
        <v>2</v>
      </c>
      <c r="IK252" s="31">
        <v>2</v>
      </c>
      <c r="IL252" s="31">
        <v>2</v>
      </c>
      <c r="IM252" s="31">
        <v>2</v>
      </c>
      <c r="IN252" s="31">
        <v>2</v>
      </c>
      <c r="IO252" s="31">
        <v>2</v>
      </c>
      <c r="IP252" s="31">
        <v>2</v>
      </c>
      <c r="IT252" s="31">
        <v>2</v>
      </c>
      <c r="IU252" s="31">
        <v>2</v>
      </c>
      <c r="IV252" s="31">
        <v>2</v>
      </c>
      <c r="IW252" s="31">
        <v>2</v>
      </c>
      <c r="IX252" s="31">
        <v>2</v>
      </c>
      <c r="IY252" s="31">
        <v>2</v>
      </c>
      <c r="IZ252" s="31">
        <v>2</v>
      </c>
      <c r="JD252" s="31">
        <v>2</v>
      </c>
      <c r="JE252" s="31">
        <v>2</v>
      </c>
      <c r="JF252" s="31">
        <v>2</v>
      </c>
      <c r="JG252" s="31">
        <v>2</v>
      </c>
      <c r="JH252" s="31">
        <v>2</v>
      </c>
      <c r="JI252" s="31">
        <v>2</v>
      </c>
      <c r="JJ252" s="31">
        <v>2</v>
      </c>
      <c r="JZ252" s="31">
        <v>2</v>
      </c>
      <c r="KA252" s="31" t="s">
        <v>3109</v>
      </c>
      <c r="KB252" s="31">
        <v>76</v>
      </c>
      <c r="KC252" s="31">
        <v>2</v>
      </c>
      <c r="KD252" s="31" t="s">
        <v>1445</v>
      </c>
      <c r="KE252" s="31">
        <v>73</v>
      </c>
      <c r="LA252" s="31" t="s">
        <v>2050</v>
      </c>
      <c r="LB252" s="31" t="s">
        <v>359</v>
      </c>
      <c r="LC252" s="31">
        <v>2</v>
      </c>
      <c r="LE252" s="31" t="s">
        <v>360</v>
      </c>
      <c r="LF252" s="31">
        <v>2</v>
      </c>
      <c r="LG252" s="31">
        <v>2</v>
      </c>
      <c r="LH252" s="31">
        <v>1</v>
      </c>
      <c r="LI252" s="31">
        <v>2</v>
      </c>
      <c r="LK252" s="31">
        <v>2</v>
      </c>
      <c r="LM252" s="31">
        <v>2</v>
      </c>
      <c r="LO252" s="31">
        <v>2</v>
      </c>
      <c r="LQ252" s="31">
        <v>2</v>
      </c>
      <c r="LS252" s="31">
        <v>2</v>
      </c>
      <c r="LU252" s="31">
        <v>2</v>
      </c>
      <c r="LW252" s="31">
        <v>2</v>
      </c>
      <c r="LY252" s="31">
        <v>2</v>
      </c>
      <c r="MA252" s="31">
        <v>2</v>
      </c>
      <c r="MC252" s="31">
        <v>2</v>
      </c>
      <c r="ME252" s="31">
        <v>2</v>
      </c>
      <c r="MG252" s="31">
        <v>2</v>
      </c>
      <c r="MI252" s="31">
        <v>2</v>
      </c>
      <c r="MK252" s="31">
        <v>2</v>
      </c>
      <c r="MM252" s="31">
        <v>2</v>
      </c>
      <c r="MO252" s="31">
        <v>2</v>
      </c>
      <c r="MQ252" s="31">
        <v>2</v>
      </c>
      <c r="MS252" s="31">
        <v>2</v>
      </c>
      <c r="MU252" s="31">
        <v>2</v>
      </c>
      <c r="MW252" s="31">
        <v>2</v>
      </c>
      <c r="MY252" s="31" t="s">
        <v>355</v>
      </c>
      <c r="NC252" s="31">
        <v>2</v>
      </c>
      <c r="NE252" s="31">
        <v>2</v>
      </c>
      <c r="NG252" s="31">
        <v>2</v>
      </c>
      <c r="NI252" s="31">
        <v>2</v>
      </c>
      <c r="NK252" s="31">
        <v>2</v>
      </c>
      <c r="NM252" s="31">
        <v>2</v>
      </c>
      <c r="NO252" s="31">
        <v>2</v>
      </c>
      <c r="NQ252" s="31">
        <v>2</v>
      </c>
      <c r="NS252" s="31">
        <v>2</v>
      </c>
      <c r="NU252" s="31">
        <v>2</v>
      </c>
      <c r="NW252" s="31">
        <v>2</v>
      </c>
      <c r="NY252" s="31">
        <v>2</v>
      </c>
      <c r="OA252" s="31">
        <v>2</v>
      </c>
      <c r="OC252" s="31">
        <v>2</v>
      </c>
      <c r="OE252" s="31">
        <v>2</v>
      </c>
      <c r="OG252" s="31">
        <v>2</v>
      </c>
      <c r="OI252" s="31">
        <v>2</v>
      </c>
      <c r="OK252" s="31">
        <v>2</v>
      </c>
      <c r="OM252" s="31">
        <v>2</v>
      </c>
      <c r="OO252" s="31">
        <v>2</v>
      </c>
      <c r="OQ252" s="31" t="s">
        <v>355</v>
      </c>
      <c r="OS252" s="31">
        <v>2</v>
      </c>
      <c r="OU252" s="31">
        <v>2</v>
      </c>
      <c r="OW252" s="31">
        <v>2</v>
      </c>
      <c r="OY252" s="31">
        <v>2</v>
      </c>
      <c r="PA252" s="31">
        <v>2</v>
      </c>
      <c r="PC252" s="31">
        <v>2</v>
      </c>
      <c r="PE252" s="31">
        <v>2</v>
      </c>
      <c r="PG252" s="31">
        <v>2</v>
      </c>
      <c r="PI252" s="31">
        <v>1</v>
      </c>
      <c r="PJ252" s="31">
        <v>10</v>
      </c>
      <c r="PK252" s="31">
        <v>2</v>
      </c>
      <c r="PM252" s="31">
        <v>2</v>
      </c>
      <c r="PO252" s="31">
        <v>2</v>
      </c>
      <c r="PQ252" s="31">
        <v>2</v>
      </c>
      <c r="PS252" s="31">
        <v>2</v>
      </c>
      <c r="PU252" s="31">
        <v>2</v>
      </c>
      <c r="PW252" s="31">
        <v>2</v>
      </c>
      <c r="PY252" s="31">
        <v>2</v>
      </c>
      <c r="QA252" s="31">
        <v>2</v>
      </c>
      <c r="QC252" s="31">
        <v>2</v>
      </c>
      <c r="QE252" s="31">
        <v>2</v>
      </c>
      <c r="QG252" s="31">
        <v>2</v>
      </c>
      <c r="QI252" s="31" t="s">
        <v>355</v>
      </c>
      <c r="QK252" s="31">
        <v>1</v>
      </c>
      <c r="QL252" s="31">
        <v>2</v>
      </c>
      <c r="QM252" s="31">
        <v>2</v>
      </c>
      <c r="QN252" s="31">
        <v>2</v>
      </c>
      <c r="QO252" s="31">
        <v>2</v>
      </c>
      <c r="QP252" s="31">
        <v>2</v>
      </c>
      <c r="QQ252" s="31">
        <v>2</v>
      </c>
      <c r="QR252" s="31">
        <v>2</v>
      </c>
      <c r="QS252" s="31">
        <v>2</v>
      </c>
      <c r="QT252" s="31">
        <v>2</v>
      </c>
      <c r="QU252" s="31">
        <v>2</v>
      </c>
      <c r="QV252" s="31">
        <v>2</v>
      </c>
      <c r="QW252" s="31">
        <v>2</v>
      </c>
      <c r="QX252" s="31">
        <v>2</v>
      </c>
      <c r="QY252" s="31">
        <v>2</v>
      </c>
      <c r="QZ252" s="31">
        <v>2</v>
      </c>
      <c r="RA252" s="31">
        <v>2</v>
      </c>
      <c r="RB252" s="31">
        <v>2</v>
      </c>
      <c r="RC252" s="31">
        <v>2</v>
      </c>
      <c r="RD252" s="31">
        <v>2</v>
      </c>
      <c r="RE252" s="31">
        <v>2</v>
      </c>
      <c r="RF252" s="31">
        <v>2</v>
      </c>
      <c r="RG252" s="31">
        <v>2</v>
      </c>
      <c r="RH252" s="31">
        <v>2</v>
      </c>
      <c r="RI252" s="31">
        <v>2</v>
      </c>
      <c r="RJ252" s="31">
        <v>2</v>
      </c>
      <c r="RK252" s="31">
        <v>2</v>
      </c>
      <c r="RL252" s="31">
        <v>2</v>
      </c>
      <c r="RM252" s="31">
        <v>2</v>
      </c>
      <c r="RN252" s="31">
        <v>2</v>
      </c>
      <c r="RO252" s="31">
        <v>2</v>
      </c>
      <c r="RP252" s="31">
        <v>2</v>
      </c>
      <c r="RQ252" s="31">
        <v>2</v>
      </c>
      <c r="RR252" s="31">
        <v>1</v>
      </c>
      <c r="RS252" s="31">
        <v>1</v>
      </c>
      <c r="RT252" s="31" t="s">
        <v>1460</v>
      </c>
      <c r="RU252" s="31" t="s">
        <v>1460</v>
      </c>
      <c r="RV252" s="31" t="s">
        <v>355</v>
      </c>
      <c r="RW252" s="31" t="s">
        <v>355</v>
      </c>
      <c r="RX252" s="31">
        <v>3</v>
      </c>
      <c r="RY252" s="31">
        <v>1</v>
      </c>
      <c r="RZ252" s="31">
        <v>2</v>
      </c>
      <c r="SA252" s="31">
        <v>2</v>
      </c>
      <c r="SB252" s="31">
        <v>2</v>
      </c>
      <c r="SC252" s="31">
        <v>2</v>
      </c>
      <c r="SD252" s="31">
        <v>3</v>
      </c>
      <c r="SE252" s="31">
        <v>1</v>
      </c>
      <c r="SF252" s="31">
        <v>2</v>
      </c>
      <c r="SG252" s="31">
        <v>2</v>
      </c>
      <c r="SH252" s="31">
        <v>2</v>
      </c>
      <c r="SI252" s="31">
        <v>2</v>
      </c>
      <c r="SJ252" s="31">
        <v>2</v>
      </c>
      <c r="SK252" s="31">
        <v>2</v>
      </c>
      <c r="SL252" s="31">
        <v>2</v>
      </c>
      <c r="SM252" s="31" t="s">
        <v>3006</v>
      </c>
      <c r="SO252" s="31">
        <v>1</v>
      </c>
      <c r="SP252" s="31">
        <v>2</v>
      </c>
      <c r="SQ252" s="31">
        <v>2</v>
      </c>
      <c r="SR252" s="31">
        <v>2</v>
      </c>
      <c r="SS252" s="31">
        <v>2</v>
      </c>
      <c r="ST252" s="31">
        <v>2</v>
      </c>
      <c r="SU252" s="31">
        <v>2</v>
      </c>
      <c r="SV252" s="31">
        <v>2</v>
      </c>
      <c r="SW252" s="31" t="s">
        <v>3110</v>
      </c>
      <c r="SX252" s="31">
        <v>0.5</v>
      </c>
      <c r="SZ252" s="31">
        <v>2</v>
      </c>
      <c r="TA252" s="31">
        <v>2</v>
      </c>
      <c r="TB252" s="31">
        <v>2</v>
      </c>
      <c r="TC252" s="31">
        <v>2</v>
      </c>
      <c r="TD252" s="31">
        <v>2</v>
      </c>
      <c r="TE252" s="31">
        <v>2</v>
      </c>
      <c r="TF252" s="31">
        <v>2</v>
      </c>
      <c r="TG252" s="31">
        <v>2</v>
      </c>
      <c r="TH252" s="31" t="s">
        <v>1442</v>
      </c>
      <c r="TJ252" s="31" t="s">
        <v>3006</v>
      </c>
      <c r="TK252" s="31" t="s">
        <v>3110</v>
      </c>
      <c r="TL252" s="31" t="s">
        <v>3111</v>
      </c>
      <c r="TM252" s="31" t="s">
        <v>1443</v>
      </c>
      <c r="TS252" s="31">
        <v>2</v>
      </c>
      <c r="TT252" s="31">
        <v>2</v>
      </c>
      <c r="TU252" s="31">
        <v>2</v>
      </c>
      <c r="TV252" s="31">
        <v>2</v>
      </c>
      <c r="TW252" s="31">
        <v>2</v>
      </c>
      <c r="TX252" s="31">
        <v>2</v>
      </c>
      <c r="TY252" s="31">
        <v>2</v>
      </c>
      <c r="TZ252" s="31">
        <v>1</v>
      </c>
      <c r="UA252" s="31">
        <v>1</v>
      </c>
    </row>
    <row r="253" spans="1:547" s="31" customFormat="1" ht="13.5" customHeight="1">
      <c r="A253" s="31">
        <f t="shared" si="3"/>
        <v>251</v>
      </c>
      <c r="B253" s="31">
        <v>251</v>
      </c>
      <c r="C253" s="31">
        <v>63</v>
      </c>
      <c r="D253" s="31" t="s">
        <v>2899</v>
      </c>
      <c r="E253" s="31" t="s">
        <v>3112</v>
      </c>
      <c r="H253" s="31">
        <v>42452</v>
      </c>
      <c r="I253" s="31">
        <v>21486</v>
      </c>
      <c r="J253" s="31">
        <v>1</v>
      </c>
      <c r="K253" s="31">
        <v>1</v>
      </c>
      <c r="L253" s="31">
        <v>4</v>
      </c>
      <c r="M253" s="31">
        <v>1</v>
      </c>
      <c r="P253" s="31">
        <v>4</v>
      </c>
      <c r="Q253" s="31">
        <v>1</v>
      </c>
      <c r="R253" s="31">
        <v>41974</v>
      </c>
      <c r="S253" s="31">
        <v>41671</v>
      </c>
      <c r="T253" s="31">
        <v>42125</v>
      </c>
      <c r="W253" s="31">
        <v>2</v>
      </c>
      <c r="X253" s="31">
        <v>1</v>
      </c>
      <c r="Y253" s="31">
        <v>2</v>
      </c>
      <c r="Z253" s="31">
        <v>2</v>
      </c>
      <c r="AA253" s="31">
        <v>2</v>
      </c>
      <c r="AB253" s="31">
        <v>2</v>
      </c>
      <c r="AC253" s="31">
        <v>2</v>
      </c>
      <c r="AE253" s="31">
        <v>1</v>
      </c>
      <c r="AH253" s="31">
        <v>1</v>
      </c>
      <c r="AI253" s="31">
        <v>6</v>
      </c>
      <c r="AJ253" s="31">
        <v>2</v>
      </c>
      <c r="AK253" s="31">
        <v>2</v>
      </c>
      <c r="AL253" s="31">
        <v>2</v>
      </c>
      <c r="AN253" s="31">
        <v>1</v>
      </c>
      <c r="AO253" s="31">
        <v>2</v>
      </c>
      <c r="AP253" s="31">
        <v>2</v>
      </c>
      <c r="AQ253" s="31">
        <v>1</v>
      </c>
      <c r="AR253" s="31">
        <v>1</v>
      </c>
      <c r="AS253" s="31">
        <v>2</v>
      </c>
      <c r="AT253" s="31">
        <v>2</v>
      </c>
      <c r="AU253" s="31">
        <v>2</v>
      </c>
      <c r="AW253" s="31">
        <v>2</v>
      </c>
      <c r="AX253" s="31">
        <v>2</v>
      </c>
      <c r="AY253" s="31">
        <v>2</v>
      </c>
      <c r="AZ253" s="31">
        <v>1</v>
      </c>
      <c r="BA253" s="31">
        <v>1</v>
      </c>
      <c r="BB253" s="31">
        <v>2</v>
      </c>
      <c r="BD253" s="31">
        <v>2</v>
      </c>
      <c r="BE253" s="31">
        <v>2</v>
      </c>
      <c r="BF253" s="31">
        <v>2</v>
      </c>
      <c r="BG253" s="31">
        <v>2</v>
      </c>
      <c r="BH253" s="31">
        <v>2</v>
      </c>
      <c r="BI253" s="31">
        <v>2</v>
      </c>
      <c r="BK253" s="31">
        <v>1</v>
      </c>
      <c r="BL253" s="31">
        <v>2</v>
      </c>
      <c r="BM253" s="31">
        <v>2</v>
      </c>
      <c r="BN253" s="31">
        <v>2</v>
      </c>
      <c r="BO253" s="31">
        <v>2</v>
      </c>
      <c r="BP253" s="31">
        <v>2</v>
      </c>
      <c r="BQ253" s="31">
        <v>4</v>
      </c>
      <c r="BT253" s="31">
        <v>2</v>
      </c>
      <c r="BU253" s="31">
        <v>2</v>
      </c>
      <c r="BV253" s="31">
        <v>2</v>
      </c>
      <c r="BW253" s="31">
        <v>2</v>
      </c>
      <c r="BX253" s="31">
        <v>2</v>
      </c>
      <c r="BY253" s="31">
        <v>1</v>
      </c>
      <c r="BZ253" s="31">
        <v>2</v>
      </c>
      <c r="CA253" s="31">
        <v>2</v>
      </c>
      <c r="CB253" s="31">
        <v>2</v>
      </c>
      <c r="CC253" s="31">
        <v>2</v>
      </c>
      <c r="CD253" s="31">
        <v>1</v>
      </c>
      <c r="CE253" s="31">
        <v>77</v>
      </c>
      <c r="CH253" s="31">
        <v>1</v>
      </c>
      <c r="CM253" s="31">
        <v>1</v>
      </c>
      <c r="CN253" s="31">
        <v>9</v>
      </c>
      <c r="DA253" s="31">
        <v>1</v>
      </c>
      <c r="DB253" s="31">
        <v>2</v>
      </c>
      <c r="DC253" s="31">
        <v>12</v>
      </c>
      <c r="DF253" s="31">
        <v>3</v>
      </c>
      <c r="DG253" s="31">
        <v>2</v>
      </c>
      <c r="DH253" s="31">
        <v>4</v>
      </c>
      <c r="DI253" s="31">
        <v>4</v>
      </c>
      <c r="DJ253" s="31">
        <v>4</v>
      </c>
      <c r="DK253" s="31">
        <v>4</v>
      </c>
      <c r="DL253" s="31">
        <v>4</v>
      </c>
      <c r="DM253" s="31">
        <v>4</v>
      </c>
      <c r="DN253" s="31">
        <v>4</v>
      </c>
      <c r="DO253" s="31">
        <v>1</v>
      </c>
      <c r="DP253" s="31">
        <v>3</v>
      </c>
      <c r="DQ253" s="31">
        <v>2</v>
      </c>
      <c r="DR253" s="31">
        <v>39</v>
      </c>
      <c r="DS253" s="31">
        <v>0.57309100418409997</v>
      </c>
      <c r="DT253" s="31">
        <v>1.97</v>
      </c>
      <c r="DV253" s="31">
        <v>2.78</v>
      </c>
      <c r="DW253" s="31" t="s">
        <v>2901</v>
      </c>
      <c r="DX253" s="31">
        <v>42</v>
      </c>
      <c r="DY253" s="31">
        <v>35</v>
      </c>
      <c r="DZ253" s="31">
        <v>53</v>
      </c>
      <c r="EA253" s="31" t="s">
        <v>2179</v>
      </c>
      <c r="EB253" s="31">
        <v>58</v>
      </c>
      <c r="EC253" s="31">
        <v>58</v>
      </c>
      <c r="ED253" s="31">
        <v>96</v>
      </c>
      <c r="EE253" s="31" t="s">
        <v>2902</v>
      </c>
      <c r="EF253" s="31">
        <v>6.83</v>
      </c>
      <c r="EI253" s="31" t="s">
        <v>2238</v>
      </c>
      <c r="EJ253" s="31">
        <v>1.36</v>
      </c>
      <c r="EM253" s="31" t="s">
        <v>2238</v>
      </c>
      <c r="EN253" s="31">
        <v>4.6500000000000004</v>
      </c>
      <c r="EQ253" s="31" t="s">
        <v>2238</v>
      </c>
      <c r="ER253" s="31">
        <v>1.1000000000000001</v>
      </c>
      <c r="EU253" s="31" t="s">
        <v>2238</v>
      </c>
      <c r="EV253" s="31">
        <v>2</v>
      </c>
      <c r="EW253" s="31">
        <v>2</v>
      </c>
      <c r="EX253" s="31">
        <v>2</v>
      </c>
      <c r="EY253" s="31">
        <v>2</v>
      </c>
      <c r="EZ253" s="31">
        <v>1</v>
      </c>
      <c r="FA253" s="31">
        <v>1</v>
      </c>
      <c r="FB253" s="31">
        <v>1</v>
      </c>
      <c r="FD253" s="31">
        <v>63</v>
      </c>
      <c r="FE253" s="31">
        <v>65</v>
      </c>
      <c r="FK253" s="31">
        <v>1</v>
      </c>
      <c r="FL253" s="31">
        <v>2</v>
      </c>
      <c r="FM253" s="31">
        <v>1</v>
      </c>
      <c r="FN253" s="31">
        <v>1</v>
      </c>
      <c r="FO253" s="31">
        <v>2</v>
      </c>
      <c r="FP253" s="31">
        <v>2</v>
      </c>
      <c r="FQ253" s="31">
        <v>2</v>
      </c>
      <c r="FR253" s="31">
        <v>2</v>
      </c>
      <c r="FS253" s="31">
        <v>4</v>
      </c>
      <c r="FT253" s="31">
        <v>2</v>
      </c>
      <c r="FU253" s="31">
        <v>2</v>
      </c>
      <c r="FV253" s="31">
        <v>2</v>
      </c>
      <c r="FW253" s="31">
        <v>1</v>
      </c>
      <c r="FX253" s="31">
        <v>1</v>
      </c>
      <c r="FY253" s="31">
        <v>2</v>
      </c>
      <c r="GA253" s="31">
        <v>2</v>
      </c>
      <c r="GB253" s="31">
        <v>2</v>
      </c>
      <c r="GC253" s="31">
        <v>1</v>
      </c>
      <c r="GD253" s="31">
        <v>1973</v>
      </c>
      <c r="GE253" s="31">
        <v>1</v>
      </c>
      <c r="GF253" s="31">
        <v>1977</v>
      </c>
      <c r="GG253" s="31">
        <v>0.2</v>
      </c>
      <c r="GH253" s="31">
        <v>1</v>
      </c>
      <c r="GJ253" s="31">
        <v>2</v>
      </c>
      <c r="GL253" s="31">
        <v>1</v>
      </c>
      <c r="GM253" s="31">
        <v>42095</v>
      </c>
      <c r="GN253" s="31" t="s">
        <v>355</v>
      </c>
      <c r="GO253" s="31">
        <v>2</v>
      </c>
      <c r="GQ253" s="31">
        <v>2</v>
      </c>
      <c r="GS253" s="31">
        <v>2</v>
      </c>
      <c r="GU253" s="31">
        <v>2</v>
      </c>
      <c r="GW253" s="31">
        <v>2</v>
      </c>
      <c r="GY253" s="31">
        <v>2</v>
      </c>
      <c r="HA253" s="31">
        <v>2</v>
      </c>
      <c r="HB253" s="31" t="s">
        <v>355</v>
      </c>
      <c r="HM253" s="31">
        <v>2</v>
      </c>
      <c r="HP253" s="31">
        <v>2</v>
      </c>
      <c r="HQ253" s="31">
        <v>2</v>
      </c>
      <c r="HR253" s="31">
        <v>2</v>
      </c>
      <c r="HS253" s="31">
        <v>2</v>
      </c>
      <c r="HT253" s="31">
        <v>2</v>
      </c>
      <c r="HU253" s="31">
        <v>2</v>
      </c>
      <c r="HV253" s="31">
        <v>2</v>
      </c>
      <c r="HZ253" s="31">
        <v>1</v>
      </c>
      <c r="IA253" s="31">
        <v>2</v>
      </c>
      <c r="IB253" s="31">
        <v>1</v>
      </c>
      <c r="IC253" s="31">
        <v>2</v>
      </c>
      <c r="ID253" s="31">
        <v>2</v>
      </c>
      <c r="IE253" s="31">
        <v>2</v>
      </c>
      <c r="IF253" s="31">
        <v>2</v>
      </c>
      <c r="IJ253" s="31">
        <v>2</v>
      </c>
      <c r="IK253" s="31">
        <v>2</v>
      </c>
      <c r="IL253" s="31">
        <v>2</v>
      </c>
      <c r="IM253" s="31">
        <v>2</v>
      </c>
      <c r="IN253" s="31">
        <v>2</v>
      </c>
      <c r="IO253" s="31">
        <v>2</v>
      </c>
      <c r="IP253" s="31">
        <v>2</v>
      </c>
      <c r="IT253" s="31">
        <v>2</v>
      </c>
      <c r="IU253" s="31">
        <v>2</v>
      </c>
      <c r="IV253" s="31">
        <v>2</v>
      </c>
      <c r="IW253" s="31">
        <v>2</v>
      </c>
      <c r="IX253" s="31">
        <v>2</v>
      </c>
      <c r="IY253" s="31">
        <v>2</v>
      </c>
      <c r="IZ253" s="31">
        <v>2</v>
      </c>
      <c r="JD253" s="31">
        <v>2</v>
      </c>
      <c r="JE253" s="31">
        <v>2</v>
      </c>
      <c r="JF253" s="31">
        <v>2</v>
      </c>
      <c r="JG253" s="31">
        <v>2</v>
      </c>
      <c r="JH253" s="31">
        <v>2</v>
      </c>
      <c r="JI253" s="31">
        <v>2</v>
      </c>
      <c r="JJ253" s="31">
        <v>2</v>
      </c>
      <c r="JZ253" s="31">
        <v>1</v>
      </c>
      <c r="KC253" s="31">
        <v>2</v>
      </c>
      <c r="KD253" s="31" t="s">
        <v>2975</v>
      </c>
      <c r="LA253" s="31" t="s">
        <v>373</v>
      </c>
      <c r="LB253" s="31" t="s">
        <v>360</v>
      </c>
      <c r="LC253" s="31">
        <v>2</v>
      </c>
      <c r="LE253" s="31" t="s">
        <v>359</v>
      </c>
      <c r="LF253" s="31">
        <v>2</v>
      </c>
      <c r="LG253" s="31">
        <v>2</v>
      </c>
      <c r="LH253" s="31">
        <v>2</v>
      </c>
      <c r="LI253" s="31">
        <v>2</v>
      </c>
      <c r="LK253" s="31">
        <v>2</v>
      </c>
      <c r="LM253" s="31">
        <v>2</v>
      </c>
      <c r="LO253" s="31">
        <v>2</v>
      </c>
      <c r="LQ253" s="31">
        <v>2</v>
      </c>
      <c r="LS253" s="31">
        <v>2</v>
      </c>
      <c r="LU253" s="31">
        <v>2</v>
      </c>
      <c r="LW253" s="31">
        <v>2</v>
      </c>
      <c r="LY253" s="31">
        <v>2</v>
      </c>
      <c r="MA253" s="31">
        <v>2</v>
      </c>
      <c r="MC253" s="31">
        <v>2</v>
      </c>
      <c r="ME253" s="31">
        <v>2</v>
      </c>
      <c r="MG253" s="31">
        <v>2</v>
      </c>
      <c r="MI253" s="31">
        <v>2</v>
      </c>
      <c r="MK253" s="31">
        <v>2</v>
      </c>
      <c r="MM253" s="31">
        <v>2</v>
      </c>
      <c r="MO253" s="31">
        <v>2</v>
      </c>
      <c r="MQ253" s="31">
        <v>2</v>
      </c>
      <c r="MS253" s="31">
        <v>2</v>
      </c>
      <c r="MU253" s="31">
        <v>2</v>
      </c>
      <c r="MW253" s="31">
        <v>2</v>
      </c>
      <c r="MY253" s="31" t="s">
        <v>355</v>
      </c>
      <c r="NC253" s="31">
        <v>2</v>
      </c>
      <c r="NE253" s="31">
        <v>2</v>
      </c>
      <c r="NG253" s="31">
        <v>2</v>
      </c>
      <c r="NI253" s="31">
        <v>2</v>
      </c>
      <c r="NK253" s="31">
        <v>2</v>
      </c>
      <c r="NM253" s="31">
        <v>2</v>
      </c>
      <c r="NO253" s="31">
        <v>2</v>
      </c>
      <c r="NQ253" s="31">
        <v>2</v>
      </c>
      <c r="NS253" s="31">
        <v>2</v>
      </c>
      <c r="NU253" s="31">
        <v>2</v>
      </c>
      <c r="NW253" s="31">
        <v>2</v>
      </c>
      <c r="NY253" s="31">
        <v>2</v>
      </c>
      <c r="OA253" s="31">
        <v>2</v>
      </c>
      <c r="OC253" s="31">
        <v>2</v>
      </c>
      <c r="OE253" s="31">
        <v>2</v>
      </c>
      <c r="OG253" s="31">
        <v>2</v>
      </c>
      <c r="OI253" s="31">
        <v>2</v>
      </c>
      <c r="OK253" s="31">
        <v>2</v>
      </c>
      <c r="OM253" s="31">
        <v>2</v>
      </c>
      <c r="OO253" s="31">
        <v>2</v>
      </c>
      <c r="OQ253" s="31" t="s">
        <v>355</v>
      </c>
      <c r="OS253" s="31">
        <v>2</v>
      </c>
      <c r="OU253" s="31">
        <v>2</v>
      </c>
      <c r="OW253" s="31">
        <v>2</v>
      </c>
      <c r="OY253" s="31">
        <v>2</v>
      </c>
      <c r="PA253" s="31">
        <v>2</v>
      </c>
      <c r="PC253" s="31">
        <v>2</v>
      </c>
      <c r="PE253" s="31">
        <v>2</v>
      </c>
      <c r="PG253" s="31">
        <v>2</v>
      </c>
      <c r="PI253" s="31">
        <v>2</v>
      </c>
      <c r="PK253" s="31">
        <v>2</v>
      </c>
      <c r="PM253" s="31">
        <v>2</v>
      </c>
      <c r="PO253" s="31">
        <v>2</v>
      </c>
      <c r="PQ253" s="31">
        <v>2</v>
      </c>
      <c r="PS253" s="31">
        <v>2</v>
      </c>
      <c r="PU253" s="31">
        <v>2</v>
      </c>
      <c r="PW253" s="31">
        <v>2</v>
      </c>
      <c r="PY253" s="31">
        <v>2</v>
      </c>
      <c r="QA253" s="31">
        <v>2</v>
      </c>
      <c r="QC253" s="31">
        <v>2</v>
      </c>
      <c r="QE253" s="31">
        <v>2</v>
      </c>
      <c r="QG253" s="31">
        <v>2</v>
      </c>
      <c r="QI253" s="31" t="s">
        <v>355</v>
      </c>
      <c r="QK253" s="31">
        <v>7</v>
      </c>
      <c r="QL253" s="31">
        <v>2</v>
      </c>
      <c r="QM253" s="31">
        <v>2</v>
      </c>
      <c r="QN253" s="31">
        <v>2</v>
      </c>
      <c r="QO253" s="31">
        <v>2</v>
      </c>
      <c r="QP253" s="31">
        <v>1</v>
      </c>
      <c r="QQ253" s="31">
        <v>2</v>
      </c>
      <c r="QR253" s="31">
        <v>2</v>
      </c>
      <c r="QS253" s="31">
        <v>1</v>
      </c>
      <c r="QT253" s="31">
        <v>2</v>
      </c>
      <c r="QU253" s="31">
        <v>2</v>
      </c>
      <c r="QV253" s="31">
        <v>2</v>
      </c>
      <c r="QW253" s="31">
        <v>2</v>
      </c>
      <c r="QX253" s="31">
        <v>2</v>
      </c>
      <c r="QY253" s="31">
        <v>2</v>
      </c>
      <c r="QZ253" s="31">
        <v>2</v>
      </c>
      <c r="RA253" s="31">
        <v>2</v>
      </c>
      <c r="RB253" s="31">
        <v>2</v>
      </c>
      <c r="RC253" s="31">
        <v>2</v>
      </c>
      <c r="RD253" s="31">
        <v>2</v>
      </c>
      <c r="RE253" s="31">
        <v>2</v>
      </c>
      <c r="RF253" s="31">
        <v>2</v>
      </c>
      <c r="RG253" s="31">
        <v>2</v>
      </c>
      <c r="RH253" s="31">
        <v>2</v>
      </c>
      <c r="RI253" s="31">
        <v>2</v>
      </c>
      <c r="RJ253" s="31">
        <v>2</v>
      </c>
      <c r="RK253" s="31">
        <v>2</v>
      </c>
      <c r="RL253" s="31">
        <v>2</v>
      </c>
      <c r="RM253" s="31">
        <v>2</v>
      </c>
      <c r="RN253" s="31">
        <v>2</v>
      </c>
      <c r="RO253" s="31">
        <v>2</v>
      </c>
      <c r="RP253" s="31">
        <v>2</v>
      </c>
      <c r="RQ253" s="31">
        <v>2</v>
      </c>
      <c r="RR253" s="31">
        <v>2</v>
      </c>
      <c r="RS253" s="31">
        <v>1</v>
      </c>
      <c r="RT253" s="31" t="s">
        <v>3113</v>
      </c>
      <c r="RU253" s="31" t="s">
        <v>3113</v>
      </c>
      <c r="RV253" s="31" t="s">
        <v>3114</v>
      </c>
      <c r="RW253" s="31" t="s">
        <v>3114</v>
      </c>
      <c r="RX253" s="31">
        <v>2</v>
      </c>
      <c r="RY253" s="31">
        <v>1</v>
      </c>
      <c r="RZ253" s="31">
        <v>2</v>
      </c>
      <c r="SA253" s="31">
        <v>2</v>
      </c>
      <c r="SB253" s="31">
        <v>2</v>
      </c>
      <c r="SC253" s="31">
        <v>1</v>
      </c>
      <c r="SD253" s="31">
        <v>2</v>
      </c>
      <c r="SE253" s="31">
        <v>1</v>
      </c>
      <c r="SF253" s="31">
        <v>2</v>
      </c>
      <c r="SG253" s="31">
        <v>2</v>
      </c>
      <c r="SH253" s="31">
        <v>2</v>
      </c>
      <c r="SI253" s="31">
        <v>1</v>
      </c>
      <c r="SJ253" s="31">
        <v>2</v>
      </c>
      <c r="SK253" s="31">
        <v>2</v>
      </c>
      <c r="SL253" s="31">
        <v>2</v>
      </c>
      <c r="SM253" s="31" t="s">
        <v>3032</v>
      </c>
      <c r="SO253" s="31">
        <v>1</v>
      </c>
      <c r="SP253" s="31">
        <v>2</v>
      </c>
      <c r="SQ253" s="31">
        <v>2</v>
      </c>
      <c r="SR253" s="31">
        <v>1</v>
      </c>
      <c r="SS253" s="31">
        <v>1</v>
      </c>
      <c r="ST253" s="31">
        <v>1</v>
      </c>
      <c r="SU253" s="31">
        <v>1</v>
      </c>
      <c r="SV253" s="31">
        <v>1</v>
      </c>
      <c r="SW253" s="31" t="s">
        <v>3032</v>
      </c>
      <c r="SX253" s="31">
        <v>3</v>
      </c>
      <c r="SZ253" s="31">
        <v>2</v>
      </c>
      <c r="TA253" s="31">
        <v>2</v>
      </c>
      <c r="TB253" s="31">
        <v>2</v>
      </c>
      <c r="TC253" s="31">
        <v>1</v>
      </c>
      <c r="TD253" s="31">
        <v>1</v>
      </c>
      <c r="TE253" s="31">
        <v>1</v>
      </c>
      <c r="TF253" s="31">
        <v>2</v>
      </c>
      <c r="TG253" s="31">
        <v>1</v>
      </c>
      <c r="TJ253" s="31" t="s">
        <v>3033</v>
      </c>
      <c r="TK253" s="31" t="s">
        <v>3032</v>
      </c>
      <c r="TQ253" s="31">
        <v>2</v>
      </c>
      <c r="TS253" s="31">
        <v>1</v>
      </c>
      <c r="TT253" s="31">
        <v>2</v>
      </c>
      <c r="TU253" s="31">
        <v>2</v>
      </c>
      <c r="TV253" s="31">
        <v>1</v>
      </c>
      <c r="TW253" s="31">
        <v>1</v>
      </c>
      <c r="TX253" s="31">
        <v>1</v>
      </c>
      <c r="TY253" s="31">
        <v>1</v>
      </c>
      <c r="TZ253" s="31">
        <v>1</v>
      </c>
      <c r="UA253" s="31">
        <v>1</v>
      </c>
    </row>
    <row r="254" spans="1:547" s="31" customFormat="1" ht="13.5" customHeight="1">
      <c r="A254" s="31">
        <f t="shared" si="3"/>
        <v>252</v>
      </c>
      <c r="B254" s="31">
        <v>252</v>
      </c>
      <c r="C254" s="31">
        <v>64</v>
      </c>
      <c r="D254" s="31" t="s">
        <v>2899</v>
      </c>
      <c r="E254" s="31" t="s">
        <v>3115</v>
      </c>
      <c r="H254" s="31">
        <v>42460</v>
      </c>
      <c r="I254" s="31">
        <v>20798</v>
      </c>
      <c r="J254" s="31">
        <v>2</v>
      </c>
      <c r="K254" s="31">
        <v>1</v>
      </c>
      <c r="L254" s="31">
        <v>2</v>
      </c>
      <c r="M254" s="31">
        <v>1</v>
      </c>
      <c r="N254" s="31">
        <v>2</v>
      </c>
      <c r="O254" s="31">
        <v>1</v>
      </c>
      <c r="P254" s="31">
        <v>2</v>
      </c>
      <c r="Q254" s="31">
        <v>1</v>
      </c>
      <c r="R254" s="31">
        <v>41000</v>
      </c>
      <c r="S254" s="31">
        <v>41014</v>
      </c>
      <c r="T254" s="31">
        <v>41821</v>
      </c>
      <c r="V254" s="31">
        <v>42563</v>
      </c>
      <c r="W254" s="31">
        <v>1</v>
      </c>
      <c r="X254" s="31">
        <v>2</v>
      </c>
      <c r="Y254" s="31">
        <v>2</v>
      </c>
      <c r="Z254" s="31">
        <v>2</v>
      </c>
      <c r="AA254" s="31">
        <v>2</v>
      </c>
      <c r="AB254" s="31">
        <v>2</v>
      </c>
      <c r="AC254" s="31">
        <v>2</v>
      </c>
      <c r="AD254" s="31">
        <v>2</v>
      </c>
      <c r="AE254" s="31">
        <v>2</v>
      </c>
      <c r="AF254" s="31">
        <v>1</v>
      </c>
      <c r="AG254" s="31">
        <v>1</v>
      </c>
      <c r="AH254" s="31">
        <v>1</v>
      </c>
      <c r="AI254" s="31">
        <v>6</v>
      </c>
      <c r="AJ254" s="31">
        <v>1</v>
      </c>
      <c r="AK254" s="31">
        <v>4</v>
      </c>
      <c r="AL254" s="31">
        <v>2</v>
      </c>
      <c r="AN254" s="31">
        <v>2</v>
      </c>
      <c r="AO254" s="31">
        <v>2</v>
      </c>
      <c r="AP254" s="31">
        <v>2</v>
      </c>
      <c r="AQ254" s="31">
        <v>2</v>
      </c>
      <c r="AR254" s="31">
        <v>1</v>
      </c>
      <c r="AS254" s="31">
        <v>2</v>
      </c>
      <c r="AT254" s="31">
        <v>2</v>
      </c>
      <c r="AU254" s="31">
        <v>2</v>
      </c>
      <c r="AW254" s="31">
        <v>2</v>
      </c>
      <c r="AX254" s="31">
        <v>2</v>
      </c>
      <c r="AY254" s="31">
        <v>2</v>
      </c>
      <c r="AZ254" s="31">
        <v>1</v>
      </c>
      <c r="BA254" s="31">
        <v>1</v>
      </c>
      <c r="BB254" s="31">
        <v>2</v>
      </c>
      <c r="BD254" s="31">
        <v>2</v>
      </c>
      <c r="BE254" s="31">
        <v>2</v>
      </c>
      <c r="BF254" s="31">
        <v>2</v>
      </c>
      <c r="BG254" s="31">
        <v>2</v>
      </c>
      <c r="BH254" s="31">
        <v>1</v>
      </c>
      <c r="BI254" s="31">
        <v>2</v>
      </c>
      <c r="BK254" s="31">
        <v>1</v>
      </c>
      <c r="BL254" s="31">
        <v>1</v>
      </c>
      <c r="BM254" s="31">
        <v>2</v>
      </c>
      <c r="BN254" s="31">
        <v>2</v>
      </c>
      <c r="BO254" s="31">
        <v>1</v>
      </c>
      <c r="BP254" s="31">
        <v>2</v>
      </c>
      <c r="BQ254" s="31">
        <v>3</v>
      </c>
      <c r="BR254" s="31">
        <v>1</v>
      </c>
      <c r="BT254" s="31">
        <v>2</v>
      </c>
      <c r="BU254" s="31">
        <v>2</v>
      </c>
      <c r="BV254" s="31">
        <v>2</v>
      </c>
      <c r="BW254" s="31">
        <v>2</v>
      </c>
      <c r="BX254" s="31">
        <v>2</v>
      </c>
      <c r="BY254" s="31">
        <v>1</v>
      </c>
      <c r="BZ254" s="31">
        <v>2</v>
      </c>
      <c r="CA254" s="31">
        <v>2</v>
      </c>
      <c r="CB254" s="31">
        <v>2</v>
      </c>
      <c r="CC254" s="31">
        <v>2</v>
      </c>
      <c r="CD254" s="31">
        <v>1</v>
      </c>
      <c r="CE254" s="31">
        <v>103</v>
      </c>
      <c r="CH254" s="31">
        <v>1</v>
      </c>
      <c r="CM254" s="31">
        <v>4</v>
      </c>
      <c r="CN254" s="31">
        <v>10</v>
      </c>
      <c r="CO254" s="31">
        <v>29</v>
      </c>
      <c r="CP254" s="31">
        <v>23</v>
      </c>
      <c r="DA254" s="31">
        <v>2</v>
      </c>
      <c r="DB254" s="31">
        <v>4</v>
      </c>
      <c r="DF254" s="31">
        <v>3</v>
      </c>
      <c r="DG254" s="31">
        <v>4</v>
      </c>
      <c r="DH254" s="31">
        <v>3</v>
      </c>
      <c r="DI254" s="31">
        <v>1</v>
      </c>
      <c r="DJ254" s="31">
        <v>1</v>
      </c>
      <c r="DK254" s="31">
        <v>1</v>
      </c>
      <c r="DL254" s="31">
        <v>2</v>
      </c>
      <c r="DM254" s="31">
        <v>3</v>
      </c>
      <c r="DN254" s="31">
        <v>2</v>
      </c>
      <c r="DO254" s="31">
        <v>3</v>
      </c>
      <c r="DP254" s="31">
        <v>4</v>
      </c>
      <c r="DQ254" s="31">
        <v>4</v>
      </c>
      <c r="DR254" s="31">
        <v>31</v>
      </c>
      <c r="DS254" s="31">
        <v>0.35440924657534201</v>
      </c>
      <c r="EV254" s="31">
        <v>1</v>
      </c>
      <c r="EW254" s="31">
        <v>2</v>
      </c>
      <c r="EX254" s="31">
        <v>2</v>
      </c>
      <c r="EY254" s="31">
        <v>2</v>
      </c>
      <c r="EZ254" s="31">
        <v>1</v>
      </c>
      <c r="FA254" s="31">
        <v>1</v>
      </c>
      <c r="FB254" s="31">
        <v>1</v>
      </c>
      <c r="FC254" s="31">
        <v>1</v>
      </c>
      <c r="FD254" s="31">
        <v>40.700000000000003</v>
      </c>
      <c r="FE254" s="31">
        <v>55</v>
      </c>
      <c r="FK254" s="31">
        <v>1</v>
      </c>
      <c r="FL254" s="31">
        <v>2</v>
      </c>
      <c r="FM254" s="31">
        <v>1</v>
      </c>
      <c r="FO254" s="31">
        <v>2</v>
      </c>
      <c r="FP254" s="31">
        <v>2</v>
      </c>
      <c r="FQ254" s="31">
        <v>2</v>
      </c>
      <c r="FR254" s="31">
        <v>2</v>
      </c>
      <c r="FS254" s="31">
        <v>4</v>
      </c>
      <c r="FT254" s="31">
        <v>2</v>
      </c>
      <c r="FU254" s="31">
        <v>2</v>
      </c>
      <c r="FV254" s="31">
        <v>2</v>
      </c>
      <c r="FW254" s="31">
        <v>1</v>
      </c>
      <c r="FX254" s="31">
        <v>1</v>
      </c>
      <c r="FY254" s="31">
        <v>2</v>
      </c>
      <c r="GA254" s="31">
        <v>2</v>
      </c>
      <c r="GB254" s="31">
        <v>2</v>
      </c>
      <c r="GC254" s="31">
        <v>1</v>
      </c>
      <c r="GD254" s="31">
        <v>1986</v>
      </c>
      <c r="GE254" s="31">
        <v>1</v>
      </c>
      <c r="GF254" s="31">
        <v>2000</v>
      </c>
      <c r="GG254" s="31">
        <v>0.45</v>
      </c>
      <c r="GH254" s="31">
        <v>2</v>
      </c>
      <c r="GJ254" s="31">
        <v>2</v>
      </c>
      <c r="GL254" s="31">
        <v>1</v>
      </c>
      <c r="GM254" s="31">
        <v>41821</v>
      </c>
      <c r="GN254" s="31" t="s">
        <v>355</v>
      </c>
      <c r="GO254" s="31">
        <v>1</v>
      </c>
      <c r="GP254" s="31" t="s">
        <v>2970</v>
      </c>
      <c r="GQ254" s="31">
        <v>2</v>
      </c>
      <c r="GS254" s="31">
        <v>2</v>
      </c>
      <c r="GU254" s="31">
        <v>2</v>
      </c>
      <c r="GW254" s="31">
        <v>2</v>
      </c>
      <c r="HM254" s="31">
        <v>2</v>
      </c>
      <c r="HP254" s="31">
        <v>2</v>
      </c>
      <c r="HQ254" s="31">
        <v>2</v>
      </c>
      <c r="HR254" s="31">
        <v>2</v>
      </c>
      <c r="HS254" s="31">
        <v>2</v>
      </c>
      <c r="HT254" s="31">
        <v>2</v>
      </c>
      <c r="HU254" s="31">
        <v>2</v>
      </c>
      <c r="HV254" s="31">
        <v>2</v>
      </c>
      <c r="HZ254" s="31">
        <v>1</v>
      </c>
      <c r="IA254" s="31">
        <v>1</v>
      </c>
      <c r="IB254" s="31">
        <v>1</v>
      </c>
      <c r="IC254" s="31">
        <v>2</v>
      </c>
      <c r="ID254" s="31">
        <v>2</v>
      </c>
      <c r="IE254" s="31">
        <v>2</v>
      </c>
      <c r="IF254" s="31">
        <v>2</v>
      </c>
      <c r="IJ254" s="31">
        <v>2</v>
      </c>
      <c r="IK254" s="31">
        <v>2</v>
      </c>
      <c r="IL254" s="31">
        <v>2</v>
      </c>
      <c r="IM254" s="31">
        <v>2</v>
      </c>
      <c r="IN254" s="31">
        <v>2</v>
      </c>
      <c r="IO254" s="31">
        <v>2</v>
      </c>
      <c r="IP254" s="31">
        <v>2</v>
      </c>
      <c r="IT254" s="31">
        <v>1</v>
      </c>
      <c r="IU254" s="31">
        <v>2</v>
      </c>
      <c r="IV254" s="31">
        <v>1</v>
      </c>
      <c r="IW254" s="31">
        <v>2</v>
      </c>
      <c r="IX254" s="31">
        <v>2</v>
      </c>
      <c r="IY254" s="31">
        <v>2</v>
      </c>
      <c r="IZ254" s="31">
        <v>2</v>
      </c>
      <c r="JD254" s="31">
        <v>2</v>
      </c>
      <c r="JE254" s="31">
        <v>2</v>
      </c>
      <c r="JF254" s="31">
        <v>2</v>
      </c>
      <c r="JG254" s="31">
        <v>2</v>
      </c>
      <c r="JH254" s="31">
        <v>2</v>
      </c>
      <c r="JI254" s="31">
        <v>2</v>
      </c>
      <c r="JJ254" s="31">
        <v>2</v>
      </c>
      <c r="JZ254" s="31">
        <v>2</v>
      </c>
      <c r="KA254" s="31" t="s">
        <v>3116</v>
      </c>
      <c r="KB254" s="31">
        <v>75</v>
      </c>
      <c r="KC254" s="31">
        <v>2</v>
      </c>
      <c r="KD254" s="31" t="s">
        <v>3117</v>
      </c>
      <c r="KE254" s="31">
        <v>58</v>
      </c>
      <c r="LA254" s="31" t="s">
        <v>370</v>
      </c>
      <c r="LB254" s="31" t="s">
        <v>370</v>
      </c>
      <c r="LC254" s="31">
        <v>2</v>
      </c>
      <c r="LE254" s="31" t="s">
        <v>360</v>
      </c>
      <c r="LF254" s="31">
        <v>2</v>
      </c>
      <c r="LG254" s="31">
        <v>2</v>
      </c>
      <c r="LH254" s="31">
        <v>1</v>
      </c>
      <c r="LI254" s="31">
        <v>2</v>
      </c>
      <c r="LK254" s="31">
        <v>2</v>
      </c>
      <c r="LM254" s="31">
        <v>2</v>
      </c>
      <c r="LO254" s="31">
        <v>2</v>
      </c>
      <c r="LQ254" s="31">
        <v>2</v>
      </c>
      <c r="LS254" s="31">
        <v>2</v>
      </c>
      <c r="LU254" s="31">
        <v>2</v>
      </c>
      <c r="LW254" s="31">
        <v>2</v>
      </c>
      <c r="LY254" s="31">
        <v>2</v>
      </c>
      <c r="MA254" s="31">
        <v>2</v>
      </c>
      <c r="MC254" s="31">
        <v>2</v>
      </c>
      <c r="ME254" s="31">
        <v>2</v>
      </c>
      <c r="MG254" s="31">
        <v>2</v>
      </c>
      <c r="MI254" s="31">
        <v>2</v>
      </c>
      <c r="MK254" s="31">
        <v>2</v>
      </c>
      <c r="MM254" s="31">
        <v>2</v>
      </c>
      <c r="MO254" s="31">
        <v>2</v>
      </c>
      <c r="MQ254" s="31">
        <v>2</v>
      </c>
      <c r="MS254" s="31">
        <v>2</v>
      </c>
      <c r="MU254" s="31">
        <v>2</v>
      </c>
      <c r="MW254" s="31">
        <v>2</v>
      </c>
      <c r="MY254" s="31" t="s">
        <v>355</v>
      </c>
      <c r="NC254" s="31">
        <v>2</v>
      </c>
      <c r="NE254" s="31">
        <v>2</v>
      </c>
      <c r="NG254" s="31">
        <v>2</v>
      </c>
      <c r="NI254" s="31">
        <v>2</v>
      </c>
      <c r="NK254" s="31">
        <v>2</v>
      </c>
      <c r="NM254" s="31">
        <v>2</v>
      </c>
      <c r="NO254" s="31">
        <v>2</v>
      </c>
      <c r="NQ254" s="31">
        <v>2</v>
      </c>
      <c r="NS254" s="31">
        <v>2</v>
      </c>
      <c r="NU254" s="31">
        <v>2</v>
      </c>
      <c r="NW254" s="31">
        <v>2</v>
      </c>
      <c r="NY254" s="31">
        <v>2</v>
      </c>
      <c r="OA254" s="31">
        <v>2</v>
      </c>
      <c r="OC254" s="31">
        <v>2</v>
      </c>
      <c r="OE254" s="31">
        <v>2</v>
      </c>
      <c r="OG254" s="31">
        <v>2</v>
      </c>
      <c r="OI254" s="31">
        <v>2</v>
      </c>
      <c r="OK254" s="31">
        <v>2</v>
      </c>
      <c r="OM254" s="31">
        <v>2</v>
      </c>
      <c r="OO254" s="31">
        <v>2</v>
      </c>
      <c r="OQ254" s="31" t="s">
        <v>355</v>
      </c>
      <c r="OS254" s="31">
        <v>2</v>
      </c>
      <c r="OU254" s="31">
        <v>2</v>
      </c>
      <c r="OW254" s="31">
        <v>2</v>
      </c>
      <c r="OY254" s="31">
        <v>2</v>
      </c>
      <c r="PA254" s="31">
        <v>2</v>
      </c>
      <c r="PC254" s="31">
        <v>2</v>
      </c>
      <c r="PE254" s="31">
        <v>1</v>
      </c>
      <c r="PF254" s="31">
        <v>40</v>
      </c>
      <c r="PG254" s="31">
        <v>2</v>
      </c>
      <c r="PI254" s="31">
        <v>2</v>
      </c>
      <c r="PK254" s="31">
        <v>2</v>
      </c>
      <c r="PM254" s="31">
        <v>2</v>
      </c>
      <c r="PO254" s="31">
        <v>2</v>
      </c>
      <c r="PQ254" s="31">
        <v>2</v>
      </c>
      <c r="PS254" s="31">
        <v>2</v>
      </c>
      <c r="PU254" s="31">
        <v>2</v>
      </c>
      <c r="PW254" s="31">
        <v>1</v>
      </c>
      <c r="PX254" s="31">
        <v>4</v>
      </c>
      <c r="PY254" s="31">
        <v>2</v>
      </c>
      <c r="QA254" s="31">
        <v>2</v>
      </c>
      <c r="QC254" s="31">
        <v>2</v>
      </c>
      <c r="QE254" s="31">
        <v>2</v>
      </c>
      <c r="QG254" s="31">
        <v>2</v>
      </c>
      <c r="QI254" s="31" t="s">
        <v>355</v>
      </c>
      <c r="QK254" s="31">
        <v>1</v>
      </c>
      <c r="QL254" s="31">
        <v>2</v>
      </c>
      <c r="QM254" s="31">
        <v>2</v>
      </c>
      <c r="QN254" s="31">
        <v>2</v>
      </c>
      <c r="QO254" s="31">
        <v>2</v>
      </c>
      <c r="QP254" s="31">
        <v>2</v>
      </c>
      <c r="QQ254" s="31">
        <v>2</v>
      </c>
      <c r="QR254" s="31">
        <v>2</v>
      </c>
      <c r="QS254" s="31">
        <v>1</v>
      </c>
      <c r="QT254" s="31">
        <v>2</v>
      </c>
      <c r="QU254" s="31">
        <v>2</v>
      </c>
      <c r="QV254" s="31">
        <v>2</v>
      </c>
      <c r="QW254" s="31">
        <v>2</v>
      </c>
      <c r="QX254" s="31">
        <v>2</v>
      </c>
      <c r="QY254" s="31">
        <v>2</v>
      </c>
      <c r="QZ254" s="31">
        <v>2</v>
      </c>
      <c r="RA254" s="31">
        <v>2</v>
      </c>
      <c r="RB254" s="31">
        <v>2</v>
      </c>
      <c r="RC254" s="31">
        <v>2</v>
      </c>
      <c r="RD254" s="31">
        <v>2</v>
      </c>
      <c r="RE254" s="31">
        <v>2</v>
      </c>
      <c r="RF254" s="31">
        <v>2</v>
      </c>
      <c r="RG254" s="31">
        <v>2</v>
      </c>
      <c r="RH254" s="31">
        <v>1</v>
      </c>
      <c r="RI254" s="31">
        <v>2</v>
      </c>
      <c r="RJ254" s="31">
        <v>2</v>
      </c>
      <c r="RK254" s="31">
        <v>2</v>
      </c>
      <c r="RL254" s="31">
        <v>2</v>
      </c>
      <c r="RM254" s="31">
        <v>2</v>
      </c>
      <c r="RN254" s="31">
        <v>1</v>
      </c>
      <c r="RO254" s="31">
        <v>1</v>
      </c>
      <c r="RP254" s="31">
        <v>2</v>
      </c>
      <c r="RQ254" s="31">
        <v>1</v>
      </c>
      <c r="RR254" s="31">
        <v>1</v>
      </c>
      <c r="RS254" s="31">
        <v>1</v>
      </c>
      <c r="RT254" s="31" t="s">
        <v>3118</v>
      </c>
      <c r="RU254" s="31" t="s">
        <v>3118</v>
      </c>
      <c r="RV254" s="31" t="s">
        <v>355</v>
      </c>
      <c r="RW254" s="31" t="s">
        <v>3119</v>
      </c>
      <c r="RX254" s="31">
        <v>2</v>
      </c>
      <c r="RY254" s="31">
        <v>1</v>
      </c>
      <c r="RZ254" s="31">
        <v>2</v>
      </c>
      <c r="SA254" s="31">
        <v>2</v>
      </c>
      <c r="SB254" s="31">
        <v>2</v>
      </c>
      <c r="SC254" s="31">
        <v>1</v>
      </c>
      <c r="SD254" s="31">
        <v>2</v>
      </c>
      <c r="SE254" s="31">
        <v>1</v>
      </c>
      <c r="SF254" s="31">
        <v>2</v>
      </c>
      <c r="SG254" s="31">
        <v>2</v>
      </c>
      <c r="SH254" s="31">
        <v>2</v>
      </c>
      <c r="SI254" s="31">
        <v>1</v>
      </c>
      <c r="SJ254" s="31">
        <v>2</v>
      </c>
      <c r="SK254" s="31">
        <v>2</v>
      </c>
      <c r="SL254" s="31">
        <v>2</v>
      </c>
      <c r="SM254" s="31" t="s">
        <v>1442</v>
      </c>
      <c r="SO254" s="31">
        <v>2</v>
      </c>
      <c r="SP254" s="31">
        <v>2</v>
      </c>
      <c r="SQ254" s="31">
        <v>2</v>
      </c>
      <c r="SR254" s="31">
        <v>2</v>
      </c>
      <c r="SS254" s="31">
        <v>1</v>
      </c>
      <c r="ST254" s="31">
        <v>2</v>
      </c>
      <c r="SU254" s="31">
        <v>2</v>
      </c>
      <c r="SV254" s="31">
        <v>1</v>
      </c>
      <c r="SW254" s="31" t="s">
        <v>3032</v>
      </c>
      <c r="SX254" s="31">
        <v>18</v>
      </c>
      <c r="SZ254" s="31">
        <v>2</v>
      </c>
      <c r="TA254" s="31">
        <v>2</v>
      </c>
      <c r="TB254" s="31">
        <v>2</v>
      </c>
      <c r="TC254" s="31">
        <v>1</v>
      </c>
      <c r="TD254" s="31">
        <v>1</v>
      </c>
      <c r="TE254" s="31">
        <v>2</v>
      </c>
      <c r="TF254" s="31">
        <v>2</v>
      </c>
      <c r="TG254" s="31">
        <v>2</v>
      </c>
      <c r="TH254" s="31" t="s">
        <v>3032</v>
      </c>
      <c r="TJ254" s="31" t="s">
        <v>1442</v>
      </c>
      <c r="TK254" s="31" t="s">
        <v>3033</v>
      </c>
      <c r="TQ254" s="31">
        <v>26</v>
      </c>
      <c r="TS254" s="31">
        <v>2</v>
      </c>
      <c r="TT254" s="31">
        <v>2</v>
      </c>
      <c r="TU254" s="31">
        <v>2</v>
      </c>
      <c r="TV254" s="31">
        <v>1</v>
      </c>
      <c r="TW254" s="31">
        <v>1</v>
      </c>
      <c r="TX254" s="31">
        <v>2</v>
      </c>
      <c r="TY254" s="31">
        <v>2</v>
      </c>
      <c r="TZ254" s="31">
        <v>2</v>
      </c>
      <c r="UA254" s="31">
        <v>1</v>
      </c>
    </row>
    <row r="255" spans="1:547" s="31" customFormat="1" ht="13.5" customHeight="1">
      <c r="A255" s="31">
        <f t="shared" si="3"/>
        <v>253</v>
      </c>
      <c r="B255" s="31">
        <v>253</v>
      </c>
      <c r="C255" s="31">
        <v>65</v>
      </c>
      <c r="D255" s="31" t="s">
        <v>2899</v>
      </c>
      <c r="E255" s="31" t="s">
        <v>3120</v>
      </c>
      <c r="H255" s="31">
        <v>42409</v>
      </c>
      <c r="I255" s="31">
        <v>24670</v>
      </c>
      <c r="J255" s="31">
        <v>1</v>
      </c>
      <c r="K255" s="31">
        <v>1</v>
      </c>
      <c r="L255" s="31">
        <v>3</v>
      </c>
      <c r="M255" s="31">
        <v>1</v>
      </c>
      <c r="P255" s="31">
        <v>5</v>
      </c>
      <c r="Q255" s="31">
        <v>2</v>
      </c>
      <c r="R255" s="31">
        <v>41821</v>
      </c>
      <c r="S255" s="31">
        <v>41852</v>
      </c>
      <c r="T255" s="31">
        <v>42036</v>
      </c>
      <c r="W255" s="31">
        <v>2</v>
      </c>
      <c r="X255" s="31">
        <v>1</v>
      </c>
      <c r="Y255" s="31">
        <v>2</v>
      </c>
      <c r="Z255" s="31">
        <v>2</v>
      </c>
      <c r="AA255" s="31">
        <v>2</v>
      </c>
      <c r="AB255" s="31">
        <v>2</v>
      </c>
      <c r="AC255" s="31">
        <v>2</v>
      </c>
      <c r="AD255" s="31">
        <v>2</v>
      </c>
      <c r="AE255" s="31">
        <v>1</v>
      </c>
      <c r="AH255" s="31">
        <v>1</v>
      </c>
      <c r="AI255" s="31">
        <v>6</v>
      </c>
      <c r="AJ255" s="31">
        <v>1</v>
      </c>
      <c r="AK255" s="31">
        <v>4</v>
      </c>
      <c r="AL255" s="31">
        <v>2</v>
      </c>
      <c r="AN255" s="31">
        <v>1</v>
      </c>
      <c r="AO255" s="31">
        <v>2</v>
      </c>
      <c r="AP255" s="31">
        <v>2</v>
      </c>
      <c r="AQ255" s="31">
        <v>1</v>
      </c>
      <c r="AR255" s="31">
        <v>1</v>
      </c>
      <c r="AS255" s="31">
        <v>2</v>
      </c>
      <c r="AT255" s="31">
        <v>2</v>
      </c>
      <c r="AU255" s="31">
        <v>2</v>
      </c>
      <c r="AW255" s="31">
        <v>1</v>
      </c>
      <c r="AX255" s="31">
        <v>2</v>
      </c>
      <c r="AY255" s="31">
        <v>2</v>
      </c>
      <c r="AZ255" s="31">
        <v>1</v>
      </c>
      <c r="BA255" s="31">
        <v>2</v>
      </c>
      <c r="BB255" s="31">
        <v>2</v>
      </c>
      <c r="BD255" s="31">
        <v>1</v>
      </c>
      <c r="BE255" s="31">
        <v>2</v>
      </c>
      <c r="BF255" s="31">
        <v>2</v>
      </c>
      <c r="BG255" s="31">
        <v>1</v>
      </c>
      <c r="BH255" s="31">
        <v>2</v>
      </c>
      <c r="BI255" s="31">
        <v>2</v>
      </c>
      <c r="BK255" s="31">
        <v>1</v>
      </c>
      <c r="BL255" s="31">
        <v>2</v>
      </c>
      <c r="BM255" s="31">
        <v>1</v>
      </c>
      <c r="BN255" s="31">
        <v>2</v>
      </c>
      <c r="BO255" s="31">
        <v>2</v>
      </c>
      <c r="BP255" s="31">
        <v>1</v>
      </c>
      <c r="BQ255" s="31">
        <v>1</v>
      </c>
      <c r="BT255" s="31">
        <v>1</v>
      </c>
      <c r="BU255" s="31">
        <v>2</v>
      </c>
      <c r="BV255" s="31">
        <v>2</v>
      </c>
      <c r="BW255" s="31">
        <v>2</v>
      </c>
      <c r="BX255" s="31">
        <v>2</v>
      </c>
      <c r="BY255" s="31">
        <v>1</v>
      </c>
      <c r="BZ255" s="31">
        <v>2</v>
      </c>
      <c r="CA255" s="31">
        <v>2</v>
      </c>
      <c r="CB255" s="31">
        <v>2</v>
      </c>
      <c r="CC255" s="31">
        <v>2</v>
      </c>
      <c r="CD255" s="31">
        <v>1</v>
      </c>
      <c r="CE255" s="31">
        <v>115</v>
      </c>
      <c r="CH255" s="31">
        <v>2</v>
      </c>
      <c r="CM255" s="31">
        <v>1</v>
      </c>
      <c r="CN255" s="31">
        <v>4</v>
      </c>
      <c r="CO255" s="31">
        <v>10</v>
      </c>
      <c r="CP255" s="31">
        <v>16</v>
      </c>
      <c r="CQ255" s="31">
        <v>21</v>
      </c>
      <c r="CR255" s="31">
        <v>27</v>
      </c>
      <c r="CS255" s="31">
        <v>29</v>
      </c>
      <c r="DA255" s="31">
        <v>1</v>
      </c>
      <c r="DB255" s="31">
        <v>4</v>
      </c>
      <c r="DC255" s="31">
        <v>5</v>
      </c>
      <c r="DD255" s="31">
        <v>2</v>
      </c>
      <c r="DE255" s="31">
        <v>0</v>
      </c>
      <c r="DF255" s="31">
        <v>0</v>
      </c>
      <c r="DG255" s="31">
        <v>2</v>
      </c>
      <c r="DH255" s="31">
        <v>0</v>
      </c>
      <c r="DI255" s="31">
        <v>2</v>
      </c>
      <c r="DJ255" s="31">
        <v>2</v>
      </c>
      <c r="DK255" s="31">
        <v>2</v>
      </c>
      <c r="DL255" s="31">
        <v>2</v>
      </c>
      <c r="DM255" s="31">
        <v>2</v>
      </c>
      <c r="DN255" s="31">
        <v>1</v>
      </c>
      <c r="DO255" s="31">
        <v>2</v>
      </c>
      <c r="DP255" s="31">
        <v>2</v>
      </c>
      <c r="DQ255" s="31">
        <v>2</v>
      </c>
      <c r="DR255" s="31">
        <v>19</v>
      </c>
      <c r="DS255" s="31">
        <v>1.5011692176870699</v>
      </c>
      <c r="DT255" s="31">
        <v>0.7</v>
      </c>
      <c r="DV255" s="31">
        <v>2.78</v>
      </c>
      <c r="DW255" s="31" t="s">
        <v>2901</v>
      </c>
      <c r="EB255" s="31">
        <v>51</v>
      </c>
      <c r="EC255" s="31">
        <v>58</v>
      </c>
      <c r="ED255" s="31">
        <v>96</v>
      </c>
      <c r="EE255" s="31" t="s">
        <v>2902</v>
      </c>
      <c r="EF255" s="31">
        <v>5.34</v>
      </c>
      <c r="EI255" s="31" t="s">
        <v>2238</v>
      </c>
      <c r="EJ255" s="31">
        <v>0.9</v>
      </c>
      <c r="EM255" s="31" t="s">
        <v>2238</v>
      </c>
      <c r="EN255" s="31">
        <v>3.56</v>
      </c>
      <c r="EQ255" s="31" t="s">
        <v>2238</v>
      </c>
      <c r="ER255" s="31">
        <v>1.8</v>
      </c>
      <c r="EU255" s="31" t="s">
        <v>2238</v>
      </c>
      <c r="EV255" s="31">
        <v>2</v>
      </c>
      <c r="EW255" s="31">
        <v>2</v>
      </c>
      <c r="EX255" s="31">
        <v>2</v>
      </c>
      <c r="FI255" s="31">
        <v>94</v>
      </c>
      <c r="FJ255" s="31">
        <v>0.03</v>
      </c>
      <c r="FK255" s="31">
        <v>1</v>
      </c>
      <c r="FL255" s="31">
        <v>1</v>
      </c>
      <c r="FM255" s="31">
        <v>2</v>
      </c>
      <c r="FN255" s="31">
        <v>2</v>
      </c>
      <c r="FO255" s="31">
        <v>2</v>
      </c>
      <c r="FP255" s="31">
        <v>2</v>
      </c>
      <c r="FQ255" s="31">
        <v>2</v>
      </c>
      <c r="FR255" s="31">
        <v>2</v>
      </c>
      <c r="FS255" s="31">
        <v>4</v>
      </c>
      <c r="FT255" s="31">
        <v>2</v>
      </c>
      <c r="FU255" s="31">
        <v>2</v>
      </c>
      <c r="FV255" s="31">
        <v>2</v>
      </c>
      <c r="FW255" s="31">
        <v>1</v>
      </c>
      <c r="FX255" s="31">
        <v>1</v>
      </c>
      <c r="FY255" s="31">
        <v>2</v>
      </c>
      <c r="GA255" s="31">
        <v>2</v>
      </c>
      <c r="GB255" s="31">
        <v>2</v>
      </c>
      <c r="GC255" s="31">
        <v>1</v>
      </c>
      <c r="GD255" s="31">
        <v>1980</v>
      </c>
      <c r="GE255" s="31">
        <v>1</v>
      </c>
      <c r="GF255" s="31">
        <v>2001</v>
      </c>
      <c r="GG255" s="31">
        <v>1</v>
      </c>
      <c r="GH255" s="31">
        <v>2</v>
      </c>
      <c r="GJ255" s="31">
        <v>1</v>
      </c>
      <c r="GL255" s="31">
        <v>1</v>
      </c>
      <c r="GM255" s="31">
        <v>42005</v>
      </c>
      <c r="GN255" s="31" t="s">
        <v>3121</v>
      </c>
      <c r="GO255" s="31">
        <v>2</v>
      </c>
      <c r="GQ255" s="31">
        <v>2</v>
      </c>
      <c r="GS255" s="31">
        <v>2</v>
      </c>
      <c r="GU255" s="31">
        <v>2</v>
      </c>
      <c r="GW255" s="31">
        <v>2</v>
      </c>
      <c r="HM255" s="31">
        <v>2</v>
      </c>
      <c r="HP255" s="31">
        <v>2</v>
      </c>
      <c r="HQ255" s="31">
        <v>2</v>
      </c>
      <c r="HR255" s="31">
        <v>2</v>
      </c>
      <c r="HS255" s="31">
        <v>2</v>
      </c>
      <c r="HT255" s="31">
        <v>2</v>
      </c>
      <c r="HU255" s="31">
        <v>2</v>
      </c>
      <c r="HV255" s="31">
        <v>2</v>
      </c>
      <c r="HZ255" s="31">
        <v>2</v>
      </c>
      <c r="IA255" s="31">
        <v>2</v>
      </c>
      <c r="IB255" s="31">
        <v>2</v>
      </c>
      <c r="IC255" s="31">
        <v>2</v>
      </c>
      <c r="ID255" s="31">
        <v>2</v>
      </c>
      <c r="IE255" s="31">
        <v>2</v>
      </c>
      <c r="IF255" s="31">
        <v>2</v>
      </c>
      <c r="IJ255" s="31">
        <v>2</v>
      </c>
      <c r="IK255" s="31">
        <v>2</v>
      </c>
      <c r="IL255" s="31">
        <v>2</v>
      </c>
      <c r="IM255" s="31">
        <v>2</v>
      </c>
      <c r="IN255" s="31">
        <v>2</v>
      </c>
      <c r="IO255" s="31">
        <v>2</v>
      </c>
      <c r="IP255" s="31">
        <v>2</v>
      </c>
      <c r="IT255" s="31">
        <v>2</v>
      </c>
      <c r="IU255" s="31">
        <v>2</v>
      </c>
      <c r="IV255" s="31">
        <v>2</v>
      </c>
      <c r="IW255" s="31">
        <v>2</v>
      </c>
      <c r="IX255" s="31">
        <v>2</v>
      </c>
      <c r="IY255" s="31">
        <v>2</v>
      </c>
      <c r="IZ255" s="31">
        <v>2</v>
      </c>
      <c r="JD255" s="31">
        <v>2</v>
      </c>
      <c r="JE255" s="31">
        <v>2</v>
      </c>
      <c r="JF255" s="31">
        <v>2</v>
      </c>
      <c r="JG255" s="31">
        <v>2</v>
      </c>
      <c r="JH255" s="31">
        <v>2</v>
      </c>
      <c r="JI255" s="31">
        <v>2</v>
      </c>
      <c r="JJ255" s="31">
        <v>2</v>
      </c>
      <c r="JZ255" s="31">
        <v>1</v>
      </c>
      <c r="KC255" s="31">
        <v>1</v>
      </c>
      <c r="KF255" s="31" t="s">
        <v>2956</v>
      </c>
      <c r="KG255" s="31" t="s">
        <v>3122</v>
      </c>
      <c r="KH255" s="31">
        <v>46</v>
      </c>
      <c r="LA255" s="31" t="s">
        <v>375</v>
      </c>
      <c r="LB255" s="31" t="s">
        <v>359</v>
      </c>
      <c r="LC255" s="31">
        <v>2</v>
      </c>
      <c r="LE255" s="31" t="s">
        <v>370</v>
      </c>
      <c r="LF255" s="31">
        <v>2</v>
      </c>
      <c r="LG255" s="31">
        <v>2</v>
      </c>
      <c r="LH255" s="31">
        <v>2</v>
      </c>
      <c r="LI255" s="31">
        <v>2</v>
      </c>
      <c r="LK255" s="31">
        <v>2</v>
      </c>
      <c r="LM255" s="31">
        <v>2</v>
      </c>
      <c r="LO255" s="31">
        <v>2</v>
      </c>
      <c r="LQ255" s="31">
        <v>2</v>
      </c>
      <c r="LS255" s="31">
        <v>2</v>
      </c>
      <c r="LU255" s="31">
        <v>2</v>
      </c>
      <c r="LW255" s="31">
        <v>2</v>
      </c>
      <c r="LY255" s="31">
        <v>2</v>
      </c>
      <c r="MA255" s="31">
        <v>2</v>
      </c>
      <c r="MC255" s="31">
        <v>2</v>
      </c>
      <c r="ME255" s="31">
        <v>2</v>
      </c>
      <c r="MG255" s="31">
        <v>2</v>
      </c>
      <c r="MI255" s="31">
        <v>2</v>
      </c>
      <c r="MK255" s="31">
        <v>2</v>
      </c>
      <c r="MM255" s="31">
        <v>1</v>
      </c>
      <c r="MN255" s="31">
        <v>6</v>
      </c>
      <c r="MO255" s="31">
        <v>2</v>
      </c>
      <c r="MQ255" s="31">
        <v>2</v>
      </c>
      <c r="MS255" s="31">
        <v>2</v>
      </c>
      <c r="MU255" s="31">
        <v>2</v>
      </c>
      <c r="MW255" s="31">
        <v>2</v>
      </c>
      <c r="MY255" s="31" t="s">
        <v>355</v>
      </c>
      <c r="NC255" s="31">
        <v>2</v>
      </c>
      <c r="NE255" s="31">
        <v>2</v>
      </c>
      <c r="NG255" s="31">
        <v>2</v>
      </c>
      <c r="NI255" s="31">
        <v>2</v>
      </c>
      <c r="NK255" s="31">
        <v>2</v>
      </c>
      <c r="NM255" s="31">
        <v>2</v>
      </c>
      <c r="NO255" s="31">
        <v>2</v>
      </c>
      <c r="NQ255" s="31">
        <v>2</v>
      </c>
      <c r="NS255" s="31">
        <v>2</v>
      </c>
      <c r="NU255" s="31">
        <v>2</v>
      </c>
      <c r="NW255" s="31">
        <v>2</v>
      </c>
      <c r="NY255" s="31">
        <v>2</v>
      </c>
      <c r="OA255" s="31">
        <v>2</v>
      </c>
      <c r="OC255" s="31">
        <v>2</v>
      </c>
      <c r="OE255" s="31">
        <v>2</v>
      </c>
      <c r="OG255" s="31">
        <v>2</v>
      </c>
      <c r="OI255" s="31">
        <v>2</v>
      </c>
      <c r="OK255" s="31">
        <v>2</v>
      </c>
      <c r="OM255" s="31">
        <v>2</v>
      </c>
      <c r="OO255" s="31">
        <v>2</v>
      </c>
      <c r="OQ255" s="31" t="s">
        <v>355</v>
      </c>
      <c r="OS255" s="31">
        <v>2</v>
      </c>
      <c r="OU255" s="31">
        <v>2</v>
      </c>
      <c r="OW255" s="31">
        <v>2</v>
      </c>
      <c r="OY255" s="31">
        <v>2</v>
      </c>
      <c r="PA255" s="31">
        <v>2</v>
      </c>
      <c r="PC255" s="31">
        <v>2</v>
      </c>
      <c r="PE255" s="31">
        <v>2</v>
      </c>
      <c r="PG255" s="31">
        <v>2</v>
      </c>
      <c r="PI255" s="31">
        <v>2</v>
      </c>
      <c r="PK255" s="31">
        <v>2</v>
      </c>
      <c r="PM255" s="31">
        <v>2</v>
      </c>
      <c r="PO255" s="31">
        <v>2</v>
      </c>
      <c r="PQ255" s="31">
        <v>2</v>
      </c>
      <c r="PS255" s="31">
        <v>2</v>
      </c>
      <c r="PU255" s="31">
        <v>2</v>
      </c>
      <c r="PW255" s="31">
        <v>2</v>
      </c>
      <c r="PY255" s="31">
        <v>2</v>
      </c>
      <c r="QA255" s="31">
        <v>2</v>
      </c>
      <c r="QC255" s="31">
        <v>2</v>
      </c>
      <c r="QE255" s="31">
        <v>2</v>
      </c>
      <c r="QG255" s="31">
        <v>2</v>
      </c>
      <c r="QI255" s="31" t="s">
        <v>356</v>
      </c>
      <c r="QJ255" s="31">
        <v>6</v>
      </c>
      <c r="QK255" s="31">
        <v>1</v>
      </c>
      <c r="QL255" s="31">
        <v>2</v>
      </c>
      <c r="QM255" s="31">
        <v>2</v>
      </c>
      <c r="QN255" s="31">
        <v>2</v>
      </c>
      <c r="QO255" s="31">
        <v>2</v>
      </c>
      <c r="QP255" s="31">
        <v>2</v>
      </c>
      <c r="QQ255" s="31">
        <v>2</v>
      </c>
      <c r="QR255" s="31">
        <v>2</v>
      </c>
      <c r="QS255" s="31">
        <v>2</v>
      </c>
      <c r="QT255" s="31">
        <v>2</v>
      </c>
      <c r="QU255" s="31">
        <v>2</v>
      </c>
      <c r="QV255" s="31">
        <v>1</v>
      </c>
      <c r="QW255" s="31">
        <v>2</v>
      </c>
      <c r="QX255" s="31">
        <v>2</v>
      </c>
      <c r="QY255" s="31">
        <v>1</v>
      </c>
      <c r="QZ255" s="31">
        <v>2</v>
      </c>
      <c r="RA255" s="31">
        <v>2</v>
      </c>
      <c r="RB255" s="31">
        <v>2</v>
      </c>
      <c r="RC255" s="31">
        <v>2</v>
      </c>
      <c r="RD255" s="31">
        <v>2</v>
      </c>
      <c r="RE255" s="31">
        <v>1</v>
      </c>
      <c r="RF255" s="31">
        <v>2</v>
      </c>
      <c r="RG255" s="31">
        <v>2</v>
      </c>
      <c r="RH255" s="31">
        <v>2</v>
      </c>
      <c r="RI255" s="31">
        <v>2</v>
      </c>
      <c r="RJ255" s="31">
        <v>2</v>
      </c>
      <c r="RK255" s="31">
        <v>2</v>
      </c>
      <c r="RL255" s="31">
        <v>2</v>
      </c>
      <c r="RM255" s="31">
        <v>2</v>
      </c>
      <c r="RN255" s="31">
        <v>2</v>
      </c>
      <c r="RO255" s="31">
        <v>2</v>
      </c>
      <c r="RP255" s="31">
        <v>2</v>
      </c>
      <c r="RQ255" s="31">
        <v>2</v>
      </c>
      <c r="RR255" s="31">
        <v>1</v>
      </c>
      <c r="RS255" s="31">
        <v>2</v>
      </c>
      <c r="RT255" s="31" t="s">
        <v>3123</v>
      </c>
      <c r="RU255" s="31" t="s">
        <v>3123</v>
      </c>
      <c r="RV255" s="31" t="s">
        <v>355</v>
      </c>
      <c r="RW255" s="31" t="s">
        <v>355</v>
      </c>
      <c r="RX255" s="31">
        <v>3</v>
      </c>
      <c r="RY255" s="31">
        <v>1</v>
      </c>
      <c r="RZ255" s="31">
        <v>2</v>
      </c>
      <c r="SA255" s="31">
        <v>2</v>
      </c>
      <c r="SB255" s="31">
        <v>2</v>
      </c>
      <c r="SC255" s="31">
        <v>2</v>
      </c>
      <c r="SD255" s="31">
        <v>2</v>
      </c>
      <c r="SE255" s="31">
        <v>1</v>
      </c>
      <c r="SF255" s="31">
        <v>2</v>
      </c>
      <c r="SG255" s="31">
        <v>2</v>
      </c>
      <c r="SH255" s="31">
        <v>2</v>
      </c>
      <c r="SI255" s="31">
        <v>2</v>
      </c>
      <c r="SJ255" s="31">
        <v>2</v>
      </c>
      <c r="SK255" s="31">
        <v>2</v>
      </c>
      <c r="SL255" s="31">
        <v>2</v>
      </c>
      <c r="SM255" s="31" t="s">
        <v>1442</v>
      </c>
      <c r="SO255" s="31">
        <v>2</v>
      </c>
      <c r="SP255" s="31">
        <v>2</v>
      </c>
      <c r="SQ255" s="31">
        <v>2</v>
      </c>
      <c r="SR255" s="31">
        <v>1</v>
      </c>
      <c r="SS255" s="31">
        <v>2</v>
      </c>
      <c r="ST255" s="31">
        <v>2</v>
      </c>
      <c r="SU255" s="31">
        <v>2</v>
      </c>
      <c r="SV255" s="31">
        <v>1</v>
      </c>
      <c r="SX255" s="31">
        <v>0</v>
      </c>
      <c r="SZ255" s="31">
        <v>2</v>
      </c>
      <c r="TA255" s="31">
        <v>2</v>
      </c>
      <c r="TB255" s="31">
        <v>2</v>
      </c>
      <c r="TC255" s="31">
        <v>2</v>
      </c>
      <c r="TD255" s="31">
        <v>2</v>
      </c>
      <c r="TE255" s="31">
        <v>2</v>
      </c>
      <c r="TF255" s="31">
        <v>2</v>
      </c>
      <c r="TG255" s="31">
        <v>2</v>
      </c>
      <c r="TH255" s="31" t="s">
        <v>1442</v>
      </c>
      <c r="TJ255" s="31" t="s">
        <v>1443</v>
      </c>
      <c r="TQ255" s="31">
        <v>4</v>
      </c>
      <c r="TS255" s="31">
        <v>2</v>
      </c>
      <c r="TT255" s="31">
        <v>2</v>
      </c>
      <c r="TU255" s="31">
        <v>2</v>
      </c>
      <c r="TV255" s="31">
        <v>1</v>
      </c>
      <c r="TW255" s="31">
        <v>2</v>
      </c>
      <c r="TX255" s="31">
        <v>2</v>
      </c>
      <c r="TY255" s="31">
        <v>2</v>
      </c>
      <c r="TZ255" s="31">
        <v>1</v>
      </c>
      <c r="UA255" s="31">
        <v>1</v>
      </c>
    </row>
    <row r="256" spans="1:547" s="31" customFormat="1" ht="13.5" customHeight="1">
      <c r="A256" s="31">
        <f t="shared" si="3"/>
        <v>254</v>
      </c>
      <c r="B256" s="31">
        <v>254</v>
      </c>
      <c r="C256" s="31">
        <v>1</v>
      </c>
      <c r="D256" s="31" t="s">
        <v>1543</v>
      </c>
      <c r="E256" s="31" t="s">
        <v>1544</v>
      </c>
      <c r="H256" s="31">
        <v>42130</v>
      </c>
      <c r="I256" s="31">
        <v>22110</v>
      </c>
      <c r="J256" s="31">
        <v>2</v>
      </c>
      <c r="K256" s="31">
        <v>1</v>
      </c>
      <c r="L256" s="31">
        <v>5</v>
      </c>
      <c r="M256" s="31">
        <v>2</v>
      </c>
      <c r="N256" s="31">
        <v>5</v>
      </c>
      <c r="O256" s="31">
        <v>2</v>
      </c>
      <c r="P256" s="31">
        <v>3</v>
      </c>
      <c r="Q256" s="31">
        <v>2</v>
      </c>
      <c r="R256" s="31">
        <v>41913</v>
      </c>
      <c r="S256" s="31">
        <v>41913</v>
      </c>
      <c r="T256" s="31">
        <v>42125</v>
      </c>
      <c r="V256" s="31">
        <v>42390</v>
      </c>
      <c r="W256" s="31">
        <v>2</v>
      </c>
      <c r="X256" s="31">
        <v>1</v>
      </c>
      <c r="Y256" s="31">
        <v>2</v>
      </c>
      <c r="Z256" s="31">
        <v>2</v>
      </c>
      <c r="AA256" s="31">
        <v>2</v>
      </c>
      <c r="AB256" s="31">
        <v>2</v>
      </c>
      <c r="AC256" s="31">
        <v>2</v>
      </c>
      <c r="AD256" s="31">
        <v>1</v>
      </c>
      <c r="AE256" s="31">
        <v>1</v>
      </c>
      <c r="AH256" s="31">
        <v>2</v>
      </c>
      <c r="AI256" s="31">
        <v>1</v>
      </c>
      <c r="AJ256" s="31">
        <v>2</v>
      </c>
      <c r="AK256" s="31">
        <v>4</v>
      </c>
      <c r="AL256" s="31">
        <v>2</v>
      </c>
      <c r="AN256" s="31">
        <v>1</v>
      </c>
      <c r="AO256" s="31">
        <v>2</v>
      </c>
      <c r="AP256" s="31">
        <v>1</v>
      </c>
      <c r="AQ256" s="31">
        <v>1</v>
      </c>
      <c r="AR256" s="31">
        <v>1</v>
      </c>
      <c r="AS256" s="31">
        <v>1</v>
      </c>
      <c r="AT256" s="31">
        <v>2</v>
      </c>
      <c r="AU256" s="31">
        <v>2</v>
      </c>
      <c r="AW256" s="31">
        <v>1</v>
      </c>
      <c r="AY256" s="31">
        <v>2</v>
      </c>
      <c r="AZ256" s="31">
        <v>1</v>
      </c>
      <c r="BA256" s="31">
        <v>1</v>
      </c>
      <c r="BB256" s="31">
        <v>2</v>
      </c>
      <c r="BD256" s="31">
        <v>1</v>
      </c>
      <c r="BE256" s="31">
        <v>1</v>
      </c>
      <c r="BF256" s="31">
        <v>2</v>
      </c>
      <c r="BG256" s="31">
        <v>2</v>
      </c>
      <c r="BH256" s="31">
        <v>1</v>
      </c>
      <c r="BI256" s="31">
        <v>2</v>
      </c>
      <c r="BM256" s="31">
        <v>2</v>
      </c>
      <c r="BN256" s="31">
        <v>2</v>
      </c>
      <c r="BO256" s="31">
        <v>2</v>
      </c>
      <c r="BP256" s="31">
        <v>1</v>
      </c>
      <c r="BQ256" s="31">
        <v>1</v>
      </c>
      <c r="BT256" s="31">
        <v>2</v>
      </c>
      <c r="BU256" s="31">
        <v>2</v>
      </c>
      <c r="BV256" s="31">
        <v>2</v>
      </c>
      <c r="BW256" s="31">
        <v>2</v>
      </c>
      <c r="BX256" s="31">
        <v>2</v>
      </c>
      <c r="BY256" s="31">
        <v>1</v>
      </c>
      <c r="BZ256" s="31">
        <v>2</v>
      </c>
      <c r="CA256" s="31">
        <v>2</v>
      </c>
      <c r="CB256" s="31">
        <v>2</v>
      </c>
      <c r="CC256" s="31">
        <v>2</v>
      </c>
      <c r="CD256" s="31">
        <v>1</v>
      </c>
      <c r="CH256" s="31">
        <v>1</v>
      </c>
      <c r="CM256" s="31">
        <v>1</v>
      </c>
      <c r="CN256" s="31">
        <v>4</v>
      </c>
      <c r="CO256" s="31">
        <v>9</v>
      </c>
      <c r="DA256" s="31">
        <v>1</v>
      </c>
      <c r="DB256" s="31">
        <v>2</v>
      </c>
      <c r="DC256" s="31">
        <v>6</v>
      </c>
      <c r="DF256" s="31">
        <v>1</v>
      </c>
      <c r="DG256" s="31">
        <v>0</v>
      </c>
      <c r="DH256" s="31">
        <v>2</v>
      </c>
      <c r="DI256" s="31">
        <v>4</v>
      </c>
      <c r="DJ256" s="31">
        <v>1</v>
      </c>
      <c r="DK256" s="31">
        <v>1</v>
      </c>
      <c r="DL256" s="31">
        <v>3</v>
      </c>
      <c r="DM256" s="31">
        <v>4</v>
      </c>
      <c r="DN256" s="31">
        <v>4</v>
      </c>
      <c r="DO256" s="31">
        <v>4</v>
      </c>
      <c r="DP256" s="31">
        <v>4</v>
      </c>
      <c r="DQ256" s="31">
        <v>4</v>
      </c>
      <c r="DR256" s="31">
        <v>32</v>
      </c>
      <c r="DS256" s="31">
        <v>2.2442396313363999</v>
      </c>
      <c r="DT256" s="31">
        <v>64</v>
      </c>
      <c r="DU256" s="31">
        <v>32</v>
      </c>
      <c r="DV256" s="31">
        <v>294</v>
      </c>
      <c r="DW256" s="31" t="s">
        <v>1545</v>
      </c>
      <c r="EB256" s="31">
        <v>0.9</v>
      </c>
      <c r="EC256" s="31">
        <v>0.6</v>
      </c>
      <c r="ED256" s="31">
        <v>1.2</v>
      </c>
      <c r="EE256" s="31" t="s">
        <v>1546</v>
      </c>
      <c r="EF256" s="31">
        <v>238</v>
      </c>
      <c r="EH256" s="31">
        <v>190</v>
      </c>
      <c r="EI256" s="31" t="s">
        <v>1546</v>
      </c>
      <c r="ER256" s="31">
        <v>136</v>
      </c>
      <c r="ES256" s="31">
        <v>35</v>
      </c>
      <c r="ET256" s="31">
        <v>150</v>
      </c>
      <c r="EU256" s="31" t="s">
        <v>1546</v>
      </c>
      <c r="EV256" s="31">
        <v>2</v>
      </c>
      <c r="EW256" s="31">
        <v>2</v>
      </c>
      <c r="EX256" s="31">
        <v>1</v>
      </c>
      <c r="EY256" s="31">
        <v>2</v>
      </c>
      <c r="EZ256" s="31">
        <v>1</v>
      </c>
      <c r="FA256" s="31">
        <v>1</v>
      </c>
      <c r="FB256" s="31">
        <v>1</v>
      </c>
      <c r="FC256" s="31">
        <v>1</v>
      </c>
      <c r="FD256" s="31">
        <v>42</v>
      </c>
      <c r="FE256" s="31">
        <v>41</v>
      </c>
      <c r="FF256" s="31">
        <v>0.16</v>
      </c>
      <c r="FG256" s="31">
        <v>0.26</v>
      </c>
      <c r="FH256" s="31">
        <v>28</v>
      </c>
      <c r="FI256" s="31">
        <v>96.4</v>
      </c>
      <c r="FJ256" s="31">
        <v>0.43</v>
      </c>
      <c r="FK256" s="31">
        <v>1</v>
      </c>
      <c r="FL256" s="31">
        <v>2</v>
      </c>
      <c r="FM256" s="31">
        <v>2</v>
      </c>
      <c r="FN256" s="31">
        <v>2</v>
      </c>
      <c r="FO256" s="31">
        <v>2</v>
      </c>
      <c r="FP256" s="31">
        <v>2</v>
      </c>
      <c r="FQ256" s="31">
        <v>2</v>
      </c>
      <c r="FR256" s="31">
        <v>2</v>
      </c>
      <c r="FS256" s="31">
        <v>4</v>
      </c>
      <c r="FT256" s="31">
        <v>2</v>
      </c>
      <c r="FU256" s="31">
        <v>1</v>
      </c>
      <c r="FV256" s="31">
        <v>2</v>
      </c>
      <c r="FW256" s="31">
        <v>1</v>
      </c>
      <c r="FX256" s="31">
        <v>1</v>
      </c>
      <c r="FY256" s="31">
        <v>2</v>
      </c>
      <c r="GA256" s="31">
        <v>2</v>
      </c>
      <c r="GB256" s="31">
        <v>2</v>
      </c>
      <c r="GC256" s="31">
        <v>2</v>
      </c>
      <c r="GE256" s="31">
        <v>2</v>
      </c>
      <c r="GH256" s="31">
        <v>2</v>
      </c>
      <c r="GJ256" s="31">
        <v>2</v>
      </c>
      <c r="GL256" s="31">
        <v>1</v>
      </c>
      <c r="GM256" s="31">
        <v>42095</v>
      </c>
      <c r="GQ256" s="31">
        <v>2</v>
      </c>
      <c r="GS256" s="31">
        <v>2</v>
      </c>
      <c r="GU256" s="31">
        <v>2</v>
      </c>
      <c r="GW256" s="31">
        <v>2</v>
      </c>
      <c r="HB256" s="31" t="s">
        <v>355</v>
      </c>
      <c r="HM256" s="31">
        <v>2</v>
      </c>
      <c r="HP256" s="31">
        <v>2</v>
      </c>
      <c r="HQ256" s="31">
        <v>2</v>
      </c>
      <c r="HR256" s="31">
        <v>2</v>
      </c>
      <c r="HS256" s="31">
        <v>2</v>
      </c>
      <c r="HT256" s="31">
        <v>2</v>
      </c>
      <c r="HU256" s="31">
        <v>2</v>
      </c>
      <c r="HV256" s="31">
        <v>2</v>
      </c>
      <c r="HW256" s="31" t="s">
        <v>1547</v>
      </c>
      <c r="HZ256" s="31">
        <v>2</v>
      </c>
      <c r="IA256" s="31">
        <v>2</v>
      </c>
      <c r="IB256" s="31">
        <v>2</v>
      </c>
      <c r="IC256" s="31">
        <v>2</v>
      </c>
      <c r="ID256" s="31">
        <v>2</v>
      </c>
      <c r="IE256" s="31">
        <v>2</v>
      </c>
      <c r="IF256" s="31">
        <v>2</v>
      </c>
      <c r="IJ256" s="31">
        <v>2</v>
      </c>
      <c r="IK256" s="31">
        <v>2</v>
      </c>
      <c r="IL256" s="31">
        <v>2</v>
      </c>
      <c r="IM256" s="31">
        <v>2</v>
      </c>
      <c r="IN256" s="31">
        <v>2</v>
      </c>
      <c r="IO256" s="31">
        <v>2</v>
      </c>
      <c r="IP256" s="31">
        <v>2</v>
      </c>
      <c r="IT256" s="31">
        <v>2</v>
      </c>
      <c r="IU256" s="31">
        <v>2</v>
      </c>
      <c r="IV256" s="31">
        <v>2</v>
      </c>
      <c r="IW256" s="31">
        <v>2</v>
      </c>
      <c r="IX256" s="31">
        <v>2</v>
      </c>
      <c r="IY256" s="31">
        <v>2</v>
      </c>
      <c r="IZ256" s="31">
        <v>2</v>
      </c>
      <c r="JD256" s="31">
        <v>2</v>
      </c>
      <c r="JE256" s="31">
        <v>2</v>
      </c>
      <c r="JF256" s="31">
        <v>2</v>
      </c>
      <c r="JG256" s="31">
        <v>2</v>
      </c>
      <c r="JH256" s="31">
        <v>2</v>
      </c>
      <c r="JI256" s="31">
        <v>2</v>
      </c>
      <c r="JJ256" s="31">
        <v>2</v>
      </c>
      <c r="JN256" s="31" t="s">
        <v>1548</v>
      </c>
      <c r="JQ256" s="31" t="s">
        <v>377</v>
      </c>
      <c r="JZ256" s="31">
        <v>1</v>
      </c>
      <c r="KC256" s="31">
        <v>2</v>
      </c>
      <c r="KD256" s="31" t="s">
        <v>377</v>
      </c>
      <c r="KE256" s="31">
        <v>72</v>
      </c>
      <c r="LC256" s="31">
        <v>2</v>
      </c>
      <c r="LF256" s="31">
        <v>2</v>
      </c>
      <c r="LG256" s="31">
        <v>2</v>
      </c>
      <c r="LH256" s="31">
        <v>1</v>
      </c>
      <c r="LI256" s="31">
        <v>2</v>
      </c>
      <c r="LK256" s="31">
        <v>2</v>
      </c>
      <c r="LM256" s="31">
        <v>2</v>
      </c>
      <c r="LO256" s="31">
        <v>2</v>
      </c>
      <c r="LQ256" s="31">
        <v>2</v>
      </c>
      <c r="LS256" s="31">
        <v>2</v>
      </c>
      <c r="LU256" s="31">
        <v>2</v>
      </c>
      <c r="LW256" s="31">
        <v>2</v>
      </c>
      <c r="LY256" s="31">
        <v>2</v>
      </c>
      <c r="MA256" s="31">
        <v>2</v>
      </c>
      <c r="MC256" s="31">
        <v>2</v>
      </c>
      <c r="ME256" s="31">
        <v>2</v>
      </c>
      <c r="MG256" s="31">
        <v>2</v>
      </c>
      <c r="MI256" s="31">
        <v>2</v>
      </c>
      <c r="MK256" s="31">
        <v>2</v>
      </c>
      <c r="MM256" s="31">
        <v>2</v>
      </c>
      <c r="MO256" s="31">
        <v>2</v>
      </c>
      <c r="MQ256" s="31">
        <v>2</v>
      </c>
      <c r="MS256" s="31">
        <v>2</v>
      </c>
      <c r="MU256" s="31">
        <v>2</v>
      </c>
      <c r="MW256" s="31">
        <v>2</v>
      </c>
      <c r="MY256" s="31" t="s">
        <v>355</v>
      </c>
      <c r="NA256" s="31">
        <v>2</v>
      </c>
      <c r="NC256" s="31">
        <v>2</v>
      </c>
      <c r="NE256" s="31">
        <v>2</v>
      </c>
      <c r="NG256" s="31">
        <v>2</v>
      </c>
      <c r="NI256" s="31">
        <v>2</v>
      </c>
      <c r="NK256" s="31">
        <v>2</v>
      </c>
      <c r="NM256" s="31">
        <v>2</v>
      </c>
      <c r="NO256" s="31">
        <v>2</v>
      </c>
      <c r="NQ256" s="31">
        <v>2</v>
      </c>
      <c r="NS256" s="31">
        <v>2</v>
      </c>
      <c r="NU256" s="31">
        <v>2</v>
      </c>
      <c r="NW256" s="31">
        <v>2</v>
      </c>
      <c r="NY256" s="31">
        <v>2</v>
      </c>
      <c r="OA256" s="31">
        <v>2</v>
      </c>
      <c r="OC256" s="31">
        <v>2</v>
      </c>
      <c r="OE256" s="31">
        <v>2</v>
      </c>
      <c r="OG256" s="31">
        <v>2</v>
      </c>
      <c r="OI256" s="31">
        <v>2</v>
      </c>
      <c r="OK256" s="31">
        <v>2</v>
      </c>
      <c r="OM256" s="31">
        <v>2</v>
      </c>
      <c r="OO256" s="31">
        <v>2</v>
      </c>
      <c r="OQ256" s="31" t="s">
        <v>356</v>
      </c>
      <c r="OR256" s="31">
        <v>23</v>
      </c>
      <c r="OS256" s="31">
        <v>2</v>
      </c>
      <c r="OU256" s="31">
        <v>2</v>
      </c>
      <c r="OW256" s="31">
        <v>2</v>
      </c>
      <c r="OY256" s="31">
        <v>2</v>
      </c>
      <c r="PA256" s="31">
        <v>2</v>
      </c>
      <c r="PC256" s="31">
        <v>2</v>
      </c>
      <c r="PE256" s="31">
        <v>2</v>
      </c>
      <c r="PG256" s="31">
        <v>2</v>
      </c>
      <c r="PI256" s="31">
        <v>2</v>
      </c>
      <c r="PK256" s="31">
        <v>2</v>
      </c>
      <c r="PM256" s="31">
        <v>2</v>
      </c>
      <c r="PO256" s="31">
        <v>2</v>
      </c>
      <c r="PQ256" s="31">
        <v>2</v>
      </c>
      <c r="PS256" s="31">
        <v>2</v>
      </c>
      <c r="PU256" s="31">
        <v>2</v>
      </c>
      <c r="PW256" s="31">
        <v>2</v>
      </c>
      <c r="PY256" s="31">
        <v>2</v>
      </c>
      <c r="QA256" s="31">
        <v>2</v>
      </c>
      <c r="QC256" s="31">
        <v>2</v>
      </c>
      <c r="QE256" s="31">
        <v>2</v>
      </c>
      <c r="QG256" s="31">
        <v>2</v>
      </c>
      <c r="QI256" s="31" t="s">
        <v>355</v>
      </c>
      <c r="QK256" s="31">
        <v>2</v>
      </c>
      <c r="QL256" s="31">
        <v>2</v>
      </c>
      <c r="QM256" s="31">
        <v>2</v>
      </c>
      <c r="QN256" s="31">
        <v>2</v>
      </c>
      <c r="QO256" s="31">
        <v>2</v>
      </c>
      <c r="QP256" s="31">
        <v>2</v>
      </c>
      <c r="QQ256" s="31">
        <v>2</v>
      </c>
      <c r="QR256" s="31">
        <v>2</v>
      </c>
      <c r="QS256" s="31">
        <v>2</v>
      </c>
      <c r="QT256" s="31">
        <v>2</v>
      </c>
      <c r="QU256" s="31">
        <v>2</v>
      </c>
      <c r="QV256" s="31">
        <v>2</v>
      </c>
      <c r="QW256" s="31">
        <v>2</v>
      </c>
      <c r="QX256" s="31">
        <v>2</v>
      </c>
      <c r="QY256" s="31">
        <v>2</v>
      </c>
      <c r="QZ256" s="31">
        <v>2</v>
      </c>
      <c r="RA256" s="31">
        <v>2</v>
      </c>
      <c r="RB256" s="31">
        <v>2</v>
      </c>
      <c r="RC256" s="31">
        <v>2</v>
      </c>
      <c r="RD256" s="31">
        <v>2</v>
      </c>
      <c r="RE256" s="31">
        <v>2</v>
      </c>
      <c r="RF256" s="31">
        <v>2</v>
      </c>
      <c r="RG256" s="31">
        <v>2</v>
      </c>
      <c r="RH256" s="31">
        <v>2</v>
      </c>
      <c r="RI256" s="31">
        <v>2</v>
      </c>
      <c r="RJ256" s="31">
        <v>2</v>
      </c>
      <c r="RK256" s="31">
        <v>2</v>
      </c>
      <c r="RP256" s="31">
        <v>2</v>
      </c>
      <c r="RQ256" s="31">
        <v>2</v>
      </c>
      <c r="RR256" s="31">
        <v>2</v>
      </c>
      <c r="RS256" s="31">
        <v>2</v>
      </c>
      <c r="RT256" s="31" t="s">
        <v>1549</v>
      </c>
      <c r="RU256" s="31" t="s">
        <v>1549</v>
      </c>
      <c r="RV256" s="31" t="s">
        <v>1549</v>
      </c>
      <c r="RW256" s="31" t="s">
        <v>1549</v>
      </c>
      <c r="RX256" s="31">
        <v>5</v>
      </c>
      <c r="RY256" s="31">
        <v>2</v>
      </c>
      <c r="RZ256" s="31">
        <v>2</v>
      </c>
      <c r="SA256" s="31">
        <v>2</v>
      </c>
      <c r="SB256" s="31">
        <v>2</v>
      </c>
      <c r="SC256" s="31">
        <v>2</v>
      </c>
      <c r="SD256" s="31">
        <v>5</v>
      </c>
      <c r="SE256" s="31">
        <v>2</v>
      </c>
      <c r="SF256" s="31">
        <v>2</v>
      </c>
      <c r="SG256" s="31">
        <v>2</v>
      </c>
      <c r="SH256" s="31">
        <v>2</v>
      </c>
      <c r="SI256" s="31">
        <v>2</v>
      </c>
      <c r="SJ256" s="31">
        <v>2</v>
      </c>
      <c r="SK256" s="31">
        <v>2</v>
      </c>
      <c r="SL256" s="31">
        <v>2</v>
      </c>
      <c r="SM256" s="31" t="s">
        <v>1550</v>
      </c>
      <c r="SO256" s="31">
        <v>2</v>
      </c>
      <c r="SP256" s="31">
        <v>2</v>
      </c>
      <c r="SQ256" s="31">
        <v>2</v>
      </c>
      <c r="SR256" s="31">
        <v>2</v>
      </c>
      <c r="SS256" s="31">
        <v>2</v>
      </c>
      <c r="ST256" s="31">
        <v>2</v>
      </c>
      <c r="SU256" s="31">
        <v>2</v>
      </c>
      <c r="SV256" s="31">
        <v>2</v>
      </c>
      <c r="SW256" s="31" t="s">
        <v>1551</v>
      </c>
      <c r="SX256" s="31">
        <v>1</v>
      </c>
      <c r="SZ256" s="31">
        <v>2</v>
      </c>
      <c r="TA256" s="31">
        <v>2</v>
      </c>
      <c r="TB256" s="31">
        <v>2</v>
      </c>
      <c r="TC256" s="31">
        <v>2</v>
      </c>
      <c r="TD256" s="31">
        <v>2</v>
      </c>
      <c r="TE256" s="31">
        <v>2</v>
      </c>
      <c r="TF256" s="31">
        <v>2</v>
      </c>
      <c r="TG256" s="31">
        <v>2</v>
      </c>
      <c r="TH256" s="31" t="s">
        <v>1442</v>
      </c>
      <c r="TJ256" s="31" t="s">
        <v>1550</v>
      </c>
      <c r="TK256" s="31" t="s">
        <v>1551</v>
      </c>
      <c r="TL256" s="31" t="s">
        <v>1442</v>
      </c>
      <c r="TM256" s="31" t="s">
        <v>1442</v>
      </c>
      <c r="TQ256" s="31">
        <v>7</v>
      </c>
      <c r="TS256" s="31">
        <v>2</v>
      </c>
      <c r="TT256" s="31">
        <v>2</v>
      </c>
      <c r="TU256" s="31">
        <v>2</v>
      </c>
      <c r="TV256" s="31">
        <v>2</v>
      </c>
      <c r="TW256" s="31">
        <v>2</v>
      </c>
      <c r="TX256" s="31">
        <v>2</v>
      </c>
      <c r="TY256" s="31">
        <v>2</v>
      </c>
      <c r="TZ256" s="31">
        <v>1</v>
      </c>
      <c r="UA256" s="31">
        <v>1</v>
      </c>
    </row>
    <row r="257" spans="1:547" s="31" customFormat="1" ht="13.5" customHeight="1">
      <c r="A257" s="31">
        <f t="shared" si="3"/>
        <v>255</v>
      </c>
      <c r="B257" s="31">
        <v>255</v>
      </c>
      <c r="C257" s="31">
        <v>2</v>
      </c>
      <c r="D257" s="31" t="s">
        <v>1543</v>
      </c>
      <c r="E257" s="31" t="s">
        <v>1552</v>
      </c>
      <c r="H257" s="31">
        <v>42177</v>
      </c>
      <c r="I257" s="31">
        <v>18622</v>
      </c>
      <c r="J257" s="31">
        <v>1</v>
      </c>
      <c r="K257" s="31">
        <v>1</v>
      </c>
      <c r="L257" s="31">
        <v>1</v>
      </c>
      <c r="M257" s="31">
        <v>1</v>
      </c>
      <c r="N257" s="31">
        <v>1</v>
      </c>
      <c r="O257" s="31">
        <v>1</v>
      </c>
      <c r="P257" s="31">
        <v>1</v>
      </c>
      <c r="Q257" s="31">
        <v>1</v>
      </c>
      <c r="R257" s="31">
        <v>41974</v>
      </c>
      <c r="S257" s="31">
        <v>41974</v>
      </c>
      <c r="T257" s="31">
        <v>42156</v>
      </c>
      <c r="W257" s="31">
        <v>2</v>
      </c>
      <c r="X257" s="31">
        <v>1</v>
      </c>
      <c r="Y257" s="31">
        <v>2</v>
      </c>
      <c r="Z257" s="31">
        <v>2</v>
      </c>
      <c r="AA257" s="31">
        <v>2</v>
      </c>
      <c r="AB257" s="31">
        <v>2</v>
      </c>
      <c r="AC257" s="31">
        <v>2</v>
      </c>
      <c r="AD257" s="31">
        <v>1</v>
      </c>
      <c r="AE257" s="31">
        <v>1</v>
      </c>
      <c r="AH257" s="31">
        <v>2</v>
      </c>
      <c r="AI257" s="31">
        <v>6</v>
      </c>
      <c r="AJ257" s="31">
        <v>2</v>
      </c>
      <c r="AK257" s="31">
        <v>4</v>
      </c>
      <c r="AL257" s="31">
        <v>2</v>
      </c>
      <c r="AN257" s="31">
        <v>1</v>
      </c>
      <c r="AO257" s="31">
        <v>2</v>
      </c>
      <c r="AP257" s="31">
        <v>1</v>
      </c>
      <c r="AQ257" s="31">
        <v>2</v>
      </c>
      <c r="AR257" s="31">
        <v>1</v>
      </c>
      <c r="AS257" s="31">
        <v>1</v>
      </c>
      <c r="AT257" s="31">
        <v>2</v>
      </c>
      <c r="AU257" s="31">
        <v>2</v>
      </c>
      <c r="AW257" s="31">
        <v>1</v>
      </c>
      <c r="AX257" s="31">
        <v>1</v>
      </c>
      <c r="AY257" s="31">
        <v>2</v>
      </c>
      <c r="AZ257" s="31">
        <v>1</v>
      </c>
      <c r="BA257" s="31">
        <v>1</v>
      </c>
      <c r="BB257" s="31">
        <v>2</v>
      </c>
      <c r="BD257" s="31">
        <v>1</v>
      </c>
      <c r="BE257" s="31">
        <v>1</v>
      </c>
      <c r="BF257" s="31">
        <v>2</v>
      </c>
      <c r="BG257" s="31">
        <v>2</v>
      </c>
      <c r="BH257" s="31">
        <v>2</v>
      </c>
      <c r="BI257" s="31">
        <v>2</v>
      </c>
      <c r="BK257" s="31">
        <v>2</v>
      </c>
      <c r="BL257" s="31">
        <v>2</v>
      </c>
      <c r="BM257" s="31">
        <v>2</v>
      </c>
      <c r="BN257" s="31">
        <v>2</v>
      </c>
      <c r="BO257" s="31">
        <v>2</v>
      </c>
      <c r="BP257" s="31">
        <v>2</v>
      </c>
      <c r="BQ257" s="31">
        <v>1</v>
      </c>
      <c r="BT257" s="31">
        <v>2</v>
      </c>
      <c r="BU257" s="31">
        <v>2</v>
      </c>
      <c r="BV257" s="31">
        <v>2</v>
      </c>
      <c r="BW257" s="31">
        <v>2</v>
      </c>
      <c r="BX257" s="31">
        <v>2</v>
      </c>
      <c r="BY257" s="31">
        <v>1</v>
      </c>
      <c r="BZ257" s="31">
        <v>2</v>
      </c>
      <c r="CA257" s="31">
        <v>2</v>
      </c>
      <c r="CB257" s="31">
        <v>2</v>
      </c>
      <c r="CC257" s="31">
        <v>2</v>
      </c>
      <c r="CD257" s="31">
        <v>1</v>
      </c>
      <c r="CH257" s="31">
        <v>1</v>
      </c>
      <c r="CM257" s="31">
        <v>1</v>
      </c>
      <c r="CN257" s="31">
        <v>3</v>
      </c>
      <c r="CO257" s="31">
        <v>9</v>
      </c>
      <c r="DA257" s="31">
        <v>1</v>
      </c>
      <c r="DB257" s="31">
        <v>2</v>
      </c>
      <c r="DC257" s="31">
        <v>1</v>
      </c>
      <c r="DF257" s="31">
        <v>3</v>
      </c>
      <c r="DG257" s="31">
        <v>4</v>
      </c>
      <c r="DH257" s="31">
        <v>3</v>
      </c>
      <c r="DI257" s="31">
        <v>3</v>
      </c>
      <c r="DJ257" s="31">
        <v>3</v>
      </c>
      <c r="DK257" s="31">
        <v>3</v>
      </c>
      <c r="DL257" s="31">
        <v>4</v>
      </c>
      <c r="DM257" s="31">
        <v>4</v>
      </c>
      <c r="DN257" s="31">
        <v>4</v>
      </c>
      <c r="DO257" s="31">
        <v>4</v>
      </c>
      <c r="DP257" s="31">
        <v>4</v>
      </c>
      <c r="DQ257" s="31">
        <v>4</v>
      </c>
      <c r="DR257" s="31">
        <v>43</v>
      </c>
      <c r="DS257" s="31">
        <v>0.74969211822659998</v>
      </c>
      <c r="EB257" s="31">
        <v>0.87</v>
      </c>
      <c r="EC257" s="31">
        <v>0.66</v>
      </c>
      <c r="ED257" s="31">
        <v>1.0900000000000001</v>
      </c>
      <c r="EE257" s="31" t="s">
        <v>1546</v>
      </c>
      <c r="EF257" s="31">
        <v>218</v>
      </c>
      <c r="EH257" s="31">
        <v>190</v>
      </c>
      <c r="EI257" s="31" t="s">
        <v>1546</v>
      </c>
      <c r="ER257" s="31">
        <v>162</v>
      </c>
      <c r="ES257" s="31">
        <v>35</v>
      </c>
      <c r="ET257" s="31">
        <v>150</v>
      </c>
      <c r="EU257" s="31" t="s">
        <v>1546</v>
      </c>
      <c r="EV257" s="31">
        <v>1</v>
      </c>
      <c r="EW257" s="31">
        <v>2</v>
      </c>
      <c r="EX257" s="31">
        <v>2</v>
      </c>
      <c r="EY257" s="31">
        <v>2</v>
      </c>
      <c r="EZ257" s="31">
        <v>1</v>
      </c>
      <c r="FD257" s="31">
        <v>41</v>
      </c>
      <c r="FE257" s="31">
        <v>64</v>
      </c>
      <c r="FF257" s="31">
        <v>0.45</v>
      </c>
      <c r="FG257" s="31">
        <v>0.51</v>
      </c>
      <c r="FH257" s="31">
        <v>59</v>
      </c>
      <c r="FI257" s="31">
        <v>94.47</v>
      </c>
      <c r="FJ257" s="31">
        <v>0</v>
      </c>
      <c r="FK257" s="31">
        <v>1</v>
      </c>
      <c r="FL257" s="31">
        <v>2</v>
      </c>
      <c r="FM257" s="31">
        <v>1</v>
      </c>
      <c r="FN257" s="31">
        <v>2</v>
      </c>
      <c r="FO257" s="31">
        <v>2</v>
      </c>
      <c r="FP257" s="31">
        <v>2</v>
      </c>
      <c r="FQ257" s="31">
        <v>2</v>
      </c>
      <c r="FR257" s="31">
        <v>2</v>
      </c>
      <c r="FS257" s="31">
        <v>4</v>
      </c>
      <c r="FT257" s="31">
        <v>2</v>
      </c>
      <c r="FU257" s="31">
        <v>2</v>
      </c>
      <c r="FV257" s="31">
        <v>2</v>
      </c>
      <c r="FW257" s="31">
        <v>1</v>
      </c>
      <c r="FX257" s="31">
        <v>1</v>
      </c>
      <c r="FY257" s="31">
        <v>2</v>
      </c>
      <c r="GA257" s="31">
        <v>2</v>
      </c>
      <c r="GB257" s="31">
        <v>2</v>
      </c>
      <c r="GC257" s="31">
        <v>2</v>
      </c>
      <c r="GE257" s="31">
        <v>2</v>
      </c>
      <c r="GH257" s="31">
        <v>2</v>
      </c>
      <c r="GJ257" s="31">
        <v>2</v>
      </c>
      <c r="GL257" s="31">
        <v>2</v>
      </c>
      <c r="GO257" s="31">
        <v>2</v>
      </c>
      <c r="GQ257" s="31">
        <v>1</v>
      </c>
      <c r="GR257" s="31" t="s">
        <v>1553</v>
      </c>
      <c r="GS257" s="31">
        <v>2</v>
      </c>
      <c r="GU257" s="31">
        <v>2</v>
      </c>
      <c r="GW257" s="31">
        <v>2</v>
      </c>
      <c r="GY257" s="31">
        <v>2</v>
      </c>
      <c r="HA257" s="31">
        <v>2</v>
      </c>
      <c r="HB257" s="31" t="s">
        <v>355</v>
      </c>
      <c r="HM257" s="31">
        <v>2</v>
      </c>
      <c r="HP257" s="31">
        <v>2</v>
      </c>
      <c r="HQ257" s="31">
        <v>2</v>
      </c>
      <c r="HR257" s="31">
        <v>1</v>
      </c>
      <c r="HS257" s="31">
        <v>2</v>
      </c>
      <c r="HT257" s="31">
        <v>2</v>
      </c>
      <c r="HU257" s="31">
        <v>2</v>
      </c>
      <c r="HV257" s="31">
        <v>2</v>
      </c>
      <c r="HW257" s="31" t="s">
        <v>1547</v>
      </c>
      <c r="HZ257" s="31">
        <v>2</v>
      </c>
      <c r="IA257" s="31">
        <v>2</v>
      </c>
      <c r="IB257" s="31">
        <v>2</v>
      </c>
      <c r="IC257" s="31">
        <v>2</v>
      </c>
      <c r="ID257" s="31">
        <v>2</v>
      </c>
      <c r="IE257" s="31">
        <v>2</v>
      </c>
      <c r="IF257" s="31">
        <v>2</v>
      </c>
      <c r="IJ257" s="31">
        <v>1</v>
      </c>
      <c r="IK257" s="31">
        <v>2</v>
      </c>
      <c r="IL257" s="31">
        <v>1</v>
      </c>
      <c r="IM257" s="31">
        <v>2</v>
      </c>
      <c r="IN257" s="31">
        <v>2</v>
      </c>
      <c r="IO257" s="31">
        <v>2</v>
      </c>
      <c r="IP257" s="31">
        <v>2</v>
      </c>
      <c r="IT257" s="31">
        <v>2</v>
      </c>
      <c r="IU257" s="31">
        <v>2</v>
      </c>
      <c r="IV257" s="31">
        <v>2</v>
      </c>
      <c r="IW257" s="31">
        <v>2</v>
      </c>
      <c r="IX257" s="31">
        <v>2</v>
      </c>
      <c r="IY257" s="31">
        <v>2</v>
      </c>
      <c r="IZ257" s="31">
        <v>2</v>
      </c>
      <c r="JD257" s="31">
        <v>2</v>
      </c>
      <c r="JE257" s="31">
        <v>2</v>
      </c>
      <c r="JF257" s="31">
        <v>2</v>
      </c>
      <c r="JG257" s="31">
        <v>2</v>
      </c>
      <c r="JH257" s="31">
        <v>2</v>
      </c>
      <c r="JI257" s="31">
        <v>2</v>
      </c>
      <c r="JJ257" s="31">
        <v>2</v>
      </c>
      <c r="JN257" s="31" t="s">
        <v>1554</v>
      </c>
      <c r="JQ257" s="31" t="s">
        <v>1555</v>
      </c>
      <c r="JZ257" s="31">
        <v>2</v>
      </c>
      <c r="KA257" s="31" t="s">
        <v>1554</v>
      </c>
      <c r="KB257" s="31">
        <v>64</v>
      </c>
      <c r="KC257" s="31">
        <v>2</v>
      </c>
      <c r="KD257" s="31" t="s">
        <v>1555</v>
      </c>
      <c r="KE257" s="31">
        <v>84</v>
      </c>
      <c r="LC257" s="31">
        <v>2</v>
      </c>
      <c r="LF257" s="31">
        <v>2</v>
      </c>
      <c r="LG257" s="31">
        <v>2</v>
      </c>
      <c r="LH257" s="31">
        <v>2</v>
      </c>
      <c r="LI257" s="31">
        <v>2</v>
      </c>
      <c r="LK257" s="31">
        <v>2</v>
      </c>
      <c r="LM257" s="31">
        <v>2</v>
      </c>
      <c r="LO257" s="31">
        <v>2</v>
      </c>
      <c r="LQ257" s="31">
        <v>2</v>
      </c>
      <c r="LS257" s="31">
        <v>2</v>
      </c>
      <c r="LU257" s="31">
        <v>2</v>
      </c>
      <c r="LW257" s="31">
        <v>2</v>
      </c>
      <c r="LY257" s="31">
        <v>2</v>
      </c>
      <c r="MA257" s="31">
        <v>2</v>
      </c>
      <c r="MC257" s="31">
        <v>2</v>
      </c>
      <c r="ME257" s="31">
        <v>2</v>
      </c>
      <c r="MG257" s="31">
        <v>2</v>
      </c>
      <c r="MI257" s="31">
        <v>2</v>
      </c>
      <c r="MK257" s="31">
        <v>2</v>
      </c>
      <c r="MM257" s="31">
        <v>2</v>
      </c>
      <c r="MO257" s="31">
        <v>2</v>
      </c>
      <c r="MQ257" s="31">
        <v>2</v>
      </c>
      <c r="MS257" s="31">
        <v>2</v>
      </c>
      <c r="MU257" s="31">
        <v>2</v>
      </c>
      <c r="MW257" s="31">
        <v>2</v>
      </c>
      <c r="MY257" s="31" t="s">
        <v>355</v>
      </c>
      <c r="NA257" s="31">
        <v>2</v>
      </c>
      <c r="NC257" s="31">
        <v>2</v>
      </c>
      <c r="NE257" s="31">
        <v>2</v>
      </c>
      <c r="NG257" s="31">
        <v>2</v>
      </c>
      <c r="NI257" s="31">
        <v>2</v>
      </c>
      <c r="NK257" s="31">
        <v>2</v>
      </c>
      <c r="NM257" s="31">
        <v>2</v>
      </c>
      <c r="NO257" s="31">
        <v>2</v>
      </c>
      <c r="NQ257" s="31">
        <v>2</v>
      </c>
      <c r="NS257" s="31">
        <v>2</v>
      </c>
      <c r="NU257" s="31">
        <v>2</v>
      </c>
      <c r="NW257" s="31">
        <v>2</v>
      </c>
      <c r="NY257" s="31">
        <v>2</v>
      </c>
      <c r="OA257" s="31">
        <v>2</v>
      </c>
      <c r="OC257" s="31">
        <v>2</v>
      </c>
      <c r="OE257" s="31">
        <v>2</v>
      </c>
      <c r="OG257" s="31">
        <v>2</v>
      </c>
      <c r="OI257" s="31">
        <v>2</v>
      </c>
      <c r="OK257" s="31">
        <v>2</v>
      </c>
      <c r="OM257" s="31">
        <v>2</v>
      </c>
      <c r="OO257" s="31">
        <v>2</v>
      </c>
      <c r="OQ257" s="31" t="s">
        <v>355</v>
      </c>
      <c r="OS257" s="31">
        <v>2</v>
      </c>
      <c r="OU257" s="31">
        <v>2</v>
      </c>
      <c r="OW257" s="31">
        <v>2</v>
      </c>
      <c r="OY257" s="31">
        <v>2</v>
      </c>
      <c r="PA257" s="31">
        <v>2</v>
      </c>
      <c r="PC257" s="31">
        <v>2</v>
      </c>
      <c r="PE257" s="31">
        <v>2</v>
      </c>
      <c r="PG257" s="31">
        <v>2</v>
      </c>
      <c r="PI257" s="31">
        <v>2</v>
      </c>
      <c r="PK257" s="31">
        <v>2</v>
      </c>
      <c r="PM257" s="31">
        <v>2</v>
      </c>
      <c r="PO257" s="31">
        <v>2</v>
      </c>
      <c r="PQ257" s="31">
        <v>2</v>
      </c>
      <c r="PS257" s="31">
        <v>2</v>
      </c>
      <c r="PU257" s="31">
        <v>2</v>
      </c>
      <c r="PW257" s="31">
        <v>2</v>
      </c>
      <c r="PY257" s="31">
        <v>2</v>
      </c>
      <c r="QA257" s="31">
        <v>2</v>
      </c>
      <c r="QC257" s="31">
        <v>2</v>
      </c>
      <c r="QE257" s="31">
        <v>2</v>
      </c>
      <c r="QG257" s="31">
        <v>2</v>
      </c>
      <c r="QI257" s="31" t="s">
        <v>355</v>
      </c>
      <c r="QK257" s="31">
        <v>2</v>
      </c>
      <c r="QL257" s="31">
        <v>2</v>
      </c>
      <c r="QM257" s="31">
        <v>2</v>
      </c>
      <c r="QN257" s="31">
        <v>2</v>
      </c>
      <c r="QO257" s="31">
        <v>2</v>
      </c>
      <c r="QP257" s="31">
        <v>2</v>
      </c>
      <c r="QQ257" s="31">
        <v>2</v>
      </c>
      <c r="QR257" s="31">
        <v>2</v>
      </c>
      <c r="QS257" s="31">
        <v>2</v>
      </c>
      <c r="QT257" s="31">
        <v>2</v>
      </c>
      <c r="QU257" s="31">
        <v>2</v>
      </c>
      <c r="QV257" s="31">
        <v>2</v>
      </c>
      <c r="QW257" s="31">
        <v>2</v>
      </c>
      <c r="QX257" s="31">
        <v>2</v>
      </c>
      <c r="QY257" s="31">
        <v>2</v>
      </c>
      <c r="QZ257" s="31">
        <v>2</v>
      </c>
      <c r="RA257" s="31">
        <v>2</v>
      </c>
      <c r="RB257" s="31">
        <v>2</v>
      </c>
      <c r="RC257" s="31">
        <v>1</v>
      </c>
      <c r="RD257" s="31">
        <v>2</v>
      </c>
      <c r="RE257" s="31">
        <v>2</v>
      </c>
      <c r="RF257" s="31">
        <v>2</v>
      </c>
      <c r="RG257" s="31">
        <v>2</v>
      </c>
      <c r="RH257" s="31">
        <v>2</v>
      </c>
      <c r="RI257" s="31">
        <v>2</v>
      </c>
      <c r="RJ257" s="31">
        <v>2</v>
      </c>
      <c r="RK257" s="31">
        <v>2</v>
      </c>
      <c r="RL257" s="31">
        <v>2</v>
      </c>
      <c r="RM257" s="31">
        <v>2</v>
      </c>
      <c r="RN257" s="31">
        <v>2</v>
      </c>
      <c r="RO257" s="31">
        <v>2</v>
      </c>
      <c r="RP257" s="31">
        <v>2</v>
      </c>
      <c r="RQ257" s="31">
        <v>2</v>
      </c>
      <c r="RR257" s="31">
        <v>2</v>
      </c>
      <c r="RS257" s="31">
        <v>2</v>
      </c>
      <c r="RT257" s="31" t="s">
        <v>1556</v>
      </c>
      <c r="RU257" s="31" t="s">
        <v>1556</v>
      </c>
      <c r="RX257" s="31">
        <v>1</v>
      </c>
      <c r="RY257" s="31">
        <v>1</v>
      </c>
      <c r="RZ257" s="31">
        <v>2</v>
      </c>
      <c r="SA257" s="31">
        <v>2</v>
      </c>
      <c r="SB257" s="31">
        <v>2</v>
      </c>
      <c r="SC257" s="31">
        <v>2</v>
      </c>
      <c r="SD257" s="31">
        <v>1</v>
      </c>
      <c r="SE257" s="31">
        <v>1</v>
      </c>
      <c r="SF257" s="31">
        <v>2</v>
      </c>
      <c r="SG257" s="31">
        <v>2</v>
      </c>
      <c r="SH257" s="31">
        <v>2</v>
      </c>
      <c r="SI257" s="31">
        <v>2</v>
      </c>
      <c r="SJ257" s="31">
        <v>2</v>
      </c>
      <c r="SK257" s="31">
        <v>2</v>
      </c>
      <c r="SL257" s="31">
        <v>2</v>
      </c>
      <c r="SM257" s="31" t="s">
        <v>1550</v>
      </c>
      <c r="SO257" s="31">
        <v>1</v>
      </c>
      <c r="SP257" s="31">
        <v>2</v>
      </c>
      <c r="SQ257" s="31">
        <v>2</v>
      </c>
      <c r="SR257" s="31">
        <v>2</v>
      </c>
      <c r="SS257" s="31">
        <v>2</v>
      </c>
      <c r="ST257" s="31">
        <v>2</v>
      </c>
      <c r="SU257" s="31">
        <v>2</v>
      </c>
      <c r="SV257" s="31">
        <v>1</v>
      </c>
      <c r="SW257" s="31" t="s">
        <v>1442</v>
      </c>
      <c r="SX257" s="31">
        <v>3</v>
      </c>
      <c r="SZ257" s="31">
        <v>2</v>
      </c>
      <c r="TA257" s="31">
        <v>2</v>
      </c>
      <c r="TB257" s="31">
        <v>2</v>
      </c>
      <c r="TC257" s="31">
        <v>1</v>
      </c>
      <c r="TD257" s="31">
        <v>2</v>
      </c>
      <c r="TE257" s="31">
        <v>2</v>
      </c>
      <c r="TF257" s="31">
        <v>2</v>
      </c>
      <c r="TG257" s="31">
        <v>1</v>
      </c>
      <c r="TH257" s="31" t="s">
        <v>1442</v>
      </c>
      <c r="TJ257" s="31" t="s">
        <v>1550</v>
      </c>
      <c r="TK257" s="31" t="s">
        <v>1442</v>
      </c>
      <c r="TL257" s="31" t="s">
        <v>1443</v>
      </c>
      <c r="TQ257" s="31">
        <v>6</v>
      </c>
      <c r="TS257" s="31">
        <v>2</v>
      </c>
      <c r="TT257" s="31">
        <v>2</v>
      </c>
      <c r="TU257" s="31">
        <v>2</v>
      </c>
      <c r="TV257" s="31">
        <v>2</v>
      </c>
      <c r="TW257" s="31">
        <v>2</v>
      </c>
      <c r="TX257" s="31">
        <v>2</v>
      </c>
      <c r="TY257" s="31">
        <v>2</v>
      </c>
      <c r="TZ257" s="31">
        <v>1</v>
      </c>
      <c r="UA257" s="31">
        <v>1</v>
      </c>
    </row>
    <row r="258" spans="1:547" s="31" customFormat="1" ht="13.5" customHeight="1">
      <c r="A258" s="31">
        <f t="shared" si="3"/>
        <v>256</v>
      </c>
      <c r="B258" s="31">
        <v>256</v>
      </c>
      <c r="C258" s="31">
        <v>3</v>
      </c>
      <c r="D258" s="31" t="s">
        <v>1543</v>
      </c>
      <c r="E258" s="31" t="s">
        <v>1557</v>
      </c>
      <c r="H258" s="31">
        <v>42179</v>
      </c>
      <c r="I258" s="31">
        <v>24675</v>
      </c>
      <c r="J258" s="31">
        <v>2</v>
      </c>
      <c r="K258" s="31">
        <v>1</v>
      </c>
      <c r="L258" s="31">
        <v>5</v>
      </c>
      <c r="M258" s="31">
        <v>2</v>
      </c>
      <c r="N258" s="31">
        <v>5</v>
      </c>
      <c r="O258" s="31">
        <v>2</v>
      </c>
      <c r="P258" s="31">
        <v>2</v>
      </c>
      <c r="Q258" s="31">
        <v>1</v>
      </c>
      <c r="R258" s="31">
        <v>41579</v>
      </c>
      <c r="S258" s="31">
        <v>41760</v>
      </c>
      <c r="T258" s="31">
        <v>41883</v>
      </c>
      <c r="W258" s="31">
        <v>2</v>
      </c>
      <c r="X258" s="31">
        <v>1</v>
      </c>
      <c r="Y258" s="31">
        <v>2</v>
      </c>
      <c r="Z258" s="31">
        <v>2</v>
      </c>
      <c r="AA258" s="31">
        <v>2</v>
      </c>
      <c r="AB258" s="31">
        <v>2</v>
      </c>
      <c r="AC258" s="31">
        <v>2</v>
      </c>
      <c r="AD258" s="31">
        <v>2</v>
      </c>
      <c r="AE258" s="31">
        <v>1</v>
      </c>
      <c r="AH258" s="31">
        <v>2</v>
      </c>
      <c r="AI258" s="31">
        <v>6</v>
      </c>
      <c r="AJ258" s="31">
        <v>2</v>
      </c>
      <c r="AK258" s="31">
        <v>4</v>
      </c>
      <c r="AL258" s="31">
        <v>2</v>
      </c>
      <c r="AN258" s="31">
        <v>1</v>
      </c>
      <c r="AO258" s="31">
        <v>2</v>
      </c>
      <c r="AP258" s="31">
        <v>1</v>
      </c>
      <c r="AQ258" s="31">
        <v>1</v>
      </c>
      <c r="AR258" s="31">
        <v>1</v>
      </c>
      <c r="AS258" s="31">
        <v>2</v>
      </c>
      <c r="AT258" s="31">
        <v>2</v>
      </c>
      <c r="AU258" s="31">
        <v>2</v>
      </c>
      <c r="AW258" s="31">
        <v>1</v>
      </c>
      <c r="AY258" s="31">
        <v>2</v>
      </c>
      <c r="AZ258" s="31">
        <v>1</v>
      </c>
      <c r="BA258" s="31">
        <v>1</v>
      </c>
      <c r="BB258" s="31">
        <v>2</v>
      </c>
      <c r="BD258" s="31">
        <v>1</v>
      </c>
      <c r="BE258" s="31">
        <v>2</v>
      </c>
      <c r="BF258" s="31">
        <v>2</v>
      </c>
      <c r="BG258" s="31">
        <v>1</v>
      </c>
      <c r="BH258" s="31">
        <v>1</v>
      </c>
      <c r="BI258" s="31">
        <v>2</v>
      </c>
      <c r="BK258" s="31">
        <v>2</v>
      </c>
      <c r="BL258" s="31">
        <v>2</v>
      </c>
      <c r="BM258" s="31">
        <v>2</v>
      </c>
      <c r="BN258" s="31">
        <v>2</v>
      </c>
      <c r="BO258" s="31">
        <v>2</v>
      </c>
      <c r="BP258" s="31">
        <v>1</v>
      </c>
      <c r="BQ258" s="31">
        <v>1</v>
      </c>
      <c r="BT258" s="31">
        <v>2</v>
      </c>
      <c r="BU258" s="31">
        <v>2</v>
      </c>
      <c r="BV258" s="31">
        <v>2</v>
      </c>
      <c r="BW258" s="31">
        <v>2</v>
      </c>
      <c r="BX258" s="31">
        <v>2</v>
      </c>
      <c r="BY258" s="31">
        <v>1</v>
      </c>
      <c r="BZ258" s="31">
        <v>2</v>
      </c>
      <c r="CA258" s="31">
        <v>2</v>
      </c>
      <c r="CB258" s="31">
        <v>1</v>
      </c>
      <c r="CC258" s="31">
        <v>2</v>
      </c>
      <c r="CD258" s="31">
        <v>1</v>
      </c>
      <c r="CH258" s="31">
        <v>1</v>
      </c>
      <c r="CM258" s="31">
        <v>1</v>
      </c>
      <c r="CN258" s="31">
        <v>9</v>
      </c>
      <c r="DA258" s="31">
        <v>1</v>
      </c>
      <c r="DB258" s="31">
        <v>2</v>
      </c>
      <c r="DC258" s="31">
        <v>24</v>
      </c>
      <c r="DF258" s="31">
        <v>1</v>
      </c>
      <c r="DG258" s="31">
        <v>2</v>
      </c>
      <c r="DH258" s="31">
        <v>4</v>
      </c>
      <c r="DI258" s="31">
        <v>4</v>
      </c>
      <c r="DJ258" s="31">
        <v>4</v>
      </c>
      <c r="DK258" s="31">
        <v>4</v>
      </c>
      <c r="DL258" s="31">
        <v>4</v>
      </c>
      <c r="DM258" s="31">
        <v>4</v>
      </c>
      <c r="DN258" s="31">
        <v>4</v>
      </c>
      <c r="DO258" s="31">
        <v>4</v>
      </c>
      <c r="DP258" s="31">
        <v>4</v>
      </c>
      <c r="DQ258" s="31">
        <v>4</v>
      </c>
      <c r="DR258" s="31">
        <v>43</v>
      </c>
      <c r="DS258" s="31">
        <v>0.25364583333333302</v>
      </c>
      <c r="DX258" s="31">
        <v>4</v>
      </c>
      <c r="DY258" s="31">
        <v>3.2</v>
      </c>
      <c r="DZ258" s="31">
        <v>5.4</v>
      </c>
      <c r="EA258" s="31" t="s">
        <v>1558</v>
      </c>
      <c r="EB258" s="31">
        <v>0.8</v>
      </c>
      <c r="EC258" s="31">
        <v>0.7</v>
      </c>
      <c r="ED258" s="31">
        <v>1.3</v>
      </c>
      <c r="EE258" s="31" t="s">
        <v>1546</v>
      </c>
      <c r="EF258" s="31">
        <v>178</v>
      </c>
      <c r="EH258" s="31">
        <v>190</v>
      </c>
      <c r="EI258" s="31" t="s">
        <v>1546</v>
      </c>
      <c r="EJ258" s="31">
        <v>41</v>
      </c>
      <c r="EK258" s="31">
        <v>40</v>
      </c>
      <c r="EM258" s="31" t="s">
        <v>1546</v>
      </c>
      <c r="ER258" s="31">
        <v>155</v>
      </c>
      <c r="ES258" s="31">
        <v>35</v>
      </c>
      <c r="ET258" s="31">
        <v>150</v>
      </c>
      <c r="EU258" s="31" t="s">
        <v>1546</v>
      </c>
      <c r="EV258" s="31">
        <v>2</v>
      </c>
      <c r="EW258" s="31">
        <v>2</v>
      </c>
      <c r="EX258" s="31">
        <v>2</v>
      </c>
      <c r="EY258" s="31">
        <v>2</v>
      </c>
      <c r="FD258" s="31">
        <v>100</v>
      </c>
      <c r="FE258" s="31">
        <v>96</v>
      </c>
      <c r="FF258" s="31">
        <v>0.42599999999999899</v>
      </c>
      <c r="FG258" s="31">
        <v>0.32</v>
      </c>
      <c r="FI258" s="31">
        <v>95.4</v>
      </c>
      <c r="FJ258" s="31">
        <v>7.0000000000000007E-2</v>
      </c>
      <c r="FK258" s="31">
        <v>1</v>
      </c>
      <c r="FL258" s="31">
        <v>2</v>
      </c>
      <c r="FM258" s="31">
        <v>2</v>
      </c>
      <c r="FN258" s="31">
        <v>2</v>
      </c>
      <c r="FO258" s="31">
        <v>2</v>
      </c>
      <c r="FP258" s="31">
        <v>2</v>
      </c>
      <c r="FQ258" s="31">
        <v>2</v>
      </c>
      <c r="FR258" s="31">
        <v>2</v>
      </c>
      <c r="FS258" s="31">
        <v>4</v>
      </c>
      <c r="FT258" s="31">
        <v>2</v>
      </c>
      <c r="FU258" s="31">
        <v>2</v>
      </c>
      <c r="FV258" s="31">
        <v>2</v>
      </c>
      <c r="FW258" s="31">
        <v>1</v>
      </c>
      <c r="FX258" s="31">
        <v>1</v>
      </c>
      <c r="FY258" s="31">
        <v>2</v>
      </c>
      <c r="GA258" s="31">
        <v>2</v>
      </c>
      <c r="GB258" s="31">
        <v>2</v>
      </c>
      <c r="GC258" s="31">
        <v>2</v>
      </c>
      <c r="GE258" s="31">
        <v>2</v>
      </c>
      <c r="GH258" s="31">
        <v>2</v>
      </c>
      <c r="GJ258" s="31">
        <v>2</v>
      </c>
      <c r="GL258" s="31">
        <v>1</v>
      </c>
      <c r="GM258" s="31">
        <v>41883</v>
      </c>
      <c r="GO258" s="31">
        <v>2</v>
      </c>
      <c r="GQ258" s="31">
        <v>2</v>
      </c>
      <c r="GS258" s="31">
        <v>2</v>
      </c>
      <c r="GU258" s="31">
        <v>2</v>
      </c>
      <c r="GW258" s="31">
        <v>2</v>
      </c>
      <c r="GY258" s="31">
        <v>2</v>
      </c>
      <c r="HA258" s="31">
        <v>2</v>
      </c>
      <c r="HB258" s="31" t="s">
        <v>355</v>
      </c>
      <c r="HM258" s="31">
        <v>2</v>
      </c>
      <c r="HP258" s="31">
        <v>2</v>
      </c>
      <c r="HQ258" s="31">
        <v>2</v>
      </c>
      <c r="HR258" s="31">
        <v>2</v>
      </c>
      <c r="HS258" s="31">
        <v>2</v>
      </c>
      <c r="HT258" s="31">
        <v>2</v>
      </c>
      <c r="HU258" s="31">
        <v>2</v>
      </c>
      <c r="HV258" s="31">
        <v>2</v>
      </c>
      <c r="HW258" s="31" t="s">
        <v>1547</v>
      </c>
      <c r="HZ258" s="31">
        <v>2</v>
      </c>
      <c r="IA258" s="31">
        <v>2</v>
      </c>
      <c r="IB258" s="31">
        <v>2</v>
      </c>
      <c r="IC258" s="31">
        <v>2</v>
      </c>
      <c r="ID258" s="31">
        <v>2</v>
      </c>
      <c r="IE258" s="31">
        <v>2</v>
      </c>
      <c r="IF258" s="31">
        <v>2</v>
      </c>
      <c r="IJ258" s="31">
        <v>2</v>
      </c>
      <c r="IK258" s="31">
        <v>2</v>
      </c>
      <c r="IL258" s="31">
        <v>2</v>
      </c>
      <c r="IM258" s="31">
        <v>2</v>
      </c>
      <c r="IN258" s="31">
        <v>2</v>
      </c>
      <c r="IO258" s="31">
        <v>2</v>
      </c>
      <c r="IP258" s="31">
        <v>2</v>
      </c>
      <c r="IT258" s="31">
        <v>2</v>
      </c>
      <c r="IU258" s="31">
        <v>2</v>
      </c>
      <c r="IV258" s="31">
        <v>2</v>
      </c>
      <c r="IW258" s="31">
        <v>2</v>
      </c>
      <c r="IX258" s="31">
        <v>2</v>
      </c>
      <c r="IY258" s="31">
        <v>2</v>
      </c>
      <c r="IZ258" s="31">
        <v>2</v>
      </c>
      <c r="JD258" s="31">
        <v>2</v>
      </c>
      <c r="JE258" s="31">
        <v>2</v>
      </c>
      <c r="JF258" s="31">
        <v>2</v>
      </c>
      <c r="JG258" s="31">
        <v>2</v>
      </c>
      <c r="JH258" s="31">
        <v>2</v>
      </c>
      <c r="JI258" s="31">
        <v>2</v>
      </c>
      <c r="JJ258" s="31">
        <v>2</v>
      </c>
      <c r="JQ258" s="31" t="s">
        <v>1559</v>
      </c>
      <c r="JZ258" s="31">
        <v>1</v>
      </c>
      <c r="KC258" s="31">
        <v>2</v>
      </c>
      <c r="KD258" s="31" t="s">
        <v>1559</v>
      </c>
      <c r="KE258" s="31">
        <v>68</v>
      </c>
      <c r="LC258" s="31">
        <v>2</v>
      </c>
      <c r="LE258" s="31" t="s">
        <v>360</v>
      </c>
      <c r="LF258" s="31">
        <v>2</v>
      </c>
      <c r="LG258" s="31">
        <v>2</v>
      </c>
      <c r="LH258" s="31">
        <v>2</v>
      </c>
      <c r="LI258" s="31">
        <v>2</v>
      </c>
      <c r="LK258" s="31">
        <v>2</v>
      </c>
      <c r="LM258" s="31">
        <v>2</v>
      </c>
      <c r="LO258" s="31">
        <v>2</v>
      </c>
      <c r="LQ258" s="31">
        <v>2</v>
      </c>
      <c r="LS258" s="31">
        <v>2</v>
      </c>
      <c r="LU258" s="31">
        <v>2</v>
      </c>
      <c r="LW258" s="31">
        <v>2</v>
      </c>
      <c r="LY258" s="31">
        <v>2</v>
      </c>
      <c r="MA258" s="31">
        <v>2</v>
      </c>
      <c r="MC258" s="31">
        <v>2</v>
      </c>
      <c r="ME258" s="31">
        <v>2</v>
      </c>
      <c r="MG258" s="31">
        <v>2</v>
      </c>
      <c r="MI258" s="31">
        <v>2</v>
      </c>
      <c r="MK258" s="31">
        <v>2</v>
      </c>
      <c r="MM258" s="31">
        <v>2</v>
      </c>
      <c r="MO258" s="31">
        <v>2</v>
      </c>
      <c r="MQ258" s="31">
        <v>2</v>
      </c>
      <c r="MS258" s="31">
        <v>2</v>
      </c>
      <c r="MU258" s="31">
        <v>2</v>
      </c>
      <c r="MW258" s="31">
        <v>2</v>
      </c>
      <c r="MY258" s="31" t="s">
        <v>355</v>
      </c>
      <c r="NA258" s="31">
        <v>2</v>
      </c>
      <c r="NC258" s="31">
        <v>2</v>
      </c>
      <c r="NE258" s="31">
        <v>2</v>
      </c>
      <c r="NG258" s="31">
        <v>2</v>
      </c>
      <c r="NI258" s="31">
        <v>2</v>
      </c>
      <c r="NK258" s="31">
        <v>2</v>
      </c>
      <c r="NM258" s="31">
        <v>2</v>
      </c>
      <c r="NO258" s="31">
        <v>2</v>
      </c>
      <c r="NQ258" s="31">
        <v>2</v>
      </c>
      <c r="NS258" s="31">
        <v>2</v>
      </c>
      <c r="NU258" s="31">
        <v>2</v>
      </c>
      <c r="NW258" s="31">
        <v>2</v>
      </c>
      <c r="NY258" s="31">
        <v>2</v>
      </c>
      <c r="OA258" s="31">
        <v>2</v>
      </c>
      <c r="OC258" s="31">
        <v>2</v>
      </c>
      <c r="OE258" s="31">
        <v>2</v>
      </c>
      <c r="OG258" s="31">
        <v>2</v>
      </c>
      <c r="OI258" s="31">
        <v>2</v>
      </c>
      <c r="OK258" s="31">
        <v>2</v>
      </c>
      <c r="OM258" s="31">
        <v>2</v>
      </c>
      <c r="OO258" s="31">
        <v>2</v>
      </c>
      <c r="OQ258" s="31" t="s">
        <v>355</v>
      </c>
      <c r="OS258" s="31">
        <v>2</v>
      </c>
      <c r="OU258" s="31">
        <v>2</v>
      </c>
      <c r="OW258" s="31">
        <v>2</v>
      </c>
      <c r="OY258" s="31">
        <v>2</v>
      </c>
      <c r="PA258" s="31">
        <v>2</v>
      </c>
      <c r="PC258" s="31">
        <v>2</v>
      </c>
      <c r="PE258" s="31">
        <v>2</v>
      </c>
      <c r="PG258" s="31">
        <v>2</v>
      </c>
      <c r="PI258" s="31">
        <v>2</v>
      </c>
      <c r="PK258" s="31">
        <v>2</v>
      </c>
      <c r="PM258" s="31">
        <v>2</v>
      </c>
      <c r="PO258" s="31">
        <v>2</v>
      </c>
      <c r="PQ258" s="31">
        <v>2</v>
      </c>
      <c r="PS258" s="31">
        <v>2</v>
      </c>
      <c r="PU258" s="31">
        <v>2</v>
      </c>
      <c r="PW258" s="31">
        <v>2</v>
      </c>
      <c r="PY258" s="31">
        <v>2</v>
      </c>
      <c r="QA258" s="31">
        <v>2</v>
      </c>
      <c r="QC258" s="31">
        <v>2</v>
      </c>
      <c r="QE258" s="31">
        <v>2</v>
      </c>
      <c r="QG258" s="31">
        <v>2</v>
      </c>
      <c r="QI258" s="31" t="s">
        <v>355</v>
      </c>
      <c r="QK258" s="31">
        <v>1</v>
      </c>
      <c r="QL258" s="31">
        <v>2</v>
      </c>
      <c r="QM258" s="31">
        <v>2</v>
      </c>
      <c r="QN258" s="31">
        <v>2</v>
      </c>
      <c r="QO258" s="31">
        <v>2</v>
      </c>
      <c r="QP258" s="31">
        <v>2</v>
      </c>
      <c r="QQ258" s="31">
        <v>2</v>
      </c>
      <c r="QR258" s="31">
        <v>2</v>
      </c>
      <c r="QS258" s="31">
        <v>2</v>
      </c>
      <c r="QT258" s="31">
        <v>2</v>
      </c>
      <c r="QU258" s="31">
        <v>2</v>
      </c>
      <c r="QV258" s="31">
        <v>2</v>
      </c>
      <c r="QW258" s="31">
        <v>2</v>
      </c>
      <c r="QX258" s="31">
        <v>2</v>
      </c>
      <c r="QY258" s="31">
        <v>2</v>
      </c>
      <c r="QZ258" s="31">
        <v>2</v>
      </c>
      <c r="RA258" s="31">
        <v>2</v>
      </c>
      <c r="RB258" s="31">
        <v>2</v>
      </c>
      <c r="RC258" s="31">
        <v>2</v>
      </c>
      <c r="RD258" s="31">
        <v>2</v>
      </c>
      <c r="RE258" s="31">
        <v>2</v>
      </c>
      <c r="RF258" s="31">
        <v>2</v>
      </c>
      <c r="RG258" s="31">
        <v>2</v>
      </c>
      <c r="RH258" s="31">
        <v>2</v>
      </c>
      <c r="RI258" s="31">
        <v>2</v>
      </c>
      <c r="RJ258" s="31">
        <v>2</v>
      </c>
      <c r="RK258" s="31">
        <v>2</v>
      </c>
      <c r="RL258" s="31">
        <v>2</v>
      </c>
      <c r="RM258" s="31">
        <v>2</v>
      </c>
      <c r="RN258" s="31">
        <v>2</v>
      </c>
      <c r="RO258" s="31">
        <v>2</v>
      </c>
      <c r="RP258" s="31">
        <v>2</v>
      </c>
      <c r="RQ258" s="31">
        <v>2</v>
      </c>
      <c r="RR258" s="31">
        <v>2</v>
      </c>
      <c r="RS258" s="31">
        <v>2</v>
      </c>
      <c r="RT258" s="31" t="s">
        <v>1560</v>
      </c>
      <c r="RU258" s="31" t="s">
        <v>1560</v>
      </c>
      <c r="RX258" s="31">
        <v>4</v>
      </c>
      <c r="RY258" s="31">
        <v>2</v>
      </c>
      <c r="RZ258" s="31">
        <v>2</v>
      </c>
      <c r="SA258" s="31">
        <v>2</v>
      </c>
      <c r="SB258" s="31">
        <v>2</v>
      </c>
      <c r="SC258" s="31">
        <v>2</v>
      </c>
      <c r="SD258" s="31">
        <v>4</v>
      </c>
      <c r="SE258" s="31">
        <v>2</v>
      </c>
      <c r="SF258" s="31">
        <v>2</v>
      </c>
      <c r="SG258" s="31">
        <v>2</v>
      </c>
      <c r="SH258" s="31">
        <v>2</v>
      </c>
      <c r="SI258" s="31">
        <v>2</v>
      </c>
      <c r="SJ258" s="31">
        <v>1</v>
      </c>
      <c r="SK258" s="31">
        <v>2</v>
      </c>
      <c r="SL258" s="31">
        <v>2</v>
      </c>
      <c r="SM258" s="31" t="s">
        <v>1551</v>
      </c>
      <c r="SO258" s="31">
        <v>2</v>
      </c>
      <c r="SP258" s="31">
        <v>2</v>
      </c>
      <c r="SQ258" s="31">
        <v>2</v>
      </c>
      <c r="SR258" s="31">
        <v>1</v>
      </c>
      <c r="SS258" s="31">
        <v>2</v>
      </c>
      <c r="ST258" s="31">
        <v>2</v>
      </c>
      <c r="SU258" s="31">
        <v>2</v>
      </c>
      <c r="SV258" s="31">
        <v>2</v>
      </c>
      <c r="SW258" s="31" t="s">
        <v>1442</v>
      </c>
      <c r="SX258" s="31">
        <v>4</v>
      </c>
      <c r="SZ258" s="31">
        <v>2</v>
      </c>
      <c r="TA258" s="31">
        <v>2</v>
      </c>
      <c r="TB258" s="31">
        <v>2</v>
      </c>
      <c r="TC258" s="31">
        <v>2</v>
      </c>
      <c r="TD258" s="31">
        <v>2</v>
      </c>
      <c r="TE258" s="31">
        <v>2</v>
      </c>
      <c r="TF258" s="31">
        <v>2</v>
      </c>
      <c r="TG258" s="31">
        <v>1</v>
      </c>
      <c r="TH258" s="31" t="s">
        <v>1442</v>
      </c>
      <c r="TJ258" s="31" t="s">
        <v>1551</v>
      </c>
      <c r="TK258" s="31" t="s">
        <v>1442</v>
      </c>
      <c r="TQ258" s="31">
        <v>4</v>
      </c>
      <c r="TS258" s="31">
        <v>2</v>
      </c>
      <c r="TT258" s="31">
        <v>2</v>
      </c>
      <c r="TU258" s="31">
        <v>2</v>
      </c>
      <c r="TV258" s="31">
        <v>2</v>
      </c>
      <c r="TW258" s="31">
        <v>2</v>
      </c>
      <c r="TX258" s="31">
        <v>2</v>
      </c>
      <c r="TY258" s="31">
        <v>2</v>
      </c>
      <c r="TZ258" s="31">
        <v>1</v>
      </c>
      <c r="UA258" s="31">
        <v>1</v>
      </c>
    </row>
    <row r="259" spans="1:547" s="31" customFormat="1" ht="13.5" customHeight="1">
      <c r="A259" s="31">
        <f t="shared" si="3"/>
        <v>257</v>
      </c>
      <c r="B259" s="31">
        <v>257</v>
      </c>
      <c r="C259" s="31">
        <v>4</v>
      </c>
      <c r="D259" s="31" t="s">
        <v>1543</v>
      </c>
      <c r="E259" s="31" t="s">
        <v>1561</v>
      </c>
      <c r="H259" s="31">
        <v>42184</v>
      </c>
      <c r="I259" s="31">
        <v>11338</v>
      </c>
      <c r="J259" s="31">
        <v>2</v>
      </c>
      <c r="K259" s="31">
        <v>1</v>
      </c>
      <c r="L259" s="31">
        <v>5</v>
      </c>
      <c r="M259" s="31">
        <v>2</v>
      </c>
      <c r="N259" s="31">
        <v>5</v>
      </c>
      <c r="O259" s="31">
        <v>2</v>
      </c>
      <c r="P259" s="31">
        <v>4</v>
      </c>
      <c r="Q259" s="31">
        <v>2</v>
      </c>
      <c r="R259" s="31">
        <v>42064</v>
      </c>
      <c r="S259" s="31">
        <v>42064</v>
      </c>
      <c r="T259" s="31">
        <v>42156</v>
      </c>
      <c r="V259" s="31">
        <v>42508</v>
      </c>
      <c r="W259" s="31">
        <v>1</v>
      </c>
      <c r="X259" s="31">
        <v>2</v>
      </c>
      <c r="Y259" s="31">
        <v>2</v>
      </c>
      <c r="Z259" s="31">
        <v>2</v>
      </c>
      <c r="AA259" s="31">
        <v>2</v>
      </c>
      <c r="AB259" s="31">
        <v>2</v>
      </c>
      <c r="AC259" s="31">
        <v>2</v>
      </c>
      <c r="AD259" s="31">
        <v>2</v>
      </c>
      <c r="AE259" s="31">
        <v>2</v>
      </c>
      <c r="AF259" s="31">
        <v>1</v>
      </c>
      <c r="AG259" s="31">
        <v>1</v>
      </c>
      <c r="AH259" s="31">
        <v>2</v>
      </c>
      <c r="AI259" s="31">
        <v>6</v>
      </c>
      <c r="AJ259" s="31">
        <v>2</v>
      </c>
      <c r="AK259" s="31">
        <v>4</v>
      </c>
      <c r="AL259" s="31">
        <v>2</v>
      </c>
      <c r="AN259" s="31">
        <v>2</v>
      </c>
      <c r="AO259" s="31">
        <v>2</v>
      </c>
      <c r="AP259" s="31">
        <v>2</v>
      </c>
      <c r="AQ259" s="31">
        <v>2</v>
      </c>
      <c r="AR259" s="31">
        <v>1</v>
      </c>
      <c r="AS259" s="31">
        <v>2</v>
      </c>
      <c r="AT259" s="31">
        <v>2</v>
      </c>
      <c r="AU259" s="31">
        <v>2</v>
      </c>
      <c r="AW259" s="31">
        <v>1</v>
      </c>
      <c r="AY259" s="31">
        <v>1</v>
      </c>
      <c r="AZ259" s="31">
        <v>1</v>
      </c>
      <c r="BA259" s="31">
        <v>1</v>
      </c>
      <c r="BB259" s="31">
        <v>2</v>
      </c>
      <c r="BD259" s="31">
        <v>1</v>
      </c>
      <c r="BE259" s="31">
        <v>1</v>
      </c>
      <c r="BF259" s="31">
        <v>1</v>
      </c>
      <c r="BG259" s="31">
        <v>1</v>
      </c>
      <c r="BH259" s="31">
        <v>1</v>
      </c>
      <c r="BI259" s="31">
        <v>2</v>
      </c>
      <c r="BK259" s="31">
        <v>2</v>
      </c>
      <c r="BL259" s="31">
        <v>2</v>
      </c>
      <c r="BM259" s="31">
        <v>2</v>
      </c>
      <c r="BN259" s="31">
        <v>2</v>
      </c>
      <c r="BO259" s="31">
        <v>2</v>
      </c>
      <c r="BP259" s="31">
        <v>1</v>
      </c>
      <c r="BQ259" s="31">
        <v>2</v>
      </c>
      <c r="BT259" s="31">
        <v>2</v>
      </c>
      <c r="BU259" s="31">
        <v>2</v>
      </c>
      <c r="BV259" s="31">
        <v>2</v>
      </c>
      <c r="BW259" s="31">
        <v>2</v>
      </c>
      <c r="BX259" s="31">
        <v>2</v>
      </c>
      <c r="BY259" s="31">
        <v>1</v>
      </c>
      <c r="BZ259" s="31">
        <v>2</v>
      </c>
      <c r="CA259" s="31">
        <v>2</v>
      </c>
      <c r="CB259" s="31">
        <v>2</v>
      </c>
      <c r="CC259" s="31">
        <v>1</v>
      </c>
      <c r="CD259" s="31">
        <v>1</v>
      </c>
      <c r="CH259" s="31">
        <v>1</v>
      </c>
      <c r="CM259" s="31">
        <v>11</v>
      </c>
      <c r="CN259" s="31">
        <v>13</v>
      </c>
      <c r="CO259" s="31">
        <v>5</v>
      </c>
      <c r="CP259" s="31">
        <v>7</v>
      </c>
      <c r="DA259" s="31">
        <v>2</v>
      </c>
      <c r="DF259" s="31">
        <v>4</v>
      </c>
      <c r="DG259" s="31">
        <v>4</v>
      </c>
      <c r="DH259" s="31">
        <v>4</v>
      </c>
      <c r="DI259" s="31">
        <v>2</v>
      </c>
      <c r="DJ259" s="31">
        <v>1</v>
      </c>
      <c r="DK259" s="31">
        <v>1</v>
      </c>
      <c r="DL259" s="31">
        <v>2</v>
      </c>
      <c r="DM259" s="31">
        <v>3</v>
      </c>
      <c r="DN259" s="31">
        <v>2</v>
      </c>
      <c r="DO259" s="31">
        <v>4</v>
      </c>
      <c r="DP259" s="31">
        <v>2</v>
      </c>
      <c r="DQ259" s="31">
        <v>4</v>
      </c>
      <c r="DR259" s="31">
        <v>33</v>
      </c>
      <c r="DS259" s="31">
        <v>3.8046875</v>
      </c>
      <c r="EB259" s="31">
        <v>0.93</v>
      </c>
      <c r="EC259" s="31">
        <v>0.8</v>
      </c>
      <c r="ED259" s="31">
        <v>1.3</v>
      </c>
      <c r="EE259" s="31" t="s">
        <v>1546</v>
      </c>
      <c r="EV259" s="31">
        <v>1</v>
      </c>
      <c r="EW259" s="31">
        <v>2</v>
      </c>
      <c r="EX259" s="31">
        <v>2</v>
      </c>
      <c r="EY259" s="31">
        <v>2</v>
      </c>
      <c r="EZ259" s="31">
        <v>1</v>
      </c>
      <c r="FD259" s="31">
        <v>86</v>
      </c>
      <c r="FE259" s="31">
        <v>84</v>
      </c>
      <c r="FF259" s="31">
        <v>1.0900000000000001</v>
      </c>
      <c r="FG259" s="31">
        <v>1.1100000000000001</v>
      </c>
      <c r="FH259" s="31">
        <v>81</v>
      </c>
      <c r="FK259" s="31">
        <v>1</v>
      </c>
      <c r="FL259" s="31">
        <v>2</v>
      </c>
      <c r="FM259" s="31">
        <v>1</v>
      </c>
      <c r="FN259" s="31">
        <v>2</v>
      </c>
      <c r="FO259" s="31">
        <v>2</v>
      </c>
      <c r="FP259" s="31">
        <v>2</v>
      </c>
      <c r="FQ259" s="31">
        <v>2</v>
      </c>
      <c r="FR259" s="31">
        <v>2</v>
      </c>
      <c r="FS259" s="31">
        <v>4</v>
      </c>
      <c r="FT259" s="31">
        <v>2</v>
      </c>
      <c r="FU259" s="31">
        <v>2</v>
      </c>
      <c r="FV259" s="31">
        <v>2</v>
      </c>
      <c r="FW259" s="31">
        <v>1</v>
      </c>
      <c r="FX259" s="31">
        <v>1</v>
      </c>
      <c r="FY259" s="31">
        <v>2</v>
      </c>
      <c r="GA259" s="31">
        <v>2</v>
      </c>
      <c r="GB259" s="31">
        <v>2</v>
      </c>
      <c r="GC259" s="31">
        <v>1</v>
      </c>
      <c r="GE259" s="31">
        <v>1</v>
      </c>
      <c r="GG259" s="31">
        <v>1</v>
      </c>
      <c r="GH259" s="31">
        <v>2</v>
      </c>
      <c r="GJ259" s="31">
        <v>1</v>
      </c>
      <c r="GL259" s="31">
        <v>1</v>
      </c>
      <c r="GM259" s="31">
        <v>42156</v>
      </c>
      <c r="GO259" s="31">
        <v>1</v>
      </c>
      <c r="GQ259" s="31">
        <v>2</v>
      </c>
      <c r="GS259" s="31">
        <v>2</v>
      </c>
      <c r="GU259" s="31">
        <v>2</v>
      </c>
      <c r="GW259" s="31">
        <v>2</v>
      </c>
      <c r="GY259" s="31">
        <v>2</v>
      </c>
      <c r="HA259" s="31">
        <v>2</v>
      </c>
      <c r="HB259" s="31" t="s">
        <v>355</v>
      </c>
      <c r="HM259" s="31">
        <v>2</v>
      </c>
      <c r="HP259" s="31">
        <v>2</v>
      </c>
      <c r="HQ259" s="31">
        <v>2</v>
      </c>
      <c r="HR259" s="31">
        <v>2</v>
      </c>
      <c r="HS259" s="31">
        <v>2</v>
      </c>
      <c r="HT259" s="31">
        <v>2</v>
      </c>
      <c r="HU259" s="31">
        <v>2</v>
      </c>
      <c r="HV259" s="31">
        <v>2</v>
      </c>
      <c r="HW259" s="31" t="s">
        <v>1547</v>
      </c>
      <c r="HZ259" s="31">
        <v>2</v>
      </c>
      <c r="IA259" s="31">
        <v>2</v>
      </c>
      <c r="IB259" s="31">
        <v>2</v>
      </c>
      <c r="IC259" s="31">
        <v>2</v>
      </c>
      <c r="ID259" s="31">
        <v>2</v>
      </c>
      <c r="IE259" s="31">
        <v>2</v>
      </c>
      <c r="IF259" s="31">
        <v>2</v>
      </c>
      <c r="IJ259" s="31">
        <v>2</v>
      </c>
      <c r="IK259" s="31">
        <v>2</v>
      </c>
      <c r="IL259" s="31">
        <v>2</v>
      </c>
      <c r="IM259" s="31">
        <v>2</v>
      </c>
      <c r="IN259" s="31">
        <v>2</v>
      </c>
      <c r="IO259" s="31">
        <v>2</v>
      </c>
      <c r="IP259" s="31">
        <v>2</v>
      </c>
      <c r="IT259" s="31">
        <v>2</v>
      </c>
      <c r="IU259" s="31">
        <v>2</v>
      </c>
      <c r="IV259" s="31">
        <v>2</v>
      </c>
      <c r="IW259" s="31">
        <v>2</v>
      </c>
      <c r="IX259" s="31">
        <v>2</v>
      </c>
      <c r="IY259" s="31">
        <v>2</v>
      </c>
      <c r="IZ259" s="31">
        <v>2</v>
      </c>
      <c r="JD259" s="31">
        <v>2</v>
      </c>
      <c r="JE259" s="31">
        <v>2</v>
      </c>
      <c r="JF259" s="31">
        <v>2</v>
      </c>
      <c r="JG259" s="31">
        <v>2</v>
      </c>
      <c r="JH259" s="31">
        <v>2</v>
      </c>
      <c r="JI259" s="31">
        <v>2</v>
      </c>
      <c r="JJ259" s="31">
        <v>2</v>
      </c>
      <c r="JT259" s="31" t="s">
        <v>1562</v>
      </c>
      <c r="JZ259" s="31">
        <v>2</v>
      </c>
      <c r="KA259" s="31" t="s">
        <v>1563</v>
      </c>
      <c r="KB259" s="31">
        <v>90</v>
      </c>
      <c r="KC259" s="31">
        <v>2</v>
      </c>
      <c r="KD259" s="31" t="s">
        <v>1563</v>
      </c>
      <c r="KE259" s="31">
        <v>90</v>
      </c>
      <c r="LC259" s="31">
        <v>2</v>
      </c>
      <c r="LF259" s="31">
        <v>2</v>
      </c>
      <c r="LG259" s="31">
        <v>2</v>
      </c>
      <c r="LH259" s="31">
        <v>2</v>
      </c>
      <c r="LI259" s="31">
        <v>2</v>
      </c>
      <c r="LK259" s="31">
        <v>2</v>
      </c>
      <c r="LM259" s="31">
        <v>2</v>
      </c>
      <c r="LO259" s="31">
        <v>2</v>
      </c>
      <c r="LQ259" s="31">
        <v>2</v>
      </c>
      <c r="LS259" s="31">
        <v>2</v>
      </c>
      <c r="LU259" s="31">
        <v>2</v>
      </c>
      <c r="LW259" s="31">
        <v>2</v>
      </c>
      <c r="LY259" s="31">
        <v>2</v>
      </c>
      <c r="MA259" s="31">
        <v>2</v>
      </c>
      <c r="MC259" s="31">
        <v>2</v>
      </c>
      <c r="ME259" s="31">
        <v>2</v>
      </c>
      <c r="MG259" s="31">
        <v>2</v>
      </c>
      <c r="MI259" s="31">
        <v>2</v>
      </c>
      <c r="MK259" s="31">
        <v>2</v>
      </c>
      <c r="MM259" s="31">
        <v>2</v>
      </c>
      <c r="MO259" s="31">
        <v>2</v>
      </c>
      <c r="MQ259" s="31">
        <v>2</v>
      </c>
      <c r="MS259" s="31">
        <v>2</v>
      </c>
      <c r="MU259" s="31">
        <v>2</v>
      </c>
      <c r="MW259" s="31">
        <v>2</v>
      </c>
      <c r="MY259" s="31" t="s">
        <v>355</v>
      </c>
      <c r="NA259" s="31">
        <v>2</v>
      </c>
      <c r="NC259" s="31">
        <v>2</v>
      </c>
      <c r="NE259" s="31">
        <v>2</v>
      </c>
      <c r="NG259" s="31">
        <v>2</v>
      </c>
      <c r="NI259" s="31">
        <v>2</v>
      </c>
      <c r="NK259" s="31">
        <v>2</v>
      </c>
      <c r="NM259" s="31">
        <v>2</v>
      </c>
      <c r="NO259" s="31">
        <v>2</v>
      </c>
      <c r="NQ259" s="31">
        <v>2</v>
      </c>
      <c r="NS259" s="31">
        <v>2</v>
      </c>
      <c r="NU259" s="31">
        <v>2</v>
      </c>
      <c r="NW259" s="31">
        <v>2</v>
      </c>
      <c r="NY259" s="31">
        <v>2</v>
      </c>
      <c r="OA259" s="31">
        <v>2</v>
      </c>
      <c r="OC259" s="31">
        <v>2</v>
      </c>
      <c r="OE259" s="31">
        <v>2</v>
      </c>
      <c r="OG259" s="31">
        <v>2</v>
      </c>
      <c r="OI259" s="31">
        <v>2</v>
      </c>
      <c r="OK259" s="31">
        <v>2</v>
      </c>
      <c r="OM259" s="31">
        <v>2</v>
      </c>
      <c r="OO259" s="31">
        <v>2</v>
      </c>
      <c r="OQ259" s="31" t="s">
        <v>355</v>
      </c>
      <c r="OS259" s="31">
        <v>2</v>
      </c>
      <c r="OU259" s="31">
        <v>2</v>
      </c>
      <c r="OW259" s="31">
        <v>2</v>
      </c>
      <c r="OY259" s="31">
        <v>2</v>
      </c>
      <c r="PA259" s="31">
        <v>2</v>
      </c>
      <c r="PC259" s="31">
        <v>2</v>
      </c>
      <c r="PE259" s="31">
        <v>2</v>
      </c>
      <c r="PG259" s="31">
        <v>2</v>
      </c>
      <c r="PI259" s="31">
        <v>2</v>
      </c>
      <c r="PK259" s="31">
        <v>2</v>
      </c>
      <c r="PM259" s="31">
        <v>2</v>
      </c>
      <c r="PO259" s="31">
        <v>2</v>
      </c>
      <c r="PQ259" s="31">
        <v>2</v>
      </c>
      <c r="PS259" s="31">
        <v>2</v>
      </c>
      <c r="PU259" s="31">
        <v>2</v>
      </c>
      <c r="PW259" s="31">
        <v>2</v>
      </c>
      <c r="PY259" s="31">
        <v>2</v>
      </c>
      <c r="QA259" s="31">
        <v>2</v>
      </c>
      <c r="QC259" s="31">
        <v>2</v>
      </c>
      <c r="QE259" s="31">
        <v>2</v>
      </c>
      <c r="QG259" s="31">
        <v>2</v>
      </c>
      <c r="QI259" s="31" t="s">
        <v>355</v>
      </c>
      <c r="QK259" s="31">
        <v>2</v>
      </c>
      <c r="QL259" s="31">
        <v>2</v>
      </c>
      <c r="QM259" s="31">
        <v>2</v>
      </c>
      <c r="QN259" s="31">
        <v>2</v>
      </c>
      <c r="QO259" s="31">
        <v>2</v>
      </c>
      <c r="QP259" s="31">
        <v>2</v>
      </c>
      <c r="QQ259" s="31">
        <v>2</v>
      </c>
      <c r="QR259" s="31">
        <v>2</v>
      </c>
      <c r="QS259" s="31">
        <v>2</v>
      </c>
      <c r="QT259" s="31">
        <v>2</v>
      </c>
      <c r="QU259" s="31">
        <v>2</v>
      </c>
      <c r="QV259" s="31">
        <v>2</v>
      </c>
      <c r="QW259" s="31">
        <v>2</v>
      </c>
      <c r="QX259" s="31">
        <v>2</v>
      </c>
      <c r="QY259" s="31">
        <v>2</v>
      </c>
      <c r="QZ259" s="31">
        <v>2</v>
      </c>
      <c r="RA259" s="31">
        <v>1</v>
      </c>
      <c r="RB259" s="31">
        <v>2</v>
      </c>
      <c r="RC259" s="31">
        <v>2</v>
      </c>
      <c r="RD259" s="31">
        <v>1</v>
      </c>
      <c r="RE259" s="31">
        <v>1</v>
      </c>
      <c r="RF259" s="31">
        <v>2</v>
      </c>
      <c r="RG259" s="31">
        <v>2</v>
      </c>
      <c r="RH259" s="31">
        <v>2</v>
      </c>
      <c r="RI259" s="31">
        <v>2</v>
      </c>
      <c r="RJ259" s="31">
        <v>2</v>
      </c>
      <c r="RK259" s="31">
        <v>2</v>
      </c>
      <c r="RL259" s="31">
        <v>2</v>
      </c>
      <c r="RM259" s="31">
        <v>2</v>
      </c>
      <c r="RN259" s="31">
        <v>2</v>
      </c>
      <c r="RO259" s="31">
        <v>2</v>
      </c>
      <c r="RP259" s="31">
        <v>2</v>
      </c>
      <c r="RQ259" s="31">
        <v>2</v>
      </c>
      <c r="RR259" s="31">
        <v>1</v>
      </c>
      <c r="RS259" s="31">
        <v>2</v>
      </c>
      <c r="RT259" s="31" t="s">
        <v>362</v>
      </c>
      <c r="RU259" s="31" t="s">
        <v>1564</v>
      </c>
      <c r="RX259" s="31">
        <v>4</v>
      </c>
      <c r="RY259" s="31">
        <v>2</v>
      </c>
      <c r="RZ259" s="31">
        <v>2</v>
      </c>
      <c r="SA259" s="31">
        <v>2</v>
      </c>
      <c r="SB259" s="31">
        <v>2</v>
      </c>
      <c r="SC259" s="31">
        <v>2</v>
      </c>
      <c r="SD259" s="31">
        <v>4</v>
      </c>
      <c r="SE259" s="31">
        <v>2</v>
      </c>
      <c r="SF259" s="31">
        <v>2</v>
      </c>
      <c r="SG259" s="31">
        <v>2</v>
      </c>
      <c r="SH259" s="31">
        <v>2</v>
      </c>
      <c r="SI259" s="31">
        <v>2</v>
      </c>
      <c r="SJ259" s="31">
        <v>2</v>
      </c>
      <c r="SK259" s="31">
        <v>2</v>
      </c>
      <c r="SL259" s="31">
        <v>2</v>
      </c>
      <c r="SM259" s="31" t="s">
        <v>1442</v>
      </c>
      <c r="SO259" s="31">
        <v>2</v>
      </c>
      <c r="SP259" s="31">
        <v>2</v>
      </c>
      <c r="SQ259" s="31">
        <v>2</v>
      </c>
      <c r="SR259" s="31">
        <v>1</v>
      </c>
      <c r="SS259" s="31">
        <v>2</v>
      </c>
      <c r="ST259" s="31">
        <v>2</v>
      </c>
      <c r="SU259" s="31">
        <v>2</v>
      </c>
      <c r="SV259" s="31">
        <v>2</v>
      </c>
      <c r="SW259" s="31" t="s">
        <v>1442</v>
      </c>
      <c r="SX259" s="31">
        <v>1</v>
      </c>
      <c r="SZ259" s="31">
        <v>2</v>
      </c>
      <c r="TA259" s="31">
        <v>2</v>
      </c>
      <c r="TB259" s="31">
        <v>2</v>
      </c>
      <c r="TC259" s="31">
        <v>2</v>
      </c>
      <c r="TD259" s="31">
        <v>2</v>
      </c>
      <c r="TE259" s="31">
        <v>2</v>
      </c>
      <c r="TF259" s="31">
        <v>2</v>
      </c>
      <c r="TG259" s="31">
        <v>2</v>
      </c>
      <c r="TH259" s="31" t="s">
        <v>1442</v>
      </c>
      <c r="TJ259" s="31" t="s">
        <v>1442</v>
      </c>
      <c r="TK259" s="31" t="s">
        <v>1442</v>
      </c>
      <c r="TL259" s="31" t="s">
        <v>1442</v>
      </c>
      <c r="TQ259" s="31">
        <v>3</v>
      </c>
      <c r="TS259" s="31">
        <v>2</v>
      </c>
      <c r="TT259" s="31">
        <v>2</v>
      </c>
      <c r="TU259" s="31">
        <v>2</v>
      </c>
      <c r="TV259" s="31">
        <v>2</v>
      </c>
      <c r="TW259" s="31">
        <v>2</v>
      </c>
      <c r="TX259" s="31">
        <v>2</v>
      </c>
      <c r="TY259" s="31">
        <v>2</v>
      </c>
      <c r="TZ259" s="31">
        <v>1</v>
      </c>
      <c r="UA259" s="31">
        <v>1</v>
      </c>
    </row>
    <row r="260" spans="1:547" s="31" customFormat="1" ht="13.5" customHeight="1">
      <c r="A260" s="31">
        <f t="shared" si="3"/>
        <v>258</v>
      </c>
      <c r="B260" s="31">
        <v>258</v>
      </c>
      <c r="C260" s="31">
        <v>5</v>
      </c>
      <c r="D260" s="31" t="s">
        <v>1543</v>
      </c>
      <c r="E260" s="31" t="s">
        <v>1565</v>
      </c>
      <c r="H260" s="31">
        <v>42108</v>
      </c>
      <c r="I260" s="31">
        <v>17647</v>
      </c>
      <c r="J260" s="31">
        <v>1</v>
      </c>
      <c r="K260" s="31">
        <v>1</v>
      </c>
      <c r="L260" s="31">
        <v>3</v>
      </c>
      <c r="N260" s="31">
        <v>3</v>
      </c>
      <c r="P260" s="31">
        <v>3</v>
      </c>
      <c r="R260" s="31">
        <v>41183</v>
      </c>
      <c r="S260" s="31">
        <v>41183</v>
      </c>
      <c r="T260" s="31">
        <v>41883</v>
      </c>
      <c r="W260" s="31">
        <v>1</v>
      </c>
      <c r="X260" s="31">
        <v>2</v>
      </c>
      <c r="Y260" s="31">
        <v>2</v>
      </c>
      <c r="Z260" s="31">
        <v>2</v>
      </c>
      <c r="AA260" s="31">
        <v>2</v>
      </c>
      <c r="AB260" s="31">
        <v>2</v>
      </c>
      <c r="AC260" s="31">
        <v>2</v>
      </c>
      <c r="AD260" s="31">
        <v>2</v>
      </c>
      <c r="AE260" s="31">
        <v>3</v>
      </c>
      <c r="AF260" s="31">
        <v>2</v>
      </c>
      <c r="AG260" s="31">
        <v>1</v>
      </c>
      <c r="AH260" s="31">
        <v>1</v>
      </c>
      <c r="AI260" s="31">
        <v>6</v>
      </c>
      <c r="AJ260" s="31">
        <v>2</v>
      </c>
      <c r="AK260" s="31">
        <v>4</v>
      </c>
      <c r="AL260" s="31">
        <v>2</v>
      </c>
      <c r="AN260" s="31">
        <v>2</v>
      </c>
      <c r="AO260" s="31">
        <v>2</v>
      </c>
      <c r="AP260" s="31">
        <v>1</v>
      </c>
      <c r="AQ260" s="31">
        <v>1</v>
      </c>
      <c r="AR260" s="31">
        <v>1</v>
      </c>
      <c r="AS260" s="31">
        <v>2</v>
      </c>
      <c r="AT260" s="31">
        <v>2</v>
      </c>
      <c r="AU260" s="31">
        <v>1</v>
      </c>
      <c r="AW260" s="31">
        <v>2</v>
      </c>
      <c r="AY260" s="31">
        <v>2</v>
      </c>
      <c r="AZ260" s="31">
        <v>2</v>
      </c>
      <c r="BA260" s="31">
        <v>2</v>
      </c>
      <c r="BB260" s="31">
        <v>2</v>
      </c>
      <c r="BD260" s="31">
        <v>1</v>
      </c>
      <c r="BE260" s="31">
        <v>2</v>
      </c>
      <c r="BF260" s="31">
        <v>2</v>
      </c>
      <c r="BG260" s="31">
        <v>1</v>
      </c>
      <c r="BH260" s="31">
        <v>2</v>
      </c>
      <c r="BI260" s="31">
        <v>2</v>
      </c>
      <c r="BK260" s="31">
        <v>1</v>
      </c>
      <c r="BL260" s="31">
        <v>2</v>
      </c>
      <c r="BM260" s="31">
        <v>2</v>
      </c>
      <c r="BN260" s="31">
        <v>2</v>
      </c>
      <c r="BO260" s="31">
        <v>2</v>
      </c>
      <c r="BP260" s="31">
        <v>1</v>
      </c>
      <c r="BQ260" s="31">
        <v>1</v>
      </c>
      <c r="BT260" s="31">
        <v>2</v>
      </c>
      <c r="BU260" s="31">
        <v>2</v>
      </c>
      <c r="BV260" s="31">
        <v>2</v>
      </c>
      <c r="BW260" s="31">
        <v>2</v>
      </c>
      <c r="BX260" s="31">
        <v>2</v>
      </c>
      <c r="BY260" s="31">
        <v>1</v>
      </c>
      <c r="BZ260" s="31">
        <v>2</v>
      </c>
      <c r="CA260" s="31">
        <v>2</v>
      </c>
      <c r="CB260" s="31">
        <v>2</v>
      </c>
      <c r="CC260" s="31">
        <v>2</v>
      </c>
      <c r="CD260" s="31">
        <v>1</v>
      </c>
      <c r="CH260" s="31">
        <v>1</v>
      </c>
      <c r="CM260" s="31">
        <v>23</v>
      </c>
      <c r="CN260" s="31">
        <v>1</v>
      </c>
      <c r="DA260" s="31">
        <v>4</v>
      </c>
      <c r="DB260" s="31">
        <v>1</v>
      </c>
      <c r="DC260" s="31">
        <v>24</v>
      </c>
      <c r="DF260" s="31">
        <v>3</v>
      </c>
      <c r="DG260" s="31">
        <v>2</v>
      </c>
      <c r="DH260" s="31">
        <v>4</v>
      </c>
      <c r="DI260" s="31">
        <v>4</v>
      </c>
      <c r="DJ260" s="31">
        <v>3</v>
      </c>
      <c r="DK260" s="31">
        <v>3</v>
      </c>
      <c r="DL260" s="31">
        <v>1</v>
      </c>
      <c r="DM260" s="31">
        <v>2</v>
      </c>
      <c r="DN260" s="31">
        <v>0</v>
      </c>
      <c r="DO260" s="31">
        <v>4</v>
      </c>
      <c r="DP260" s="31">
        <v>4</v>
      </c>
      <c r="DQ260" s="31">
        <v>4</v>
      </c>
      <c r="DR260" s="31">
        <v>34</v>
      </c>
      <c r="DS260" s="31">
        <v>0.46067567567567502</v>
      </c>
      <c r="DT260" s="31">
        <v>183</v>
      </c>
      <c r="DW260" s="31" t="s">
        <v>1545</v>
      </c>
      <c r="EB260" s="31">
        <v>0.64</v>
      </c>
      <c r="EC260" s="31">
        <v>0.5</v>
      </c>
      <c r="ED260" s="31">
        <v>1.1000000000000001</v>
      </c>
      <c r="EE260" s="31" t="s">
        <v>1546</v>
      </c>
      <c r="EF260" s="31">
        <v>162</v>
      </c>
      <c r="EH260" s="31">
        <v>190</v>
      </c>
      <c r="EI260" s="31" t="s">
        <v>1546</v>
      </c>
      <c r="ER260" s="31">
        <v>80</v>
      </c>
      <c r="ES260" s="31">
        <v>35</v>
      </c>
      <c r="ET260" s="31">
        <v>150</v>
      </c>
      <c r="EU260" s="31" t="s">
        <v>1546</v>
      </c>
      <c r="EV260" s="31">
        <v>2</v>
      </c>
      <c r="EW260" s="31">
        <v>2</v>
      </c>
      <c r="EX260" s="31">
        <v>2</v>
      </c>
      <c r="EY260" s="31">
        <v>2</v>
      </c>
      <c r="FA260" s="31">
        <v>1</v>
      </c>
      <c r="FB260" s="31">
        <v>1</v>
      </c>
      <c r="FC260" s="31">
        <v>1</v>
      </c>
      <c r="FD260" s="31">
        <v>101</v>
      </c>
      <c r="FE260" s="31">
        <v>97</v>
      </c>
      <c r="FF260" s="31">
        <v>0.55400000000000005</v>
      </c>
      <c r="FG260" s="31">
        <v>0.91</v>
      </c>
      <c r="FK260" s="31">
        <v>1</v>
      </c>
      <c r="FL260" s="31">
        <v>2</v>
      </c>
      <c r="FM260" s="31">
        <v>2</v>
      </c>
      <c r="FN260" s="31">
        <v>2</v>
      </c>
      <c r="FO260" s="31">
        <v>2</v>
      </c>
      <c r="FP260" s="31">
        <v>2</v>
      </c>
      <c r="FQ260" s="31">
        <v>2</v>
      </c>
      <c r="FR260" s="31">
        <v>2</v>
      </c>
      <c r="FS260" s="31">
        <v>4</v>
      </c>
      <c r="FT260" s="31">
        <v>2</v>
      </c>
      <c r="FU260" s="31">
        <v>2</v>
      </c>
      <c r="FV260" s="31">
        <v>2</v>
      </c>
      <c r="FW260" s="31">
        <v>1</v>
      </c>
      <c r="FX260" s="31">
        <v>1</v>
      </c>
      <c r="FY260" s="31">
        <v>2</v>
      </c>
      <c r="GA260" s="31">
        <v>2</v>
      </c>
      <c r="GB260" s="31">
        <v>2</v>
      </c>
      <c r="GC260" s="31">
        <v>2</v>
      </c>
      <c r="GE260" s="31">
        <v>2</v>
      </c>
      <c r="GH260" s="31">
        <v>2</v>
      </c>
      <c r="GJ260" s="31">
        <v>2</v>
      </c>
      <c r="GL260" s="31">
        <v>1</v>
      </c>
      <c r="GM260" s="31">
        <v>41913</v>
      </c>
      <c r="GO260" s="31">
        <v>2</v>
      </c>
      <c r="GQ260" s="31">
        <v>1</v>
      </c>
      <c r="GS260" s="31">
        <v>2</v>
      </c>
      <c r="GU260" s="31">
        <v>2</v>
      </c>
      <c r="GW260" s="31">
        <v>2</v>
      </c>
      <c r="HB260" s="31" t="s">
        <v>355</v>
      </c>
      <c r="HM260" s="31">
        <v>2</v>
      </c>
      <c r="HP260" s="31">
        <v>2</v>
      </c>
      <c r="HQ260" s="31">
        <v>2</v>
      </c>
      <c r="HR260" s="31">
        <v>2</v>
      </c>
      <c r="HS260" s="31">
        <v>2</v>
      </c>
      <c r="HT260" s="31">
        <v>2</v>
      </c>
      <c r="HU260" s="31">
        <v>2</v>
      </c>
      <c r="HV260" s="31">
        <v>2</v>
      </c>
      <c r="HW260" s="31" t="s">
        <v>1547</v>
      </c>
      <c r="HZ260" s="31">
        <v>2</v>
      </c>
      <c r="IA260" s="31">
        <v>2</v>
      </c>
      <c r="IB260" s="31">
        <v>2</v>
      </c>
      <c r="IC260" s="31">
        <v>2</v>
      </c>
      <c r="ID260" s="31">
        <v>2</v>
      </c>
      <c r="IE260" s="31">
        <v>2</v>
      </c>
      <c r="IF260" s="31">
        <v>2</v>
      </c>
      <c r="IJ260" s="31">
        <v>2</v>
      </c>
      <c r="IK260" s="31">
        <v>2</v>
      </c>
      <c r="IL260" s="31">
        <v>2</v>
      </c>
      <c r="IM260" s="31">
        <v>2</v>
      </c>
      <c r="IN260" s="31">
        <v>2</v>
      </c>
      <c r="IO260" s="31">
        <v>2</v>
      </c>
      <c r="IP260" s="31">
        <v>2</v>
      </c>
      <c r="IT260" s="31">
        <v>2</v>
      </c>
      <c r="IU260" s="31">
        <v>2</v>
      </c>
      <c r="IV260" s="31">
        <v>2</v>
      </c>
      <c r="IW260" s="31">
        <v>2</v>
      </c>
      <c r="IX260" s="31">
        <v>2</v>
      </c>
      <c r="IY260" s="31">
        <v>2</v>
      </c>
      <c r="IZ260" s="31">
        <v>2</v>
      </c>
      <c r="JD260" s="31">
        <v>2</v>
      </c>
      <c r="JE260" s="31">
        <v>2</v>
      </c>
      <c r="JF260" s="31">
        <v>2</v>
      </c>
      <c r="JG260" s="31">
        <v>2</v>
      </c>
      <c r="JH260" s="31">
        <v>2</v>
      </c>
      <c r="JI260" s="31">
        <v>2</v>
      </c>
      <c r="JJ260" s="31">
        <v>2</v>
      </c>
      <c r="JN260" s="31" t="s">
        <v>1566</v>
      </c>
      <c r="JO260" s="31" t="s">
        <v>1567</v>
      </c>
      <c r="JZ260" s="31">
        <v>2</v>
      </c>
      <c r="KA260" s="31" t="s">
        <v>1566</v>
      </c>
      <c r="KB260" s="31">
        <v>85</v>
      </c>
      <c r="KC260" s="31">
        <v>2</v>
      </c>
      <c r="KD260" s="31" t="s">
        <v>1567</v>
      </c>
      <c r="KE260" s="31">
        <v>78</v>
      </c>
      <c r="LC260" s="31">
        <v>2</v>
      </c>
      <c r="LF260" s="31">
        <v>2</v>
      </c>
      <c r="LG260" s="31">
        <v>2</v>
      </c>
      <c r="LH260" s="31">
        <v>2</v>
      </c>
      <c r="LI260" s="31">
        <v>2</v>
      </c>
      <c r="LK260" s="31">
        <v>2</v>
      </c>
      <c r="LM260" s="31">
        <v>2</v>
      </c>
      <c r="LO260" s="31">
        <v>2</v>
      </c>
      <c r="LQ260" s="31">
        <v>2</v>
      </c>
      <c r="LS260" s="31">
        <v>2</v>
      </c>
      <c r="LU260" s="31">
        <v>2</v>
      </c>
      <c r="LW260" s="31">
        <v>2</v>
      </c>
      <c r="LY260" s="31">
        <v>2</v>
      </c>
      <c r="MA260" s="31">
        <v>2</v>
      </c>
      <c r="MC260" s="31">
        <v>2</v>
      </c>
      <c r="ME260" s="31">
        <v>2</v>
      </c>
      <c r="MG260" s="31">
        <v>2</v>
      </c>
      <c r="MI260" s="31">
        <v>2</v>
      </c>
      <c r="MK260" s="31">
        <v>2</v>
      </c>
      <c r="MM260" s="31">
        <v>2</v>
      </c>
      <c r="MO260" s="31">
        <v>2</v>
      </c>
      <c r="MQ260" s="31">
        <v>2</v>
      </c>
      <c r="MS260" s="31">
        <v>2</v>
      </c>
      <c r="MU260" s="31">
        <v>2</v>
      </c>
      <c r="MW260" s="31">
        <v>2</v>
      </c>
      <c r="MY260" s="31" t="s">
        <v>355</v>
      </c>
      <c r="NA260" s="31">
        <v>2</v>
      </c>
      <c r="NC260" s="31">
        <v>2</v>
      </c>
      <c r="NE260" s="31">
        <v>2</v>
      </c>
      <c r="NG260" s="31">
        <v>2</v>
      </c>
      <c r="NI260" s="31">
        <v>2</v>
      </c>
      <c r="NK260" s="31">
        <v>2</v>
      </c>
      <c r="NM260" s="31">
        <v>2</v>
      </c>
      <c r="NO260" s="31">
        <v>2</v>
      </c>
      <c r="NQ260" s="31">
        <v>2</v>
      </c>
      <c r="NS260" s="31">
        <v>2</v>
      </c>
      <c r="NU260" s="31">
        <v>2</v>
      </c>
      <c r="NW260" s="31">
        <v>2</v>
      </c>
      <c r="NY260" s="31">
        <v>2</v>
      </c>
      <c r="OA260" s="31">
        <v>2</v>
      </c>
      <c r="OC260" s="31">
        <v>2</v>
      </c>
      <c r="OE260" s="31">
        <v>2</v>
      </c>
      <c r="OG260" s="31">
        <v>2</v>
      </c>
      <c r="OI260" s="31">
        <v>2</v>
      </c>
      <c r="OK260" s="31">
        <v>2</v>
      </c>
      <c r="OM260" s="31">
        <v>2</v>
      </c>
      <c r="OO260" s="31">
        <v>2</v>
      </c>
      <c r="OQ260" s="31" t="s">
        <v>355</v>
      </c>
      <c r="OS260" s="31">
        <v>2</v>
      </c>
      <c r="OU260" s="31">
        <v>2</v>
      </c>
      <c r="OW260" s="31">
        <v>2</v>
      </c>
      <c r="OY260" s="31">
        <v>2</v>
      </c>
      <c r="PA260" s="31">
        <v>2</v>
      </c>
      <c r="PC260" s="31">
        <v>2</v>
      </c>
      <c r="PE260" s="31">
        <v>2</v>
      </c>
      <c r="PG260" s="31">
        <v>2</v>
      </c>
      <c r="PI260" s="31">
        <v>2</v>
      </c>
      <c r="PK260" s="31">
        <v>2</v>
      </c>
      <c r="PM260" s="31">
        <v>2</v>
      </c>
      <c r="PO260" s="31">
        <v>2</v>
      </c>
      <c r="PQ260" s="31">
        <v>2</v>
      </c>
      <c r="PS260" s="31">
        <v>2</v>
      </c>
      <c r="PU260" s="31">
        <v>2</v>
      </c>
      <c r="PW260" s="31">
        <v>2</v>
      </c>
      <c r="PY260" s="31">
        <v>2</v>
      </c>
      <c r="QA260" s="31">
        <v>2</v>
      </c>
      <c r="QC260" s="31">
        <v>2</v>
      </c>
      <c r="QE260" s="31">
        <v>2</v>
      </c>
      <c r="QG260" s="31">
        <v>2</v>
      </c>
      <c r="QI260" s="31" t="s">
        <v>355</v>
      </c>
      <c r="QK260" s="31">
        <v>2</v>
      </c>
      <c r="QL260" s="31">
        <v>2</v>
      </c>
      <c r="QM260" s="31">
        <v>2</v>
      </c>
      <c r="QN260" s="31">
        <v>2</v>
      </c>
      <c r="QO260" s="31">
        <v>2</v>
      </c>
      <c r="QP260" s="31">
        <v>2</v>
      </c>
      <c r="QQ260" s="31">
        <v>2</v>
      </c>
      <c r="QR260" s="31">
        <v>2</v>
      </c>
      <c r="QS260" s="31">
        <v>2</v>
      </c>
      <c r="QT260" s="31">
        <v>2</v>
      </c>
      <c r="QU260" s="31">
        <v>2</v>
      </c>
      <c r="QV260" s="31">
        <v>2</v>
      </c>
      <c r="QW260" s="31">
        <v>2</v>
      </c>
      <c r="QX260" s="31">
        <v>2</v>
      </c>
      <c r="QY260" s="31">
        <v>2</v>
      </c>
      <c r="QZ260" s="31">
        <v>2</v>
      </c>
      <c r="RA260" s="31">
        <v>2</v>
      </c>
      <c r="RB260" s="31">
        <v>2</v>
      </c>
      <c r="RC260" s="31">
        <v>2</v>
      </c>
      <c r="RD260" s="31">
        <v>2</v>
      </c>
      <c r="RE260" s="31">
        <v>1</v>
      </c>
      <c r="RF260" s="31">
        <v>2</v>
      </c>
      <c r="RG260" s="31">
        <v>2</v>
      </c>
      <c r="RH260" s="31">
        <v>1</v>
      </c>
      <c r="RI260" s="31">
        <v>1</v>
      </c>
      <c r="RJ260" s="31">
        <v>2</v>
      </c>
      <c r="RK260" s="31">
        <v>2</v>
      </c>
      <c r="RL260" s="31">
        <v>2</v>
      </c>
      <c r="RM260" s="31">
        <v>2</v>
      </c>
      <c r="RN260" s="31">
        <v>2</v>
      </c>
      <c r="RO260" s="31">
        <v>2</v>
      </c>
      <c r="RP260" s="31">
        <v>2</v>
      </c>
      <c r="RQ260" s="31">
        <v>2</v>
      </c>
      <c r="RR260" s="31">
        <v>2</v>
      </c>
      <c r="RS260" s="31">
        <v>1</v>
      </c>
      <c r="RT260" s="31" t="s">
        <v>1568</v>
      </c>
      <c r="RU260" s="31" t="s">
        <v>1568</v>
      </c>
      <c r="RX260" s="31">
        <v>2</v>
      </c>
      <c r="RY260" s="31">
        <v>1</v>
      </c>
      <c r="RZ260" s="31">
        <v>2</v>
      </c>
      <c r="SA260" s="31">
        <v>2</v>
      </c>
      <c r="SB260" s="31">
        <v>2</v>
      </c>
      <c r="SC260" s="31">
        <v>2</v>
      </c>
      <c r="SD260" s="31">
        <v>2</v>
      </c>
      <c r="SE260" s="31">
        <v>1</v>
      </c>
      <c r="SF260" s="31">
        <v>2</v>
      </c>
      <c r="SG260" s="31">
        <v>2</v>
      </c>
      <c r="SH260" s="31">
        <v>2</v>
      </c>
      <c r="SI260" s="31">
        <v>2</v>
      </c>
      <c r="SJ260" s="31">
        <v>2</v>
      </c>
      <c r="SK260" s="31">
        <v>2</v>
      </c>
      <c r="SL260" s="31">
        <v>1</v>
      </c>
      <c r="SM260" s="31" t="s">
        <v>1442</v>
      </c>
      <c r="SW260" s="31" t="s">
        <v>1442</v>
      </c>
      <c r="SX260" s="31">
        <v>23</v>
      </c>
      <c r="SZ260" s="31">
        <v>2</v>
      </c>
      <c r="TA260" s="31">
        <v>2</v>
      </c>
      <c r="TB260" s="31">
        <v>2</v>
      </c>
      <c r="TC260" s="31">
        <v>1</v>
      </c>
      <c r="TD260" s="31">
        <v>2</v>
      </c>
      <c r="TE260" s="31">
        <v>2</v>
      </c>
      <c r="TF260" s="31">
        <v>2</v>
      </c>
      <c r="TG260" s="31">
        <v>1</v>
      </c>
      <c r="TH260" s="31" t="s">
        <v>1442</v>
      </c>
      <c r="TJ260" s="31" t="s">
        <v>1442</v>
      </c>
      <c r="TK260" s="31" t="s">
        <v>1442</v>
      </c>
      <c r="TQ260" s="31">
        <v>23</v>
      </c>
      <c r="TS260" s="31">
        <v>2</v>
      </c>
      <c r="TT260" s="31">
        <v>2</v>
      </c>
      <c r="TU260" s="31">
        <v>2</v>
      </c>
      <c r="TV260" s="31">
        <v>1</v>
      </c>
      <c r="TW260" s="31">
        <v>2</v>
      </c>
      <c r="TX260" s="31">
        <v>2</v>
      </c>
      <c r="TY260" s="31">
        <v>2</v>
      </c>
      <c r="TZ260" s="31">
        <v>1</v>
      </c>
      <c r="UA260" s="31">
        <v>1</v>
      </c>
    </row>
    <row r="261" spans="1:547" s="31" customFormat="1" ht="13.5" customHeight="1">
      <c r="A261" s="31">
        <f t="shared" ref="A261:A324" si="4">ROW(A261)-2</f>
        <v>259</v>
      </c>
      <c r="B261" s="31">
        <v>259</v>
      </c>
      <c r="C261" s="31">
        <v>6</v>
      </c>
      <c r="D261" s="31" t="s">
        <v>1543</v>
      </c>
      <c r="E261" s="31" t="s">
        <v>1569</v>
      </c>
      <c r="H261" s="31">
        <v>42135</v>
      </c>
      <c r="I261" s="31">
        <v>18177</v>
      </c>
      <c r="J261" s="31">
        <v>1</v>
      </c>
      <c r="K261" s="31">
        <v>1</v>
      </c>
      <c r="L261" s="31">
        <v>1</v>
      </c>
      <c r="M261" s="31">
        <v>1</v>
      </c>
      <c r="N261" s="31">
        <v>1</v>
      </c>
      <c r="O261" s="31">
        <v>1</v>
      </c>
      <c r="P261" s="31">
        <v>1</v>
      </c>
      <c r="Q261" s="31">
        <v>1</v>
      </c>
      <c r="R261" s="31">
        <v>41974</v>
      </c>
      <c r="S261" s="31">
        <v>42005</v>
      </c>
      <c r="T261" s="31">
        <v>42005</v>
      </c>
      <c r="V261" s="31">
        <v>42406</v>
      </c>
      <c r="W261" s="31">
        <v>1</v>
      </c>
      <c r="X261" s="31">
        <v>2</v>
      </c>
      <c r="Y261" s="31">
        <v>2</v>
      </c>
      <c r="Z261" s="31">
        <v>2</v>
      </c>
      <c r="AA261" s="31">
        <v>2</v>
      </c>
      <c r="AB261" s="31">
        <v>2</v>
      </c>
      <c r="AC261" s="31">
        <v>2</v>
      </c>
      <c r="AD261" s="31">
        <v>1</v>
      </c>
      <c r="AE261" s="31">
        <v>3</v>
      </c>
      <c r="AF261" s="31">
        <v>1</v>
      </c>
      <c r="AG261" s="31">
        <v>2</v>
      </c>
      <c r="AH261" s="31">
        <v>2</v>
      </c>
      <c r="AI261" s="31">
        <v>6</v>
      </c>
      <c r="AJ261" s="31">
        <v>2</v>
      </c>
      <c r="AK261" s="31">
        <v>4</v>
      </c>
      <c r="AL261" s="31">
        <v>2</v>
      </c>
      <c r="AN261" s="31">
        <v>1</v>
      </c>
      <c r="AO261" s="31">
        <v>2</v>
      </c>
      <c r="AP261" s="31">
        <v>2</v>
      </c>
      <c r="AQ261" s="31">
        <v>1</v>
      </c>
      <c r="AR261" s="31">
        <v>1</v>
      </c>
      <c r="AS261" s="31">
        <v>1</v>
      </c>
      <c r="AT261" s="31">
        <v>2</v>
      </c>
      <c r="AU261" s="31">
        <v>1</v>
      </c>
      <c r="AW261" s="31">
        <v>1</v>
      </c>
      <c r="AX261" s="31">
        <v>1</v>
      </c>
      <c r="AY261" s="31">
        <v>1</v>
      </c>
      <c r="AZ261" s="31">
        <v>1</v>
      </c>
      <c r="BA261" s="31">
        <v>1</v>
      </c>
      <c r="BB261" s="31">
        <v>2</v>
      </c>
      <c r="BD261" s="31">
        <v>1</v>
      </c>
      <c r="BE261" s="31">
        <v>2</v>
      </c>
      <c r="BF261" s="31">
        <v>1</v>
      </c>
      <c r="BG261" s="31">
        <v>1</v>
      </c>
      <c r="BH261" s="31">
        <v>1</v>
      </c>
      <c r="BI261" s="31">
        <v>2</v>
      </c>
      <c r="BK261" s="31">
        <v>1</v>
      </c>
      <c r="BL261" s="31">
        <v>2</v>
      </c>
      <c r="BM261" s="31">
        <v>2</v>
      </c>
      <c r="BN261" s="31">
        <v>2</v>
      </c>
      <c r="BO261" s="31">
        <v>2</v>
      </c>
      <c r="BP261" s="31">
        <v>1</v>
      </c>
      <c r="BQ261" s="31">
        <v>2</v>
      </c>
      <c r="BT261" s="31">
        <v>2</v>
      </c>
      <c r="BU261" s="31">
        <v>2</v>
      </c>
      <c r="BV261" s="31">
        <v>2</v>
      </c>
      <c r="BW261" s="31">
        <v>2</v>
      </c>
      <c r="BX261" s="31">
        <v>2</v>
      </c>
      <c r="BY261" s="31">
        <v>1</v>
      </c>
      <c r="BZ261" s="31">
        <v>2</v>
      </c>
      <c r="CA261" s="31">
        <v>2</v>
      </c>
      <c r="CC261" s="31">
        <v>1</v>
      </c>
      <c r="CD261" s="31">
        <v>1</v>
      </c>
      <c r="CH261" s="31">
        <v>2</v>
      </c>
      <c r="CM261" s="31">
        <v>25</v>
      </c>
      <c r="CN261" s="31">
        <v>4</v>
      </c>
      <c r="CO261" s="31">
        <v>9</v>
      </c>
      <c r="CP261" s="31">
        <v>1</v>
      </c>
      <c r="DA261" s="31">
        <v>4</v>
      </c>
      <c r="DB261" s="31">
        <v>2</v>
      </c>
      <c r="DC261" s="31">
        <v>1</v>
      </c>
      <c r="DD261" s="31">
        <v>1</v>
      </c>
      <c r="DE261" s="31">
        <v>1</v>
      </c>
      <c r="DF261" s="31">
        <v>2</v>
      </c>
      <c r="DG261" s="31">
        <v>4</v>
      </c>
      <c r="DH261" s="31">
        <v>3</v>
      </c>
      <c r="DI261" s="31">
        <v>1</v>
      </c>
      <c r="DJ261" s="31">
        <v>0</v>
      </c>
      <c r="DK261" s="31">
        <v>0</v>
      </c>
      <c r="DL261" s="31">
        <v>0</v>
      </c>
      <c r="DM261" s="31">
        <v>2</v>
      </c>
      <c r="DN261" s="31">
        <v>0</v>
      </c>
      <c r="DO261" s="31">
        <v>4</v>
      </c>
      <c r="DP261" s="31">
        <v>4</v>
      </c>
      <c r="DQ261" s="31">
        <v>3</v>
      </c>
      <c r="DR261" s="31">
        <v>23</v>
      </c>
      <c r="DS261" s="31">
        <v>4.7263198757763902</v>
      </c>
      <c r="DT261" s="31">
        <v>111</v>
      </c>
      <c r="DW261" s="31" t="s">
        <v>1545</v>
      </c>
      <c r="EB261" s="31">
        <v>0.4</v>
      </c>
      <c r="EC261" s="31">
        <v>0.5</v>
      </c>
      <c r="ED261" s="31">
        <v>1.1000000000000001</v>
      </c>
      <c r="EE261" s="31" t="s">
        <v>1546</v>
      </c>
      <c r="EF261" s="31">
        <v>178</v>
      </c>
      <c r="EH261" s="31">
        <v>190</v>
      </c>
      <c r="EI261" s="31" t="s">
        <v>1546</v>
      </c>
      <c r="EV261" s="31">
        <v>2</v>
      </c>
      <c r="EW261" s="31">
        <v>2</v>
      </c>
      <c r="EX261" s="31">
        <v>2</v>
      </c>
      <c r="EY261" s="31">
        <v>2</v>
      </c>
      <c r="FD261" s="31">
        <v>77</v>
      </c>
      <c r="FE261" s="31">
        <v>79</v>
      </c>
      <c r="FF261" s="31">
        <v>0.19800000000000001</v>
      </c>
      <c r="FG261" s="31">
        <v>0.45400000000000001</v>
      </c>
      <c r="FI261" s="31">
        <v>93.6</v>
      </c>
      <c r="FJ261" s="31">
        <v>0.01</v>
      </c>
      <c r="FK261" s="31">
        <v>1</v>
      </c>
      <c r="FL261" s="31">
        <v>2</v>
      </c>
      <c r="FM261" s="31">
        <v>1</v>
      </c>
      <c r="FN261" s="31">
        <v>2</v>
      </c>
      <c r="FO261" s="31">
        <v>2</v>
      </c>
      <c r="FP261" s="31">
        <v>2</v>
      </c>
      <c r="FQ261" s="31">
        <v>2</v>
      </c>
      <c r="FR261" s="31">
        <v>2</v>
      </c>
      <c r="FS261" s="31">
        <v>4</v>
      </c>
      <c r="FT261" s="31">
        <v>2</v>
      </c>
      <c r="FU261" s="31">
        <v>2</v>
      </c>
      <c r="FV261" s="31">
        <v>2</v>
      </c>
      <c r="FW261" s="31">
        <v>1</v>
      </c>
      <c r="FX261" s="31">
        <v>1</v>
      </c>
      <c r="FY261" s="31">
        <v>2</v>
      </c>
      <c r="GA261" s="31">
        <v>2</v>
      </c>
      <c r="GB261" s="31">
        <v>2</v>
      </c>
      <c r="GC261" s="31">
        <v>2</v>
      </c>
      <c r="GE261" s="31">
        <v>2</v>
      </c>
      <c r="GH261" s="31">
        <v>2</v>
      </c>
      <c r="GJ261" s="31">
        <v>2</v>
      </c>
      <c r="GL261" s="31">
        <v>1</v>
      </c>
      <c r="GM261" s="31">
        <v>42005</v>
      </c>
      <c r="GQ261" s="31">
        <v>1</v>
      </c>
      <c r="GS261" s="31">
        <v>2</v>
      </c>
      <c r="GU261" s="31">
        <v>2</v>
      </c>
      <c r="GW261" s="31">
        <v>2</v>
      </c>
      <c r="GY261" s="31">
        <v>2</v>
      </c>
      <c r="HA261" s="31">
        <v>2</v>
      </c>
      <c r="HB261" s="31" t="s">
        <v>355</v>
      </c>
      <c r="HM261" s="31">
        <v>2</v>
      </c>
      <c r="HP261" s="31">
        <v>2</v>
      </c>
      <c r="HQ261" s="31">
        <v>2</v>
      </c>
      <c r="HR261" s="31">
        <v>2</v>
      </c>
      <c r="HS261" s="31">
        <v>2</v>
      </c>
      <c r="HT261" s="31">
        <v>2</v>
      </c>
      <c r="HU261" s="31">
        <v>2</v>
      </c>
      <c r="HV261" s="31">
        <v>2</v>
      </c>
      <c r="HW261" s="31" t="s">
        <v>1547</v>
      </c>
      <c r="HZ261" s="31">
        <v>2</v>
      </c>
      <c r="IA261" s="31">
        <v>2</v>
      </c>
      <c r="IB261" s="31">
        <v>2</v>
      </c>
      <c r="IC261" s="31">
        <v>2</v>
      </c>
      <c r="ID261" s="31">
        <v>2</v>
      </c>
      <c r="IE261" s="31">
        <v>2</v>
      </c>
      <c r="IF261" s="31">
        <v>2</v>
      </c>
      <c r="IJ261" s="31">
        <v>2</v>
      </c>
      <c r="IK261" s="31">
        <v>2</v>
      </c>
      <c r="IL261" s="31">
        <v>2</v>
      </c>
      <c r="IM261" s="31">
        <v>2</v>
      </c>
      <c r="IN261" s="31">
        <v>2</v>
      </c>
      <c r="IO261" s="31">
        <v>2</v>
      </c>
      <c r="IP261" s="31">
        <v>2</v>
      </c>
      <c r="IT261" s="31">
        <v>1</v>
      </c>
      <c r="IU261" s="31">
        <v>1</v>
      </c>
      <c r="IV261" s="31">
        <v>2</v>
      </c>
      <c r="IW261" s="31">
        <v>2</v>
      </c>
      <c r="IX261" s="31">
        <v>2</v>
      </c>
      <c r="IY261" s="31">
        <v>2</v>
      </c>
      <c r="IZ261" s="31">
        <v>2</v>
      </c>
      <c r="JD261" s="31">
        <v>2</v>
      </c>
      <c r="JE261" s="31">
        <v>2</v>
      </c>
      <c r="JF261" s="31">
        <v>2</v>
      </c>
      <c r="JG261" s="31">
        <v>2</v>
      </c>
      <c r="JH261" s="31">
        <v>2</v>
      </c>
      <c r="JI261" s="31">
        <v>2</v>
      </c>
      <c r="JJ261" s="31">
        <v>2</v>
      </c>
      <c r="JZ261" s="31">
        <v>2</v>
      </c>
      <c r="KA261" s="31" t="s">
        <v>1458</v>
      </c>
      <c r="KB261" s="31">
        <v>85</v>
      </c>
      <c r="KC261" s="31">
        <v>2</v>
      </c>
      <c r="KD261" s="31" t="s">
        <v>1563</v>
      </c>
      <c r="KE261" s="31">
        <v>82</v>
      </c>
      <c r="LC261" s="31">
        <v>2</v>
      </c>
      <c r="LF261" s="31">
        <v>2</v>
      </c>
      <c r="LG261" s="31">
        <v>2</v>
      </c>
      <c r="LH261" s="31">
        <v>1</v>
      </c>
      <c r="LI261" s="31">
        <v>2</v>
      </c>
      <c r="LK261" s="31">
        <v>2</v>
      </c>
      <c r="LM261" s="31">
        <v>2</v>
      </c>
      <c r="LO261" s="31">
        <v>2</v>
      </c>
      <c r="LQ261" s="31">
        <v>2</v>
      </c>
      <c r="LS261" s="31">
        <v>2</v>
      </c>
      <c r="LU261" s="31">
        <v>2</v>
      </c>
      <c r="LW261" s="31">
        <v>2</v>
      </c>
      <c r="LY261" s="31">
        <v>2</v>
      </c>
      <c r="MA261" s="31">
        <v>2</v>
      </c>
      <c r="MC261" s="31">
        <v>2</v>
      </c>
      <c r="ME261" s="31">
        <v>2</v>
      </c>
      <c r="MG261" s="31">
        <v>2</v>
      </c>
      <c r="MI261" s="31">
        <v>2</v>
      </c>
      <c r="MK261" s="31">
        <v>2</v>
      </c>
      <c r="MM261" s="31">
        <v>2</v>
      </c>
      <c r="MO261" s="31">
        <v>2</v>
      </c>
      <c r="MQ261" s="31">
        <v>2</v>
      </c>
      <c r="MS261" s="31">
        <v>2</v>
      </c>
      <c r="MU261" s="31">
        <v>2</v>
      </c>
      <c r="MW261" s="31">
        <v>2</v>
      </c>
      <c r="MY261" s="31" t="s">
        <v>355</v>
      </c>
      <c r="NA261" s="31">
        <v>2</v>
      </c>
      <c r="NC261" s="31">
        <v>2</v>
      </c>
      <c r="NE261" s="31">
        <v>2</v>
      </c>
      <c r="NG261" s="31">
        <v>2</v>
      </c>
      <c r="NI261" s="31">
        <v>2</v>
      </c>
      <c r="NK261" s="31">
        <v>2</v>
      </c>
      <c r="NM261" s="31">
        <v>2</v>
      </c>
      <c r="NO261" s="31">
        <v>2</v>
      </c>
      <c r="NQ261" s="31">
        <v>2</v>
      </c>
      <c r="NS261" s="31">
        <v>2</v>
      </c>
      <c r="NU261" s="31">
        <v>2</v>
      </c>
      <c r="NW261" s="31">
        <v>2</v>
      </c>
      <c r="NY261" s="31">
        <v>2</v>
      </c>
      <c r="OA261" s="31">
        <v>2</v>
      </c>
      <c r="OC261" s="31">
        <v>2</v>
      </c>
      <c r="OE261" s="31">
        <v>2</v>
      </c>
      <c r="OG261" s="31">
        <v>2</v>
      </c>
      <c r="OI261" s="31">
        <v>2</v>
      </c>
      <c r="OK261" s="31">
        <v>2</v>
      </c>
      <c r="OM261" s="31">
        <v>2</v>
      </c>
      <c r="OO261" s="31">
        <v>2</v>
      </c>
      <c r="OQ261" s="31" t="s">
        <v>355</v>
      </c>
      <c r="OS261" s="31">
        <v>2</v>
      </c>
      <c r="OU261" s="31">
        <v>2</v>
      </c>
      <c r="OW261" s="31">
        <v>2</v>
      </c>
      <c r="OY261" s="31">
        <v>2</v>
      </c>
      <c r="PA261" s="31">
        <v>2</v>
      </c>
      <c r="PC261" s="31">
        <v>2</v>
      </c>
      <c r="PE261" s="31">
        <v>2</v>
      </c>
      <c r="PG261" s="31">
        <v>2</v>
      </c>
      <c r="PI261" s="31">
        <v>1</v>
      </c>
      <c r="PJ261" s="31">
        <v>6</v>
      </c>
      <c r="PK261" s="31">
        <v>2</v>
      </c>
      <c r="PM261" s="31">
        <v>2</v>
      </c>
      <c r="PO261" s="31">
        <v>2</v>
      </c>
      <c r="PQ261" s="31">
        <v>2</v>
      </c>
      <c r="PS261" s="31">
        <v>2</v>
      </c>
      <c r="PU261" s="31">
        <v>2</v>
      </c>
      <c r="PW261" s="31">
        <v>2</v>
      </c>
      <c r="PY261" s="31">
        <v>2</v>
      </c>
      <c r="QA261" s="31">
        <v>2</v>
      </c>
      <c r="QC261" s="31">
        <v>2</v>
      </c>
      <c r="QE261" s="31">
        <v>2</v>
      </c>
      <c r="QG261" s="31">
        <v>2</v>
      </c>
      <c r="QI261" s="31" t="s">
        <v>355</v>
      </c>
      <c r="QK261" s="31">
        <v>2</v>
      </c>
      <c r="QL261" s="31">
        <v>2</v>
      </c>
      <c r="QM261" s="31">
        <v>2</v>
      </c>
      <c r="QN261" s="31">
        <v>2</v>
      </c>
      <c r="QO261" s="31">
        <v>2</v>
      </c>
      <c r="QP261" s="31">
        <v>2</v>
      </c>
      <c r="QQ261" s="31">
        <v>2</v>
      </c>
      <c r="QR261" s="31">
        <v>2</v>
      </c>
      <c r="QS261" s="31">
        <v>2</v>
      </c>
      <c r="QT261" s="31">
        <v>2</v>
      </c>
      <c r="QU261" s="31">
        <v>2</v>
      </c>
      <c r="QV261" s="31">
        <v>2</v>
      </c>
      <c r="QW261" s="31">
        <v>2</v>
      </c>
      <c r="QX261" s="31">
        <v>2</v>
      </c>
      <c r="QY261" s="31">
        <v>2</v>
      </c>
      <c r="QZ261" s="31">
        <v>2</v>
      </c>
      <c r="RA261" s="31">
        <v>2</v>
      </c>
      <c r="RB261" s="31">
        <v>2</v>
      </c>
      <c r="RC261" s="31">
        <v>2</v>
      </c>
      <c r="RD261" s="31">
        <v>2</v>
      </c>
      <c r="RE261" s="31">
        <v>2</v>
      </c>
      <c r="RF261" s="31">
        <v>2</v>
      </c>
      <c r="RG261" s="31">
        <v>2</v>
      </c>
      <c r="RH261" s="31">
        <v>2</v>
      </c>
      <c r="RI261" s="31">
        <v>2</v>
      </c>
      <c r="RJ261" s="31">
        <v>2</v>
      </c>
      <c r="RK261" s="31">
        <v>2</v>
      </c>
      <c r="RP261" s="31">
        <v>2</v>
      </c>
      <c r="RQ261" s="31">
        <v>2</v>
      </c>
      <c r="RR261" s="31">
        <v>2</v>
      </c>
      <c r="RS261" s="31">
        <v>2</v>
      </c>
      <c r="RT261" s="31" t="s">
        <v>362</v>
      </c>
      <c r="RU261" s="31" t="s">
        <v>1570</v>
      </c>
      <c r="RX261" s="31">
        <v>3</v>
      </c>
      <c r="RY261" s="31">
        <v>2</v>
      </c>
      <c r="RZ261" s="31">
        <v>2</v>
      </c>
      <c r="SA261" s="31">
        <v>2</v>
      </c>
      <c r="SB261" s="31">
        <v>2</v>
      </c>
      <c r="SC261" s="31">
        <v>2</v>
      </c>
      <c r="SD261" s="31">
        <v>3</v>
      </c>
      <c r="SE261" s="31">
        <v>2</v>
      </c>
      <c r="SF261" s="31">
        <v>2</v>
      </c>
      <c r="SG261" s="31">
        <v>2</v>
      </c>
      <c r="SH261" s="31">
        <v>2</v>
      </c>
      <c r="SI261" s="31">
        <v>2</v>
      </c>
      <c r="SJ261" s="31">
        <v>2</v>
      </c>
      <c r="SK261" s="31">
        <v>2</v>
      </c>
      <c r="SL261" s="31">
        <v>2</v>
      </c>
      <c r="SM261" s="31" t="s">
        <v>1442</v>
      </c>
      <c r="SO261" s="31">
        <v>2</v>
      </c>
      <c r="SP261" s="31">
        <v>2</v>
      </c>
      <c r="SQ261" s="31">
        <v>2</v>
      </c>
      <c r="SR261" s="31">
        <v>2</v>
      </c>
      <c r="SS261" s="31">
        <v>2</v>
      </c>
      <c r="ST261" s="31">
        <v>2</v>
      </c>
      <c r="SU261" s="31">
        <v>2</v>
      </c>
      <c r="SV261" s="31">
        <v>1</v>
      </c>
      <c r="SZ261" s="31">
        <v>2</v>
      </c>
      <c r="TA261" s="31">
        <v>2</v>
      </c>
      <c r="TB261" s="31">
        <v>2</v>
      </c>
      <c r="TC261" s="31">
        <v>2</v>
      </c>
      <c r="TD261" s="31">
        <v>2</v>
      </c>
      <c r="TE261" s="31">
        <v>2</v>
      </c>
      <c r="TF261" s="31">
        <v>2</v>
      </c>
      <c r="TG261" s="31">
        <v>2</v>
      </c>
      <c r="TH261" s="31" t="s">
        <v>1442</v>
      </c>
      <c r="TJ261" s="31" t="s">
        <v>1442</v>
      </c>
      <c r="TQ261" s="31">
        <v>0</v>
      </c>
      <c r="TS261" s="31">
        <v>2</v>
      </c>
      <c r="TT261" s="31">
        <v>2</v>
      </c>
      <c r="TU261" s="31">
        <v>2</v>
      </c>
      <c r="TV261" s="31">
        <v>2</v>
      </c>
      <c r="TW261" s="31">
        <v>2</v>
      </c>
      <c r="TX261" s="31">
        <v>2</v>
      </c>
      <c r="TY261" s="31">
        <v>2</v>
      </c>
      <c r="TZ261" s="31">
        <v>1</v>
      </c>
      <c r="UA261" s="31">
        <v>1</v>
      </c>
    </row>
    <row r="262" spans="1:547" s="31" customFormat="1" ht="13.5" customHeight="1">
      <c r="A262" s="31">
        <f t="shared" si="4"/>
        <v>260</v>
      </c>
      <c r="B262" s="31">
        <v>260</v>
      </c>
      <c r="C262" s="31">
        <v>7</v>
      </c>
      <c r="D262" s="31" t="s">
        <v>1543</v>
      </c>
      <c r="E262" s="31" t="s">
        <v>1571</v>
      </c>
      <c r="H262" s="31">
        <v>42198</v>
      </c>
      <c r="I262" s="31">
        <v>22403</v>
      </c>
      <c r="J262" s="31">
        <v>1</v>
      </c>
      <c r="K262" s="31">
        <v>1</v>
      </c>
      <c r="L262" s="31">
        <v>4</v>
      </c>
      <c r="M262" s="31">
        <v>2</v>
      </c>
      <c r="N262" s="31">
        <v>2</v>
      </c>
      <c r="O262" s="31">
        <v>1</v>
      </c>
      <c r="P262" s="31">
        <v>3</v>
      </c>
      <c r="Q262" s="31">
        <v>2</v>
      </c>
      <c r="R262" s="31">
        <v>41000</v>
      </c>
      <c r="S262" s="31">
        <v>41091</v>
      </c>
      <c r="T262" s="31">
        <v>42186</v>
      </c>
      <c r="W262" s="31">
        <v>1</v>
      </c>
      <c r="X262" s="31">
        <v>2</v>
      </c>
      <c r="Y262" s="31">
        <v>2</v>
      </c>
      <c r="Z262" s="31">
        <v>2</v>
      </c>
      <c r="AA262" s="31">
        <v>2</v>
      </c>
      <c r="AB262" s="31">
        <v>2</v>
      </c>
      <c r="AC262" s="31">
        <v>2</v>
      </c>
      <c r="AD262" s="31">
        <v>2</v>
      </c>
      <c r="AE262" s="31">
        <v>3</v>
      </c>
      <c r="AF262" s="31">
        <v>1</v>
      </c>
      <c r="AG262" s="31">
        <v>1</v>
      </c>
      <c r="AH262" s="31">
        <v>2</v>
      </c>
      <c r="AI262" s="31">
        <v>6</v>
      </c>
      <c r="AJ262" s="31">
        <v>2</v>
      </c>
      <c r="AK262" s="31">
        <v>4</v>
      </c>
      <c r="AL262" s="31">
        <v>2</v>
      </c>
      <c r="AN262" s="31">
        <v>2</v>
      </c>
      <c r="AO262" s="31">
        <v>2</v>
      </c>
      <c r="AP262" s="31">
        <v>2</v>
      </c>
      <c r="AQ262" s="31">
        <v>2</v>
      </c>
      <c r="AR262" s="31">
        <v>2</v>
      </c>
      <c r="AS262" s="31">
        <v>2</v>
      </c>
      <c r="AT262" s="31">
        <v>2</v>
      </c>
      <c r="AU262" s="31">
        <v>2</v>
      </c>
      <c r="AW262" s="31">
        <v>1</v>
      </c>
      <c r="AY262" s="31">
        <v>2</v>
      </c>
      <c r="AZ262" s="31">
        <v>2</v>
      </c>
      <c r="BA262" s="31">
        <v>2</v>
      </c>
      <c r="BB262" s="31">
        <v>2</v>
      </c>
      <c r="BD262" s="31">
        <v>2</v>
      </c>
      <c r="BE262" s="31">
        <v>1</v>
      </c>
      <c r="BF262" s="31">
        <v>2</v>
      </c>
      <c r="BG262" s="31">
        <v>1</v>
      </c>
      <c r="BH262" s="31">
        <v>1</v>
      </c>
      <c r="BI262" s="31">
        <v>2</v>
      </c>
      <c r="BK262" s="31">
        <v>2</v>
      </c>
      <c r="BL262" s="31">
        <v>2</v>
      </c>
      <c r="BM262" s="31">
        <v>2</v>
      </c>
      <c r="BN262" s="31">
        <v>2</v>
      </c>
      <c r="BO262" s="31">
        <v>2</v>
      </c>
      <c r="BP262" s="31">
        <v>2</v>
      </c>
      <c r="BQ262" s="31">
        <v>2</v>
      </c>
      <c r="BT262" s="31">
        <v>2</v>
      </c>
      <c r="BU262" s="31">
        <v>2</v>
      </c>
      <c r="BV262" s="31">
        <v>2</v>
      </c>
      <c r="BW262" s="31">
        <v>2</v>
      </c>
      <c r="BX262" s="31">
        <v>2</v>
      </c>
      <c r="BY262" s="31">
        <v>1</v>
      </c>
      <c r="BZ262" s="31">
        <v>2</v>
      </c>
      <c r="CA262" s="31">
        <v>2</v>
      </c>
      <c r="CB262" s="31">
        <v>2</v>
      </c>
      <c r="CC262" s="31">
        <v>2</v>
      </c>
      <c r="CD262" s="31">
        <v>1</v>
      </c>
      <c r="CH262" s="31">
        <v>1</v>
      </c>
      <c r="CM262" s="31">
        <v>23</v>
      </c>
      <c r="DA262" s="31">
        <v>4</v>
      </c>
      <c r="DF262" s="31">
        <v>4</v>
      </c>
      <c r="DG262" s="31">
        <v>4</v>
      </c>
      <c r="DH262" s="31">
        <v>4</v>
      </c>
      <c r="DI262" s="31">
        <v>4</v>
      </c>
      <c r="DJ262" s="31">
        <v>4</v>
      </c>
      <c r="DK262" s="31">
        <v>2</v>
      </c>
      <c r="DL262" s="31">
        <v>4</v>
      </c>
      <c r="DM262" s="31">
        <v>3</v>
      </c>
      <c r="DN262" s="31">
        <v>1</v>
      </c>
      <c r="DO262" s="31">
        <v>4</v>
      </c>
      <c r="DP262" s="31">
        <v>4</v>
      </c>
      <c r="DQ262" s="31">
        <v>4</v>
      </c>
      <c r="DR262" s="31">
        <v>42</v>
      </c>
      <c r="DS262" s="31">
        <v>0.15244156928213601</v>
      </c>
      <c r="DT262" s="31">
        <v>693</v>
      </c>
      <c r="DU262" s="31">
        <v>29</v>
      </c>
      <c r="DV262" s="31">
        <v>168</v>
      </c>
      <c r="DW262" s="31" t="s">
        <v>1545</v>
      </c>
      <c r="EB262" s="31">
        <v>0.68</v>
      </c>
      <c r="EC262" s="31">
        <v>0.6</v>
      </c>
      <c r="ED262" s="31">
        <v>1.1000000000000001</v>
      </c>
      <c r="EE262" s="31" t="s">
        <v>1546</v>
      </c>
      <c r="EV262" s="31">
        <v>1</v>
      </c>
      <c r="EW262" s="31">
        <v>2</v>
      </c>
      <c r="EX262" s="31">
        <v>2</v>
      </c>
      <c r="EY262" s="31">
        <v>2</v>
      </c>
      <c r="EZ262" s="31">
        <v>1</v>
      </c>
      <c r="FA262" s="31">
        <v>3</v>
      </c>
      <c r="FB262" s="31">
        <v>1</v>
      </c>
      <c r="FC262" s="31">
        <v>1</v>
      </c>
      <c r="FD262" s="31">
        <v>102.1</v>
      </c>
      <c r="FE262" s="31">
        <v>105.3</v>
      </c>
      <c r="FK262" s="31">
        <v>2</v>
      </c>
      <c r="FL262" s="31">
        <v>2</v>
      </c>
      <c r="FM262" s="31">
        <v>2</v>
      </c>
      <c r="FN262" s="31">
        <v>2</v>
      </c>
      <c r="FO262" s="31">
        <v>2</v>
      </c>
      <c r="FP262" s="31">
        <v>2</v>
      </c>
      <c r="FQ262" s="31">
        <v>2</v>
      </c>
      <c r="FR262" s="31">
        <v>2</v>
      </c>
      <c r="FS262" s="31">
        <v>4</v>
      </c>
      <c r="FT262" s="31">
        <v>2</v>
      </c>
      <c r="FU262" s="31">
        <v>2</v>
      </c>
      <c r="FV262" s="31">
        <v>2</v>
      </c>
      <c r="FW262" s="31">
        <v>1</v>
      </c>
      <c r="FX262" s="31">
        <v>1</v>
      </c>
      <c r="FY262" s="31">
        <v>2</v>
      </c>
      <c r="GA262" s="31">
        <v>2</v>
      </c>
      <c r="GB262" s="31">
        <v>2</v>
      </c>
      <c r="GC262" s="31">
        <v>2</v>
      </c>
      <c r="GE262" s="31">
        <v>2</v>
      </c>
      <c r="GH262" s="31">
        <v>2</v>
      </c>
      <c r="GJ262" s="31">
        <v>2</v>
      </c>
      <c r="GL262" s="31">
        <v>2</v>
      </c>
      <c r="GQ262" s="31">
        <v>2</v>
      </c>
      <c r="GS262" s="31">
        <v>2</v>
      </c>
      <c r="GU262" s="31">
        <v>2</v>
      </c>
      <c r="GW262" s="31">
        <v>2</v>
      </c>
      <c r="HB262" s="31" t="s">
        <v>355</v>
      </c>
      <c r="HM262" s="31">
        <v>2</v>
      </c>
      <c r="HP262" s="31">
        <v>2</v>
      </c>
      <c r="HQ262" s="31">
        <v>2</v>
      </c>
      <c r="HR262" s="31">
        <v>2</v>
      </c>
      <c r="HS262" s="31">
        <v>2</v>
      </c>
      <c r="HT262" s="31">
        <v>2</v>
      </c>
      <c r="HU262" s="31">
        <v>2</v>
      </c>
      <c r="HV262" s="31">
        <v>2</v>
      </c>
      <c r="HW262" s="31" t="s">
        <v>1547</v>
      </c>
      <c r="HZ262" s="31">
        <v>2</v>
      </c>
      <c r="IA262" s="31">
        <v>2</v>
      </c>
      <c r="IB262" s="31">
        <v>2</v>
      </c>
      <c r="IC262" s="31">
        <v>2</v>
      </c>
      <c r="ID262" s="31">
        <v>2</v>
      </c>
      <c r="IE262" s="31">
        <v>2</v>
      </c>
      <c r="IF262" s="31">
        <v>2</v>
      </c>
      <c r="IJ262" s="31">
        <v>2</v>
      </c>
      <c r="IK262" s="31">
        <v>2</v>
      </c>
      <c r="IL262" s="31">
        <v>2</v>
      </c>
      <c r="IM262" s="31">
        <v>2</v>
      </c>
      <c r="IN262" s="31">
        <v>2</v>
      </c>
      <c r="IO262" s="31">
        <v>2</v>
      </c>
      <c r="IP262" s="31">
        <v>2</v>
      </c>
      <c r="IT262" s="31">
        <v>2</v>
      </c>
      <c r="IU262" s="31">
        <v>2</v>
      </c>
      <c r="IV262" s="31">
        <v>2</v>
      </c>
      <c r="IW262" s="31">
        <v>2</v>
      </c>
      <c r="IX262" s="31">
        <v>2</v>
      </c>
      <c r="IY262" s="31">
        <v>2</v>
      </c>
      <c r="IZ262" s="31">
        <v>2</v>
      </c>
      <c r="JD262" s="31">
        <v>2</v>
      </c>
      <c r="JE262" s="31">
        <v>2</v>
      </c>
      <c r="JF262" s="31">
        <v>2</v>
      </c>
      <c r="JG262" s="31">
        <v>2</v>
      </c>
      <c r="JH262" s="31">
        <v>2</v>
      </c>
      <c r="JI262" s="31">
        <v>2</v>
      </c>
      <c r="JJ262" s="31">
        <v>2</v>
      </c>
      <c r="JN262" s="31" t="s">
        <v>371</v>
      </c>
      <c r="JQ262" s="31" t="s">
        <v>1572</v>
      </c>
      <c r="JZ262" s="31">
        <v>2</v>
      </c>
      <c r="KA262" s="31" t="s">
        <v>371</v>
      </c>
      <c r="KB262" s="31">
        <v>84</v>
      </c>
      <c r="KC262" s="31">
        <v>2</v>
      </c>
      <c r="KD262" s="31" t="s">
        <v>371</v>
      </c>
      <c r="KE262" s="31">
        <v>84</v>
      </c>
      <c r="KF262" s="31" t="s">
        <v>1573</v>
      </c>
      <c r="LC262" s="31">
        <v>2</v>
      </c>
      <c r="LE262" s="31" t="s">
        <v>1574</v>
      </c>
      <c r="LF262" s="31">
        <v>2</v>
      </c>
      <c r="LG262" s="31">
        <v>2</v>
      </c>
      <c r="LH262" s="31">
        <v>1</v>
      </c>
      <c r="LI262" s="31">
        <v>2</v>
      </c>
      <c r="LK262" s="31">
        <v>2</v>
      </c>
      <c r="LM262" s="31">
        <v>2</v>
      </c>
      <c r="LO262" s="31">
        <v>2</v>
      </c>
      <c r="LQ262" s="31">
        <v>2</v>
      </c>
      <c r="LS262" s="31">
        <v>2</v>
      </c>
      <c r="LU262" s="31">
        <v>1</v>
      </c>
      <c r="LW262" s="31">
        <v>2</v>
      </c>
      <c r="LY262" s="31">
        <v>2</v>
      </c>
      <c r="MA262" s="31">
        <v>2</v>
      </c>
      <c r="MC262" s="31">
        <v>2</v>
      </c>
      <c r="ME262" s="31">
        <v>2</v>
      </c>
      <c r="MG262" s="31">
        <v>2</v>
      </c>
      <c r="MI262" s="31">
        <v>2</v>
      </c>
      <c r="MK262" s="31">
        <v>2</v>
      </c>
      <c r="MM262" s="31">
        <v>2</v>
      </c>
      <c r="MO262" s="31">
        <v>2</v>
      </c>
      <c r="MQ262" s="31">
        <v>2</v>
      </c>
      <c r="MS262" s="31">
        <v>2</v>
      </c>
      <c r="MU262" s="31">
        <v>2</v>
      </c>
      <c r="MW262" s="31">
        <v>2</v>
      </c>
      <c r="MY262" s="31" t="s">
        <v>355</v>
      </c>
      <c r="NA262" s="31">
        <v>2</v>
      </c>
      <c r="NC262" s="31">
        <v>2</v>
      </c>
      <c r="NE262" s="31">
        <v>2</v>
      </c>
      <c r="NG262" s="31">
        <v>2</v>
      </c>
      <c r="NI262" s="31">
        <v>2</v>
      </c>
      <c r="NK262" s="31">
        <v>2</v>
      </c>
      <c r="NM262" s="31">
        <v>2</v>
      </c>
      <c r="NO262" s="31">
        <v>2</v>
      </c>
      <c r="NQ262" s="31">
        <v>2</v>
      </c>
      <c r="NS262" s="31">
        <v>2</v>
      </c>
      <c r="NU262" s="31">
        <v>2</v>
      </c>
      <c r="NW262" s="31">
        <v>2</v>
      </c>
      <c r="NY262" s="31">
        <v>2</v>
      </c>
      <c r="OA262" s="31">
        <v>2</v>
      </c>
      <c r="OC262" s="31">
        <v>2</v>
      </c>
      <c r="OE262" s="31">
        <v>2</v>
      </c>
      <c r="OG262" s="31">
        <v>2</v>
      </c>
      <c r="OI262" s="31">
        <v>2</v>
      </c>
      <c r="OK262" s="31">
        <v>2</v>
      </c>
      <c r="OM262" s="31">
        <v>2</v>
      </c>
      <c r="OO262" s="31">
        <v>2</v>
      </c>
      <c r="OQ262" s="31" t="s">
        <v>355</v>
      </c>
      <c r="OS262" s="31">
        <v>2</v>
      </c>
      <c r="OU262" s="31">
        <v>2</v>
      </c>
      <c r="OW262" s="31">
        <v>2</v>
      </c>
      <c r="OY262" s="31">
        <v>2</v>
      </c>
      <c r="PA262" s="31">
        <v>2</v>
      </c>
      <c r="PC262" s="31">
        <v>2</v>
      </c>
      <c r="PE262" s="31">
        <v>2</v>
      </c>
      <c r="PG262" s="31">
        <v>2</v>
      </c>
      <c r="PI262" s="31">
        <v>2</v>
      </c>
      <c r="PK262" s="31">
        <v>2</v>
      </c>
      <c r="PM262" s="31">
        <v>2</v>
      </c>
      <c r="PO262" s="31">
        <v>2</v>
      </c>
      <c r="PQ262" s="31">
        <v>2</v>
      </c>
      <c r="PS262" s="31">
        <v>2</v>
      </c>
      <c r="PU262" s="31">
        <v>2</v>
      </c>
      <c r="PW262" s="31">
        <v>2</v>
      </c>
      <c r="PY262" s="31">
        <v>2</v>
      </c>
      <c r="QA262" s="31">
        <v>2</v>
      </c>
      <c r="QC262" s="31">
        <v>2</v>
      </c>
      <c r="QE262" s="31">
        <v>2</v>
      </c>
      <c r="QG262" s="31">
        <v>2</v>
      </c>
      <c r="QI262" s="31" t="s">
        <v>355</v>
      </c>
      <c r="QK262" s="31">
        <v>2</v>
      </c>
      <c r="QL262" s="31">
        <v>2</v>
      </c>
      <c r="QM262" s="31">
        <v>2</v>
      </c>
      <c r="QN262" s="31">
        <v>2</v>
      </c>
      <c r="QO262" s="31">
        <v>2</v>
      </c>
      <c r="QP262" s="31">
        <v>2</v>
      </c>
      <c r="QQ262" s="31">
        <v>2</v>
      </c>
      <c r="QR262" s="31">
        <v>2</v>
      </c>
      <c r="QS262" s="31">
        <v>2</v>
      </c>
      <c r="QT262" s="31">
        <v>1</v>
      </c>
      <c r="QU262" s="31">
        <v>2</v>
      </c>
      <c r="QV262" s="31">
        <v>2</v>
      </c>
      <c r="QW262" s="31">
        <v>2</v>
      </c>
      <c r="QX262" s="31">
        <v>2</v>
      </c>
      <c r="QY262" s="31">
        <v>2</v>
      </c>
      <c r="QZ262" s="31">
        <v>2</v>
      </c>
      <c r="RA262" s="31">
        <v>2</v>
      </c>
      <c r="RB262" s="31">
        <v>2</v>
      </c>
      <c r="RC262" s="31">
        <v>2</v>
      </c>
      <c r="RD262" s="31">
        <v>2</v>
      </c>
      <c r="RE262" s="31">
        <v>2</v>
      </c>
      <c r="RF262" s="31">
        <v>2</v>
      </c>
      <c r="RG262" s="31">
        <v>2</v>
      </c>
      <c r="RH262" s="31">
        <v>2</v>
      </c>
      <c r="RI262" s="31">
        <v>2</v>
      </c>
      <c r="RJ262" s="31">
        <v>2</v>
      </c>
      <c r="RK262" s="31">
        <v>2</v>
      </c>
      <c r="RL262" s="31">
        <v>2</v>
      </c>
      <c r="RM262" s="31">
        <v>2</v>
      </c>
      <c r="RP262" s="31">
        <v>2</v>
      </c>
      <c r="RQ262" s="31">
        <v>2</v>
      </c>
      <c r="RR262" s="31">
        <v>2</v>
      </c>
      <c r="RS262" s="31">
        <v>2</v>
      </c>
      <c r="RT262" s="31" t="s">
        <v>1575</v>
      </c>
      <c r="RU262" s="31" t="s">
        <v>1575</v>
      </c>
      <c r="RX262" s="31">
        <v>5</v>
      </c>
      <c r="RY262" s="31">
        <v>2</v>
      </c>
      <c r="RZ262" s="31">
        <v>2</v>
      </c>
      <c r="SA262" s="31">
        <v>2</v>
      </c>
      <c r="SB262" s="31">
        <v>2</v>
      </c>
      <c r="SC262" s="31">
        <v>2</v>
      </c>
      <c r="SD262" s="31">
        <v>5</v>
      </c>
      <c r="SE262" s="31">
        <v>2</v>
      </c>
      <c r="SF262" s="31">
        <v>2</v>
      </c>
      <c r="SG262" s="31">
        <v>2</v>
      </c>
      <c r="SH262" s="31">
        <v>2</v>
      </c>
      <c r="SI262" s="31">
        <v>2</v>
      </c>
      <c r="SJ262" s="31">
        <v>2</v>
      </c>
      <c r="SK262" s="31">
        <v>2</v>
      </c>
      <c r="SL262" s="31">
        <v>2</v>
      </c>
      <c r="SM262" s="31" t="s">
        <v>1550</v>
      </c>
      <c r="SO262" s="31">
        <v>2</v>
      </c>
      <c r="SP262" s="31">
        <v>2</v>
      </c>
      <c r="SQ262" s="31">
        <v>2</v>
      </c>
      <c r="SR262" s="31">
        <v>2</v>
      </c>
      <c r="SS262" s="31">
        <v>2</v>
      </c>
      <c r="ST262" s="31">
        <v>2</v>
      </c>
      <c r="SU262" s="31">
        <v>2</v>
      </c>
      <c r="SV262" s="31">
        <v>2</v>
      </c>
      <c r="SW262" s="31" t="s">
        <v>1576</v>
      </c>
      <c r="SX262" s="31">
        <v>4</v>
      </c>
      <c r="SZ262" s="31">
        <v>2</v>
      </c>
      <c r="TA262" s="31">
        <v>2</v>
      </c>
      <c r="TB262" s="31">
        <v>2</v>
      </c>
      <c r="TC262" s="31">
        <v>2</v>
      </c>
      <c r="TD262" s="31">
        <v>2</v>
      </c>
      <c r="TE262" s="31">
        <v>2</v>
      </c>
      <c r="TF262" s="31">
        <v>2</v>
      </c>
      <c r="TG262" s="31">
        <v>2</v>
      </c>
      <c r="TH262" s="31" t="s">
        <v>1442</v>
      </c>
      <c r="TJ262" s="31" t="s">
        <v>1550</v>
      </c>
      <c r="TK262" s="31" t="s">
        <v>1576</v>
      </c>
      <c r="TL262" s="31" t="s">
        <v>1577</v>
      </c>
      <c r="TM262" s="31" t="s">
        <v>1577</v>
      </c>
      <c r="TN262" s="31" t="s">
        <v>1430</v>
      </c>
      <c r="TO262" s="31" t="s">
        <v>1430</v>
      </c>
      <c r="TQ262" s="31">
        <v>36</v>
      </c>
      <c r="TS262" s="31">
        <v>2</v>
      </c>
      <c r="TT262" s="31">
        <v>2</v>
      </c>
      <c r="TU262" s="31">
        <v>2</v>
      </c>
      <c r="TV262" s="31">
        <v>2</v>
      </c>
      <c r="TW262" s="31">
        <v>2</v>
      </c>
      <c r="TX262" s="31">
        <v>2</v>
      </c>
      <c r="TY262" s="31">
        <v>2</v>
      </c>
      <c r="TZ262" s="31">
        <v>1</v>
      </c>
      <c r="UA262" s="31">
        <v>1</v>
      </c>
    </row>
    <row r="263" spans="1:547" s="31" customFormat="1" ht="13.5" customHeight="1">
      <c r="A263" s="31">
        <f t="shared" si="4"/>
        <v>261</v>
      </c>
      <c r="B263" s="31">
        <v>261</v>
      </c>
      <c r="C263" s="31">
        <v>8</v>
      </c>
      <c r="D263" s="31" t="s">
        <v>1543</v>
      </c>
      <c r="E263" s="31" t="s">
        <v>1578</v>
      </c>
      <c r="H263" s="31">
        <v>42142</v>
      </c>
      <c r="I263" s="31">
        <v>16525</v>
      </c>
      <c r="J263" s="31">
        <v>1</v>
      </c>
      <c r="K263" s="31">
        <v>1</v>
      </c>
      <c r="L263" s="31">
        <v>2</v>
      </c>
      <c r="N263" s="31">
        <v>2</v>
      </c>
      <c r="P263" s="31">
        <v>4</v>
      </c>
      <c r="R263" s="31">
        <v>41244</v>
      </c>
      <c r="S263" s="31">
        <v>41275</v>
      </c>
      <c r="T263" s="31">
        <v>41913</v>
      </c>
      <c r="V263" s="31">
        <v>42249</v>
      </c>
      <c r="W263" s="31">
        <v>2</v>
      </c>
      <c r="X263" s="31">
        <v>1</v>
      </c>
      <c r="Y263" s="31">
        <v>2</v>
      </c>
      <c r="Z263" s="31">
        <v>2</v>
      </c>
      <c r="AA263" s="31">
        <v>2</v>
      </c>
      <c r="AB263" s="31">
        <v>2</v>
      </c>
      <c r="AC263" s="31">
        <v>2</v>
      </c>
      <c r="AD263" s="31">
        <v>1</v>
      </c>
      <c r="AE263" s="31">
        <v>1</v>
      </c>
      <c r="AH263" s="31">
        <v>2</v>
      </c>
      <c r="AI263" s="31">
        <v>1</v>
      </c>
      <c r="AJ263" s="31">
        <v>1</v>
      </c>
      <c r="AK263" s="31">
        <v>4</v>
      </c>
      <c r="AL263" s="31">
        <v>2</v>
      </c>
      <c r="AN263" s="31">
        <v>1</v>
      </c>
      <c r="AO263" s="31">
        <v>2</v>
      </c>
      <c r="AP263" s="31">
        <v>1</v>
      </c>
      <c r="AQ263" s="31">
        <v>1</v>
      </c>
      <c r="AR263" s="31">
        <v>1</v>
      </c>
      <c r="AS263" s="31">
        <v>1</v>
      </c>
      <c r="AT263" s="31">
        <v>2</v>
      </c>
      <c r="AU263" s="31">
        <v>2</v>
      </c>
      <c r="AW263" s="31">
        <v>1</v>
      </c>
      <c r="AX263" s="31">
        <v>1</v>
      </c>
      <c r="AY263" s="31">
        <v>2</v>
      </c>
      <c r="AZ263" s="31">
        <v>1</v>
      </c>
      <c r="BA263" s="31">
        <v>2</v>
      </c>
      <c r="BB263" s="31">
        <v>2</v>
      </c>
      <c r="BD263" s="31">
        <v>1</v>
      </c>
      <c r="BE263" s="31">
        <v>1</v>
      </c>
      <c r="BF263" s="31">
        <v>2</v>
      </c>
      <c r="BG263" s="31">
        <v>2</v>
      </c>
      <c r="BH263" s="31">
        <v>2</v>
      </c>
      <c r="BI263" s="31">
        <v>2</v>
      </c>
      <c r="BK263" s="31">
        <v>1</v>
      </c>
      <c r="BL263" s="31">
        <v>2</v>
      </c>
      <c r="BM263" s="31">
        <v>1</v>
      </c>
      <c r="BN263" s="31">
        <v>1</v>
      </c>
      <c r="BO263" s="31">
        <v>1</v>
      </c>
      <c r="BP263" s="31">
        <v>1</v>
      </c>
      <c r="BQ263" s="31">
        <v>2</v>
      </c>
      <c r="BT263" s="31">
        <v>1</v>
      </c>
      <c r="BU263" s="31">
        <v>2</v>
      </c>
      <c r="BV263" s="31">
        <v>2</v>
      </c>
      <c r="BW263" s="31">
        <v>2</v>
      </c>
      <c r="BX263" s="31">
        <v>2</v>
      </c>
      <c r="BY263" s="31">
        <v>1</v>
      </c>
      <c r="BZ263" s="31">
        <v>2</v>
      </c>
      <c r="CA263" s="31">
        <v>2</v>
      </c>
      <c r="CB263" s="31">
        <v>2</v>
      </c>
      <c r="CC263" s="31">
        <v>2</v>
      </c>
      <c r="CD263" s="31">
        <v>2</v>
      </c>
      <c r="CH263" s="31">
        <v>1</v>
      </c>
      <c r="CM263" s="31">
        <v>1</v>
      </c>
      <c r="CN263" s="31">
        <v>27</v>
      </c>
      <c r="CO263" s="31">
        <v>4</v>
      </c>
      <c r="CP263" s="31">
        <v>9</v>
      </c>
      <c r="DA263" s="31">
        <v>1</v>
      </c>
      <c r="DB263" s="31">
        <v>3</v>
      </c>
      <c r="DC263" s="31">
        <v>18</v>
      </c>
      <c r="DD263" s="31">
        <v>2</v>
      </c>
      <c r="DE263" s="31">
        <v>6</v>
      </c>
      <c r="DF263" s="31">
        <v>0</v>
      </c>
      <c r="DG263" s="31">
        <v>2</v>
      </c>
      <c r="DH263" s="31">
        <v>2</v>
      </c>
      <c r="DI263" s="31">
        <v>3</v>
      </c>
      <c r="DJ263" s="31">
        <v>2</v>
      </c>
      <c r="DK263" s="31">
        <v>2</v>
      </c>
      <c r="DL263" s="31">
        <v>1</v>
      </c>
      <c r="DM263" s="31">
        <v>2</v>
      </c>
      <c r="DN263" s="31">
        <v>1</v>
      </c>
      <c r="DO263" s="31">
        <v>2</v>
      </c>
      <c r="DP263" s="31">
        <v>1</v>
      </c>
      <c r="DQ263" s="31">
        <v>3</v>
      </c>
      <c r="DR263" s="31">
        <v>21</v>
      </c>
      <c r="DS263" s="31">
        <v>0.915158685968819</v>
      </c>
      <c r="DT263" s="31">
        <v>37</v>
      </c>
      <c r="DU263" s="31">
        <v>29</v>
      </c>
      <c r="DV263" s="31">
        <v>168</v>
      </c>
      <c r="DW263" s="31" t="s">
        <v>1545</v>
      </c>
      <c r="DX263" s="31">
        <v>3.7</v>
      </c>
      <c r="DY263" s="31">
        <v>3.4</v>
      </c>
      <c r="DZ263" s="31">
        <v>4.8</v>
      </c>
      <c r="EA263" s="31" t="s">
        <v>1558</v>
      </c>
      <c r="EB263" s="31">
        <v>0.5</v>
      </c>
      <c r="EC263" s="31">
        <v>0.6</v>
      </c>
      <c r="ED263" s="31">
        <v>1.1000000000000001</v>
      </c>
      <c r="EE263" s="31" t="s">
        <v>1546</v>
      </c>
      <c r="EF263" s="31">
        <v>194</v>
      </c>
      <c r="EH263" s="31">
        <v>190</v>
      </c>
      <c r="EI263" s="31" t="s">
        <v>1546</v>
      </c>
      <c r="ER263" s="31">
        <v>69</v>
      </c>
      <c r="ES263" s="31">
        <v>35</v>
      </c>
      <c r="ET263" s="31">
        <v>150</v>
      </c>
      <c r="EU263" s="31" t="s">
        <v>1546</v>
      </c>
      <c r="EV263" s="31">
        <v>2</v>
      </c>
      <c r="EW263" s="31">
        <v>2</v>
      </c>
      <c r="EX263" s="31">
        <v>2</v>
      </c>
      <c r="EY263" s="31">
        <v>2</v>
      </c>
      <c r="EZ263" s="31">
        <v>1</v>
      </c>
      <c r="FA263" s="31">
        <v>1</v>
      </c>
      <c r="FB263" s="31">
        <v>1</v>
      </c>
      <c r="FC263" s="31">
        <v>1</v>
      </c>
      <c r="FD263" s="31">
        <v>69.900000000000006</v>
      </c>
      <c r="FE263" s="31">
        <v>67.400000000000006</v>
      </c>
      <c r="FF263" s="31">
        <v>0.29780000000000001</v>
      </c>
      <c r="FG263" s="31">
        <v>0.46299999999999902</v>
      </c>
      <c r="FI263" s="31">
        <v>87</v>
      </c>
      <c r="FJ263" s="31">
        <v>37</v>
      </c>
      <c r="FK263" s="31">
        <v>2</v>
      </c>
      <c r="FL263" s="31">
        <v>2</v>
      </c>
      <c r="FM263" s="31">
        <v>2</v>
      </c>
      <c r="FN263" s="31">
        <v>2</v>
      </c>
      <c r="FO263" s="31">
        <v>2</v>
      </c>
      <c r="FP263" s="31">
        <v>2</v>
      </c>
      <c r="FQ263" s="31">
        <v>2</v>
      </c>
      <c r="FR263" s="31">
        <v>2</v>
      </c>
      <c r="FS263" s="31">
        <v>4</v>
      </c>
      <c r="FT263" s="31">
        <v>2</v>
      </c>
      <c r="FU263" s="31">
        <v>2</v>
      </c>
      <c r="FV263" s="31">
        <v>2</v>
      </c>
      <c r="FW263" s="31">
        <v>1</v>
      </c>
      <c r="FX263" s="31">
        <v>1</v>
      </c>
      <c r="FY263" s="31">
        <v>2</v>
      </c>
      <c r="GA263" s="31">
        <v>2</v>
      </c>
      <c r="GB263" s="31">
        <v>2</v>
      </c>
      <c r="GC263" s="31">
        <v>2</v>
      </c>
      <c r="GE263" s="31">
        <v>2</v>
      </c>
      <c r="GH263" s="31">
        <v>2</v>
      </c>
      <c r="GJ263" s="31">
        <v>2</v>
      </c>
      <c r="GL263" s="31">
        <v>2</v>
      </c>
      <c r="GQ263" s="31">
        <v>2</v>
      </c>
      <c r="GS263" s="31">
        <v>2</v>
      </c>
      <c r="GU263" s="31">
        <v>2</v>
      </c>
      <c r="GW263" s="31">
        <v>2</v>
      </c>
      <c r="GY263" s="31">
        <v>2</v>
      </c>
      <c r="HA263" s="31">
        <v>2</v>
      </c>
      <c r="HB263" s="31" t="s">
        <v>355</v>
      </c>
      <c r="HM263" s="31">
        <v>2</v>
      </c>
      <c r="HP263" s="31">
        <v>2</v>
      </c>
      <c r="HQ263" s="31">
        <v>2</v>
      </c>
      <c r="HR263" s="31">
        <v>2</v>
      </c>
      <c r="HS263" s="31">
        <v>2</v>
      </c>
      <c r="HT263" s="31">
        <v>2</v>
      </c>
      <c r="HU263" s="31">
        <v>2</v>
      </c>
      <c r="HV263" s="31">
        <v>2</v>
      </c>
      <c r="HW263" s="31" t="s">
        <v>1547</v>
      </c>
      <c r="HZ263" s="31">
        <v>2</v>
      </c>
      <c r="IA263" s="31">
        <v>2</v>
      </c>
      <c r="IB263" s="31">
        <v>2</v>
      </c>
      <c r="IC263" s="31">
        <v>2</v>
      </c>
      <c r="ID263" s="31">
        <v>2</v>
      </c>
      <c r="IE263" s="31">
        <v>2</v>
      </c>
      <c r="IF263" s="31">
        <v>2</v>
      </c>
      <c r="IJ263" s="31">
        <v>2</v>
      </c>
      <c r="IK263" s="31">
        <v>2</v>
      </c>
      <c r="IL263" s="31">
        <v>2</v>
      </c>
      <c r="IM263" s="31">
        <v>2</v>
      </c>
      <c r="IN263" s="31">
        <v>2</v>
      </c>
      <c r="IO263" s="31">
        <v>2</v>
      </c>
      <c r="IP263" s="31">
        <v>2</v>
      </c>
      <c r="IT263" s="31">
        <v>2</v>
      </c>
      <c r="IU263" s="31">
        <v>2</v>
      </c>
      <c r="IV263" s="31">
        <v>2</v>
      </c>
      <c r="IW263" s="31">
        <v>2</v>
      </c>
      <c r="IX263" s="31">
        <v>2</v>
      </c>
      <c r="IY263" s="31">
        <v>2</v>
      </c>
      <c r="IZ263" s="31">
        <v>2</v>
      </c>
      <c r="JD263" s="31">
        <v>2</v>
      </c>
      <c r="JE263" s="31">
        <v>2</v>
      </c>
      <c r="JF263" s="31">
        <v>2</v>
      </c>
      <c r="JG263" s="31">
        <v>2</v>
      </c>
      <c r="JH263" s="31">
        <v>2</v>
      </c>
      <c r="JI263" s="31">
        <v>2</v>
      </c>
      <c r="JJ263" s="31">
        <v>2</v>
      </c>
      <c r="JN263" s="31" t="s">
        <v>1438</v>
      </c>
      <c r="JZ263" s="31">
        <v>2</v>
      </c>
      <c r="KA263" s="31" t="s">
        <v>1579</v>
      </c>
      <c r="KB263" s="31">
        <v>80</v>
      </c>
      <c r="KC263" s="31">
        <v>2</v>
      </c>
      <c r="KD263" s="31" t="s">
        <v>1580</v>
      </c>
      <c r="KE263" s="31">
        <v>96</v>
      </c>
      <c r="LC263" s="31">
        <v>2</v>
      </c>
      <c r="LE263" s="31" t="s">
        <v>370</v>
      </c>
      <c r="LF263" s="31">
        <v>2</v>
      </c>
      <c r="LG263" s="31">
        <v>2</v>
      </c>
      <c r="LH263" s="31">
        <v>1</v>
      </c>
      <c r="LI263" s="31">
        <v>2</v>
      </c>
      <c r="LK263" s="31">
        <v>2</v>
      </c>
      <c r="LM263" s="31">
        <v>2</v>
      </c>
      <c r="LO263" s="31">
        <v>2</v>
      </c>
      <c r="LQ263" s="31">
        <v>2</v>
      </c>
      <c r="LS263" s="31">
        <v>2</v>
      </c>
      <c r="LU263" s="31">
        <v>2</v>
      </c>
      <c r="LW263" s="31">
        <v>2</v>
      </c>
      <c r="LY263" s="31">
        <v>2</v>
      </c>
      <c r="MA263" s="31">
        <v>2</v>
      </c>
      <c r="MC263" s="31">
        <v>2</v>
      </c>
      <c r="ME263" s="31">
        <v>2</v>
      </c>
      <c r="MG263" s="31">
        <v>2</v>
      </c>
      <c r="MI263" s="31">
        <v>2</v>
      </c>
      <c r="MK263" s="31">
        <v>2</v>
      </c>
      <c r="MM263" s="31">
        <v>2</v>
      </c>
      <c r="MO263" s="31">
        <v>2</v>
      </c>
      <c r="MQ263" s="31">
        <v>2</v>
      </c>
      <c r="MS263" s="31">
        <v>2</v>
      </c>
      <c r="MU263" s="31">
        <v>2</v>
      </c>
      <c r="MW263" s="31">
        <v>2</v>
      </c>
      <c r="MY263" s="31" t="s">
        <v>355</v>
      </c>
      <c r="NA263" s="31">
        <v>2</v>
      </c>
      <c r="NC263" s="31">
        <v>2</v>
      </c>
      <c r="NE263" s="31">
        <v>2</v>
      </c>
      <c r="NG263" s="31">
        <v>2</v>
      </c>
      <c r="NI263" s="31">
        <v>2</v>
      </c>
      <c r="NK263" s="31">
        <v>2</v>
      </c>
      <c r="NM263" s="31">
        <v>2</v>
      </c>
      <c r="NO263" s="31">
        <v>2</v>
      </c>
      <c r="NQ263" s="31">
        <v>2</v>
      </c>
      <c r="NS263" s="31">
        <v>2</v>
      </c>
      <c r="NU263" s="31">
        <v>2</v>
      </c>
      <c r="NW263" s="31">
        <v>2</v>
      </c>
      <c r="NY263" s="31">
        <v>2</v>
      </c>
      <c r="OA263" s="31">
        <v>2</v>
      </c>
      <c r="OC263" s="31">
        <v>2</v>
      </c>
      <c r="OE263" s="31">
        <v>2</v>
      </c>
      <c r="OG263" s="31">
        <v>2</v>
      </c>
      <c r="OI263" s="31">
        <v>2</v>
      </c>
      <c r="OK263" s="31">
        <v>2</v>
      </c>
      <c r="OM263" s="31">
        <v>2</v>
      </c>
      <c r="OO263" s="31">
        <v>2</v>
      </c>
      <c r="OQ263" s="31" t="s">
        <v>355</v>
      </c>
      <c r="OS263" s="31">
        <v>2</v>
      </c>
      <c r="OU263" s="31">
        <v>2</v>
      </c>
      <c r="OW263" s="31">
        <v>2</v>
      </c>
      <c r="OY263" s="31">
        <v>2</v>
      </c>
      <c r="PA263" s="31">
        <v>2</v>
      </c>
      <c r="PC263" s="31">
        <v>2</v>
      </c>
      <c r="PE263" s="31">
        <v>1</v>
      </c>
      <c r="PF263" s="31">
        <v>20</v>
      </c>
      <c r="PG263" s="31">
        <v>2</v>
      </c>
      <c r="PI263" s="31">
        <v>2</v>
      </c>
      <c r="PK263" s="31">
        <v>2</v>
      </c>
      <c r="PM263" s="31">
        <v>2</v>
      </c>
      <c r="PO263" s="31">
        <v>2</v>
      </c>
      <c r="PQ263" s="31">
        <v>2</v>
      </c>
      <c r="PS263" s="31">
        <v>2</v>
      </c>
      <c r="PU263" s="31">
        <v>2</v>
      </c>
      <c r="PW263" s="31">
        <v>2</v>
      </c>
      <c r="PY263" s="31">
        <v>2</v>
      </c>
      <c r="QA263" s="31">
        <v>2</v>
      </c>
      <c r="QC263" s="31">
        <v>2</v>
      </c>
      <c r="QE263" s="31">
        <v>2</v>
      </c>
      <c r="QG263" s="31">
        <v>2</v>
      </c>
      <c r="QI263" s="31" t="s">
        <v>355</v>
      </c>
      <c r="QK263" s="31">
        <v>2</v>
      </c>
      <c r="QL263" s="31">
        <v>2</v>
      </c>
      <c r="QM263" s="31">
        <v>2</v>
      </c>
      <c r="QN263" s="31">
        <v>2</v>
      </c>
      <c r="QO263" s="31">
        <v>2</v>
      </c>
      <c r="QP263" s="31">
        <v>2</v>
      </c>
      <c r="QQ263" s="31">
        <v>2</v>
      </c>
      <c r="QR263" s="31">
        <v>2</v>
      </c>
      <c r="QS263" s="31">
        <v>2</v>
      </c>
      <c r="QT263" s="31">
        <v>2</v>
      </c>
      <c r="QU263" s="31">
        <v>2</v>
      </c>
      <c r="QV263" s="31">
        <v>2</v>
      </c>
      <c r="QW263" s="31">
        <v>2</v>
      </c>
      <c r="QX263" s="31">
        <v>2</v>
      </c>
      <c r="QY263" s="31">
        <v>2</v>
      </c>
      <c r="QZ263" s="31">
        <v>2</v>
      </c>
      <c r="RA263" s="31">
        <v>2</v>
      </c>
      <c r="RB263" s="31">
        <v>2</v>
      </c>
      <c r="RC263" s="31">
        <v>2</v>
      </c>
      <c r="RD263" s="31">
        <v>2</v>
      </c>
      <c r="RE263" s="31">
        <v>1</v>
      </c>
      <c r="RF263" s="31">
        <v>2</v>
      </c>
      <c r="RG263" s="31">
        <v>2</v>
      </c>
      <c r="RH263" s="31">
        <v>2</v>
      </c>
      <c r="RI263" s="31">
        <v>1</v>
      </c>
      <c r="RJ263" s="31">
        <v>2</v>
      </c>
      <c r="RK263" s="31">
        <v>2</v>
      </c>
      <c r="RP263" s="31">
        <v>2</v>
      </c>
      <c r="RQ263" s="31">
        <v>2</v>
      </c>
      <c r="RR263" s="31">
        <v>2</v>
      </c>
      <c r="RS263" s="31">
        <v>2</v>
      </c>
      <c r="RT263" s="31" t="s">
        <v>362</v>
      </c>
      <c r="RU263" s="31" t="s">
        <v>1581</v>
      </c>
      <c r="RX263" s="31">
        <v>2</v>
      </c>
      <c r="RZ263" s="31">
        <v>2</v>
      </c>
      <c r="SA263" s="31">
        <v>2</v>
      </c>
      <c r="SB263" s="31">
        <v>2</v>
      </c>
      <c r="SC263" s="31">
        <v>2</v>
      </c>
      <c r="SD263" s="31">
        <v>2</v>
      </c>
      <c r="SF263" s="31">
        <v>2</v>
      </c>
      <c r="SG263" s="31">
        <v>2</v>
      </c>
      <c r="SH263" s="31">
        <v>2</v>
      </c>
      <c r="SI263" s="31">
        <v>2</v>
      </c>
      <c r="SJ263" s="31">
        <v>2</v>
      </c>
      <c r="SK263" s="31">
        <v>2</v>
      </c>
      <c r="SL263" s="31">
        <v>2</v>
      </c>
      <c r="SM263" s="31" t="s">
        <v>1551</v>
      </c>
      <c r="SO263" s="31">
        <v>2</v>
      </c>
      <c r="SP263" s="31">
        <v>2</v>
      </c>
      <c r="SQ263" s="31">
        <v>2</v>
      </c>
      <c r="SR263" s="31">
        <v>2</v>
      </c>
      <c r="SS263" s="31">
        <v>2</v>
      </c>
      <c r="ST263" s="31">
        <v>2</v>
      </c>
      <c r="SU263" s="31">
        <v>2</v>
      </c>
      <c r="SV263" s="31">
        <v>2</v>
      </c>
      <c r="SW263" s="31" t="s">
        <v>1430</v>
      </c>
      <c r="SX263" s="31">
        <v>16</v>
      </c>
      <c r="SZ263" s="31">
        <v>2</v>
      </c>
      <c r="TA263" s="31">
        <v>2</v>
      </c>
      <c r="TB263" s="31">
        <v>2</v>
      </c>
      <c r="TC263" s="31">
        <v>1</v>
      </c>
      <c r="TD263" s="31">
        <v>1</v>
      </c>
      <c r="TE263" s="31">
        <v>1</v>
      </c>
      <c r="TF263" s="31">
        <v>1</v>
      </c>
      <c r="TG263" s="31">
        <v>2</v>
      </c>
      <c r="TH263" s="31" t="s">
        <v>1430</v>
      </c>
      <c r="TJ263" s="31" t="s">
        <v>1551</v>
      </c>
      <c r="TK263" s="31" t="s">
        <v>1430</v>
      </c>
      <c r="TL263" s="31" t="s">
        <v>1430</v>
      </c>
      <c r="TQ263" s="31">
        <v>21</v>
      </c>
      <c r="TS263" s="31">
        <v>2</v>
      </c>
      <c r="TT263" s="31">
        <v>2</v>
      </c>
      <c r="TU263" s="31">
        <v>2</v>
      </c>
      <c r="TV263" s="31">
        <v>2</v>
      </c>
      <c r="TW263" s="31">
        <v>2</v>
      </c>
      <c r="TX263" s="31">
        <v>2</v>
      </c>
      <c r="TY263" s="31">
        <v>2</v>
      </c>
      <c r="TZ263" s="31">
        <v>1</v>
      </c>
      <c r="UA263" s="31">
        <v>1</v>
      </c>
    </row>
    <row r="264" spans="1:547" s="31" customFormat="1" ht="13.5" customHeight="1">
      <c r="A264" s="31">
        <f t="shared" si="4"/>
        <v>262</v>
      </c>
      <c r="B264" s="31">
        <v>262</v>
      </c>
      <c r="C264" s="31">
        <v>9</v>
      </c>
      <c r="D264" s="31" t="s">
        <v>1543</v>
      </c>
      <c r="E264" s="31" t="s">
        <v>1582</v>
      </c>
      <c r="H264" s="31">
        <v>42503</v>
      </c>
      <c r="I264" s="31">
        <v>14855</v>
      </c>
      <c r="J264" s="31">
        <v>2</v>
      </c>
      <c r="K264" s="31">
        <v>1</v>
      </c>
      <c r="L264" s="31">
        <v>5</v>
      </c>
      <c r="M264" s="31">
        <v>2</v>
      </c>
      <c r="N264" s="31">
        <v>5</v>
      </c>
      <c r="O264" s="31">
        <v>2</v>
      </c>
      <c r="P264" s="31">
        <v>5</v>
      </c>
      <c r="Q264" s="31">
        <v>2</v>
      </c>
      <c r="R264" s="31">
        <v>41883</v>
      </c>
      <c r="S264" s="31">
        <v>41944</v>
      </c>
      <c r="T264" s="31">
        <v>42095</v>
      </c>
      <c r="W264" s="31">
        <v>2</v>
      </c>
      <c r="X264" s="31">
        <v>1</v>
      </c>
      <c r="Y264" s="31">
        <v>2</v>
      </c>
      <c r="Z264" s="31">
        <v>2</v>
      </c>
      <c r="AA264" s="31">
        <v>2</v>
      </c>
      <c r="AB264" s="31">
        <v>2</v>
      </c>
      <c r="AC264" s="31">
        <v>2</v>
      </c>
      <c r="AD264" s="31">
        <v>2</v>
      </c>
      <c r="AE264" s="31">
        <v>1</v>
      </c>
      <c r="AH264" s="31">
        <v>1</v>
      </c>
      <c r="AI264" s="31">
        <v>1</v>
      </c>
      <c r="AJ264" s="31">
        <v>1</v>
      </c>
      <c r="AK264" s="31">
        <v>4</v>
      </c>
      <c r="AL264" s="31">
        <v>2</v>
      </c>
      <c r="AN264" s="31">
        <v>2</v>
      </c>
      <c r="AO264" s="31">
        <v>1</v>
      </c>
      <c r="AP264" s="31">
        <v>1</v>
      </c>
      <c r="AQ264" s="31">
        <v>1</v>
      </c>
      <c r="AR264" s="31">
        <v>1</v>
      </c>
      <c r="AS264" s="31">
        <v>2</v>
      </c>
      <c r="AT264" s="31">
        <v>2</v>
      </c>
      <c r="AU264" s="31">
        <v>1</v>
      </c>
      <c r="AW264" s="31">
        <v>1</v>
      </c>
      <c r="AY264" s="31">
        <v>2</v>
      </c>
      <c r="AZ264" s="31">
        <v>1</v>
      </c>
      <c r="BA264" s="31">
        <v>2</v>
      </c>
      <c r="BB264" s="31">
        <v>2</v>
      </c>
      <c r="BD264" s="31">
        <v>1</v>
      </c>
      <c r="BE264" s="31">
        <v>1</v>
      </c>
      <c r="BF264" s="31">
        <v>1</v>
      </c>
      <c r="BG264" s="31">
        <v>1</v>
      </c>
      <c r="BH264" s="31">
        <v>2</v>
      </c>
      <c r="BI264" s="31">
        <v>2</v>
      </c>
      <c r="BK264" s="31">
        <v>2</v>
      </c>
      <c r="BL264" s="31">
        <v>2</v>
      </c>
      <c r="BM264" s="31">
        <v>2</v>
      </c>
      <c r="BN264" s="31">
        <v>2</v>
      </c>
      <c r="BO264" s="31">
        <v>2</v>
      </c>
      <c r="BP264" s="31">
        <v>1</v>
      </c>
      <c r="BQ264" s="31">
        <v>2</v>
      </c>
      <c r="BT264" s="31">
        <v>1</v>
      </c>
      <c r="BU264" s="31">
        <v>1</v>
      </c>
      <c r="BV264" s="31">
        <v>2</v>
      </c>
      <c r="BW264" s="31">
        <v>2</v>
      </c>
      <c r="BX264" s="31">
        <v>2</v>
      </c>
      <c r="BY264" s="31">
        <v>1</v>
      </c>
      <c r="BZ264" s="31">
        <v>2</v>
      </c>
      <c r="CA264" s="31">
        <v>2</v>
      </c>
      <c r="CB264" s="31">
        <v>2</v>
      </c>
      <c r="CC264" s="31">
        <v>2</v>
      </c>
      <c r="CD264" s="31">
        <v>1</v>
      </c>
      <c r="CH264" s="31">
        <v>1</v>
      </c>
      <c r="CM264" s="31">
        <v>1</v>
      </c>
      <c r="DA264" s="31">
        <v>1</v>
      </c>
      <c r="DF264" s="31">
        <v>2</v>
      </c>
      <c r="DG264" s="31">
        <v>1</v>
      </c>
      <c r="DH264" s="31">
        <v>3</v>
      </c>
      <c r="DI264" s="31">
        <v>4</v>
      </c>
      <c r="DJ264" s="31">
        <v>4</v>
      </c>
      <c r="DK264" s="31">
        <v>4</v>
      </c>
      <c r="DL264" s="31">
        <v>4</v>
      </c>
      <c r="DM264" s="31">
        <v>4</v>
      </c>
      <c r="DN264" s="31">
        <v>4</v>
      </c>
      <c r="DO264" s="31">
        <v>4</v>
      </c>
      <c r="DP264" s="31">
        <v>4</v>
      </c>
      <c r="DQ264" s="31">
        <v>4</v>
      </c>
      <c r="DR264" s="31">
        <v>42</v>
      </c>
      <c r="DS264" s="31">
        <v>0.294556451612903</v>
      </c>
      <c r="EV264" s="31">
        <v>2</v>
      </c>
      <c r="EW264" s="31">
        <v>2</v>
      </c>
      <c r="EY264" s="31">
        <v>2</v>
      </c>
      <c r="EZ264" s="31">
        <v>1</v>
      </c>
      <c r="FD264" s="31">
        <v>76</v>
      </c>
      <c r="FE264" s="31">
        <v>78</v>
      </c>
      <c r="FF264" s="31">
        <v>0.4</v>
      </c>
      <c r="FG264" s="31">
        <v>0.51</v>
      </c>
      <c r="FH264" s="31">
        <v>41</v>
      </c>
      <c r="FI264" s="31">
        <v>93.4</v>
      </c>
      <c r="FJ264" s="31">
        <v>0.2</v>
      </c>
      <c r="FK264" s="31">
        <v>1</v>
      </c>
      <c r="FL264" s="31">
        <v>2</v>
      </c>
      <c r="FM264" s="31">
        <v>1</v>
      </c>
      <c r="FN264" s="31">
        <v>2</v>
      </c>
      <c r="FO264" s="31">
        <v>2</v>
      </c>
      <c r="FP264" s="31">
        <v>2</v>
      </c>
      <c r="FQ264" s="31">
        <v>2</v>
      </c>
      <c r="FR264" s="31">
        <v>2</v>
      </c>
      <c r="FS264" s="31">
        <v>4</v>
      </c>
      <c r="FT264" s="31">
        <v>2</v>
      </c>
      <c r="FU264" s="31">
        <v>2</v>
      </c>
      <c r="FV264" s="31">
        <v>1</v>
      </c>
      <c r="FW264" s="31">
        <v>1</v>
      </c>
      <c r="FX264" s="31">
        <v>1</v>
      </c>
      <c r="FY264" s="31">
        <v>2</v>
      </c>
      <c r="GA264" s="31">
        <v>2</v>
      </c>
      <c r="GB264" s="31">
        <v>2</v>
      </c>
      <c r="GC264" s="31">
        <v>1</v>
      </c>
      <c r="GD264" s="31">
        <v>1956</v>
      </c>
      <c r="GE264" s="31">
        <v>1</v>
      </c>
      <c r="GF264" s="31">
        <v>2009</v>
      </c>
      <c r="GG264" s="31">
        <v>0.5</v>
      </c>
      <c r="GH264" s="31">
        <v>1</v>
      </c>
      <c r="GJ264" s="31">
        <v>2</v>
      </c>
      <c r="GL264" s="31">
        <v>2</v>
      </c>
      <c r="GO264" s="31">
        <v>2</v>
      </c>
      <c r="GQ264" s="31">
        <v>1</v>
      </c>
      <c r="GR264" s="31" t="s">
        <v>1553</v>
      </c>
      <c r="GS264" s="31">
        <v>1</v>
      </c>
      <c r="GT264" s="31" t="s">
        <v>1583</v>
      </c>
      <c r="GU264" s="31">
        <v>2</v>
      </c>
      <c r="GW264" s="31">
        <v>2</v>
      </c>
      <c r="GY264" s="31">
        <v>2</v>
      </c>
      <c r="HA264" s="31">
        <v>2</v>
      </c>
      <c r="HB264" s="31" t="s">
        <v>355</v>
      </c>
      <c r="HM264" s="31">
        <v>2</v>
      </c>
      <c r="HP264" s="31">
        <v>2</v>
      </c>
      <c r="HQ264" s="31">
        <v>2</v>
      </c>
      <c r="HR264" s="31">
        <v>2</v>
      </c>
      <c r="HS264" s="31">
        <v>2</v>
      </c>
      <c r="HT264" s="31">
        <v>2</v>
      </c>
      <c r="HU264" s="31">
        <v>2</v>
      </c>
      <c r="HV264" s="31">
        <v>2</v>
      </c>
      <c r="HW264" s="31" t="s">
        <v>1547</v>
      </c>
      <c r="HZ264" s="31">
        <v>2</v>
      </c>
      <c r="IA264" s="31">
        <v>2</v>
      </c>
      <c r="IB264" s="31">
        <v>2</v>
      </c>
      <c r="IC264" s="31">
        <v>2</v>
      </c>
      <c r="ID264" s="31">
        <v>2</v>
      </c>
      <c r="IE264" s="31">
        <v>2</v>
      </c>
      <c r="IF264" s="31">
        <v>2</v>
      </c>
      <c r="IJ264" s="31">
        <v>2</v>
      </c>
      <c r="IK264" s="31">
        <v>2</v>
      </c>
      <c r="IL264" s="31">
        <v>2</v>
      </c>
      <c r="IM264" s="31">
        <v>2</v>
      </c>
      <c r="IN264" s="31">
        <v>2</v>
      </c>
      <c r="IO264" s="31">
        <v>2</v>
      </c>
      <c r="IP264" s="31">
        <v>2</v>
      </c>
      <c r="IT264" s="31">
        <v>2</v>
      </c>
      <c r="IU264" s="31">
        <v>2</v>
      </c>
      <c r="IV264" s="31">
        <v>2</v>
      </c>
      <c r="IW264" s="31">
        <v>2</v>
      </c>
      <c r="IX264" s="31">
        <v>2</v>
      </c>
      <c r="IY264" s="31">
        <v>2</v>
      </c>
      <c r="IZ264" s="31">
        <v>2</v>
      </c>
      <c r="JD264" s="31">
        <v>2</v>
      </c>
      <c r="JE264" s="31">
        <v>2</v>
      </c>
      <c r="JF264" s="31">
        <v>2</v>
      </c>
      <c r="JG264" s="31">
        <v>2</v>
      </c>
      <c r="JH264" s="31">
        <v>2</v>
      </c>
      <c r="JI264" s="31">
        <v>2</v>
      </c>
      <c r="JJ264" s="31">
        <v>2</v>
      </c>
      <c r="JZ264" s="31">
        <v>2</v>
      </c>
      <c r="KB264" s="31">
        <v>73</v>
      </c>
      <c r="KC264" s="31">
        <v>2</v>
      </c>
      <c r="KE264" s="31">
        <v>74</v>
      </c>
      <c r="LC264" s="31">
        <v>2</v>
      </c>
      <c r="LF264" s="31">
        <v>2</v>
      </c>
      <c r="LG264" s="31">
        <v>2</v>
      </c>
      <c r="LH264" s="31">
        <v>1</v>
      </c>
      <c r="LI264" s="31">
        <v>2</v>
      </c>
      <c r="LK264" s="31">
        <v>2</v>
      </c>
      <c r="LM264" s="31">
        <v>2</v>
      </c>
      <c r="LO264" s="31">
        <v>2</v>
      </c>
      <c r="LQ264" s="31">
        <v>2</v>
      </c>
      <c r="LS264" s="31">
        <v>2</v>
      </c>
      <c r="LU264" s="31">
        <v>2</v>
      </c>
      <c r="LW264" s="31">
        <v>2</v>
      </c>
      <c r="LY264" s="31">
        <v>2</v>
      </c>
      <c r="MA264" s="31">
        <v>2</v>
      </c>
      <c r="MC264" s="31">
        <v>2</v>
      </c>
      <c r="ME264" s="31">
        <v>2</v>
      </c>
      <c r="MG264" s="31">
        <v>2</v>
      </c>
      <c r="MI264" s="31">
        <v>2</v>
      </c>
      <c r="MK264" s="31">
        <v>2</v>
      </c>
      <c r="MM264" s="31">
        <v>2</v>
      </c>
      <c r="MO264" s="31">
        <v>2</v>
      </c>
      <c r="MQ264" s="31">
        <v>2</v>
      </c>
      <c r="MS264" s="31">
        <v>2</v>
      </c>
      <c r="MU264" s="31">
        <v>2</v>
      </c>
      <c r="MW264" s="31">
        <v>2</v>
      </c>
      <c r="MY264" s="31" t="s">
        <v>355</v>
      </c>
      <c r="NA264" s="31">
        <v>2</v>
      </c>
      <c r="NC264" s="31">
        <v>2</v>
      </c>
      <c r="NE264" s="31">
        <v>2</v>
      </c>
      <c r="NG264" s="31">
        <v>2</v>
      </c>
      <c r="NI264" s="31">
        <v>2</v>
      </c>
      <c r="NK264" s="31">
        <v>2</v>
      </c>
      <c r="NM264" s="31">
        <v>2</v>
      </c>
      <c r="NO264" s="31">
        <v>2</v>
      </c>
      <c r="NQ264" s="31">
        <v>2</v>
      </c>
      <c r="NS264" s="31">
        <v>2</v>
      </c>
      <c r="NU264" s="31">
        <v>2</v>
      </c>
      <c r="NW264" s="31">
        <v>2</v>
      </c>
      <c r="NY264" s="31">
        <v>2</v>
      </c>
      <c r="OA264" s="31">
        <v>2</v>
      </c>
      <c r="OC264" s="31">
        <v>2</v>
      </c>
      <c r="OE264" s="31">
        <v>2</v>
      </c>
      <c r="OG264" s="31">
        <v>2</v>
      </c>
      <c r="OI264" s="31">
        <v>2</v>
      </c>
      <c r="OK264" s="31">
        <v>2</v>
      </c>
      <c r="OM264" s="31">
        <v>2</v>
      </c>
      <c r="OO264" s="31">
        <v>2</v>
      </c>
      <c r="OQ264" s="31" t="s">
        <v>356</v>
      </c>
      <c r="OR264" s="31">
        <v>7</v>
      </c>
      <c r="OS264" s="31">
        <v>2</v>
      </c>
      <c r="OU264" s="31">
        <v>2</v>
      </c>
      <c r="OW264" s="31">
        <v>2</v>
      </c>
      <c r="OY264" s="31">
        <v>2</v>
      </c>
      <c r="PA264" s="31">
        <v>2</v>
      </c>
      <c r="PC264" s="31">
        <v>2</v>
      </c>
      <c r="PE264" s="31">
        <v>2</v>
      </c>
      <c r="PG264" s="31">
        <v>2</v>
      </c>
      <c r="PI264" s="31">
        <v>2</v>
      </c>
      <c r="PK264" s="31">
        <v>2</v>
      </c>
      <c r="PM264" s="31">
        <v>2</v>
      </c>
      <c r="PO264" s="31">
        <v>2</v>
      </c>
      <c r="PQ264" s="31">
        <v>2</v>
      </c>
      <c r="PS264" s="31">
        <v>2</v>
      </c>
      <c r="PU264" s="31">
        <v>2</v>
      </c>
      <c r="PW264" s="31">
        <v>2</v>
      </c>
      <c r="PY264" s="31">
        <v>2</v>
      </c>
      <c r="QA264" s="31">
        <v>2</v>
      </c>
      <c r="QC264" s="31">
        <v>2</v>
      </c>
      <c r="QE264" s="31">
        <v>2</v>
      </c>
      <c r="QG264" s="31">
        <v>2</v>
      </c>
      <c r="QI264" s="31" t="s">
        <v>355</v>
      </c>
      <c r="QK264" s="31">
        <v>1</v>
      </c>
      <c r="QL264" s="31">
        <v>2</v>
      </c>
      <c r="QM264" s="31">
        <v>2</v>
      </c>
      <c r="QN264" s="31">
        <v>2</v>
      </c>
      <c r="QO264" s="31">
        <v>2</v>
      </c>
      <c r="QP264" s="31">
        <v>2</v>
      </c>
      <c r="QQ264" s="31">
        <v>2</v>
      </c>
      <c r="QR264" s="31">
        <v>2</v>
      </c>
      <c r="QS264" s="31">
        <v>2</v>
      </c>
      <c r="QT264" s="31">
        <v>2</v>
      </c>
      <c r="QU264" s="31">
        <v>2</v>
      </c>
      <c r="QV264" s="31">
        <v>2</v>
      </c>
      <c r="QW264" s="31">
        <v>2</v>
      </c>
      <c r="QX264" s="31">
        <v>2</v>
      </c>
      <c r="QY264" s="31">
        <v>2</v>
      </c>
      <c r="QZ264" s="31">
        <v>2</v>
      </c>
      <c r="RA264" s="31">
        <v>2</v>
      </c>
      <c r="RB264" s="31">
        <v>2</v>
      </c>
      <c r="RC264" s="31">
        <v>2</v>
      </c>
      <c r="RD264" s="31">
        <v>2</v>
      </c>
      <c r="RE264" s="31">
        <v>2</v>
      </c>
      <c r="RF264" s="31">
        <v>2</v>
      </c>
      <c r="RG264" s="31">
        <v>1</v>
      </c>
      <c r="RH264" s="31">
        <v>2</v>
      </c>
      <c r="RI264" s="31">
        <v>2</v>
      </c>
      <c r="RJ264" s="31">
        <v>2</v>
      </c>
      <c r="RK264" s="31">
        <v>2</v>
      </c>
      <c r="RL264" s="31">
        <v>2</v>
      </c>
      <c r="RM264" s="31">
        <v>2</v>
      </c>
      <c r="RN264" s="31">
        <v>2</v>
      </c>
      <c r="RO264" s="31">
        <v>2</v>
      </c>
      <c r="RP264" s="31">
        <v>2</v>
      </c>
      <c r="RQ264" s="31">
        <v>2</v>
      </c>
      <c r="RR264" s="31">
        <v>2</v>
      </c>
      <c r="RS264" s="31">
        <v>2</v>
      </c>
      <c r="RT264" s="31" t="s">
        <v>362</v>
      </c>
      <c r="RX264" s="31">
        <v>4</v>
      </c>
      <c r="RY264" s="31">
        <v>2</v>
      </c>
      <c r="RZ264" s="31">
        <v>2</v>
      </c>
      <c r="SA264" s="31">
        <v>2</v>
      </c>
      <c r="SB264" s="31">
        <v>2</v>
      </c>
      <c r="SC264" s="31">
        <v>2</v>
      </c>
      <c r="SD264" s="31">
        <v>4</v>
      </c>
      <c r="SE264" s="31">
        <v>2</v>
      </c>
      <c r="SF264" s="31">
        <v>2</v>
      </c>
      <c r="SG264" s="31">
        <v>2</v>
      </c>
      <c r="SH264" s="31">
        <v>2</v>
      </c>
      <c r="SI264" s="31">
        <v>2</v>
      </c>
      <c r="SJ264" s="31">
        <v>2</v>
      </c>
      <c r="SK264" s="31">
        <v>2</v>
      </c>
      <c r="SL264" s="31">
        <v>2</v>
      </c>
      <c r="SM264" s="31" t="s">
        <v>1442</v>
      </c>
      <c r="SO264" s="31">
        <v>2</v>
      </c>
      <c r="SP264" s="31">
        <v>2</v>
      </c>
      <c r="SQ264" s="31">
        <v>2</v>
      </c>
      <c r="SR264" s="31">
        <v>1</v>
      </c>
      <c r="SS264" s="31">
        <v>2</v>
      </c>
      <c r="ST264" s="31">
        <v>2</v>
      </c>
      <c r="SU264" s="31">
        <v>2</v>
      </c>
      <c r="SV264" s="31">
        <v>2</v>
      </c>
      <c r="SW264" s="31" t="s">
        <v>1584</v>
      </c>
      <c r="SX264" s="31">
        <v>4</v>
      </c>
      <c r="SZ264" s="31">
        <v>2</v>
      </c>
      <c r="TA264" s="31">
        <v>2</v>
      </c>
      <c r="TB264" s="31">
        <v>2</v>
      </c>
      <c r="TC264" s="31">
        <v>2</v>
      </c>
      <c r="TD264" s="31">
        <v>2</v>
      </c>
      <c r="TE264" s="31">
        <v>2</v>
      </c>
      <c r="TF264" s="31">
        <v>2</v>
      </c>
      <c r="TG264" s="31">
        <v>1</v>
      </c>
      <c r="TH264" s="31" t="s">
        <v>1585</v>
      </c>
      <c r="TJ264" s="31" t="s">
        <v>1442</v>
      </c>
      <c r="TK264" s="31" t="s">
        <v>1586</v>
      </c>
      <c r="TQ264" s="31">
        <v>5</v>
      </c>
      <c r="TS264" s="31">
        <v>2</v>
      </c>
      <c r="TT264" s="31">
        <v>2</v>
      </c>
      <c r="TU264" s="31">
        <v>2</v>
      </c>
      <c r="TV264" s="31">
        <v>2</v>
      </c>
      <c r="TW264" s="31">
        <v>2</v>
      </c>
      <c r="TX264" s="31">
        <v>2</v>
      </c>
      <c r="TY264" s="31">
        <v>2</v>
      </c>
      <c r="TZ264" s="31">
        <v>1</v>
      </c>
      <c r="UA264" s="31">
        <v>1</v>
      </c>
    </row>
    <row r="265" spans="1:547" s="31" customFormat="1" ht="13.5" customHeight="1">
      <c r="A265" s="31">
        <f t="shared" si="4"/>
        <v>263</v>
      </c>
      <c r="B265" s="31">
        <v>263</v>
      </c>
      <c r="C265" s="31">
        <v>10</v>
      </c>
      <c r="D265" s="31" t="s">
        <v>1543</v>
      </c>
      <c r="E265" s="31" t="s">
        <v>1587</v>
      </c>
      <c r="H265" s="31">
        <v>42149</v>
      </c>
      <c r="I265" s="31">
        <v>20093</v>
      </c>
      <c r="J265" s="31">
        <v>2</v>
      </c>
      <c r="K265" s="31">
        <v>1</v>
      </c>
      <c r="L265" s="31">
        <v>4</v>
      </c>
      <c r="N265" s="31">
        <v>4</v>
      </c>
      <c r="P265" s="31">
        <v>4</v>
      </c>
      <c r="R265" s="31">
        <v>41395</v>
      </c>
      <c r="S265" s="31">
        <v>41760</v>
      </c>
      <c r="T265" s="31">
        <v>42036</v>
      </c>
      <c r="W265" s="31">
        <v>1</v>
      </c>
      <c r="X265" s="31">
        <v>2</v>
      </c>
      <c r="Y265" s="31">
        <v>2</v>
      </c>
      <c r="Z265" s="31">
        <v>2</v>
      </c>
      <c r="AA265" s="31">
        <v>2</v>
      </c>
      <c r="AB265" s="31">
        <v>2</v>
      </c>
      <c r="AC265" s="31">
        <v>2</v>
      </c>
      <c r="AD265" s="31">
        <v>1</v>
      </c>
      <c r="AE265" s="31">
        <v>3</v>
      </c>
      <c r="AF265" s="31">
        <v>1</v>
      </c>
      <c r="AG265" s="31">
        <v>1</v>
      </c>
      <c r="AH265" s="31">
        <v>2</v>
      </c>
      <c r="AI265" s="31">
        <v>6</v>
      </c>
      <c r="AJ265" s="31">
        <v>1</v>
      </c>
      <c r="AK265" s="31">
        <v>4</v>
      </c>
      <c r="AL265" s="31">
        <v>2</v>
      </c>
      <c r="AN265" s="31">
        <v>2</v>
      </c>
      <c r="AO265" s="31">
        <v>2</v>
      </c>
      <c r="AP265" s="31">
        <v>2</v>
      </c>
      <c r="AQ265" s="31">
        <v>1</v>
      </c>
      <c r="AR265" s="31">
        <v>1</v>
      </c>
      <c r="AS265" s="31">
        <v>2</v>
      </c>
      <c r="AT265" s="31">
        <v>2</v>
      </c>
      <c r="AU265" s="31">
        <v>2</v>
      </c>
      <c r="AW265" s="31">
        <v>1</v>
      </c>
      <c r="AX265" s="31">
        <v>2</v>
      </c>
      <c r="AY265" s="31">
        <v>1</v>
      </c>
      <c r="AZ265" s="31">
        <v>1</v>
      </c>
      <c r="BA265" s="31">
        <v>1</v>
      </c>
      <c r="BB265" s="31">
        <v>2</v>
      </c>
      <c r="BD265" s="31">
        <v>1</v>
      </c>
      <c r="BE265" s="31">
        <v>2</v>
      </c>
      <c r="BF265" s="31">
        <v>1</v>
      </c>
      <c r="BG265" s="31">
        <v>1</v>
      </c>
      <c r="BH265" s="31">
        <v>1</v>
      </c>
      <c r="BI265" s="31">
        <v>2</v>
      </c>
      <c r="BK265" s="31">
        <v>2</v>
      </c>
      <c r="BL265" s="31">
        <v>1</v>
      </c>
      <c r="BM265" s="31">
        <v>2</v>
      </c>
      <c r="BN265" s="31">
        <v>2</v>
      </c>
      <c r="BO265" s="31">
        <v>2</v>
      </c>
      <c r="BP265" s="31">
        <v>1</v>
      </c>
      <c r="BQ265" s="31">
        <v>2</v>
      </c>
      <c r="BT265" s="31">
        <v>2</v>
      </c>
      <c r="BU265" s="31">
        <v>2</v>
      </c>
      <c r="BV265" s="31">
        <v>2</v>
      </c>
      <c r="BW265" s="31">
        <v>2</v>
      </c>
      <c r="BX265" s="31">
        <v>2</v>
      </c>
      <c r="BY265" s="31">
        <v>1</v>
      </c>
      <c r="BZ265" s="31">
        <v>2</v>
      </c>
      <c r="CA265" s="31">
        <v>2</v>
      </c>
      <c r="CB265" s="31">
        <v>2</v>
      </c>
      <c r="CC265" s="31">
        <v>2</v>
      </c>
      <c r="CD265" s="31">
        <v>1</v>
      </c>
      <c r="CH265" s="31">
        <v>1</v>
      </c>
      <c r="CM265" s="31">
        <v>11</v>
      </c>
      <c r="CN265" s="31">
        <v>1</v>
      </c>
      <c r="DA265" s="31">
        <v>2</v>
      </c>
      <c r="DB265" s="31">
        <v>1</v>
      </c>
      <c r="DC265" s="31">
        <v>42</v>
      </c>
      <c r="DF265" s="31">
        <v>3</v>
      </c>
      <c r="DG265" s="31">
        <v>3</v>
      </c>
      <c r="DH265" s="31">
        <v>3</v>
      </c>
      <c r="DI265" s="31">
        <v>2</v>
      </c>
      <c r="DJ265" s="31">
        <v>3</v>
      </c>
      <c r="DK265" s="31">
        <v>4</v>
      </c>
      <c r="DL265" s="31">
        <v>4</v>
      </c>
      <c r="DM265" s="31">
        <v>4</v>
      </c>
      <c r="DN265" s="31">
        <v>4</v>
      </c>
      <c r="DO265" s="31">
        <v>4</v>
      </c>
      <c r="DP265" s="31">
        <v>4</v>
      </c>
      <c r="DQ265" s="31">
        <v>4</v>
      </c>
      <c r="DR265" s="31">
        <v>42</v>
      </c>
      <c r="DS265" s="31">
        <v>0.24220822281167101</v>
      </c>
      <c r="DX265" s="31">
        <v>4.5999999999999996</v>
      </c>
      <c r="DY265" s="31">
        <v>3.5</v>
      </c>
      <c r="DZ265" s="31">
        <v>5.5</v>
      </c>
      <c r="EA265" s="31" t="s">
        <v>1558</v>
      </c>
      <c r="EW265" s="31">
        <v>2</v>
      </c>
      <c r="EX265" s="31">
        <v>2</v>
      </c>
      <c r="EY265" s="31">
        <v>2</v>
      </c>
      <c r="EZ265" s="31">
        <v>1</v>
      </c>
      <c r="FD265" s="31">
        <v>67</v>
      </c>
      <c r="FE265" s="31">
        <v>63</v>
      </c>
      <c r="FF265" s="31">
        <v>0.31</v>
      </c>
      <c r="FG265" s="31">
        <v>0.24</v>
      </c>
      <c r="FH265" s="31">
        <v>46</v>
      </c>
      <c r="FK265" s="31">
        <v>2</v>
      </c>
      <c r="FL265" s="31">
        <v>2</v>
      </c>
      <c r="FM265" s="31">
        <v>2</v>
      </c>
      <c r="FN265" s="31">
        <v>2</v>
      </c>
      <c r="FO265" s="31">
        <v>2</v>
      </c>
      <c r="FP265" s="31">
        <v>2</v>
      </c>
      <c r="FQ265" s="31">
        <v>2</v>
      </c>
      <c r="FR265" s="31">
        <v>2</v>
      </c>
      <c r="FS265" s="31">
        <v>4</v>
      </c>
      <c r="FT265" s="31">
        <v>2</v>
      </c>
      <c r="FU265" s="31">
        <v>2</v>
      </c>
      <c r="FV265" s="31">
        <v>2</v>
      </c>
      <c r="FW265" s="31">
        <v>1</v>
      </c>
      <c r="FX265" s="31">
        <v>1</v>
      </c>
      <c r="FY265" s="31">
        <v>2</v>
      </c>
      <c r="GA265" s="31">
        <v>2</v>
      </c>
      <c r="GB265" s="31">
        <v>2</v>
      </c>
      <c r="GC265" s="31">
        <v>2</v>
      </c>
      <c r="GE265" s="31">
        <v>2</v>
      </c>
      <c r="GH265" s="31">
        <v>2</v>
      </c>
      <c r="GJ265" s="31">
        <v>2</v>
      </c>
      <c r="GL265" s="31">
        <v>1</v>
      </c>
      <c r="GM265" s="31">
        <v>42036</v>
      </c>
      <c r="GQ265" s="31">
        <v>2</v>
      </c>
      <c r="GS265" s="31">
        <v>2</v>
      </c>
      <c r="GU265" s="31">
        <v>2</v>
      </c>
      <c r="GW265" s="31">
        <v>2</v>
      </c>
      <c r="GY265" s="31">
        <v>2</v>
      </c>
      <c r="HA265" s="31">
        <v>2</v>
      </c>
      <c r="HB265" s="31" t="s">
        <v>355</v>
      </c>
      <c r="HM265" s="31">
        <v>2</v>
      </c>
      <c r="HP265" s="31">
        <v>2</v>
      </c>
      <c r="HQ265" s="31">
        <v>2</v>
      </c>
      <c r="HR265" s="31">
        <v>2</v>
      </c>
      <c r="HS265" s="31">
        <v>2</v>
      </c>
      <c r="HT265" s="31">
        <v>2</v>
      </c>
      <c r="HU265" s="31">
        <v>2</v>
      </c>
      <c r="HV265" s="31">
        <v>2</v>
      </c>
      <c r="HW265" s="31" t="s">
        <v>1547</v>
      </c>
      <c r="HZ265" s="31">
        <v>2</v>
      </c>
      <c r="IA265" s="31">
        <v>2</v>
      </c>
      <c r="IB265" s="31">
        <v>2</v>
      </c>
      <c r="IC265" s="31">
        <v>2</v>
      </c>
      <c r="ID265" s="31">
        <v>2</v>
      </c>
      <c r="IE265" s="31">
        <v>2</v>
      </c>
      <c r="IF265" s="31">
        <v>2</v>
      </c>
      <c r="IJ265" s="31">
        <v>2</v>
      </c>
      <c r="IK265" s="31">
        <v>2</v>
      </c>
      <c r="IL265" s="31">
        <v>2</v>
      </c>
      <c r="IM265" s="31">
        <v>2</v>
      </c>
      <c r="IN265" s="31">
        <v>2</v>
      </c>
      <c r="IO265" s="31">
        <v>2</v>
      </c>
      <c r="IP265" s="31">
        <v>2</v>
      </c>
      <c r="IT265" s="31">
        <v>2</v>
      </c>
      <c r="IU265" s="31">
        <v>2</v>
      </c>
      <c r="IV265" s="31">
        <v>2</v>
      </c>
      <c r="IW265" s="31">
        <v>2</v>
      </c>
      <c r="IX265" s="31">
        <v>2</v>
      </c>
      <c r="IY265" s="31">
        <v>2</v>
      </c>
      <c r="IZ265" s="31">
        <v>2</v>
      </c>
      <c r="JD265" s="31">
        <v>2</v>
      </c>
      <c r="JE265" s="31">
        <v>2</v>
      </c>
      <c r="JF265" s="31">
        <v>2</v>
      </c>
      <c r="JG265" s="31">
        <v>2</v>
      </c>
      <c r="JH265" s="31">
        <v>2</v>
      </c>
      <c r="JI265" s="31">
        <v>2</v>
      </c>
      <c r="JJ265" s="31">
        <v>2</v>
      </c>
      <c r="JZ265" s="31">
        <v>2</v>
      </c>
      <c r="KB265" s="31">
        <v>55</v>
      </c>
      <c r="KC265" s="31">
        <v>2</v>
      </c>
      <c r="KE265" s="31">
        <v>60</v>
      </c>
      <c r="LC265" s="31">
        <v>2</v>
      </c>
      <c r="LF265" s="31">
        <v>2</v>
      </c>
      <c r="LG265" s="31">
        <v>2</v>
      </c>
      <c r="LH265" s="31">
        <v>2</v>
      </c>
      <c r="LI265" s="31">
        <v>2</v>
      </c>
      <c r="LK265" s="31">
        <v>2</v>
      </c>
      <c r="LM265" s="31">
        <v>2</v>
      </c>
      <c r="LO265" s="31">
        <v>2</v>
      </c>
      <c r="LQ265" s="31">
        <v>2</v>
      </c>
      <c r="LS265" s="31">
        <v>2</v>
      </c>
      <c r="LU265" s="31">
        <v>2</v>
      </c>
      <c r="LW265" s="31">
        <v>2</v>
      </c>
      <c r="LY265" s="31">
        <v>2</v>
      </c>
      <c r="MA265" s="31">
        <v>2</v>
      </c>
      <c r="MC265" s="31">
        <v>2</v>
      </c>
      <c r="ME265" s="31">
        <v>2</v>
      </c>
      <c r="MG265" s="31">
        <v>2</v>
      </c>
      <c r="MI265" s="31">
        <v>2</v>
      </c>
      <c r="MK265" s="31">
        <v>2</v>
      </c>
      <c r="MM265" s="31">
        <v>2</v>
      </c>
      <c r="MO265" s="31">
        <v>2</v>
      </c>
      <c r="MQ265" s="31">
        <v>2</v>
      </c>
      <c r="MS265" s="31">
        <v>2</v>
      </c>
      <c r="MU265" s="31">
        <v>2</v>
      </c>
      <c r="MW265" s="31">
        <v>2</v>
      </c>
      <c r="MY265" s="31" t="s">
        <v>355</v>
      </c>
      <c r="NA265" s="31">
        <v>2</v>
      </c>
      <c r="NC265" s="31">
        <v>2</v>
      </c>
      <c r="NE265" s="31">
        <v>2</v>
      </c>
      <c r="NG265" s="31">
        <v>2</v>
      </c>
      <c r="NI265" s="31">
        <v>2</v>
      </c>
      <c r="NK265" s="31">
        <v>2</v>
      </c>
      <c r="NM265" s="31">
        <v>2</v>
      </c>
      <c r="NO265" s="31">
        <v>2</v>
      </c>
      <c r="NQ265" s="31">
        <v>2</v>
      </c>
      <c r="NS265" s="31">
        <v>2</v>
      </c>
      <c r="NU265" s="31">
        <v>2</v>
      </c>
      <c r="NW265" s="31">
        <v>2</v>
      </c>
      <c r="NY265" s="31">
        <v>2</v>
      </c>
      <c r="OA265" s="31">
        <v>2</v>
      </c>
      <c r="OC265" s="31">
        <v>2</v>
      </c>
      <c r="OE265" s="31">
        <v>2</v>
      </c>
      <c r="OG265" s="31">
        <v>2</v>
      </c>
      <c r="OI265" s="31">
        <v>2</v>
      </c>
      <c r="OK265" s="31">
        <v>2</v>
      </c>
      <c r="OM265" s="31">
        <v>2</v>
      </c>
      <c r="OO265" s="31">
        <v>2</v>
      </c>
      <c r="OQ265" s="31" t="s">
        <v>355</v>
      </c>
      <c r="OS265" s="31">
        <v>2</v>
      </c>
      <c r="OU265" s="31">
        <v>2</v>
      </c>
      <c r="OW265" s="31">
        <v>2</v>
      </c>
      <c r="OY265" s="31">
        <v>2</v>
      </c>
      <c r="PA265" s="31">
        <v>2</v>
      </c>
      <c r="PC265" s="31">
        <v>2</v>
      </c>
      <c r="PE265" s="31">
        <v>2</v>
      </c>
      <c r="PG265" s="31">
        <v>2</v>
      </c>
      <c r="PI265" s="31">
        <v>2</v>
      </c>
      <c r="PK265" s="31">
        <v>2</v>
      </c>
      <c r="PM265" s="31">
        <v>2</v>
      </c>
      <c r="PO265" s="31">
        <v>2</v>
      </c>
      <c r="PQ265" s="31">
        <v>2</v>
      </c>
      <c r="PS265" s="31">
        <v>2</v>
      </c>
      <c r="PU265" s="31">
        <v>2</v>
      </c>
      <c r="PW265" s="31">
        <v>2</v>
      </c>
      <c r="PY265" s="31">
        <v>2</v>
      </c>
      <c r="QA265" s="31">
        <v>2</v>
      </c>
      <c r="QC265" s="31">
        <v>2</v>
      </c>
      <c r="QE265" s="31">
        <v>2</v>
      </c>
      <c r="QG265" s="31">
        <v>2</v>
      </c>
      <c r="QI265" s="31" t="s">
        <v>355</v>
      </c>
      <c r="QK265" s="31">
        <v>1</v>
      </c>
      <c r="QL265" s="31">
        <v>2</v>
      </c>
      <c r="QM265" s="31">
        <v>2</v>
      </c>
      <c r="QN265" s="31">
        <v>2</v>
      </c>
      <c r="QO265" s="31">
        <v>2</v>
      </c>
      <c r="QP265" s="31">
        <v>2</v>
      </c>
      <c r="QQ265" s="31">
        <v>2</v>
      </c>
      <c r="QR265" s="31">
        <v>2</v>
      </c>
      <c r="QS265" s="31">
        <v>2</v>
      </c>
      <c r="QT265" s="31">
        <v>2</v>
      </c>
      <c r="QU265" s="31">
        <v>2</v>
      </c>
      <c r="QV265" s="31">
        <v>2</v>
      </c>
      <c r="QW265" s="31">
        <v>2</v>
      </c>
      <c r="QX265" s="31">
        <v>2</v>
      </c>
      <c r="QY265" s="31">
        <v>2</v>
      </c>
      <c r="QZ265" s="31">
        <v>2</v>
      </c>
      <c r="RA265" s="31">
        <v>2</v>
      </c>
      <c r="RB265" s="31">
        <v>2</v>
      </c>
      <c r="RC265" s="31">
        <v>2</v>
      </c>
      <c r="RD265" s="31">
        <v>2</v>
      </c>
      <c r="RE265" s="31">
        <v>2</v>
      </c>
      <c r="RF265" s="31">
        <v>2</v>
      </c>
      <c r="RG265" s="31">
        <v>2</v>
      </c>
      <c r="RH265" s="31">
        <v>2</v>
      </c>
      <c r="RI265" s="31">
        <v>1</v>
      </c>
      <c r="RJ265" s="31">
        <v>2</v>
      </c>
      <c r="RK265" s="31">
        <v>2</v>
      </c>
      <c r="RP265" s="31">
        <v>2</v>
      </c>
      <c r="RQ265" s="31">
        <v>2</v>
      </c>
      <c r="RR265" s="31">
        <v>2</v>
      </c>
      <c r="RS265" s="31">
        <v>2</v>
      </c>
      <c r="RT265" s="31" t="s">
        <v>1588</v>
      </c>
      <c r="RU265" s="31" t="s">
        <v>1588</v>
      </c>
      <c r="RX265" s="31">
        <v>4</v>
      </c>
      <c r="RY265" s="31">
        <v>2</v>
      </c>
      <c r="RZ265" s="31">
        <v>2</v>
      </c>
      <c r="SA265" s="31">
        <v>2</v>
      </c>
      <c r="SB265" s="31">
        <v>2</v>
      </c>
      <c r="SC265" s="31">
        <v>2</v>
      </c>
      <c r="SD265" s="31">
        <v>4</v>
      </c>
      <c r="SE265" s="31">
        <v>2</v>
      </c>
      <c r="SF265" s="31">
        <v>2</v>
      </c>
      <c r="SG265" s="31">
        <v>2</v>
      </c>
      <c r="SH265" s="31">
        <v>2</v>
      </c>
      <c r="SI265" s="31">
        <v>2</v>
      </c>
      <c r="SJ265" s="31">
        <v>2</v>
      </c>
      <c r="SK265" s="31">
        <v>2</v>
      </c>
      <c r="SL265" s="31">
        <v>2</v>
      </c>
      <c r="SM265" s="31" t="s">
        <v>1550</v>
      </c>
      <c r="SO265" s="31">
        <v>2</v>
      </c>
      <c r="SP265" s="31">
        <v>2</v>
      </c>
      <c r="SQ265" s="31">
        <v>2</v>
      </c>
      <c r="SR265" s="31">
        <v>2</v>
      </c>
      <c r="SS265" s="31">
        <v>2</v>
      </c>
      <c r="ST265" s="31">
        <v>2</v>
      </c>
      <c r="SU265" s="31">
        <v>2</v>
      </c>
      <c r="SV265" s="31">
        <v>2</v>
      </c>
      <c r="SW265" s="31" t="s">
        <v>1442</v>
      </c>
      <c r="SX265" s="31">
        <v>9</v>
      </c>
      <c r="SZ265" s="31">
        <v>2</v>
      </c>
      <c r="TA265" s="31">
        <v>2</v>
      </c>
      <c r="TB265" s="31">
        <v>2</v>
      </c>
      <c r="TC265" s="31">
        <v>1</v>
      </c>
      <c r="TD265" s="31">
        <v>2</v>
      </c>
      <c r="TE265" s="31">
        <v>2</v>
      </c>
      <c r="TF265" s="31">
        <v>2</v>
      </c>
      <c r="TG265" s="31">
        <v>1</v>
      </c>
      <c r="TH265" s="31" t="s">
        <v>1442</v>
      </c>
      <c r="TJ265" s="31" t="s">
        <v>1550</v>
      </c>
      <c r="TK265" s="31" t="s">
        <v>1442</v>
      </c>
      <c r="TQ265" s="31">
        <v>9</v>
      </c>
      <c r="TS265" s="31">
        <v>2</v>
      </c>
      <c r="TT265" s="31">
        <v>2</v>
      </c>
      <c r="TU265" s="31">
        <v>2</v>
      </c>
      <c r="TV265" s="31">
        <v>1</v>
      </c>
      <c r="TW265" s="31">
        <v>2</v>
      </c>
      <c r="TX265" s="31">
        <v>2</v>
      </c>
      <c r="TY265" s="31">
        <v>2</v>
      </c>
      <c r="TZ265" s="31">
        <v>1</v>
      </c>
      <c r="UA265" s="31">
        <v>1</v>
      </c>
    </row>
    <row r="266" spans="1:547" s="31" customFormat="1" ht="13.5" customHeight="1">
      <c r="A266" s="31">
        <f t="shared" si="4"/>
        <v>264</v>
      </c>
      <c r="B266" s="31">
        <v>264</v>
      </c>
      <c r="C266" s="31">
        <v>11</v>
      </c>
      <c r="D266" s="31" t="s">
        <v>1543</v>
      </c>
      <c r="E266" s="31" t="s">
        <v>1589</v>
      </c>
      <c r="H266" s="31">
        <v>42122</v>
      </c>
      <c r="I266" s="31">
        <v>24575</v>
      </c>
      <c r="J266" s="31">
        <v>2</v>
      </c>
      <c r="K266" s="31">
        <v>1</v>
      </c>
      <c r="L266" s="31">
        <v>4</v>
      </c>
      <c r="N266" s="31">
        <v>4</v>
      </c>
      <c r="P266" s="31">
        <v>4</v>
      </c>
      <c r="R266" s="31">
        <v>41275</v>
      </c>
      <c r="S266" s="31">
        <v>41365</v>
      </c>
      <c r="T266" s="31">
        <v>41944</v>
      </c>
      <c r="W266" s="31">
        <v>1</v>
      </c>
      <c r="X266" s="31">
        <v>2</v>
      </c>
      <c r="Y266" s="31">
        <v>2</v>
      </c>
      <c r="Z266" s="31">
        <v>2</v>
      </c>
      <c r="AA266" s="31">
        <v>2</v>
      </c>
      <c r="AB266" s="31">
        <v>2</v>
      </c>
      <c r="AC266" s="31">
        <v>2</v>
      </c>
      <c r="AD266" s="31">
        <v>1</v>
      </c>
      <c r="AE266" s="31">
        <v>2</v>
      </c>
      <c r="AF266" s="31">
        <v>1</v>
      </c>
      <c r="AG266" s="31">
        <v>1</v>
      </c>
      <c r="AH266" s="31">
        <v>1</v>
      </c>
      <c r="AI266" s="31">
        <v>6</v>
      </c>
      <c r="AJ266" s="31">
        <v>2</v>
      </c>
      <c r="AK266" s="31">
        <v>4</v>
      </c>
      <c r="AL266" s="31">
        <v>3</v>
      </c>
      <c r="AN266" s="31">
        <v>2</v>
      </c>
      <c r="AO266" s="31">
        <v>2</v>
      </c>
      <c r="AP266" s="31">
        <v>2</v>
      </c>
      <c r="AQ266" s="31">
        <v>2</v>
      </c>
      <c r="AR266" s="31">
        <v>2</v>
      </c>
      <c r="AS266" s="31">
        <v>2</v>
      </c>
      <c r="AT266" s="31">
        <v>2</v>
      </c>
      <c r="AU266" s="31">
        <v>2</v>
      </c>
      <c r="AW266" s="31">
        <v>1</v>
      </c>
      <c r="AY266" s="31">
        <v>2</v>
      </c>
      <c r="AZ266" s="31">
        <v>1</v>
      </c>
      <c r="BA266" s="31">
        <v>1</v>
      </c>
      <c r="BB266" s="31">
        <v>2</v>
      </c>
      <c r="BD266" s="31">
        <v>1</v>
      </c>
      <c r="BE266" s="31">
        <v>1</v>
      </c>
      <c r="BF266" s="31">
        <v>1</v>
      </c>
      <c r="BG266" s="31">
        <v>2</v>
      </c>
      <c r="BH266" s="31">
        <v>1</v>
      </c>
      <c r="BI266" s="31">
        <v>2</v>
      </c>
      <c r="BK266" s="31">
        <v>2</v>
      </c>
      <c r="BL266" s="31">
        <v>1</v>
      </c>
      <c r="BM266" s="31">
        <v>2</v>
      </c>
      <c r="BN266" s="31">
        <v>2</v>
      </c>
      <c r="BO266" s="31">
        <v>2</v>
      </c>
      <c r="BP266" s="31">
        <v>2</v>
      </c>
      <c r="BQ266" s="31">
        <v>2</v>
      </c>
      <c r="BT266" s="31">
        <v>2</v>
      </c>
      <c r="BU266" s="31">
        <v>2</v>
      </c>
      <c r="BV266" s="31">
        <v>2</v>
      </c>
      <c r="BW266" s="31">
        <v>2</v>
      </c>
      <c r="BX266" s="31">
        <v>2</v>
      </c>
      <c r="BY266" s="31">
        <v>1</v>
      </c>
      <c r="BZ266" s="31">
        <v>2</v>
      </c>
      <c r="CA266" s="31">
        <v>2</v>
      </c>
      <c r="CB266" s="31">
        <v>2</v>
      </c>
      <c r="CC266" s="31">
        <v>2</v>
      </c>
      <c r="CD266" s="31">
        <v>1</v>
      </c>
      <c r="CH266" s="31">
        <v>1</v>
      </c>
      <c r="CM266" s="31">
        <v>17</v>
      </c>
      <c r="CN266" s="31">
        <v>11</v>
      </c>
      <c r="CO266" s="31">
        <v>23</v>
      </c>
      <c r="DA266" s="31">
        <v>4</v>
      </c>
      <c r="DB266" s="31">
        <v>2</v>
      </c>
      <c r="DC266" s="31">
        <v>1</v>
      </c>
      <c r="DF266" s="31">
        <v>4</v>
      </c>
      <c r="DG266" s="31">
        <v>4</v>
      </c>
      <c r="DH266" s="31">
        <v>4</v>
      </c>
      <c r="DI266" s="31">
        <v>3</v>
      </c>
      <c r="DJ266" s="31">
        <v>2</v>
      </c>
      <c r="DK266" s="31">
        <v>3</v>
      </c>
      <c r="DL266" s="31">
        <v>3</v>
      </c>
      <c r="DM266" s="31">
        <v>2</v>
      </c>
      <c r="DN266" s="31">
        <v>2</v>
      </c>
      <c r="DO266" s="31">
        <v>3</v>
      </c>
      <c r="DP266" s="31">
        <v>4</v>
      </c>
      <c r="DQ266" s="31">
        <v>4</v>
      </c>
      <c r="DR266" s="31">
        <v>38</v>
      </c>
      <c r="DS266" s="31">
        <v>0.35935655253837001</v>
      </c>
      <c r="DT266" s="31">
        <v>804</v>
      </c>
      <c r="DU266" s="31">
        <v>0</v>
      </c>
      <c r="DV266" s="31">
        <v>300</v>
      </c>
      <c r="DW266" s="31" t="s">
        <v>1545</v>
      </c>
      <c r="DX266" s="31">
        <v>3.83</v>
      </c>
      <c r="DY266" s="31">
        <v>3.4</v>
      </c>
      <c r="DZ266" s="31">
        <v>5</v>
      </c>
      <c r="EA266" s="31" t="s">
        <v>1558</v>
      </c>
      <c r="EB266" s="31">
        <v>0.86</v>
      </c>
      <c r="EC266" s="31">
        <v>0.6</v>
      </c>
      <c r="ED266" s="31">
        <v>1.3</v>
      </c>
      <c r="EE266" s="31" t="s">
        <v>1546</v>
      </c>
      <c r="EF266" s="31">
        <v>194</v>
      </c>
      <c r="EH266" s="31">
        <v>200</v>
      </c>
      <c r="EI266" s="31" t="s">
        <v>1546</v>
      </c>
      <c r="EJ266" s="31">
        <v>55</v>
      </c>
      <c r="EK266" s="31">
        <v>40</v>
      </c>
      <c r="EM266" s="31" t="s">
        <v>1546</v>
      </c>
      <c r="EN266" s="31">
        <v>117</v>
      </c>
      <c r="EO266" s="31">
        <v>60</v>
      </c>
      <c r="EP266" s="31">
        <v>115</v>
      </c>
      <c r="EQ266" s="31" t="s">
        <v>1546</v>
      </c>
      <c r="ER266" s="31">
        <v>109</v>
      </c>
      <c r="ES266" s="31">
        <v>35</v>
      </c>
      <c r="ET266" s="31">
        <v>150</v>
      </c>
      <c r="EU266" s="31" t="s">
        <v>1546</v>
      </c>
      <c r="EV266" s="31">
        <v>1</v>
      </c>
      <c r="EW266" s="31">
        <v>2</v>
      </c>
      <c r="EX266" s="31">
        <v>2</v>
      </c>
      <c r="EY266" s="31">
        <v>2</v>
      </c>
      <c r="EZ266" s="31">
        <v>1</v>
      </c>
      <c r="FA266" s="31">
        <v>1</v>
      </c>
      <c r="FB266" s="31">
        <v>1</v>
      </c>
      <c r="FC266" s="31">
        <v>1</v>
      </c>
      <c r="FD266" s="31">
        <v>116</v>
      </c>
      <c r="FE266" s="31">
        <v>111</v>
      </c>
      <c r="FF266" s="31">
        <v>0.53200000000000003</v>
      </c>
      <c r="FG266" s="31">
        <v>0.59299999999999897</v>
      </c>
      <c r="FK266" s="31">
        <v>2</v>
      </c>
      <c r="FL266" s="31">
        <v>2</v>
      </c>
      <c r="FM266" s="31">
        <v>2</v>
      </c>
      <c r="FN266" s="31">
        <v>2</v>
      </c>
      <c r="FO266" s="31">
        <v>2</v>
      </c>
      <c r="FP266" s="31">
        <v>2</v>
      </c>
      <c r="FQ266" s="31">
        <v>2</v>
      </c>
      <c r="FR266" s="31">
        <v>1</v>
      </c>
      <c r="FS266" s="31">
        <v>4</v>
      </c>
      <c r="FT266" s="31">
        <v>2</v>
      </c>
      <c r="FU266" s="31">
        <v>1</v>
      </c>
      <c r="FV266" s="31">
        <v>2</v>
      </c>
      <c r="FW266" s="31">
        <v>1</v>
      </c>
      <c r="FX266" s="31">
        <v>1</v>
      </c>
      <c r="FY266" s="31">
        <v>2</v>
      </c>
      <c r="GA266" s="31">
        <v>2</v>
      </c>
      <c r="GB266" s="31">
        <v>2</v>
      </c>
      <c r="GC266" s="31">
        <v>1</v>
      </c>
      <c r="GE266" s="31">
        <v>1</v>
      </c>
      <c r="GG266" s="31">
        <v>0.25</v>
      </c>
      <c r="GH266" s="31">
        <v>2</v>
      </c>
      <c r="GJ266" s="31">
        <v>2</v>
      </c>
      <c r="GL266" s="31">
        <v>1</v>
      </c>
      <c r="GM266" s="31">
        <v>41974</v>
      </c>
      <c r="GN266" s="31" t="s">
        <v>355</v>
      </c>
      <c r="GO266" s="31">
        <v>2</v>
      </c>
      <c r="GQ266" s="31">
        <v>2</v>
      </c>
      <c r="GS266" s="31">
        <v>2</v>
      </c>
      <c r="GU266" s="31">
        <v>2</v>
      </c>
      <c r="GW266" s="31">
        <v>1</v>
      </c>
      <c r="GX266" s="31" t="s">
        <v>1590</v>
      </c>
      <c r="GY266" s="31">
        <v>2</v>
      </c>
      <c r="HA266" s="31">
        <v>2</v>
      </c>
      <c r="HB266" s="31" t="s">
        <v>355</v>
      </c>
      <c r="HM266" s="31">
        <v>2</v>
      </c>
      <c r="HP266" s="31">
        <v>2</v>
      </c>
      <c r="HQ266" s="31">
        <v>2</v>
      </c>
      <c r="HR266" s="31">
        <v>2</v>
      </c>
      <c r="HS266" s="31">
        <v>2</v>
      </c>
      <c r="HT266" s="31">
        <v>2</v>
      </c>
      <c r="HU266" s="31">
        <v>2</v>
      </c>
      <c r="HV266" s="31">
        <v>2</v>
      </c>
      <c r="HW266" s="31" t="s">
        <v>1547</v>
      </c>
      <c r="HZ266" s="31">
        <v>2</v>
      </c>
      <c r="IA266" s="31">
        <v>2</v>
      </c>
      <c r="IB266" s="31">
        <v>2</v>
      </c>
      <c r="IC266" s="31">
        <v>2</v>
      </c>
      <c r="ID266" s="31">
        <v>2</v>
      </c>
      <c r="IE266" s="31">
        <v>2</v>
      </c>
      <c r="IF266" s="31">
        <v>2</v>
      </c>
      <c r="IJ266" s="31">
        <v>2</v>
      </c>
      <c r="IK266" s="31">
        <v>2</v>
      </c>
      <c r="IL266" s="31">
        <v>2</v>
      </c>
      <c r="IM266" s="31">
        <v>2</v>
      </c>
      <c r="IN266" s="31">
        <v>2</v>
      </c>
      <c r="IO266" s="31">
        <v>2</v>
      </c>
      <c r="IP266" s="31">
        <v>2</v>
      </c>
      <c r="IT266" s="31">
        <v>2</v>
      </c>
      <c r="IU266" s="31">
        <v>2</v>
      </c>
      <c r="IV266" s="31">
        <v>2</v>
      </c>
      <c r="IW266" s="31">
        <v>2</v>
      </c>
      <c r="IX266" s="31">
        <v>2</v>
      </c>
      <c r="IY266" s="31">
        <v>2</v>
      </c>
      <c r="IZ266" s="31">
        <v>2</v>
      </c>
      <c r="JD266" s="31">
        <v>2</v>
      </c>
      <c r="JE266" s="31">
        <v>2</v>
      </c>
      <c r="JF266" s="31">
        <v>2</v>
      </c>
      <c r="JG266" s="31">
        <v>2</v>
      </c>
      <c r="JH266" s="31">
        <v>2</v>
      </c>
      <c r="JI266" s="31">
        <v>2</v>
      </c>
      <c r="JJ266" s="31">
        <v>2</v>
      </c>
      <c r="JQ266" s="31" t="s">
        <v>358</v>
      </c>
      <c r="JZ266" s="31">
        <v>2</v>
      </c>
      <c r="KA266" s="31" t="s">
        <v>1591</v>
      </c>
      <c r="KB266" s="31">
        <v>72</v>
      </c>
      <c r="KC266" s="31">
        <v>2</v>
      </c>
      <c r="KD266" s="31" t="s">
        <v>358</v>
      </c>
      <c r="KE266" s="31">
        <v>75</v>
      </c>
      <c r="LC266" s="31">
        <v>2</v>
      </c>
      <c r="LE266" s="31" t="s">
        <v>359</v>
      </c>
      <c r="LF266" s="31">
        <v>2</v>
      </c>
      <c r="LG266" s="31">
        <v>2</v>
      </c>
      <c r="LH266" s="31">
        <v>1</v>
      </c>
      <c r="LI266" s="31">
        <v>2</v>
      </c>
      <c r="LK266" s="31">
        <v>2</v>
      </c>
      <c r="LM266" s="31">
        <v>2</v>
      </c>
      <c r="LO266" s="31">
        <v>2</v>
      </c>
      <c r="LQ266" s="31">
        <v>2</v>
      </c>
      <c r="LS266" s="31">
        <v>2</v>
      </c>
      <c r="LU266" s="31">
        <v>2</v>
      </c>
      <c r="LW266" s="31">
        <v>2</v>
      </c>
      <c r="LY266" s="31">
        <v>2</v>
      </c>
      <c r="MA266" s="31">
        <v>2</v>
      </c>
      <c r="MC266" s="31">
        <v>2</v>
      </c>
      <c r="ME266" s="31">
        <v>2</v>
      </c>
      <c r="MG266" s="31">
        <v>2</v>
      </c>
      <c r="MI266" s="31">
        <v>2</v>
      </c>
      <c r="MK266" s="31">
        <v>1</v>
      </c>
      <c r="ML266" s="31">
        <v>10</v>
      </c>
      <c r="MM266" s="31">
        <v>2</v>
      </c>
      <c r="MO266" s="31">
        <v>2</v>
      </c>
      <c r="MQ266" s="31">
        <v>2</v>
      </c>
      <c r="MS266" s="31">
        <v>2</v>
      </c>
      <c r="MU266" s="31">
        <v>2</v>
      </c>
      <c r="MW266" s="31">
        <v>2</v>
      </c>
      <c r="MY266" s="31" t="s">
        <v>355</v>
      </c>
      <c r="NA266" s="31">
        <v>2</v>
      </c>
      <c r="NC266" s="31">
        <v>1</v>
      </c>
      <c r="ND266" s="31">
        <v>10</v>
      </c>
      <c r="NE266" s="31">
        <v>2</v>
      </c>
      <c r="NG266" s="31">
        <v>2</v>
      </c>
      <c r="NI266" s="31">
        <v>2</v>
      </c>
      <c r="NK266" s="31">
        <v>2</v>
      </c>
      <c r="NM266" s="31">
        <v>2</v>
      </c>
      <c r="NO266" s="31">
        <v>2</v>
      </c>
      <c r="NQ266" s="31">
        <v>2</v>
      </c>
      <c r="NS266" s="31">
        <v>1</v>
      </c>
      <c r="NT266" s="31">
        <v>10</v>
      </c>
      <c r="NU266" s="31">
        <v>2</v>
      </c>
      <c r="NW266" s="31">
        <v>2</v>
      </c>
      <c r="NY266" s="31">
        <v>2</v>
      </c>
      <c r="OA266" s="31">
        <v>2</v>
      </c>
      <c r="OC266" s="31">
        <v>2</v>
      </c>
      <c r="OE266" s="31">
        <v>2</v>
      </c>
      <c r="OG266" s="31">
        <v>2</v>
      </c>
      <c r="OI266" s="31">
        <v>2</v>
      </c>
      <c r="OK266" s="31">
        <v>2</v>
      </c>
      <c r="OM266" s="31">
        <v>2</v>
      </c>
      <c r="OO266" s="31">
        <v>2</v>
      </c>
      <c r="OQ266" s="31" t="s">
        <v>356</v>
      </c>
      <c r="OS266" s="31">
        <v>2</v>
      </c>
      <c r="OU266" s="31">
        <v>2</v>
      </c>
      <c r="OW266" s="31">
        <v>2</v>
      </c>
      <c r="OY266" s="31">
        <v>2</v>
      </c>
      <c r="PA266" s="31">
        <v>2</v>
      </c>
      <c r="PC266" s="31">
        <v>2</v>
      </c>
      <c r="PE266" s="31">
        <v>2</v>
      </c>
      <c r="PG266" s="31">
        <v>2</v>
      </c>
      <c r="PI266" s="31">
        <v>2</v>
      </c>
      <c r="PK266" s="31">
        <v>2</v>
      </c>
      <c r="PM266" s="31">
        <v>2</v>
      </c>
      <c r="PO266" s="31">
        <v>2</v>
      </c>
      <c r="PQ266" s="31">
        <v>2</v>
      </c>
      <c r="PS266" s="31">
        <v>2</v>
      </c>
      <c r="PU266" s="31">
        <v>2</v>
      </c>
      <c r="PW266" s="31">
        <v>2</v>
      </c>
      <c r="PY266" s="31">
        <v>2</v>
      </c>
      <c r="QA266" s="31">
        <v>2</v>
      </c>
      <c r="QC266" s="31">
        <v>2</v>
      </c>
      <c r="QE266" s="31">
        <v>2</v>
      </c>
      <c r="QG266" s="31">
        <v>2</v>
      </c>
      <c r="QI266" s="31" t="s">
        <v>355</v>
      </c>
      <c r="QK266" s="31">
        <v>2</v>
      </c>
      <c r="QL266" s="31">
        <v>2</v>
      </c>
      <c r="QM266" s="31">
        <v>2</v>
      </c>
      <c r="QN266" s="31">
        <v>2</v>
      </c>
      <c r="QO266" s="31">
        <v>2</v>
      </c>
      <c r="QP266" s="31">
        <v>2</v>
      </c>
      <c r="QQ266" s="31">
        <v>2</v>
      </c>
      <c r="QR266" s="31">
        <v>2</v>
      </c>
      <c r="QS266" s="31">
        <v>2</v>
      </c>
      <c r="QT266" s="31">
        <v>2</v>
      </c>
      <c r="QU266" s="31">
        <v>2</v>
      </c>
      <c r="QV266" s="31">
        <v>2</v>
      </c>
      <c r="QW266" s="31">
        <v>2</v>
      </c>
      <c r="QX266" s="31">
        <v>2</v>
      </c>
      <c r="QY266" s="31">
        <v>2</v>
      </c>
      <c r="QZ266" s="31">
        <v>2</v>
      </c>
      <c r="RA266" s="31">
        <v>2</v>
      </c>
      <c r="RB266" s="31">
        <v>2</v>
      </c>
      <c r="RC266" s="31">
        <v>1</v>
      </c>
      <c r="RD266" s="31">
        <v>2</v>
      </c>
      <c r="RE266" s="31">
        <v>2</v>
      </c>
      <c r="RF266" s="31">
        <v>2</v>
      </c>
      <c r="RG266" s="31">
        <v>2</v>
      </c>
      <c r="RH266" s="31">
        <v>2</v>
      </c>
      <c r="RI266" s="31">
        <v>2</v>
      </c>
      <c r="RJ266" s="31">
        <v>2</v>
      </c>
      <c r="RK266" s="31">
        <v>2</v>
      </c>
      <c r="RL266" s="31">
        <v>2</v>
      </c>
      <c r="RM266" s="31">
        <v>2</v>
      </c>
      <c r="RN266" s="31">
        <v>2</v>
      </c>
      <c r="RO266" s="31">
        <v>2</v>
      </c>
      <c r="RP266" s="31">
        <v>2</v>
      </c>
      <c r="RQ266" s="31">
        <v>2</v>
      </c>
      <c r="RR266" s="31">
        <v>2</v>
      </c>
      <c r="RS266" s="31">
        <v>2</v>
      </c>
      <c r="RT266" s="31" t="s">
        <v>1592</v>
      </c>
      <c r="RU266" s="31" t="s">
        <v>1592</v>
      </c>
      <c r="RX266" s="31">
        <v>5</v>
      </c>
      <c r="RY266" s="31">
        <v>2</v>
      </c>
      <c r="RZ266" s="31">
        <v>2</v>
      </c>
      <c r="SA266" s="31">
        <v>2</v>
      </c>
      <c r="SB266" s="31">
        <v>2</v>
      </c>
      <c r="SC266" s="31">
        <v>2</v>
      </c>
      <c r="SD266" s="31">
        <v>5</v>
      </c>
      <c r="SE266" s="31">
        <v>2</v>
      </c>
      <c r="SF266" s="31">
        <v>2</v>
      </c>
      <c r="SG266" s="31">
        <v>2</v>
      </c>
      <c r="SH266" s="31">
        <v>2</v>
      </c>
      <c r="SI266" s="31">
        <v>2</v>
      </c>
      <c r="SJ266" s="31">
        <v>2</v>
      </c>
      <c r="SK266" s="31">
        <v>2</v>
      </c>
      <c r="SL266" s="31">
        <v>2</v>
      </c>
      <c r="SM266" s="31" t="s">
        <v>1459</v>
      </c>
      <c r="SO266" s="31">
        <v>2</v>
      </c>
      <c r="SP266" s="31">
        <v>2</v>
      </c>
      <c r="SQ266" s="31">
        <v>2</v>
      </c>
      <c r="SR266" s="31">
        <v>2</v>
      </c>
      <c r="SS266" s="31">
        <v>2</v>
      </c>
      <c r="ST266" s="31">
        <v>2</v>
      </c>
      <c r="SU266" s="31">
        <v>2</v>
      </c>
      <c r="SV266" s="31">
        <v>2</v>
      </c>
      <c r="SW266" s="31" t="s">
        <v>1442</v>
      </c>
      <c r="SX266" s="31">
        <v>14</v>
      </c>
      <c r="SZ266" s="31">
        <v>2</v>
      </c>
      <c r="TA266" s="31">
        <v>2</v>
      </c>
      <c r="TB266" s="31">
        <v>2</v>
      </c>
      <c r="TC266" s="31">
        <v>2</v>
      </c>
      <c r="TD266" s="31">
        <v>2</v>
      </c>
      <c r="TE266" s="31">
        <v>2</v>
      </c>
      <c r="TF266" s="31">
        <v>2</v>
      </c>
      <c r="TG266" s="31">
        <v>2</v>
      </c>
      <c r="TH266" s="31" t="s">
        <v>1442</v>
      </c>
      <c r="TJ266" s="31" t="s">
        <v>1459</v>
      </c>
      <c r="TK266" s="31" t="s">
        <v>1442</v>
      </c>
      <c r="TL266" s="31" t="s">
        <v>1442</v>
      </c>
      <c r="TQ266" s="31">
        <v>19</v>
      </c>
      <c r="TS266" s="31">
        <v>2</v>
      </c>
      <c r="TT266" s="31">
        <v>2</v>
      </c>
      <c r="TU266" s="31">
        <v>2</v>
      </c>
      <c r="TV266" s="31">
        <v>2</v>
      </c>
      <c r="TW266" s="31">
        <v>2</v>
      </c>
      <c r="TX266" s="31">
        <v>2</v>
      </c>
      <c r="TY266" s="31">
        <v>2</v>
      </c>
      <c r="TZ266" s="31">
        <v>1</v>
      </c>
      <c r="UA266" s="31">
        <v>1</v>
      </c>
    </row>
    <row r="267" spans="1:547" s="31" customFormat="1" ht="13.5" customHeight="1">
      <c r="A267" s="31">
        <f t="shared" si="4"/>
        <v>265</v>
      </c>
      <c r="B267" s="31">
        <v>265</v>
      </c>
      <c r="C267" s="31">
        <v>12</v>
      </c>
      <c r="D267" s="31" t="s">
        <v>1543</v>
      </c>
      <c r="E267" s="31" t="s">
        <v>1593</v>
      </c>
      <c r="H267" s="31">
        <v>42422</v>
      </c>
      <c r="I267" s="31">
        <v>21894</v>
      </c>
      <c r="J267" s="31">
        <v>2</v>
      </c>
      <c r="K267" s="31">
        <v>1</v>
      </c>
      <c r="L267" s="31">
        <v>4</v>
      </c>
      <c r="M267" s="31">
        <v>2</v>
      </c>
      <c r="N267" s="31">
        <v>4</v>
      </c>
      <c r="O267" s="31">
        <v>2</v>
      </c>
      <c r="P267" s="31">
        <v>4</v>
      </c>
      <c r="Q267" s="31">
        <v>2</v>
      </c>
      <c r="R267" s="31">
        <v>41609</v>
      </c>
      <c r="S267" s="31">
        <v>41671</v>
      </c>
      <c r="T267" s="31">
        <v>41760</v>
      </c>
      <c r="W267" s="31">
        <v>1</v>
      </c>
      <c r="X267" s="31">
        <v>2</v>
      </c>
      <c r="Y267" s="31">
        <v>2</v>
      </c>
      <c r="Z267" s="31">
        <v>2</v>
      </c>
      <c r="AA267" s="31">
        <v>2</v>
      </c>
      <c r="AB267" s="31">
        <v>2</v>
      </c>
      <c r="AC267" s="31">
        <v>2</v>
      </c>
      <c r="AD267" s="31">
        <v>2</v>
      </c>
      <c r="AE267" s="31">
        <v>3</v>
      </c>
      <c r="AF267" s="31">
        <v>2</v>
      </c>
      <c r="AG267" s="31">
        <v>2</v>
      </c>
      <c r="AH267" s="31">
        <v>1</v>
      </c>
      <c r="AI267" s="31">
        <v>1</v>
      </c>
      <c r="AJ267" s="31">
        <v>2</v>
      </c>
      <c r="AK267" s="31">
        <v>4</v>
      </c>
      <c r="AL267" s="31">
        <v>2</v>
      </c>
      <c r="AN267" s="31">
        <v>2</v>
      </c>
      <c r="AO267" s="31">
        <v>2</v>
      </c>
      <c r="AP267" s="31">
        <v>2</v>
      </c>
      <c r="AQ267" s="31">
        <v>2</v>
      </c>
      <c r="AR267" s="31">
        <v>2</v>
      </c>
      <c r="AS267" s="31">
        <v>2</v>
      </c>
      <c r="AT267" s="31">
        <v>2</v>
      </c>
      <c r="AU267" s="31">
        <v>2</v>
      </c>
      <c r="AW267" s="31">
        <v>2</v>
      </c>
      <c r="AX267" s="31">
        <v>2</v>
      </c>
      <c r="AY267" s="31">
        <v>2</v>
      </c>
      <c r="AZ267" s="31">
        <v>2</v>
      </c>
      <c r="BA267" s="31">
        <v>2</v>
      </c>
      <c r="BB267" s="31">
        <v>2</v>
      </c>
      <c r="BD267" s="31">
        <v>2</v>
      </c>
      <c r="BE267" s="31">
        <v>2</v>
      </c>
      <c r="BF267" s="31">
        <v>2</v>
      </c>
      <c r="BG267" s="31">
        <v>1</v>
      </c>
      <c r="BH267" s="31">
        <v>1</v>
      </c>
      <c r="BI267" s="31">
        <v>1</v>
      </c>
      <c r="BK267" s="31">
        <v>2</v>
      </c>
      <c r="BL267" s="31">
        <v>2</v>
      </c>
      <c r="BM267" s="31">
        <v>2</v>
      </c>
      <c r="BN267" s="31">
        <v>2</v>
      </c>
      <c r="BO267" s="31">
        <v>2</v>
      </c>
      <c r="BP267" s="31">
        <v>2</v>
      </c>
      <c r="BR267" s="31">
        <v>1</v>
      </c>
      <c r="BT267" s="31">
        <v>2</v>
      </c>
      <c r="BU267" s="31">
        <v>2</v>
      </c>
      <c r="BV267" s="31">
        <v>2</v>
      </c>
      <c r="BW267" s="31">
        <v>2</v>
      </c>
      <c r="BX267" s="31">
        <v>2</v>
      </c>
      <c r="BY267" s="31">
        <v>1</v>
      </c>
      <c r="BZ267" s="31">
        <v>2</v>
      </c>
      <c r="CA267" s="31">
        <v>2</v>
      </c>
      <c r="CB267" s="31">
        <v>2</v>
      </c>
      <c r="CC267" s="31">
        <v>2</v>
      </c>
      <c r="CD267" s="31">
        <v>1</v>
      </c>
      <c r="CH267" s="31">
        <v>1</v>
      </c>
      <c r="CM267" s="31">
        <v>19</v>
      </c>
      <c r="CN267" s="31">
        <v>17</v>
      </c>
      <c r="DA267" s="31">
        <v>4</v>
      </c>
      <c r="DF267" s="31">
        <v>4</v>
      </c>
      <c r="DG267" s="31">
        <v>4</v>
      </c>
      <c r="DH267" s="31">
        <v>4</v>
      </c>
      <c r="DI267" s="31">
        <v>4</v>
      </c>
      <c r="DJ267" s="31">
        <v>4</v>
      </c>
      <c r="DK267" s="31">
        <v>1</v>
      </c>
      <c r="DL267" s="31">
        <v>3</v>
      </c>
      <c r="DM267" s="31">
        <v>3</v>
      </c>
      <c r="DN267" s="31">
        <v>1</v>
      </c>
      <c r="DO267" s="31">
        <v>4</v>
      </c>
      <c r="DP267" s="31">
        <v>4</v>
      </c>
      <c r="DQ267" s="31">
        <v>4</v>
      </c>
      <c r="DR267" s="31">
        <v>40</v>
      </c>
      <c r="DS267" s="31">
        <v>0.29950799507995002</v>
      </c>
      <c r="EV267" s="31">
        <v>1</v>
      </c>
      <c r="EW267" s="31">
        <v>2</v>
      </c>
      <c r="EX267" s="31">
        <v>2</v>
      </c>
      <c r="EY267" s="31">
        <v>2</v>
      </c>
      <c r="FA267" s="31">
        <v>1</v>
      </c>
      <c r="FB267" s="31">
        <v>1</v>
      </c>
      <c r="FC267" s="31">
        <v>1</v>
      </c>
      <c r="FD267" s="31">
        <v>90</v>
      </c>
      <c r="FE267" s="31">
        <v>93</v>
      </c>
      <c r="FF267" s="31">
        <v>0.875</v>
      </c>
      <c r="FG267" s="31">
        <v>0.78</v>
      </c>
      <c r="FK267" s="31">
        <v>2</v>
      </c>
      <c r="FL267" s="31">
        <v>2</v>
      </c>
      <c r="FM267" s="31">
        <v>2</v>
      </c>
      <c r="FN267" s="31">
        <v>2</v>
      </c>
      <c r="FO267" s="31">
        <v>2</v>
      </c>
      <c r="FP267" s="31">
        <v>2</v>
      </c>
      <c r="FQ267" s="31">
        <v>2</v>
      </c>
      <c r="FR267" s="31">
        <v>2</v>
      </c>
      <c r="FS267" s="31">
        <v>4</v>
      </c>
      <c r="FT267" s="31">
        <v>2</v>
      </c>
      <c r="FU267" s="31">
        <v>2</v>
      </c>
      <c r="FV267" s="31">
        <v>2</v>
      </c>
      <c r="FW267" s="31">
        <v>1</v>
      </c>
      <c r="FX267" s="31">
        <v>1</v>
      </c>
      <c r="FY267" s="31">
        <v>2</v>
      </c>
      <c r="GA267" s="31">
        <v>2</v>
      </c>
      <c r="GB267" s="31">
        <v>2</v>
      </c>
      <c r="GC267" s="31">
        <v>2</v>
      </c>
      <c r="GE267" s="31">
        <v>2</v>
      </c>
      <c r="GH267" s="31">
        <v>2</v>
      </c>
      <c r="GJ267" s="31">
        <v>2</v>
      </c>
      <c r="GL267" s="31">
        <v>1</v>
      </c>
      <c r="GM267" s="31">
        <v>41760</v>
      </c>
      <c r="GO267" s="31">
        <v>2</v>
      </c>
      <c r="GQ267" s="31">
        <v>2</v>
      </c>
      <c r="GS267" s="31">
        <v>2</v>
      </c>
      <c r="GU267" s="31">
        <v>2</v>
      </c>
      <c r="GW267" s="31">
        <v>2</v>
      </c>
      <c r="GY267" s="31">
        <v>2</v>
      </c>
      <c r="HA267" s="31">
        <v>2</v>
      </c>
      <c r="HB267" s="31" t="s">
        <v>355</v>
      </c>
      <c r="HM267" s="31">
        <v>2</v>
      </c>
      <c r="HP267" s="31">
        <v>2</v>
      </c>
      <c r="HQ267" s="31">
        <v>2</v>
      </c>
      <c r="HR267" s="31">
        <v>2</v>
      </c>
      <c r="HS267" s="31">
        <v>2</v>
      </c>
      <c r="HT267" s="31">
        <v>2</v>
      </c>
      <c r="HU267" s="31">
        <v>2</v>
      </c>
      <c r="HV267" s="31">
        <v>2</v>
      </c>
      <c r="HW267" s="31" t="s">
        <v>1547</v>
      </c>
      <c r="HZ267" s="31">
        <v>2</v>
      </c>
      <c r="IA267" s="31">
        <v>2</v>
      </c>
      <c r="IB267" s="31">
        <v>2</v>
      </c>
      <c r="IC267" s="31">
        <v>2</v>
      </c>
      <c r="ID267" s="31">
        <v>2</v>
      </c>
      <c r="IE267" s="31">
        <v>2</v>
      </c>
      <c r="IF267" s="31">
        <v>2</v>
      </c>
      <c r="IJ267" s="31">
        <v>2</v>
      </c>
      <c r="IK267" s="31">
        <v>2</v>
      </c>
      <c r="IL267" s="31">
        <v>2</v>
      </c>
      <c r="IM267" s="31">
        <v>2</v>
      </c>
      <c r="IN267" s="31">
        <v>2</v>
      </c>
      <c r="IO267" s="31">
        <v>2</v>
      </c>
      <c r="IP267" s="31">
        <v>2</v>
      </c>
      <c r="IT267" s="31">
        <v>2</v>
      </c>
      <c r="IU267" s="31">
        <v>2</v>
      </c>
      <c r="IV267" s="31">
        <v>2</v>
      </c>
      <c r="IW267" s="31">
        <v>2</v>
      </c>
      <c r="IX267" s="31">
        <v>2</v>
      </c>
      <c r="IY267" s="31">
        <v>2</v>
      </c>
      <c r="IZ267" s="31">
        <v>2</v>
      </c>
      <c r="JD267" s="31">
        <v>2</v>
      </c>
      <c r="JE267" s="31">
        <v>2</v>
      </c>
      <c r="JF267" s="31">
        <v>2</v>
      </c>
      <c r="JG267" s="31">
        <v>2</v>
      </c>
      <c r="JH267" s="31">
        <v>2</v>
      </c>
      <c r="JI267" s="31">
        <v>2</v>
      </c>
      <c r="JJ267" s="31">
        <v>2</v>
      </c>
      <c r="JQ267" s="31" t="s">
        <v>377</v>
      </c>
      <c r="JZ267" s="31">
        <v>1</v>
      </c>
      <c r="KC267" s="31">
        <v>2</v>
      </c>
      <c r="KD267" s="31" t="s">
        <v>377</v>
      </c>
      <c r="KE267" s="31">
        <v>37</v>
      </c>
      <c r="LC267" s="31">
        <v>2</v>
      </c>
      <c r="LE267" s="31" t="s">
        <v>363</v>
      </c>
      <c r="LF267" s="31">
        <v>2</v>
      </c>
      <c r="LG267" s="31">
        <v>2</v>
      </c>
      <c r="LH267" s="31">
        <v>2</v>
      </c>
      <c r="LI267" s="31">
        <v>2</v>
      </c>
      <c r="LK267" s="31">
        <v>2</v>
      </c>
      <c r="LM267" s="31">
        <v>2</v>
      </c>
      <c r="LO267" s="31">
        <v>2</v>
      </c>
      <c r="LQ267" s="31">
        <v>2</v>
      </c>
      <c r="LS267" s="31">
        <v>2</v>
      </c>
      <c r="LU267" s="31">
        <v>2</v>
      </c>
      <c r="LW267" s="31">
        <v>2</v>
      </c>
      <c r="LY267" s="31">
        <v>2</v>
      </c>
      <c r="MA267" s="31">
        <v>2</v>
      </c>
      <c r="MC267" s="31">
        <v>2</v>
      </c>
      <c r="ME267" s="31">
        <v>2</v>
      </c>
      <c r="MG267" s="31">
        <v>2</v>
      </c>
      <c r="MI267" s="31">
        <v>2</v>
      </c>
      <c r="MK267" s="31">
        <v>2</v>
      </c>
      <c r="MM267" s="31">
        <v>2</v>
      </c>
      <c r="MO267" s="31">
        <v>2</v>
      </c>
      <c r="MQ267" s="31">
        <v>2</v>
      </c>
      <c r="MS267" s="31">
        <v>2</v>
      </c>
      <c r="MU267" s="31">
        <v>2</v>
      </c>
      <c r="MW267" s="31">
        <v>2</v>
      </c>
      <c r="MY267" s="31" t="s">
        <v>355</v>
      </c>
      <c r="NA267" s="31">
        <v>2</v>
      </c>
      <c r="NC267" s="31">
        <v>2</v>
      </c>
      <c r="NE267" s="31">
        <v>2</v>
      </c>
      <c r="NG267" s="31">
        <v>2</v>
      </c>
      <c r="NI267" s="31">
        <v>2</v>
      </c>
      <c r="NK267" s="31">
        <v>2</v>
      </c>
      <c r="NM267" s="31">
        <v>2</v>
      </c>
      <c r="NO267" s="31">
        <v>2</v>
      </c>
      <c r="NQ267" s="31">
        <v>2</v>
      </c>
      <c r="NS267" s="31">
        <v>2</v>
      </c>
      <c r="NU267" s="31">
        <v>2</v>
      </c>
      <c r="NW267" s="31">
        <v>2</v>
      </c>
      <c r="NY267" s="31">
        <v>2</v>
      </c>
      <c r="OA267" s="31">
        <v>2</v>
      </c>
      <c r="OC267" s="31">
        <v>2</v>
      </c>
      <c r="OE267" s="31">
        <v>2</v>
      </c>
      <c r="OG267" s="31">
        <v>2</v>
      </c>
      <c r="OI267" s="31">
        <v>2</v>
      </c>
      <c r="OK267" s="31">
        <v>2</v>
      </c>
      <c r="OM267" s="31">
        <v>2</v>
      </c>
      <c r="OO267" s="31">
        <v>2</v>
      </c>
      <c r="OQ267" s="31" t="s">
        <v>355</v>
      </c>
      <c r="OS267" s="31">
        <v>2</v>
      </c>
      <c r="OU267" s="31">
        <v>2</v>
      </c>
      <c r="OW267" s="31">
        <v>2</v>
      </c>
      <c r="OY267" s="31">
        <v>2</v>
      </c>
      <c r="PA267" s="31">
        <v>2</v>
      </c>
      <c r="PC267" s="31">
        <v>2</v>
      </c>
      <c r="PE267" s="31">
        <v>2</v>
      </c>
      <c r="PG267" s="31">
        <v>2</v>
      </c>
      <c r="PI267" s="31">
        <v>2</v>
      </c>
      <c r="PK267" s="31">
        <v>2</v>
      </c>
      <c r="PM267" s="31">
        <v>2</v>
      </c>
      <c r="PO267" s="31">
        <v>2</v>
      </c>
      <c r="PQ267" s="31">
        <v>2</v>
      </c>
      <c r="PS267" s="31">
        <v>2</v>
      </c>
      <c r="PU267" s="31">
        <v>2</v>
      </c>
      <c r="PW267" s="31">
        <v>2</v>
      </c>
      <c r="PY267" s="31">
        <v>2</v>
      </c>
      <c r="QA267" s="31">
        <v>2</v>
      </c>
      <c r="QC267" s="31">
        <v>2</v>
      </c>
      <c r="QE267" s="31">
        <v>2</v>
      </c>
      <c r="QG267" s="31">
        <v>2</v>
      </c>
      <c r="QI267" s="31" t="s">
        <v>355</v>
      </c>
      <c r="QK267" s="31">
        <v>2</v>
      </c>
      <c r="QL267" s="31">
        <v>2</v>
      </c>
      <c r="QM267" s="31">
        <v>2</v>
      </c>
      <c r="QN267" s="31">
        <v>2</v>
      </c>
      <c r="QO267" s="31">
        <v>2</v>
      </c>
      <c r="QP267" s="31">
        <v>2</v>
      </c>
      <c r="QQ267" s="31">
        <v>2</v>
      </c>
      <c r="QR267" s="31">
        <v>2</v>
      </c>
      <c r="QS267" s="31">
        <v>2</v>
      </c>
      <c r="QT267" s="31">
        <v>2</v>
      </c>
      <c r="QU267" s="31">
        <v>2</v>
      </c>
      <c r="QV267" s="31">
        <v>2</v>
      </c>
      <c r="QW267" s="31">
        <v>2</v>
      </c>
      <c r="QX267" s="31">
        <v>2</v>
      </c>
      <c r="QY267" s="31">
        <v>2</v>
      </c>
      <c r="QZ267" s="31">
        <v>2</v>
      </c>
      <c r="RA267" s="31">
        <v>2</v>
      </c>
      <c r="RB267" s="31">
        <v>2</v>
      </c>
      <c r="RC267" s="31">
        <v>2</v>
      </c>
      <c r="RD267" s="31">
        <v>2</v>
      </c>
      <c r="RE267" s="31">
        <v>2</v>
      </c>
      <c r="RF267" s="31">
        <v>2</v>
      </c>
      <c r="RG267" s="31">
        <v>2</v>
      </c>
      <c r="RH267" s="31">
        <v>2</v>
      </c>
      <c r="RI267" s="31">
        <v>2</v>
      </c>
      <c r="RJ267" s="31">
        <v>2</v>
      </c>
      <c r="RK267" s="31">
        <v>2</v>
      </c>
      <c r="RL267" s="31">
        <v>2</v>
      </c>
      <c r="RM267" s="31">
        <v>2</v>
      </c>
      <c r="RN267" s="31">
        <v>2</v>
      </c>
      <c r="RO267" s="31">
        <v>2</v>
      </c>
      <c r="RP267" s="31">
        <v>2</v>
      </c>
      <c r="RQ267" s="31">
        <v>2</v>
      </c>
      <c r="RR267" s="31">
        <v>2</v>
      </c>
      <c r="RS267" s="31">
        <v>2</v>
      </c>
      <c r="RT267" s="31" t="s">
        <v>1594</v>
      </c>
      <c r="RU267" s="31" t="s">
        <v>1594</v>
      </c>
      <c r="RX267" s="31">
        <v>4</v>
      </c>
      <c r="RY267" s="31">
        <v>2</v>
      </c>
      <c r="RZ267" s="31">
        <v>2</v>
      </c>
      <c r="SA267" s="31">
        <v>2</v>
      </c>
      <c r="SB267" s="31">
        <v>2</v>
      </c>
      <c r="SC267" s="31">
        <v>2</v>
      </c>
      <c r="SD267" s="31">
        <v>4</v>
      </c>
      <c r="SE267" s="31">
        <v>2</v>
      </c>
      <c r="SF267" s="31">
        <v>2</v>
      </c>
      <c r="SG267" s="31">
        <v>2</v>
      </c>
      <c r="SH267" s="31">
        <v>2</v>
      </c>
      <c r="SI267" s="31">
        <v>2</v>
      </c>
      <c r="SJ267" s="31">
        <v>2</v>
      </c>
      <c r="SK267" s="31">
        <v>2</v>
      </c>
      <c r="SL267" s="31">
        <v>2</v>
      </c>
      <c r="SM267" s="31" t="s">
        <v>1459</v>
      </c>
      <c r="SO267" s="31">
        <v>2</v>
      </c>
      <c r="SP267" s="31">
        <v>2</v>
      </c>
      <c r="SQ267" s="31">
        <v>1</v>
      </c>
      <c r="SR267" s="31">
        <v>2</v>
      </c>
      <c r="SS267" s="31">
        <v>2</v>
      </c>
      <c r="ST267" s="31">
        <v>2</v>
      </c>
      <c r="SU267" s="31">
        <v>1</v>
      </c>
      <c r="SV267" s="31">
        <v>2</v>
      </c>
      <c r="SW267" s="31" t="s">
        <v>1430</v>
      </c>
      <c r="SX267" s="31">
        <v>1</v>
      </c>
      <c r="SZ267" s="31">
        <v>2</v>
      </c>
      <c r="TA267" s="31">
        <v>2</v>
      </c>
      <c r="TB267" s="31">
        <v>2</v>
      </c>
      <c r="TC267" s="31">
        <v>2</v>
      </c>
      <c r="TD267" s="31">
        <v>2</v>
      </c>
      <c r="TE267" s="31">
        <v>2</v>
      </c>
      <c r="TF267" s="31">
        <v>2</v>
      </c>
      <c r="TG267" s="31">
        <v>1</v>
      </c>
      <c r="TH267" s="31" t="s">
        <v>1430</v>
      </c>
      <c r="TJ267" s="31" t="s">
        <v>1459</v>
      </c>
      <c r="TK267" s="31" t="s">
        <v>1430</v>
      </c>
      <c r="TQ267" s="31">
        <v>3</v>
      </c>
      <c r="TS267" s="31">
        <v>2</v>
      </c>
      <c r="TT267" s="31">
        <v>2</v>
      </c>
      <c r="TU267" s="31">
        <v>2</v>
      </c>
      <c r="TV267" s="31">
        <v>2</v>
      </c>
      <c r="TW267" s="31">
        <v>2</v>
      </c>
      <c r="TX267" s="31">
        <v>2</v>
      </c>
      <c r="TY267" s="31">
        <v>2</v>
      </c>
      <c r="TZ267" s="31">
        <v>1</v>
      </c>
      <c r="UA267" s="31">
        <v>1</v>
      </c>
    </row>
    <row r="268" spans="1:547" s="31" customFormat="1" ht="13.5" customHeight="1">
      <c r="A268" s="31">
        <f t="shared" si="4"/>
        <v>266</v>
      </c>
      <c r="B268" s="31">
        <v>266</v>
      </c>
      <c r="C268" s="31">
        <v>13</v>
      </c>
      <c r="D268" s="31" t="s">
        <v>1543</v>
      </c>
      <c r="E268" s="31" t="s">
        <v>1595</v>
      </c>
      <c r="H268" s="31">
        <v>42240</v>
      </c>
      <c r="I268" s="31">
        <v>27667</v>
      </c>
      <c r="J268" s="31">
        <v>2</v>
      </c>
      <c r="K268" s="31">
        <v>1</v>
      </c>
      <c r="L268" s="31">
        <v>5</v>
      </c>
      <c r="M268" s="31">
        <v>2</v>
      </c>
      <c r="N268" s="31">
        <v>5</v>
      </c>
      <c r="O268" s="31">
        <v>2</v>
      </c>
      <c r="P268" s="31">
        <v>3</v>
      </c>
      <c r="Q268" s="31">
        <v>2</v>
      </c>
      <c r="R268" s="31">
        <v>42005</v>
      </c>
      <c r="S268" s="31">
        <v>42036</v>
      </c>
      <c r="T268" s="31">
        <v>42186</v>
      </c>
      <c r="W268" s="31">
        <v>1</v>
      </c>
      <c r="X268" s="31">
        <v>2</v>
      </c>
      <c r="Y268" s="31">
        <v>2</v>
      </c>
      <c r="Z268" s="31">
        <v>2</v>
      </c>
      <c r="AA268" s="31">
        <v>2</v>
      </c>
      <c r="AB268" s="31">
        <v>2</v>
      </c>
      <c r="AC268" s="31">
        <v>2</v>
      </c>
      <c r="AD268" s="31">
        <v>2</v>
      </c>
      <c r="AE268" s="31">
        <v>3</v>
      </c>
      <c r="AF268" s="31">
        <v>2</v>
      </c>
      <c r="AG268" s="31">
        <v>1</v>
      </c>
      <c r="AH268" s="31">
        <v>2</v>
      </c>
      <c r="AI268" s="31">
        <v>6</v>
      </c>
      <c r="AJ268" s="31">
        <v>2</v>
      </c>
      <c r="AK268" s="31">
        <v>4</v>
      </c>
      <c r="AL268" s="31">
        <v>2</v>
      </c>
      <c r="AN268" s="31">
        <v>2</v>
      </c>
      <c r="AO268" s="31">
        <v>2</v>
      </c>
      <c r="AP268" s="31">
        <v>2</v>
      </c>
      <c r="AQ268" s="31">
        <v>2</v>
      </c>
      <c r="AR268" s="31">
        <v>2</v>
      </c>
      <c r="AS268" s="31">
        <v>2</v>
      </c>
      <c r="AT268" s="31">
        <v>2</v>
      </c>
      <c r="AU268" s="31">
        <v>2</v>
      </c>
      <c r="AW268" s="31">
        <v>1</v>
      </c>
      <c r="AX268" s="31">
        <v>2</v>
      </c>
      <c r="AY268" s="31">
        <v>2</v>
      </c>
      <c r="AZ268" s="31">
        <v>2</v>
      </c>
      <c r="BA268" s="31">
        <v>2</v>
      </c>
      <c r="BB268" s="31">
        <v>2</v>
      </c>
      <c r="BD268" s="31">
        <v>1</v>
      </c>
      <c r="BE268" s="31">
        <v>1</v>
      </c>
      <c r="BF268" s="31">
        <v>2</v>
      </c>
      <c r="BG268" s="31">
        <v>1</v>
      </c>
      <c r="BH268" s="31">
        <v>1</v>
      </c>
      <c r="BI268" s="31">
        <v>2</v>
      </c>
      <c r="BK268" s="31">
        <v>2</v>
      </c>
      <c r="BL268" s="31">
        <v>2</v>
      </c>
      <c r="BM268" s="31">
        <v>2</v>
      </c>
      <c r="BN268" s="31">
        <v>2</v>
      </c>
      <c r="BO268" s="31">
        <v>2</v>
      </c>
      <c r="BP268" s="31">
        <v>2</v>
      </c>
      <c r="BQ268" s="31">
        <v>4</v>
      </c>
      <c r="BT268" s="31">
        <v>2</v>
      </c>
      <c r="BU268" s="31">
        <v>2</v>
      </c>
      <c r="BV268" s="31">
        <v>2</v>
      </c>
      <c r="BW268" s="31">
        <v>2</v>
      </c>
      <c r="BX268" s="31">
        <v>2</v>
      </c>
      <c r="BY268" s="31">
        <v>1</v>
      </c>
      <c r="BZ268" s="31">
        <v>2</v>
      </c>
      <c r="CA268" s="31">
        <v>2</v>
      </c>
      <c r="CB268" s="31">
        <v>2</v>
      </c>
      <c r="CC268" s="31">
        <v>2</v>
      </c>
      <c r="CD268" s="31">
        <v>1</v>
      </c>
      <c r="CH268" s="31">
        <v>1</v>
      </c>
      <c r="CM268" s="31">
        <v>17</v>
      </c>
      <c r="CN268" s="31">
        <v>19</v>
      </c>
      <c r="CO268" s="31">
        <v>23</v>
      </c>
      <c r="DA268" s="31">
        <v>4</v>
      </c>
      <c r="DF268" s="31">
        <v>4</v>
      </c>
      <c r="DG268" s="31">
        <v>4</v>
      </c>
      <c r="DH268" s="31">
        <v>4</v>
      </c>
      <c r="DI268" s="31">
        <v>4</v>
      </c>
      <c r="DJ268" s="31">
        <v>4</v>
      </c>
      <c r="DK268" s="31">
        <v>4</v>
      </c>
      <c r="DL268" s="31">
        <v>3</v>
      </c>
      <c r="DM268" s="31">
        <v>3</v>
      </c>
      <c r="DN268" s="31">
        <v>3</v>
      </c>
      <c r="DO268" s="31">
        <v>4</v>
      </c>
      <c r="DP268" s="31">
        <v>4</v>
      </c>
      <c r="DQ268" s="31">
        <v>4</v>
      </c>
      <c r="DR268" s="31">
        <v>45</v>
      </c>
      <c r="DS268" s="31">
        <v>0.38856382978723403</v>
      </c>
      <c r="DT268" s="31">
        <v>33</v>
      </c>
      <c r="DU268" s="31">
        <v>39</v>
      </c>
      <c r="DV268" s="31">
        <v>300</v>
      </c>
      <c r="DW268" s="31" t="s">
        <v>1545</v>
      </c>
      <c r="DX268" s="31">
        <v>3.04</v>
      </c>
      <c r="DY268" s="31">
        <v>2.6</v>
      </c>
      <c r="DZ268" s="31">
        <v>5</v>
      </c>
      <c r="EA268" s="31" t="s">
        <v>1558</v>
      </c>
      <c r="EB268" s="31">
        <v>0.82</v>
      </c>
      <c r="EC268" s="31">
        <v>0.66</v>
      </c>
      <c r="ED268" s="31">
        <v>1.25</v>
      </c>
      <c r="EE268" s="31" t="s">
        <v>1546</v>
      </c>
      <c r="EF268" s="31">
        <v>173</v>
      </c>
      <c r="EH268" s="31">
        <v>190</v>
      </c>
      <c r="EI268" s="31" t="s">
        <v>1546</v>
      </c>
      <c r="EJ268" s="31">
        <v>37</v>
      </c>
      <c r="EK268" s="31">
        <v>40</v>
      </c>
      <c r="EM268" s="31" t="s">
        <v>1546</v>
      </c>
      <c r="EN268" s="31">
        <v>106</v>
      </c>
      <c r="EO268" s="31">
        <v>60</v>
      </c>
      <c r="EP268" s="31">
        <v>130</v>
      </c>
      <c r="EQ268" s="31" t="s">
        <v>1546</v>
      </c>
      <c r="ER268" s="31">
        <v>148</v>
      </c>
      <c r="ES268" s="31">
        <v>35</v>
      </c>
      <c r="ET268" s="31">
        <v>150</v>
      </c>
      <c r="EU268" s="31" t="s">
        <v>1546</v>
      </c>
      <c r="EV268" s="31">
        <v>1</v>
      </c>
      <c r="EW268" s="31">
        <v>2</v>
      </c>
      <c r="EX268" s="31">
        <v>2</v>
      </c>
      <c r="EY268" s="31">
        <v>2</v>
      </c>
      <c r="EZ268" s="31">
        <v>1</v>
      </c>
      <c r="FA268" s="31">
        <v>1</v>
      </c>
      <c r="FB268" s="31">
        <v>1</v>
      </c>
      <c r="FC268" s="31">
        <v>1</v>
      </c>
      <c r="FD268" s="31">
        <v>97</v>
      </c>
      <c r="FE268" s="31">
        <v>90</v>
      </c>
      <c r="FF268" s="31">
        <v>1.25</v>
      </c>
      <c r="FG268" s="31">
        <v>1.36</v>
      </c>
      <c r="FH268" s="31">
        <v>130</v>
      </c>
      <c r="FK268" s="31">
        <v>2</v>
      </c>
      <c r="FL268" s="31">
        <v>2</v>
      </c>
      <c r="FM268" s="31">
        <v>2</v>
      </c>
      <c r="FN268" s="31">
        <v>2</v>
      </c>
      <c r="FO268" s="31">
        <v>2</v>
      </c>
      <c r="FP268" s="31">
        <v>2</v>
      </c>
      <c r="FQ268" s="31">
        <v>2</v>
      </c>
      <c r="FR268" s="31">
        <v>2</v>
      </c>
      <c r="FS268" s="31">
        <v>4</v>
      </c>
      <c r="FT268" s="31">
        <v>2</v>
      </c>
      <c r="FU268" s="31">
        <v>2</v>
      </c>
      <c r="FV268" s="31">
        <v>2</v>
      </c>
      <c r="FW268" s="31">
        <v>1</v>
      </c>
      <c r="FX268" s="31">
        <v>1</v>
      </c>
      <c r="FY268" s="31">
        <v>2</v>
      </c>
      <c r="GA268" s="31">
        <v>2</v>
      </c>
      <c r="GB268" s="31">
        <v>2</v>
      </c>
      <c r="GC268" s="31">
        <v>1</v>
      </c>
      <c r="GD268" s="31">
        <v>36526</v>
      </c>
      <c r="GE268" s="31">
        <v>1</v>
      </c>
      <c r="GF268" s="31">
        <v>41518</v>
      </c>
      <c r="GG268" s="31">
        <v>2</v>
      </c>
      <c r="GH268" s="31">
        <v>2</v>
      </c>
      <c r="GJ268" s="31">
        <v>2</v>
      </c>
      <c r="GL268" s="31">
        <v>2</v>
      </c>
      <c r="GO268" s="31">
        <v>2</v>
      </c>
      <c r="GQ268" s="31">
        <v>2</v>
      </c>
      <c r="GS268" s="31">
        <v>2</v>
      </c>
      <c r="GU268" s="31">
        <v>2</v>
      </c>
      <c r="GW268" s="31">
        <v>2</v>
      </c>
      <c r="HA268" s="31">
        <v>2</v>
      </c>
      <c r="HB268" s="31" t="s">
        <v>355</v>
      </c>
      <c r="HM268" s="31">
        <v>2</v>
      </c>
      <c r="HP268" s="31">
        <v>2</v>
      </c>
      <c r="HQ268" s="31">
        <v>2</v>
      </c>
      <c r="HR268" s="31">
        <v>2</v>
      </c>
      <c r="HS268" s="31">
        <v>2</v>
      </c>
      <c r="HT268" s="31">
        <v>2</v>
      </c>
      <c r="HU268" s="31">
        <v>2</v>
      </c>
      <c r="HV268" s="31">
        <v>2</v>
      </c>
      <c r="HW268" s="31" t="s">
        <v>1547</v>
      </c>
      <c r="HZ268" s="31">
        <v>2</v>
      </c>
      <c r="IA268" s="31">
        <v>2</v>
      </c>
      <c r="IB268" s="31">
        <v>2</v>
      </c>
      <c r="IC268" s="31">
        <v>2</v>
      </c>
      <c r="ID268" s="31">
        <v>2</v>
      </c>
      <c r="IE268" s="31">
        <v>2</v>
      </c>
      <c r="IF268" s="31">
        <v>2</v>
      </c>
      <c r="IJ268" s="31">
        <v>2</v>
      </c>
      <c r="IK268" s="31">
        <v>2</v>
      </c>
      <c r="IL268" s="31">
        <v>2</v>
      </c>
      <c r="IM268" s="31">
        <v>2</v>
      </c>
      <c r="IN268" s="31">
        <v>2</v>
      </c>
      <c r="IO268" s="31">
        <v>2</v>
      </c>
      <c r="IP268" s="31">
        <v>2</v>
      </c>
      <c r="IT268" s="31">
        <v>1</v>
      </c>
      <c r="IU268" s="31">
        <v>2</v>
      </c>
      <c r="IV268" s="31">
        <v>2</v>
      </c>
      <c r="IW268" s="31">
        <v>2</v>
      </c>
      <c r="IX268" s="31">
        <v>2</v>
      </c>
      <c r="IY268" s="31">
        <v>2</v>
      </c>
      <c r="IZ268" s="31">
        <v>2</v>
      </c>
      <c r="JA268" s="31" t="s">
        <v>1431</v>
      </c>
      <c r="JD268" s="31">
        <v>2</v>
      </c>
      <c r="JE268" s="31">
        <v>2</v>
      </c>
      <c r="JF268" s="31">
        <v>2</v>
      </c>
      <c r="JG268" s="31">
        <v>2</v>
      </c>
      <c r="JH268" s="31">
        <v>2</v>
      </c>
      <c r="JI268" s="31">
        <v>2</v>
      </c>
      <c r="JJ268" s="31">
        <v>2</v>
      </c>
      <c r="JZ268" s="31">
        <v>1</v>
      </c>
      <c r="KC268" s="31">
        <v>1</v>
      </c>
      <c r="LA268" s="31" t="s">
        <v>1596</v>
      </c>
      <c r="LB268" s="31" t="s">
        <v>1597</v>
      </c>
      <c r="LC268" s="31">
        <v>2</v>
      </c>
      <c r="LE268" s="31" t="s">
        <v>370</v>
      </c>
      <c r="LF268" s="31">
        <v>2</v>
      </c>
      <c r="LG268" s="31">
        <v>2</v>
      </c>
      <c r="LH268" s="31">
        <v>1</v>
      </c>
      <c r="LI268" s="31">
        <v>2</v>
      </c>
      <c r="LK268" s="31">
        <v>2</v>
      </c>
      <c r="LM268" s="31">
        <v>2</v>
      </c>
      <c r="LO268" s="31">
        <v>2</v>
      </c>
      <c r="LQ268" s="31">
        <v>2</v>
      </c>
      <c r="LS268" s="31">
        <v>2</v>
      </c>
      <c r="LU268" s="31">
        <v>2</v>
      </c>
      <c r="LW268" s="31">
        <v>2</v>
      </c>
      <c r="LY268" s="31">
        <v>1</v>
      </c>
      <c r="LZ268" s="31">
        <v>8</v>
      </c>
      <c r="MA268" s="31">
        <v>2</v>
      </c>
      <c r="MC268" s="31">
        <v>2</v>
      </c>
      <c r="ME268" s="31">
        <v>2</v>
      </c>
      <c r="MG268" s="31">
        <v>2</v>
      </c>
      <c r="MI268" s="31">
        <v>2</v>
      </c>
      <c r="MK268" s="31">
        <v>2</v>
      </c>
      <c r="MM268" s="31">
        <v>2</v>
      </c>
      <c r="MO268" s="31">
        <v>2</v>
      </c>
      <c r="MQ268" s="31">
        <v>2</v>
      </c>
      <c r="MS268" s="31">
        <v>2</v>
      </c>
      <c r="MU268" s="31">
        <v>2</v>
      </c>
      <c r="MW268" s="31">
        <v>2</v>
      </c>
      <c r="MY268" s="31" t="s">
        <v>355</v>
      </c>
      <c r="NA268" s="31">
        <v>2</v>
      </c>
      <c r="NC268" s="31">
        <v>2</v>
      </c>
      <c r="NE268" s="31">
        <v>2</v>
      </c>
      <c r="NG268" s="31">
        <v>2</v>
      </c>
      <c r="NI268" s="31">
        <v>2</v>
      </c>
      <c r="NK268" s="31">
        <v>2</v>
      </c>
      <c r="NM268" s="31">
        <v>2</v>
      </c>
      <c r="NO268" s="31">
        <v>2</v>
      </c>
      <c r="NQ268" s="31">
        <v>2</v>
      </c>
      <c r="NS268" s="31">
        <v>2</v>
      </c>
      <c r="NU268" s="31">
        <v>2</v>
      </c>
      <c r="NW268" s="31">
        <v>2</v>
      </c>
      <c r="NY268" s="31">
        <v>2</v>
      </c>
      <c r="OA268" s="31">
        <v>2</v>
      </c>
      <c r="OC268" s="31">
        <v>2</v>
      </c>
      <c r="OE268" s="31">
        <v>2</v>
      </c>
      <c r="OG268" s="31">
        <v>2</v>
      </c>
      <c r="OI268" s="31">
        <v>2</v>
      </c>
      <c r="OK268" s="31">
        <v>2</v>
      </c>
      <c r="OM268" s="31">
        <v>2</v>
      </c>
      <c r="OO268" s="31">
        <v>2</v>
      </c>
      <c r="OQ268" s="31" t="s">
        <v>355</v>
      </c>
      <c r="OS268" s="31">
        <v>2</v>
      </c>
      <c r="OU268" s="31">
        <v>2</v>
      </c>
      <c r="OW268" s="31">
        <v>2</v>
      </c>
      <c r="OY268" s="31">
        <v>2</v>
      </c>
      <c r="PA268" s="31">
        <v>2</v>
      </c>
      <c r="PC268" s="31">
        <v>2</v>
      </c>
      <c r="PE268" s="31">
        <v>2</v>
      </c>
      <c r="PG268" s="31">
        <v>2</v>
      </c>
      <c r="PI268" s="31">
        <v>2</v>
      </c>
      <c r="PK268" s="31">
        <v>2</v>
      </c>
      <c r="PM268" s="31">
        <v>2</v>
      </c>
      <c r="PO268" s="31">
        <v>2</v>
      </c>
      <c r="PQ268" s="31">
        <v>2</v>
      </c>
      <c r="PS268" s="31">
        <v>2</v>
      </c>
      <c r="PU268" s="31">
        <v>2</v>
      </c>
      <c r="PW268" s="31">
        <v>2</v>
      </c>
      <c r="PY268" s="31">
        <v>2</v>
      </c>
      <c r="QA268" s="31">
        <v>2</v>
      </c>
      <c r="QC268" s="31">
        <v>2</v>
      </c>
      <c r="QE268" s="31">
        <v>2</v>
      </c>
      <c r="QG268" s="31">
        <v>2</v>
      </c>
      <c r="QI268" s="31" t="s">
        <v>355</v>
      </c>
      <c r="QK268" s="31">
        <v>2</v>
      </c>
      <c r="QL268" s="31">
        <v>2</v>
      </c>
      <c r="QM268" s="31">
        <v>2</v>
      </c>
      <c r="QN268" s="31">
        <v>2</v>
      </c>
      <c r="QO268" s="31">
        <v>2</v>
      </c>
      <c r="QP268" s="31">
        <v>2</v>
      </c>
      <c r="QQ268" s="31">
        <v>2</v>
      </c>
      <c r="QR268" s="31">
        <v>2</v>
      </c>
      <c r="QS268" s="31">
        <v>2</v>
      </c>
      <c r="QT268" s="31">
        <v>2</v>
      </c>
      <c r="QU268" s="31">
        <v>2</v>
      </c>
      <c r="QV268" s="31">
        <v>2</v>
      </c>
      <c r="QW268" s="31">
        <v>2</v>
      </c>
      <c r="QX268" s="31">
        <v>2</v>
      </c>
      <c r="QY268" s="31">
        <v>2</v>
      </c>
      <c r="QZ268" s="31">
        <v>2</v>
      </c>
      <c r="RA268" s="31">
        <v>2</v>
      </c>
      <c r="RB268" s="31">
        <v>2</v>
      </c>
      <c r="RC268" s="31">
        <v>2</v>
      </c>
      <c r="RD268" s="31">
        <v>2</v>
      </c>
      <c r="RE268" s="31">
        <v>2</v>
      </c>
      <c r="RF268" s="31">
        <v>2</v>
      </c>
      <c r="RG268" s="31">
        <v>2</v>
      </c>
      <c r="RH268" s="31">
        <v>2</v>
      </c>
      <c r="RI268" s="31">
        <v>2</v>
      </c>
      <c r="RJ268" s="31">
        <v>2</v>
      </c>
      <c r="RK268" s="31">
        <v>1</v>
      </c>
      <c r="RL268" s="31">
        <v>2</v>
      </c>
      <c r="RM268" s="31">
        <v>2</v>
      </c>
      <c r="RN268" s="31">
        <v>2</v>
      </c>
      <c r="RO268" s="31">
        <v>2</v>
      </c>
      <c r="RP268" s="31">
        <v>2</v>
      </c>
      <c r="RQ268" s="31">
        <v>2</v>
      </c>
      <c r="RR268" s="31">
        <v>2</v>
      </c>
      <c r="RS268" s="31">
        <v>2</v>
      </c>
      <c r="RT268" s="31" t="s">
        <v>1598</v>
      </c>
      <c r="RU268" s="31" t="s">
        <v>1598</v>
      </c>
      <c r="RX268" s="31">
        <v>5</v>
      </c>
      <c r="RY268" s="31">
        <v>2</v>
      </c>
      <c r="RZ268" s="31">
        <v>2</v>
      </c>
      <c r="SA268" s="31">
        <v>2</v>
      </c>
      <c r="SB268" s="31">
        <v>2</v>
      </c>
      <c r="SC268" s="31">
        <v>2</v>
      </c>
      <c r="SD268" s="31">
        <v>5</v>
      </c>
      <c r="SE268" s="31">
        <v>2</v>
      </c>
      <c r="SF268" s="31">
        <v>2</v>
      </c>
      <c r="SG268" s="31">
        <v>2</v>
      </c>
      <c r="SH268" s="31">
        <v>2</v>
      </c>
      <c r="SI268" s="31">
        <v>2</v>
      </c>
      <c r="SJ268" s="31">
        <v>2</v>
      </c>
      <c r="SK268" s="31">
        <v>2</v>
      </c>
      <c r="SL268" s="31">
        <v>2</v>
      </c>
      <c r="SM268" s="31" t="s">
        <v>1442</v>
      </c>
      <c r="SO268" s="31">
        <v>2</v>
      </c>
      <c r="SP268" s="31">
        <v>2</v>
      </c>
      <c r="SQ268" s="31">
        <v>2</v>
      </c>
      <c r="SR268" s="31">
        <v>2</v>
      </c>
      <c r="SS268" s="31">
        <v>2</v>
      </c>
      <c r="ST268" s="31">
        <v>2</v>
      </c>
      <c r="SU268" s="31">
        <v>1</v>
      </c>
      <c r="SV268" s="31">
        <v>1</v>
      </c>
      <c r="SW268" s="31" t="s">
        <v>1442</v>
      </c>
      <c r="SX268" s="31">
        <v>4</v>
      </c>
      <c r="SZ268" s="31">
        <v>2</v>
      </c>
      <c r="TA268" s="31">
        <v>2</v>
      </c>
      <c r="TB268" s="31">
        <v>2</v>
      </c>
      <c r="TC268" s="31">
        <v>1</v>
      </c>
      <c r="TD268" s="31">
        <v>1</v>
      </c>
      <c r="TE268" s="31">
        <v>1</v>
      </c>
      <c r="TF268" s="31">
        <v>1</v>
      </c>
      <c r="TG268" s="31">
        <v>1</v>
      </c>
      <c r="TH268" s="31" t="s">
        <v>1442</v>
      </c>
      <c r="TJ268" s="31" t="s">
        <v>1442</v>
      </c>
      <c r="TK268" s="31" t="s">
        <v>1442</v>
      </c>
      <c r="TL268" s="31" t="s">
        <v>1442</v>
      </c>
      <c r="TQ268" s="31">
        <v>5</v>
      </c>
      <c r="TS268" s="31">
        <v>2</v>
      </c>
      <c r="TT268" s="31">
        <v>2</v>
      </c>
      <c r="TU268" s="31">
        <v>2</v>
      </c>
      <c r="TV268" s="31">
        <v>2</v>
      </c>
      <c r="TW268" s="31">
        <v>2</v>
      </c>
      <c r="TX268" s="31">
        <v>2</v>
      </c>
      <c r="TY268" s="31">
        <v>2</v>
      </c>
      <c r="TZ268" s="31">
        <v>1</v>
      </c>
      <c r="UA268" s="31">
        <v>1</v>
      </c>
    </row>
    <row r="269" spans="1:547" s="31" customFormat="1" ht="13.5" customHeight="1">
      <c r="A269" s="31">
        <f t="shared" si="4"/>
        <v>267</v>
      </c>
      <c r="B269" s="31">
        <v>267</v>
      </c>
      <c r="C269" s="31">
        <v>14</v>
      </c>
      <c r="D269" s="31" t="s">
        <v>1543</v>
      </c>
      <c r="E269" s="31" t="s">
        <v>1599</v>
      </c>
      <c r="H269" s="31">
        <v>42170</v>
      </c>
      <c r="I269" s="31">
        <v>25587</v>
      </c>
      <c r="J269" s="31">
        <v>2</v>
      </c>
      <c r="K269" s="31">
        <v>1</v>
      </c>
      <c r="L269" s="31">
        <v>4</v>
      </c>
      <c r="N269" s="31">
        <v>3</v>
      </c>
      <c r="P269" s="31">
        <v>4</v>
      </c>
      <c r="R269" s="31">
        <v>42005</v>
      </c>
      <c r="S269" s="31">
        <v>42125</v>
      </c>
      <c r="T269" s="31">
        <v>42125</v>
      </c>
      <c r="W269" s="31">
        <v>1</v>
      </c>
      <c r="X269" s="31">
        <v>2</v>
      </c>
      <c r="Y269" s="31">
        <v>2</v>
      </c>
      <c r="Z269" s="31">
        <v>2</v>
      </c>
      <c r="AA269" s="31">
        <v>2</v>
      </c>
      <c r="AB269" s="31">
        <v>2</v>
      </c>
      <c r="AC269" s="31">
        <v>2</v>
      </c>
      <c r="AD269" s="31">
        <v>2</v>
      </c>
      <c r="AE269" s="31">
        <v>2</v>
      </c>
      <c r="AF269" s="31">
        <v>1</v>
      </c>
      <c r="AG269" s="31">
        <v>1</v>
      </c>
      <c r="AH269" s="31">
        <v>1</v>
      </c>
      <c r="AI269" s="31">
        <v>1</v>
      </c>
      <c r="AJ269" s="31">
        <v>2</v>
      </c>
      <c r="AK269" s="31">
        <v>4</v>
      </c>
      <c r="AL269" s="31">
        <v>2</v>
      </c>
      <c r="AN269" s="31">
        <v>1</v>
      </c>
      <c r="AO269" s="31">
        <v>2</v>
      </c>
      <c r="AP269" s="31">
        <v>2</v>
      </c>
      <c r="AQ269" s="31">
        <v>1</v>
      </c>
      <c r="AR269" s="31">
        <v>1</v>
      </c>
      <c r="AS269" s="31">
        <v>2</v>
      </c>
      <c r="AT269" s="31">
        <v>2</v>
      </c>
      <c r="AU269" s="31">
        <v>2</v>
      </c>
      <c r="AW269" s="31">
        <v>1</v>
      </c>
      <c r="AX269" s="31">
        <v>2</v>
      </c>
      <c r="AY269" s="31">
        <v>1</v>
      </c>
      <c r="AZ269" s="31">
        <v>1</v>
      </c>
      <c r="BA269" s="31">
        <v>1</v>
      </c>
      <c r="BB269" s="31">
        <v>2</v>
      </c>
      <c r="BD269" s="31">
        <v>1</v>
      </c>
      <c r="BE269" s="31">
        <v>2</v>
      </c>
      <c r="BF269" s="31">
        <v>2</v>
      </c>
      <c r="BG269" s="31">
        <v>2</v>
      </c>
      <c r="BH269" s="31">
        <v>2</v>
      </c>
      <c r="BI269" s="31">
        <v>2</v>
      </c>
      <c r="BK269" s="31">
        <v>2</v>
      </c>
      <c r="BL269" s="31">
        <v>1</v>
      </c>
      <c r="BM269" s="31">
        <v>2</v>
      </c>
      <c r="BN269" s="31">
        <v>2</v>
      </c>
      <c r="BO269" s="31">
        <v>2</v>
      </c>
      <c r="BP269" s="31">
        <v>2</v>
      </c>
      <c r="BQ269" s="31">
        <v>1</v>
      </c>
      <c r="BT269" s="31">
        <v>1</v>
      </c>
      <c r="BU269" s="31">
        <v>2</v>
      </c>
      <c r="BV269" s="31">
        <v>2</v>
      </c>
      <c r="BW269" s="31">
        <v>2</v>
      </c>
      <c r="BX269" s="31">
        <v>2</v>
      </c>
      <c r="BY269" s="31">
        <v>1</v>
      </c>
      <c r="BZ269" s="31">
        <v>2</v>
      </c>
      <c r="CA269" s="31">
        <v>2</v>
      </c>
      <c r="CB269" s="31">
        <v>2</v>
      </c>
      <c r="CC269" s="31">
        <v>2</v>
      </c>
      <c r="CD269" s="31">
        <v>1</v>
      </c>
      <c r="CH269" s="31">
        <v>1</v>
      </c>
      <c r="CM269" s="31">
        <v>11</v>
      </c>
      <c r="CN269" s="31">
        <v>13</v>
      </c>
      <c r="CO269" s="31">
        <v>5</v>
      </c>
      <c r="CP269" s="31">
        <v>2</v>
      </c>
      <c r="CQ269" s="31">
        <v>27</v>
      </c>
      <c r="DA269" s="31">
        <v>2</v>
      </c>
      <c r="DB269" s="31">
        <v>1</v>
      </c>
      <c r="DC269" s="31">
        <v>3</v>
      </c>
      <c r="DD269" s="31">
        <v>3</v>
      </c>
      <c r="DE269" s="31">
        <v>0</v>
      </c>
      <c r="DF269" s="31">
        <v>3</v>
      </c>
      <c r="DG269" s="31">
        <v>3</v>
      </c>
      <c r="DH269" s="31">
        <v>3</v>
      </c>
      <c r="DI269" s="31">
        <v>3</v>
      </c>
      <c r="DJ269" s="31">
        <v>2</v>
      </c>
      <c r="DK269" s="31">
        <v>4</v>
      </c>
      <c r="DL269" s="31">
        <v>4</v>
      </c>
      <c r="DM269" s="31">
        <v>4</v>
      </c>
      <c r="DN269" s="31">
        <v>4</v>
      </c>
      <c r="DO269" s="31">
        <v>3</v>
      </c>
      <c r="DP269" s="31">
        <v>4</v>
      </c>
      <c r="DQ269" s="31">
        <v>4</v>
      </c>
      <c r="DR269" s="31">
        <v>41</v>
      </c>
      <c r="DS269" s="31">
        <v>1.2912878787878701</v>
      </c>
      <c r="EF269" s="31">
        <v>200</v>
      </c>
      <c r="EH269" s="31">
        <v>190</v>
      </c>
      <c r="EI269" s="31" t="s">
        <v>1546</v>
      </c>
      <c r="EJ269" s="31">
        <v>73</v>
      </c>
      <c r="EK269" s="31">
        <v>40</v>
      </c>
      <c r="EM269" s="31" t="s">
        <v>1546</v>
      </c>
      <c r="EN269" s="31">
        <v>115</v>
      </c>
      <c r="EO269" s="31">
        <v>60</v>
      </c>
      <c r="EP269" s="31">
        <v>130</v>
      </c>
      <c r="EQ269" s="31" t="s">
        <v>1546</v>
      </c>
      <c r="ER269" s="31">
        <v>60</v>
      </c>
      <c r="ES269" s="31">
        <v>35</v>
      </c>
      <c r="ET269" s="31">
        <v>150</v>
      </c>
      <c r="EU269" s="31" t="s">
        <v>1546</v>
      </c>
      <c r="EW269" s="31">
        <v>2</v>
      </c>
      <c r="EX269" s="31">
        <v>2</v>
      </c>
      <c r="EY269" s="31">
        <v>2</v>
      </c>
      <c r="EZ269" s="31">
        <v>1</v>
      </c>
      <c r="FA269" s="31">
        <v>1</v>
      </c>
      <c r="FD269" s="31">
        <v>84</v>
      </c>
      <c r="FE269" s="31">
        <v>79</v>
      </c>
      <c r="FF269" s="31">
        <v>0.34</v>
      </c>
      <c r="FG269" s="31">
        <v>0.23</v>
      </c>
      <c r="FH269" s="31">
        <v>43</v>
      </c>
      <c r="FI269" s="31">
        <v>96.6</v>
      </c>
      <c r="FJ269" s="31">
        <v>0</v>
      </c>
      <c r="FK269" s="31">
        <v>2</v>
      </c>
      <c r="FL269" s="31">
        <v>2</v>
      </c>
      <c r="FM269" s="31">
        <v>2</v>
      </c>
      <c r="FN269" s="31">
        <v>2</v>
      </c>
      <c r="FO269" s="31">
        <v>2</v>
      </c>
      <c r="FP269" s="31">
        <v>2</v>
      </c>
      <c r="FQ269" s="31">
        <v>2</v>
      </c>
      <c r="FR269" s="31">
        <v>2</v>
      </c>
      <c r="FS269" s="31">
        <v>4</v>
      </c>
      <c r="FT269" s="31">
        <v>2</v>
      </c>
      <c r="FU269" s="31">
        <v>2</v>
      </c>
      <c r="FV269" s="31">
        <v>2</v>
      </c>
      <c r="FW269" s="31">
        <v>1</v>
      </c>
      <c r="FX269" s="31">
        <v>1</v>
      </c>
      <c r="FY269" s="31">
        <v>2</v>
      </c>
      <c r="GA269" s="31">
        <v>2</v>
      </c>
      <c r="GB269" s="31">
        <v>2</v>
      </c>
      <c r="GC269" s="31">
        <v>1</v>
      </c>
      <c r="GE269" s="31">
        <v>2</v>
      </c>
      <c r="GG269" s="31">
        <v>1</v>
      </c>
      <c r="GH269" s="31">
        <v>2</v>
      </c>
      <c r="GJ269" s="31">
        <v>2</v>
      </c>
      <c r="GL269" s="31">
        <v>1</v>
      </c>
      <c r="GM269" s="31">
        <v>42125</v>
      </c>
      <c r="GQ269" s="31">
        <v>2</v>
      </c>
      <c r="GS269" s="31">
        <v>2</v>
      </c>
      <c r="GU269" s="31">
        <v>2</v>
      </c>
      <c r="GW269" s="31">
        <v>2</v>
      </c>
      <c r="GY269" s="31">
        <v>2</v>
      </c>
      <c r="HA269" s="31">
        <v>2</v>
      </c>
      <c r="HB269" s="31" t="s">
        <v>355</v>
      </c>
      <c r="HM269" s="31">
        <v>2</v>
      </c>
      <c r="HP269" s="31">
        <v>2</v>
      </c>
      <c r="HQ269" s="31">
        <v>2</v>
      </c>
      <c r="HR269" s="31">
        <v>2</v>
      </c>
      <c r="HS269" s="31">
        <v>2</v>
      </c>
      <c r="HT269" s="31">
        <v>2</v>
      </c>
      <c r="HU269" s="31">
        <v>2</v>
      </c>
      <c r="HV269" s="31">
        <v>2</v>
      </c>
      <c r="HW269" s="31" t="s">
        <v>1547</v>
      </c>
      <c r="HZ269" s="31">
        <v>2</v>
      </c>
      <c r="IA269" s="31">
        <v>2</v>
      </c>
      <c r="IB269" s="31">
        <v>2</v>
      </c>
      <c r="IC269" s="31">
        <v>2</v>
      </c>
      <c r="ID269" s="31">
        <v>2</v>
      </c>
      <c r="IE269" s="31">
        <v>2</v>
      </c>
      <c r="IF269" s="31">
        <v>2</v>
      </c>
      <c r="IJ269" s="31">
        <v>2</v>
      </c>
      <c r="IK269" s="31">
        <v>2</v>
      </c>
      <c r="IL269" s="31">
        <v>2</v>
      </c>
      <c r="IM269" s="31">
        <v>2</v>
      </c>
      <c r="IN269" s="31">
        <v>2</v>
      </c>
      <c r="IO269" s="31">
        <v>2</v>
      </c>
      <c r="IP269" s="31">
        <v>2</v>
      </c>
      <c r="IT269" s="31">
        <v>2</v>
      </c>
      <c r="IU269" s="31">
        <v>2</v>
      </c>
      <c r="IV269" s="31">
        <v>2</v>
      </c>
      <c r="IW269" s="31">
        <v>2</v>
      </c>
      <c r="IX269" s="31">
        <v>2</v>
      </c>
      <c r="IY269" s="31">
        <v>2</v>
      </c>
      <c r="IZ269" s="31">
        <v>2</v>
      </c>
      <c r="JD269" s="31">
        <v>2</v>
      </c>
      <c r="JE269" s="31">
        <v>2</v>
      </c>
      <c r="JF269" s="31">
        <v>2</v>
      </c>
      <c r="JG269" s="31">
        <v>2</v>
      </c>
      <c r="JH269" s="31">
        <v>2</v>
      </c>
      <c r="JI269" s="31">
        <v>2</v>
      </c>
      <c r="JJ269" s="31">
        <v>2</v>
      </c>
      <c r="JN269" s="31" t="s">
        <v>1600</v>
      </c>
      <c r="JQ269" s="31" t="s">
        <v>1600</v>
      </c>
      <c r="JZ269" s="31">
        <v>2</v>
      </c>
      <c r="KA269" s="31" t="s">
        <v>1600</v>
      </c>
      <c r="KB269" s="31">
        <v>83</v>
      </c>
      <c r="KC269" s="31">
        <v>2</v>
      </c>
      <c r="KD269" s="31" t="s">
        <v>1600</v>
      </c>
      <c r="KE269" s="31">
        <v>60</v>
      </c>
      <c r="LC269" s="31">
        <v>2</v>
      </c>
      <c r="LE269" s="31" t="s">
        <v>1601</v>
      </c>
      <c r="LF269" s="31">
        <v>2</v>
      </c>
      <c r="LG269" s="31">
        <v>2</v>
      </c>
      <c r="LH269" s="31">
        <v>1</v>
      </c>
      <c r="LI269" s="31">
        <v>2</v>
      </c>
      <c r="LK269" s="31">
        <v>2</v>
      </c>
      <c r="LM269" s="31">
        <v>2</v>
      </c>
      <c r="LO269" s="31">
        <v>2</v>
      </c>
      <c r="LQ269" s="31">
        <v>2</v>
      </c>
      <c r="LS269" s="31">
        <v>2</v>
      </c>
      <c r="LU269" s="31">
        <v>2</v>
      </c>
      <c r="LW269" s="31">
        <v>2</v>
      </c>
      <c r="LY269" s="31">
        <v>2</v>
      </c>
      <c r="MA269" s="31">
        <v>2</v>
      </c>
      <c r="MC269" s="31">
        <v>2</v>
      </c>
      <c r="ME269" s="31">
        <v>2</v>
      </c>
      <c r="MG269" s="31">
        <v>2</v>
      </c>
      <c r="MI269" s="31">
        <v>2</v>
      </c>
      <c r="MK269" s="31">
        <v>2</v>
      </c>
      <c r="MM269" s="31">
        <v>2</v>
      </c>
      <c r="MO269" s="31">
        <v>2</v>
      </c>
      <c r="MQ269" s="31">
        <v>2</v>
      </c>
      <c r="MS269" s="31">
        <v>2</v>
      </c>
      <c r="MU269" s="31">
        <v>2</v>
      </c>
      <c r="MW269" s="31">
        <v>2</v>
      </c>
      <c r="MY269" s="31" t="s">
        <v>355</v>
      </c>
      <c r="NA269" s="31">
        <v>2</v>
      </c>
      <c r="NC269" s="31">
        <v>2</v>
      </c>
      <c r="NE269" s="31">
        <v>2</v>
      </c>
      <c r="NG269" s="31">
        <v>2</v>
      </c>
      <c r="NI269" s="31">
        <v>2</v>
      </c>
      <c r="NK269" s="31">
        <v>2</v>
      </c>
      <c r="NM269" s="31">
        <v>2</v>
      </c>
      <c r="NO269" s="31">
        <v>2</v>
      </c>
      <c r="NQ269" s="31">
        <v>2</v>
      </c>
      <c r="NS269" s="31">
        <v>2</v>
      </c>
      <c r="NU269" s="31">
        <v>2</v>
      </c>
      <c r="NW269" s="31">
        <v>2</v>
      </c>
      <c r="NY269" s="31">
        <v>2</v>
      </c>
      <c r="OA269" s="31">
        <v>2</v>
      </c>
      <c r="OC269" s="31">
        <v>2</v>
      </c>
      <c r="OE269" s="31">
        <v>2</v>
      </c>
      <c r="OG269" s="31">
        <v>2</v>
      </c>
      <c r="OI269" s="31">
        <v>2</v>
      </c>
      <c r="OK269" s="31">
        <v>2</v>
      </c>
      <c r="OM269" s="31">
        <v>2</v>
      </c>
      <c r="OO269" s="31">
        <v>2</v>
      </c>
      <c r="OQ269" s="31" t="s">
        <v>355</v>
      </c>
      <c r="OS269" s="31">
        <v>2</v>
      </c>
      <c r="OU269" s="31">
        <v>2</v>
      </c>
      <c r="OW269" s="31">
        <v>2</v>
      </c>
      <c r="OY269" s="31">
        <v>2</v>
      </c>
      <c r="PA269" s="31">
        <v>2</v>
      </c>
      <c r="PC269" s="31">
        <v>2</v>
      </c>
      <c r="PE269" s="31">
        <v>2</v>
      </c>
      <c r="PG269" s="31">
        <v>2</v>
      </c>
      <c r="PI269" s="31">
        <v>2</v>
      </c>
      <c r="PK269" s="31">
        <v>2</v>
      </c>
      <c r="PM269" s="31">
        <v>2</v>
      </c>
      <c r="PO269" s="31">
        <v>2</v>
      </c>
      <c r="PQ269" s="31">
        <v>2</v>
      </c>
      <c r="PS269" s="31">
        <v>2</v>
      </c>
      <c r="PU269" s="31">
        <v>2</v>
      </c>
      <c r="PW269" s="31">
        <v>1</v>
      </c>
      <c r="PX269" s="31">
        <v>15</v>
      </c>
      <c r="PY269" s="31">
        <v>2</v>
      </c>
      <c r="QA269" s="31">
        <v>2</v>
      </c>
      <c r="QC269" s="31">
        <v>2</v>
      </c>
      <c r="QE269" s="31">
        <v>2</v>
      </c>
      <c r="QG269" s="31">
        <v>2</v>
      </c>
      <c r="QI269" s="31" t="s">
        <v>355</v>
      </c>
      <c r="QK269" s="31">
        <v>2</v>
      </c>
      <c r="QL269" s="31">
        <v>2</v>
      </c>
      <c r="QM269" s="31">
        <v>2</v>
      </c>
      <c r="QN269" s="31">
        <v>2</v>
      </c>
      <c r="QO269" s="31">
        <v>2</v>
      </c>
      <c r="QP269" s="31">
        <v>2</v>
      </c>
      <c r="QQ269" s="31">
        <v>2</v>
      </c>
      <c r="QR269" s="31">
        <v>2</v>
      </c>
      <c r="QS269" s="31">
        <v>2</v>
      </c>
      <c r="QT269" s="31">
        <v>2</v>
      </c>
      <c r="QU269" s="31">
        <v>2</v>
      </c>
      <c r="QV269" s="31">
        <v>2</v>
      </c>
      <c r="QW269" s="31">
        <v>2</v>
      </c>
      <c r="QX269" s="31">
        <v>2</v>
      </c>
      <c r="QY269" s="31">
        <v>2</v>
      </c>
      <c r="QZ269" s="31">
        <v>2</v>
      </c>
      <c r="RA269" s="31">
        <v>2</v>
      </c>
      <c r="RB269" s="31">
        <v>2</v>
      </c>
      <c r="RC269" s="31">
        <v>2</v>
      </c>
      <c r="RD269" s="31">
        <v>2</v>
      </c>
      <c r="RE269" s="31">
        <v>2</v>
      </c>
      <c r="RF269" s="31">
        <v>2</v>
      </c>
      <c r="RG269" s="31">
        <v>2</v>
      </c>
      <c r="RH269" s="31">
        <v>2</v>
      </c>
      <c r="RI269" s="31">
        <v>2</v>
      </c>
      <c r="RJ269" s="31">
        <v>2</v>
      </c>
      <c r="RK269" s="31">
        <v>2</v>
      </c>
      <c r="RL269" s="31">
        <v>2</v>
      </c>
      <c r="RM269" s="31">
        <v>2</v>
      </c>
      <c r="RP269" s="31">
        <v>2</v>
      </c>
      <c r="RQ269" s="31">
        <v>2</v>
      </c>
      <c r="RR269" s="31">
        <v>2</v>
      </c>
      <c r="RS269" s="31">
        <v>2</v>
      </c>
      <c r="RT269" s="31" t="s">
        <v>1602</v>
      </c>
      <c r="RU269" s="31" t="s">
        <v>1602</v>
      </c>
      <c r="RX269" s="31">
        <v>3</v>
      </c>
      <c r="RY269" s="31">
        <v>1</v>
      </c>
      <c r="RZ269" s="31">
        <v>2</v>
      </c>
      <c r="SA269" s="31">
        <v>2</v>
      </c>
      <c r="SB269" s="31">
        <v>2</v>
      </c>
      <c r="SC269" s="31">
        <v>2</v>
      </c>
      <c r="SD269" s="31">
        <v>3</v>
      </c>
      <c r="SE269" s="31">
        <v>1</v>
      </c>
      <c r="SF269" s="31">
        <v>2</v>
      </c>
      <c r="SG269" s="31">
        <v>2</v>
      </c>
      <c r="SH269" s="31">
        <v>2</v>
      </c>
      <c r="SI269" s="31">
        <v>2</v>
      </c>
      <c r="SJ269" s="31">
        <v>2</v>
      </c>
      <c r="SK269" s="31">
        <v>2</v>
      </c>
      <c r="SL269" s="31">
        <v>2</v>
      </c>
      <c r="SM269" s="31" t="s">
        <v>1442</v>
      </c>
      <c r="SO269" s="31">
        <v>2</v>
      </c>
      <c r="SP269" s="31">
        <v>2</v>
      </c>
      <c r="SQ269" s="31">
        <v>2</v>
      </c>
      <c r="SR269" s="31">
        <v>1</v>
      </c>
      <c r="SS269" s="31">
        <v>1</v>
      </c>
      <c r="ST269" s="31">
        <v>2</v>
      </c>
      <c r="SU269" s="31">
        <v>2</v>
      </c>
      <c r="SV269" s="31">
        <v>1</v>
      </c>
      <c r="SZ269" s="31">
        <v>2</v>
      </c>
      <c r="TA269" s="31">
        <v>2</v>
      </c>
      <c r="TB269" s="31">
        <v>2</v>
      </c>
      <c r="TC269" s="31">
        <v>2</v>
      </c>
      <c r="TD269" s="31">
        <v>2</v>
      </c>
      <c r="TE269" s="31">
        <v>2</v>
      </c>
      <c r="TF269" s="31">
        <v>2</v>
      </c>
      <c r="TG269" s="31">
        <v>2</v>
      </c>
      <c r="TH269" s="31" t="s">
        <v>1442</v>
      </c>
      <c r="TJ269" s="31" t="s">
        <v>1442</v>
      </c>
      <c r="TQ269" s="31">
        <v>0</v>
      </c>
      <c r="TS269" s="31">
        <v>2</v>
      </c>
      <c r="TT269" s="31">
        <v>2</v>
      </c>
      <c r="TU269" s="31">
        <v>2</v>
      </c>
      <c r="TV269" s="31">
        <v>1</v>
      </c>
      <c r="TW269" s="31">
        <v>1</v>
      </c>
      <c r="TX269" s="31">
        <v>2</v>
      </c>
      <c r="TY269" s="31">
        <v>2</v>
      </c>
      <c r="TZ269" s="31">
        <v>1</v>
      </c>
      <c r="UA269" s="31">
        <v>1</v>
      </c>
    </row>
    <row r="270" spans="1:547" s="31" customFormat="1" ht="13.5" customHeight="1">
      <c r="A270" s="31">
        <f t="shared" si="4"/>
        <v>268</v>
      </c>
      <c r="B270" s="31">
        <v>268</v>
      </c>
      <c r="C270" s="31">
        <v>15</v>
      </c>
      <c r="D270" s="31" t="s">
        <v>1543</v>
      </c>
      <c r="E270" s="31" t="s">
        <v>1603</v>
      </c>
      <c r="H270" s="31">
        <v>42240</v>
      </c>
      <c r="I270" s="31">
        <v>31054</v>
      </c>
      <c r="J270" s="31">
        <v>2</v>
      </c>
      <c r="K270" s="31">
        <v>1</v>
      </c>
      <c r="L270" s="31">
        <v>5</v>
      </c>
      <c r="M270" s="31">
        <v>2</v>
      </c>
      <c r="N270" s="31">
        <v>5</v>
      </c>
      <c r="O270" s="31">
        <v>2</v>
      </c>
      <c r="P270" s="31">
        <v>5</v>
      </c>
      <c r="Q270" s="31">
        <v>2</v>
      </c>
      <c r="R270" s="31">
        <v>36678</v>
      </c>
      <c r="S270" s="31">
        <v>36770</v>
      </c>
      <c r="T270" s="31">
        <v>42095</v>
      </c>
      <c r="W270" s="31">
        <v>1</v>
      </c>
      <c r="X270" s="31">
        <v>2</v>
      </c>
      <c r="Y270" s="31">
        <v>2</v>
      </c>
      <c r="Z270" s="31">
        <v>2</v>
      </c>
      <c r="AA270" s="31">
        <v>2</v>
      </c>
      <c r="AB270" s="31">
        <v>2</v>
      </c>
      <c r="AC270" s="31">
        <v>2</v>
      </c>
      <c r="AD270" s="31">
        <v>2</v>
      </c>
      <c r="AE270" s="31">
        <v>3</v>
      </c>
      <c r="AF270" s="31">
        <v>1</v>
      </c>
      <c r="AG270" s="31">
        <v>1</v>
      </c>
      <c r="AH270" s="31">
        <v>2</v>
      </c>
      <c r="AI270" s="31">
        <v>6</v>
      </c>
      <c r="AJ270" s="31">
        <v>2</v>
      </c>
      <c r="AK270" s="31">
        <v>4</v>
      </c>
      <c r="AL270" s="31">
        <v>2</v>
      </c>
      <c r="AN270" s="31">
        <v>2</v>
      </c>
      <c r="AO270" s="31">
        <v>2</v>
      </c>
      <c r="AP270" s="31">
        <v>2</v>
      </c>
      <c r="AQ270" s="31">
        <v>2</v>
      </c>
      <c r="AR270" s="31">
        <v>2</v>
      </c>
      <c r="AS270" s="31">
        <v>2</v>
      </c>
      <c r="AT270" s="31">
        <v>2</v>
      </c>
      <c r="AU270" s="31">
        <v>2</v>
      </c>
      <c r="AW270" s="31">
        <v>1</v>
      </c>
      <c r="AX270" s="31">
        <v>2</v>
      </c>
      <c r="AY270" s="31">
        <v>2</v>
      </c>
      <c r="AZ270" s="31">
        <v>1</v>
      </c>
      <c r="BA270" s="31">
        <v>2</v>
      </c>
      <c r="BB270" s="31">
        <v>2</v>
      </c>
      <c r="BD270" s="31">
        <v>1</v>
      </c>
      <c r="BE270" s="31">
        <v>1</v>
      </c>
      <c r="BF270" s="31">
        <v>2</v>
      </c>
      <c r="BG270" s="31">
        <v>1</v>
      </c>
      <c r="BH270" s="31">
        <v>1</v>
      </c>
      <c r="BI270" s="31">
        <v>2</v>
      </c>
      <c r="BK270" s="31">
        <v>2</v>
      </c>
      <c r="BL270" s="31">
        <v>2</v>
      </c>
      <c r="BM270" s="31">
        <v>2</v>
      </c>
      <c r="BN270" s="31">
        <v>2</v>
      </c>
      <c r="BO270" s="31">
        <v>2</v>
      </c>
      <c r="BP270" s="31">
        <v>2</v>
      </c>
      <c r="BQ270" s="31">
        <v>2</v>
      </c>
      <c r="BT270" s="31">
        <v>2</v>
      </c>
      <c r="BU270" s="31">
        <v>2</v>
      </c>
      <c r="BV270" s="31">
        <v>2</v>
      </c>
      <c r="BW270" s="31">
        <v>2</v>
      </c>
      <c r="BX270" s="31">
        <v>2</v>
      </c>
      <c r="BY270" s="31">
        <v>1</v>
      </c>
      <c r="BZ270" s="31">
        <v>2</v>
      </c>
      <c r="CA270" s="31">
        <v>2</v>
      </c>
      <c r="CB270" s="31">
        <v>2</v>
      </c>
      <c r="CD270" s="31">
        <v>1</v>
      </c>
      <c r="CH270" s="31">
        <v>1</v>
      </c>
      <c r="CM270" s="31">
        <v>23</v>
      </c>
      <c r="CN270" s="31">
        <v>17</v>
      </c>
      <c r="CO270" s="31">
        <v>6</v>
      </c>
      <c r="CP270" s="31">
        <v>11</v>
      </c>
      <c r="DA270" s="31">
        <v>4</v>
      </c>
      <c r="DB270" s="31">
        <v>2</v>
      </c>
      <c r="DC270" s="31">
        <v>180</v>
      </c>
      <c r="DF270" s="31">
        <v>4</v>
      </c>
      <c r="DG270" s="31">
        <v>4</v>
      </c>
      <c r="DH270" s="31">
        <v>4</v>
      </c>
      <c r="DI270" s="31">
        <v>3</v>
      </c>
      <c r="DJ270" s="31">
        <v>3</v>
      </c>
      <c r="DK270" s="31">
        <v>2</v>
      </c>
      <c r="DL270" s="31">
        <v>4</v>
      </c>
      <c r="DM270" s="31">
        <v>2</v>
      </c>
      <c r="DN270" s="31">
        <v>1</v>
      </c>
      <c r="DO270" s="31">
        <v>4</v>
      </c>
      <c r="DP270" s="31">
        <v>4</v>
      </c>
      <c r="DQ270" s="31">
        <v>4</v>
      </c>
      <c r="DR270" s="31">
        <v>39</v>
      </c>
      <c r="DS270" s="31">
        <v>4.9251618122977299E-2</v>
      </c>
      <c r="DT270" s="31">
        <v>1540</v>
      </c>
      <c r="DU270" s="31">
        <v>39</v>
      </c>
      <c r="DV270" s="31">
        <v>308</v>
      </c>
      <c r="DW270" s="31" t="s">
        <v>1545</v>
      </c>
      <c r="DX270" s="31">
        <v>5.35</v>
      </c>
      <c r="DY270" s="31">
        <v>3.57</v>
      </c>
      <c r="DZ270" s="31">
        <v>5.92</v>
      </c>
      <c r="EA270" s="31" t="s">
        <v>1558</v>
      </c>
      <c r="EB270" s="31">
        <v>0.57999999999999896</v>
      </c>
      <c r="EC270" s="31">
        <v>0.8</v>
      </c>
      <c r="ED270" s="31">
        <v>1.3</v>
      </c>
      <c r="EE270" s="31" t="s">
        <v>1546</v>
      </c>
      <c r="EF270" s="31">
        <v>248</v>
      </c>
      <c r="EH270" s="31">
        <v>190</v>
      </c>
      <c r="EI270" s="31" t="s">
        <v>1546</v>
      </c>
      <c r="EJ270" s="31">
        <v>34</v>
      </c>
      <c r="EK270" s="31">
        <v>40</v>
      </c>
      <c r="EM270" s="31" t="s">
        <v>1546</v>
      </c>
      <c r="EN270" s="31">
        <v>166</v>
      </c>
      <c r="EO270" s="31">
        <v>60</v>
      </c>
      <c r="EP270" s="31">
        <v>115</v>
      </c>
      <c r="EQ270" s="31" t="s">
        <v>1546</v>
      </c>
      <c r="ER270" s="31">
        <v>241</v>
      </c>
      <c r="ES270" s="31">
        <v>35</v>
      </c>
      <c r="ET270" s="31">
        <v>150</v>
      </c>
      <c r="EU270" s="31" t="s">
        <v>1546</v>
      </c>
      <c r="EV270" s="31">
        <v>1</v>
      </c>
      <c r="EW270" s="31">
        <v>2</v>
      </c>
      <c r="EX270" s="31">
        <v>2</v>
      </c>
      <c r="EY270" s="31">
        <v>2</v>
      </c>
      <c r="FD270" s="31">
        <v>136</v>
      </c>
      <c r="FE270" s="31">
        <v>131</v>
      </c>
      <c r="FF270" s="31">
        <v>1.123</v>
      </c>
      <c r="FG270" s="31">
        <v>0.73</v>
      </c>
      <c r="FI270" s="31">
        <v>93.4</v>
      </c>
      <c r="FJ270" s="31">
        <v>4.72</v>
      </c>
      <c r="FK270" s="31">
        <v>2</v>
      </c>
      <c r="FL270" s="31">
        <v>2</v>
      </c>
      <c r="FM270" s="31">
        <v>1</v>
      </c>
      <c r="FN270" s="31">
        <v>1</v>
      </c>
      <c r="FO270" s="31">
        <v>2</v>
      </c>
      <c r="FP270" s="31">
        <v>2</v>
      </c>
      <c r="FQ270" s="31">
        <v>2</v>
      </c>
      <c r="FR270" s="31">
        <v>2</v>
      </c>
      <c r="FS270" s="31">
        <v>4</v>
      </c>
      <c r="FT270" s="31">
        <v>2</v>
      </c>
      <c r="FU270" s="31">
        <v>2</v>
      </c>
      <c r="FV270" s="31">
        <v>2</v>
      </c>
      <c r="FW270" s="31">
        <v>1</v>
      </c>
      <c r="FX270" s="31">
        <v>1</v>
      </c>
      <c r="FY270" s="31">
        <v>2</v>
      </c>
      <c r="GA270" s="31">
        <v>2</v>
      </c>
      <c r="GB270" s="31">
        <v>2</v>
      </c>
      <c r="GC270" s="31">
        <v>2</v>
      </c>
      <c r="GE270" s="31">
        <v>2</v>
      </c>
      <c r="GH270" s="31">
        <v>2</v>
      </c>
      <c r="GJ270" s="31">
        <v>2</v>
      </c>
      <c r="GL270" s="31">
        <v>1</v>
      </c>
      <c r="GM270" s="31">
        <v>42095</v>
      </c>
      <c r="GO270" s="31">
        <v>2</v>
      </c>
      <c r="GQ270" s="31">
        <v>2</v>
      </c>
      <c r="GS270" s="31">
        <v>2</v>
      </c>
      <c r="GU270" s="31">
        <v>2</v>
      </c>
      <c r="GW270" s="31">
        <v>2</v>
      </c>
      <c r="GY270" s="31">
        <v>2</v>
      </c>
      <c r="HA270" s="31">
        <v>2</v>
      </c>
      <c r="HB270" s="31" t="s">
        <v>355</v>
      </c>
      <c r="HM270" s="31">
        <v>2</v>
      </c>
      <c r="HP270" s="31">
        <v>2</v>
      </c>
      <c r="HQ270" s="31">
        <v>2</v>
      </c>
      <c r="HR270" s="31">
        <v>2</v>
      </c>
      <c r="HS270" s="31">
        <v>2</v>
      </c>
      <c r="HT270" s="31">
        <v>2</v>
      </c>
      <c r="HU270" s="31">
        <v>2</v>
      </c>
      <c r="HV270" s="31">
        <v>2</v>
      </c>
      <c r="HW270" s="31" t="s">
        <v>1547</v>
      </c>
      <c r="HZ270" s="31">
        <v>2</v>
      </c>
      <c r="IA270" s="31">
        <v>2</v>
      </c>
      <c r="IB270" s="31">
        <v>2</v>
      </c>
      <c r="IC270" s="31">
        <v>2</v>
      </c>
      <c r="ID270" s="31">
        <v>2</v>
      </c>
      <c r="IE270" s="31">
        <v>2</v>
      </c>
      <c r="IF270" s="31">
        <v>2</v>
      </c>
      <c r="IJ270" s="31">
        <v>2</v>
      </c>
      <c r="IK270" s="31">
        <v>2</v>
      </c>
      <c r="IL270" s="31">
        <v>2</v>
      </c>
      <c r="IM270" s="31">
        <v>2</v>
      </c>
      <c r="IN270" s="31">
        <v>2</v>
      </c>
      <c r="IO270" s="31">
        <v>2</v>
      </c>
      <c r="IP270" s="31">
        <v>2</v>
      </c>
      <c r="IT270" s="31">
        <v>2</v>
      </c>
      <c r="IU270" s="31">
        <v>2</v>
      </c>
      <c r="IV270" s="31">
        <v>2</v>
      </c>
      <c r="IW270" s="31">
        <v>2</v>
      </c>
      <c r="IX270" s="31">
        <v>2</v>
      </c>
      <c r="IY270" s="31">
        <v>2</v>
      </c>
      <c r="IZ270" s="31">
        <v>2</v>
      </c>
      <c r="JD270" s="31">
        <v>2</v>
      </c>
      <c r="JE270" s="31">
        <v>2</v>
      </c>
      <c r="JF270" s="31">
        <v>2</v>
      </c>
      <c r="JG270" s="31">
        <v>2</v>
      </c>
      <c r="JH270" s="31">
        <v>2</v>
      </c>
      <c r="JI270" s="31">
        <v>2</v>
      </c>
      <c r="JJ270" s="31">
        <v>2</v>
      </c>
      <c r="JZ270" s="31">
        <v>2</v>
      </c>
      <c r="KA270" s="31" t="s">
        <v>1604</v>
      </c>
      <c r="KC270" s="31">
        <v>2</v>
      </c>
      <c r="KD270" s="31" t="s">
        <v>1604</v>
      </c>
      <c r="LA270" s="31" t="s">
        <v>1596</v>
      </c>
      <c r="LB270" s="31" t="s">
        <v>360</v>
      </c>
      <c r="LC270" s="31">
        <v>2</v>
      </c>
      <c r="LE270" s="31" t="s">
        <v>375</v>
      </c>
      <c r="LF270" s="31">
        <v>2</v>
      </c>
      <c r="LG270" s="31">
        <v>2</v>
      </c>
      <c r="LH270" s="31">
        <v>1</v>
      </c>
      <c r="LI270" s="31">
        <v>2</v>
      </c>
      <c r="LK270" s="31">
        <v>2</v>
      </c>
      <c r="LM270" s="31">
        <v>2</v>
      </c>
      <c r="LO270" s="31">
        <v>2</v>
      </c>
      <c r="LQ270" s="31">
        <v>2</v>
      </c>
      <c r="LS270" s="31">
        <v>2</v>
      </c>
      <c r="LU270" s="31">
        <v>2</v>
      </c>
      <c r="LW270" s="31">
        <v>2</v>
      </c>
      <c r="LY270" s="31">
        <v>2</v>
      </c>
      <c r="MA270" s="31">
        <v>2</v>
      </c>
      <c r="MC270" s="31">
        <v>2</v>
      </c>
      <c r="ME270" s="31">
        <v>2</v>
      </c>
      <c r="MG270" s="31">
        <v>2</v>
      </c>
      <c r="MI270" s="31">
        <v>2</v>
      </c>
      <c r="MK270" s="31">
        <v>2</v>
      </c>
      <c r="MM270" s="31">
        <v>2</v>
      </c>
      <c r="MO270" s="31">
        <v>2</v>
      </c>
      <c r="MQ270" s="31">
        <v>2</v>
      </c>
      <c r="MS270" s="31">
        <v>2</v>
      </c>
      <c r="MU270" s="31">
        <v>2</v>
      </c>
      <c r="MW270" s="31">
        <v>2</v>
      </c>
      <c r="MY270" s="31" t="s">
        <v>355</v>
      </c>
      <c r="NA270" s="31">
        <v>2</v>
      </c>
      <c r="NC270" s="31">
        <v>2</v>
      </c>
      <c r="NE270" s="31">
        <v>2</v>
      </c>
      <c r="NG270" s="31">
        <v>1</v>
      </c>
      <c r="NH270" s="31">
        <v>10</v>
      </c>
      <c r="NI270" s="31">
        <v>2</v>
      </c>
      <c r="NK270" s="31">
        <v>2</v>
      </c>
      <c r="NM270" s="31">
        <v>2</v>
      </c>
      <c r="NO270" s="31">
        <v>2</v>
      </c>
      <c r="NQ270" s="31">
        <v>2</v>
      </c>
      <c r="NS270" s="31">
        <v>2</v>
      </c>
      <c r="NU270" s="31">
        <v>2</v>
      </c>
      <c r="NW270" s="31">
        <v>2</v>
      </c>
      <c r="NY270" s="31">
        <v>2</v>
      </c>
      <c r="OA270" s="31">
        <v>2</v>
      </c>
      <c r="OC270" s="31">
        <v>2</v>
      </c>
      <c r="OE270" s="31">
        <v>2</v>
      </c>
      <c r="OG270" s="31">
        <v>2</v>
      </c>
      <c r="OI270" s="31">
        <v>2</v>
      </c>
      <c r="OK270" s="31">
        <v>2</v>
      </c>
      <c r="OM270" s="31">
        <v>2</v>
      </c>
      <c r="OO270" s="31">
        <v>2</v>
      </c>
      <c r="OQ270" s="31" t="s">
        <v>355</v>
      </c>
      <c r="OS270" s="31">
        <v>2</v>
      </c>
      <c r="OU270" s="31">
        <v>2</v>
      </c>
      <c r="OW270" s="31">
        <v>2</v>
      </c>
      <c r="OY270" s="31">
        <v>2</v>
      </c>
      <c r="PA270" s="31">
        <v>2</v>
      </c>
      <c r="PC270" s="31">
        <v>2</v>
      </c>
      <c r="PE270" s="31">
        <v>2</v>
      </c>
      <c r="PG270" s="31">
        <v>2</v>
      </c>
      <c r="PI270" s="31">
        <v>2</v>
      </c>
      <c r="PK270" s="31">
        <v>2</v>
      </c>
      <c r="PM270" s="31">
        <v>2</v>
      </c>
      <c r="PO270" s="31">
        <v>2</v>
      </c>
      <c r="PQ270" s="31">
        <v>2</v>
      </c>
      <c r="PS270" s="31">
        <v>2</v>
      </c>
      <c r="PU270" s="31">
        <v>2</v>
      </c>
      <c r="PW270" s="31">
        <v>2</v>
      </c>
      <c r="PY270" s="31">
        <v>2</v>
      </c>
      <c r="QA270" s="31">
        <v>2</v>
      </c>
      <c r="QC270" s="31">
        <v>2</v>
      </c>
      <c r="QE270" s="31">
        <v>2</v>
      </c>
      <c r="QG270" s="31">
        <v>2</v>
      </c>
      <c r="QI270" s="31" t="s">
        <v>355</v>
      </c>
      <c r="QK270" s="31">
        <v>1</v>
      </c>
      <c r="QL270" s="31">
        <v>2</v>
      </c>
      <c r="QM270" s="31">
        <v>2</v>
      </c>
      <c r="QN270" s="31">
        <v>2</v>
      </c>
      <c r="QO270" s="31">
        <v>2</v>
      </c>
      <c r="QP270" s="31">
        <v>2</v>
      </c>
      <c r="QQ270" s="31">
        <v>2</v>
      </c>
      <c r="QR270" s="31">
        <v>2</v>
      </c>
      <c r="QS270" s="31">
        <v>2</v>
      </c>
      <c r="QT270" s="31">
        <v>2</v>
      </c>
      <c r="QU270" s="31">
        <v>2</v>
      </c>
      <c r="QV270" s="31">
        <v>2</v>
      </c>
      <c r="QW270" s="31">
        <v>2</v>
      </c>
      <c r="QX270" s="31">
        <v>2</v>
      </c>
      <c r="QY270" s="31">
        <v>2</v>
      </c>
      <c r="QZ270" s="31">
        <v>2</v>
      </c>
      <c r="RA270" s="31">
        <v>2</v>
      </c>
      <c r="RB270" s="31">
        <v>2</v>
      </c>
      <c r="RC270" s="31">
        <v>2</v>
      </c>
      <c r="RD270" s="31">
        <v>2</v>
      </c>
      <c r="RE270" s="31">
        <v>2</v>
      </c>
      <c r="RF270" s="31">
        <v>2</v>
      </c>
      <c r="RG270" s="31">
        <v>2</v>
      </c>
      <c r="RH270" s="31">
        <v>2</v>
      </c>
      <c r="RI270" s="31">
        <v>2</v>
      </c>
      <c r="RJ270" s="31">
        <v>2</v>
      </c>
      <c r="RK270" s="31">
        <v>2</v>
      </c>
      <c r="RL270" s="31">
        <v>2</v>
      </c>
      <c r="RM270" s="31">
        <v>2</v>
      </c>
      <c r="RN270" s="31">
        <v>2</v>
      </c>
      <c r="RO270" s="31">
        <v>2</v>
      </c>
      <c r="RP270" s="31">
        <v>2</v>
      </c>
      <c r="RQ270" s="31">
        <v>2</v>
      </c>
      <c r="RR270" s="31">
        <v>2</v>
      </c>
      <c r="RS270" s="31">
        <v>2</v>
      </c>
      <c r="RT270" s="31" t="s">
        <v>1598</v>
      </c>
      <c r="RU270" s="31" t="s">
        <v>1605</v>
      </c>
      <c r="RX270" s="31">
        <v>5</v>
      </c>
      <c r="RY270" s="31">
        <v>2</v>
      </c>
      <c r="RZ270" s="31">
        <v>2</v>
      </c>
      <c r="SA270" s="31">
        <v>2</v>
      </c>
      <c r="SB270" s="31">
        <v>2</v>
      </c>
      <c r="SC270" s="31">
        <v>2</v>
      </c>
      <c r="SD270" s="31">
        <v>5</v>
      </c>
      <c r="SE270" s="31">
        <v>2</v>
      </c>
      <c r="SF270" s="31">
        <v>2</v>
      </c>
      <c r="SG270" s="31">
        <v>2</v>
      </c>
      <c r="SH270" s="31">
        <v>2</v>
      </c>
      <c r="SI270" s="31">
        <v>2</v>
      </c>
      <c r="SJ270" s="31">
        <v>2</v>
      </c>
      <c r="SK270" s="31">
        <v>2</v>
      </c>
      <c r="SL270" s="31">
        <v>2</v>
      </c>
      <c r="SM270" s="31" t="s">
        <v>1442</v>
      </c>
      <c r="SO270" s="31">
        <v>2</v>
      </c>
      <c r="SP270" s="31">
        <v>2</v>
      </c>
      <c r="SQ270" s="31">
        <v>2</v>
      </c>
      <c r="SR270" s="31">
        <v>2</v>
      </c>
      <c r="SS270" s="31">
        <v>2</v>
      </c>
      <c r="ST270" s="31">
        <v>2</v>
      </c>
      <c r="SU270" s="31">
        <v>2</v>
      </c>
      <c r="SV270" s="31">
        <v>1</v>
      </c>
      <c r="SW270" s="31" t="s">
        <v>1442</v>
      </c>
      <c r="SX270" s="31">
        <v>174</v>
      </c>
      <c r="SZ270" s="31">
        <v>2</v>
      </c>
      <c r="TA270" s="31">
        <v>2</v>
      </c>
      <c r="TB270" s="31">
        <v>2</v>
      </c>
      <c r="TC270" s="31">
        <v>2</v>
      </c>
      <c r="TD270" s="31">
        <v>2</v>
      </c>
      <c r="TE270" s="31">
        <v>2</v>
      </c>
      <c r="TF270" s="31">
        <v>2</v>
      </c>
      <c r="TG270" s="31">
        <v>1</v>
      </c>
      <c r="TH270" s="31" t="s">
        <v>1442</v>
      </c>
      <c r="TJ270" s="31" t="s">
        <v>1442</v>
      </c>
      <c r="TK270" s="31" t="s">
        <v>1442</v>
      </c>
      <c r="TQ270" s="31">
        <v>174</v>
      </c>
      <c r="TS270" s="31">
        <v>2</v>
      </c>
      <c r="TT270" s="31">
        <v>2</v>
      </c>
      <c r="TU270" s="31">
        <v>2</v>
      </c>
      <c r="TV270" s="31">
        <v>2</v>
      </c>
      <c r="TW270" s="31">
        <v>2</v>
      </c>
      <c r="TX270" s="31">
        <v>2</v>
      </c>
      <c r="TY270" s="31">
        <v>2</v>
      </c>
      <c r="TZ270" s="31">
        <v>1</v>
      </c>
      <c r="UA270" s="31">
        <v>1</v>
      </c>
    </row>
    <row r="271" spans="1:547" s="31" customFormat="1" ht="13.5" customHeight="1">
      <c r="A271" s="31">
        <f t="shared" si="4"/>
        <v>269</v>
      </c>
      <c r="B271" s="31">
        <v>269</v>
      </c>
      <c r="C271" s="31">
        <v>16</v>
      </c>
      <c r="D271" s="31" t="s">
        <v>1543</v>
      </c>
      <c r="E271" s="31" t="s">
        <v>1606</v>
      </c>
      <c r="H271" s="31">
        <v>42109</v>
      </c>
      <c r="I271" s="31">
        <v>17107</v>
      </c>
      <c r="J271" s="31">
        <v>2</v>
      </c>
      <c r="K271" s="31">
        <v>1</v>
      </c>
      <c r="L271" s="31">
        <v>4</v>
      </c>
      <c r="M271" s="31">
        <v>2</v>
      </c>
      <c r="N271" s="31">
        <v>4</v>
      </c>
      <c r="O271" s="31">
        <v>2</v>
      </c>
      <c r="P271" s="31">
        <v>4</v>
      </c>
      <c r="Q271" s="31">
        <v>2</v>
      </c>
      <c r="R271" s="31">
        <v>41153</v>
      </c>
      <c r="S271" s="31">
        <v>41153</v>
      </c>
      <c r="T271" s="31">
        <v>41183</v>
      </c>
      <c r="W271" s="31">
        <v>1</v>
      </c>
      <c r="X271" s="31">
        <v>2</v>
      </c>
      <c r="Y271" s="31">
        <v>2</v>
      </c>
      <c r="Z271" s="31">
        <v>2</v>
      </c>
      <c r="AA271" s="31">
        <v>2</v>
      </c>
      <c r="AB271" s="31">
        <v>2</v>
      </c>
      <c r="AC271" s="31">
        <v>2</v>
      </c>
      <c r="AD271" s="31">
        <v>2</v>
      </c>
      <c r="AE271" s="31">
        <v>2</v>
      </c>
      <c r="AF271" s="31">
        <v>1</v>
      </c>
      <c r="AG271" s="31">
        <v>2</v>
      </c>
      <c r="AH271" s="31">
        <v>1</v>
      </c>
      <c r="AI271" s="31">
        <v>6</v>
      </c>
      <c r="AJ271" s="31">
        <v>2</v>
      </c>
      <c r="AK271" s="31">
        <v>4</v>
      </c>
      <c r="AL271" s="31">
        <v>2</v>
      </c>
      <c r="AN271" s="31">
        <v>2</v>
      </c>
      <c r="AO271" s="31">
        <v>2</v>
      </c>
      <c r="AP271" s="31">
        <v>1</v>
      </c>
      <c r="AQ271" s="31">
        <v>1</v>
      </c>
      <c r="AR271" s="31">
        <v>1</v>
      </c>
      <c r="AS271" s="31">
        <v>2</v>
      </c>
      <c r="AT271" s="31">
        <v>2</v>
      </c>
      <c r="AU271" s="31">
        <v>2</v>
      </c>
      <c r="AW271" s="31">
        <v>2</v>
      </c>
      <c r="AX271" s="31">
        <v>2</v>
      </c>
      <c r="AY271" s="31">
        <v>2</v>
      </c>
      <c r="AZ271" s="31">
        <v>1</v>
      </c>
      <c r="BA271" s="31">
        <v>1</v>
      </c>
      <c r="BB271" s="31">
        <v>2</v>
      </c>
      <c r="BD271" s="31">
        <v>1</v>
      </c>
      <c r="BE271" s="31">
        <v>2</v>
      </c>
      <c r="BF271" s="31">
        <v>1</v>
      </c>
      <c r="BG271" s="31">
        <v>1</v>
      </c>
      <c r="BH271" s="31">
        <v>1</v>
      </c>
      <c r="BI271" s="31">
        <v>2</v>
      </c>
      <c r="BK271" s="31">
        <v>1</v>
      </c>
      <c r="BL271" s="31">
        <v>1</v>
      </c>
      <c r="BM271" s="31">
        <v>2</v>
      </c>
      <c r="BN271" s="31">
        <v>2</v>
      </c>
      <c r="BO271" s="31">
        <v>2</v>
      </c>
      <c r="BP271" s="31">
        <v>1</v>
      </c>
      <c r="BQ271" s="31">
        <v>2</v>
      </c>
      <c r="BT271" s="31">
        <v>2</v>
      </c>
      <c r="BU271" s="31">
        <v>2</v>
      </c>
      <c r="BV271" s="31">
        <v>2</v>
      </c>
      <c r="BW271" s="31">
        <v>2</v>
      </c>
      <c r="BX271" s="31">
        <v>2</v>
      </c>
      <c r="BY271" s="31">
        <v>1</v>
      </c>
      <c r="BZ271" s="31">
        <v>2</v>
      </c>
      <c r="CA271" s="31">
        <v>2</v>
      </c>
      <c r="CB271" s="31">
        <v>2</v>
      </c>
      <c r="CC271" s="31">
        <v>2</v>
      </c>
      <c r="CD271" s="31">
        <v>1</v>
      </c>
      <c r="CH271" s="31">
        <v>1</v>
      </c>
      <c r="CM271" s="31">
        <v>13</v>
      </c>
      <c r="CN271" s="31">
        <v>7</v>
      </c>
      <c r="CO271" s="31">
        <v>20</v>
      </c>
      <c r="CP271" s="31">
        <v>25</v>
      </c>
      <c r="DA271" s="31">
        <v>2</v>
      </c>
      <c r="DB271" s="31">
        <v>4</v>
      </c>
      <c r="DC271" s="31">
        <v>24</v>
      </c>
      <c r="DF271" s="31">
        <v>4</v>
      </c>
      <c r="DG271" s="31">
        <v>4</v>
      </c>
      <c r="DH271" s="31">
        <v>4</v>
      </c>
      <c r="DI271" s="31">
        <v>3</v>
      </c>
      <c r="DJ271" s="31">
        <v>3</v>
      </c>
      <c r="DK271" s="31">
        <v>2</v>
      </c>
      <c r="DL271" s="31">
        <v>2</v>
      </c>
      <c r="DM271" s="31">
        <v>4</v>
      </c>
      <c r="DN271" s="31">
        <v>3</v>
      </c>
      <c r="DO271" s="31">
        <v>3</v>
      </c>
      <c r="DP271" s="31">
        <v>4</v>
      </c>
      <c r="DQ271" s="31">
        <v>4</v>
      </c>
      <c r="DR271" s="31">
        <v>40</v>
      </c>
      <c r="DS271" s="31">
        <v>0.25470711297071102</v>
      </c>
      <c r="EB271" s="31">
        <v>0.77</v>
      </c>
      <c r="EC271" s="31">
        <v>0.6</v>
      </c>
      <c r="ED271" s="31">
        <v>1.3</v>
      </c>
      <c r="EE271" s="31" t="s">
        <v>1546</v>
      </c>
      <c r="EF271" s="31">
        <v>222</v>
      </c>
      <c r="EH271" s="31">
        <v>190</v>
      </c>
      <c r="EI271" s="31" t="s">
        <v>1546</v>
      </c>
      <c r="ER271" s="31">
        <v>165</v>
      </c>
      <c r="ES271" s="31">
        <v>35</v>
      </c>
      <c r="ET271" s="31">
        <v>150</v>
      </c>
      <c r="EU271" s="31" t="s">
        <v>1546</v>
      </c>
      <c r="EV271" s="31">
        <v>2</v>
      </c>
      <c r="EW271" s="31">
        <v>2</v>
      </c>
      <c r="EX271" s="31">
        <v>2</v>
      </c>
      <c r="EY271" s="31">
        <v>2</v>
      </c>
      <c r="EZ271" s="31">
        <v>1</v>
      </c>
      <c r="FA271" s="31">
        <v>1</v>
      </c>
      <c r="FB271" s="31">
        <v>1</v>
      </c>
      <c r="FC271" s="31">
        <v>1</v>
      </c>
      <c r="FD271" s="31">
        <v>79</v>
      </c>
      <c r="FE271" s="31">
        <v>73</v>
      </c>
      <c r="FF271" s="31">
        <v>0.54</v>
      </c>
      <c r="FG271" s="31">
        <v>0.39</v>
      </c>
      <c r="FH271" s="31">
        <v>87</v>
      </c>
      <c r="FI271" s="31">
        <v>94.3</v>
      </c>
      <c r="FJ271" s="31">
        <v>0</v>
      </c>
      <c r="FK271" s="31">
        <v>2</v>
      </c>
      <c r="FL271" s="31">
        <v>2</v>
      </c>
      <c r="FM271" s="31">
        <v>1</v>
      </c>
      <c r="FN271" s="31">
        <v>1</v>
      </c>
      <c r="FO271" s="31">
        <v>2</v>
      </c>
      <c r="FP271" s="31">
        <v>2</v>
      </c>
      <c r="FQ271" s="31">
        <v>2</v>
      </c>
      <c r="FR271" s="31">
        <v>2</v>
      </c>
      <c r="FS271" s="31">
        <v>4</v>
      </c>
      <c r="FT271" s="31">
        <v>2</v>
      </c>
      <c r="FU271" s="31">
        <v>2</v>
      </c>
      <c r="FV271" s="31">
        <v>2</v>
      </c>
      <c r="FW271" s="31">
        <v>1</v>
      </c>
      <c r="FX271" s="31">
        <v>1</v>
      </c>
      <c r="FY271" s="31">
        <v>2</v>
      </c>
      <c r="GA271" s="31">
        <v>2</v>
      </c>
      <c r="GB271" s="31">
        <v>2</v>
      </c>
      <c r="GC271" s="31">
        <v>1</v>
      </c>
      <c r="GE271" s="31">
        <v>2</v>
      </c>
      <c r="GH271" s="31">
        <v>2</v>
      </c>
      <c r="GJ271" s="31">
        <v>2</v>
      </c>
      <c r="GL271" s="31">
        <v>1</v>
      </c>
      <c r="GM271" s="31">
        <v>41579</v>
      </c>
      <c r="GO271" s="31">
        <v>2</v>
      </c>
      <c r="GQ271" s="31">
        <v>2</v>
      </c>
      <c r="GS271" s="31">
        <v>2</v>
      </c>
      <c r="GU271" s="31">
        <v>2</v>
      </c>
      <c r="GW271" s="31">
        <v>2</v>
      </c>
      <c r="GY271" s="31">
        <v>2</v>
      </c>
      <c r="HA271" s="31">
        <v>2</v>
      </c>
      <c r="HB271" s="31" t="s">
        <v>355</v>
      </c>
      <c r="HM271" s="31">
        <v>2</v>
      </c>
      <c r="HP271" s="31">
        <v>2</v>
      </c>
      <c r="HQ271" s="31">
        <v>2</v>
      </c>
      <c r="HR271" s="31">
        <v>2</v>
      </c>
      <c r="HS271" s="31">
        <v>2</v>
      </c>
      <c r="HT271" s="31">
        <v>2</v>
      </c>
      <c r="HU271" s="31">
        <v>2</v>
      </c>
      <c r="HV271" s="31">
        <v>2</v>
      </c>
      <c r="HW271" s="31" t="s">
        <v>1547</v>
      </c>
      <c r="HZ271" s="31">
        <v>2</v>
      </c>
      <c r="IA271" s="31">
        <v>2</v>
      </c>
      <c r="IB271" s="31">
        <v>2</v>
      </c>
      <c r="IC271" s="31">
        <v>2</v>
      </c>
      <c r="ID271" s="31">
        <v>2</v>
      </c>
      <c r="IE271" s="31">
        <v>2</v>
      </c>
      <c r="IF271" s="31">
        <v>2</v>
      </c>
      <c r="IJ271" s="31">
        <v>2</v>
      </c>
      <c r="IK271" s="31">
        <v>2</v>
      </c>
      <c r="IL271" s="31">
        <v>2</v>
      </c>
      <c r="IM271" s="31">
        <v>2</v>
      </c>
      <c r="IN271" s="31">
        <v>2</v>
      </c>
      <c r="IO271" s="31">
        <v>2</v>
      </c>
      <c r="IP271" s="31">
        <v>2</v>
      </c>
      <c r="IT271" s="31">
        <v>2</v>
      </c>
      <c r="IU271" s="31">
        <v>2</v>
      </c>
      <c r="IV271" s="31">
        <v>2</v>
      </c>
      <c r="IW271" s="31">
        <v>2</v>
      </c>
      <c r="IX271" s="31">
        <v>2</v>
      </c>
      <c r="IY271" s="31">
        <v>2</v>
      </c>
      <c r="IZ271" s="31">
        <v>2</v>
      </c>
      <c r="JD271" s="31">
        <v>2</v>
      </c>
      <c r="JE271" s="31">
        <v>2</v>
      </c>
      <c r="JF271" s="31">
        <v>2</v>
      </c>
      <c r="JG271" s="31">
        <v>2</v>
      </c>
      <c r="JH271" s="31">
        <v>2</v>
      </c>
      <c r="JI271" s="31">
        <v>2</v>
      </c>
      <c r="JJ271" s="31">
        <v>2</v>
      </c>
      <c r="JQ271" s="31" t="s">
        <v>371</v>
      </c>
      <c r="JZ271" s="31">
        <v>1</v>
      </c>
      <c r="KC271" s="31">
        <v>2</v>
      </c>
      <c r="KD271" s="31" t="s">
        <v>371</v>
      </c>
      <c r="KE271" s="31">
        <v>77</v>
      </c>
      <c r="LC271" s="31">
        <v>2</v>
      </c>
      <c r="LF271" s="31">
        <v>2</v>
      </c>
      <c r="LG271" s="31">
        <v>2</v>
      </c>
      <c r="LH271" s="31">
        <v>2</v>
      </c>
      <c r="LI271" s="31">
        <v>2</v>
      </c>
      <c r="LK271" s="31">
        <v>2</v>
      </c>
      <c r="LM271" s="31">
        <v>2</v>
      </c>
      <c r="LO271" s="31">
        <v>2</v>
      </c>
      <c r="LQ271" s="31">
        <v>2</v>
      </c>
      <c r="LS271" s="31">
        <v>2</v>
      </c>
      <c r="LU271" s="31">
        <v>2</v>
      </c>
      <c r="LW271" s="31">
        <v>2</v>
      </c>
      <c r="LY271" s="31">
        <v>2</v>
      </c>
      <c r="MA271" s="31">
        <v>2</v>
      </c>
      <c r="MC271" s="31">
        <v>2</v>
      </c>
      <c r="ME271" s="31">
        <v>2</v>
      </c>
      <c r="MG271" s="31">
        <v>2</v>
      </c>
      <c r="MI271" s="31">
        <v>2</v>
      </c>
      <c r="MK271" s="31">
        <v>2</v>
      </c>
      <c r="MM271" s="31">
        <v>2</v>
      </c>
      <c r="MO271" s="31">
        <v>2</v>
      </c>
      <c r="MQ271" s="31">
        <v>2</v>
      </c>
      <c r="MS271" s="31">
        <v>2</v>
      </c>
      <c r="MU271" s="31">
        <v>2</v>
      </c>
      <c r="MW271" s="31">
        <v>2</v>
      </c>
      <c r="MY271" s="31" t="s">
        <v>355</v>
      </c>
      <c r="NA271" s="31">
        <v>2</v>
      </c>
      <c r="NC271" s="31">
        <v>2</v>
      </c>
      <c r="NE271" s="31">
        <v>2</v>
      </c>
      <c r="NG271" s="31">
        <v>2</v>
      </c>
      <c r="NI271" s="31">
        <v>2</v>
      </c>
      <c r="NK271" s="31">
        <v>2</v>
      </c>
      <c r="NM271" s="31">
        <v>2</v>
      </c>
      <c r="NO271" s="31">
        <v>2</v>
      </c>
      <c r="NQ271" s="31">
        <v>2</v>
      </c>
      <c r="NS271" s="31">
        <v>2</v>
      </c>
      <c r="NU271" s="31">
        <v>2</v>
      </c>
      <c r="NW271" s="31">
        <v>2</v>
      </c>
      <c r="NY271" s="31">
        <v>2</v>
      </c>
      <c r="OA271" s="31">
        <v>2</v>
      </c>
      <c r="OC271" s="31">
        <v>2</v>
      </c>
      <c r="OE271" s="31">
        <v>2</v>
      </c>
      <c r="OG271" s="31">
        <v>2</v>
      </c>
      <c r="OI271" s="31">
        <v>2</v>
      </c>
      <c r="OK271" s="31">
        <v>2</v>
      </c>
      <c r="OM271" s="31">
        <v>2</v>
      </c>
      <c r="OO271" s="31">
        <v>2</v>
      </c>
      <c r="OQ271" s="31" t="s">
        <v>355</v>
      </c>
      <c r="OS271" s="31">
        <v>2</v>
      </c>
      <c r="OU271" s="31">
        <v>2</v>
      </c>
      <c r="OW271" s="31">
        <v>2</v>
      </c>
      <c r="OY271" s="31">
        <v>2</v>
      </c>
      <c r="PA271" s="31">
        <v>2</v>
      </c>
      <c r="PC271" s="31">
        <v>2</v>
      </c>
      <c r="PE271" s="31">
        <v>2</v>
      </c>
      <c r="PG271" s="31">
        <v>2</v>
      </c>
      <c r="PI271" s="31">
        <v>2</v>
      </c>
      <c r="PK271" s="31">
        <v>2</v>
      </c>
      <c r="PM271" s="31">
        <v>2</v>
      </c>
      <c r="PO271" s="31">
        <v>2</v>
      </c>
      <c r="PQ271" s="31">
        <v>2</v>
      </c>
      <c r="PS271" s="31">
        <v>2</v>
      </c>
      <c r="PU271" s="31">
        <v>2</v>
      </c>
      <c r="PW271" s="31">
        <v>2</v>
      </c>
      <c r="PY271" s="31">
        <v>2</v>
      </c>
      <c r="QA271" s="31">
        <v>2</v>
      </c>
      <c r="QC271" s="31">
        <v>2</v>
      </c>
      <c r="QE271" s="31">
        <v>2</v>
      </c>
      <c r="QG271" s="31">
        <v>2</v>
      </c>
      <c r="QI271" s="31" t="s">
        <v>355</v>
      </c>
      <c r="QK271" s="31">
        <v>2</v>
      </c>
      <c r="QL271" s="31">
        <v>2</v>
      </c>
      <c r="QM271" s="31">
        <v>2</v>
      </c>
      <c r="QN271" s="31">
        <v>2</v>
      </c>
      <c r="QO271" s="31">
        <v>2</v>
      </c>
      <c r="QP271" s="31">
        <v>2</v>
      </c>
      <c r="QQ271" s="31">
        <v>2</v>
      </c>
      <c r="QR271" s="31">
        <v>2</v>
      </c>
      <c r="QS271" s="31">
        <v>2</v>
      </c>
      <c r="QT271" s="31">
        <v>2</v>
      </c>
      <c r="QU271" s="31">
        <v>2</v>
      </c>
      <c r="QV271" s="31">
        <v>2</v>
      </c>
      <c r="QW271" s="31">
        <v>2</v>
      </c>
      <c r="QX271" s="31">
        <v>2</v>
      </c>
      <c r="QY271" s="31">
        <v>2</v>
      </c>
      <c r="QZ271" s="31">
        <v>2</v>
      </c>
      <c r="RA271" s="31">
        <v>2</v>
      </c>
      <c r="RB271" s="31">
        <v>2</v>
      </c>
      <c r="RC271" s="31">
        <v>2</v>
      </c>
      <c r="RD271" s="31">
        <v>2</v>
      </c>
      <c r="RE271" s="31">
        <v>2</v>
      </c>
      <c r="RF271" s="31">
        <v>2</v>
      </c>
      <c r="RG271" s="31">
        <v>2</v>
      </c>
      <c r="RH271" s="31">
        <v>2</v>
      </c>
      <c r="RI271" s="31">
        <v>2</v>
      </c>
      <c r="RJ271" s="31">
        <v>2</v>
      </c>
      <c r="RK271" s="31">
        <v>2</v>
      </c>
      <c r="RL271" s="31">
        <v>2</v>
      </c>
      <c r="RM271" s="31">
        <v>2</v>
      </c>
      <c r="RN271" s="31">
        <v>2</v>
      </c>
      <c r="RO271" s="31">
        <v>2</v>
      </c>
      <c r="RP271" s="31">
        <v>2</v>
      </c>
      <c r="RQ271" s="31">
        <v>2</v>
      </c>
      <c r="RR271" s="31">
        <v>2</v>
      </c>
      <c r="RS271" s="31">
        <v>2</v>
      </c>
      <c r="RT271" s="31" t="s">
        <v>1607</v>
      </c>
      <c r="RU271" s="31" t="s">
        <v>1607</v>
      </c>
      <c r="RX271" s="31">
        <v>4</v>
      </c>
      <c r="RY271" s="31">
        <v>2</v>
      </c>
      <c r="RZ271" s="31">
        <v>2</v>
      </c>
      <c r="SA271" s="31">
        <v>2</v>
      </c>
      <c r="SB271" s="31">
        <v>2</v>
      </c>
      <c r="SC271" s="31">
        <v>2</v>
      </c>
      <c r="SD271" s="31">
        <v>4</v>
      </c>
      <c r="SE271" s="31">
        <v>2</v>
      </c>
      <c r="SF271" s="31">
        <v>2</v>
      </c>
      <c r="SG271" s="31">
        <v>2</v>
      </c>
      <c r="SH271" s="31">
        <v>2</v>
      </c>
      <c r="SI271" s="31">
        <v>2</v>
      </c>
      <c r="SJ271" s="31">
        <v>2</v>
      </c>
      <c r="SK271" s="31">
        <v>2</v>
      </c>
      <c r="SL271" s="31">
        <v>2</v>
      </c>
      <c r="SM271" s="31" t="s">
        <v>1608</v>
      </c>
      <c r="SO271" s="31">
        <v>2</v>
      </c>
      <c r="SP271" s="31">
        <v>2</v>
      </c>
      <c r="SQ271" s="31">
        <v>2</v>
      </c>
      <c r="SR271" s="31">
        <v>2</v>
      </c>
      <c r="SS271" s="31">
        <v>2</v>
      </c>
      <c r="ST271" s="31">
        <v>2</v>
      </c>
      <c r="SU271" s="31">
        <v>2</v>
      </c>
      <c r="SV271" s="31">
        <v>2</v>
      </c>
      <c r="SW271" s="31" t="s">
        <v>1459</v>
      </c>
      <c r="SX271" s="31">
        <v>0</v>
      </c>
      <c r="SZ271" s="31">
        <v>2</v>
      </c>
      <c r="TA271" s="31">
        <v>2</v>
      </c>
      <c r="TB271" s="31">
        <v>2</v>
      </c>
      <c r="TC271" s="31">
        <v>2</v>
      </c>
      <c r="TD271" s="31">
        <v>1</v>
      </c>
      <c r="TE271" s="31">
        <v>2</v>
      </c>
      <c r="TF271" s="31">
        <v>2</v>
      </c>
      <c r="TG271" s="31">
        <v>2</v>
      </c>
      <c r="TH271" s="31" t="s">
        <v>1442</v>
      </c>
      <c r="TJ271" s="31" t="s">
        <v>1608</v>
      </c>
      <c r="TK271" s="31" t="s">
        <v>1459</v>
      </c>
      <c r="TL271" s="31" t="s">
        <v>1430</v>
      </c>
      <c r="TQ271" s="31">
        <v>1</v>
      </c>
      <c r="TS271" s="31">
        <v>2</v>
      </c>
      <c r="TT271" s="31">
        <v>2</v>
      </c>
      <c r="TU271" s="31">
        <v>2</v>
      </c>
      <c r="TV271" s="31">
        <v>2</v>
      </c>
      <c r="TW271" s="31">
        <v>2</v>
      </c>
      <c r="TX271" s="31">
        <v>2</v>
      </c>
      <c r="TY271" s="31">
        <v>2</v>
      </c>
      <c r="TZ271" s="31">
        <v>1</v>
      </c>
      <c r="UA271" s="31">
        <v>1</v>
      </c>
    </row>
    <row r="272" spans="1:547" s="31" customFormat="1" ht="13.5" customHeight="1">
      <c r="A272" s="31">
        <f t="shared" si="4"/>
        <v>270</v>
      </c>
      <c r="B272" s="31">
        <v>270</v>
      </c>
      <c r="C272" s="31">
        <v>17</v>
      </c>
      <c r="D272" s="31" t="s">
        <v>1543</v>
      </c>
      <c r="E272" s="31" t="s">
        <v>1609</v>
      </c>
      <c r="H272" s="31">
        <v>42119</v>
      </c>
      <c r="I272" s="31">
        <v>24339</v>
      </c>
      <c r="J272" s="31">
        <v>2</v>
      </c>
      <c r="K272" s="31">
        <v>1</v>
      </c>
      <c r="L272" s="31">
        <v>3</v>
      </c>
      <c r="N272" s="31">
        <v>5</v>
      </c>
      <c r="P272" s="31">
        <v>3</v>
      </c>
      <c r="R272" s="31">
        <v>41275</v>
      </c>
      <c r="S272" s="31">
        <v>41395</v>
      </c>
      <c r="T272" s="31">
        <v>41760</v>
      </c>
      <c r="W272" s="31">
        <v>1</v>
      </c>
      <c r="X272" s="31">
        <v>2</v>
      </c>
      <c r="Y272" s="31">
        <v>2</v>
      </c>
      <c r="Z272" s="31">
        <v>2</v>
      </c>
      <c r="AA272" s="31">
        <v>2</v>
      </c>
      <c r="AB272" s="31">
        <v>2</v>
      </c>
      <c r="AC272" s="31">
        <v>2</v>
      </c>
      <c r="AD272" s="31">
        <v>2</v>
      </c>
      <c r="AE272" s="31">
        <v>2</v>
      </c>
      <c r="AF272" s="31">
        <v>1</v>
      </c>
      <c r="AG272" s="31">
        <v>1</v>
      </c>
      <c r="AH272" s="31">
        <v>2</v>
      </c>
      <c r="AI272" s="31">
        <v>6</v>
      </c>
      <c r="AJ272" s="31">
        <v>2</v>
      </c>
      <c r="AK272" s="31">
        <v>4</v>
      </c>
      <c r="AL272" s="31">
        <v>2</v>
      </c>
      <c r="AN272" s="31">
        <v>1</v>
      </c>
      <c r="AO272" s="31">
        <v>1</v>
      </c>
      <c r="AP272" s="31">
        <v>1</v>
      </c>
      <c r="AQ272" s="31">
        <v>2</v>
      </c>
      <c r="AR272" s="31">
        <v>1</v>
      </c>
      <c r="AS272" s="31">
        <v>2</v>
      </c>
      <c r="AT272" s="31">
        <v>2</v>
      </c>
      <c r="AU272" s="31">
        <v>2</v>
      </c>
      <c r="AW272" s="31">
        <v>1</v>
      </c>
      <c r="AX272" s="31">
        <v>1</v>
      </c>
      <c r="AY272" s="31">
        <v>1</v>
      </c>
      <c r="AZ272" s="31">
        <v>1</v>
      </c>
      <c r="BA272" s="31">
        <v>1</v>
      </c>
      <c r="BB272" s="31">
        <v>2</v>
      </c>
      <c r="BD272" s="31">
        <v>1</v>
      </c>
      <c r="BE272" s="31">
        <v>1</v>
      </c>
      <c r="BF272" s="31">
        <v>1</v>
      </c>
      <c r="BG272" s="31">
        <v>2</v>
      </c>
      <c r="BH272" s="31">
        <v>1</v>
      </c>
      <c r="BI272" s="31">
        <v>2</v>
      </c>
      <c r="BK272" s="31">
        <v>2</v>
      </c>
      <c r="BL272" s="31">
        <v>2</v>
      </c>
      <c r="BM272" s="31">
        <v>2</v>
      </c>
      <c r="BN272" s="31">
        <v>2</v>
      </c>
      <c r="BO272" s="31">
        <v>2</v>
      </c>
      <c r="BP272" s="31">
        <v>2</v>
      </c>
      <c r="BQ272" s="31">
        <v>1</v>
      </c>
      <c r="BT272" s="31">
        <v>2</v>
      </c>
      <c r="BU272" s="31">
        <v>2</v>
      </c>
      <c r="BV272" s="31">
        <v>2</v>
      </c>
      <c r="BW272" s="31">
        <v>2</v>
      </c>
      <c r="BX272" s="31">
        <v>2</v>
      </c>
      <c r="BY272" s="31">
        <v>1</v>
      </c>
      <c r="BZ272" s="31">
        <v>2</v>
      </c>
      <c r="CA272" s="31">
        <v>2</v>
      </c>
      <c r="CB272" s="31">
        <v>2</v>
      </c>
      <c r="CC272" s="31">
        <v>2</v>
      </c>
      <c r="CD272" s="31">
        <v>1</v>
      </c>
      <c r="CH272" s="31">
        <v>1</v>
      </c>
      <c r="CM272" s="31">
        <v>11</v>
      </c>
      <c r="CN272" s="31">
        <v>1</v>
      </c>
      <c r="CO272" s="31">
        <v>21</v>
      </c>
      <c r="DA272" s="31">
        <v>2</v>
      </c>
      <c r="DB272" s="31">
        <v>1</v>
      </c>
      <c r="DC272" s="31">
        <v>6</v>
      </c>
      <c r="DD272" s="31">
        <v>4</v>
      </c>
      <c r="DE272" s="31">
        <v>6</v>
      </c>
      <c r="DF272" s="31">
        <v>3</v>
      </c>
      <c r="DG272" s="31">
        <v>3</v>
      </c>
      <c r="DH272" s="31">
        <v>3</v>
      </c>
      <c r="DI272" s="31">
        <v>3</v>
      </c>
      <c r="DJ272" s="31">
        <v>2</v>
      </c>
      <c r="DK272" s="31">
        <v>2</v>
      </c>
      <c r="DL272" s="31">
        <v>3</v>
      </c>
      <c r="DM272" s="31">
        <v>3</v>
      </c>
      <c r="DN272" s="31">
        <v>2</v>
      </c>
      <c r="DO272" s="31">
        <v>4</v>
      </c>
      <c r="DP272" s="31">
        <v>4</v>
      </c>
      <c r="DQ272" s="31">
        <v>4</v>
      </c>
      <c r="DR272" s="31">
        <v>36</v>
      </c>
      <c r="DS272" s="31">
        <v>0.43276066350710801</v>
      </c>
      <c r="DT272" s="31">
        <v>96</v>
      </c>
      <c r="DU272" s="31">
        <v>39</v>
      </c>
      <c r="DV272" s="31">
        <v>308</v>
      </c>
      <c r="DW272" s="31" t="s">
        <v>1545</v>
      </c>
      <c r="EB272" s="31">
        <v>1</v>
      </c>
      <c r="EC272" s="31">
        <v>0.6</v>
      </c>
      <c r="ED272" s="31">
        <v>1.3</v>
      </c>
      <c r="EE272" s="31" t="s">
        <v>1546</v>
      </c>
      <c r="EF272" s="31">
        <v>190</v>
      </c>
      <c r="EH272" s="31">
        <v>190</v>
      </c>
      <c r="EI272" s="31" t="s">
        <v>1546</v>
      </c>
      <c r="EV272" s="31">
        <v>1</v>
      </c>
      <c r="EW272" s="31">
        <v>2</v>
      </c>
      <c r="EX272" s="31">
        <v>2</v>
      </c>
      <c r="EY272" s="31">
        <v>2</v>
      </c>
      <c r="EZ272" s="31">
        <v>1</v>
      </c>
      <c r="FA272" s="31">
        <v>3</v>
      </c>
      <c r="FB272" s="31">
        <v>1</v>
      </c>
      <c r="FC272" s="31">
        <v>1</v>
      </c>
      <c r="FD272" s="31">
        <v>91</v>
      </c>
      <c r="FE272" s="31">
        <v>88</v>
      </c>
      <c r="FF272" s="31">
        <v>0.56999999999999895</v>
      </c>
      <c r="FG272" s="31">
        <v>0.34</v>
      </c>
      <c r="FH272" s="31">
        <v>87</v>
      </c>
      <c r="FI272" s="31">
        <v>95.46</v>
      </c>
      <c r="FJ272" s="31">
        <v>0</v>
      </c>
      <c r="FK272" s="31">
        <v>2</v>
      </c>
      <c r="FL272" s="31">
        <v>2</v>
      </c>
      <c r="FM272" s="31">
        <v>2</v>
      </c>
      <c r="FN272" s="31">
        <v>2</v>
      </c>
      <c r="FO272" s="31">
        <v>2</v>
      </c>
      <c r="FP272" s="31">
        <v>2</v>
      </c>
      <c r="FQ272" s="31">
        <v>2</v>
      </c>
      <c r="FR272" s="31">
        <v>2</v>
      </c>
      <c r="FS272" s="31">
        <v>4</v>
      </c>
      <c r="FT272" s="31">
        <v>2</v>
      </c>
      <c r="FU272" s="31">
        <v>2</v>
      </c>
      <c r="FV272" s="31">
        <v>2</v>
      </c>
      <c r="FW272" s="31">
        <v>1</v>
      </c>
      <c r="FX272" s="31">
        <v>1</v>
      </c>
      <c r="FY272" s="31">
        <v>2</v>
      </c>
      <c r="GA272" s="31">
        <v>2</v>
      </c>
      <c r="GB272" s="31">
        <v>2</v>
      </c>
      <c r="GC272" s="31">
        <v>2</v>
      </c>
      <c r="GE272" s="31">
        <v>2</v>
      </c>
      <c r="GH272" s="31">
        <v>2</v>
      </c>
      <c r="GJ272" s="31">
        <v>2</v>
      </c>
      <c r="GL272" s="31">
        <v>1</v>
      </c>
      <c r="GM272" s="31">
        <v>41760</v>
      </c>
      <c r="GO272" s="31">
        <v>2</v>
      </c>
      <c r="GQ272" s="31">
        <v>2</v>
      </c>
      <c r="GS272" s="31">
        <v>2</v>
      </c>
      <c r="GU272" s="31">
        <v>2</v>
      </c>
      <c r="GW272" s="31">
        <v>2</v>
      </c>
      <c r="GY272" s="31">
        <v>2</v>
      </c>
      <c r="HA272" s="31">
        <v>2</v>
      </c>
      <c r="HB272" s="31" t="s">
        <v>355</v>
      </c>
      <c r="HM272" s="31">
        <v>2</v>
      </c>
      <c r="HP272" s="31">
        <v>2</v>
      </c>
      <c r="HQ272" s="31">
        <v>2</v>
      </c>
      <c r="HR272" s="31">
        <v>2</v>
      </c>
      <c r="HS272" s="31">
        <v>2</v>
      </c>
      <c r="HT272" s="31">
        <v>2</v>
      </c>
      <c r="HU272" s="31">
        <v>2</v>
      </c>
      <c r="HV272" s="31">
        <v>2</v>
      </c>
      <c r="HW272" s="31" t="s">
        <v>1547</v>
      </c>
      <c r="HZ272" s="31">
        <v>2</v>
      </c>
      <c r="IA272" s="31">
        <v>2</v>
      </c>
      <c r="IB272" s="31">
        <v>2</v>
      </c>
      <c r="IC272" s="31">
        <v>2</v>
      </c>
      <c r="ID272" s="31">
        <v>2</v>
      </c>
      <c r="IE272" s="31">
        <v>2</v>
      </c>
      <c r="IF272" s="31">
        <v>2</v>
      </c>
      <c r="IJ272" s="31">
        <v>2</v>
      </c>
      <c r="IK272" s="31">
        <v>2</v>
      </c>
      <c r="IL272" s="31">
        <v>2</v>
      </c>
      <c r="IM272" s="31">
        <v>2</v>
      </c>
      <c r="IN272" s="31">
        <v>2</v>
      </c>
      <c r="IO272" s="31">
        <v>2</v>
      </c>
      <c r="IP272" s="31">
        <v>2</v>
      </c>
      <c r="IT272" s="31">
        <v>1</v>
      </c>
      <c r="IU272" s="31">
        <v>2</v>
      </c>
      <c r="IV272" s="31">
        <v>1</v>
      </c>
      <c r="IW272" s="31">
        <v>2</v>
      </c>
      <c r="IX272" s="31">
        <v>2</v>
      </c>
      <c r="IY272" s="31">
        <v>2</v>
      </c>
      <c r="IZ272" s="31">
        <v>2</v>
      </c>
      <c r="JD272" s="31">
        <v>2</v>
      </c>
      <c r="JE272" s="31">
        <v>2</v>
      </c>
      <c r="JF272" s="31">
        <v>2</v>
      </c>
      <c r="JG272" s="31">
        <v>2</v>
      </c>
      <c r="JH272" s="31">
        <v>2</v>
      </c>
      <c r="JI272" s="31">
        <v>2</v>
      </c>
      <c r="JJ272" s="31">
        <v>2</v>
      </c>
      <c r="JQ272" s="31" t="s">
        <v>1610</v>
      </c>
      <c r="JZ272" s="31">
        <v>1</v>
      </c>
      <c r="KC272" s="31">
        <v>1</v>
      </c>
      <c r="LC272" s="31">
        <v>2</v>
      </c>
      <c r="LE272" s="31" t="s">
        <v>1611</v>
      </c>
      <c r="LF272" s="31">
        <v>2</v>
      </c>
      <c r="LG272" s="31">
        <v>2</v>
      </c>
      <c r="LH272" s="31">
        <v>2</v>
      </c>
      <c r="LI272" s="31">
        <v>2</v>
      </c>
      <c r="LK272" s="31">
        <v>2</v>
      </c>
      <c r="LM272" s="31">
        <v>2</v>
      </c>
      <c r="LO272" s="31">
        <v>2</v>
      </c>
      <c r="LQ272" s="31">
        <v>2</v>
      </c>
      <c r="LS272" s="31">
        <v>2</v>
      </c>
      <c r="LU272" s="31">
        <v>2</v>
      </c>
      <c r="LW272" s="31">
        <v>2</v>
      </c>
      <c r="LY272" s="31">
        <v>2</v>
      </c>
      <c r="MA272" s="31">
        <v>2</v>
      </c>
      <c r="MC272" s="31">
        <v>2</v>
      </c>
      <c r="ME272" s="31">
        <v>2</v>
      </c>
      <c r="MG272" s="31">
        <v>2</v>
      </c>
      <c r="MI272" s="31">
        <v>2</v>
      </c>
      <c r="MK272" s="31">
        <v>2</v>
      </c>
      <c r="MM272" s="31">
        <v>2</v>
      </c>
      <c r="MO272" s="31">
        <v>2</v>
      </c>
      <c r="MQ272" s="31">
        <v>2</v>
      </c>
      <c r="MS272" s="31">
        <v>2</v>
      </c>
      <c r="MU272" s="31">
        <v>2</v>
      </c>
      <c r="MW272" s="31">
        <v>2</v>
      </c>
      <c r="MY272" s="31" t="s">
        <v>355</v>
      </c>
      <c r="NA272" s="31">
        <v>2</v>
      </c>
      <c r="NC272" s="31">
        <v>2</v>
      </c>
      <c r="NE272" s="31">
        <v>2</v>
      </c>
      <c r="NG272" s="31">
        <v>2</v>
      </c>
      <c r="NI272" s="31">
        <v>2</v>
      </c>
      <c r="NK272" s="31">
        <v>2</v>
      </c>
      <c r="NM272" s="31">
        <v>2</v>
      </c>
      <c r="NO272" s="31">
        <v>2</v>
      </c>
      <c r="NQ272" s="31">
        <v>2</v>
      </c>
      <c r="NS272" s="31">
        <v>2</v>
      </c>
      <c r="NU272" s="31">
        <v>2</v>
      </c>
      <c r="NW272" s="31">
        <v>2</v>
      </c>
      <c r="NY272" s="31">
        <v>2</v>
      </c>
      <c r="OA272" s="31">
        <v>2</v>
      </c>
      <c r="OC272" s="31">
        <v>2</v>
      </c>
      <c r="OE272" s="31">
        <v>2</v>
      </c>
      <c r="OG272" s="31">
        <v>2</v>
      </c>
      <c r="OI272" s="31">
        <v>2</v>
      </c>
      <c r="OK272" s="31">
        <v>2</v>
      </c>
      <c r="OM272" s="31">
        <v>2</v>
      </c>
      <c r="OO272" s="31">
        <v>2</v>
      </c>
      <c r="OQ272" s="31" t="s">
        <v>355</v>
      </c>
      <c r="OS272" s="31">
        <v>2</v>
      </c>
      <c r="OU272" s="31">
        <v>2</v>
      </c>
      <c r="OW272" s="31">
        <v>2</v>
      </c>
      <c r="OY272" s="31">
        <v>2</v>
      </c>
      <c r="PA272" s="31">
        <v>2</v>
      </c>
      <c r="PC272" s="31">
        <v>2</v>
      </c>
      <c r="PE272" s="31">
        <v>2</v>
      </c>
      <c r="PG272" s="31">
        <v>2</v>
      </c>
      <c r="PI272" s="31">
        <v>2</v>
      </c>
      <c r="PK272" s="31">
        <v>2</v>
      </c>
      <c r="PM272" s="31">
        <v>2</v>
      </c>
      <c r="PO272" s="31">
        <v>2</v>
      </c>
      <c r="PQ272" s="31">
        <v>2</v>
      </c>
      <c r="PS272" s="31">
        <v>2</v>
      </c>
      <c r="PU272" s="31">
        <v>2</v>
      </c>
      <c r="PW272" s="31">
        <v>2</v>
      </c>
      <c r="PY272" s="31">
        <v>2</v>
      </c>
      <c r="QA272" s="31">
        <v>2</v>
      </c>
      <c r="QC272" s="31">
        <v>2</v>
      </c>
      <c r="QE272" s="31">
        <v>2</v>
      </c>
      <c r="QG272" s="31">
        <v>2</v>
      </c>
      <c r="QI272" s="31" t="s">
        <v>355</v>
      </c>
      <c r="QK272" s="31">
        <v>2</v>
      </c>
      <c r="QL272" s="31">
        <v>2</v>
      </c>
      <c r="QM272" s="31">
        <v>2</v>
      </c>
      <c r="QN272" s="31">
        <v>2</v>
      </c>
      <c r="QO272" s="31">
        <v>2</v>
      </c>
      <c r="QP272" s="31">
        <v>2</v>
      </c>
      <c r="QQ272" s="31">
        <v>2</v>
      </c>
      <c r="QR272" s="31">
        <v>2</v>
      </c>
      <c r="QS272" s="31">
        <v>2</v>
      </c>
      <c r="QT272" s="31">
        <v>1</v>
      </c>
      <c r="QU272" s="31">
        <v>2</v>
      </c>
      <c r="QV272" s="31">
        <v>2</v>
      </c>
      <c r="QW272" s="31">
        <v>1</v>
      </c>
      <c r="QX272" s="31">
        <v>2</v>
      </c>
      <c r="QY272" s="31">
        <v>2</v>
      </c>
      <c r="QZ272" s="31">
        <v>2</v>
      </c>
      <c r="RA272" s="31">
        <v>2</v>
      </c>
      <c r="RB272" s="31">
        <v>2</v>
      </c>
      <c r="RC272" s="31">
        <v>2</v>
      </c>
      <c r="RD272" s="31">
        <v>2</v>
      </c>
      <c r="RE272" s="31">
        <v>2</v>
      </c>
      <c r="RF272" s="31">
        <v>2</v>
      </c>
      <c r="RG272" s="31">
        <v>2</v>
      </c>
      <c r="RH272" s="31">
        <v>2</v>
      </c>
      <c r="RI272" s="31">
        <v>2</v>
      </c>
      <c r="RJ272" s="31">
        <v>2</v>
      </c>
      <c r="RK272" s="31">
        <v>2</v>
      </c>
      <c r="RL272" s="31">
        <v>2</v>
      </c>
      <c r="RM272" s="31">
        <v>2</v>
      </c>
      <c r="RN272" s="31">
        <v>2</v>
      </c>
      <c r="RO272" s="31">
        <v>2</v>
      </c>
      <c r="RP272" s="31">
        <v>2</v>
      </c>
      <c r="RQ272" s="31">
        <v>2</v>
      </c>
      <c r="RR272" s="31">
        <v>2</v>
      </c>
      <c r="RS272" s="31">
        <v>2</v>
      </c>
      <c r="RT272" s="31" t="s">
        <v>1612</v>
      </c>
      <c r="RU272" s="31" t="s">
        <v>1612</v>
      </c>
      <c r="RX272" s="31">
        <v>4</v>
      </c>
      <c r="RY272" s="31">
        <v>2</v>
      </c>
      <c r="RZ272" s="31">
        <v>2</v>
      </c>
      <c r="SA272" s="31">
        <v>2</v>
      </c>
      <c r="SB272" s="31">
        <v>2</v>
      </c>
      <c r="SC272" s="31">
        <v>2</v>
      </c>
      <c r="SD272" s="31">
        <v>4</v>
      </c>
      <c r="SE272" s="31">
        <v>2</v>
      </c>
      <c r="SF272" s="31">
        <v>2</v>
      </c>
      <c r="SG272" s="31">
        <v>2</v>
      </c>
      <c r="SH272" s="31">
        <v>2</v>
      </c>
      <c r="SI272" s="31">
        <v>2</v>
      </c>
      <c r="SJ272" s="31">
        <v>2</v>
      </c>
      <c r="SK272" s="31">
        <v>2</v>
      </c>
      <c r="SL272" s="31">
        <v>2</v>
      </c>
      <c r="SM272" s="31" t="s">
        <v>1442</v>
      </c>
      <c r="SO272" s="31">
        <v>2</v>
      </c>
      <c r="SP272" s="31">
        <v>2</v>
      </c>
      <c r="SQ272" s="31">
        <v>2</v>
      </c>
      <c r="SR272" s="31">
        <v>1</v>
      </c>
      <c r="SS272" s="31">
        <v>1</v>
      </c>
      <c r="ST272" s="31">
        <v>2</v>
      </c>
      <c r="SU272" s="31">
        <v>2</v>
      </c>
      <c r="SV272" s="31">
        <v>1</v>
      </c>
      <c r="SW272" s="31" t="s">
        <v>1459</v>
      </c>
      <c r="SX272" s="31">
        <v>7</v>
      </c>
      <c r="SZ272" s="31">
        <v>2</v>
      </c>
      <c r="TA272" s="31">
        <v>2</v>
      </c>
      <c r="TB272" s="31">
        <v>2</v>
      </c>
      <c r="TC272" s="31">
        <v>2</v>
      </c>
      <c r="TD272" s="31">
        <v>2</v>
      </c>
      <c r="TE272" s="31">
        <v>2</v>
      </c>
      <c r="TF272" s="31">
        <v>2</v>
      </c>
      <c r="TG272" s="31">
        <v>2</v>
      </c>
      <c r="TH272" s="31" t="s">
        <v>1442</v>
      </c>
      <c r="TJ272" s="31" t="s">
        <v>1442</v>
      </c>
      <c r="TK272" s="31" t="s">
        <v>1459</v>
      </c>
      <c r="TL272" s="31" t="s">
        <v>1442</v>
      </c>
      <c r="TQ272" s="31">
        <v>12</v>
      </c>
      <c r="TS272" s="31">
        <v>2</v>
      </c>
      <c r="TT272" s="31">
        <v>2</v>
      </c>
      <c r="TU272" s="31">
        <v>2</v>
      </c>
      <c r="TV272" s="31">
        <v>2</v>
      </c>
      <c r="TW272" s="31">
        <v>2</v>
      </c>
      <c r="TX272" s="31">
        <v>2</v>
      </c>
      <c r="TY272" s="31">
        <v>2</v>
      </c>
      <c r="TZ272" s="31">
        <v>1</v>
      </c>
      <c r="UA272" s="31">
        <v>1</v>
      </c>
    </row>
    <row r="273" spans="1:547" s="31" customFormat="1" ht="13.5" customHeight="1">
      <c r="A273" s="31">
        <f t="shared" si="4"/>
        <v>271</v>
      </c>
      <c r="B273" s="31">
        <v>271</v>
      </c>
      <c r="C273" s="31">
        <v>18</v>
      </c>
      <c r="D273" s="31" t="s">
        <v>1543</v>
      </c>
      <c r="E273" s="31" t="s">
        <v>1613</v>
      </c>
      <c r="H273" s="31">
        <v>42256</v>
      </c>
      <c r="I273" s="31">
        <v>19728</v>
      </c>
      <c r="J273" s="31">
        <v>1</v>
      </c>
      <c r="K273" s="31">
        <v>1</v>
      </c>
      <c r="L273" s="31">
        <v>2</v>
      </c>
      <c r="M273" s="31">
        <v>1</v>
      </c>
      <c r="N273" s="31">
        <v>2</v>
      </c>
      <c r="O273" s="31">
        <v>1</v>
      </c>
      <c r="P273" s="31">
        <v>2</v>
      </c>
      <c r="Q273" s="31">
        <v>1</v>
      </c>
      <c r="R273" s="31">
        <v>41791</v>
      </c>
      <c r="S273" s="31">
        <v>41791</v>
      </c>
      <c r="T273" s="31">
        <v>42186</v>
      </c>
      <c r="W273" s="31">
        <v>2</v>
      </c>
      <c r="X273" s="31">
        <v>1</v>
      </c>
      <c r="Y273" s="31">
        <v>2</v>
      </c>
      <c r="Z273" s="31">
        <v>2</v>
      </c>
      <c r="AA273" s="31">
        <v>2</v>
      </c>
      <c r="AB273" s="31">
        <v>2</v>
      </c>
      <c r="AC273" s="31">
        <v>2</v>
      </c>
      <c r="AD273" s="31">
        <v>1</v>
      </c>
      <c r="AE273" s="31">
        <v>1</v>
      </c>
      <c r="AH273" s="31">
        <v>2</v>
      </c>
      <c r="AI273" s="31">
        <v>6</v>
      </c>
      <c r="AJ273" s="31">
        <v>2</v>
      </c>
      <c r="AK273" s="31">
        <v>4</v>
      </c>
      <c r="AL273" s="31">
        <v>2</v>
      </c>
      <c r="AN273" s="31">
        <v>2</v>
      </c>
      <c r="AO273" s="31">
        <v>2</v>
      </c>
      <c r="AP273" s="31">
        <v>1</v>
      </c>
      <c r="AQ273" s="31">
        <v>1</v>
      </c>
      <c r="AR273" s="31">
        <v>1</v>
      </c>
      <c r="AS273" s="31">
        <v>2</v>
      </c>
      <c r="AT273" s="31">
        <v>2</v>
      </c>
      <c r="AU273" s="31">
        <v>2</v>
      </c>
      <c r="AW273" s="31">
        <v>1</v>
      </c>
      <c r="AX273" s="31">
        <v>1</v>
      </c>
      <c r="AY273" s="31">
        <v>1</v>
      </c>
      <c r="AZ273" s="31">
        <v>1</v>
      </c>
      <c r="BA273" s="31">
        <v>1</v>
      </c>
      <c r="BB273" s="31">
        <v>2</v>
      </c>
      <c r="BD273" s="31">
        <v>1</v>
      </c>
      <c r="BE273" s="31">
        <v>1</v>
      </c>
      <c r="BF273" s="31">
        <v>1</v>
      </c>
      <c r="BG273" s="31">
        <v>2</v>
      </c>
      <c r="BH273" s="31">
        <v>2</v>
      </c>
      <c r="BI273" s="31">
        <v>2</v>
      </c>
      <c r="BK273" s="31">
        <v>2</v>
      </c>
      <c r="BL273" s="31">
        <v>2</v>
      </c>
      <c r="BM273" s="31">
        <v>2</v>
      </c>
      <c r="BN273" s="31">
        <v>2</v>
      </c>
      <c r="BO273" s="31">
        <v>2</v>
      </c>
      <c r="BP273" s="31">
        <v>1</v>
      </c>
      <c r="BQ273" s="31">
        <v>1</v>
      </c>
      <c r="BT273" s="31">
        <v>2</v>
      </c>
      <c r="BU273" s="31">
        <v>2</v>
      </c>
      <c r="BV273" s="31">
        <v>2</v>
      </c>
      <c r="BW273" s="31">
        <v>2</v>
      </c>
      <c r="BX273" s="31">
        <v>2</v>
      </c>
      <c r="BY273" s="31">
        <v>1</v>
      </c>
      <c r="BZ273" s="31">
        <v>2</v>
      </c>
      <c r="CA273" s="31">
        <v>2</v>
      </c>
      <c r="CB273" s="31">
        <v>2</v>
      </c>
      <c r="CC273" s="31">
        <v>2</v>
      </c>
      <c r="CD273" s="31">
        <v>1</v>
      </c>
      <c r="CH273" s="31">
        <v>1</v>
      </c>
      <c r="CM273" s="31">
        <v>1</v>
      </c>
      <c r="CN273" s="31">
        <v>11</v>
      </c>
      <c r="DA273" s="31">
        <v>1</v>
      </c>
      <c r="DB273" s="31">
        <v>2</v>
      </c>
      <c r="DC273" s="31">
        <v>6</v>
      </c>
      <c r="DF273" s="31">
        <v>3</v>
      </c>
      <c r="DG273" s="31">
        <v>3</v>
      </c>
      <c r="DH273" s="31">
        <v>4</v>
      </c>
      <c r="DI273" s="31">
        <v>4</v>
      </c>
      <c r="DJ273" s="31">
        <v>3</v>
      </c>
      <c r="DK273" s="31">
        <v>4</v>
      </c>
      <c r="DL273" s="31">
        <v>3</v>
      </c>
      <c r="DM273" s="31">
        <v>3</v>
      </c>
      <c r="DN273" s="31">
        <v>3</v>
      </c>
      <c r="DO273" s="31">
        <v>4</v>
      </c>
      <c r="DP273" s="31">
        <v>4</v>
      </c>
      <c r="DQ273" s="31">
        <v>4</v>
      </c>
      <c r="DR273" s="31">
        <v>42</v>
      </c>
      <c r="DS273" s="31">
        <v>0.39274193548386999</v>
      </c>
      <c r="DT273" s="31">
        <v>109</v>
      </c>
      <c r="DU273" s="31">
        <v>0</v>
      </c>
      <c r="DV273" s="31">
        <v>170</v>
      </c>
      <c r="DW273" s="31" t="s">
        <v>1545</v>
      </c>
      <c r="DX273" s="31">
        <v>4.8</v>
      </c>
      <c r="DY273" s="31">
        <v>3.7</v>
      </c>
      <c r="DZ273" s="31">
        <v>5.5</v>
      </c>
      <c r="EA273" s="31" t="s">
        <v>1558</v>
      </c>
      <c r="EB273" s="31">
        <v>0.7</v>
      </c>
      <c r="EC273" s="31">
        <v>0.6</v>
      </c>
      <c r="ED273" s="31">
        <v>1.1000000000000001</v>
      </c>
      <c r="EE273" s="31" t="s">
        <v>1546</v>
      </c>
      <c r="EV273" s="31">
        <v>2</v>
      </c>
      <c r="EW273" s="31">
        <v>2</v>
      </c>
      <c r="EX273" s="31">
        <v>2</v>
      </c>
      <c r="EY273" s="31">
        <v>2</v>
      </c>
      <c r="EZ273" s="31">
        <v>1</v>
      </c>
      <c r="FA273" s="31">
        <v>1</v>
      </c>
      <c r="FD273" s="31">
        <v>52</v>
      </c>
      <c r="FE273" s="31">
        <v>60</v>
      </c>
      <c r="FF273" s="31">
        <v>0.36</v>
      </c>
      <c r="FG273" s="31">
        <v>0.35</v>
      </c>
      <c r="FH273" s="31">
        <v>30</v>
      </c>
      <c r="FK273" s="31">
        <v>2</v>
      </c>
      <c r="FL273" s="31">
        <v>2</v>
      </c>
      <c r="FM273" s="31">
        <v>1</v>
      </c>
      <c r="FN273" s="31">
        <v>1</v>
      </c>
      <c r="FO273" s="31">
        <v>2</v>
      </c>
      <c r="FP273" s="31">
        <v>1</v>
      </c>
      <c r="FQ273" s="31">
        <v>2</v>
      </c>
      <c r="FR273" s="31">
        <v>2</v>
      </c>
      <c r="FS273" s="31">
        <v>4</v>
      </c>
      <c r="FT273" s="31">
        <v>2</v>
      </c>
      <c r="FU273" s="31">
        <v>2</v>
      </c>
      <c r="FV273" s="31">
        <v>2</v>
      </c>
      <c r="FW273" s="31">
        <v>1</v>
      </c>
      <c r="FX273" s="31">
        <v>1</v>
      </c>
      <c r="FY273" s="31">
        <v>2</v>
      </c>
      <c r="GA273" s="31">
        <v>2</v>
      </c>
      <c r="GB273" s="31">
        <v>2</v>
      </c>
      <c r="GC273" s="31">
        <v>2</v>
      </c>
      <c r="GE273" s="31">
        <v>2</v>
      </c>
      <c r="GH273" s="31">
        <v>2</v>
      </c>
      <c r="GJ273" s="31">
        <v>2</v>
      </c>
      <c r="GL273" s="31">
        <v>1</v>
      </c>
      <c r="GM273" s="31">
        <v>42217</v>
      </c>
      <c r="GN273" s="31" t="s">
        <v>1547</v>
      </c>
      <c r="GO273" s="31">
        <v>2</v>
      </c>
      <c r="GQ273" s="31">
        <v>1</v>
      </c>
      <c r="GR273" s="31" t="s">
        <v>1453</v>
      </c>
      <c r="GS273" s="31">
        <v>2</v>
      </c>
      <c r="GU273" s="31">
        <v>2</v>
      </c>
      <c r="GW273" s="31">
        <v>2</v>
      </c>
      <c r="HA273" s="31">
        <v>2</v>
      </c>
      <c r="HB273" s="31" t="s">
        <v>355</v>
      </c>
      <c r="HM273" s="31">
        <v>2</v>
      </c>
      <c r="HP273" s="31">
        <v>2</v>
      </c>
      <c r="HQ273" s="31">
        <v>2</v>
      </c>
      <c r="HR273" s="31">
        <v>2</v>
      </c>
      <c r="HS273" s="31">
        <v>2</v>
      </c>
      <c r="HT273" s="31">
        <v>2</v>
      </c>
      <c r="HU273" s="31">
        <v>2</v>
      </c>
      <c r="HV273" s="31">
        <v>2</v>
      </c>
      <c r="HW273" s="31" t="s">
        <v>1547</v>
      </c>
      <c r="HZ273" s="31">
        <v>2</v>
      </c>
      <c r="IA273" s="31">
        <v>2</v>
      </c>
      <c r="IB273" s="31">
        <v>2</v>
      </c>
      <c r="IC273" s="31">
        <v>2</v>
      </c>
      <c r="ID273" s="31">
        <v>2</v>
      </c>
      <c r="IE273" s="31">
        <v>2</v>
      </c>
      <c r="IF273" s="31">
        <v>2</v>
      </c>
      <c r="IJ273" s="31">
        <v>2</v>
      </c>
      <c r="IK273" s="31">
        <v>2</v>
      </c>
      <c r="IL273" s="31">
        <v>2</v>
      </c>
      <c r="IM273" s="31">
        <v>2</v>
      </c>
      <c r="IN273" s="31">
        <v>2</v>
      </c>
      <c r="IO273" s="31">
        <v>2</v>
      </c>
      <c r="IP273" s="31">
        <v>2</v>
      </c>
      <c r="IT273" s="31">
        <v>2</v>
      </c>
      <c r="IU273" s="31">
        <v>2</v>
      </c>
      <c r="IV273" s="31">
        <v>2</v>
      </c>
      <c r="IW273" s="31">
        <v>2</v>
      </c>
      <c r="IX273" s="31">
        <v>2</v>
      </c>
      <c r="IY273" s="31">
        <v>2</v>
      </c>
      <c r="IZ273" s="31">
        <v>2</v>
      </c>
      <c r="JD273" s="31">
        <v>2</v>
      </c>
      <c r="JE273" s="31">
        <v>2</v>
      </c>
      <c r="JF273" s="31">
        <v>2</v>
      </c>
      <c r="JG273" s="31">
        <v>2</v>
      </c>
      <c r="JH273" s="31">
        <v>2</v>
      </c>
      <c r="JI273" s="31">
        <v>2</v>
      </c>
      <c r="JJ273" s="31">
        <v>2</v>
      </c>
      <c r="JZ273" s="31">
        <v>1</v>
      </c>
      <c r="KC273" s="31">
        <v>2</v>
      </c>
      <c r="KD273" s="31" t="s">
        <v>1614</v>
      </c>
      <c r="KE273" s="31">
        <v>84</v>
      </c>
      <c r="LA273" s="31" t="s">
        <v>1615</v>
      </c>
      <c r="LB273" s="31" t="s">
        <v>1616</v>
      </c>
      <c r="LC273" s="31">
        <v>2</v>
      </c>
      <c r="LF273" s="31">
        <v>2</v>
      </c>
      <c r="LG273" s="31">
        <v>2</v>
      </c>
      <c r="LH273" s="31">
        <v>2</v>
      </c>
      <c r="LI273" s="31">
        <v>2</v>
      </c>
      <c r="LK273" s="31">
        <v>2</v>
      </c>
      <c r="LM273" s="31">
        <v>2</v>
      </c>
      <c r="LO273" s="31">
        <v>2</v>
      </c>
      <c r="LQ273" s="31">
        <v>2</v>
      </c>
      <c r="LS273" s="31">
        <v>2</v>
      </c>
      <c r="LU273" s="31">
        <v>2</v>
      </c>
      <c r="LW273" s="31">
        <v>2</v>
      </c>
      <c r="LY273" s="31">
        <v>2</v>
      </c>
      <c r="MA273" s="31">
        <v>2</v>
      </c>
      <c r="MC273" s="31">
        <v>2</v>
      </c>
      <c r="ME273" s="31">
        <v>2</v>
      </c>
      <c r="MG273" s="31">
        <v>2</v>
      </c>
      <c r="MI273" s="31">
        <v>2</v>
      </c>
      <c r="MK273" s="31">
        <v>2</v>
      </c>
      <c r="MM273" s="31">
        <v>2</v>
      </c>
      <c r="MO273" s="31">
        <v>2</v>
      </c>
      <c r="MQ273" s="31">
        <v>2</v>
      </c>
      <c r="MS273" s="31">
        <v>2</v>
      </c>
      <c r="MU273" s="31">
        <v>2</v>
      </c>
      <c r="MW273" s="31">
        <v>2</v>
      </c>
      <c r="MY273" s="31" t="s">
        <v>355</v>
      </c>
      <c r="NA273" s="31">
        <v>2</v>
      </c>
      <c r="NC273" s="31">
        <v>2</v>
      </c>
      <c r="NE273" s="31">
        <v>2</v>
      </c>
      <c r="NG273" s="31">
        <v>2</v>
      </c>
      <c r="NI273" s="31">
        <v>2</v>
      </c>
      <c r="NK273" s="31">
        <v>2</v>
      </c>
      <c r="NM273" s="31">
        <v>2</v>
      </c>
      <c r="NO273" s="31">
        <v>2</v>
      </c>
      <c r="NQ273" s="31">
        <v>2</v>
      </c>
      <c r="NS273" s="31">
        <v>2</v>
      </c>
      <c r="NU273" s="31">
        <v>2</v>
      </c>
      <c r="NW273" s="31">
        <v>2</v>
      </c>
      <c r="NY273" s="31">
        <v>2</v>
      </c>
      <c r="OA273" s="31">
        <v>2</v>
      </c>
      <c r="OC273" s="31">
        <v>2</v>
      </c>
      <c r="OE273" s="31">
        <v>2</v>
      </c>
      <c r="OG273" s="31">
        <v>2</v>
      </c>
      <c r="OI273" s="31">
        <v>2</v>
      </c>
      <c r="OK273" s="31">
        <v>2</v>
      </c>
      <c r="OM273" s="31">
        <v>2</v>
      </c>
      <c r="OO273" s="31">
        <v>2</v>
      </c>
      <c r="OQ273" s="31" t="s">
        <v>355</v>
      </c>
      <c r="OS273" s="31">
        <v>2</v>
      </c>
      <c r="OU273" s="31">
        <v>2</v>
      </c>
      <c r="OW273" s="31">
        <v>2</v>
      </c>
      <c r="OY273" s="31">
        <v>2</v>
      </c>
      <c r="PA273" s="31">
        <v>2</v>
      </c>
      <c r="PC273" s="31">
        <v>2</v>
      </c>
      <c r="PE273" s="31">
        <v>2</v>
      </c>
      <c r="PG273" s="31">
        <v>2</v>
      </c>
      <c r="PI273" s="31">
        <v>2</v>
      </c>
      <c r="PK273" s="31">
        <v>2</v>
      </c>
      <c r="PM273" s="31">
        <v>2</v>
      </c>
      <c r="PO273" s="31">
        <v>2</v>
      </c>
      <c r="PQ273" s="31">
        <v>2</v>
      </c>
      <c r="PS273" s="31">
        <v>2</v>
      </c>
      <c r="PU273" s="31">
        <v>2</v>
      </c>
      <c r="PW273" s="31">
        <v>2</v>
      </c>
      <c r="PY273" s="31">
        <v>2</v>
      </c>
      <c r="QA273" s="31">
        <v>2</v>
      </c>
      <c r="QC273" s="31">
        <v>2</v>
      </c>
      <c r="QE273" s="31">
        <v>2</v>
      </c>
      <c r="QG273" s="31">
        <v>2</v>
      </c>
      <c r="QI273" s="31" t="s">
        <v>355</v>
      </c>
      <c r="QK273" s="31">
        <v>2</v>
      </c>
      <c r="QL273" s="31">
        <v>2</v>
      </c>
      <c r="QM273" s="31">
        <v>2</v>
      </c>
      <c r="QN273" s="31">
        <v>2</v>
      </c>
      <c r="QO273" s="31">
        <v>2</v>
      </c>
      <c r="QP273" s="31">
        <v>2</v>
      </c>
      <c r="QQ273" s="31">
        <v>2</v>
      </c>
      <c r="QR273" s="31">
        <v>2</v>
      </c>
      <c r="QS273" s="31">
        <v>2</v>
      </c>
      <c r="QT273" s="31">
        <v>2</v>
      </c>
      <c r="QU273" s="31">
        <v>2</v>
      </c>
      <c r="QV273" s="31">
        <v>2</v>
      </c>
      <c r="QW273" s="31">
        <v>2</v>
      </c>
      <c r="QX273" s="31">
        <v>2</v>
      </c>
      <c r="QY273" s="31">
        <v>2</v>
      </c>
      <c r="QZ273" s="31">
        <v>2</v>
      </c>
      <c r="RA273" s="31">
        <v>2</v>
      </c>
      <c r="RB273" s="31">
        <v>2</v>
      </c>
      <c r="RC273" s="31">
        <v>2</v>
      </c>
      <c r="RD273" s="31">
        <v>2</v>
      </c>
      <c r="RE273" s="31">
        <v>1</v>
      </c>
      <c r="RF273" s="31">
        <v>2</v>
      </c>
      <c r="RG273" s="31">
        <v>2</v>
      </c>
      <c r="RH273" s="31">
        <v>2</v>
      </c>
      <c r="RI273" s="31">
        <v>1</v>
      </c>
      <c r="RJ273" s="31">
        <v>2</v>
      </c>
      <c r="RK273" s="31">
        <v>2</v>
      </c>
      <c r="RL273" s="31">
        <v>2</v>
      </c>
      <c r="RM273" s="31">
        <v>2</v>
      </c>
      <c r="RN273" s="31">
        <v>2</v>
      </c>
      <c r="RO273" s="31">
        <v>2</v>
      </c>
      <c r="RP273" s="31">
        <v>2</v>
      </c>
      <c r="RQ273" s="31">
        <v>2</v>
      </c>
      <c r="RR273" s="31">
        <v>2</v>
      </c>
      <c r="RS273" s="31">
        <v>2</v>
      </c>
      <c r="RT273" s="31" t="s">
        <v>1617</v>
      </c>
      <c r="RU273" s="31" t="s">
        <v>1617</v>
      </c>
      <c r="RX273" s="31">
        <v>2</v>
      </c>
      <c r="RY273" s="31">
        <v>1</v>
      </c>
      <c r="RZ273" s="31">
        <v>2</v>
      </c>
      <c r="SA273" s="31">
        <v>2</v>
      </c>
      <c r="SB273" s="31">
        <v>2</v>
      </c>
      <c r="SC273" s="31">
        <v>2</v>
      </c>
      <c r="SD273" s="31">
        <v>2</v>
      </c>
      <c r="SE273" s="31">
        <v>1</v>
      </c>
      <c r="SF273" s="31">
        <v>2</v>
      </c>
      <c r="SG273" s="31">
        <v>2</v>
      </c>
      <c r="SH273" s="31">
        <v>2</v>
      </c>
      <c r="SI273" s="31">
        <v>2</v>
      </c>
      <c r="SJ273" s="31">
        <v>2</v>
      </c>
      <c r="SK273" s="31">
        <v>2</v>
      </c>
      <c r="SL273" s="31">
        <v>2</v>
      </c>
      <c r="SM273" s="31" t="s">
        <v>1551</v>
      </c>
      <c r="SO273" s="31">
        <v>2</v>
      </c>
      <c r="SP273" s="31">
        <v>2</v>
      </c>
      <c r="SQ273" s="31">
        <v>2</v>
      </c>
      <c r="SR273" s="31">
        <v>2</v>
      </c>
      <c r="SS273" s="31">
        <v>2</v>
      </c>
      <c r="ST273" s="31">
        <v>2</v>
      </c>
      <c r="SU273" s="31">
        <v>2</v>
      </c>
      <c r="SV273" s="31">
        <v>2</v>
      </c>
      <c r="SW273" s="31" t="s">
        <v>1442</v>
      </c>
      <c r="SX273" s="31">
        <v>13</v>
      </c>
      <c r="SZ273" s="31">
        <v>2</v>
      </c>
      <c r="TA273" s="31">
        <v>2</v>
      </c>
      <c r="TB273" s="31">
        <v>2</v>
      </c>
      <c r="TC273" s="31">
        <v>1</v>
      </c>
      <c r="TD273" s="31">
        <v>2</v>
      </c>
      <c r="TE273" s="31">
        <v>2</v>
      </c>
      <c r="TF273" s="31">
        <v>2</v>
      </c>
      <c r="TG273" s="31">
        <v>1</v>
      </c>
      <c r="TH273" s="31" t="s">
        <v>1442</v>
      </c>
      <c r="TJ273" s="31" t="s">
        <v>1551</v>
      </c>
      <c r="TK273" s="31" t="s">
        <v>1442</v>
      </c>
      <c r="TQ273" s="31">
        <v>13</v>
      </c>
      <c r="TS273" s="31">
        <v>2</v>
      </c>
      <c r="TT273" s="31">
        <v>2</v>
      </c>
      <c r="TU273" s="31">
        <v>2</v>
      </c>
      <c r="TV273" s="31">
        <v>1</v>
      </c>
      <c r="TW273" s="31">
        <v>2</v>
      </c>
      <c r="TX273" s="31">
        <v>2</v>
      </c>
      <c r="TY273" s="31">
        <v>2</v>
      </c>
      <c r="TZ273" s="31">
        <v>1</v>
      </c>
      <c r="UA273" s="31">
        <v>1</v>
      </c>
    </row>
    <row r="274" spans="1:547" s="31" customFormat="1" ht="13.5" customHeight="1">
      <c r="A274" s="31">
        <f t="shared" si="4"/>
        <v>272</v>
      </c>
      <c r="B274" s="31">
        <v>272</v>
      </c>
      <c r="C274" s="31">
        <v>19</v>
      </c>
      <c r="D274" s="31" t="s">
        <v>1543</v>
      </c>
      <c r="E274" s="31" t="s">
        <v>1618</v>
      </c>
      <c r="H274" s="31">
        <v>42258</v>
      </c>
      <c r="I274" s="31">
        <v>16792</v>
      </c>
      <c r="J274" s="31">
        <v>1</v>
      </c>
      <c r="K274" s="31">
        <v>1</v>
      </c>
      <c r="L274" s="31">
        <v>1</v>
      </c>
      <c r="M274" s="31">
        <v>1</v>
      </c>
      <c r="N274" s="31">
        <v>1</v>
      </c>
      <c r="O274" s="31">
        <v>1</v>
      </c>
      <c r="P274" s="31">
        <v>1</v>
      </c>
      <c r="Q274" s="31">
        <v>1</v>
      </c>
      <c r="R274" s="31">
        <v>42156</v>
      </c>
      <c r="S274" s="31">
        <v>42156</v>
      </c>
      <c r="T274" s="31">
        <v>42217</v>
      </c>
      <c r="W274" s="31">
        <v>2</v>
      </c>
      <c r="X274" s="31">
        <v>1</v>
      </c>
      <c r="Y274" s="31">
        <v>2</v>
      </c>
      <c r="Z274" s="31">
        <v>2</v>
      </c>
      <c r="AA274" s="31">
        <v>2</v>
      </c>
      <c r="AB274" s="31">
        <v>2</v>
      </c>
      <c r="AC274" s="31">
        <v>2</v>
      </c>
      <c r="AD274" s="31">
        <v>1</v>
      </c>
      <c r="AE274" s="31">
        <v>1</v>
      </c>
      <c r="AH274" s="31">
        <v>1</v>
      </c>
      <c r="AI274" s="31">
        <v>6</v>
      </c>
      <c r="AJ274" s="31">
        <v>2</v>
      </c>
      <c r="AK274" s="31">
        <v>4</v>
      </c>
      <c r="AL274" s="31">
        <v>2</v>
      </c>
      <c r="AN274" s="31">
        <v>1</v>
      </c>
      <c r="AO274" s="31">
        <v>2</v>
      </c>
      <c r="AP274" s="31">
        <v>1</v>
      </c>
      <c r="AQ274" s="31">
        <v>1</v>
      </c>
      <c r="AR274" s="31">
        <v>2</v>
      </c>
      <c r="AS274" s="31">
        <v>2</v>
      </c>
      <c r="AT274" s="31">
        <v>2</v>
      </c>
      <c r="AU274" s="31">
        <v>2</v>
      </c>
      <c r="AW274" s="31">
        <v>1</v>
      </c>
      <c r="AX274" s="31">
        <v>1</v>
      </c>
      <c r="AY274" s="31">
        <v>2</v>
      </c>
      <c r="AZ274" s="31">
        <v>1</v>
      </c>
      <c r="BA274" s="31">
        <v>1</v>
      </c>
      <c r="BB274" s="31">
        <v>2</v>
      </c>
      <c r="BD274" s="31">
        <v>1</v>
      </c>
      <c r="BE274" s="31">
        <v>2</v>
      </c>
      <c r="BF274" s="31">
        <v>2</v>
      </c>
      <c r="BG274" s="31">
        <v>2</v>
      </c>
      <c r="BH274" s="31">
        <v>2</v>
      </c>
      <c r="BI274" s="31">
        <v>2</v>
      </c>
      <c r="BK274" s="31">
        <v>2</v>
      </c>
      <c r="BL274" s="31">
        <v>2</v>
      </c>
      <c r="BM274" s="31">
        <v>1</v>
      </c>
      <c r="BN274" s="31">
        <v>1</v>
      </c>
      <c r="BO274" s="31">
        <v>1</v>
      </c>
      <c r="BP274" s="31">
        <v>1</v>
      </c>
      <c r="BQ274" s="31">
        <v>2</v>
      </c>
      <c r="BT274" s="31">
        <v>2</v>
      </c>
      <c r="BU274" s="31">
        <v>2</v>
      </c>
      <c r="BV274" s="31">
        <v>2</v>
      </c>
      <c r="BW274" s="31">
        <v>2</v>
      </c>
      <c r="BX274" s="31">
        <v>2</v>
      </c>
      <c r="BY274" s="31">
        <v>1</v>
      </c>
      <c r="BZ274" s="31">
        <v>2</v>
      </c>
      <c r="CA274" s="31">
        <v>2</v>
      </c>
      <c r="CB274" s="31">
        <v>2</v>
      </c>
      <c r="CC274" s="31">
        <v>2</v>
      </c>
      <c r="CD274" s="31">
        <v>1</v>
      </c>
      <c r="CH274" s="31">
        <v>1</v>
      </c>
      <c r="CM274" s="31">
        <v>1</v>
      </c>
      <c r="CN274" s="31">
        <v>27</v>
      </c>
      <c r="DA274" s="31">
        <v>1</v>
      </c>
      <c r="DB274" s="31">
        <v>3</v>
      </c>
      <c r="DC274" s="31">
        <v>1</v>
      </c>
      <c r="DF274" s="31">
        <v>3</v>
      </c>
      <c r="DG274" s="31">
        <v>3</v>
      </c>
      <c r="DH274" s="31">
        <v>2</v>
      </c>
      <c r="DI274" s="31">
        <v>4</v>
      </c>
      <c r="DJ274" s="31">
        <v>2</v>
      </c>
      <c r="DK274" s="31">
        <v>3</v>
      </c>
      <c r="DL274" s="31">
        <v>4</v>
      </c>
      <c r="DM274" s="31">
        <v>4</v>
      </c>
      <c r="DN274" s="31">
        <v>3</v>
      </c>
      <c r="DO274" s="31">
        <v>2</v>
      </c>
      <c r="DP274" s="31">
        <v>3</v>
      </c>
      <c r="DQ274" s="31">
        <v>4</v>
      </c>
      <c r="DR274" s="31">
        <v>37</v>
      </c>
      <c r="DS274" s="31">
        <v>3.2824754901960702</v>
      </c>
      <c r="DT274" s="31">
        <v>39.299999999999898</v>
      </c>
      <c r="DU274" s="31">
        <v>0</v>
      </c>
      <c r="DV274" s="31">
        <v>167</v>
      </c>
      <c r="DW274" s="31" t="s">
        <v>1545</v>
      </c>
      <c r="DX274" s="31">
        <v>3.4</v>
      </c>
      <c r="DY274" s="31">
        <v>3.2</v>
      </c>
      <c r="DZ274" s="31">
        <v>5.5</v>
      </c>
      <c r="EA274" s="31" t="s">
        <v>1558</v>
      </c>
      <c r="EB274" s="31">
        <v>0.8</v>
      </c>
      <c r="EC274" s="31">
        <v>0.6</v>
      </c>
      <c r="ED274" s="31">
        <v>0.9</v>
      </c>
      <c r="EE274" s="31" t="s">
        <v>1546</v>
      </c>
      <c r="EV274" s="31">
        <v>2</v>
      </c>
      <c r="EW274" s="31">
        <v>2</v>
      </c>
      <c r="EX274" s="31">
        <v>2</v>
      </c>
      <c r="EY274" s="31">
        <v>2</v>
      </c>
      <c r="EZ274" s="31">
        <v>1</v>
      </c>
      <c r="FA274" s="31">
        <v>1</v>
      </c>
      <c r="FK274" s="31">
        <v>2</v>
      </c>
      <c r="FL274" s="31">
        <v>2</v>
      </c>
      <c r="FM274" s="31">
        <v>2</v>
      </c>
      <c r="FN274" s="31">
        <v>2</v>
      </c>
      <c r="FO274" s="31">
        <v>2</v>
      </c>
      <c r="FP274" s="31">
        <v>1</v>
      </c>
      <c r="FQ274" s="31">
        <v>2</v>
      </c>
      <c r="FR274" s="31">
        <v>2</v>
      </c>
      <c r="FS274" s="31">
        <v>4</v>
      </c>
      <c r="FT274" s="31">
        <v>2</v>
      </c>
      <c r="FU274" s="31">
        <v>2</v>
      </c>
      <c r="FV274" s="31">
        <v>2</v>
      </c>
      <c r="FW274" s="31">
        <v>1</v>
      </c>
      <c r="FX274" s="31">
        <v>1</v>
      </c>
      <c r="FY274" s="31">
        <v>2</v>
      </c>
      <c r="GA274" s="31">
        <v>2</v>
      </c>
      <c r="GB274" s="31">
        <v>2</v>
      </c>
      <c r="GC274" s="31">
        <v>2</v>
      </c>
      <c r="GE274" s="31">
        <v>2</v>
      </c>
      <c r="GH274" s="31">
        <v>2</v>
      </c>
      <c r="GJ274" s="31">
        <v>2</v>
      </c>
      <c r="GL274" s="31">
        <v>2</v>
      </c>
      <c r="GO274" s="31">
        <v>2</v>
      </c>
      <c r="GQ274" s="31">
        <v>2</v>
      </c>
      <c r="GS274" s="31">
        <v>2</v>
      </c>
      <c r="GU274" s="31">
        <v>2</v>
      </c>
      <c r="GW274" s="31">
        <v>2</v>
      </c>
      <c r="HB274" s="31" t="s">
        <v>355</v>
      </c>
      <c r="HM274" s="31">
        <v>2</v>
      </c>
      <c r="HP274" s="31">
        <v>2</v>
      </c>
      <c r="HQ274" s="31">
        <v>2</v>
      </c>
      <c r="HR274" s="31">
        <v>2</v>
      </c>
      <c r="HS274" s="31">
        <v>2</v>
      </c>
      <c r="HT274" s="31">
        <v>2</v>
      </c>
      <c r="HU274" s="31">
        <v>2</v>
      </c>
      <c r="HV274" s="31">
        <v>2</v>
      </c>
      <c r="HW274" s="31" t="s">
        <v>1547</v>
      </c>
      <c r="HZ274" s="31">
        <v>2</v>
      </c>
      <c r="IA274" s="31">
        <v>2</v>
      </c>
      <c r="IB274" s="31">
        <v>2</v>
      </c>
      <c r="IC274" s="31">
        <v>2</v>
      </c>
      <c r="ID274" s="31">
        <v>2</v>
      </c>
      <c r="IE274" s="31">
        <v>2</v>
      </c>
      <c r="IF274" s="31">
        <v>2</v>
      </c>
      <c r="IJ274" s="31">
        <v>2</v>
      </c>
      <c r="IK274" s="31">
        <v>2</v>
      </c>
      <c r="IL274" s="31">
        <v>2</v>
      </c>
      <c r="IM274" s="31">
        <v>2</v>
      </c>
      <c r="IN274" s="31">
        <v>2</v>
      </c>
      <c r="IO274" s="31">
        <v>2</v>
      </c>
      <c r="IP274" s="31">
        <v>2</v>
      </c>
      <c r="IT274" s="31">
        <v>1</v>
      </c>
      <c r="IU274" s="31">
        <v>2</v>
      </c>
      <c r="IV274" s="31">
        <v>1</v>
      </c>
      <c r="IW274" s="31">
        <v>2</v>
      </c>
      <c r="IX274" s="31">
        <v>2</v>
      </c>
      <c r="IY274" s="31">
        <v>2</v>
      </c>
      <c r="IZ274" s="31">
        <v>2</v>
      </c>
      <c r="JD274" s="31">
        <v>2</v>
      </c>
      <c r="JE274" s="31">
        <v>2</v>
      </c>
      <c r="JF274" s="31">
        <v>2</v>
      </c>
      <c r="JG274" s="31">
        <v>2</v>
      </c>
      <c r="JH274" s="31">
        <v>2</v>
      </c>
      <c r="JI274" s="31">
        <v>2</v>
      </c>
      <c r="JJ274" s="31">
        <v>2</v>
      </c>
      <c r="JN274" s="31" t="s">
        <v>1619</v>
      </c>
      <c r="JQ274" s="31" t="s">
        <v>1610</v>
      </c>
      <c r="JZ274" s="31">
        <v>2</v>
      </c>
      <c r="KA274" s="31" t="s">
        <v>1620</v>
      </c>
      <c r="KB274" s="31">
        <v>84</v>
      </c>
      <c r="KC274" s="31">
        <v>2</v>
      </c>
      <c r="KD274" s="31" t="s">
        <v>1621</v>
      </c>
      <c r="KE274" s="31">
        <v>90</v>
      </c>
      <c r="LA274" s="31" t="s">
        <v>1440</v>
      </c>
      <c r="LB274" s="31" t="s">
        <v>1622</v>
      </c>
      <c r="LC274" s="31">
        <v>2</v>
      </c>
      <c r="LF274" s="31">
        <v>2</v>
      </c>
      <c r="LG274" s="31">
        <v>2</v>
      </c>
      <c r="LH274" s="31">
        <v>2</v>
      </c>
      <c r="LI274" s="31">
        <v>2</v>
      </c>
      <c r="LK274" s="31">
        <v>2</v>
      </c>
      <c r="LM274" s="31">
        <v>2</v>
      </c>
      <c r="LO274" s="31">
        <v>2</v>
      </c>
      <c r="LQ274" s="31">
        <v>2</v>
      </c>
      <c r="LS274" s="31">
        <v>2</v>
      </c>
      <c r="LU274" s="31">
        <v>2</v>
      </c>
      <c r="LW274" s="31">
        <v>2</v>
      </c>
      <c r="LY274" s="31">
        <v>2</v>
      </c>
      <c r="MA274" s="31">
        <v>2</v>
      </c>
      <c r="MC274" s="31">
        <v>2</v>
      </c>
      <c r="ME274" s="31">
        <v>2</v>
      </c>
      <c r="MG274" s="31">
        <v>2</v>
      </c>
      <c r="MI274" s="31">
        <v>2</v>
      </c>
      <c r="MK274" s="31">
        <v>2</v>
      </c>
      <c r="MM274" s="31">
        <v>2</v>
      </c>
      <c r="MO274" s="31">
        <v>2</v>
      </c>
      <c r="MQ274" s="31">
        <v>2</v>
      </c>
      <c r="MS274" s="31">
        <v>2</v>
      </c>
      <c r="MU274" s="31">
        <v>2</v>
      </c>
      <c r="MW274" s="31">
        <v>2</v>
      </c>
      <c r="MY274" s="31" t="s">
        <v>355</v>
      </c>
      <c r="NA274" s="31">
        <v>2</v>
      </c>
      <c r="NC274" s="31">
        <v>2</v>
      </c>
      <c r="NE274" s="31">
        <v>2</v>
      </c>
      <c r="NG274" s="31">
        <v>2</v>
      </c>
      <c r="NI274" s="31">
        <v>2</v>
      </c>
      <c r="NK274" s="31">
        <v>2</v>
      </c>
      <c r="NM274" s="31">
        <v>2</v>
      </c>
      <c r="NO274" s="31">
        <v>2</v>
      </c>
      <c r="NQ274" s="31">
        <v>2</v>
      </c>
      <c r="NS274" s="31">
        <v>2</v>
      </c>
      <c r="NU274" s="31">
        <v>2</v>
      </c>
      <c r="NW274" s="31">
        <v>2</v>
      </c>
      <c r="NY274" s="31">
        <v>2</v>
      </c>
      <c r="OA274" s="31">
        <v>2</v>
      </c>
      <c r="OC274" s="31">
        <v>2</v>
      </c>
      <c r="OE274" s="31">
        <v>2</v>
      </c>
      <c r="OG274" s="31">
        <v>2</v>
      </c>
      <c r="OI274" s="31">
        <v>2</v>
      </c>
      <c r="OK274" s="31">
        <v>2</v>
      </c>
      <c r="OM274" s="31">
        <v>2</v>
      </c>
      <c r="OO274" s="31">
        <v>2</v>
      </c>
      <c r="OQ274" s="31" t="s">
        <v>355</v>
      </c>
      <c r="OS274" s="31">
        <v>2</v>
      </c>
      <c r="OU274" s="31">
        <v>2</v>
      </c>
      <c r="OW274" s="31">
        <v>2</v>
      </c>
      <c r="OY274" s="31">
        <v>2</v>
      </c>
      <c r="PA274" s="31">
        <v>2</v>
      </c>
      <c r="PC274" s="31">
        <v>2</v>
      </c>
      <c r="PE274" s="31">
        <v>2</v>
      </c>
      <c r="PG274" s="31">
        <v>2</v>
      </c>
      <c r="PI274" s="31">
        <v>2</v>
      </c>
      <c r="PK274" s="31">
        <v>2</v>
      </c>
      <c r="PM274" s="31">
        <v>2</v>
      </c>
      <c r="PO274" s="31">
        <v>2</v>
      </c>
      <c r="PQ274" s="31">
        <v>2</v>
      </c>
      <c r="PS274" s="31">
        <v>2</v>
      </c>
      <c r="PU274" s="31">
        <v>2</v>
      </c>
      <c r="PW274" s="31">
        <v>2</v>
      </c>
      <c r="PY274" s="31">
        <v>2</v>
      </c>
      <c r="QA274" s="31">
        <v>2</v>
      </c>
      <c r="QC274" s="31">
        <v>2</v>
      </c>
      <c r="QE274" s="31">
        <v>2</v>
      </c>
      <c r="QG274" s="31">
        <v>2</v>
      </c>
      <c r="QI274" s="31" t="s">
        <v>355</v>
      </c>
      <c r="QK274" s="31">
        <v>2</v>
      </c>
      <c r="QL274" s="31">
        <v>2</v>
      </c>
      <c r="QM274" s="31">
        <v>2</v>
      </c>
      <c r="QN274" s="31">
        <v>2</v>
      </c>
      <c r="QO274" s="31">
        <v>2</v>
      </c>
      <c r="QP274" s="31">
        <v>2</v>
      </c>
      <c r="QQ274" s="31">
        <v>2</v>
      </c>
      <c r="QR274" s="31">
        <v>2</v>
      </c>
      <c r="QS274" s="31">
        <v>2</v>
      </c>
      <c r="QT274" s="31">
        <v>2</v>
      </c>
      <c r="QU274" s="31">
        <v>2</v>
      </c>
      <c r="QV274" s="31">
        <v>2</v>
      </c>
      <c r="QW274" s="31">
        <v>2</v>
      </c>
      <c r="QX274" s="31">
        <v>2</v>
      </c>
      <c r="QY274" s="31">
        <v>2</v>
      </c>
      <c r="QZ274" s="31">
        <v>2</v>
      </c>
      <c r="RA274" s="31">
        <v>2</v>
      </c>
      <c r="RB274" s="31">
        <v>2</v>
      </c>
      <c r="RC274" s="31">
        <v>1</v>
      </c>
      <c r="RD274" s="31">
        <v>2</v>
      </c>
      <c r="RE274" s="31">
        <v>2</v>
      </c>
      <c r="RF274" s="31">
        <v>2</v>
      </c>
      <c r="RG274" s="31">
        <v>2</v>
      </c>
      <c r="RH274" s="31">
        <v>2</v>
      </c>
      <c r="RI274" s="31">
        <v>2</v>
      </c>
      <c r="RJ274" s="31">
        <v>2</v>
      </c>
      <c r="RK274" s="31">
        <v>2</v>
      </c>
      <c r="RL274" s="31">
        <v>2</v>
      </c>
      <c r="RM274" s="31">
        <v>2</v>
      </c>
      <c r="RN274" s="31">
        <v>2</v>
      </c>
      <c r="RO274" s="31">
        <v>2</v>
      </c>
      <c r="RP274" s="31">
        <v>2</v>
      </c>
      <c r="RQ274" s="31">
        <v>2</v>
      </c>
      <c r="RR274" s="31">
        <v>2</v>
      </c>
      <c r="RS274" s="31">
        <v>1</v>
      </c>
      <c r="RT274" s="31" t="s">
        <v>1623</v>
      </c>
      <c r="RU274" s="31" t="s">
        <v>1623</v>
      </c>
      <c r="RV274" s="31" t="s">
        <v>1624</v>
      </c>
      <c r="RW274" s="31" t="s">
        <v>1624</v>
      </c>
      <c r="RX274" s="31">
        <v>4</v>
      </c>
      <c r="RY274" s="31">
        <v>2</v>
      </c>
      <c r="RZ274" s="31">
        <v>2</v>
      </c>
      <c r="SA274" s="31">
        <v>2</v>
      </c>
      <c r="SB274" s="31">
        <v>2</v>
      </c>
      <c r="SC274" s="31">
        <v>2</v>
      </c>
      <c r="SD274" s="31">
        <v>4</v>
      </c>
      <c r="SE274" s="31">
        <v>2</v>
      </c>
      <c r="SF274" s="31">
        <v>2</v>
      </c>
      <c r="SG274" s="31">
        <v>2</v>
      </c>
      <c r="SH274" s="31">
        <v>2</v>
      </c>
      <c r="SI274" s="31">
        <v>2</v>
      </c>
      <c r="SJ274" s="31">
        <v>2</v>
      </c>
      <c r="SK274" s="31">
        <v>2</v>
      </c>
      <c r="SL274" s="31">
        <v>2</v>
      </c>
      <c r="SM274" s="31" t="s">
        <v>1625</v>
      </c>
      <c r="SO274" s="31">
        <v>2</v>
      </c>
      <c r="SP274" s="31">
        <v>2</v>
      </c>
      <c r="SQ274" s="31">
        <v>2</v>
      </c>
      <c r="SR274" s="31">
        <v>2</v>
      </c>
      <c r="SS274" s="31">
        <v>2</v>
      </c>
      <c r="ST274" s="31">
        <v>2</v>
      </c>
      <c r="SU274" s="31">
        <v>2</v>
      </c>
      <c r="SV274" s="31">
        <v>2</v>
      </c>
      <c r="SW274" s="31" t="s">
        <v>1626</v>
      </c>
      <c r="SX274" s="31">
        <v>0.5</v>
      </c>
      <c r="SZ274" s="31">
        <v>2</v>
      </c>
      <c r="TA274" s="31">
        <v>2</v>
      </c>
      <c r="TB274" s="31">
        <v>2</v>
      </c>
      <c r="TC274" s="31">
        <v>2</v>
      </c>
      <c r="TD274" s="31">
        <v>2</v>
      </c>
      <c r="TE274" s="31">
        <v>2</v>
      </c>
      <c r="TF274" s="31">
        <v>2</v>
      </c>
      <c r="TG274" s="31">
        <v>2</v>
      </c>
      <c r="TH274" s="31" t="s">
        <v>1442</v>
      </c>
      <c r="TJ274" s="31" t="s">
        <v>1625</v>
      </c>
      <c r="TK274" s="31" t="s">
        <v>1626</v>
      </c>
      <c r="TL274" s="31" t="s">
        <v>1551</v>
      </c>
      <c r="TM274" s="31" t="s">
        <v>1442</v>
      </c>
      <c r="TQ274" s="31">
        <v>2</v>
      </c>
      <c r="TS274" s="31">
        <v>2</v>
      </c>
      <c r="TT274" s="31">
        <v>2</v>
      </c>
      <c r="TU274" s="31">
        <v>2</v>
      </c>
      <c r="TV274" s="31">
        <v>1</v>
      </c>
      <c r="TW274" s="31">
        <v>2</v>
      </c>
      <c r="TX274" s="31">
        <v>2</v>
      </c>
      <c r="TY274" s="31">
        <v>2</v>
      </c>
      <c r="TZ274" s="31">
        <v>1</v>
      </c>
      <c r="UA274" s="31">
        <v>1</v>
      </c>
    </row>
    <row r="275" spans="1:547" s="31" customFormat="1" ht="13.5" customHeight="1">
      <c r="A275" s="31">
        <f t="shared" si="4"/>
        <v>273</v>
      </c>
      <c r="B275" s="31">
        <v>273</v>
      </c>
      <c r="C275" s="31">
        <v>20</v>
      </c>
      <c r="D275" s="31" t="s">
        <v>1543</v>
      </c>
      <c r="E275" s="31" t="s">
        <v>1627</v>
      </c>
      <c r="H275" s="31">
        <v>42271</v>
      </c>
      <c r="I275" s="31">
        <v>14872</v>
      </c>
      <c r="J275" s="31">
        <v>1</v>
      </c>
      <c r="K275" s="31">
        <v>1</v>
      </c>
      <c r="L275" s="31">
        <v>4</v>
      </c>
      <c r="M275" s="31">
        <v>2</v>
      </c>
      <c r="N275" s="31">
        <v>4</v>
      </c>
      <c r="O275" s="31">
        <v>2</v>
      </c>
      <c r="P275" s="31">
        <v>4</v>
      </c>
      <c r="Q275" s="31">
        <v>2</v>
      </c>
      <c r="R275" s="31">
        <v>41883</v>
      </c>
      <c r="S275" s="31">
        <v>42064</v>
      </c>
      <c r="T275" s="31">
        <v>42217</v>
      </c>
      <c r="W275" s="31">
        <v>2</v>
      </c>
      <c r="X275" s="31">
        <v>1</v>
      </c>
      <c r="Y275" s="31">
        <v>2</v>
      </c>
      <c r="Z275" s="31">
        <v>2</v>
      </c>
      <c r="AA275" s="31">
        <v>2</v>
      </c>
      <c r="AB275" s="31">
        <v>2</v>
      </c>
      <c r="AC275" s="31">
        <v>2</v>
      </c>
      <c r="AD275" s="31">
        <v>2</v>
      </c>
      <c r="AE275" s="31">
        <v>1</v>
      </c>
      <c r="AH275" s="31">
        <v>2</v>
      </c>
      <c r="AI275" s="31">
        <v>6</v>
      </c>
      <c r="AJ275" s="31">
        <v>1</v>
      </c>
      <c r="AK275" s="31">
        <v>4</v>
      </c>
      <c r="AL275" s="31">
        <v>2</v>
      </c>
      <c r="AN275" s="31">
        <v>2</v>
      </c>
      <c r="AO275" s="31">
        <v>2</v>
      </c>
      <c r="AP275" s="31">
        <v>2</v>
      </c>
      <c r="AQ275" s="31">
        <v>1</v>
      </c>
      <c r="AR275" s="31">
        <v>1</v>
      </c>
      <c r="AS275" s="31">
        <v>2</v>
      </c>
      <c r="AT275" s="31">
        <v>2</v>
      </c>
      <c r="AU275" s="31">
        <v>2</v>
      </c>
      <c r="AW275" s="31">
        <v>2</v>
      </c>
      <c r="AX275" s="31">
        <v>2</v>
      </c>
      <c r="AY275" s="31">
        <v>2</v>
      </c>
      <c r="AZ275" s="31">
        <v>2</v>
      </c>
      <c r="BA275" s="31">
        <v>2</v>
      </c>
      <c r="BB275" s="31">
        <v>2</v>
      </c>
      <c r="BD275" s="31">
        <v>2</v>
      </c>
      <c r="BE275" s="31">
        <v>2</v>
      </c>
      <c r="BF275" s="31">
        <v>2</v>
      </c>
      <c r="BG275" s="31">
        <v>2</v>
      </c>
      <c r="BH275" s="31">
        <v>2</v>
      </c>
      <c r="BI275" s="31">
        <v>2</v>
      </c>
      <c r="BK275" s="31">
        <v>2</v>
      </c>
      <c r="BL275" s="31">
        <v>2</v>
      </c>
      <c r="BM275" s="31">
        <v>2</v>
      </c>
      <c r="BN275" s="31">
        <v>2</v>
      </c>
      <c r="BO275" s="31">
        <v>2</v>
      </c>
      <c r="BP275" s="31">
        <v>2</v>
      </c>
      <c r="BR275" s="31">
        <v>1</v>
      </c>
      <c r="BT275" s="31">
        <v>1</v>
      </c>
      <c r="BU275" s="31">
        <v>2</v>
      </c>
      <c r="BV275" s="31">
        <v>2</v>
      </c>
      <c r="BW275" s="31">
        <v>2</v>
      </c>
      <c r="BX275" s="31">
        <v>2</v>
      </c>
      <c r="BY275" s="31">
        <v>1</v>
      </c>
      <c r="BZ275" s="31">
        <v>2</v>
      </c>
      <c r="CA275" s="31">
        <v>2</v>
      </c>
      <c r="CB275" s="31">
        <v>2</v>
      </c>
      <c r="CC275" s="31">
        <v>2</v>
      </c>
      <c r="CD275" s="31">
        <v>2</v>
      </c>
      <c r="CH275" s="31">
        <v>1</v>
      </c>
      <c r="CM275" s="31">
        <v>1</v>
      </c>
      <c r="DA275" s="31">
        <v>1</v>
      </c>
      <c r="DF275" s="31">
        <v>3</v>
      </c>
      <c r="DG275" s="31">
        <v>4</v>
      </c>
      <c r="DH275" s="31">
        <v>4</v>
      </c>
      <c r="DI275" s="31">
        <v>4</v>
      </c>
      <c r="DJ275" s="31">
        <v>4</v>
      </c>
      <c r="DK275" s="31">
        <v>4</v>
      </c>
      <c r="DL275" s="31">
        <v>4</v>
      </c>
      <c r="DM275" s="31">
        <v>4</v>
      </c>
      <c r="DN275" s="31">
        <v>4</v>
      </c>
      <c r="DO275" s="31">
        <v>3</v>
      </c>
      <c r="DP275" s="31">
        <v>4</v>
      </c>
      <c r="DQ275" s="31">
        <v>4</v>
      </c>
      <c r="DR275" s="31">
        <v>46</v>
      </c>
      <c r="DS275" s="31">
        <v>0.15689432989690699</v>
      </c>
      <c r="DT275" s="31">
        <v>61</v>
      </c>
      <c r="DU275" s="31">
        <v>29</v>
      </c>
      <c r="DV275" s="31">
        <v>192</v>
      </c>
      <c r="DW275" s="31" t="s">
        <v>1545</v>
      </c>
      <c r="EB275" s="31">
        <v>0.81</v>
      </c>
      <c r="EC275" s="31">
        <v>0.6</v>
      </c>
      <c r="ED275" s="31">
        <v>1</v>
      </c>
      <c r="EE275" s="31" t="s">
        <v>1546</v>
      </c>
      <c r="EV275" s="31">
        <v>2</v>
      </c>
      <c r="EW275" s="31">
        <v>2</v>
      </c>
      <c r="EX275" s="31">
        <v>2</v>
      </c>
      <c r="EY275" s="31">
        <v>1</v>
      </c>
      <c r="EZ275" s="31">
        <v>1</v>
      </c>
      <c r="FA275" s="31">
        <v>1</v>
      </c>
      <c r="FD275" s="31">
        <v>79</v>
      </c>
      <c r="FE275" s="31">
        <v>76</v>
      </c>
      <c r="FF275" s="31">
        <v>1.6</v>
      </c>
      <c r="FG275" s="31">
        <v>0.83</v>
      </c>
      <c r="FH275" s="31">
        <v>89</v>
      </c>
      <c r="FI275" s="31">
        <v>93.4</v>
      </c>
      <c r="FJ275" s="31">
        <v>1.1200000000000001</v>
      </c>
      <c r="FK275" s="31">
        <v>1</v>
      </c>
      <c r="FL275" s="31">
        <v>2</v>
      </c>
      <c r="FM275" s="31">
        <v>1</v>
      </c>
      <c r="FN275" s="31">
        <v>2</v>
      </c>
      <c r="FO275" s="31">
        <v>2</v>
      </c>
      <c r="FP275" s="31">
        <v>2</v>
      </c>
      <c r="FQ275" s="31">
        <v>2</v>
      </c>
      <c r="FR275" s="31">
        <v>2</v>
      </c>
      <c r="FS275" s="31">
        <v>4</v>
      </c>
      <c r="FT275" s="31">
        <v>2</v>
      </c>
      <c r="FU275" s="31">
        <v>2</v>
      </c>
      <c r="FV275" s="31">
        <v>2</v>
      </c>
      <c r="FW275" s="31">
        <v>1</v>
      </c>
      <c r="FX275" s="31">
        <v>1</v>
      </c>
      <c r="FY275" s="31">
        <v>2</v>
      </c>
      <c r="GA275" s="31">
        <v>2</v>
      </c>
      <c r="GB275" s="31">
        <v>2</v>
      </c>
      <c r="GC275" s="31">
        <v>2</v>
      </c>
      <c r="GE275" s="31">
        <v>2</v>
      </c>
      <c r="GH275" s="31">
        <v>2</v>
      </c>
      <c r="GJ275" s="31">
        <v>2</v>
      </c>
      <c r="GL275" s="31">
        <v>2</v>
      </c>
      <c r="GO275" s="31">
        <v>2</v>
      </c>
      <c r="GQ275" s="31">
        <v>1</v>
      </c>
      <c r="GS275" s="31">
        <v>2</v>
      </c>
      <c r="GU275" s="31">
        <v>2</v>
      </c>
      <c r="GW275" s="31">
        <v>2</v>
      </c>
      <c r="GY275" s="31">
        <v>2</v>
      </c>
      <c r="HA275" s="31">
        <v>2</v>
      </c>
      <c r="HB275" s="31" t="s">
        <v>355</v>
      </c>
      <c r="HM275" s="31">
        <v>2</v>
      </c>
      <c r="HP275" s="31">
        <v>2</v>
      </c>
      <c r="HQ275" s="31">
        <v>2</v>
      </c>
      <c r="HR275" s="31">
        <v>2</v>
      </c>
      <c r="HS275" s="31">
        <v>2</v>
      </c>
      <c r="HT275" s="31">
        <v>2</v>
      </c>
      <c r="HU275" s="31">
        <v>2</v>
      </c>
      <c r="HV275" s="31">
        <v>2</v>
      </c>
      <c r="HW275" s="31" t="s">
        <v>1547</v>
      </c>
      <c r="HZ275" s="31">
        <v>2</v>
      </c>
      <c r="IA275" s="31">
        <v>2</v>
      </c>
      <c r="IB275" s="31">
        <v>2</v>
      </c>
      <c r="IC275" s="31">
        <v>2</v>
      </c>
      <c r="ID275" s="31">
        <v>2</v>
      </c>
      <c r="IE275" s="31">
        <v>2</v>
      </c>
      <c r="IF275" s="31">
        <v>2</v>
      </c>
      <c r="IJ275" s="31">
        <v>2</v>
      </c>
      <c r="IK275" s="31">
        <v>2</v>
      </c>
      <c r="IL275" s="31">
        <v>2</v>
      </c>
      <c r="IM275" s="31">
        <v>2</v>
      </c>
      <c r="IN275" s="31">
        <v>2</v>
      </c>
      <c r="IO275" s="31">
        <v>2</v>
      </c>
      <c r="IP275" s="31">
        <v>2</v>
      </c>
      <c r="IT275" s="31">
        <v>2</v>
      </c>
      <c r="IU275" s="31">
        <v>2</v>
      </c>
      <c r="IV275" s="31">
        <v>2</v>
      </c>
      <c r="IW275" s="31">
        <v>2</v>
      </c>
      <c r="IX275" s="31">
        <v>2</v>
      </c>
      <c r="IY275" s="31">
        <v>2</v>
      </c>
      <c r="IZ275" s="31">
        <v>2</v>
      </c>
      <c r="JD275" s="31">
        <v>2</v>
      </c>
      <c r="JE275" s="31">
        <v>2</v>
      </c>
      <c r="JF275" s="31">
        <v>2</v>
      </c>
      <c r="JG275" s="31">
        <v>2</v>
      </c>
      <c r="JH275" s="31">
        <v>2</v>
      </c>
      <c r="JI275" s="31">
        <v>2</v>
      </c>
      <c r="JJ275" s="31">
        <v>2</v>
      </c>
      <c r="JZ275" s="31">
        <v>2</v>
      </c>
      <c r="KA275" s="31" t="s">
        <v>1628</v>
      </c>
      <c r="KB275" s="31">
        <v>86</v>
      </c>
      <c r="KC275" s="31">
        <v>2</v>
      </c>
      <c r="KD275" s="31" t="s">
        <v>1628</v>
      </c>
      <c r="KE275" s="31">
        <v>82</v>
      </c>
      <c r="LA275" s="31" t="s">
        <v>375</v>
      </c>
      <c r="LB275" s="31" t="s">
        <v>1629</v>
      </c>
      <c r="LC275" s="31">
        <v>2</v>
      </c>
      <c r="LE275" s="31" t="s">
        <v>360</v>
      </c>
      <c r="LF275" s="31">
        <v>2</v>
      </c>
      <c r="LG275" s="31">
        <v>2</v>
      </c>
      <c r="LH275" s="31">
        <v>1</v>
      </c>
      <c r="LI275" s="31">
        <v>2</v>
      </c>
      <c r="LK275" s="31">
        <v>2</v>
      </c>
      <c r="LM275" s="31">
        <v>2</v>
      </c>
      <c r="LO275" s="31">
        <v>2</v>
      </c>
      <c r="LQ275" s="31">
        <v>2</v>
      </c>
      <c r="LS275" s="31">
        <v>2</v>
      </c>
      <c r="LU275" s="31">
        <v>2</v>
      </c>
      <c r="LW275" s="31">
        <v>2</v>
      </c>
      <c r="LY275" s="31">
        <v>2</v>
      </c>
      <c r="MA275" s="31">
        <v>2</v>
      </c>
      <c r="MC275" s="31">
        <v>2</v>
      </c>
      <c r="ME275" s="31">
        <v>2</v>
      </c>
      <c r="MG275" s="31">
        <v>2</v>
      </c>
      <c r="MI275" s="31">
        <v>2</v>
      </c>
      <c r="MK275" s="31">
        <v>2</v>
      </c>
      <c r="MM275" s="31">
        <v>2</v>
      </c>
      <c r="MO275" s="31">
        <v>2</v>
      </c>
      <c r="MQ275" s="31">
        <v>2</v>
      </c>
      <c r="MS275" s="31">
        <v>2</v>
      </c>
      <c r="MU275" s="31">
        <v>2</v>
      </c>
      <c r="MW275" s="31">
        <v>2</v>
      </c>
      <c r="MY275" s="31" t="s">
        <v>355</v>
      </c>
      <c r="NA275" s="31">
        <v>2</v>
      </c>
      <c r="NC275" s="31">
        <v>2</v>
      </c>
      <c r="NE275" s="31">
        <v>2</v>
      </c>
      <c r="NG275" s="31">
        <v>2</v>
      </c>
      <c r="NI275" s="31">
        <v>2</v>
      </c>
      <c r="NK275" s="31">
        <v>2</v>
      </c>
      <c r="NM275" s="31">
        <v>2</v>
      </c>
      <c r="NO275" s="31">
        <v>2</v>
      </c>
      <c r="NQ275" s="31">
        <v>2</v>
      </c>
      <c r="NS275" s="31">
        <v>2</v>
      </c>
      <c r="NU275" s="31">
        <v>2</v>
      </c>
      <c r="NW275" s="31">
        <v>2</v>
      </c>
      <c r="NY275" s="31">
        <v>2</v>
      </c>
      <c r="OA275" s="31">
        <v>2</v>
      </c>
      <c r="OC275" s="31">
        <v>2</v>
      </c>
      <c r="OE275" s="31">
        <v>2</v>
      </c>
      <c r="OG275" s="31">
        <v>2</v>
      </c>
      <c r="OI275" s="31">
        <v>2</v>
      </c>
      <c r="OK275" s="31">
        <v>2</v>
      </c>
      <c r="OM275" s="31">
        <v>2</v>
      </c>
      <c r="OO275" s="31">
        <v>2</v>
      </c>
      <c r="OQ275" s="31" t="s">
        <v>355</v>
      </c>
      <c r="OS275" s="31">
        <v>2</v>
      </c>
      <c r="OU275" s="31">
        <v>2</v>
      </c>
      <c r="OW275" s="31">
        <v>2</v>
      </c>
      <c r="OY275" s="31">
        <v>2</v>
      </c>
      <c r="PA275" s="31">
        <v>2</v>
      </c>
      <c r="PC275" s="31">
        <v>2</v>
      </c>
      <c r="PE275" s="31">
        <v>2</v>
      </c>
      <c r="PG275" s="31">
        <v>2</v>
      </c>
      <c r="PI275" s="31">
        <v>1</v>
      </c>
      <c r="PJ275" s="31">
        <v>10</v>
      </c>
      <c r="PK275" s="31">
        <v>2</v>
      </c>
      <c r="PM275" s="31">
        <v>2</v>
      </c>
      <c r="PO275" s="31">
        <v>2</v>
      </c>
      <c r="PQ275" s="31">
        <v>2</v>
      </c>
      <c r="PS275" s="31">
        <v>2</v>
      </c>
      <c r="PU275" s="31">
        <v>2</v>
      </c>
      <c r="PW275" s="31">
        <v>2</v>
      </c>
      <c r="PY275" s="31">
        <v>2</v>
      </c>
      <c r="QA275" s="31">
        <v>2</v>
      </c>
      <c r="QC275" s="31">
        <v>2</v>
      </c>
      <c r="QE275" s="31">
        <v>2</v>
      </c>
      <c r="QG275" s="31">
        <v>2</v>
      </c>
      <c r="QI275" s="31" t="s">
        <v>355</v>
      </c>
      <c r="QK275" s="31">
        <v>2</v>
      </c>
      <c r="QL275" s="31">
        <v>2</v>
      </c>
      <c r="QM275" s="31">
        <v>2</v>
      </c>
      <c r="QN275" s="31">
        <v>2</v>
      </c>
      <c r="QO275" s="31">
        <v>2</v>
      </c>
      <c r="QP275" s="31">
        <v>2</v>
      </c>
      <c r="QQ275" s="31">
        <v>2</v>
      </c>
      <c r="QR275" s="31">
        <v>2</v>
      </c>
      <c r="QS275" s="31">
        <v>2</v>
      </c>
      <c r="QT275" s="31">
        <v>2</v>
      </c>
      <c r="QU275" s="31">
        <v>2</v>
      </c>
      <c r="QV275" s="31">
        <v>2</v>
      </c>
      <c r="QW275" s="31">
        <v>2</v>
      </c>
      <c r="QX275" s="31">
        <v>2</v>
      </c>
      <c r="QY275" s="31">
        <v>2</v>
      </c>
      <c r="QZ275" s="31">
        <v>2</v>
      </c>
      <c r="RA275" s="31">
        <v>2</v>
      </c>
      <c r="RB275" s="31">
        <v>2</v>
      </c>
      <c r="RC275" s="31">
        <v>2</v>
      </c>
      <c r="RD275" s="31">
        <v>1</v>
      </c>
      <c r="RE275" s="31">
        <v>2</v>
      </c>
      <c r="RF275" s="31">
        <v>2</v>
      </c>
      <c r="RG275" s="31">
        <v>2</v>
      </c>
      <c r="RH275" s="31">
        <v>2</v>
      </c>
      <c r="RI275" s="31">
        <v>2</v>
      </c>
      <c r="RJ275" s="31">
        <v>2</v>
      </c>
      <c r="RK275" s="31">
        <v>2</v>
      </c>
      <c r="RL275" s="31">
        <v>2</v>
      </c>
      <c r="RM275" s="31">
        <v>2</v>
      </c>
      <c r="RN275" s="31">
        <v>2</v>
      </c>
      <c r="RO275" s="31">
        <v>2</v>
      </c>
      <c r="RP275" s="31">
        <v>2</v>
      </c>
      <c r="RQ275" s="31">
        <v>2</v>
      </c>
      <c r="RR275" s="31">
        <v>2</v>
      </c>
      <c r="RS275" s="31">
        <v>2</v>
      </c>
      <c r="RT275" s="31" t="s">
        <v>362</v>
      </c>
      <c r="RU275" s="31" t="s">
        <v>1581</v>
      </c>
      <c r="RX275" s="31">
        <v>3</v>
      </c>
      <c r="RY275" s="31">
        <v>2</v>
      </c>
      <c r="RZ275" s="31">
        <v>2</v>
      </c>
      <c r="SA275" s="31">
        <v>2</v>
      </c>
      <c r="SB275" s="31">
        <v>2</v>
      </c>
      <c r="SC275" s="31">
        <v>2</v>
      </c>
      <c r="SD275" s="31">
        <v>4</v>
      </c>
      <c r="SE275" s="31">
        <v>2</v>
      </c>
      <c r="SF275" s="31">
        <v>2</v>
      </c>
      <c r="SG275" s="31">
        <v>2</v>
      </c>
      <c r="SH275" s="31">
        <v>2</v>
      </c>
      <c r="SI275" s="31">
        <v>2</v>
      </c>
      <c r="SJ275" s="31">
        <v>2</v>
      </c>
      <c r="SK275" s="31">
        <v>2</v>
      </c>
      <c r="SL275" s="31">
        <v>2</v>
      </c>
      <c r="SM275" s="31" t="s">
        <v>1630</v>
      </c>
      <c r="SO275" s="31">
        <v>2</v>
      </c>
      <c r="SP275" s="31">
        <v>2</v>
      </c>
      <c r="SQ275" s="31">
        <v>2</v>
      </c>
      <c r="SR275" s="31">
        <v>2</v>
      </c>
      <c r="SS275" s="31">
        <v>2</v>
      </c>
      <c r="ST275" s="31">
        <v>2</v>
      </c>
      <c r="SU275" s="31">
        <v>2</v>
      </c>
      <c r="SV275" s="31">
        <v>2</v>
      </c>
      <c r="SW275" s="31" t="s">
        <v>1551</v>
      </c>
      <c r="SX275" s="31">
        <v>1</v>
      </c>
      <c r="SZ275" s="31">
        <v>1</v>
      </c>
      <c r="TA275" s="31">
        <v>2</v>
      </c>
      <c r="TB275" s="31">
        <v>2</v>
      </c>
      <c r="TC275" s="31">
        <v>2</v>
      </c>
      <c r="TD275" s="31">
        <v>2</v>
      </c>
      <c r="TE275" s="31">
        <v>2</v>
      </c>
      <c r="TF275" s="31">
        <v>2</v>
      </c>
      <c r="TG275" s="31">
        <v>2</v>
      </c>
      <c r="TH275" s="31" t="s">
        <v>1442</v>
      </c>
      <c r="TJ275" s="31" t="s">
        <v>1630</v>
      </c>
      <c r="TK275" s="31" t="s">
        <v>1551</v>
      </c>
      <c r="TL275" s="31" t="s">
        <v>1442</v>
      </c>
      <c r="TQ275" s="31">
        <v>5</v>
      </c>
      <c r="TS275" s="31">
        <v>2</v>
      </c>
      <c r="TT275" s="31">
        <v>2</v>
      </c>
      <c r="TU275" s="31">
        <v>1</v>
      </c>
      <c r="TV275" s="31">
        <v>1</v>
      </c>
      <c r="TW275" s="31">
        <v>2</v>
      </c>
      <c r="TX275" s="31">
        <v>2</v>
      </c>
      <c r="TY275" s="31">
        <v>2</v>
      </c>
      <c r="TZ275" s="31">
        <v>1</v>
      </c>
      <c r="UA275" s="31">
        <v>1</v>
      </c>
    </row>
    <row r="276" spans="1:547" s="31" customFormat="1" ht="13.5" customHeight="1">
      <c r="A276" s="31">
        <f t="shared" si="4"/>
        <v>274</v>
      </c>
      <c r="B276" s="31">
        <v>274</v>
      </c>
      <c r="C276" s="31">
        <v>21</v>
      </c>
      <c r="D276" s="31" t="s">
        <v>1543</v>
      </c>
      <c r="E276" s="31" t="s">
        <v>1631</v>
      </c>
      <c r="H276" s="31">
        <v>42282</v>
      </c>
      <c r="I276" s="31">
        <v>13682</v>
      </c>
      <c r="J276" s="31">
        <v>1</v>
      </c>
      <c r="K276" s="31">
        <v>1</v>
      </c>
      <c r="L276" s="31">
        <v>1</v>
      </c>
      <c r="M276" s="31">
        <v>1</v>
      </c>
      <c r="N276" s="31">
        <v>1</v>
      </c>
      <c r="O276" s="31">
        <v>1</v>
      </c>
      <c r="P276" s="31">
        <v>1</v>
      </c>
      <c r="Q276" s="31">
        <v>1</v>
      </c>
      <c r="R276" s="31">
        <v>41883</v>
      </c>
      <c r="S276" s="31">
        <v>41883</v>
      </c>
      <c r="T276" s="31">
        <v>42186</v>
      </c>
      <c r="W276" s="31">
        <v>2</v>
      </c>
      <c r="X276" s="31">
        <v>1</v>
      </c>
      <c r="Y276" s="31">
        <v>2</v>
      </c>
      <c r="Z276" s="31">
        <v>2</v>
      </c>
      <c r="AA276" s="31">
        <v>2</v>
      </c>
      <c r="AB276" s="31">
        <v>2</v>
      </c>
      <c r="AC276" s="31">
        <v>2</v>
      </c>
      <c r="AD276" s="31">
        <v>1</v>
      </c>
      <c r="AE276" s="31">
        <v>1</v>
      </c>
      <c r="AH276" s="31">
        <v>2</v>
      </c>
      <c r="AI276" s="31">
        <v>6</v>
      </c>
      <c r="AJ276" s="31">
        <v>1</v>
      </c>
      <c r="AK276" s="31">
        <v>4</v>
      </c>
      <c r="AL276" s="31">
        <v>2</v>
      </c>
      <c r="AN276" s="31">
        <v>1</v>
      </c>
      <c r="AO276" s="31">
        <v>2</v>
      </c>
      <c r="AP276" s="31">
        <v>2</v>
      </c>
      <c r="AQ276" s="31">
        <v>2</v>
      </c>
      <c r="AR276" s="31">
        <v>2</v>
      </c>
      <c r="AS276" s="31">
        <v>2</v>
      </c>
      <c r="AT276" s="31">
        <v>2</v>
      </c>
      <c r="AU276" s="31">
        <v>2</v>
      </c>
      <c r="AW276" s="31">
        <v>1</v>
      </c>
      <c r="AX276" s="31">
        <v>1</v>
      </c>
      <c r="AY276" s="31">
        <v>1</v>
      </c>
      <c r="AZ276" s="31">
        <v>2</v>
      </c>
      <c r="BA276" s="31">
        <v>2</v>
      </c>
      <c r="BB276" s="31">
        <v>2</v>
      </c>
      <c r="BD276" s="31">
        <v>1</v>
      </c>
      <c r="BE276" s="31">
        <v>1</v>
      </c>
      <c r="BF276" s="31">
        <v>1</v>
      </c>
      <c r="BG276" s="31">
        <v>2</v>
      </c>
      <c r="BH276" s="31">
        <v>2</v>
      </c>
      <c r="BI276" s="31">
        <v>2</v>
      </c>
      <c r="BK276" s="31">
        <v>2</v>
      </c>
      <c r="BL276" s="31">
        <v>2</v>
      </c>
      <c r="BM276" s="31">
        <v>1</v>
      </c>
      <c r="BN276" s="31">
        <v>2</v>
      </c>
      <c r="BO276" s="31">
        <v>1</v>
      </c>
      <c r="BP276" s="31">
        <v>1</v>
      </c>
      <c r="BQ276" s="31">
        <v>1</v>
      </c>
      <c r="BT276" s="31">
        <v>1</v>
      </c>
      <c r="BU276" s="31">
        <v>2</v>
      </c>
      <c r="BV276" s="31">
        <v>2</v>
      </c>
      <c r="BW276" s="31">
        <v>2</v>
      </c>
      <c r="BX276" s="31">
        <v>2</v>
      </c>
      <c r="BY276" s="31">
        <v>1</v>
      </c>
      <c r="BZ276" s="31">
        <v>2</v>
      </c>
      <c r="CA276" s="31">
        <v>2</v>
      </c>
      <c r="CB276" s="31">
        <v>2</v>
      </c>
      <c r="CC276" s="31">
        <v>2</v>
      </c>
      <c r="CD276" s="31">
        <v>1</v>
      </c>
      <c r="CH276" s="31">
        <v>1</v>
      </c>
      <c r="CM276" s="31">
        <v>1</v>
      </c>
      <c r="CN276" s="31">
        <v>20</v>
      </c>
      <c r="CO276" s="31">
        <v>21</v>
      </c>
      <c r="DA276" s="31">
        <v>1</v>
      </c>
      <c r="DB276" s="31">
        <v>4</v>
      </c>
      <c r="DC276" s="31">
        <v>6</v>
      </c>
      <c r="DF276" s="31">
        <v>1</v>
      </c>
      <c r="DG276" s="31">
        <v>1</v>
      </c>
      <c r="DH276" s="31">
        <v>2</v>
      </c>
      <c r="DI276" s="31">
        <v>2</v>
      </c>
      <c r="DJ276" s="31">
        <v>3</v>
      </c>
      <c r="DK276" s="31">
        <v>4</v>
      </c>
      <c r="DL276" s="31">
        <v>3</v>
      </c>
      <c r="DM276" s="31">
        <v>3</v>
      </c>
      <c r="DN276" s="31">
        <v>3</v>
      </c>
      <c r="DO276" s="31">
        <v>3</v>
      </c>
      <c r="DP276" s="31">
        <v>4</v>
      </c>
      <c r="DQ276" s="31">
        <v>4</v>
      </c>
      <c r="DR276" s="31">
        <v>33</v>
      </c>
      <c r="DS276" s="31">
        <v>1.14426691729323</v>
      </c>
      <c r="DT276" s="31">
        <v>70</v>
      </c>
      <c r="DU276" s="31">
        <v>29</v>
      </c>
      <c r="DV276" s="31">
        <v>168</v>
      </c>
      <c r="DW276" s="31" t="s">
        <v>1545</v>
      </c>
      <c r="DX276" s="31">
        <v>3.6</v>
      </c>
      <c r="DY276" s="31">
        <v>3.4</v>
      </c>
      <c r="DZ276" s="31">
        <v>4.8</v>
      </c>
      <c r="EA276" s="31" t="s">
        <v>1558</v>
      </c>
      <c r="EB276" s="31">
        <v>0.7</v>
      </c>
      <c r="EC276" s="31">
        <v>0.6</v>
      </c>
      <c r="ED276" s="31">
        <v>1.1000000000000001</v>
      </c>
      <c r="EE276" s="31" t="s">
        <v>1546</v>
      </c>
      <c r="EV276" s="31">
        <v>2</v>
      </c>
      <c r="EW276" s="31">
        <v>2</v>
      </c>
      <c r="EX276" s="31">
        <v>2</v>
      </c>
      <c r="EY276" s="31">
        <v>2</v>
      </c>
      <c r="EZ276" s="31">
        <v>1</v>
      </c>
      <c r="FD276" s="31">
        <v>94</v>
      </c>
      <c r="FE276" s="31">
        <v>98</v>
      </c>
      <c r="FK276" s="31">
        <v>1</v>
      </c>
      <c r="FL276" s="31">
        <v>2</v>
      </c>
      <c r="FM276" s="31">
        <v>1</v>
      </c>
      <c r="FN276" s="31">
        <v>1</v>
      </c>
      <c r="FO276" s="31">
        <v>2</v>
      </c>
      <c r="FP276" s="31">
        <v>1</v>
      </c>
      <c r="FQ276" s="31">
        <v>2</v>
      </c>
      <c r="FR276" s="31">
        <v>2</v>
      </c>
      <c r="FS276" s="31">
        <v>4</v>
      </c>
      <c r="FT276" s="31">
        <v>1</v>
      </c>
      <c r="FU276" s="31">
        <v>2</v>
      </c>
      <c r="FV276" s="31">
        <v>2</v>
      </c>
      <c r="FW276" s="31">
        <v>1</v>
      </c>
      <c r="FX276" s="31">
        <v>1</v>
      </c>
      <c r="FY276" s="31">
        <v>2</v>
      </c>
      <c r="GA276" s="31">
        <v>2</v>
      </c>
      <c r="GB276" s="31">
        <v>2</v>
      </c>
      <c r="GC276" s="31">
        <v>2</v>
      </c>
      <c r="GE276" s="31">
        <v>2</v>
      </c>
      <c r="GH276" s="31">
        <v>2</v>
      </c>
      <c r="GJ276" s="31">
        <v>2</v>
      </c>
      <c r="GL276" s="31">
        <v>2</v>
      </c>
      <c r="GO276" s="31">
        <v>2</v>
      </c>
      <c r="GQ276" s="31">
        <v>1</v>
      </c>
      <c r="GS276" s="31">
        <v>2</v>
      </c>
      <c r="GU276" s="31">
        <v>2</v>
      </c>
      <c r="GW276" s="31">
        <v>2</v>
      </c>
      <c r="GY276" s="31">
        <v>2</v>
      </c>
      <c r="HA276" s="31">
        <v>2</v>
      </c>
      <c r="HB276" s="31" t="s">
        <v>355</v>
      </c>
      <c r="HM276" s="31">
        <v>2</v>
      </c>
      <c r="HP276" s="31">
        <v>2</v>
      </c>
      <c r="HQ276" s="31">
        <v>2</v>
      </c>
      <c r="HR276" s="31">
        <v>2</v>
      </c>
      <c r="HS276" s="31">
        <v>2</v>
      </c>
      <c r="HT276" s="31">
        <v>2</v>
      </c>
      <c r="HU276" s="31">
        <v>2</v>
      </c>
      <c r="HV276" s="31">
        <v>2</v>
      </c>
      <c r="HW276" s="31" t="s">
        <v>1547</v>
      </c>
      <c r="HZ276" s="31">
        <v>2</v>
      </c>
      <c r="IA276" s="31">
        <v>2</v>
      </c>
      <c r="IB276" s="31">
        <v>2</v>
      </c>
      <c r="IC276" s="31">
        <v>2</v>
      </c>
      <c r="ID276" s="31">
        <v>2</v>
      </c>
      <c r="IE276" s="31">
        <v>2</v>
      </c>
      <c r="IF276" s="31">
        <v>2</v>
      </c>
      <c r="IJ276" s="31">
        <v>2</v>
      </c>
      <c r="IK276" s="31">
        <v>2</v>
      </c>
      <c r="IL276" s="31">
        <v>2</v>
      </c>
      <c r="IM276" s="31">
        <v>2</v>
      </c>
      <c r="IN276" s="31">
        <v>2</v>
      </c>
      <c r="IO276" s="31">
        <v>2</v>
      </c>
      <c r="IP276" s="31">
        <v>2</v>
      </c>
      <c r="IT276" s="31">
        <v>2</v>
      </c>
      <c r="IU276" s="31">
        <v>2</v>
      </c>
      <c r="IV276" s="31">
        <v>2</v>
      </c>
      <c r="IW276" s="31">
        <v>2</v>
      </c>
      <c r="IX276" s="31">
        <v>2</v>
      </c>
      <c r="IY276" s="31">
        <v>2</v>
      </c>
      <c r="IZ276" s="31">
        <v>2</v>
      </c>
      <c r="JD276" s="31">
        <v>2</v>
      </c>
      <c r="JE276" s="31">
        <v>2</v>
      </c>
      <c r="JF276" s="31">
        <v>2</v>
      </c>
      <c r="JG276" s="31">
        <v>2</v>
      </c>
      <c r="JH276" s="31">
        <v>2</v>
      </c>
      <c r="JI276" s="31">
        <v>2</v>
      </c>
      <c r="JJ276" s="31">
        <v>2</v>
      </c>
      <c r="JZ276" s="31">
        <v>2</v>
      </c>
      <c r="KA276" s="31" t="s">
        <v>380</v>
      </c>
      <c r="KB276" s="31">
        <v>88</v>
      </c>
      <c r="KC276" s="31">
        <v>2</v>
      </c>
      <c r="KD276" s="31" t="s">
        <v>1632</v>
      </c>
      <c r="KE276" s="31">
        <v>83</v>
      </c>
      <c r="LC276" s="31">
        <v>2</v>
      </c>
      <c r="LE276" s="31" t="s">
        <v>364</v>
      </c>
      <c r="LF276" s="31">
        <v>2</v>
      </c>
      <c r="LG276" s="31">
        <v>2</v>
      </c>
      <c r="LH276" s="31">
        <v>2</v>
      </c>
      <c r="LI276" s="31">
        <v>2</v>
      </c>
      <c r="LK276" s="31">
        <v>2</v>
      </c>
      <c r="LM276" s="31">
        <v>2</v>
      </c>
      <c r="LO276" s="31">
        <v>2</v>
      </c>
      <c r="LQ276" s="31">
        <v>2</v>
      </c>
      <c r="LS276" s="31">
        <v>2</v>
      </c>
      <c r="LU276" s="31">
        <v>2</v>
      </c>
      <c r="LW276" s="31">
        <v>2</v>
      </c>
      <c r="LY276" s="31">
        <v>2</v>
      </c>
      <c r="MA276" s="31">
        <v>2</v>
      </c>
      <c r="MC276" s="31">
        <v>2</v>
      </c>
      <c r="ME276" s="31">
        <v>2</v>
      </c>
      <c r="MG276" s="31">
        <v>2</v>
      </c>
      <c r="MI276" s="31">
        <v>2</v>
      </c>
      <c r="MK276" s="31">
        <v>2</v>
      </c>
      <c r="MM276" s="31">
        <v>2</v>
      </c>
      <c r="MO276" s="31">
        <v>2</v>
      </c>
      <c r="MQ276" s="31">
        <v>2</v>
      </c>
      <c r="MS276" s="31">
        <v>2</v>
      </c>
      <c r="MU276" s="31">
        <v>2</v>
      </c>
      <c r="MW276" s="31">
        <v>2</v>
      </c>
      <c r="MY276" s="31" t="s">
        <v>355</v>
      </c>
      <c r="NA276" s="31">
        <v>2</v>
      </c>
      <c r="NC276" s="31">
        <v>2</v>
      </c>
      <c r="NE276" s="31">
        <v>2</v>
      </c>
      <c r="NG276" s="31">
        <v>2</v>
      </c>
      <c r="NI276" s="31">
        <v>2</v>
      </c>
      <c r="NK276" s="31">
        <v>2</v>
      </c>
      <c r="NM276" s="31">
        <v>2</v>
      </c>
      <c r="NO276" s="31">
        <v>2</v>
      </c>
      <c r="NQ276" s="31">
        <v>2</v>
      </c>
      <c r="NS276" s="31">
        <v>2</v>
      </c>
      <c r="NU276" s="31">
        <v>2</v>
      </c>
      <c r="NW276" s="31">
        <v>2</v>
      </c>
      <c r="NY276" s="31">
        <v>2</v>
      </c>
      <c r="OA276" s="31">
        <v>2</v>
      </c>
      <c r="OC276" s="31">
        <v>2</v>
      </c>
      <c r="OE276" s="31">
        <v>2</v>
      </c>
      <c r="OG276" s="31">
        <v>2</v>
      </c>
      <c r="OI276" s="31">
        <v>2</v>
      </c>
      <c r="OK276" s="31">
        <v>2</v>
      </c>
      <c r="OM276" s="31">
        <v>2</v>
      </c>
      <c r="OO276" s="31">
        <v>2</v>
      </c>
      <c r="OQ276" s="31" t="s">
        <v>355</v>
      </c>
      <c r="OS276" s="31">
        <v>2</v>
      </c>
      <c r="OU276" s="31">
        <v>2</v>
      </c>
      <c r="OW276" s="31">
        <v>2</v>
      </c>
      <c r="OY276" s="31">
        <v>2</v>
      </c>
      <c r="PA276" s="31">
        <v>2</v>
      </c>
      <c r="PC276" s="31">
        <v>2</v>
      </c>
      <c r="PE276" s="31">
        <v>2</v>
      </c>
      <c r="PG276" s="31">
        <v>2</v>
      </c>
      <c r="PI276" s="31">
        <v>2</v>
      </c>
      <c r="PK276" s="31">
        <v>2</v>
      </c>
      <c r="PM276" s="31">
        <v>2</v>
      </c>
      <c r="PO276" s="31">
        <v>2</v>
      </c>
      <c r="PQ276" s="31">
        <v>2</v>
      </c>
      <c r="PS276" s="31">
        <v>2</v>
      </c>
      <c r="PU276" s="31">
        <v>2</v>
      </c>
      <c r="PW276" s="31">
        <v>2</v>
      </c>
      <c r="PY276" s="31">
        <v>2</v>
      </c>
      <c r="QA276" s="31">
        <v>2</v>
      </c>
      <c r="QC276" s="31">
        <v>2</v>
      </c>
      <c r="QE276" s="31">
        <v>2</v>
      </c>
      <c r="QG276" s="31">
        <v>2</v>
      </c>
      <c r="QI276" s="31" t="s">
        <v>355</v>
      </c>
      <c r="QK276" s="31">
        <v>2</v>
      </c>
      <c r="QL276" s="31">
        <v>2</v>
      </c>
      <c r="QM276" s="31">
        <v>2</v>
      </c>
      <c r="QN276" s="31">
        <v>2</v>
      </c>
      <c r="QO276" s="31">
        <v>2</v>
      </c>
      <c r="QP276" s="31">
        <v>2</v>
      </c>
      <c r="QQ276" s="31">
        <v>2</v>
      </c>
      <c r="QR276" s="31">
        <v>2</v>
      </c>
      <c r="QS276" s="31">
        <v>2</v>
      </c>
      <c r="QT276" s="31">
        <v>2</v>
      </c>
      <c r="QU276" s="31">
        <v>2</v>
      </c>
      <c r="QV276" s="31">
        <v>2</v>
      </c>
      <c r="QW276" s="31">
        <v>2</v>
      </c>
      <c r="QX276" s="31">
        <v>2</v>
      </c>
      <c r="QY276" s="31">
        <v>2</v>
      </c>
      <c r="QZ276" s="31">
        <v>2</v>
      </c>
      <c r="RA276" s="31">
        <v>2</v>
      </c>
      <c r="RB276" s="31">
        <v>2</v>
      </c>
      <c r="RC276" s="31">
        <v>2</v>
      </c>
      <c r="RD276" s="31">
        <v>2</v>
      </c>
      <c r="RE276" s="31">
        <v>1</v>
      </c>
      <c r="RF276" s="31">
        <v>2</v>
      </c>
      <c r="RG276" s="31">
        <v>2</v>
      </c>
      <c r="RH276" s="31">
        <v>2</v>
      </c>
      <c r="RI276" s="31">
        <v>2</v>
      </c>
      <c r="RJ276" s="31">
        <v>2</v>
      </c>
      <c r="RK276" s="31">
        <v>2</v>
      </c>
      <c r="RL276" s="31">
        <v>2</v>
      </c>
      <c r="RM276" s="31">
        <v>2</v>
      </c>
      <c r="RN276" s="31">
        <v>2</v>
      </c>
      <c r="RO276" s="31">
        <v>2</v>
      </c>
      <c r="RP276" s="31">
        <v>2</v>
      </c>
      <c r="RQ276" s="31">
        <v>2</v>
      </c>
      <c r="RR276" s="31">
        <v>2</v>
      </c>
      <c r="RS276" s="31">
        <v>2</v>
      </c>
      <c r="RT276" s="31" t="s">
        <v>1623</v>
      </c>
      <c r="RU276" s="31" t="s">
        <v>1623</v>
      </c>
      <c r="RX276" s="31">
        <v>1</v>
      </c>
      <c r="RY276" s="31">
        <v>1</v>
      </c>
      <c r="RZ276" s="31">
        <v>2</v>
      </c>
      <c r="SA276" s="31">
        <v>2</v>
      </c>
      <c r="SB276" s="31">
        <v>2</v>
      </c>
      <c r="SC276" s="31">
        <v>2</v>
      </c>
      <c r="SD276" s="31">
        <v>1</v>
      </c>
      <c r="SE276" s="31">
        <v>1</v>
      </c>
      <c r="SF276" s="31">
        <v>2</v>
      </c>
      <c r="SG276" s="31">
        <v>2</v>
      </c>
      <c r="SH276" s="31">
        <v>2</v>
      </c>
      <c r="SI276" s="31">
        <v>2</v>
      </c>
      <c r="SJ276" s="31">
        <v>2</v>
      </c>
      <c r="SK276" s="31">
        <v>2</v>
      </c>
      <c r="SL276" s="31">
        <v>2</v>
      </c>
      <c r="SM276" s="31" t="s">
        <v>1633</v>
      </c>
      <c r="SO276" s="31">
        <v>2</v>
      </c>
      <c r="SP276" s="31">
        <v>2</v>
      </c>
      <c r="SQ276" s="31">
        <v>2</v>
      </c>
      <c r="SR276" s="31">
        <v>1</v>
      </c>
      <c r="SS276" s="31">
        <v>2</v>
      </c>
      <c r="ST276" s="31">
        <v>2</v>
      </c>
      <c r="SU276" s="31">
        <v>2</v>
      </c>
      <c r="SV276" s="31">
        <v>2</v>
      </c>
      <c r="SW276" s="31" t="s">
        <v>1430</v>
      </c>
      <c r="SX276" s="31">
        <v>10</v>
      </c>
      <c r="SZ276" s="31">
        <v>2</v>
      </c>
      <c r="TA276" s="31">
        <v>2</v>
      </c>
      <c r="TB276" s="31">
        <v>2</v>
      </c>
      <c r="TC276" s="31">
        <v>1</v>
      </c>
      <c r="TD276" s="31">
        <v>1</v>
      </c>
      <c r="TE276" s="31">
        <v>1</v>
      </c>
      <c r="TF276" s="31">
        <v>1</v>
      </c>
      <c r="TG276" s="31">
        <v>1</v>
      </c>
      <c r="TH276" s="31" t="s">
        <v>1442</v>
      </c>
      <c r="TJ276" s="31" t="s">
        <v>1633</v>
      </c>
      <c r="TK276" s="31" t="s">
        <v>1430</v>
      </c>
      <c r="TQ276" s="31">
        <v>10</v>
      </c>
      <c r="TS276" s="31">
        <v>2</v>
      </c>
      <c r="TT276" s="31">
        <v>2</v>
      </c>
      <c r="TU276" s="31">
        <v>2</v>
      </c>
      <c r="TV276" s="31">
        <v>1</v>
      </c>
      <c r="TW276" s="31">
        <v>1</v>
      </c>
      <c r="TX276" s="31">
        <v>1</v>
      </c>
      <c r="TY276" s="31">
        <v>1</v>
      </c>
      <c r="TZ276" s="31">
        <v>1</v>
      </c>
      <c r="UA276" s="31">
        <v>1</v>
      </c>
    </row>
    <row r="277" spans="1:547" s="31" customFormat="1" ht="13.5" customHeight="1">
      <c r="A277" s="31">
        <f t="shared" si="4"/>
        <v>275</v>
      </c>
      <c r="B277" s="31">
        <v>275</v>
      </c>
      <c r="C277" s="31">
        <v>22</v>
      </c>
      <c r="D277" s="31" t="s">
        <v>1543</v>
      </c>
      <c r="E277" s="31" t="s">
        <v>1634</v>
      </c>
      <c r="H277" s="31">
        <v>42275</v>
      </c>
      <c r="I277" s="31">
        <v>14817</v>
      </c>
      <c r="J277" s="31">
        <v>1</v>
      </c>
      <c r="K277" s="31">
        <v>1</v>
      </c>
      <c r="L277" s="31">
        <v>1</v>
      </c>
      <c r="M277" s="31">
        <v>1</v>
      </c>
      <c r="N277" s="31">
        <v>2</v>
      </c>
      <c r="O277" s="31">
        <v>1</v>
      </c>
      <c r="P277" s="31">
        <v>1</v>
      </c>
      <c r="Q277" s="31">
        <v>1</v>
      </c>
      <c r="R277" s="31">
        <v>41671</v>
      </c>
      <c r="S277" s="31">
        <v>41760</v>
      </c>
      <c r="T277" s="31">
        <v>42186</v>
      </c>
      <c r="W277" s="31">
        <v>1</v>
      </c>
      <c r="X277" s="31">
        <v>2</v>
      </c>
      <c r="Y277" s="31">
        <v>2</v>
      </c>
      <c r="Z277" s="31">
        <v>2</v>
      </c>
      <c r="AA277" s="31">
        <v>2</v>
      </c>
      <c r="AB277" s="31">
        <v>2</v>
      </c>
      <c r="AC277" s="31">
        <v>2</v>
      </c>
      <c r="AD277" s="31">
        <v>2</v>
      </c>
      <c r="AE277" s="31">
        <v>3</v>
      </c>
      <c r="AF277" s="31">
        <v>3</v>
      </c>
      <c r="AG277" s="31">
        <v>2</v>
      </c>
      <c r="AH277" s="31">
        <v>1</v>
      </c>
      <c r="AI277" s="31">
        <v>2</v>
      </c>
      <c r="AJ277" s="31">
        <v>2</v>
      </c>
      <c r="AK277" s="31">
        <v>4</v>
      </c>
      <c r="AL277" s="31">
        <v>2</v>
      </c>
      <c r="AN277" s="31">
        <v>2</v>
      </c>
      <c r="AO277" s="31">
        <v>2</v>
      </c>
      <c r="AP277" s="31">
        <v>1</v>
      </c>
      <c r="AQ277" s="31">
        <v>1</v>
      </c>
      <c r="AR277" s="31">
        <v>1</v>
      </c>
      <c r="AS277" s="31">
        <v>1</v>
      </c>
      <c r="AT277" s="31">
        <v>2</v>
      </c>
      <c r="AU277" s="31">
        <v>2</v>
      </c>
      <c r="AW277" s="31">
        <v>1</v>
      </c>
      <c r="AX277" s="31">
        <v>1</v>
      </c>
      <c r="AY277" s="31">
        <v>2</v>
      </c>
      <c r="AZ277" s="31">
        <v>1</v>
      </c>
      <c r="BA277" s="31">
        <v>1</v>
      </c>
      <c r="BB277" s="31">
        <v>2</v>
      </c>
      <c r="BD277" s="31">
        <v>1</v>
      </c>
      <c r="BE277" s="31">
        <v>2</v>
      </c>
      <c r="BF277" s="31">
        <v>2</v>
      </c>
      <c r="BG277" s="31">
        <v>1</v>
      </c>
      <c r="BH277" s="31">
        <v>1</v>
      </c>
      <c r="BI277" s="31">
        <v>2</v>
      </c>
      <c r="BK277" s="31">
        <v>1</v>
      </c>
      <c r="BL277" s="31">
        <v>2</v>
      </c>
      <c r="BM277" s="31">
        <v>1</v>
      </c>
      <c r="BN277" s="31">
        <v>2</v>
      </c>
      <c r="BO277" s="31">
        <v>2</v>
      </c>
      <c r="BP277" s="31">
        <v>1</v>
      </c>
      <c r="BQ277" s="31">
        <v>1</v>
      </c>
      <c r="BT277" s="31">
        <v>2</v>
      </c>
      <c r="BU277" s="31">
        <v>2</v>
      </c>
      <c r="BV277" s="31">
        <v>2</v>
      </c>
      <c r="BW277" s="31">
        <v>2</v>
      </c>
      <c r="BX277" s="31">
        <v>2</v>
      </c>
      <c r="BY277" s="31">
        <v>1</v>
      </c>
      <c r="BZ277" s="31">
        <v>2</v>
      </c>
      <c r="CA277" s="31">
        <v>2</v>
      </c>
      <c r="CD277" s="31">
        <v>1</v>
      </c>
      <c r="CH277" s="31">
        <v>1</v>
      </c>
      <c r="CM277" s="31">
        <v>20</v>
      </c>
      <c r="CN277" s="31">
        <v>25</v>
      </c>
      <c r="CO277" s="31">
        <v>18</v>
      </c>
      <c r="CP277" s="31">
        <v>23</v>
      </c>
      <c r="CQ277" s="31">
        <v>11</v>
      </c>
      <c r="CR277" s="31">
        <v>5</v>
      </c>
      <c r="CS277" s="31">
        <v>13</v>
      </c>
      <c r="CT277" s="31">
        <v>7</v>
      </c>
      <c r="CU277" s="31">
        <v>1</v>
      </c>
      <c r="DA277" s="31">
        <v>4</v>
      </c>
      <c r="DB277" s="31">
        <v>2</v>
      </c>
      <c r="DC277" s="31">
        <v>4</v>
      </c>
      <c r="DD277" s="31">
        <v>1</v>
      </c>
      <c r="DE277" s="31">
        <v>1</v>
      </c>
      <c r="DF277" s="31">
        <v>2</v>
      </c>
      <c r="DG277" s="31">
        <v>1</v>
      </c>
      <c r="DH277" s="31">
        <v>2</v>
      </c>
      <c r="DI277" s="31">
        <v>3</v>
      </c>
      <c r="DJ277" s="31">
        <v>1</v>
      </c>
      <c r="DK277" s="31">
        <v>1</v>
      </c>
      <c r="DL277" s="31">
        <v>1</v>
      </c>
      <c r="DM277" s="31">
        <v>2</v>
      </c>
      <c r="DN277" s="31">
        <v>1</v>
      </c>
      <c r="DO277" s="31">
        <v>2</v>
      </c>
      <c r="DP277" s="31">
        <v>4</v>
      </c>
      <c r="DQ277" s="31">
        <v>4</v>
      </c>
      <c r="DR277" s="31">
        <v>24</v>
      </c>
      <c r="DS277" s="31">
        <v>1.2094370860927099</v>
      </c>
      <c r="EF277" s="31">
        <v>157</v>
      </c>
      <c r="EH277" s="31">
        <v>190</v>
      </c>
      <c r="EI277" s="31" t="s">
        <v>1546</v>
      </c>
      <c r="EJ277" s="31">
        <v>49</v>
      </c>
      <c r="EK277" s="31">
        <v>40</v>
      </c>
      <c r="EL277" s="31">
        <v>55</v>
      </c>
      <c r="EM277" s="31" t="s">
        <v>1546</v>
      </c>
      <c r="ER277" s="31">
        <v>135</v>
      </c>
      <c r="ES277" s="31">
        <v>35</v>
      </c>
      <c r="ET277" s="31">
        <v>150</v>
      </c>
      <c r="EU277" s="31" t="s">
        <v>1546</v>
      </c>
      <c r="EV277" s="31">
        <v>2</v>
      </c>
      <c r="EW277" s="31">
        <v>2</v>
      </c>
      <c r="EX277" s="31">
        <v>2</v>
      </c>
      <c r="EY277" s="31">
        <v>2</v>
      </c>
      <c r="EZ277" s="31">
        <v>1</v>
      </c>
      <c r="FK277" s="31">
        <v>1</v>
      </c>
      <c r="FL277" s="31">
        <v>2</v>
      </c>
      <c r="FM277" s="31">
        <v>2</v>
      </c>
      <c r="FN277" s="31">
        <v>2</v>
      </c>
      <c r="FO277" s="31">
        <v>2</v>
      </c>
      <c r="FP277" s="31">
        <v>1</v>
      </c>
      <c r="FQ277" s="31">
        <v>2</v>
      </c>
      <c r="FR277" s="31">
        <v>2</v>
      </c>
      <c r="FS277" s="31">
        <v>4</v>
      </c>
      <c r="FT277" s="31">
        <v>2</v>
      </c>
      <c r="FU277" s="31">
        <v>1</v>
      </c>
      <c r="FV277" s="31">
        <v>2</v>
      </c>
      <c r="FW277" s="31">
        <v>1</v>
      </c>
      <c r="FX277" s="31">
        <v>1</v>
      </c>
      <c r="FY277" s="31">
        <v>2</v>
      </c>
      <c r="GA277" s="31">
        <v>2</v>
      </c>
      <c r="GB277" s="31">
        <v>2</v>
      </c>
      <c r="GC277" s="31">
        <v>2</v>
      </c>
      <c r="GE277" s="31">
        <v>2</v>
      </c>
      <c r="GH277" s="31">
        <v>2</v>
      </c>
      <c r="GJ277" s="31">
        <v>2</v>
      </c>
      <c r="GL277" s="31">
        <v>2</v>
      </c>
      <c r="GO277" s="31">
        <v>2</v>
      </c>
      <c r="GQ277" s="31">
        <v>2</v>
      </c>
      <c r="GS277" s="31">
        <v>2</v>
      </c>
      <c r="GU277" s="31">
        <v>2</v>
      </c>
      <c r="GW277" s="31">
        <v>2</v>
      </c>
      <c r="HB277" s="31" t="s">
        <v>355</v>
      </c>
      <c r="HM277" s="31">
        <v>2</v>
      </c>
      <c r="HP277" s="31">
        <v>2</v>
      </c>
      <c r="HQ277" s="31">
        <v>2</v>
      </c>
      <c r="HR277" s="31">
        <v>2</v>
      </c>
      <c r="HS277" s="31">
        <v>2</v>
      </c>
      <c r="HT277" s="31">
        <v>2</v>
      </c>
      <c r="HU277" s="31">
        <v>2</v>
      </c>
      <c r="HV277" s="31">
        <v>2</v>
      </c>
      <c r="HW277" s="31" t="s">
        <v>1547</v>
      </c>
      <c r="HZ277" s="31">
        <v>2</v>
      </c>
      <c r="IA277" s="31">
        <v>2</v>
      </c>
      <c r="IB277" s="31">
        <v>2</v>
      </c>
      <c r="IC277" s="31">
        <v>2</v>
      </c>
      <c r="ID277" s="31">
        <v>2</v>
      </c>
      <c r="IE277" s="31">
        <v>2</v>
      </c>
      <c r="IF277" s="31">
        <v>2</v>
      </c>
      <c r="IJ277" s="31">
        <v>2</v>
      </c>
      <c r="IK277" s="31">
        <v>2</v>
      </c>
      <c r="IL277" s="31">
        <v>2</v>
      </c>
      <c r="IM277" s="31">
        <v>2</v>
      </c>
      <c r="IN277" s="31">
        <v>2</v>
      </c>
      <c r="IO277" s="31">
        <v>2</v>
      </c>
      <c r="IP277" s="31">
        <v>2</v>
      </c>
      <c r="IT277" s="31">
        <v>2</v>
      </c>
      <c r="IU277" s="31">
        <v>2</v>
      </c>
      <c r="IV277" s="31">
        <v>2</v>
      </c>
      <c r="IW277" s="31">
        <v>2</v>
      </c>
      <c r="IX277" s="31">
        <v>2</v>
      </c>
      <c r="IY277" s="31">
        <v>2</v>
      </c>
      <c r="IZ277" s="31">
        <v>2</v>
      </c>
      <c r="JD277" s="31">
        <v>2</v>
      </c>
      <c r="JE277" s="31">
        <v>2</v>
      </c>
      <c r="JF277" s="31">
        <v>2</v>
      </c>
      <c r="JG277" s="31">
        <v>2</v>
      </c>
      <c r="JH277" s="31">
        <v>2</v>
      </c>
      <c r="JI277" s="31">
        <v>2</v>
      </c>
      <c r="JJ277" s="31">
        <v>2</v>
      </c>
      <c r="JN277" s="31" t="s">
        <v>1635</v>
      </c>
      <c r="JQ277" s="31" t="s">
        <v>1554</v>
      </c>
      <c r="JZ277" s="31">
        <v>2</v>
      </c>
      <c r="KA277" s="31" t="s">
        <v>1635</v>
      </c>
      <c r="KB277" s="31">
        <v>68</v>
      </c>
      <c r="KC277" s="31">
        <v>2</v>
      </c>
      <c r="KD277" s="31" t="s">
        <v>1554</v>
      </c>
      <c r="KE277" s="31">
        <v>55</v>
      </c>
      <c r="LA277" s="31" t="s">
        <v>369</v>
      </c>
      <c r="LB277" s="31" t="s">
        <v>1636</v>
      </c>
      <c r="LC277" s="31">
        <v>2</v>
      </c>
      <c r="LE277" s="31" t="s">
        <v>1622</v>
      </c>
      <c r="LF277" s="31">
        <v>2</v>
      </c>
      <c r="LG277" s="31">
        <v>2</v>
      </c>
      <c r="LH277" s="31">
        <v>2</v>
      </c>
      <c r="LI277" s="31">
        <v>2</v>
      </c>
      <c r="LK277" s="31">
        <v>2</v>
      </c>
      <c r="LM277" s="31">
        <v>2</v>
      </c>
      <c r="LO277" s="31">
        <v>2</v>
      </c>
      <c r="LQ277" s="31">
        <v>2</v>
      </c>
      <c r="LS277" s="31">
        <v>2</v>
      </c>
      <c r="LU277" s="31">
        <v>2</v>
      </c>
      <c r="LW277" s="31">
        <v>2</v>
      </c>
      <c r="LY277" s="31">
        <v>2</v>
      </c>
      <c r="MA277" s="31">
        <v>2</v>
      </c>
      <c r="MC277" s="31">
        <v>2</v>
      </c>
      <c r="ME277" s="31">
        <v>2</v>
      </c>
      <c r="MG277" s="31">
        <v>2</v>
      </c>
      <c r="MI277" s="31">
        <v>2</v>
      </c>
      <c r="MK277" s="31">
        <v>2</v>
      </c>
      <c r="MM277" s="31">
        <v>2</v>
      </c>
      <c r="MO277" s="31">
        <v>2</v>
      </c>
      <c r="MQ277" s="31">
        <v>2</v>
      </c>
      <c r="MS277" s="31">
        <v>2</v>
      </c>
      <c r="MU277" s="31">
        <v>2</v>
      </c>
      <c r="MW277" s="31">
        <v>2</v>
      </c>
      <c r="MY277" s="31" t="s">
        <v>355</v>
      </c>
      <c r="NA277" s="31">
        <v>2</v>
      </c>
      <c r="NC277" s="31">
        <v>2</v>
      </c>
      <c r="NE277" s="31">
        <v>2</v>
      </c>
      <c r="NG277" s="31">
        <v>2</v>
      </c>
      <c r="NI277" s="31">
        <v>2</v>
      </c>
      <c r="NK277" s="31">
        <v>2</v>
      </c>
      <c r="NM277" s="31">
        <v>2</v>
      </c>
      <c r="NO277" s="31">
        <v>2</v>
      </c>
      <c r="NQ277" s="31">
        <v>2</v>
      </c>
      <c r="NS277" s="31">
        <v>2</v>
      </c>
      <c r="NU277" s="31">
        <v>2</v>
      </c>
      <c r="NW277" s="31">
        <v>2</v>
      </c>
      <c r="NY277" s="31">
        <v>2</v>
      </c>
      <c r="OA277" s="31">
        <v>2</v>
      </c>
      <c r="OC277" s="31">
        <v>2</v>
      </c>
      <c r="OE277" s="31">
        <v>2</v>
      </c>
      <c r="OG277" s="31">
        <v>2</v>
      </c>
      <c r="OI277" s="31">
        <v>2</v>
      </c>
      <c r="OK277" s="31">
        <v>2</v>
      </c>
      <c r="OM277" s="31">
        <v>2</v>
      </c>
      <c r="OO277" s="31">
        <v>2</v>
      </c>
      <c r="OQ277" s="31" t="s">
        <v>355</v>
      </c>
      <c r="OS277" s="31">
        <v>2</v>
      </c>
      <c r="OU277" s="31">
        <v>2</v>
      </c>
      <c r="OW277" s="31">
        <v>2</v>
      </c>
      <c r="OY277" s="31">
        <v>2</v>
      </c>
      <c r="PA277" s="31">
        <v>2</v>
      </c>
      <c r="PC277" s="31">
        <v>2</v>
      </c>
      <c r="PE277" s="31">
        <v>2</v>
      </c>
      <c r="PG277" s="31">
        <v>2</v>
      </c>
      <c r="PI277" s="31">
        <v>2</v>
      </c>
      <c r="PK277" s="31">
        <v>2</v>
      </c>
      <c r="PM277" s="31">
        <v>2</v>
      </c>
      <c r="PO277" s="31">
        <v>2</v>
      </c>
      <c r="PQ277" s="31">
        <v>2</v>
      </c>
      <c r="PS277" s="31">
        <v>2</v>
      </c>
      <c r="PU277" s="31">
        <v>2</v>
      </c>
      <c r="PW277" s="31">
        <v>2</v>
      </c>
      <c r="PY277" s="31">
        <v>2</v>
      </c>
      <c r="QA277" s="31">
        <v>2</v>
      </c>
      <c r="QC277" s="31">
        <v>2</v>
      </c>
      <c r="QE277" s="31">
        <v>2</v>
      </c>
      <c r="QG277" s="31">
        <v>2</v>
      </c>
      <c r="QI277" s="31" t="s">
        <v>355</v>
      </c>
      <c r="QK277" s="31">
        <v>1</v>
      </c>
      <c r="QL277" s="31">
        <v>2</v>
      </c>
      <c r="QM277" s="31">
        <v>2</v>
      </c>
      <c r="QN277" s="31">
        <v>2</v>
      </c>
      <c r="QO277" s="31">
        <v>2</v>
      </c>
      <c r="QP277" s="31">
        <v>2</v>
      </c>
      <c r="QQ277" s="31">
        <v>2</v>
      </c>
      <c r="QR277" s="31">
        <v>2</v>
      </c>
      <c r="QS277" s="31">
        <v>2</v>
      </c>
      <c r="QT277" s="31">
        <v>2</v>
      </c>
      <c r="QU277" s="31">
        <v>2</v>
      </c>
      <c r="QV277" s="31">
        <v>2</v>
      </c>
      <c r="QW277" s="31">
        <v>2</v>
      </c>
      <c r="QX277" s="31">
        <v>2</v>
      </c>
      <c r="QY277" s="31">
        <v>2</v>
      </c>
      <c r="QZ277" s="31">
        <v>2</v>
      </c>
      <c r="RA277" s="31">
        <v>2</v>
      </c>
      <c r="RB277" s="31">
        <v>2</v>
      </c>
      <c r="RC277" s="31">
        <v>2</v>
      </c>
      <c r="RD277" s="31">
        <v>2</v>
      </c>
      <c r="RE277" s="31">
        <v>2</v>
      </c>
      <c r="RF277" s="31">
        <v>2</v>
      </c>
      <c r="RG277" s="31">
        <v>2</v>
      </c>
      <c r="RH277" s="31">
        <v>2</v>
      </c>
      <c r="RI277" s="31">
        <v>1</v>
      </c>
      <c r="RJ277" s="31">
        <v>2</v>
      </c>
      <c r="RK277" s="31">
        <v>1</v>
      </c>
      <c r="RL277" s="31">
        <v>2</v>
      </c>
      <c r="RM277" s="31">
        <v>2</v>
      </c>
      <c r="RN277" s="31">
        <v>2</v>
      </c>
      <c r="RO277" s="31">
        <v>2</v>
      </c>
      <c r="RP277" s="31">
        <v>2</v>
      </c>
      <c r="RQ277" s="31">
        <v>2</v>
      </c>
      <c r="RR277" s="31">
        <v>2</v>
      </c>
      <c r="RS277" s="31">
        <v>2</v>
      </c>
      <c r="RT277" s="31" t="s">
        <v>1623</v>
      </c>
      <c r="RU277" s="31" t="s">
        <v>1623</v>
      </c>
      <c r="RX277" s="31">
        <v>4</v>
      </c>
      <c r="RY277" s="31">
        <v>2</v>
      </c>
      <c r="RZ277" s="31">
        <v>2</v>
      </c>
      <c r="SA277" s="31">
        <v>2</v>
      </c>
      <c r="SB277" s="31">
        <v>2</v>
      </c>
      <c r="SC277" s="31">
        <v>2</v>
      </c>
      <c r="SD277" s="31">
        <v>4</v>
      </c>
      <c r="SE277" s="31">
        <v>1</v>
      </c>
      <c r="SF277" s="31">
        <v>2</v>
      </c>
      <c r="SG277" s="31">
        <v>2</v>
      </c>
      <c r="SH277" s="31">
        <v>2</v>
      </c>
      <c r="SI277" s="31">
        <v>2</v>
      </c>
      <c r="SJ277" s="31">
        <v>2</v>
      </c>
      <c r="SK277" s="31">
        <v>2</v>
      </c>
      <c r="SL277" s="31">
        <v>2</v>
      </c>
      <c r="SM277" s="31" t="s">
        <v>1550</v>
      </c>
      <c r="SO277" s="31">
        <v>2</v>
      </c>
      <c r="SP277" s="31">
        <v>2</v>
      </c>
      <c r="SQ277" s="31">
        <v>2</v>
      </c>
      <c r="SR277" s="31">
        <v>2</v>
      </c>
      <c r="SS277" s="31">
        <v>2</v>
      </c>
      <c r="ST277" s="31">
        <v>2</v>
      </c>
      <c r="SU277" s="31">
        <v>2</v>
      </c>
      <c r="SV277" s="31">
        <v>2</v>
      </c>
      <c r="SW277" s="31" t="s">
        <v>1550</v>
      </c>
      <c r="SX277" s="31">
        <v>1</v>
      </c>
      <c r="SZ277" s="31">
        <v>1</v>
      </c>
      <c r="TA277" s="31">
        <v>2</v>
      </c>
      <c r="TB277" s="31">
        <v>2</v>
      </c>
      <c r="TC277" s="31">
        <v>1</v>
      </c>
      <c r="TD277" s="31">
        <v>2</v>
      </c>
      <c r="TE277" s="31">
        <v>2</v>
      </c>
      <c r="TF277" s="31">
        <v>2</v>
      </c>
      <c r="TG277" s="31">
        <v>2</v>
      </c>
      <c r="TH277" s="31" t="s">
        <v>1442</v>
      </c>
      <c r="TJ277" s="31" t="s">
        <v>1550</v>
      </c>
      <c r="TK277" s="31" t="s">
        <v>1550</v>
      </c>
      <c r="TL277" s="31" t="s">
        <v>1459</v>
      </c>
      <c r="TM277" s="31" t="s">
        <v>1442</v>
      </c>
      <c r="TN277" s="31" t="s">
        <v>1442</v>
      </c>
      <c r="TQ277" s="31">
        <v>14</v>
      </c>
      <c r="TS277" s="31">
        <v>2</v>
      </c>
      <c r="TT277" s="31">
        <v>2</v>
      </c>
      <c r="TU277" s="31">
        <v>2</v>
      </c>
      <c r="TV277" s="31">
        <v>2</v>
      </c>
      <c r="TW277" s="31">
        <v>2</v>
      </c>
      <c r="TX277" s="31">
        <v>2</v>
      </c>
      <c r="TY277" s="31">
        <v>2</v>
      </c>
      <c r="TZ277" s="31">
        <v>1</v>
      </c>
      <c r="UA277" s="31">
        <v>1</v>
      </c>
    </row>
    <row r="278" spans="1:547" s="31" customFormat="1" ht="13.5" customHeight="1">
      <c r="A278" s="31">
        <f t="shared" si="4"/>
        <v>276</v>
      </c>
      <c r="B278" s="31">
        <v>276</v>
      </c>
      <c r="C278" s="31">
        <v>24</v>
      </c>
      <c r="D278" s="31" t="s">
        <v>1543</v>
      </c>
      <c r="E278" s="31" t="s">
        <v>1637</v>
      </c>
      <c r="H278" s="31">
        <v>42276</v>
      </c>
      <c r="I278" s="31">
        <v>26276</v>
      </c>
      <c r="J278" s="31">
        <v>2</v>
      </c>
      <c r="K278" s="31">
        <v>1</v>
      </c>
      <c r="L278" s="31">
        <v>4</v>
      </c>
      <c r="M278" s="31">
        <v>1</v>
      </c>
      <c r="N278" s="31">
        <v>4</v>
      </c>
      <c r="O278" s="31">
        <v>1</v>
      </c>
      <c r="P278" s="31">
        <v>4</v>
      </c>
      <c r="Q278" s="31">
        <v>1</v>
      </c>
      <c r="R278" s="31">
        <v>40695</v>
      </c>
      <c r="S278" s="31">
        <v>40817</v>
      </c>
      <c r="T278" s="31">
        <v>40909</v>
      </c>
      <c r="W278" s="31">
        <v>1</v>
      </c>
      <c r="X278" s="31">
        <v>2</v>
      </c>
      <c r="Y278" s="31">
        <v>2</v>
      </c>
      <c r="Z278" s="31">
        <v>2</v>
      </c>
      <c r="AA278" s="31">
        <v>2</v>
      </c>
      <c r="AB278" s="31">
        <v>2</v>
      </c>
      <c r="AC278" s="31">
        <v>2</v>
      </c>
      <c r="AD278" s="31">
        <v>1</v>
      </c>
      <c r="AE278" s="31">
        <v>2</v>
      </c>
      <c r="AF278" s="31">
        <v>2</v>
      </c>
      <c r="AG278" s="31">
        <v>1</v>
      </c>
      <c r="AH278" s="31">
        <v>1</v>
      </c>
      <c r="AI278" s="31">
        <v>6</v>
      </c>
      <c r="AJ278" s="31">
        <v>2</v>
      </c>
      <c r="AK278" s="31">
        <v>4</v>
      </c>
      <c r="AL278" s="31">
        <v>2</v>
      </c>
      <c r="AN278" s="31">
        <v>1</v>
      </c>
      <c r="AO278" s="31">
        <v>2</v>
      </c>
      <c r="AP278" s="31">
        <v>1</v>
      </c>
      <c r="AQ278" s="31">
        <v>1</v>
      </c>
      <c r="AR278" s="31">
        <v>1</v>
      </c>
      <c r="AS278" s="31">
        <v>1</v>
      </c>
      <c r="AT278" s="31">
        <v>1</v>
      </c>
      <c r="AU278" s="31">
        <v>2</v>
      </c>
      <c r="AW278" s="31">
        <v>1</v>
      </c>
      <c r="AX278" s="31">
        <v>1</v>
      </c>
      <c r="AY278" s="31">
        <v>2</v>
      </c>
      <c r="AZ278" s="31">
        <v>1</v>
      </c>
      <c r="BA278" s="31">
        <v>1</v>
      </c>
      <c r="BB278" s="31">
        <v>2</v>
      </c>
      <c r="BD278" s="31">
        <v>1</v>
      </c>
      <c r="BE278" s="31">
        <v>2</v>
      </c>
      <c r="BF278" s="31">
        <v>1</v>
      </c>
      <c r="BG278" s="31">
        <v>1</v>
      </c>
      <c r="BH278" s="31">
        <v>1</v>
      </c>
      <c r="BI278" s="31">
        <v>2</v>
      </c>
      <c r="BK278" s="31">
        <v>1</v>
      </c>
      <c r="BL278" s="31">
        <v>1</v>
      </c>
      <c r="BM278" s="31">
        <v>2</v>
      </c>
      <c r="BN278" s="31">
        <v>1</v>
      </c>
      <c r="BO278" s="31">
        <v>2</v>
      </c>
      <c r="BP278" s="31">
        <v>1</v>
      </c>
      <c r="BQ278" s="31">
        <v>1</v>
      </c>
      <c r="BT278" s="31">
        <v>2</v>
      </c>
      <c r="BU278" s="31">
        <v>2</v>
      </c>
      <c r="BV278" s="31">
        <v>2</v>
      </c>
      <c r="BW278" s="31">
        <v>2</v>
      </c>
      <c r="BX278" s="31">
        <v>2</v>
      </c>
      <c r="BY278" s="31">
        <v>1</v>
      </c>
      <c r="BZ278" s="31">
        <v>2</v>
      </c>
      <c r="CA278" s="31">
        <v>2</v>
      </c>
      <c r="CD278" s="31">
        <v>1</v>
      </c>
      <c r="CH278" s="31">
        <v>1</v>
      </c>
      <c r="CM278" s="31">
        <v>5</v>
      </c>
      <c r="CN278" s="31">
        <v>23</v>
      </c>
      <c r="CO278" s="31">
        <v>11</v>
      </c>
      <c r="CP278" s="31">
        <v>7</v>
      </c>
      <c r="CQ278" s="31">
        <v>25</v>
      </c>
      <c r="CR278" s="31">
        <v>23</v>
      </c>
      <c r="CS278" s="31">
        <v>13</v>
      </c>
      <c r="CT278" s="31">
        <v>1</v>
      </c>
      <c r="CU278" s="31">
        <v>27</v>
      </c>
      <c r="DA278" s="31">
        <v>2</v>
      </c>
      <c r="DB278" s="31">
        <v>4</v>
      </c>
      <c r="DC278" s="31">
        <v>3</v>
      </c>
      <c r="DD278" s="31">
        <v>1</v>
      </c>
      <c r="DE278" s="31">
        <v>6</v>
      </c>
      <c r="DF278" s="31">
        <v>0</v>
      </c>
      <c r="DG278" s="31">
        <v>1</v>
      </c>
      <c r="DH278" s="31">
        <v>0</v>
      </c>
      <c r="DI278" s="31">
        <v>0</v>
      </c>
      <c r="DJ278" s="31">
        <v>0</v>
      </c>
      <c r="DK278" s="31">
        <v>0</v>
      </c>
      <c r="DL278" s="31">
        <v>0</v>
      </c>
      <c r="DM278" s="31">
        <v>0</v>
      </c>
      <c r="DN278" s="31">
        <v>0</v>
      </c>
      <c r="DO278" s="31">
        <v>2</v>
      </c>
      <c r="DP278" s="31">
        <v>2</v>
      </c>
      <c r="DQ278" s="31">
        <v>2</v>
      </c>
      <c r="DR278" s="31">
        <v>7</v>
      </c>
      <c r="DS278" s="31">
        <v>0.78933428209993595</v>
      </c>
      <c r="EV278" s="31">
        <v>2</v>
      </c>
      <c r="EW278" s="31">
        <v>2</v>
      </c>
      <c r="EX278" s="31">
        <v>2</v>
      </c>
      <c r="EY278" s="31">
        <v>2</v>
      </c>
      <c r="EZ278" s="31">
        <v>1</v>
      </c>
      <c r="FK278" s="31">
        <v>2</v>
      </c>
      <c r="FL278" s="31">
        <v>2</v>
      </c>
      <c r="FM278" s="31">
        <v>2</v>
      </c>
      <c r="FN278" s="31">
        <v>2</v>
      </c>
      <c r="FO278" s="31">
        <v>2</v>
      </c>
      <c r="FP278" s="31">
        <v>2</v>
      </c>
      <c r="FQ278" s="31">
        <v>2</v>
      </c>
      <c r="FR278" s="31">
        <v>2</v>
      </c>
      <c r="FS278" s="31">
        <v>4</v>
      </c>
      <c r="FT278" s="31">
        <v>2</v>
      </c>
      <c r="FU278" s="31">
        <v>2</v>
      </c>
      <c r="FV278" s="31">
        <v>2</v>
      </c>
      <c r="FW278" s="31">
        <v>1</v>
      </c>
      <c r="FX278" s="31">
        <v>1</v>
      </c>
      <c r="FY278" s="31">
        <v>2</v>
      </c>
      <c r="GA278" s="31">
        <v>2</v>
      </c>
      <c r="GB278" s="31">
        <v>2</v>
      </c>
      <c r="GC278" s="31">
        <v>2</v>
      </c>
      <c r="GE278" s="31">
        <v>2</v>
      </c>
      <c r="GH278" s="31">
        <v>2</v>
      </c>
      <c r="GJ278" s="31">
        <v>2</v>
      </c>
      <c r="GL278" s="31">
        <v>1</v>
      </c>
      <c r="GM278" s="31">
        <v>40940</v>
      </c>
      <c r="GO278" s="31">
        <v>2</v>
      </c>
      <c r="GQ278" s="31">
        <v>2</v>
      </c>
      <c r="GS278" s="31">
        <v>2</v>
      </c>
      <c r="GU278" s="31">
        <v>2</v>
      </c>
      <c r="GW278" s="31">
        <v>2</v>
      </c>
      <c r="GY278" s="31">
        <v>2</v>
      </c>
      <c r="HA278" s="31">
        <v>2</v>
      </c>
      <c r="HB278" s="31" t="s">
        <v>355</v>
      </c>
      <c r="HM278" s="31">
        <v>2</v>
      </c>
      <c r="HP278" s="31">
        <v>2</v>
      </c>
      <c r="HQ278" s="31">
        <v>2</v>
      </c>
      <c r="HR278" s="31">
        <v>2</v>
      </c>
      <c r="HS278" s="31">
        <v>2</v>
      </c>
      <c r="HT278" s="31">
        <v>2</v>
      </c>
      <c r="HU278" s="31">
        <v>2</v>
      </c>
      <c r="HV278" s="31">
        <v>2</v>
      </c>
      <c r="HW278" s="31" t="s">
        <v>1547</v>
      </c>
      <c r="HZ278" s="31">
        <v>2</v>
      </c>
      <c r="IA278" s="31">
        <v>2</v>
      </c>
      <c r="IB278" s="31">
        <v>2</v>
      </c>
      <c r="IC278" s="31">
        <v>2</v>
      </c>
      <c r="ID278" s="31">
        <v>2</v>
      </c>
      <c r="IE278" s="31">
        <v>2</v>
      </c>
      <c r="IF278" s="31">
        <v>2</v>
      </c>
      <c r="IJ278" s="31">
        <v>2</v>
      </c>
      <c r="IK278" s="31">
        <v>2</v>
      </c>
      <c r="IL278" s="31">
        <v>2</v>
      </c>
      <c r="IM278" s="31">
        <v>2</v>
      </c>
      <c r="IN278" s="31">
        <v>2</v>
      </c>
      <c r="IO278" s="31">
        <v>2</v>
      </c>
      <c r="IP278" s="31">
        <v>2</v>
      </c>
      <c r="IT278" s="31">
        <v>2</v>
      </c>
      <c r="IU278" s="31">
        <v>2</v>
      </c>
      <c r="IV278" s="31">
        <v>2</v>
      </c>
      <c r="IW278" s="31">
        <v>2</v>
      </c>
      <c r="IX278" s="31">
        <v>2</v>
      </c>
      <c r="IY278" s="31">
        <v>2</v>
      </c>
      <c r="IZ278" s="31">
        <v>2</v>
      </c>
      <c r="JD278" s="31">
        <v>2</v>
      </c>
      <c r="JE278" s="31">
        <v>2</v>
      </c>
      <c r="JF278" s="31">
        <v>2</v>
      </c>
      <c r="JG278" s="31">
        <v>2</v>
      </c>
      <c r="JH278" s="31">
        <v>2</v>
      </c>
      <c r="JI278" s="31">
        <v>2</v>
      </c>
      <c r="JJ278" s="31">
        <v>2</v>
      </c>
      <c r="JZ278" s="31">
        <v>1</v>
      </c>
      <c r="KC278" s="31">
        <v>2</v>
      </c>
      <c r="KD278" s="31" t="s">
        <v>1567</v>
      </c>
      <c r="KE278" s="31">
        <v>59</v>
      </c>
      <c r="LA278" s="31" t="s">
        <v>379</v>
      </c>
      <c r="LB278" s="31" t="s">
        <v>1440</v>
      </c>
      <c r="LC278" s="31">
        <v>2</v>
      </c>
      <c r="LE278" s="31" t="s">
        <v>359</v>
      </c>
      <c r="LF278" s="31">
        <v>2</v>
      </c>
      <c r="LG278" s="31">
        <v>2</v>
      </c>
      <c r="LH278" s="31">
        <v>2</v>
      </c>
      <c r="LI278" s="31">
        <v>2</v>
      </c>
      <c r="LK278" s="31">
        <v>2</v>
      </c>
      <c r="LM278" s="31">
        <v>2</v>
      </c>
      <c r="LO278" s="31">
        <v>2</v>
      </c>
      <c r="LQ278" s="31">
        <v>2</v>
      </c>
      <c r="LS278" s="31">
        <v>2</v>
      </c>
      <c r="LU278" s="31">
        <v>2</v>
      </c>
      <c r="LW278" s="31">
        <v>2</v>
      </c>
      <c r="LY278" s="31">
        <v>2</v>
      </c>
      <c r="MA278" s="31">
        <v>2</v>
      </c>
      <c r="MC278" s="31">
        <v>2</v>
      </c>
      <c r="ME278" s="31">
        <v>2</v>
      </c>
      <c r="MG278" s="31">
        <v>2</v>
      </c>
      <c r="MI278" s="31">
        <v>2</v>
      </c>
      <c r="MK278" s="31">
        <v>2</v>
      </c>
      <c r="MM278" s="31">
        <v>2</v>
      </c>
      <c r="MO278" s="31">
        <v>2</v>
      </c>
      <c r="MQ278" s="31">
        <v>2</v>
      </c>
      <c r="MS278" s="31">
        <v>2</v>
      </c>
      <c r="MU278" s="31">
        <v>2</v>
      </c>
      <c r="MW278" s="31">
        <v>2</v>
      </c>
      <c r="MY278" s="31" t="s">
        <v>355</v>
      </c>
      <c r="NA278" s="31">
        <v>2</v>
      </c>
      <c r="NC278" s="31">
        <v>2</v>
      </c>
      <c r="NE278" s="31">
        <v>2</v>
      </c>
      <c r="NG278" s="31">
        <v>2</v>
      </c>
      <c r="NI278" s="31">
        <v>2</v>
      </c>
      <c r="NK278" s="31">
        <v>2</v>
      </c>
      <c r="NM278" s="31">
        <v>2</v>
      </c>
      <c r="NO278" s="31">
        <v>2</v>
      </c>
      <c r="NQ278" s="31">
        <v>2</v>
      </c>
      <c r="NS278" s="31">
        <v>2</v>
      </c>
      <c r="NU278" s="31">
        <v>2</v>
      </c>
      <c r="NW278" s="31">
        <v>2</v>
      </c>
      <c r="NY278" s="31">
        <v>2</v>
      </c>
      <c r="OA278" s="31">
        <v>2</v>
      </c>
      <c r="OC278" s="31">
        <v>2</v>
      </c>
      <c r="OE278" s="31">
        <v>2</v>
      </c>
      <c r="OG278" s="31">
        <v>2</v>
      </c>
      <c r="OI278" s="31">
        <v>2</v>
      </c>
      <c r="OK278" s="31">
        <v>2</v>
      </c>
      <c r="OM278" s="31">
        <v>2</v>
      </c>
      <c r="OO278" s="31">
        <v>2</v>
      </c>
      <c r="OQ278" s="31" t="s">
        <v>355</v>
      </c>
      <c r="OS278" s="31">
        <v>2</v>
      </c>
      <c r="OU278" s="31">
        <v>2</v>
      </c>
      <c r="OW278" s="31">
        <v>2</v>
      </c>
      <c r="OY278" s="31">
        <v>2</v>
      </c>
      <c r="PA278" s="31">
        <v>2</v>
      </c>
      <c r="PC278" s="31">
        <v>2</v>
      </c>
      <c r="PE278" s="31">
        <v>2</v>
      </c>
      <c r="PG278" s="31">
        <v>2</v>
      </c>
      <c r="PI278" s="31">
        <v>2</v>
      </c>
      <c r="PK278" s="31">
        <v>2</v>
      </c>
      <c r="PM278" s="31">
        <v>2</v>
      </c>
      <c r="PO278" s="31">
        <v>2</v>
      </c>
      <c r="PQ278" s="31">
        <v>2</v>
      </c>
      <c r="PS278" s="31">
        <v>2</v>
      </c>
      <c r="PU278" s="31">
        <v>2</v>
      </c>
      <c r="PW278" s="31">
        <v>2</v>
      </c>
      <c r="PY278" s="31">
        <v>2</v>
      </c>
      <c r="QA278" s="31">
        <v>2</v>
      </c>
      <c r="QC278" s="31">
        <v>2</v>
      </c>
      <c r="QE278" s="31">
        <v>2</v>
      </c>
      <c r="QG278" s="31">
        <v>2</v>
      </c>
      <c r="QI278" s="31" t="s">
        <v>355</v>
      </c>
      <c r="QK278" s="31">
        <v>1</v>
      </c>
      <c r="QL278" s="31">
        <v>2</v>
      </c>
      <c r="QM278" s="31">
        <v>2</v>
      </c>
      <c r="QN278" s="31">
        <v>2</v>
      </c>
      <c r="QO278" s="31">
        <v>2</v>
      </c>
      <c r="QP278" s="31">
        <v>2</v>
      </c>
      <c r="QQ278" s="31">
        <v>2</v>
      </c>
      <c r="QR278" s="31">
        <v>2</v>
      </c>
      <c r="QS278" s="31">
        <v>2</v>
      </c>
      <c r="QT278" s="31">
        <v>2</v>
      </c>
      <c r="QU278" s="31">
        <v>2</v>
      </c>
      <c r="QV278" s="31">
        <v>2</v>
      </c>
      <c r="QW278" s="31">
        <v>2</v>
      </c>
      <c r="QX278" s="31">
        <v>2</v>
      </c>
      <c r="QY278" s="31">
        <v>2</v>
      </c>
      <c r="QZ278" s="31">
        <v>2</v>
      </c>
      <c r="RA278" s="31">
        <v>2</v>
      </c>
      <c r="RB278" s="31">
        <v>2</v>
      </c>
      <c r="RC278" s="31">
        <v>2</v>
      </c>
      <c r="RD278" s="31">
        <v>2</v>
      </c>
      <c r="RE278" s="31">
        <v>2</v>
      </c>
      <c r="RF278" s="31">
        <v>2</v>
      </c>
      <c r="RG278" s="31">
        <v>2</v>
      </c>
      <c r="RH278" s="31">
        <v>2</v>
      </c>
      <c r="RI278" s="31">
        <v>2</v>
      </c>
      <c r="RJ278" s="31">
        <v>2</v>
      </c>
      <c r="RK278" s="31">
        <v>2</v>
      </c>
      <c r="RL278" s="31">
        <v>2</v>
      </c>
      <c r="RM278" s="31">
        <v>2</v>
      </c>
      <c r="RN278" s="31">
        <v>2</v>
      </c>
      <c r="RO278" s="31">
        <v>2</v>
      </c>
      <c r="RP278" s="31">
        <v>2</v>
      </c>
      <c r="RQ278" s="31">
        <v>2</v>
      </c>
      <c r="RR278" s="31">
        <v>2</v>
      </c>
      <c r="RS278" s="31">
        <v>2</v>
      </c>
      <c r="RT278" s="31" t="s">
        <v>1638</v>
      </c>
      <c r="RU278" s="31" t="s">
        <v>1639</v>
      </c>
      <c r="RX278" s="31">
        <v>4</v>
      </c>
      <c r="RY278" s="31">
        <v>1</v>
      </c>
      <c r="RZ278" s="31">
        <v>2</v>
      </c>
      <c r="SA278" s="31">
        <v>2</v>
      </c>
      <c r="SB278" s="31">
        <v>2</v>
      </c>
      <c r="SC278" s="31">
        <v>2</v>
      </c>
      <c r="SD278" s="31">
        <v>4</v>
      </c>
      <c r="SE278" s="31">
        <v>1</v>
      </c>
      <c r="SF278" s="31">
        <v>2</v>
      </c>
      <c r="SG278" s="31">
        <v>2</v>
      </c>
      <c r="SH278" s="31">
        <v>2</v>
      </c>
      <c r="SI278" s="31">
        <v>2</v>
      </c>
      <c r="SJ278" s="31">
        <v>2</v>
      </c>
      <c r="SK278" s="31">
        <v>2</v>
      </c>
      <c r="SL278" s="31">
        <v>2</v>
      </c>
      <c r="SM278" s="31" t="s">
        <v>1550</v>
      </c>
      <c r="SO278" s="31">
        <v>2</v>
      </c>
      <c r="SP278" s="31">
        <v>2</v>
      </c>
      <c r="SQ278" s="31">
        <v>2</v>
      </c>
      <c r="SR278" s="31">
        <v>2</v>
      </c>
      <c r="SS278" s="31">
        <v>2</v>
      </c>
      <c r="ST278" s="31">
        <v>2</v>
      </c>
      <c r="SU278" s="31">
        <v>2</v>
      </c>
      <c r="SV278" s="31">
        <v>2</v>
      </c>
      <c r="SW278" s="31" t="s">
        <v>1640</v>
      </c>
      <c r="SX278" s="31">
        <v>3</v>
      </c>
      <c r="SZ278" s="31">
        <v>2</v>
      </c>
      <c r="TA278" s="31">
        <v>2</v>
      </c>
      <c r="TB278" s="31">
        <v>2</v>
      </c>
      <c r="TC278" s="31">
        <v>1</v>
      </c>
      <c r="TD278" s="31">
        <v>2</v>
      </c>
      <c r="TE278" s="31">
        <v>2</v>
      </c>
      <c r="TF278" s="31">
        <v>2</v>
      </c>
      <c r="TG278" s="31">
        <v>1</v>
      </c>
      <c r="TH278" s="31" t="s">
        <v>1640</v>
      </c>
      <c r="TJ278" s="31" t="s">
        <v>1550</v>
      </c>
      <c r="TK278" s="31" t="s">
        <v>1640</v>
      </c>
      <c r="TQ278" s="31">
        <v>3</v>
      </c>
      <c r="TS278" s="31">
        <v>2</v>
      </c>
      <c r="TT278" s="31">
        <v>2</v>
      </c>
      <c r="TU278" s="31">
        <v>2</v>
      </c>
      <c r="TV278" s="31">
        <v>1</v>
      </c>
      <c r="TW278" s="31">
        <v>2</v>
      </c>
      <c r="TX278" s="31">
        <v>2</v>
      </c>
      <c r="TY278" s="31">
        <v>2</v>
      </c>
      <c r="TZ278" s="31">
        <v>1</v>
      </c>
      <c r="UA278" s="31">
        <v>1</v>
      </c>
    </row>
    <row r="279" spans="1:547" s="31" customFormat="1" ht="13.5" customHeight="1">
      <c r="A279" s="31">
        <f t="shared" si="4"/>
        <v>277</v>
      </c>
      <c r="B279" s="31">
        <v>278</v>
      </c>
      <c r="C279" s="31">
        <v>26</v>
      </c>
      <c r="D279" s="31" t="s">
        <v>1543</v>
      </c>
      <c r="E279" s="31" t="s">
        <v>1646</v>
      </c>
      <c r="H279" s="31">
        <v>42300</v>
      </c>
      <c r="I279" s="31">
        <v>15384</v>
      </c>
      <c r="J279" s="31">
        <v>1</v>
      </c>
      <c r="K279" s="31">
        <v>1</v>
      </c>
      <c r="L279" s="31">
        <v>1</v>
      </c>
      <c r="M279" s="31">
        <v>1</v>
      </c>
      <c r="N279" s="31">
        <v>1</v>
      </c>
      <c r="O279" s="31">
        <v>1</v>
      </c>
      <c r="P279" s="31">
        <v>1</v>
      </c>
      <c r="Q279" s="31">
        <v>1</v>
      </c>
      <c r="R279" s="31">
        <v>41791</v>
      </c>
      <c r="S279" s="31">
        <v>41791</v>
      </c>
      <c r="T279" s="31">
        <v>42248</v>
      </c>
      <c r="V279" s="31">
        <v>42483</v>
      </c>
      <c r="W279" s="31">
        <v>2</v>
      </c>
      <c r="X279" s="31">
        <v>1</v>
      </c>
      <c r="Y279" s="31">
        <v>2</v>
      </c>
      <c r="Z279" s="31">
        <v>2</v>
      </c>
      <c r="AA279" s="31">
        <v>2</v>
      </c>
      <c r="AB279" s="31">
        <v>2</v>
      </c>
      <c r="AC279" s="31">
        <v>2</v>
      </c>
      <c r="AD279" s="31">
        <v>1</v>
      </c>
      <c r="AE279" s="31">
        <v>1</v>
      </c>
      <c r="AH279" s="31">
        <v>2</v>
      </c>
      <c r="AI279" s="31">
        <v>1</v>
      </c>
      <c r="AJ279" s="31">
        <v>2</v>
      </c>
      <c r="AK279" s="31">
        <v>4</v>
      </c>
      <c r="AL279" s="31">
        <v>2</v>
      </c>
      <c r="AN279" s="31">
        <v>1</v>
      </c>
      <c r="AO279" s="31">
        <v>2</v>
      </c>
      <c r="AP279" s="31">
        <v>2</v>
      </c>
      <c r="AQ279" s="31">
        <v>1</v>
      </c>
      <c r="AR279" s="31">
        <v>1</v>
      </c>
      <c r="AS279" s="31">
        <v>1</v>
      </c>
      <c r="AT279" s="31">
        <v>1</v>
      </c>
      <c r="AU279" s="31">
        <v>2</v>
      </c>
      <c r="AW279" s="31">
        <v>1</v>
      </c>
      <c r="AY279" s="31">
        <v>2</v>
      </c>
      <c r="AZ279" s="31">
        <v>1</v>
      </c>
      <c r="BA279" s="31">
        <v>1</v>
      </c>
      <c r="BB279" s="31">
        <v>2</v>
      </c>
      <c r="BD279" s="31">
        <v>1</v>
      </c>
      <c r="BE279" s="31">
        <v>2</v>
      </c>
      <c r="BF279" s="31">
        <v>2</v>
      </c>
      <c r="BG279" s="31">
        <v>2</v>
      </c>
      <c r="BH279" s="31">
        <v>1</v>
      </c>
      <c r="BI279" s="31">
        <v>2</v>
      </c>
      <c r="BK279" s="31">
        <v>1</v>
      </c>
      <c r="BL279" s="31">
        <v>2</v>
      </c>
      <c r="BM279" s="31">
        <v>2</v>
      </c>
      <c r="BN279" s="31">
        <v>2</v>
      </c>
      <c r="BO279" s="31">
        <v>2</v>
      </c>
      <c r="BP279" s="31">
        <v>2</v>
      </c>
      <c r="BQ279" s="31">
        <v>1</v>
      </c>
      <c r="BT279" s="31">
        <v>2</v>
      </c>
      <c r="BU279" s="31">
        <v>2</v>
      </c>
      <c r="BV279" s="31">
        <v>2</v>
      </c>
      <c r="BW279" s="31">
        <v>2</v>
      </c>
      <c r="BX279" s="31">
        <v>2</v>
      </c>
      <c r="BY279" s="31">
        <v>1</v>
      </c>
      <c r="BZ279" s="31">
        <v>2</v>
      </c>
      <c r="CA279" s="31">
        <v>2</v>
      </c>
      <c r="CB279" s="31">
        <v>2</v>
      </c>
      <c r="CC279" s="31">
        <v>2</v>
      </c>
      <c r="CD279" s="31">
        <v>1</v>
      </c>
      <c r="CH279" s="31">
        <v>1</v>
      </c>
      <c r="CM279" s="31">
        <v>1</v>
      </c>
      <c r="CN279" s="31">
        <v>6</v>
      </c>
      <c r="CO279" s="31">
        <v>11</v>
      </c>
      <c r="DA279" s="31">
        <v>1</v>
      </c>
      <c r="DB279" s="31">
        <v>2</v>
      </c>
      <c r="DC279" s="31">
        <v>4</v>
      </c>
      <c r="DF279" s="31">
        <v>2</v>
      </c>
      <c r="DG279" s="31">
        <v>2</v>
      </c>
      <c r="DH279" s="31">
        <v>3</v>
      </c>
      <c r="DI279" s="31">
        <v>3</v>
      </c>
      <c r="DJ279" s="31">
        <v>3</v>
      </c>
      <c r="DK279" s="31">
        <v>3</v>
      </c>
      <c r="DL279" s="31">
        <v>4</v>
      </c>
      <c r="DM279" s="31">
        <v>4</v>
      </c>
      <c r="DN279" s="31">
        <v>4</v>
      </c>
      <c r="DO279" s="31">
        <v>4</v>
      </c>
      <c r="DP279" s="31">
        <v>4</v>
      </c>
      <c r="DQ279" s="31">
        <v>4</v>
      </c>
      <c r="DR279" s="31">
        <v>40</v>
      </c>
      <c r="DS279" s="31">
        <v>0.478388998035363</v>
      </c>
      <c r="DT279" s="31">
        <v>41</v>
      </c>
      <c r="DU279" s="31">
        <v>33</v>
      </c>
      <c r="DV279" s="31">
        <v>211</v>
      </c>
      <c r="DW279" s="31" t="s">
        <v>1545</v>
      </c>
      <c r="EB279" s="31">
        <v>0.72</v>
      </c>
      <c r="EC279" s="31">
        <v>0.5</v>
      </c>
      <c r="ED279" s="31">
        <v>1.1000000000000001</v>
      </c>
      <c r="EE279" s="31" t="s">
        <v>1546</v>
      </c>
      <c r="EV279" s="31">
        <v>2</v>
      </c>
      <c r="EW279" s="31">
        <v>2</v>
      </c>
      <c r="EX279" s="31">
        <v>2</v>
      </c>
      <c r="EY279" s="31">
        <v>2</v>
      </c>
      <c r="FD279" s="31">
        <v>59</v>
      </c>
      <c r="FE279" s="31">
        <v>64</v>
      </c>
      <c r="FF279" s="31">
        <v>0.27</v>
      </c>
      <c r="FG279" s="31">
        <v>0.32</v>
      </c>
      <c r="FH279" s="31">
        <v>11</v>
      </c>
      <c r="FI279" s="31">
        <v>95</v>
      </c>
      <c r="FJ279" s="31">
        <v>0</v>
      </c>
      <c r="FK279" s="31">
        <v>1</v>
      </c>
      <c r="FL279" s="31">
        <v>2</v>
      </c>
      <c r="FM279" s="31">
        <v>1</v>
      </c>
      <c r="FN279" s="31">
        <v>2</v>
      </c>
      <c r="FO279" s="31">
        <v>2</v>
      </c>
      <c r="FP279" s="31">
        <v>2</v>
      </c>
      <c r="FQ279" s="31">
        <v>2</v>
      </c>
      <c r="FR279" s="31">
        <v>2</v>
      </c>
      <c r="FS279" s="31">
        <v>4</v>
      </c>
      <c r="FT279" s="31">
        <v>2</v>
      </c>
      <c r="FU279" s="31">
        <v>2</v>
      </c>
      <c r="FV279" s="31">
        <v>2</v>
      </c>
      <c r="FW279" s="31">
        <v>1</v>
      </c>
      <c r="FX279" s="31">
        <v>1</v>
      </c>
      <c r="FY279" s="31">
        <v>2</v>
      </c>
      <c r="GA279" s="31">
        <v>2</v>
      </c>
      <c r="GB279" s="31">
        <v>2</v>
      </c>
      <c r="GC279" s="31">
        <v>2</v>
      </c>
      <c r="GE279" s="31">
        <v>2</v>
      </c>
      <c r="GH279" s="31">
        <v>2</v>
      </c>
      <c r="GJ279" s="31">
        <v>2</v>
      </c>
      <c r="GL279" s="31">
        <v>2</v>
      </c>
      <c r="GO279" s="31">
        <v>2</v>
      </c>
      <c r="GQ279" s="31">
        <v>1</v>
      </c>
      <c r="GS279" s="31">
        <v>2</v>
      </c>
      <c r="GU279" s="31">
        <v>2</v>
      </c>
      <c r="GW279" s="31">
        <v>2</v>
      </c>
      <c r="GY279" s="31">
        <v>2</v>
      </c>
      <c r="HA279" s="31">
        <v>2</v>
      </c>
      <c r="HB279" s="31" t="s">
        <v>355</v>
      </c>
      <c r="HM279" s="31">
        <v>2</v>
      </c>
      <c r="HP279" s="31">
        <v>2</v>
      </c>
      <c r="HQ279" s="31">
        <v>2</v>
      </c>
      <c r="HR279" s="31">
        <v>2</v>
      </c>
      <c r="HS279" s="31">
        <v>2</v>
      </c>
      <c r="HT279" s="31">
        <v>2</v>
      </c>
      <c r="HU279" s="31">
        <v>2</v>
      </c>
      <c r="HV279" s="31">
        <v>2</v>
      </c>
      <c r="HW279" s="31" t="s">
        <v>1547</v>
      </c>
      <c r="HZ279" s="31">
        <v>2</v>
      </c>
      <c r="IA279" s="31">
        <v>2</v>
      </c>
      <c r="IB279" s="31">
        <v>2</v>
      </c>
      <c r="IC279" s="31">
        <v>2</v>
      </c>
      <c r="ID279" s="31">
        <v>2</v>
      </c>
      <c r="IE279" s="31">
        <v>2</v>
      </c>
      <c r="IF279" s="31">
        <v>2</v>
      </c>
      <c r="IJ279" s="31">
        <v>2</v>
      </c>
      <c r="IK279" s="31">
        <v>2</v>
      </c>
      <c r="IL279" s="31">
        <v>2</v>
      </c>
      <c r="IM279" s="31">
        <v>2</v>
      </c>
      <c r="IN279" s="31">
        <v>2</v>
      </c>
      <c r="IO279" s="31">
        <v>2</v>
      </c>
      <c r="IP279" s="31">
        <v>2</v>
      </c>
      <c r="IT279" s="31">
        <v>2</v>
      </c>
      <c r="IU279" s="31">
        <v>2</v>
      </c>
      <c r="IV279" s="31">
        <v>2</v>
      </c>
      <c r="IW279" s="31">
        <v>2</v>
      </c>
      <c r="IX279" s="31">
        <v>2</v>
      </c>
      <c r="IY279" s="31">
        <v>2</v>
      </c>
      <c r="IZ279" s="31">
        <v>2</v>
      </c>
      <c r="JD279" s="31">
        <v>2</v>
      </c>
      <c r="JE279" s="31">
        <v>2</v>
      </c>
      <c r="JF279" s="31">
        <v>2</v>
      </c>
      <c r="JG279" s="31">
        <v>2</v>
      </c>
      <c r="JH279" s="31">
        <v>2</v>
      </c>
      <c r="JI279" s="31">
        <v>2</v>
      </c>
      <c r="JJ279" s="31">
        <v>2</v>
      </c>
      <c r="JQ279" s="31" t="s">
        <v>383</v>
      </c>
      <c r="JZ279" s="31">
        <v>2</v>
      </c>
      <c r="KA279" s="31" t="s">
        <v>1647</v>
      </c>
      <c r="KB279" s="31">
        <v>93</v>
      </c>
      <c r="KC279" s="31">
        <v>2</v>
      </c>
      <c r="KD279" s="31" t="s">
        <v>383</v>
      </c>
      <c r="KE279" s="31">
        <v>70</v>
      </c>
      <c r="LA279" s="31" t="s">
        <v>1648</v>
      </c>
      <c r="LB279" s="31" t="s">
        <v>359</v>
      </c>
      <c r="LC279" s="31">
        <v>2</v>
      </c>
      <c r="LE279" s="31" t="s">
        <v>1649</v>
      </c>
      <c r="LF279" s="31">
        <v>2</v>
      </c>
      <c r="LG279" s="31">
        <v>2</v>
      </c>
      <c r="LH279" s="31">
        <v>2</v>
      </c>
      <c r="LI279" s="31">
        <v>2</v>
      </c>
      <c r="LK279" s="31">
        <v>2</v>
      </c>
      <c r="LM279" s="31">
        <v>2</v>
      </c>
      <c r="LO279" s="31">
        <v>2</v>
      </c>
      <c r="LQ279" s="31">
        <v>2</v>
      </c>
      <c r="LS279" s="31">
        <v>2</v>
      </c>
      <c r="LU279" s="31">
        <v>2</v>
      </c>
      <c r="LW279" s="31">
        <v>2</v>
      </c>
      <c r="LY279" s="31">
        <v>2</v>
      </c>
      <c r="MA279" s="31">
        <v>2</v>
      </c>
      <c r="MC279" s="31">
        <v>2</v>
      </c>
      <c r="ME279" s="31">
        <v>2</v>
      </c>
      <c r="MG279" s="31">
        <v>2</v>
      </c>
      <c r="MI279" s="31">
        <v>2</v>
      </c>
      <c r="MK279" s="31">
        <v>2</v>
      </c>
      <c r="MM279" s="31">
        <v>2</v>
      </c>
      <c r="MO279" s="31">
        <v>2</v>
      </c>
      <c r="MQ279" s="31">
        <v>2</v>
      </c>
      <c r="MS279" s="31">
        <v>2</v>
      </c>
      <c r="MU279" s="31">
        <v>2</v>
      </c>
      <c r="MW279" s="31">
        <v>2</v>
      </c>
      <c r="MY279" s="31" t="s">
        <v>355</v>
      </c>
      <c r="NA279" s="31">
        <v>2</v>
      </c>
      <c r="NC279" s="31">
        <v>2</v>
      </c>
      <c r="NE279" s="31">
        <v>2</v>
      </c>
      <c r="NG279" s="31">
        <v>2</v>
      </c>
      <c r="NI279" s="31">
        <v>2</v>
      </c>
      <c r="NK279" s="31">
        <v>2</v>
      </c>
      <c r="NM279" s="31">
        <v>2</v>
      </c>
      <c r="NO279" s="31">
        <v>2</v>
      </c>
      <c r="NQ279" s="31">
        <v>2</v>
      </c>
      <c r="NS279" s="31">
        <v>2</v>
      </c>
      <c r="NU279" s="31">
        <v>2</v>
      </c>
      <c r="NW279" s="31">
        <v>2</v>
      </c>
      <c r="NY279" s="31">
        <v>2</v>
      </c>
      <c r="OA279" s="31">
        <v>2</v>
      </c>
      <c r="OC279" s="31">
        <v>2</v>
      </c>
      <c r="OE279" s="31">
        <v>2</v>
      </c>
      <c r="OG279" s="31">
        <v>2</v>
      </c>
      <c r="OI279" s="31">
        <v>2</v>
      </c>
      <c r="OK279" s="31">
        <v>2</v>
      </c>
      <c r="OM279" s="31">
        <v>2</v>
      </c>
      <c r="OO279" s="31">
        <v>2</v>
      </c>
      <c r="OQ279" s="31" t="s">
        <v>355</v>
      </c>
      <c r="OS279" s="31">
        <v>2</v>
      </c>
      <c r="OU279" s="31">
        <v>2</v>
      </c>
      <c r="OW279" s="31">
        <v>2</v>
      </c>
      <c r="OY279" s="31">
        <v>2</v>
      </c>
      <c r="PA279" s="31">
        <v>2</v>
      </c>
      <c r="PC279" s="31">
        <v>2</v>
      </c>
      <c r="PE279" s="31">
        <v>2</v>
      </c>
      <c r="PG279" s="31">
        <v>2</v>
      </c>
      <c r="PI279" s="31">
        <v>2</v>
      </c>
      <c r="PK279" s="31">
        <v>2</v>
      </c>
      <c r="PM279" s="31">
        <v>2</v>
      </c>
      <c r="PO279" s="31">
        <v>2</v>
      </c>
      <c r="PQ279" s="31">
        <v>2</v>
      </c>
      <c r="PS279" s="31">
        <v>2</v>
      </c>
      <c r="PU279" s="31">
        <v>2</v>
      </c>
      <c r="PW279" s="31">
        <v>2</v>
      </c>
      <c r="PY279" s="31">
        <v>2</v>
      </c>
      <c r="QA279" s="31">
        <v>2</v>
      </c>
      <c r="QC279" s="31">
        <v>2</v>
      </c>
      <c r="QE279" s="31">
        <v>2</v>
      </c>
      <c r="QG279" s="31">
        <v>2</v>
      </c>
      <c r="QI279" s="31" t="s">
        <v>355</v>
      </c>
      <c r="QK279" s="31">
        <v>1</v>
      </c>
      <c r="QL279" s="31">
        <v>2</v>
      </c>
      <c r="QM279" s="31">
        <v>2</v>
      </c>
      <c r="QN279" s="31">
        <v>2</v>
      </c>
      <c r="QO279" s="31">
        <v>2</v>
      </c>
      <c r="QP279" s="31">
        <v>2</v>
      </c>
      <c r="QQ279" s="31">
        <v>2</v>
      </c>
      <c r="QR279" s="31">
        <v>2</v>
      </c>
      <c r="QS279" s="31">
        <v>2</v>
      </c>
      <c r="QT279" s="31">
        <v>2</v>
      </c>
      <c r="QU279" s="31">
        <v>2</v>
      </c>
      <c r="QV279" s="31">
        <v>2</v>
      </c>
      <c r="QW279" s="31">
        <v>2</v>
      </c>
      <c r="QX279" s="31">
        <v>2</v>
      </c>
      <c r="QY279" s="31">
        <v>2</v>
      </c>
      <c r="QZ279" s="31">
        <v>2</v>
      </c>
      <c r="RA279" s="31">
        <v>2</v>
      </c>
      <c r="RB279" s="31">
        <v>2</v>
      </c>
      <c r="RC279" s="31">
        <v>2</v>
      </c>
      <c r="RD279" s="31">
        <v>2</v>
      </c>
      <c r="RE279" s="31">
        <v>2</v>
      </c>
      <c r="RF279" s="31">
        <v>2</v>
      </c>
      <c r="RG279" s="31">
        <v>2</v>
      </c>
      <c r="RH279" s="31">
        <v>2</v>
      </c>
      <c r="RI279" s="31">
        <v>2</v>
      </c>
      <c r="RJ279" s="31">
        <v>2</v>
      </c>
      <c r="RK279" s="31">
        <v>2</v>
      </c>
      <c r="RL279" s="31">
        <v>2</v>
      </c>
      <c r="RM279" s="31">
        <v>2</v>
      </c>
      <c r="RN279" s="31">
        <v>2</v>
      </c>
      <c r="RO279" s="31">
        <v>2</v>
      </c>
      <c r="RP279" s="31">
        <v>2</v>
      </c>
      <c r="RQ279" s="31">
        <v>2</v>
      </c>
      <c r="RR279" s="31">
        <v>1</v>
      </c>
      <c r="RS279" s="31">
        <v>1</v>
      </c>
      <c r="RT279" s="31" t="s">
        <v>1623</v>
      </c>
      <c r="RU279" s="31" t="s">
        <v>1623</v>
      </c>
      <c r="RX279" s="31">
        <v>5</v>
      </c>
      <c r="RY279" s="31">
        <v>2</v>
      </c>
      <c r="RZ279" s="31">
        <v>2</v>
      </c>
      <c r="SA279" s="31">
        <v>2</v>
      </c>
      <c r="SB279" s="31">
        <v>2</v>
      </c>
      <c r="SC279" s="31">
        <v>2</v>
      </c>
      <c r="SD279" s="31">
        <v>5</v>
      </c>
      <c r="SE279" s="31">
        <v>2</v>
      </c>
      <c r="SF279" s="31">
        <v>2</v>
      </c>
      <c r="SG279" s="31">
        <v>2</v>
      </c>
      <c r="SH279" s="31">
        <v>2</v>
      </c>
      <c r="SI279" s="31">
        <v>2</v>
      </c>
      <c r="SJ279" s="31">
        <v>2</v>
      </c>
      <c r="SK279" s="31">
        <v>2</v>
      </c>
      <c r="SL279" s="31">
        <v>2</v>
      </c>
      <c r="SM279" s="31" t="s">
        <v>1550</v>
      </c>
      <c r="SO279" s="31">
        <v>2</v>
      </c>
      <c r="SP279" s="31">
        <v>2</v>
      </c>
      <c r="SQ279" s="31">
        <v>2</v>
      </c>
      <c r="SR279" s="31">
        <v>2</v>
      </c>
      <c r="SS279" s="31">
        <v>2</v>
      </c>
      <c r="ST279" s="31">
        <v>2</v>
      </c>
      <c r="SU279" s="31">
        <v>2</v>
      </c>
      <c r="SV279" s="31">
        <v>2</v>
      </c>
      <c r="SW279" s="31" t="s">
        <v>1551</v>
      </c>
      <c r="SX279" s="31">
        <v>5</v>
      </c>
      <c r="SZ279" s="31">
        <v>2</v>
      </c>
      <c r="TA279" s="31">
        <v>2</v>
      </c>
      <c r="TB279" s="31">
        <v>2</v>
      </c>
      <c r="TC279" s="31">
        <v>2</v>
      </c>
      <c r="TD279" s="31">
        <v>2</v>
      </c>
      <c r="TE279" s="31">
        <v>2</v>
      </c>
      <c r="TF279" s="31">
        <v>2</v>
      </c>
      <c r="TG279" s="31">
        <v>2</v>
      </c>
      <c r="TH279" s="31" t="s">
        <v>1442</v>
      </c>
      <c r="TJ279" s="31" t="s">
        <v>1550</v>
      </c>
      <c r="TK279" s="31" t="s">
        <v>1551</v>
      </c>
      <c r="TL279" s="31" t="s">
        <v>1442</v>
      </c>
      <c r="TQ279" s="31">
        <v>15</v>
      </c>
      <c r="TS279" s="31">
        <v>2</v>
      </c>
      <c r="TT279" s="31">
        <v>2</v>
      </c>
      <c r="TU279" s="31">
        <v>2</v>
      </c>
      <c r="TV279" s="31">
        <v>2</v>
      </c>
      <c r="TW279" s="31">
        <v>2</v>
      </c>
      <c r="TX279" s="31">
        <v>2</v>
      </c>
      <c r="TY279" s="31">
        <v>2</v>
      </c>
      <c r="TZ279" s="31">
        <v>1</v>
      </c>
      <c r="UA279" s="31">
        <v>1</v>
      </c>
    </row>
    <row r="280" spans="1:547" s="31" customFormat="1" ht="13.5" customHeight="1">
      <c r="A280" s="31">
        <f t="shared" si="4"/>
        <v>278</v>
      </c>
      <c r="B280" s="31">
        <v>279</v>
      </c>
      <c r="C280" s="31">
        <v>27</v>
      </c>
      <c r="D280" s="31" t="s">
        <v>1543</v>
      </c>
      <c r="E280" s="31" t="s">
        <v>1650</v>
      </c>
      <c r="H280" s="31">
        <v>42282</v>
      </c>
      <c r="I280" s="31">
        <v>15855</v>
      </c>
      <c r="J280" s="31">
        <v>2</v>
      </c>
      <c r="K280" s="31">
        <v>1</v>
      </c>
      <c r="L280" s="31">
        <v>4</v>
      </c>
      <c r="M280" s="31">
        <v>2</v>
      </c>
      <c r="N280" s="31">
        <v>4</v>
      </c>
      <c r="O280" s="31">
        <v>2</v>
      </c>
      <c r="P280" s="31">
        <v>4</v>
      </c>
      <c r="Q280" s="31">
        <v>2</v>
      </c>
      <c r="R280" s="31">
        <v>42125</v>
      </c>
      <c r="S280" s="31">
        <v>42156</v>
      </c>
      <c r="T280" s="31">
        <v>42206</v>
      </c>
      <c r="W280" s="31">
        <v>1</v>
      </c>
      <c r="X280" s="31">
        <v>2</v>
      </c>
      <c r="Y280" s="31">
        <v>2</v>
      </c>
      <c r="Z280" s="31">
        <v>2</v>
      </c>
      <c r="AA280" s="31">
        <v>2</v>
      </c>
      <c r="AB280" s="31">
        <v>2</v>
      </c>
      <c r="AC280" s="31">
        <v>2</v>
      </c>
      <c r="AD280" s="31">
        <v>2</v>
      </c>
      <c r="AE280" s="31">
        <v>2</v>
      </c>
      <c r="AF280" s="31">
        <v>2</v>
      </c>
      <c r="AG280" s="31">
        <v>1</v>
      </c>
      <c r="AH280" s="31">
        <v>2</v>
      </c>
      <c r="AI280" s="31">
        <v>6</v>
      </c>
      <c r="AJ280" s="31">
        <v>2</v>
      </c>
      <c r="AK280" s="31">
        <v>4</v>
      </c>
      <c r="AL280" s="31">
        <v>2</v>
      </c>
      <c r="AN280" s="31">
        <v>2</v>
      </c>
      <c r="AO280" s="31">
        <v>2</v>
      </c>
      <c r="AP280" s="31">
        <v>2</v>
      </c>
      <c r="AQ280" s="31">
        <v>2</v>
      </c>
      <c r="AR280" s="31">
        <v>2</v>
      </c>
      <c r="AS280" s="31">
        <v>2</v>
      </c>
      <c r="AT280" s="31">
        <v>2</v>
      </c>
      <c r="AU280" s="31">
        <v>2</v>
      </c>
      <c r="AW280" s="31">
        <v>1</v>
      </c>
      <c r="AX280" s="31">
        <v>1</v>
      </c>
      <c r="AY280" s="31">
        <v>2</v>
      </c>
      <c r="AZ280" s="31">
        <v>1</v>
      </c>
      <c r="BA280" s="31">
        <v>1</v>
      </c>
      <c r="BB280" s="31">
        <v>2</v>
      </c>
      <c r="BD280" s="31">
        <v>2</v>
      </c>
      <c r="BE280" s="31">
        <v>1</v>
      </c>
      <c r="BF280" s="31">
        <v>2</v>
      </c>
      <c r="BG280" s="31">
        <v>2</v>
      </c>
      <c r="BH280" s="31">
        <v>2</v>
      </c>
      <c r="BI280" s="31">
        <v>2</v>
      </c>
      <c r="BK280" s="31">
        <v>2</v>
      </c>
      <c r="BL280" s="31">
        <v>2</v>
      </c>
      <c r="BM280" s="31">
        <v>2</v>
      </c>
      <c r="BN280" s="31">
        <v>2</v>
      </c>
      <c r="BO280" s="31">
        <v>2</v>
      </c>
      <c r="BP280" s="31">
        <v>2</v>
      </c>
      <c r="BQ280" s="31">
        <v>4</v>
      </c>
      <c r="BT280" s="31">
        <v>2</v>
      </c>
      <c r="BU280" s="31">
        <v>2</v>
      </c>
      <c r="BV280" s="31">
        <v>2</v>
      </c>
      <c r="BW280" s="31">
        <v>2</v>
      </c>
      <c r="BX280" s="31">
        <v>2</v>
      </c>
      <c r="BY280" s="31">
        <v>1</v>
      </c>
      <c r="BZ280" s="31">
        <v>2</v>
      </c>
      <c r="CA280" s="31">
        <v>2</v>
      </c>
      <c r="CB280" s="31">
        <v>2</v>
      </c>
      <c r="CC280" s="31">
        <v>2</v>
      </c>
      <c r="CD280" s="31">
        <v>1</v>
      </c>
      <c r="CH280" s="31">
        <v>1</v>
      </c>
      <c r="CM280" s="31">
        <v>5</v>
      </c>
      <c r="DA280" s="31">
        <v>2</v>
      </c>
      <c r="DF280" s="31">
        <v>4</v>
      </c>
      <c r="DG280" s="31">
        <v>4</v>
      </c>
      <c r="DH280" s="31">
        <v>4</v>
      </c>
      <c r="DI280" s="31">
        <v>3</v>
      </c>
      <c r="DJ280" s="31">
        <v>3</v>
      </c>
      <c r="DK280" s="31">
        <v>3</v>
      </c>
      <c r="DL280" s="31">
        <v>4</v>
      </c>
      <c r="DM280" s="31">
        <v>4</v>
      </c>
      <c r="DN280" s="31">
        <v>4</v>
      </c>
      <c r="DO280" s="31">
        <v>4</v>
      </c>
      <c r="DP280" s="31">
        <v>4</v>
      </c>
      <c r="DQ280" s="31">
        <v>4</v>
      </c>
      <c r="DR280" s="31">
        <v>45</v>
      </c>
      <c r="DS280" s="31">
        <v>0.58160828025477695</v>
      </c>
      <c r="DX280" s="31">
        <v>4.0999999999999899</v>
      </c>
      <c r="DY280" s="31">
        <v>3.2</v>
      </c>
      <c r="DZ280" s="31">
        <v>5.4</v>
      </c>
      <c r="EA280" s="31" t="s">
        <v>1558</v>
      </c>
      <c r="EB280" s="31">
        <v>0.9</v>
      </c>
      <c r="EC280" s="31">
        <v>0.7</v>
      </c>
      <c r="ED280" s="31">
        <v>1.3</v>
      </c>
      <c r="EE280" s="31" t="s">
        <v>1546</v>
      </c>
      <c r="EF280" s="31">
        <v>166</v>
      </c>
      <c r="EH280" s="31">
        <v>190</v>
      </c>
      <c r="EI280" s="31" t="s">
        <v>1546</v>
      </c>
      <c r="EJ280" s="31">
        <v>39</v>
      </c>
      <c r="EK280" s="31">
        <v>40</v>
      </c>
      <c r="EM280" s="31" t="s">
        <v>1546</v>
      </c>
      <c r="EN280" s="31">
        <v>99</v>
      </c>
      <c r="EO280" s="31">
        <v>60</v>
      </c>
      <c r="EP280" s="31">
        <v>130</v>
      </c>
      <c r="EQ280" s="31" t="s">
        <v>1546</v>
      </c>
      <c r="ER280" s="31">
        <v>141</v>
      </c>
      <c r="ES280" s="31">
        <v>35</v>
      </c>
      <c r="ET280" s="31">
        <v>150</v>
      </c>
      <c r="EU280" s="31" t="s">
        <v>1546</v>
      </c>
      <c r="EV280" s="31">
        <v>1</v>
      </c>
      <c r="EW280" s="31">
        <v>2</v>
      </c>
      <c r="EX280" s="31">
        <v>2</v>
      </c>
      <c r="EY280" s="31">
        <v>1</v>
      </c>
      <c r="FD280" s="31">
        <v>87</v>
      </c>
      <c r="FE280" s="31">
        <v>92</v>
      </c>
      <c r="FF280" s="31">
        <v>0.97</v>
      </c>
      <c r="FG280" s="31">
        <v>0.71</v>
      </c>
      <c r="FH280" s="31">
        <v>95</v>
      </c>
      <c r="FK280" s="31">
        <v>1</v>
      </c>
      <c r="FL280" s="31">
        <v>2</v>
      </c>
      <c r="FM280" s="31">
        <v>2</v>
      </c>
      <c r="FN280" s="31">
        <v>2</v>
      </c>
      <c r="FO280" s="31">
        <v>2</v>
      </c>
      <c r="FP280" s="31">
        <v>2</v>
      </c>
      <c r="FQ280" s="31">
        <v>2</v>
      </c>
      <c r="FR280" s="31">
        <v>2</v>
      </c>
      <c r="FS280" s="31">
        <v>4</v>
      </c>
      <c r="FT280" s="31">
        <v>2</v>
      </c>
      <c r="FU280" s="31">
        <v>2</v>
      </c>
      <c r="FV280" s="31">
        <v>2</v>
      </c>
      <c r="FW280" s="31">
        <v>1</v>
      </c>
      <c r="FX280" s="31">
        <v>1</v>
      </c>
      <c r="FY280" s="31">
        <v>2</v>
      </c>
      <c r="GA280" s="31">
        <v>2</v>
      </c>
      <c r="GB280" s="31">
        <v>2</v>
      </c>
      <c r="GC280" s="31">
        <v>1</v>
      </c>
      <c r="GD280" s="31">
        <v>1963</v>
      </c>
      <c r="GE280" s="31">
        <v>1</v>
      </c>
      <c r="GF280" s="31">
        <v>2001</v>
      </c>
      <c r="GH280" s="31">
        <v>2</v>
      </c>
      <c r="GJ280" s="31">
        <v>1</v>
      </c>
      <c r="GK280" s="31" t="s">
        <v>1651</v>
      </c>
      <c r="GL280" s="31">
        <v>2</v>
      </c>
      <c r="GO280" s="31">
        <v>2</v>
      </c>
      <c r="GQ280" s="31">
        <v>2</v>
      </c>
      <c r="GS280" s="31">
        <v>2</v>
      </c>
      <c r="GU280" s="31">
        <v>2</v>
      </c>
      <c r="GW280" s="31">
        <v>2</v>
      </c>
      <c r="HA280" s="31">
        <v>1</v>
      </c>
      <c r="HB280" s="31" t="s">
        <v>355</v>
      </c>
      <c r="HM280" s="31">
        <v>2</v>
      </c>
      <c r="HP280" s="31">
        <v>2</v>
      </c>
      <c r="HQ280" s="31">
        <v>2</v>
      </c>
      <c r="HR280" s="31">
        <v>2</v>
      </c>
      <c r="HS280" s="31">
        <v>2</v>
      </c>
      <c r="HT280" s="31">
        <v>2</v>
      </c>
      <c r="HU280" s="31">
        <v>2</v>
      </c>
      <c r="HV280" s="31">
        <v>2</v>
      </c>
      <c r="HW280" s="31" t="s">
        <v>1547</v>
      </c>
      <c r="HZ280" s="31">
        <v>2</v>
      </c>
      <c r="IA280" s="31">
        <v>2</v>
      </c>
      <c r="IB280" s="31">
        <v>2</v>
      </c>
      <c r="IC280" s="31">
        <v>2</v>
      </c>
      <c r="ID280" s="31">
        <v>2</v>
      </c>
      <c r="IE280" s="31">
        <v>2</v>
      </c>
      <c r="IF280" s="31">
        <v>2</v>
      </c>
      <c r="IJ280" s="31">
        <v>2</v>
      </c>
      <c r="IK280" s="31">
        <v>2</v>
      </c>
      <c r="IL280" s="31">
        <v>2</v>
      </c>
      <c r="IM280" s="31">
        <v>2</v>
      </c>
      <c r="IN280" s="31">
        <v>2</v>
      </c>
      <c r="IO280" s="31">
        <v>2</v>
      </c>
      <c r="IP280" s="31">
        <v>2</v>
      </c>
      <c r="IT280" s="31">
        <v>2</v>
      </c>
      <c r="IU280" s="31">
        <v>2</v>
      </c>
      <c r="IV280" s="31">
        <v>2</v>
      </c>
      <c r="IW280" s="31">
        <v>2</v>
      </c>
      <c r="IX280" s="31">
        <v>2</v>
      </c>
      <c r="IY280" s="31">
        <v>2</v>
      </c>
      <c r="IZ280" s="31">
        <v>2</v>
      </c>
      <c r="JD280" s="31">
        <v>2</v>
      </c>
      <c r="JE280" s="31">
        <v>2</v>
      </c>
      <c r="JF280" s="31">
        <v>2</v>
      </c>
      <c r="JG280" s="31">
        <v>2</v>
      </c>
      <c r="JH280" s="31">
        <v>2</v>
      </c>
      <c r="JI280" s="31">
        <v>2</v>
      </c>
      <c r="JJ280" s="31">
        <v>2</v>
      </c>
      <c r="JN280" s="31" t="s">
        <v>1652</v>
      </c>
      <c r="JZ280" s="31">
        <v>2</v>
      </c>
      <c r="KA280" s="31" t="s">
        <v>371</v>
      </c>
      <c r="KB280" s="31">
        <v>84</v>
      </c>
      <c r="KC280" s="31">
        <v>1</v>
      </c>
      <c r="KD280" s="31" t="s">
        <v>1563</v>
      </c>
      <c r="KE280" s="31">
        <v>84</v>
      </c>
      <c r="LA280" s="31" t="s">
        <v>1653</v>
      </c>
      <c r="LB280" s="31" t="s">
        <v>360</v>
      </c>
      <c r="LC280" s="31">
        <v>2</v>
      </c>
      <c r="LE280" s="31" t="s">
        <v>360</v>
      </c>
      <c r="LF280" s="31">
        <v>2</v>
      </c>
      <c r="LG280" s="31">
        <v>2</v>
      </c>
      <c r="LH280" s="31">
        <v>2</v>
      </c>
      <c r="LI280" s="31">
        <v>2</v>
      </c>
      <c r="LK280" s="31">
        <v>2</v>
      </c>
      <c r="LM280" s="31">
        <v>2</v>
      </c>
      <c r="LO280" s="31">
        <v>2</v>
      </c>
      <c r="LQ280" s="31">
        <v>2</v>
      </c>
      <c r="LS280" s="31">
        <v>2</v>
      </c>
      <c r="LU280" s="31">
        <v>2</v>
      </c>
      <c r="LW280" s="31">
        <v>2</v>
      </c>
      <c r="LY280" s="31">
        <v>2</v>
      </c>
      <c r="MA280" s="31">
        <v>2</v>
      </c>
      <c r="MC280" s="31">
        <v>2</v>
      </c>
      <c r="ME280" s="31">
        <v>2</v>
      </c>
      <c r="MG280" s="31">
        <v>2</v>
      </c>
      <c r="MI280" s="31">
        <v>2</v>
      </c>
      <c r="MK280" s="31">
        <v>2</v>
      </c>
      <c r="MM280" s="31">
        <v>2</v>
      </c>
      <c r="MO280" s="31">
        <v>2</v>
      </c>
      <c r="MQ280" s="31">
        <v>2</v>
      </c>
      <c r="MS280" s="31">
        <v>2</v>
      </c>
      <c r="MU280" s="31">
        <v>2</v>
      </c>
      <c r="MW280" s="31">
        <v>2</v>
      </c>
      <c r="MY280" s="31" t="s">
        <v>355</v>
      </c>
      <c r="NA280" s="31">
        <v>2</v>
      </c>
      <c r="NC280" s="31">
        <v>2</v>
      </c>
      <c r="NE280" s="31">
        <v>2</v>
      </c>
      <c r="NG280" s="31">
        <v>2</v>
      </c>
      <c r="NI280" s="31">
        <v>2</v>
      </c>
      <c r="NK280" s="31">
        <v>2</v>
      </c>
      <c r="NM280" s="31">
        <v>2</v>
      </c>
      <c r="NO280" s="31">
        <v>2</v>
      </c>
      <c r="NQ280" s="31">
        <v>2</v>
      </c>
      <c r="NS280" s="31">
        <v>2</v>
      </c>
      <c r="NU280" s="31">
        <v>2</v>
      </c>
      <c r="NW280" s="31">
        <v>2</v>
      </c>
      <c r="NY280" s="31">
        <v>2</v>
      </c>
      <c r="OA280" s="31">
        <v>2</v>
      </c>
      <c r="OC280" s="31">
        <v>2</v>
      </c>
      <c r="OE280" s="31">
        <v>2</v>
      </c>
      <c r="OG280" s="31">
        <v>2</v>
      </c>
      <c r="OI280" s="31">
        <v>2</v>
      </c>
      <c r="OK280" s="31">
        <v>2</v>
      </c>
      <c r="OM280" s="31">
        <v>2</v>
      </c>
      <c r="OO280" s="31">
        <v>2</v>
      </c>
      <c r="OQ280" s="31" t="s">
        <v>355</v>
      </c>
      <c r="OS280" s="31">
        <v>2</v>
      </c>
      <c r="OU280" s="31">
        <v>2</v>
      </c>
      <c r="OW280" s="31">
        <v>2</v>
      </c>
      <c r="OY280" s="31">
        <v>2</v>
      </c>
      <c r="PA280" s="31">
        <v>2</v>
      </c>
      <c r="PC280" s="31">
        <v>2</v>
      </c>
      <c r="PE280" s="31">
        <v>2</v>
      </c>
      <c r="PG280" s="31">
        <v>2</v>
      </c>
      <c r="PI280" s="31">
        <v>2</v>
      </c>
      <c r="PK280" s="31">
        <v>2</v>
      </c>
      <c r="PM280" s="31">
        <v>2</v>
      </c>
      <c r="PO280" s="31">
        <v>2</v>
      </c>
      <c r="PQ280" s="31">
        <v>2</v>
      </c>
      <c r="PS280" s="31">
        <v>2</v>
      </c>
      <c r="PU280" s="31">
        <v>2</v>
      </c>
      <c r="PW280" s="31">
        <v>2</v>
      </c>
      <c r="PY280" s="31">
        <v>2</v>
      </c>
      <c r="QA280" s="31">
        <v>2</v>
      </c>
      <c r="QC280" s="31">
        <v>2</v>
      </c>
      <c r="QE280" s="31">
        <v>2</v>
      </c>
      <c r="QG280" s="31">
        <v>2</v>
      </c>
      <c r="QI280" s="31" t="s">
        <v>355</v>
      </c>
      <c r="QK280" s="31">
        <v>2</v>
      </c>
      <c r="QL280" s="31">
        <v>2</v>
      </c>
      <c r="QM280" s="31">
        <v>2</v>
      </c>
      <c r="QN280" s="31">
        <v>2</v>
      </c>
      <c r="QO280" s="31">
        <v>2</v>
      </c>
      <c r="QP280" s="31">
        <v>2</v>
      </c>
      <c r="QQ280" s="31">
        <v>2</v>
      </c>
      <c r="QR280" s="31">
        <v>2</v>
      </c>
      <c r="QS280" s="31">
        <v>2</v>
      </c>
      <c r="QT280" s="31">
        <v>2</v>
      </c>
      <c r="QU280" s="31">
        <v>2</v>
      </c>
      <c r="QV280" s="31">
        <v>2</v>
      </c>
      <c r="QW280" s="31">
        <v>2</v>
      </c>
      <c r="QX280" s="31">
        <v>2</v>
      </c>
      <c r="QY280" s="31">
        <v>2</v>
      </c>
      <c r="QZ280" s="31">
        <v>2</v>
      </c>
      <c r="RA280" s="31">
        <v>2</v>
      </c>
      <c r="RB280" s="31">
        <v>2</v>
      </c>
      <c r="RC280" s="31">
        <v>2</v>
      </c>
      <c r="RD280" s="31">
        <v>2</v>
      </c>
      <c r="RE280" s="31">
        <v>2</v>
      </c>
      <c r="RF280" s="31">
        <v>2</v>
      </c>
      <c r="RG280" s="31">
        <v>2</v>
      </c>
      <c r="RH280" s="31">
        <v>2</v>
      </c>
      <c r="RI280" s="31">
        <v>2</v>
      </c>
      <c r="RJ280" s="31">
        <v>2</v>
      </c>
      <c r="RK280" s="31">
        <v>2</v>
      </c>
      <c r="RL280" s="31">
        <v>2</v>
      </c>
      <c r="RM280" s="31">
        <v>2</v>
      </c>
      <c r="RN280" s="31">
        <v>2</v>
      </c>
      <c r="RO280" s="31">
        <v>2</v>
      </c>
      <c r="RP280" s="31">
        <v>2</v>
      </c>
      <c r="RQ280" s="31">
        <v>2</v>
      </c>
      <c r="RR280" s="31">
        <v>2</v>
      </c>
      <c r="RS280" s="31">
        <v>2</v>
      </c>
      <c r="RT280" s="31" t="s">
        <v>1654</v>
      </c>
      <c r="RU280" s="31" t="s">
        <v>1654</v>
      </c>
      <c r="RX280" s="31">
        <v>5</v>
      </c>
      <c r="RY280" s="31">
        <v>2</v>
      </c>
      <c r="RZ280" s="31">
        <v>2</v>
      </c>
      <c r="SA280" s="31">
        <v>2</v>
      </c>
      <c r="SB280" s="31">
        <v>2</v>
      </c>
      <c r="SC280" s="31">
        <v>2</v>
      </c>
      <c r="SD280" s="31">
        <v>5</v>
      </c>
      <c r="SE280" s="31">
        <v>2</v>
      </c>
      <c r="SF280" s="31">
        <v>2</v>
      </c>
      <c r="SG280" s="31">
        <v>2</v>
      </c>
      <c r="SH280" s="31">
        <v>2</v>
      </c>
      <c r="SI280" s="31">
        <v>2</v>
      </c>
      <c r="SJ280" s="31">
        <v>2</v>
      </c>
      <c r="SK280" s="31">
        <v>2</v>
      </c>
      <c r="SL280" s="31">
        <v>2</v>
      </c>
      <c r="SM280" s="31" t="s">
        <v>1655</v>
      </c>
      <c r="SO280" s="31">
        <v>2</v>
      </c>
      <c r="SP280" s="31">
        <v>2</v>
      </c>
      <c r="SQ280" s="31">
        <v>2</v>
      </c>
      <c r="SR280" s="31">
        <v>2</v>
      </c>
      <c r="SS280" s="31">
        <v>2</v>
      </c>
      <c r="ST280" s="31">
        <v>2</v>
      </c>
      <c r="SU280" s="31">
        <v>2</v>
      </c>
      <c r="SV280" s="31">
        <v>1</v>
      </c>
      <c r="SW280" s="31" t="s">
        <v>1430</v>
      </c>
      <c r="SX280" s="31">
        <v>4</v>
      </c>
      <c r="SZ280" s="31">
        <v>2</v>
      </c>
      <c r="TA280" s="31">
        <v>2</v>
      </c>
      <c r="TB280" s="31">
        <v>2</v>
      </c>
      <c r="TC280" s="31">
        <v>2</v>
      </c>
      <c r="TD280" s="31">
        <v>2</v>
      </c>
      <c r="TE280" s="31">
        <v>2</v>
      </c>
      <c r="TF280" s="31">
        <v>2</v>
      </c>
      <c r="TG280" s="31">
        <v>1</v>
      </c>
      <c r="TH280" s="31" t="s">
        <v>1655</v>
      </c>
      <c r="TJ280" s="31" t="s">
        <v>1655</v>
      </c>
      <c r="TK280" s="31" t="s">
        <v>1430</v>
      </c>
      <c r="TQ280" s="31">
        <v>1</v>
      </c>
      <c r="TS280" s="31">
        <v>2</v>
      </c>
      <c r="TT280" s="31">
        <v>2</v>
      </c>
      <c r="TU280" s="31">
        <v>2</v>
      </c>
      <c r="TV280" s="31">
        <v>2</v>
      </c>
      <c r="TW280" s="31">
        <v>2</v>
      </c>
      <c r="TX280" s="31">
        <v>2</v>
      </c>
      <c r="TY280" s="31">
        <v>2</v>
      </c>
      <c r="TZ280" s="31">
        <v>1</v>
      </c>
      <c r="UA280" s="31">
        <v>1</v>
      </c>
    </row>
    <row r="281" spans="1:547" s="31" customFormat="1" ht="13.5" customHeight="1">
      <c r="A281" s="31">
        <f t="shared" si="4"/>
        <v>279</v>
      </c>
      <c r="B281" s="31">
        <v>280</v>
      </c>
      <c r="C281" s="31">
        <v>28</v>
      </c>
      <c r="D281" s="31" t="s">
        <v>1543</v>
      </c>
      <c r="E281" s="31" t="s">
        <v>1656</v>
      </c>
      <c r="H281" s="31">
        <v>42305</v>
      </c>
      <c r="I281" s="31">
        <v>17411</v>
      </c>
      <c r="J281" s="31">
        <v>2</v>
      </c>
      <c r="K281" s="31">
        <v>1</v>
      </c>
      <c r="L281" s="31">
        <v>3</v>
      </c>
      <c r="M281" s="31">
        <v>1</v>
      </c>
      <c r="N281" s="31">
        <v>3</v>
      </c>
      <c r="O281" s="31">
        <v>1</v>
      </c>
      <c r="P281" s="31">
        <v>3</v>
      </c>
      <c r="Q281" s="31">
        <v>1</v>
      </c>
      <c r="R281" s="31">
        <v>42186</v>
      </c>
      <c r="S281" s="31">
        <v>42278</v>
      </c>
      <c r="T281" s="31">
        <v>42278</v>
      </c>
      <c r="V281" s="31">
        <v>42546</v>
      </c>
      <c r="W281" s="31">
        <v>1</v>
      </c>
      <c r="X281" s="31">
        <v>2</v>
      </c>
      <c r="Y281" s="31">
        <v>2</v>
      </c>
      <c r="Z281" s="31">
        <v>2</v>
      </c>
      <c r="AA281" s="31">
        <v>2</v>
      </c>
      <c r="AB281" s="31">
        <v>2</v>
      </c>
      <c r="AC281" s="31">
        <v>2</v>
      </c>
      <c r="AD281" s="31">
        <v>2</v>
      </c>
      <c r="AE281" s="31">
        <v>3</v>
      </c>
      <c r="AF281" s="31">
        <v>1</v>
      </c>
      <c r="AG281" s="31">
        <v>2</v>
      </c>
      <c r="AH281" s="31">
        <v>1</v>
      </c>
      <c r="AI281" s="31">
        <v>6</v>
      </c>
      <c r="AJ281" s="31">
        <v>2</v>
      </c>
      <c r="AK281" s="31">
        <v>4</v>
      </c>
      <c r="AL281" s="31">
        <v>2</v>
      </c>
      <c r="AN281" s="31">
        <v>2</v>
      </c>
      <c r="AO281" s="31">
        <v>2</v>
      </c>
      <c r="AP281" s="31">
        <v>2</v>
      </c>
      <c r="AQ281" s="31">
        <v>2</v>
      </c>
      <c r="AR281" s="31">
        <v>2</v>
      </c>
      <c r="AS281" s="31">
        <v>2</v>
      </c>
      <c r="AT281" s="31">
        <v>2</v>
      </c>
      <c r="AU281" s="31">
        <v>2</v>
      </c>
      <c r="AW281" s="31">
        <v>2</v>
      </c>
      <c r="AX281" s="31">
        <v>2</v>
      </c>
      <c r="AY281" s="31">
        <v>2</v>
      </c>
      <c r="AZ281" s="31">
        <v>1</v>
      </c>
      <c r="BA281" s="31">
        <v>1</v>
      </c>
      <c r="BB281" s="31">
        <v>2</v>
      </c>
      <c r="BD281" s="31">
        <v>2</v>
      </c>
      <c r="BE281" s="31">
        <v>2</v>
      </c>
      <c r="BF281" s="31">
        <v>1</v>
      </c>
      <c r="BG281" s="31">
        <v>1</v>
      </c>
      <c r="BH281" s="31">
        <v>1</v>
      </c>
      <c r="BI281" s="31">
        <v>2</v>
      </c>
      <c r="BK281" s="31">
        <v>2</v>
      </c>
      <c r="BL281" s="31">
        <v>2</v>
      </c>
      <c r="BM281" s="31">
        <v>2</v>
      </c>
      <c r="BN281" s="31">
        <v>2</v>
      </c>
      <c r="BO281" s="31">
        <v>2</v>
      </c>
      <c r="BP281" s="31">
        <v>2</v>
      </c>
      <c r="BR281" s="31">
        <v>1</v>
      </c>
      <c r="BT281" s="31">
        <v>2</v>
      </c>
      <c r="BU281" s="31">
        <v>2</v>
      </c>
      <c r="BV281" s="31">
        <v>2</v>
      </c>
      <c r="BW281" s="31">
        <v>2</v>
      </c>
      <c r="BX281" s="31">
        <v>2</v>
      </c>
      <c r="BY281" s="31">
        <v>1</v>
      </c>
      <c r="BZ281" s="31">
        <v>2</v>
      </c>
      <c r="CA281" s="31">
        <v>2</v>
      </c>
      <c r="CB281" s="31">
        <v>2</v>
      </c>
      <c r="CC281" s="31">
        <v>2</v>
      </c>
      <c r="CD281" s="31">
        <v>1</v>
      </c>
      <c r="CH281" s="31">
        <v>1</v>
      </c>
      <c r="CM281" s="31">
        <v>25</v>
      </c>
      <c r="CN281" s="31">
        <v>23</v>
      </c>
      <c r="CO281" s="31">
        <v>18</v>
      </c>
      <c r="CP281" s="31">
        <v>19</v>
      </c>
      <c r="CQ281" s="31">
        <v>11</v>
      </c>
      <c r="DA281" s="31">
        <v>4</v>
      </c>
      <c r="DB281" s="31">
        <v>2</v>
      </c>
      <c r="DC281" s="31">
        <v>4</v>
      </c>
      <c r="DF281" s="31">
        <v>4</v>
      </c>
      <c r="DG281" s="31">
        <v>4</v>
      </c>
      <c r="DH281" s="31">
        <v>4</v>
      </c>
      <c r="DI281" s="31">
        <v>4</v>
      </c>
      <c r="DJ281" s="31">
        <v>4</v>
      </c>
      <c r="DK281" s="31">
        <v>3</v>
      </c>
      <c r="DL281" s="31">
        <v>3</v>
      </c>
      <c r="DM281" s="31">
        <v>2</v>
      </c>
      <c r="DN281" s="31">
        <v>2</v>
      </c>
      <c r="DO281" s="31">
        <v>4</v>
      </c>
      <c r="DP281" s="31">
        <v>4</v>
      </c>
      <c r="DQ281" s="31">
        <v>4</v>
      </c>
      <c r="DR281" s="31">
        <v>42</v>
      </c>
      <c r="DS281" s="31">
        <v>1.5346638655462099</v>
      </c>
      <c r="EF281" s="31">
        <v>241</v>
      </c>
      <c r="EH281" s="31">
        <v>190</v>
      </c>
      <c r="EI281" s="31" t="s">
        <v>1546</v>
      </c>
      <c r="EV281" s="31">
        <v>2</v>
      </c>
      <c r="EW281" s="31">
        <v>2</v>
      </c>
      <c r="EX281" s="31">
        <v>2</v>
      </c>
      <c r="EY281" s="31">
        <v>2</v>
      </c>
      <c r="FD281" s="31">
        <v>83</v>
      </c>
      <c r="FE281" s="31">
        <v>73</v>
      </c>
      <c r="FF281" s="31">
        <v>0.88</v>
      </c>
      <c r="FG281" s="31">
        <v>0.63</v>
      </c>
      <c r="FH281" s="31">
        <v>73</v>
      </c>
      <c r="FK281" s="31">
        <v>2</v>
      </c>
      <c r="FL281" s="31">
        <v>2</v>
      </c>
      <c r="FM281" s="31">
        <v>2</v>
      </c>
      <c r="FN281" s="31">
        <v>2</v>
      </c>
      <c r="FO281" s="31">
        <v>2</v>
      </c>
      <c r="FP281" s="31">
        <v>2</v>
      </c>
      <c r="FQ281" s="31">
        <v>2</v>
      </c>
      <c r="FR281" s="31">
        <v>2</v>
      </c>
      <c r="FS281" s="31">
        <v>4</v>
      </c>
      <c r="FT281" s="31">
        <v>2</v>
      </c>
      <c r="FU281" s="31">
        <v>2</v>
      </c>
      <c r="FV281" s="31">
        <v>2</v>
      </c>
      <c r="FW281" s="31">
        <v>1</v>
      </c>
      <c r="FX281" s="31">
        <v>1</v>
      </c>
      <c r="FY281" s="31">
        <v>2</v>
      </c>
      <c r="GA281" s="31">
        <v>2</v>
      </c>
      <c r="GB281" s="31">
        <v>2</v>
      </c>
      <c r="GC281" s="31">
        <v>1</v>
      </c>
      <c r="GE281" s="31">
        <v>2</v>
      </c>
      <c r="GG281" s="31">
        <v>0.3</v>
      </c>
      <c r="GH281" s="31">
        <v>2</v>
      </c>
      <c r="GJ281" s="31">
        <v>2</v>
      </c>
      <c r="GL281" s="31">
        <v>2</v>
      </c>
      <c r="GO281" s="31">
        <v>2</v>
      </c>
      <c r="GQ281" s="31">
        <v>2</v>
      </c>
      <c r="GS281" s="31">
        <v>2</v>
      </c>
      <c r="GU281" s="31">
        <v>2</v>
      </c>
      <c r="GW281" s="31">
        <v>2</v>
      </c>
      <c r="GY281" s="31">
        <v>2</v>
      </c>
      <c r="HA281" s="31">
        <v>2</v>
      </c>
      <c r="HB281" s="31" t="s">
        <v>355</v>
      </c>
      <c r="HM281" s="31">
        <v>2</v>
      </c>
      <c r="HP281" s="31">
        <v>2</v>
      </c>
      <c r="HQ281" s="31">
        <v>2</v>
      </c>
      <c r="HR281" s="31">
        <v>2</v>
      </c>
      <c r="HS281" s="31">
        <v>2</v>
      </c>
      <c r="HT281" s="31">
        <v>2</v>
      </c>
      <c r="HU281" s="31">
        <v>2</v>
      </c>
      <c r="HV281" s="31">
        <v>2</v>
      </c>
      <c r="HW281" s="31" t="s">
        <v>1547</v>
      </c>
      <c r="HZ281" s="31">
        <v>2</v>
      </c>
      <c r="IA281" s="31">
        <v>2</v>
      </c>
      <c r="IB281" s="31">
        <v>2</v>
      </c>
      <c r="IC281" s="31">
        <v>2</v>
      </c>
      <c r="ID281" s="31">
        <v>2</v>
      </c>
      <c r="IE281" s="31">
        <v>2</v>
      </c>
      <c r="IF281" s="31">
        <v>2</v>
      </c>
      <c r="IJ281" s="31">
        <v>2</v>
      </c>
      <c r="IK281" s="31">
        <v>2</v>
      </c>
      <c r="IL281" s="31">
        <v>2</v>
      </c>
      <c r="IM281" s="31">
        <v>2</v>
      </c>
      <c r="IN281" s="31">
        <v>2</v>
      </c>
      <c r="IO281" s="31">
        <v>2</v>
      </c>
      <c r="IP281" s="31">
        <v>2</v>
      </c>
      <c r="IT281" s="31">
        <v>2</v>
      </c>
      <c r="IU281" s="31">
        <v>2</v>
      </c>
      <c r="IV281" s="31">
        <v>2</v>
      </c>
      <c r="IW281" s="31">
        <v>2</v>
      </c>
      <c r="IX281" s="31">
        <v>2</v>
      </c>
      <c r="IY281" s="31">
        <v>2</v>
      </c>
      <c r="IZ281" s="31">
        <v>2</v>
      </c>
      <c r="JD281" s="31">
        <v>2</v>
      </c>
      <c r="JE281" s="31">
        <v>2</v>
      </c>
      <c r="JF281" s="31">
        <v>2</v>
      </c>
      <c r="JG281" s="31">
        <v>2</v>
      </c>
      <c r="JH281" s="31">
        <v>2</v>
      </c>
      <c r="JI281" s="31">
        <v>2</v>
      </c>
      <c r="JJ281" s="31">
        <v>2</v>
      </c>
      <c r="JQ281" s="31" t="s">
        <v>1632</v>
      </c>
      <c r="JZ281" s="31">
        <v>1</v>
      </c>
      <c r="KC281" s="31">
        <v>2</v>
      </c>
      <c r="KD281" s="31" t="s">
        <v>1632</v>
      </c>
      <c r="KE281" s="31">
        <v>89</v>
      </c>
      <c r="LA281" s="31" t="s">
        <v>1657</v>
      </c>
      <c r="LB281" s="31" t="s">
        <v>1441</v>
      </c>
      <c r="LC281" s="31">
        <v>2</v>
      </c>
      <c r="LF281" s="31">
        <v>2</v>
      </c>
      <c r="LG281" s="31">
        <v>2</v>
      </c>
      <c r="LH281" s="31">
        <v>2</v>
      </c>
      <c r="LI281" s="31">
        <v>2</v>
      </c>
      <c r="LK281" s="31">
        <v>2</v>
      </c>
      <c r="LM281" s="31">
        <v>2</v>
      </c>
      <c r="LO281" s="31">
        <v>2</v>
      </c>
      <c r="LQ281" s="31">
        <v>2</v>
      </c>
      <c r="LS281" s="31">
        <v>2</v>
      </c>
      <c r="LU281" s="31">
        <v>2</v>
      </c>
      <c r="LW281" s="31">
        <v>2</v>
      </c>
      <c r="LY281" s="31">
        <v>2</v>
      </c>
      <c r="MA281" s="31">
        <v>2</v>
      </c>
      <c r="MC281" s="31">
        <v>2</v>
      </c>
      <c r="ME281" s="31">
        <v>2</v>
      </c>
      <c r="MG281" s="31">
        <v>2</v>
      </c>
      <c r="MI281" s="31">
        <v>2</v>
      </c>
      <c r="MK281" s="31">
        <v>2</v>
      </c>
      <c r="MM281" s="31">
        <v>2</v>
      </c>
      <c r="MO281" s="31">
        <v>2</v>
      </c>
      <c r="MQ281" s="31">
        <v>2</v>
      </c>
      <c r="MS281" s="31">
        <v>2</v>
      </c>
      <c r="MU281" s="31">
        <v>2</v>
      </c>
      <c r="MW281" s="31">
        <v>2</v>
      </c>
      <c r="MY281" s="31" t="s">
        <v>355</v>
      </c>
      <c r="NA281" s="31">
        <v>2</v>
      </c>
      <c r="NC281" s="31">
        <v>2</v>
      </c>
      <c r="NE281" s="31">
        <v>2</v>
      </c>
      <c r="NG281" s="31">
        <v>2</v>
      </c>
      <c r="NI281" s="31">
        <v>2</v>
      </c>
      <c r="NK281" s="31">
        <v>2</v>
      </c>
      <c r="NM281" s="31">
        <v>2</v>
      </c>
      <c r="NO281" s="31">
        <v>2</v>
      </c>
      <c r="NQ281" s="31">
        <v>2</v>
      </c>
      <c r="NS281" s="31">
        <v>2</v>
      </c>
      <c r="NU281" s="31">
        <v>2</v>
      </c>
      <c r="NW281" s="31">
        <v>2</v>
      </c>
      <c r="NY281" s="31">
        <v>2</v>
      </c>
      <c r="OA281" s="31">
        <v>2</v>
      </c>
      <c r="OC281" s="31">
        <v>2</v>
      </c>
      <c r="OE281" s="31">
        <v>2</v>
      </c>
      <c r="OG281" s="31">
        <v>2</v>
      </c>
      <c r="OI281" s="31">
        <v>2</v>
      </c>
      <c r="OK281" s="31">
        <v>2</v>
      </c>
      <c r="OM281" s="31">
        <v>2</v>
      </c>
      <c r="OO281" s="31">
        <v>2</v>
      </c>
      <c r="OQ281" s="31" t="s">
        <v>355</v>
      </c>
      <c r="OS281" s="31">
        <v>2</v>
      </c>
      <c r="OU281" s="31">
        <v>2</v>
      </c>
      <c r="OW281" s="31">
        <v>2</v>
      </c>
      <c r="OY281" s="31">
        <v>2</v>
      </c>
      <c r="PA281" s="31">
        <v>2</v>
      </c>
      <c r="PC281" s="31">
        <v>2</v>
      </c>
      <c r="PE281" s="31">
        <v>2</v>
      </c>
      <c r="PG281" s="31">
        <v>2</v>
      </c>
      <c r="PI281" s="31">
        <v>2</v>
      </c>
      <c r="PK281" s="31">
        <v>2</v>
      </c>
      <c r="PM281" s="31">
        <v>2</v>
      </c>
      <c r="PO281" s="31">
        <v>2</v>
      </c>
      <c r="PQ281" s="31">
        <v>2</v>
      </c>
      <c r="PS281" s="31">
        <v>2</v>
      </c>
      <c r="PU281" s="31">
        <v>2</v>
      </c>
      <c r="PW281" s="31">
        <v>2</v>
      </c>
      <c r="PY281" s="31">
        <v>2</v>
      </c>
      <c r="QA281" s="31">
        <v>2</v>
      </c>
      <c r="QC281" s="31">
        <v>2</v>
      </c>
      <c r="QE281" s="31">
        <v>2</v>
      </c>
      <c r="QG281" s="31">
        <v>2</v>
      </c>
      <c r="QI281" s="31" t="s">
        <v>355</v>
      </c>
      <c r="QK281" s="31">
        <v>2</v>
      </c>
      <c r="QL281" s="31">
        <v>2</v>
      </c>
      <c r="QM281" s="31">
        <v>2</v>
      </c>
      <c r="QN281" s="31">
        <v>2</v>
      </c>
      <c r="QO281" s="31">
        <v>2</v>
      </c>
      <c r="QP281" s="31">
        <v>2</v>
      </c>
      <c r="QQ281" s="31">
        <v>2</v>
      </c>
      <c r="QR281" s="31">
        <v>2</v>
      </c>
      <c r="QS281" s="31">
        <v>2</v>
      </c>
      <c r="QT281" s="31">
        <v>2</v>
      </c>
      <c r="QU281" s="31">
        <v>2</v>
      </c>
      <c r="QV281" s="31">
        <v>2</v>
      </c>
      <c r="QW281" s="31">
        <v>2</v>
      </c>
      <c r="QX281" s="31">
        <v>2</v>
      </c>
      <c r="QY281" s="31">
        <v>1</v>
      </c>
      <c r="QZ281" s="31">
        <v>2</v>
      </c>
      <c r="RA281" s="31">
        <v>2</v>
      </c>
      <c r="RB281" s="31">
        <v>2</v>
      </c>
      <c r="RC281" s="31">
        <v>2</v>
      </c>
      <c r="RD281" s="31">
        <v>2</v>
      </c>
      <c r="RE281" s="31">
        <v>1</v>
      </c>
      <c r="RF281" s="31">
        <v>2</v>
      </c>
      <c r="RG281" s="31">
        <v>2</v>
      </c>
      <c r="RH281" s="31">
        <v>2</v>
      </c>
      <c r="RI281" s="31">
        <v>2</v>
      </c>
      <c r="RJ281" s="31">
        <v>2</v>
      </c>
      <c r="RK281" s="31">
        <v>2</v>
      </c>
      <c r="RL281" s="31">
        <v>2</v>
      </c>
      <c r="RM281" s="31">
        <v>2</v>
      </c>
      <c r="RN281" s="31">
        <v>2</v>
      </c>
      <c r="RO281" s="31">
        <v>1</v>
      </c>
      <c r="RP281" s="31">
        <v>2</v>
      </c>
      <c r="RQ281" s="31">
        <v>2</v>
      </c>
      <c r="RR281" s="31">
        <v>2</v>
      </c>
      <c r="RS281" s="31">
        <v>2</v>
      </c>
      <c r="RT281" s="31" t="s">
        <v>1564</v>
      </c>
      <c r="RU281" s="31" t="s">
        <v>1564</v>
      </c>
      <c r="RV281" s="31" t="s">
        <v>1598</v>
      </c>
      <c r="RW281" s="31" t="s">
        <v>1598</v>
      </c>
      <c r="RX281" s="31">
        <v>5</v>
      </c>
      <c r="RY281" s="31">
        <v>2</v>
      </c>
      <c r="RZ281" s="31">
        <v>2</v>
      </c>
      <c r="SA281" s="31">
        <v>2</v>
      </c>
      <c r="SB281" s="31">
        <v>2</v>
      </c>
      <c r="SC281" s="31">
        <v>2</v>
      </c>
      <c r="SD281" s="31">
        <v>5</v>
      </c>
      <c r="SE281" s="31">
        <v>1</v>
      </c>
      <c r="SF281" s="31">
        <v>2</v>
      </c>
      <c r="SG281" s="31">
        <v>2</v>
      </c>
      <c r="SH281" s="31">
        <v>2</v>
      </c>
      <c r="SI281" s="31">
        <v>2</v>
      </c>
      <c r="SJ281" s="31">
        <v>2</v>
      </c>
      <c r="SK281" s="31">
        <v>2</v>
      </c>
      <c r="SL281" s="31">
        <v>2</v>
      </c>
      <c r="SM281" s="31" t="s">
        <v>1442</v>
      </c>
      <c r="SO281" s="31">
        <v>2</v>
      </c>
      <c r="SP281" s="31">
        <v>2</v>
      </c>
      <c r="SQ281" s="31">
        <v>2</v>
      </c>
      <c r="SR281" s="31">
        <v>2</v>
      </c>
      <c r="SS281" s="31">
        <v>2</v>
      </c>
      <c r="ST281" s="31">
        <v>2</v>
      </c>
      <c r="SU281" s="31">
        <v>2</v>
      </c>
      <c r="SV281" s="31">
        <v>1</v>
      </c>
      <c r="SZ281" s="31">
        <v>2</v>
      </c>
      <c r="TA281" s="31">
        <v>2</v>
      </c>
      <c r="TB281" s="31">
        <v>2</v>
      </c>
      <c r="TC281" s="31">
        <v>2</v>
      </c>
      <c r="TD281" s="31">
        <v>2</v>
      </c>
      <c r="TE281" s="31">
        <v>2</v>
      </c>
      <c r="TF281" s="31">
        <v>2</v>
      </c>
      <c r="TG281" s="31">
        <v>2</v>
      </c>
      <c r="TH281" s="31" t="s">
        <v>1442</v>
      </c>
      <c r="TJ281" s="31" t="s">
        <v>1442</v>
      </c>
      <c r="TQ281" s="31">
        <v>0</v>
      </c>
      <c r="TS281" s="31">
        <v>2</v>
      </c>
      <c r="TT281" s="31">
        <v>2</v>
      </c>
      <c r="TU281" s="31">
        <v>2</v>
      </c>
      <c r="TV281" s="31">
        <v>2</v>
      </c>
      <c r="TW281" s="31">
        <v>2</v>
      </c>
      <c r="TX281" s="31">
        <v>2</v>
      </c>
      <c r="TY281" s="31">
        <v>2</v>
      </c>
      <c r="TZ281" s="31">
        <v>1</v>
      </c>
      <c r="UA281" s="31">
        <v>1</v>
      </c>
    </row>
    <row r="282" spans="1:547" s="31" customFormat="1" ht="13.5" customHeight="1">
      <c r="A282" s="31">
        <f t="shared" si="4"/>
        <v>280</v>
      </c>
      <c r="B282" s="31">
        <v>281</v>
      </c>
      <c r="C282" s="31">
        <v>29</v>
      </c>
      <c r="D282" s="31" t="s">
        <v>1543</v>
      </c>
      <c r="E282" s="31" t="s">
        <v>1658</v>
      </c>
      <c r="H282" s="31">
        <v>42331</v>
      </c>
      <c r="I282" s="31">
        <v>16075</v>
      </c>
      <c r="J282" s="31">
        <v>2</v>
      </c>
      <c r="K282" s="31">
        <v>1</v>
      </c>
      <c r="L282" s="31">
        <v>4</v>
      </c>
      <c r="M282" s="31">
        <v>2</v>
      </c>
      <c r="N282" s="31">
        <v>4</v>
      </c>
      <c r="O282" s="31">
        <v>2</v>
      </c>
      <c r="P282" s="31">
        <v>5</v>
      </c>
      <c r="Q282" s="31">
        <v>2</v>
      </c>
      <c r="R282" s="31">
        <v>42005</v>
      </c>
      <c r="S282" s="31">
        <v>42125</v>
      </c>
      <c r="T282" s="31">
        <v>42278</v>
      </c>
      <c r="W282" s="31">
        <v>1</v>
      </c>
      <c r="X282" s="31">
        <v>2</v>
      </c>
      <c r="Y282" s="31">
        <v>2</v>
      </c>
      <c r="Z282" s="31">
        <v>2</v>
      </c>
      <c r="AA282" s="31">
        <v>2</v>
      </c>
      <c r="AB282" s="31">
        <v>2</v>
      </c>
      <c r="AC282" s="31">
        <v>2</v>
      </c>
      <c r="AD282" s="31">
        <v>1</v>
      </c>
      <c r="AE282" s="31">
        <v>3</v>
      </c>
      <c r="AF282" s="31">
        <v>3</v>
      </c>
      <c r="AG282" s="31">
        <v>3</v>
      </c>
      <c r="AH282" s="31">
        <v>2</v>
      </c>
      <c r="AI282" s="31">
        <v>6</v>
      </c>
      <c r="AJ282" s="31">
        <v>2</v>
      </c>
      <c r="AK282" s="31">
        <v>4</v>
      </c>
      <c r="AL282" s="31">
        <v>2</v>
      </c>
      <c r="AN282" s="31">
        <v>2</v>
      </c>
      <c r="AO282" s="31">
        <v>2</v>
      </c>
      <c r="AP282" s="31">
        <v>2</v>
      </c>
      <c r="AQ282" s="31">
        <v>2</v>
      </c>
      <c r="AR282" s="31">
        <v>2</v>
      </c>
      <c r="AS282" s="31">
        <v>2</v>
      </c>
      <c r="AT282" s="31">
        <v>2</v>
      </c>
      <c r="AU282" s="31">
        <v>2</v>
      </c>
      <c r="AW282" s="31">
        <v>1</v>
      </c>
      <c r="AX282" s="31">
        <v>1</v>
      </c>
      <c r="AY282" s="31">
        <v>2</v>
      </c>
      <c r="AZ282" s="31">
        <v>2</v>
      </c>
      <c r="BA282" s="31">
        <v>2</v>
      </c>
      <c r="BB282" s="31">
        <v>2</v>
      </c>
      <c r="BD282" s="31">
        <v>1</v>
      </c>
      <c r="BE282" s="31">
        <v>2</v>
      </c>
      <c r="BF282" s="31">
        <v>2</v>
      </c>
      <c r="BG282" s="31">
        <v>2</v>
      </c>
      <c r="BH282" s="31">
        <v>2</v>
      </c>
      <c r="BI282" s="31">
        <v>2</v>
      </c>
      <c r="BK282" s="31">
        <v>2</v>
      </c>
      <c r="BL282" s="31">
        <v>2</v>
      </c>
      <c r="BM282" s="31">
        <v>2</v>
      </c>
      <c r="BN282" s="31">
        <v>2</v>
      </c>
      <c r="BO282" s="31">
        <v>2</v>
      </c>
      <c r="BP282" s="31">
        <v>2</v>
      </c>
      <c r="BQ282" s="31">
        <v>2</v>
      </c>
      <c r="BT282" s="31">
        <v>2</v>
      </c>
      <c r="BU282" s="31">
        <v>2</v>
      </c>
      <c r="BV282" s="31">
        <v>2</v>
      </c>
      <c r="BW282" s="31">
        <v>2</v>
      </c>
      <c r="BX282" s="31">
        <v>2</v>
      </c>
      <c r="BY282" s="31">
        <v>1</v>
      </c>
      <c r="BZ282" s="31">
        <v>2</v>
      </c>
      <c r="CA282" s="31">
        <v>2</v>
      </c>
      <c r="CB282" s="31">
        <v>1</v>
      </c>
      <c r="CC282" s="31">
        <v>1</v>
      </c>
      <c r="CD282" s="31">
        <v>1</v>
      </c>
      <c r="CH282" s="31">
        <v>1</v>
      </c>
      <c r="CM282" s="31">
        <v>16</v>
      </c>
      <c r="CN282" s="31">
        <v>21</v>
      </c>
      <c r="CO282" s="31">
        <v>6</v>
      </c>
      <c r="CP282" s="31">
        <v>11</v>
      </c>
      <c r="DA282" s="31">
        <v>4</v>
      </c>
      <c r="DB282" s="31">
        <v>2</v>
      </c>
      <c r="DC282" s="31">
        <v>6</v>
      </c>
      <c r="DF282" s="31">
        <v>4</v>
      </c>
      <c r="DG282" s="31">
        <v>4</v>
      </c>
      <c r="DH282" s="31">
        <v>4</v>
      </c>
      <c r="DI282" s="31">
        <v>3</v>
      </c>
      <c r="DJ282" s="31">
        <v>3</v>
      </c>
      <c r="DK282" s="31">
        <v>3</v>
      </c>
      <c r="DL282" s="31">
        <v>3</v>
      </c>
      <c r="DM282" s="31">
        <v>3</v>
      </c>
      <c r="DN282" s="31">
        <v>2</v>
      </c>
      <c r="DO282" s="31">
        <v>4</v>
      </c>
      <c r="DP282" s="31">
        <v>4</v>
      </c>
      <c r="DQ282" s="31">
        <v>4</v>
      </c>
      <c r="DR282" s="31">
        <v>41</v>
      </c>
      <c r="DS282" s="31">
        <v>0.65356595092024505</v>
      </c>
      <c r="EF282" s="31">
        <v>206</v>
      </c>
      <c r="EH282" s="31">
        <v>190</v>
      </c>
      <c r="EI282" s="31" t="s">
        <v>1546</v>
      </c>
      <c r="EJ282" s="31">
        <v>55</v>
      </c>
      <c r="EK282" s="31">
        <v>40</v>
      </c>
      <c r="EM282" s="31" t="s">
        <v>1546</v>
      </c>
      <c r="ER282" s="31">
        <v>131</v>
      </c>
      <c r="ES282" s="31">
        <v>35</v>
      </c>
      <c r="ET282" s="31">
        <v>150</v>
      </c>
      <c r="EU282" s="31" t="s">
        <v>1546</v>
      </c>
      <c r="EV282" s="31">
        <v>2</v>
      </c>
      <c r="EW282" s="31">
        <v>2</v>
      </c>
      <c r="EX282" s="31">
        <v>2</v>
      </c>
      <c r="EY282" s="31">
        <v>2</v>
      </c>
      <c r="EZ282" s="31">
        <v>1</v>
      </c>
      <c r="FA282" s="31">
        <v>1</v>
      </c>
      <c r="FB282" s="31">
        <v>1</v>
      </c>
      <c r="FC282" s="31">
        <v>1</v>
      </c>
      <c r="FD282" s="31">
        <v>82</v>
      </c>
      <c r="FE282" s="31">
        <v>85</v>
      </c>
      <c r="FF282" s="31">
        <v>0.6</v>
      </c>
      <c r="FG282" s="31">
        <v>0.62</v>
      </c>
      <c r="FH282" s="31">
        <v>63</v>
      </c>
      <c r="FK282" s="31">
        <v>1</v>
      </c>
      <c r="FL282" s="31">
        <v>2</v>
      </c>
      <c r="FM282" s="31">
        <v>1</v>
      </c>
      <c r="FN282" s="31">
        <v>2</v>
      </c>
      <c r="FO282" s="31">
        <v>2</v>
      </c>
      <c r="FP282" s="31">
        <v>2</v>
      </c>
      <c r="FQ282" s="31">
        <v>2</v>
      </c>
      <c r="FR282" s="31">
        <v>2</v>
      </c>
      <c r="FS282" s="31">
        <v>4</v>
      </c>
      <c r="FT282" s="31">
        <v>2</v>
      </c>
      <c r="FU282" s="31">
        <v>2</v>
      </c>
      <c r="FV282" s="31">
        <v>2</v>
      </c>
      <c r="FW282" s="31">
        <v>1</v>
      </c>
      <c r="FX282" s="31">
        <v>1</v>
      </c>
      <c r="FY282" s="31">
        <v>2</v>
      </c>
      <c r="GA282" s="31">
        <v>2</v>
      </c>
      <c r="GB282" s="31">
        <v>2</v>
      </c>
      <c r="GC282" s="31">
        <v>2</v>
      </c>
      <c r="GE282" s="31">
        <v>2</v>
      </c>
      <c r="GH282" s="31">
        <v>2</v>
      </c>
      <c r="GJ282" s="31">
        <v>2</v>
      </c>
      <c r="GL282" s="31">
        <v>1</v>
      </c>
      <c r="GM282" s="31">
        <v>42278</v>
      </c>
      <c r="GO282" s="31">
        <v>2</v>
      </c>
      <c r="GQ282" s="31">
        <v>2</v>
      </c>
      <c r="GS282" s="31">
        <v>2</v>
      </c>
      <c r="GU282" s="31">
        <v>2</v>
      </c>
      <c r="GW282" s="31">
        <v>2</v>
      </c>
      <c r="HB282" s="31" t="s">
        <v>355</v>
      </c>
      <c r="HM282" s="31">
        <v>2</v>
      </c>
      <c r="HP282" s="31">
        <v>2</v>
      </c>
      <c r="HQ282" s="31">
        <v>2</v>
      </c>
      <c r="HR282" s="31">
        <v>2</v>
      </c>
      <c r="HS282" s="31">
        <v>2</v>
      </c>
      <c r="HT282" s="31">
        <v>2</v>
      </c>
      <c r="HU282" s="31">
        <v>2</v>
      </c>
      <c r="HV282" s="31">
        <v>2</v>
      </c>
      <c r="HW282" s="31" t="s">
        <v>1547</v>
      </c>
      <c r="HZ282" s="31">
        <v>2</v>
      </c>
      <c r="IA282" s="31">
        <v>2</v>
      </c>
      <c r="IB282" s="31">
        <v>2</v>
      </c>
      <c r="IC282" s="31">
        <v>2</v>
      </c>
      <c r="ID282" s="31">
        <v>2</v>
      </c>
      <c r="IE282" s="31">
        <v>2</v>
      </c>
      <c r="IF282" s="31">
        <v>2</v>
      </c>
      <c r="IJ282" s="31">
        <v>2</v>
      </c>
      <c r="IK282" s="31">
        <v>2</v>
      </c>
      <c r="IL282" s="31">
        <v>2</v>
      </c>
      <c r="IM282" s="31">
        <v>2</v>
      </c>
      <c r="IN282" s="31">
        <v>2</v>
      </c>
      <c r="IO282" s="31">
        <v>2</v>
      </c>
      <c r="IP282" s="31">
        <v>2</v>
      </c>
      <c r="IT282" s="31">
        <v>2</v>
      </c>
      <c r="IU282" s="31">
        <v>2</v>
      </c>
      <c r="IV282" s="31">
        <v>2</v>
      </c>
      <c r="IW282" s="31">
        <v>2</v>
      </c>
      <c r="IX282" s="31">
        <v>2</v>
      </c>
      <c r="IY282" s="31">
        <v>2</v>
      </c>
      <c r="IZ282" s="31">
        <v>2</v>
      </c>
      <c r="JD282" s="31">
        <v>2</v>
      </c>
      <c r="JE282" s="31">
        <v>2</v>
      </c>
      <c r="JF282" s="31">
        <v>2</v>
      </c>
      <c r="JG282" s="31">
        <v>2</v>
      </c>
      <c r="JH282" s="31">
        <v>2</v>
      </c>
      <c r="JI282" s="31">
        <v>2</v>
      </c>
      <c r="JJ282" s="31">
        <v>2</v>
      </c>
      <c r="JN282" s="31" t="s">
        <v>358</v>
      </c>
      <c r="JQ282" s="31" t="s">
        <v>1659</v>
      </c>
      <c r="JZ282" s="31">
        <v>2</v>
      </c>
      <c r="KA282" s="31" t="s">
        <v>358</v>
      </c>
      <c r="KB282" s="31">
        <v>82</v>
      </c>
      <c r="KC282" s="31">
        <v>2</v>
      </c>
      <c r="KD282" s="31" t="s">
        <v>1659</v>
      </c>
      <c r="KE282" s="31">
        <v>86</v>
      </c>
      <c r="LA282" s="31" t="s">
        <v>379</v>
      </c>
      <c r="LB282" s="31" t="s">
        <v>360</v>
      </c>
      <c r="LC282" s="31">
        <v>2</v>
      </c>
      <c r="LE282" s="31" t="s">
        <v>1660</v>
      </c>
      <c r="LF282" s="31">
        <v>2</v>
      </c>
      <c r="LG282" s="31">
        <v>2</v>
      </c>
      <c r="LH282" s="31">
        <v>1</v>
      </c>
      <c r="LI282" s="31">
        <v>2</v>
      </c>
      <c r="LK282" s="31">
        <v>2</v>
      </c>
      <c r="LM282" s="31">
        <v>2</v>
      </c>
      <c r="LO282" s="31">
        <v>2</v>
      </c>
      <c r="LQ282" s="31">
        <v>2</v>
      </c>
      <c r="LS282" s="31">
        <v>2</v>
      </c>
      <c r="LU282" s="31">
        <v>2</v>
      </c>
      <c r="LW282" s="31">
        <v>2</v>
      </c>
      <c r="LY282" s="31">
        <v>2</v>
      </c>
      <c r="MA282" s="31">
        <v>2</v>
      </c>
      <c r="MC282" s="31">
        <v>2</v>
      </c>
      <c r="ME282" s="31">
        <v>2</v>
      </c>
      <c r="MG282" s="31">
        <v>2</v>
      </c>
      <c r="MI282" s="31">
        <v>2</v>
      </c>
      <c r="MK282" s="31">
        <v>1</v>
      </c>
      <c r="ML282" s="31">
        <v>20</v>
      </c>
      <c r="MM282" s="31">
        <v>2</v>
      </c>
      <c r="MO282" s="31">
        <v>2</v>
      </c>
      <c r="MQ282" s="31">
        <v>1</v>
      </c>
      <c r="MR282" s="31">
        <v>20</v>
      </c>
      <c r="MS282" s="31">
        <v>2</v>
      </c>
      <c r="MU282" s="31">
        <v>2</v>
      </c>
      <c r="MW282" s="31">
        <v>2</v>
      </c>
      <c r="MY282" s="31" t="s">
        <v>355</v>
      </c>
      <c r="NA282" s="31">
        <v>2</v>
      </c>
      <c r="NC282" s="31">
        <v>2</v>
      </c>
      <c r="NE282" s="31">
        <v>2</v>
      </c>
      <c r="NG282" s="31">
        <v>2</v>
      </c>
      <c r="NI282" s="31">
        <v>2</v>
      </c>
      <c r="NK282" s="31">
        <v>2</v>
      </c>
      <c r="NM282" s="31">
        <v>2</v>
      </c>
      <c r="NO282" s="31">
        <v>2</v>
      </c>
      <c r="NQ282" s="31">
        <v>2</v>
      </c>
      <c r="NS282" s="31">
        <v>2</v>
      </c>
      <c r="NU282" s="31">
        <v>2</v>
      </c>
      <c r="NW282" s="31">
        <v>2</v>
      </c>
      <c r="NY282" s="31">
        <v>2</v>
      </c>
      <c r="OA282" s="31">
        <v>2</v>
      </c>
      <c r="OC282" s="31">
        <v>2</v>
      </c>
      <c r="OE282" s="31">
        <v>2</v>
      </c>
      <c r="OG282" s="31">
        <v>2</v>
      </c>
      <c r="OI282" s="31">
        <v>2</v>
      </c>
      <c r="OK282" s="31">
        <v>2</v>
      </c>
      <c r="OM282" s="31">
        <v>2</v>
      </c>
      <c r="OO282" s="31">
        <v>2</v>
      </c>
      <c r="OQ282" s="31" t="s">
        <v>355</v>
      </c>
      <c r="OS282" s="31">
        <v>2</v>
      </c>
      <c r="OU282" s="31">
        <v>2</v>
      </c>
      <c r="OW282" s="31">
        <v>2</v>
      </c>
      <c r="OY282" s="31">
        <v>2</v>
      </c>
      <c r="PA282" s="31">
        <v>2</v>
      </c>
      <c r="PC282" s="31">
        <v>2</v>
      </c>
      <c r="PE282" s="31">
        <v>2</v>
      </c>
      <c r="PG282" s="31">
        <v>2</v>
      </c>
      <c r="PI282" s="31">
        <v>2</v>
      </c>
      <c r="PK282" s="31">
        <v>2</v>
      </c>
      <c r="PM282" s="31">
        <v>2</v>
      </c>
      <c r="PO282" s="31">
        <v>2</v>
      </c>
      <c r="PQ282" s="31">
        <v>2</v>
      </c>
      <c r="PS282" s="31">
        <v>2</v>
      </c>
      <c r="PU282" s="31">
        <v>2</v>
      </c>
      <c r="PW282" s="31">
        <v>2</v>
      </c>
      <c r="PY282" s="31">
        <v>2</v>
      </c>
      <c r="QA282" s="31">
        <v>2</v>
      </c>
      <c r="QC282" s="31">
        <v>2</v>
      </c>
      <c r="QE282" s="31">
        <v>2</v>
      </c>
      <c r="QG282" s="31">
        <v>2</v>
      </c>
      <c r="QI282" s="31" t="s">
        <v>355</v>
      </c>
      <c r="QK282" s="31">
        <v>2</v>
      </c>
      <c r="QL282" s="31">
        <v>2</v>
      </c>
      <c r="QM282" s="31">
        <v>2</v>
      </c>
      <c r="QN282" s="31">
        <v>2</v>
      </c>
      <c r="QO282" s="31">
        <v>2</v>
      </c>
      <c r="QP282" s="31">
        <v>2</v>
      </c>
      <c r="QQ282" s="31">
        <v>2</v>
      </c>
      <c r="QR282" s="31">
        <v>2</v>
      </c>
      <c r="QS282" s="31">
        <v>2</v>
      </c>
      <c r="QT282" s="31">
        <v>2</v>
      </c>
      <c r="QU282" s="31">
        <v>2</v>
      </c>
      <c r="QV282" s="31">
        <v>2</v>
      </c>
      <c r="QW282" s="31">
        <v>2</v>
      </c>
      <c r="QX282" s="31">
        <v>2</v>
      </c>
      <c r="QY282" s="31">
        <v>2</v>
      </c>
      <c r="QZ282" s="31">
        <v>1</v>
      </c>
      <c r="RA282" s="31">
        <v>2</v>
      </c>
      <c r="RB282" s="31">
        <v>2</v>
      </c>
      <c r="RC282" s="31">
        <v>2</v>
      </c>
      <c r="RD282" s="31">
        <v>2</v>
      </c>
      <c r="RE282" s="31">
        <v>2</v>
      </c>
      <c r="RF282" s="31">
        <v>2</v>
      </c>
      <c r="RG282" s="31">
        <v>2</v>
      </c>
      <c r="RH282" s="31">
        <v>2</v>
      </c>
      <c r="RI282" s="31">
        <v>2</v>
      </c>
      <c r="RJ282" s="31">
        <v>2</v>
      </c>
      <c r="RK282" s="31">
        <v>2</v>
      </c>
      <c r="RL282" s="31">
        <v>2</v>
      </c>
      <c r="RM282" s="31">
        <v>2</v>
      </c>
      <c r="RN282" s="31">
        <v>2</v>
      </c>
      <c r="RO282" s="31">
        <v>2</v>
      </c>
      <c r="RP282" s="31">
        <v>2</v>
      </c>
      <c r="RQ282" s="31">
        <v>2</v>
      </c>
      <c r="RR282" s="31">
        <v>2</v>
      </c>
      <c r="RS282" s="31">
        <v>2</v>
      </c>
      <c r="RT282" s="31" t="s">
        <v>1644</v>
      </c>
      <c r="RU282" s="31" t="s">
        <v>1644</v>
      </c>
      <c r="RX282" s="31">
        <v>3</v>
      </c>
      <c r="RY282" s="31">
        <v>2</v>
      </c>
      <c r="RZ282" s="31">
        <v>2</v>
      </c>
      <c r="SA282" s="31">
        <v>2</v>
      </c>
      <c r="SB282" s="31">
        <v>2</v>
      </c>
      <c r="SC282" s="31">
        <v>2</v>
      </c>
      <c r="SD282" s="31">
        <v>4</v>
      </c>
      <c r="SE282" s="31">
        <v>2</v>
      </c>
      <c r="SF282" s="31">
        <v>2</v>
      </c>
      <c r="SG282" s="31">
        <v>2</v>
      </c>
      <c r="SH282" s="31">
        <v>2</v>
      </c>
      <c r="SI282" s="31">
        <v>2</v>
      </c>
      <c r="SJ282" s="31">
        <v>2</v>
      </c>
      <c r="SK282" s="31">
        <v>2</v>
      </c>
      <c r="SL282" s="31">
        <v>2</v>
      </c>
      <c r="SM282" s="31" t="s">
        <v>1550</v>
      </c>
      <c r="SO282" s="31">
        <v>2</v>
      </c>
      <c r="SP282" s="31">
        <v>2</v>
      </c>
      <c r="SQ282" s="31">
        <v>2</v>
      </c>
      <c r="SR282" s="31">
        <v>2</v>
      </c>
      <c r="SS282" s="31">
        <v>2</v>
      </c>
      <c r="ST282" s="31">
        <v>2</v>
      </c>
      <c r="SU282" s="31">
        <v>2</v>
      </c>
      <c r="SV282" s="31">
        <v>2</v>
      </c>
      <c r="SW282" s="31" t="s">
        <v>1442</v>
      </c>
      <c r="SX282" s="31">
        <v>2</v>
      </c>
      <c r="SZ282" s="31">
        <v>2</v>
      </c>
      <c r="TA282" s="31">
        <v>2</v>
      </c>
      <c r="TB282" s="31">
        <v>2</v>
      </c>
      <c r="TC282" s="31">
        <v>2</v>
      </c>
      <c r="TD282" s="31">
        <v>2</v>
      </c>
      <c r="TE282" s="31">
        <v>2</v>
      </c>
      <c r="TF282" s="31">
        <v>2</v>
      </c>
      <c r="TG282" s="31">
        <v>2</v>
      </c>
      <c r="TH282" s="31" t="s">
        <v>1442</v>
      </c>
      <c r="TJ282" s="31" t="s">
        <v>1550</v>
      </c>
      <c r="TK282" s="31" t="s">
        <v>1442</v>
      </c>
      <c r="TL282" s="31" t="s">
        <v>1442</v>
      </c>
      <c r="TM282" s="31" t="s">
        <v>1442</v>
      </c>
      <c r="TQ282" s="31">
        <v>5</v>
      </c>
      <c r="TS282" s="31">
        <v>2</v>
      </c>
      <c r="TT282" s="31">
        <v>2</v>
      </c>
      <c r="TU282" s="31">
        <v>2</v>
      </c>
      <c r="TV282" s="31">
        <v>1</v>
      </c>
      <c r="TW282" s="31">
        <v>1</v>
      </c>
      <c r="TX282" s="31">
        <v>1</v>
      </c>
      <c r="TY282" s="31">
        <v>1</v>
      </c>
      <c r="TZ282" s="31">
        <v>1</v>
      </c>
      <c r="UA282" s="31">
        <v>1</v>
      </c>
    </row>
    <row r="283" spans="1:547" s="31" customFormat="1" ht="13.5" customHeight="1">
      <c r="A283" s="31">
        <f t="shared" si="4"/>
        <v>281</v>
      </c>
      <c r="B283" s="31">
        <v>282</v>
      </c>
      <c r="C283" s="31">
        <v>30</v>
      </c>
      <c r="D283" s="31" t="s">
        <v>1543</v>
      </c>
      <c r="E283" s="31" t="s">
        <v>1661</v>
      </c>
      <c r="H283" s="31">
        <v>42359</v>
      </c>
      <c r="I283" s="31">
        <v>17278</v>
      </c>
      <c r="J283" s="31">
        <v>1</v>
      </c>
      <c r="K283" s="31">
        <v>1</v>
      </c>
      <c r="L283" s="31">
        <v>5</v>
      </c>
      <c r="M283" s="31">
        <v>2</v>
      </c>
      <c r="N283" s="31">
        <v>5</v>
      </c>
      <c r="O283" s="31">
        <v>2</v>
      </c>
      <c r="P283" s="31">
        <v>2</v>
      </c>
      <c r="Q283" s="31">
        <v>1</v>
      </c>
      <c r="R283" s="31">
        <v>42005</v>
      </c>
      <c r="S283" s="31">
        <v>42036</v>
      </c>
      <c r="T283" s="31">
        <v>42278</v>
      </c>
      <c r="W283" s="31">
        <v>1</v>
      </c>
      <c r="X283" s="31">
        <v>2</v>
      </c>
      <c r="Y283" s="31">
        <v>2</v>
      </c>
      <c r="Z283" s="31">
        <v>2</v>
      </c>
      <c r="AA283" s="31">
        <v>2</v>
      </c>
      <c r="AB283" s="31">
        <v>2</v>
      </c>
      <c r="AC283" s="31">
        <v>2</v>
      </c>
      <c r="AD283" s="31">
        <v>2</v>
      </c>
      <c r="AE283" s="31">
        <v>3</v>
      </c>
      <c r="AF283" s="31">
        <v>1</v>
      </c>
      <c r="AG283" s="31">
        <v>1</v>
      </c>
      <c r="AH283" s="31">
        <v>2</v>
      </c>
      <c r="AI283" s="31">
        <v>6</v>
      </c>
      <c r="AJ283" s="31">
        <v>2</v>
      </c>
      <c r="AK283" s="31">
        <v>4</v>
      </c>
      <c r="AL283" s="31">
        <v>2</v>
      </c>
      <c r="AN283" s="31">
        <v>2</v>
      </c>
      <c r="AO283" s="31">
        <v>2</v>
      </c>
      <c r="AP283" s="31">
        <v>2</v>
      </c>
      <c r="AQ283" s="31">
        <v>2</v>
      </c>
      <c r="AR283" s="31">
        <v>2</v>
      </c>
      <c r="AS283" s="31">
        <v>2</v>
      </c>
      <c r="AT283" s="31">
        <v>2</v>
      </c>
      <c r="AU283" s="31">
        <v>2</v>
      </c>
      <c r="AW283" s="31">
        <v>2</v>
      </c>
      <c r="AX283" s="31">
        <v>2</v>
      </c>
      <c r="AY283" s="31">
        <v>2</v>
      </c>
      <c r="AZ283" s="31">
        <v>1</v>
      </c>
      <c r="BA283" s="31">
        <v>1</v>
      </c>
      <c r="BB283" s="31">
        <v>2</v>
      </c>
      <c r="BD283" s="31">
        <v>2</v>
      </c>
      <c r="BE283" s="31">
        <v>2</v>
      </c>
      <c r="BF283" s="31">
        <v>2</v>
      </c>
      <c r="BG283" s="31">
        <v>1</v>
      </c>
      <c r="BH283" s="31">
        <v>1</v>
      </c>
      <c r="BI283" s="31">
        <v>2</v>
      </c>
      <c r="BK283" s="31">
        <v>1</v>
      </c>
      <c r="BL283" s="31">
        <v>2</v>
      </c>
      <c r="BM283" s="31">
        <v>2</v>
      </c>
      <c r="BN283" s="31">
        <v>2</v>
      </c>
      <c r="BO283" s="31">
        <v>2</v>
      </c>
      <c r="BP283" s="31">
        <v>2</v>
      </c>
      <c r="BR283" s="31">
        <v>1</v>
      </c>
      <c r="BT283" s="31">
        <v>2</v>
      </c>
      <c r="BU283" s="31">
        <v>2</v>
      </c>
      <c r="BV283" s="31">
        <v>2</v>
      </c>
      <c r="BW283" s="31">
        <v>2</v>
      </c>
      <c r="BX283" s="31">
        <v>2</v>
      </c>
      <c r="BY283" s="31">
        <v>1</v>
      </c>
      <c r="BZ283" s="31">
        <v>2</v>
      </c>
      <c r="CA283" s="31">
        <v>2</v>
      </c>
      <c r="CB283" s="31">
        <v>2</v>
      </c>
      <c r="CC283" s="31">
        <v>2</v>
      </c>
      <c r="CD283" s="31">
        <v>1</v>
      </c>
      <c r="CH283" s="31">
        <v>2</v>
      </c>
      <c r="CM283" s="31">
        <v>23</v>
      </c>
      <c r="CN283" s="31">
        <v>17</v>
      </c>
      <c r="CO283" s="31">
        <v>11</v>
      </c>
      <c r="CP283" s="31">
        <v>5</v>
      </c>
      <c r="DA283" s="31">
        <v>4</v>
      </c>
      <c r="DB283" s="31">
        <v>2</v>
      </c>
      <c r="DC283" s="31">
        <v>9</v>
      </c>
      <c r="DF283" s="31">
        <v>4</v>
      </c>
      <c r="DG283" s="31">
        <v>4</v>
      </c>
      <c r="DH283" s="31">
        <v>4</v>
      </c>
      <c r="DI283" s="31">
        <v>3</v>
      </c>
      <c r="DJ283" s="31">
        <v>3</v>
      </c>
      <c r="DK283" s="31">
        <v>3</v>
      </c>
      <c r="DL283" s="31">
        <v>4</v>
      </c>
      <c r="DM283" s="31">
        <v>3</v>
      </c>
      <c r="DN283" s="31">
        <v>2</v>
      </c>
      <c r="DO283" s="31">
        <v>3</v>
      </c>
      <c r="DP283" s="31">
        <v>4</v>
      </c>
      <c r="DQ283" s="31">
        <v>4</v>
      </c>
      <c r="DR283" s="31">
        <v>41</v>
      </c>
      <c r="DS283" s="31">
        <v>0.60187146892655297</v>
      </c>
      <c r="DT283" s="31">
        <v>455</v>
      </c>
      <c r="DU283" s="31">
        <v>30</v>
      </c>
      <c r="DV283" s="31">
        <v>180</v>
      </c>
      <c r="DW283" s="31" t="s">
        <v>1545</v>
      </c>
      <c r="EF283" s="31">
        <v>208</v>
      </c>
      <c r="EH283" s="31">
        <v>190</v>
      </c>
      <c r="EI283" s="31" t="s">
        <v>1546</v>
      </c>
      <c r="EJ283" s="31">
        <v>97</v>
      </c>
      <c r="EK283" s="31">
        <v>45</v>
      </c>
      <c r="EM283" s="31" t="s">
        <v>1546</v>
      </c>
      <c r="EN283" s="31">
        <v>98</v>
      </c>
      <c r="EO283" s="31">
        <v>60</v>
      </c>
      <c r="EP283" s="31">
        <v>130</v>
      </c>
      <c r="EQ283" s="31" t="s">
        <v>1546</v>
      </c>
      <c r="ER283" s="31">
        <v>65</v>
      </c>
      <c r="ES283" s="31">
        <v>35</v>
      </c>
      <c r="ET283" s="31">
        <v>150</v>
      </c>
      <c r="EU283" s="31" t="s">
        <v>1546</v>
      </c>
      <c r="EV283" s="31">
        <v>2</v>
      </c>
      <c r="EW283" s="31">
        <v>2</v>
      </c>
      <c r="EX283" s="31">
        <v>2</v>
      </c>
      <c r="EY283" s="31">
        <v>2</v>
      </c>
      <c r="FA283" s="31">
        <v>4</v>
      </c>
      <c r="FB283" s="31">
        <v>1</v>
      </c>
      <c r="FC283" s="31">
        <v>1</v>
      </c>
      <c r="FD283" s="31">
        <v>91.8</v>
      </c>
      <c r="FE283" s="31">
        <v>90.5</v>
      </c>
      <c r="FF283" s="31">
        <v>0.77300000000000002</v>
      </c>
      <c r="FG283" s="31">
        <v>0.92400000000000004</v>
      </c>
      <c r="FK283" s="31">
        <v>1</v>
      </c>
      <c r="FL283" s="31">
        <v>2</v>
      </c>
      <c r="FM283" s="31">
        <v>1</v>
      </c>
      <c r="FN283" s="31">
        <v>2</v>
      </c>
      <c r="FO283" s="31">
        <v>2</v>
      </c>
      <c r="FP283" s="31">
        <v>2</v>
      </c>
      <c r="FQ283" s="31">
        <v>2</v>
      </c>
      <c r="FR283" s="31">
        <v>2</v>
      </c>
      <c r="FS283" s="31">
        <v>4</v>
      </c>
      <c r="FT283" s="31">
        <v>2</v>
      </c>
      <c r="FU283" s="31">
        <v>1</v>
      </c>
      <c r="FV283" s="31">
        <v>2</v>
      </c>
      <c r="FW283" s="31">
        <v>12</v>
      </c>
      <c r="FX283" s="31">
        <v>1</v>
      </c>
      <c r="FY283" s="31">
        <v>2</v>
      </c>
      <c r="GA283" s="31">
        <v>1</v>
      </c>
      <c r="GB283" s="31">
        <v>2</v>
      </c>
      <c r="GC283" s="31">
        <v>2</v>
      </c>
      <c r="GE283" s="31">
        <v>2</v>
      </c>
      <c r="GH283" s="31">
        <v>2</v>
      </c>
      <c r="GJ283" s="31">
        <v>2</v>
      </c>
      <c r="GL283" s="31">
        <v>2</v>
      </c>
      <c r="GO283" s="31">
        <v>2</v>
      </c>
      <c r="GQ283" s="31">
        <v>1</v>
      </c>
      <c r="GS283" s="31">
        <v>2</v>
      </c>
      <c r="GU283" s="31">
        <v>2</v>
      </c>
      <c r="GW283" s="31">
        <v>2</v>
      </c>
      <c r="HB283" s="31" t="s">
        <v>355</v>
      </c>
      <c r="HM283" s="31">
        <v>2</v>
      </c>
      <c r="HP283" s="31">
        <v>2</v>
      </c>
      <c r="HQ283" s="31">
        <v>2</v>
      </c>
      <c r="HR283" s="31">
        <v>2</v>
      </c>
      <c r="HS283" s="31">
        <v>2</v>
      </c>
      <c r="HT283" s="31">
        <v>2</v>
      </c>
      <c r="HU283" s="31">
        <v>2</v>
      </c>
      <c r="HV283" s="31">
        <v>2</v>
      </c>
      <c r="HW283" s="31" t="s">
        <v>1547</v>
      </c>
      <c r="HZ283" s="31">
        <v>2</v>
      </c>
      <c r="IA283" s="31">
        <v>2</v>
      </c>
      <c r="IB283" s="31">
        <v>2</v>
      </c>
      <c r="IC283" s="31">
        <v>2</v>
      </c>
      <c r="ID283" s="31">
        <v>2</v>
      </c>
      <c r="IE283" s="31">
        <v>2</v>
      </c>
      <c r="IF283" s="31">
        <v>2</v>
      </c>
      <c r="IJ283" s="31">
        <v>2</v>
      </c>
      <c r="IK283" s="31">
        <v>2</v>
      </c>
      <c r="IL283" s="31">
        <v>2</v>
      </c>
      <c r="IM283" s="31">
        <v>2</v>
      </c>
      <c r="IN283" s="31">
        <v>2</v>
      </c>
      <c r="IO283" s="31">
        <v>2</v>
      </c>
      <c r="IP283" s="31">
        <v>2</v>
      </c>
      <c r="IT283" s="31">
        <v>2</v>
      </c>
      <c r="IU283" s="31">
        <v>2</v>
      </c>
      <c r="IV283" s="31">
        <v>2</v>
      </c>
      <c r="IW283" s="31">
        <v>2</v>
      </c>
      <c r="IX283" s="31">
        <v>2</v>
      </c>
      <c r="IY283" s="31">
        <v>2</v>
      </c>
      <c r="IZ283" s="31">
        <v>2</v>
      </c>
      <c r="JD283" s="31">
        <v>2</v>
      </c>
      <c r="JE283" s="31">
        <v>2</v>
      </c>
      <c r="JF283" s="31">
        <v>2</v>
      </c>
      <c r="JG283" s="31">
        <v>2</v>
      </c>
      <c r="JH283" s="31">
        <v>2</v>
      </c>
      <c r="JI283" s="31">
        <v>2</v>
      </c>
      <c r="JJ283" s="31">
        <v>2</v>
      </c>
      <c r="JN283" s="31" t="s">
        <v>1662</v>
      </c>
      <c r="JQ283" s="31" t="s">
        <v>377</v>
      </c>
      <c r="JZ283" s="31">
        <v>2</v>
      </c>
      <c r="KA283" s="31" t="s">
        <v>1662</v>
      </c>
      <c r="KB283" s="31">
        <v>63</v>
      </c>
      <c r="KC283" s="31">
        <v>2</v>
      </c>
      <c r="KD283" s="31" t="s">
        <v>377</v>
      </c>
      <c r="KE283" s="31">
        <v>82</v>
      </c>
      <c r="LA283" s="31" t="s">
        <v>359</v>
      </c>
      <c r="LB283" s="31" t="s">
        <v>374</v>
      </c>
      <c r="LC283" s="31">
        <v>2</v>
      </c>
      <c r="LE283" s="31" t="s">
        <v>367</v>
      </c>
      <c r="LF283" s="31">
        <v>2</v>
      </c>
      <c r="LG283" s="31">
        <v>2</v>
      </c>
      <c r="LH283" s="31">
        <v>2</v>
      </c>
      <c r="LI283" s="31">
        <v>2</v>
      </c>
      <c r="LK283" s="31">
        <v>2</v>
      </c>
      <c r="LM283" s="31">
        <v>2</v>
      </c>
      <c r="LO283" s="31">
        <v>2</v>
      </c>
      <c r="LQ283" s="31">
        <v>2</v>
      </c>
      <c r="LS283" s="31">
        <v>2</v>
      </c>
      <c r="LU283" s="31">
        <v>2</v>
      </c>
      <c r="LW283" s="31">
        <v>2</v>
      </c>
      <c r="LY283" s="31">
        <v>2</v>
      </c>
      <c r="MA283" s="31">
        <v>2</v>
      </c>
      <c r="MC283" s="31">
        <v>2</v>
      </c>
      <c r="ME283" s="31">
        <v>2</v>
      </c>
      <c r="MG283" s="31">
        <v>2</v>
      </c>
      <c r="MI283" s="31">
        <v>2</v>
      </c>
      <c r="MK283" s="31">
        <v>2</v>
      </c>
      <c r="MM283" s="31">
        <v>2</v>
      </c>
      <c r="MO283" s="31">
        <v>2</v>
      </c>
      <c r="MQ283" s="31">
        <v>2</v>
      </c>
      <c r="MS283" s="31">
        <v>2</v>
      </c>
      <c r="MU283" s="31">
        <v>2</v>
      </c>
      <c r="MW283" s="31">
        <v>2</v>
      </c>
      <c r="MY283" s="31" t="s">
        <v>355</v>
      </c>
      <c r="NA283" s="31">
        <v>2</v>
      </c>
      <c r="NC283" s="31">
        <v>2</v>
      </c>
      <c r="NE283" s="31">
        <v>2</v>
      </c>
      <c r="NG283" s="31">
        <v>2</v>
      </c>
      <c r="NI283" s="31">
        <v>2</v>
      </c>
      <c r="NK283" s="31">
        <v>2</v>
      </c>
      <c r="NM283" s="31">
        <v>2</v>
      </c>
      <c r="NO283" s="31">
        <v>2</v>
      </c>
      <c r="NQ283" s="31">
        <v>2</v>
      </c>
      <c r="NS283" s="31">
        <v>2</v>
      </c>
      <c r="NU283" s="31">
        <v>2</v>
      </c>
      <c r="NW283" s="31">
        <v>2</v>
      </c>
      <c r="NY283" s="31">
        <v>2</v>
      </c>
      <c r="OA283" s="31">
        <v>2</v>
      </c>
      <c r="OC283" s="31">
        <v>2</v>
      </c>
      <c r="OE283" s="31">
        <v>2</v>
      </c>
      <c r="OG283" s="31">
        <v>2</v>
      </c>
      <c r="OI283" s="31">
        <v>2</v>
      </c>
      <c r="OK283" s="31">
        <v>2</v>
      </c>
      <c r="OM283" s="31">
        <v>2</v>
      </c>
      <c r="OO283" s="31">
        <v>2</v>
      </c>
      <c r="OQ283" s="31" t="s">
        <v>355</v>
      </c>
      <c r="OS283" s="31">
        <v>2</v>
      </c>
      <c r="OU283" s="31">
        <v>2</v>
      </c>
      <c r="OW283" s="31">
        <v>2</v>
      </c>
      <c r="OY283" s="31">
        <v>2</v>
      </c>
      <c r="PA283" s="31">
        <v>2</v>
      </c>
      <c r="PC283" s="31">
        <v>2</v>
      </c>
      <c r="PE283" s="31">
        <v>2</v>
      </c>
      <c r="PG283" s="31">
        <v>2</v>
      </c>
      <c r="PI283" s="31">
        <v>2</v>
      </c>
      <c r="PK283" s="31">
        <v>2</v>
      </c>
      <c r="PM283" s="31">
        <v>2</v>
      </c>
      <c r="PO283" s="31">
        <v>2</v>
      </c>
      <c r="PQ283" s="31">
        <v>2</v>
      </c>
      <c r="PS283" s="31">
        <v>2</v>
      </c>
      <c r="PU283" s="31">
        <v>2</v>
      </c>
      <c r="PW283" s="31">
        <v>2</v>
      </c>
      <c r="PY283" s="31">
        <v>2</v>
      </c>
      <c r="QA283" s="31">
        <v>2</v>
      </c>
      <c r="QC283" s="31">
        <v>2</v>
      </c>
      <c r="QE283" s="31">
        <v>2</v>
      </c>
      <c r="QG283" s="31">
        <v>2</v>
      </c>
      <c r="QI283" s="31" t="s">
        <v>355</v>
      </c>
      <c r="QK283" s="31">
        <v>2</v>
      </c>
      <c r="QL283" s="31">
        <v>2</v>
      </c>
      <c r="QM283" s="31">
        <v>2</v>
      </c>
      <c r="QN283" s="31">
        <v>2</v>
      </c>
      <c r="QO283" s="31">
        <v>2</v>
      </c>
      <c r="QP283" s="31">
        <v>2</v>
      </c>
      <c r="QQ283" s="31">
        <v>2</v>
      </c>
      <c r="QR283" s="31">
        <v>2</v>
      </c>
      <c r="QS283" s="31">
        <v>2</v>
      </c>
      <c r="QT283" s="31">
        <v>1</v>
      </c>
      <c r="QU283" s="31">
        <v>2</v>
      </c>
      <c r="QV283" s="31">
        <v>2</v>
      </c>
      <c r="QW283" s="31">
        <v>2</v>
      </c>
      <c r="QX283" s="31">
        <v>2</v>
      </c>
      <c r="QY283" s="31">
        <v>2</v>
      </c>
      <c r="QZ283" s="31">
        <v>2</v>
      </c>
      <c r="RA283" s="31">
        <v>2</v>
      </c>
      <c r="RB283" s="31">
        <v>2</v>
      </c>
      <c r="RC283" s="31">
        <v>2</v>
      </c>
      <c r="RD283" s="31">
        <v>2</v>
      </c>
      <c r="RE283" s="31">
        <v>2</v>
      </c>
      <c r="RF283" s="31">
        <v>2</v>
      </c>
      <c r="RG283" s="31">
        <v>2</v>
      </c>
      <c r="RH283" s="31">
        <v>2</v>
      </c>
      <c r="RI283" s="31">
        <v>1</v>
      </c>
      <c r="RJ283" s="31">
        <v>2</v>
      </c>
      <c r="RK283" s="31">
        <v>2</v>
      </c>
      <c r="RL283" s="31">
        <v>2</v>
      </c>
      <c r="RM283" s="31">
        <v>2</v>
      </c>
      <c r="RN283" s="31">
        <v>2</v>
      </c>
      <c r="RO283" s="31">
        <v>2</v>
      </c>
      <c r="RP283" s="31">
        <v>2</v>
      </c>
      <c r="RQ283" s="31">
        <v>2</v>
      </c>
      <c r="RR283" s="31">
        <v>2</v>
      </c>
      <c r="RS283" s="31">
        <v>2</v>
      </c>
      <c r="RT283" s="31" t="s">
        <v>1663</v>
      </c>
      <c r="RU283" s="31" t="s">
        <v>1663</v>
      </c>
      <c r="RX283" s="31">
        <v>5</v>
      </c>
      <c r="RY283" s="31">
        <v>2</v>
      </c>
      <c r="RZ283" s="31">
        <v>2</v>
      </c>
      <c r="SA283" s="31">
        <v>2</v>
      </c>
      <c r="SB283" s="31">
        <v>2</v>
      </c>
      <c r="SC283" s="31">
        <v>2</v>
      </c>
      <c r="SD283" s="31">
        <v>5</v>
      </c>
      <c r="SE283" s="31">
        <v>2</v>
      </c>
      <c r="SF283" s="31">
        <v>2</v>
      </c>
      <c r="SG283" s="31">
        <v>2</v>
      </c>
      <c r="SH283" s="31">
        <v>2</v>
      </c>
      <c r="SI283" s="31">
        <v>2</v>
      </c>
      <c r="SJ283" s="31">
        <v>2</v>
      </c>
      <c r="SK283" s="31">
        <v>2</v>
      </c>
      <c r="SL283" s="31">
        <v>2</v>
      </c>
      <c r="SM283" s="31" t="s">
        <v>1664</v>
      </c>
      <c r="SO283" s="31">
        <v>2</v>
      </c>
      <c r="SP283" s="31">
        <v>2</v>
      </c>
      <c r="SQ283" s="31">
        <v>2</v>
      </c>
      <c r="SR283" s="31">
        <v>2</v>
      </c>
      <c r="SS283" s="31">
        <v>2</v>
      </c>
      <c r="ST283" s="31">
        <v>2</v>
      </c>
      <c r="SU283" s="31">
        <v>2</v>
      </c>
      <c r="SV283" s="31">
        <v>1</v>
      </c>
      <c r="SW283" s="31" t="s">
        <v>1442</v>
      </c>
      <c r="SX283" s="31">
        <v>0</v>
      </c>
      <c r="SZ283" s="31">
        <v>2</v>
      </c>
      <c r="TA283" s="31">
        <v>2</v>
      </c>
      <c r="TB283" s="31">
        <v>2</v>
      </c>
      <c r="TC283" s="31">
        <v>2</v>
      </c>
      <c r="TD283" s="31">
        <v>1</v>
      </c>
      <c r="TE283" s="31">
        <v>2</v>
      </c>
      <c r="TF283" s="31">
        <v>1</v>
      </c>
      <c r="TG283" s="31">
        <v>1</v>
      </c>
      <c r="TH283" s="31" t="s">
        <v>1442</v>
      </c>
      <c r="TJ283" s="31" t="s">
        <v>1664</v>
      </c>
      <c r="TK283" s="31" t="s">
        <v>1442</v>
      </c>
      <c r="TL283" s="31" t="s">
        <v>1459</v>
      </c>
      <c r="TM283" s="31" t="s">
        <v>1442</v>
      </c>
      <c r="TQ283" s="31">
        <v>8</v>
      </c>
      <c r="TS283" s="31">
        <v>2</v>
      </c>
      <c r="TT283" s="31">
        <v>2</v>
      </c>
      <c r="TU283" s="31">
        <v>2</v>
      </c>
      <c r="TV283" s="31">
        <v>2</v>
      </c>
      <c r="TW283" s="31">
        <v>2</v>
      </c>
      <c r="TX283" s="31">
        <v>2</v>
      </c>
      <c r="TY283" s="31">
        <v>2</v>
      </c>
      <c r="TZ283" s="31">
        <v>1</v>
      </c>
      <c r="UA283" s="31">
        <v>1</v>
      </c>
    </row>
    <row r="284" spans="1:547" s="31" customFormat="1" ht="13.5" customHeight="1">
      <c r="A284" s="31">
        <f t="shared" si="4"/>
        <v>282</v>
      </c>
      <c r="B284" s="31">
        <v>283</v>
      </c>
      <c r="C284" s="31">
        <v>31</v>
      </c>
      <c r="D284" s="31" t="s">
        <v>1543</v>
      </c>
      <c r="E284" s="31" t="s">
        <v>1665</v>
      </c>
      <c r="H284" s="31">
        <v>42359</v>
      </c>
      <c r="I284" s="31">
        <v>21910</v>
      </c>
      <c r="J284" s="31">
        <v>1</v>
      </c>
      <c r="K284" s="31">
        <v>1</v>
      </c>
      <c r="L284" s="31">
        <v>3</v>
      </c>
      <c r="M284" s="31">
        <v>2</v>
      </c>
      <c r="N284" s="31">
        <v>3</v>
      </c>
      <c r="O284" s="31">
        <v>2</v>
      </c>
      <c r="P284" s="31">
        <v>3</v>
      </c>
      <c r="Q284" s="31">
        <v>2</v>
      </c>
      <c r="R284" s="31">
        <v>42036</v>
      </c>
      <c r="S284" s="31">
        <v>42095</v>
      </c>
      <c r="T284" s="31">
        <v>42248</v>
      </c>
      <c r="W284" s="31">
        <v>1</v>
      </c>
      <c r="X284" s="31">
        <v>2</v>
      </c>
      <c r="Y284" s="31">
        <v>2</v>
      </c>
      <c r="Z284" s="31">
        <v>2</v>
      </c>
      <c r="AA284" s="31">
        <v>2</v>
      </c>
      <c r="AB284" s="31">
        <v>2</v>
      </c>
      <c r="AC284" s="31">
        <v>2</v>
      </c>
      <c r="AD284" s="31">
        <v>2</v>
      </c>
      <c r="AE284" s="31">
        <v>3</v>
      </c>
      <c r="AF284" s="31">
        <v>1</v>
      </c>
      <c r="AG284" s="31">
        <v>1</v>
      </c>
      <c r="AH284" s="31">
        <v>2</v>
      </c>
      <c r="AI284" s="31">
        <v>6</v>
      </c>
      <c r="AJ284" s="31">
        <v>2</v>
      </c>
      <c r="AK284" s="31">
        <v>4</v>
      </c>
      <c r="AL284" s="31">
        <v>2</v>
      </c>
      <c r="AN284" s="31">
        <v>2</v>
      </c>
      <c r="AO284" s="31">
        <v>2</v>
      </c>
      <c r="AP284" s="31">
        <v>2</v>
      </c>
      <c r="AQ284" s="31">
        <v>2</v>
      </c>
      <c r="AR284" s="31">
        <v>2</v>
      </c>
      <c r="AS284" s="31">
        <v>2</v>
      </c>
      <c r="AT284" s="31">
        <v>2</v>
      </c>
      <c r="AU284" s="31">
        <v>2</v>
      </c>
      <c r="AW284" s="31">
        <v>1</v>
      </c>
      <c r="AX284" s="31">
        <v>2</v>
      </c>
      <c r="AY284" s="31">
        <v>2</v>
      </c>
      <c r="AZ284" s="31">
        <v>1</v>
      </c>
      <c r="BA284" s="31">
        <v>2</v>
      </c>
      <c r="BB284" s="31">
        <v>2</v>
      </c>
      <c r="BD284" s="31">
        <v>2</v>
      </c>
      <c r="BE284" s="31">
        <v>2</v>
      </c>
      <c r="BF284" s="31">
        <v>2</v>
      </c>
      <c r="BG284" s="31">
        <v>1</v>
      </c>
      <c r="BH284" s="31">
        <v>2</v>
      </c>
      <c r="BI284" s="31">
        <v>1</v>
      </c>
      <c r="BK284" s="31">
        <v>2</v>
      </c>
      <c r="BL284" s="31">
        <v>2</v>
      </c>
      <c r="BM284" s="31">
        <v>2</v>
      </c>
      <c r="BN284" s="31">
        <v>2</v>
      </c>
      <c r="BO284" s="31">
        <v>2</v>
      </c>
      <c r="BP284" s="31">
        <v>2</v>
      </c>
      <c r="BQ284" s="31">
        <v>2</v>
      </c>
      <c r="BT284" s="31">
        <v>2</v>
      </c>
      <c r="BU284" s="31">
        <v>2</v>
      </c>
      <c r="BV284" s="31">
        <v>2</v>
      </c>
      <c r="BW284" s="31">
        <v>2</v>
      </c>
      <c r="BX284" s="31">
        <v>2</v>
      </c>
      <c r="BY284" s="31">
        <v>1</v>
      </c>
      <c r="BZ284" s="31">
        <v>2</v>
      </c>
      <c r="CA284" s="31">
        <v>2</v>
      </c>
      <c r="CB284" s="31">
        <v>2</v>
      </c>
      <c r="CC284" s="31">
        <v>2</v>
      </c>
      <c r="CD284" s="31">
        <v>1</v>
      </c>
      <c r="CH284" s="31">
        <v>1</v>
      </c>
      <c r="CM284" s="31">
        <v>11</v>
      </c>
      <c r="DA284" s="31">
        <v>2</v>
      </c>
      <c r="DF284" s="31">
        <v>4</v>
      </c>
      <c r="DG284" s="31">
        <v>4</v>
      </c>
      <c r="DH284" s="31">
        <v>4</v>
      </c>
      <c r="DI284" s="31">
        <v>4</v>
      </c>
      <c r="DJ284" s="31">
        <v>4</v>
      </c>
      <c r="DK284" s="31">
        <v>4</v>
      </c>
      <c r="DL284" s="31">
        <v>4</v>
      </c>
      <c r="DM284" s="31">
        <v>2</v>
      </c>
      <c r="DN284" s="31">
        <v>2</v>
      </c>
      <c r="DO284" s="31">
        <v>4</v>
      </c>
      <c r="DP284" s="31">
        <v>4</v>
      </c>
      <c r="DQ284" s="31">
        <v>4</v>
      </c>
      <c r="DR284" s="31">
        <v>44</v>
      </c>
      <c r="DS284" s="31">
        <v>0.37693498452012297</v>
      </c>
      <c r="DT284" s="31">
        <v>130</v>
      </c>
      <c r="DU284" s="31">
        <v>30</v>
      </c>
      <c r="DV284" s="31">
        <v>180</v>
      </c>
      <c r="DW284" s="31" t="s">
        <v>1545</v>
      </c>
      <c r="DX284" s="31">
        <v>3.69</v>
      </c>
      <c r="DY284" s="31">
        <v>3.2</v>
      </c>
      <c r="DZ284" s="31">
        <v>5.5</v>
      </c>
      <c r="EA284" s="31" t="s">
        <v>1558</v>
      </c>
      <c r="EB284" s="31">
        <v>0.4</v>
      </c>
      <c r="EC284" s="31">
        <v>0.5</v>
      </c>
      <c r="ED284" s="31">
        <v>0.9</v>
      </c>
      <c r="EE284" s="31" t="s">
        <v>1546</v>
      </c>
      <c r="EF284" s="31">
        <v>210</v>
      </c>
      <c r="EH284" s="31">
        <v>190</v>
      </c>
      <c r="EI284" s="31" t="s">
        <v>1546</v>
      </c>
      <c r="EJ284" s="31">
        <v>51</v>
      </c>
      <c r="EK284" s="31">
        <v>65</v>
      </c>
      <c r="EM284" s="31" t="s">
        <v>1546</v>
      </c>
      <c r="ER284" s="31">
        <v>162</v>
      </c>
      <c r="ES284" s="31">
        <v>35</v>
      </c>
      <c r="ET284" s="31">
        <v>180</v>
      </c>
      <c r="EU284" s="31" t="s">
        <v>1546</v>
      </c>
      <c r="EV284" s="31">
        <v>1</v>
      </c>
      <c r="EW284" s="31">
        <v>1</v>
      </c>
      <c r="EX284" s="31">
        <v>1</v>
      </c>
      <c r="EY284" s="31">
        <v>2</v>
      </c>
      <c r="FC284" s="31">
        <v>1</v>
      </c>
      <c r="FD284" s="31">
        <v>63</v>
      </c>
      <c r="FE284" s="31">
        <v>60</v>
      </c>
      <c r="FF284" s="31">
        <v>0.85</v>
      </c>
      <c r="FG284" s="31">
        <v>0.85</v>
      </c>
      <c r="FH284" s="31">
        <v>48</v>
      </c>
      <c r="FK284" s="31">
        <v>1</v>
      </c>
      <c r="FL284" s="31">
        <v>1</v>
      </c>
      <c r="FM284" s="31">
        <v>2</v>
      </c>
      <c r="FN284" s="31">
        <v>2</v>
      </c>
      <c r="FO284" s="31">
        <v>2</v>
      </c>
      <c r="FP284" s="31">
        <v>2</v>
      </c>
      <c r="FQ284" s="31">
        <v>2</v>
      </c>
      <c r="FR284" s="31">
        <v>2</v>
      </c>
      <c r="FS284" s="31">
        <v>4</v>
      </c>
      <c r="FT284" s="31">
        <v>2</v>
      </c>
      <c r="FU284" s="31">
        <v>2</v>
      </c>
      <c r="FV284" s="31">
        <v>2</v>
      </c>
      <c r="FW284" s="31">
        <v>1</v>
      </c>
      <c r="FX284" s="31">
        <v>1</v>
      </c>
      <c r="FY284" s="31">
        <v>2</v>
      </c>
      <c r="GA284" s="31">
        <v>2</v>
      </c>
      <c r="GB284" s="31">
        <v>2</v>
      </c>
      <c r="GC284" s="31">
        <v>2</v>
      </c>
      <c r="GE284" s="31">
        <v>2</v>
      </c>
      <c r="GH284" s="31">
        <v>2</v>
      </c>
      <c r="GJ284" s="31">
        <v>2</v>
      </c>
      <c r="GL284" s="31">
        <v>2</v>
      </c>
      <c r="GO284" s="31">
        <v>2</v>
      </c>
      <c r="GQ284" s="31">
        <v>2</v>
      </c>
      <c r="GS284" s="31">
        <v>2</v>
      </c>
      <c r="GU284" s="31">
        <v>2</v>
      </c>
      <c r="GW284" s="31">
        <v>2</v>
      </c>
      <c r="GY284" s="31">
        <v>1</v>
      </c>
      <c r="GZ284" s="31" t="s">
        <v>1666</v>
      </c>
      <c r="HA284" s="31">
        <v>2</v>
      </c>
      <c r="HB284" s="31" t="s">
        <v>355</v>
      </c>
      <c r="HM284" s="31">
        <v>2</v>
      </c>
      <c r="HP284" s="31">
        <v>2</v>
      </c>
      <c r="HQ284" s="31">
        <v>2</v>
      </c>
      <c r="HR284" s="31">
        <v>2</v>
      </c>
      <c r="HS284" s="31">
        <v>2</v>
      </c>
      <c r="HT284" s="31">
        <v>2</v>
      </c>
      <c r="HU284" s="31">
        <v>2</v>
      </c>
      <c r="HV284" s="31">
        <v>2</v>
      </c>
      <c r="HW284" s="31" t="s">
        <v>1547</v>
      </c>
      <c r="HZ284" s="31">
        <v>2</v>
      </c>
      <c r="IA284" s="31">
        <v>2</v>
      </c>
      <c r="IB284" s="31">
        <v>2</v>
      </c>
      <c r="IC284" s="31">
        <v>2</v>
      </c>
      <c r="ID284" s="31">
        <v>2</v>
      </c>
      <c r="IE284" s="31">
        <v>2</v>
      </c>
      <c r="IF284" s="31">
        <v>2</v>
      </c>
      <c r="IJ284" s="31">
        <v>2</v>
      </c>
      <c r="IK284" s="31">
        <v>2</v>
      </c>
      <c r="IL284" s="31">
        <v>2</v>
      </c>
      <c r="IM284" s="31">
        <v>2</v>
      </c>
      <c r="IN284" s="31">
        <v>2</v>
      </c>
      <c r="IO284" s="31">
        <v>2</v>
      </c>
      <c r="IP284" s="31">
        <v>2</v>
      </c>
      <c r="IT284" s="31">
        <v>2</v>
      </c>
      <c r="IU284" s="31">
        <v>2</v>
      </c>
      <c r="IV284" s="31">
        <v>2</v>
      </c>
      <c r="IW284" s="31">
        <v>2</v>
      </c>
      <c r="IX284" s="31">
        <v>2</v>
      </c>
      <c r="IY284" s="31">
        <v>2</v>
      </c>
      <c r="IZ284" s="31">
        <v>2</v>
      </c>
      <c r="JD284" s="31">
        <v>2</v>
      </c>
      <c r="JE284" s="31">
        <v>2</v>
      </c>
      <c r="JF284" s="31">
        <v>2</v>
      </c>
      <c r="JG284" s="31">
        <v>2</v>
      </c>
      <c r="JH284" s="31">
        <v>2</v>
      </c>
      <c r="JI284" s="31">
        <v>2</v>
      </c>
      <c r="JJ284" s="31">
        <v>2</v>
      </c>
      <c r="JZ284" s="31">
        <v>1</v>
      </c>
      <c r="KC284" s="31">
        <v>2</v>
      </c>
      <c r="KD284" s="31" t="s">
        <v>1667</v>
      </c>
      <c r="KE284" s="31">
        <v>55</v>
      </c>
      <c r="LA284" s="31" t="s">
        <v>367</v>
      </c>
      <c r="LB284" s="31" t="s">
        <v>359</v>
      </c>
      <c r="LC284" s="31">
        <v>2</v>
      </c>
      <c r="LE284" s="31" t="s">
        <v>359</v>
      </c>
      <c r="LF284" s="31">
        <v>2</v>
      </c>
      <c r="LG284" s="31">
        <v>2</v>
      </c>
      <c r="LH284" s="31">
        <v>2</v>
      </c>
      <c r="LI284" s="31">
        <v>2</v>
      </c>
      <c r="LK284" s="31">
        <v>2</v>
      </c>
      <c r="LM284" s="31">
        <v>2</v>
      </c>
      <c r="LO284" s="31">
        <v>2</v>
      </c>
      <c r="LQ284" s="31">
        <v>2</v>
      </c>
      <c r="LS284" s="31">
        <v>2</v>
      </c>
      <c r="LU284" s="31">
        <v>2</v>
      </c>
      <c r="LW284" s="31">
        <v>2</v>
      </c>
      <c r="LY284" s="31">
        <v>2</v>
      </c>
      <c r="MA284" s="31">
        <v>2</v>
      </c>
      <c r="MC284" s="31">
        <v>2</v>
      </c>
      <c r="ME284" s="31">
        <v>2</v>
      </c>
      <c r="MG284" s="31">
        <v>2</v>
      </c>
      <c r="MI284" s="31">
        <v>2</v>
      </c>
      <c r="MK284" s="31">
        <v>2</v>
      </c>
      <c r="MM284" s="31">
        <v>2</v>
      </c>
      <c r="MO284" s="31">
        <v>2</v>
      </c>
      <c r="MQ284" s="31">
        <v>2</v>
      </c>
      <c r="MS284" s="31">
        <v>2</v>
      </c>
      <c r="MU284" s="31">
        <v>2</v>
      </c>
      <c r="MW284" s="31">
        <v>2</v>
      </c>
      <c r="MY284" s="31" t="s">
        <v>355</v>
      </c>
      <c r="NA284" s="31">
        <v>2</v>
      </c>
      <c r="NC284" s="31">
        <v>2</v>
      </c>
      <c r="NE284" s="31">
        <v>2</v>
      </c>
      <c r="NG284" s="31">
        <v>2</v>
      </c>
      <c r="NI284" s="31">
        <v>2</v>
      </c>
      <c r="NK284" s="31">
        <v>2</v>
      </c>
      <c r="NM284" s="31">
        <v>2</v>
      </c>
      <c r="NO284" s="31">
        <v>2</v>
      </c>
      <c r="NQ284" s="31">
        <v>2</v>
      </c>
      <c r="NS284" s="31">
        <v>2</v>
      </c>
      <c r="NU284" s="31">
        <v>2</v>
      </c>
      <c r="NW284" s="31">
        <v>2</v>
      </c>
      <c r="NY284" s="31">
        <v>2</v>
      </c>
      <c r="OA284" s="31">
        <v>2</v>
      </c>
      <c r="OC284" s="31">
        <v>2</v>
      </c>
      <c r="OE284" s="31">
        <v>2</v>
      </c>
      <c r="OG284" s="31">
        <v>2</v>
      </c>
      <c r="OI284" s="31">
        <v>2</v>
      </c>
      <c r="OK284" s="31">
        <v>2</v>
      </c>
      <c r="OM284" s="31">
        <v>2</v>
      </c>
      <c r="OO284" s="31">
        <v>2</v>
      </c>
      <c r="OQ284" s="31" t="s">
        <v>355</v>
      </c>
      <c r="OS284" s="31">
        <v>2</v>
      </c>
      <c r="OU284" s="31">
        <v>2</v>
      </c>
      <c r="OW284" s="31">
        <v>2</v>
      </c>
      <c r="OY284" s="31">
        <v>2</v>
      </c>
      <c r="PA284" s="31">
        <v>2</v>
      </c>
      <c r="PC284" s="31">
        <v>2</v>
      </c>
      <c r="PE284" s="31">
        <v>2</v>
      </c>
      <c r="PG284" s="31">
        <v>2</v>
      </c>
      <c r="PI284" s="31">
        <v>2</v>
      </c>
      <c r="PK284" s="31">
        <v>2</v>
      </c>
      <c r="PM284" s="31">
        <v>2</v>
      </c>
      <c r="PO284" s="31">
        <v>2</v>
      </c>
      <c r="PQ284" s="31">
        <v>2</v>
      </c>
      <c r="PS284" s="31">
        <v>2</v>
      </c>
      <c r="PU284" s="31">
        <v>2</v>
      </c>
      <c r="PW284" s="31">
        <v>2</v>
      </c>
      <c r="PY284" s="31">
        <v>2</v>
      </c>
      <c r="QA284" s="31">
        <v>2</v>
      </c>
      <c r="QC284" s="31">
        <v>2</v>
      </c>
      <c r="QE284" s="31">
        <v>2</v>
      </c>
      <c r="QG284" s="31">
        <v>2</v>
      </c>
      <c r="QI284" s="31" t="s">
        <v>355</v>
      </c>
      <c r="QK284" s="31">
        <v>2</v>
      </c>
      <c r="QL284" s="31">
        <v>2</v>
      </c>
      <c r="QM284" s="31">
        <v>2</v>
      </c>
      <c r="QN284" s="31">
        <v>2</v>
      </c>
      <c r="QO284" s="31">
        <v>2</v>
      </c>
      <c r="QP284" s="31">
        <v>2</v>
      </c>
      <c r="QQ284" s="31">
        <v>2</v>
      </c>
      <c r="QR284" s="31">
        <v>2</v>
      </c>
      <c r="QS284" s="31">
        <v>2</v>
      </c>
      <c r="QT284" s="31">
        <v>2</v>
      </c>
      <c r="QU284" s="31">
        <v>2</v>
      </c>
      <c r="QV284" s="31">
        <v>2</v>
      </c>
      <c r="QW284" s="31">
        <v>2</v>
      </c>
      <c r="QX284" s="31">
        <v>2</v>
      </c>
      <c r="QY284" s="31">
        <v>2</v>
      </c>
      <c r="QZ284" s="31">
        <v>2</v>
      </c>
      <c r="RA284" s="31">
        <v>2</v>
      </c>
      <c r="RB284" s="31">
        <v>2</v>
      </c>
      <c r="RC284" s="31">
        <v>2</v>
      </c>
      <c r="RD284" s="31">
        <v>2</v>
      </c>
      <c r="RE284" s="31">
        <v>2</v>
      </c>
      <c r="RF284" s="31">
        <v>2</v>
      </c>
      <c r="RG284" s="31">
        <v>2</v>
      </c>
      <c r="RH284" s="31">
        <v>2</v>
      </c>
      <c r="RI284" s="31">
        <v>2</v>
      </c>
      <c r="RJ284" s="31">
        <v>2</v>
      </c>
      <c r="RK284" s="31">
        <v>2</v>
      </c>
      <c r="RL284" s="31">
        <v>2</v>
      </c>
      <c r="RM284" s="31">
        <v>2</v>
      </c>
      <c r="RN284" s="31">
        <v>2</v>
      </c>
      <c r="RO284" s="31">
        <v>2</v>
      </c>
      <c r="RP284" s="31">
        <v>2</v>
      </c>
      <c r="RQ284" s="31">
        <v>2</v>
      </c>
      <c r="RR284" s="31">
        <v>2</v>
      </c>
      <c r="RS284" s="31">
        <v>2</v>
      </c>
      <c r="RT284" s="31" t="s">
        <v>1668</v>
      </c>
      <c r="RU284" s="31" t="s">
        <v>1669</v>
      </c>
      <c r="RX284" s="31">
        <v>3</v>
      </c>
      <c r="RY284" s="31">
        <v>2</v>
      </c>
      <c r="RZ284" s="31">
        <v>2</v>
      </c>
      <c r="SA284" s="31">
        <v>2</v>
      </c>
      <c r="SB284" s="31">
        <v>2</v>
      </c>
      <c r="SC284" s="31">
        <v>2</v>
      </c>
      <c r="SD284" s="31">
        <v>3</v>
      </c>
      <c r="SE284" s="31">
        <v>2</v>
      </c>
      <c r="SF284" s="31">
        <v>2</v>
      </c>
      <c r="SG284" s="31">
        <v>2</v>
      </c>
      <c r="SH284" s="31">
        <v>2</v>
      </c>
      <c r="SI284" s="31">
        <v>2</v>
      </c>
      <c r="SJ284" s="31">
        <v>2</v>
      </c>
      <c r="SK284" s="31">
        <v>2</v>
      </c>
      <c r="SL284" s="31">
        <v>2</v>
      </c>
      <c r="SM284" s="31" t="s">
        <v>1550</v>
      </c>
      <c r="SO284" s="31">
        <v>2</v>
      </c>
      <c r="SP284" s="31">
        <v>2</v>
      </c>
      <c r="SQ284" s="31">
        <v>1</v>
      </c>
      <c r="SR284" s="31">
        <v>2</v>
      </c>
      <c r="SS284" s="31">
        <v>2</v>
      </c>
      <c r="ST284" s="31">
        <v>2</v>
      </c>
      <c r="SU284" s="31">
        <v>2</v>
      </c>
      <c r="SV284" s="31">
        <v>2</v>
      </c>
      <c r="SW284" s="31" t="s">
        <v>1459</v>
      </c>
      <c r="SX284" s="31">
        <v>5</v>
      </c>
      <c r="SZ284" s="31">
        <v>2</v>
      </c>
      <c r="TA284" s="31">
        <v>2</v>
      </c>
      <c r="TB284" s="31">
        <v>2</v>
      </c>
      <c r="TC284" s="31">
        <v>2</v>
      </c>
      <c r="TD284" s="31">
        <v>2</v>
      </c>
      <c r="TE284" s="31">
        <v>2</v>
      </c>
      <c r="TF284" s="31">
        <v>2</v>
      </c>
      <c r="TG284" s="31">
        <v>1</v>
      </c>
      <c r="TH284" s="31" t="s">
        <v>1459</v>
      </c>
      <c r="TJ284" s="31" t="s">
        <v>1550</v>
      </c>
      <c r="TK284" s="31" t="s">
        <v>1459</v>
      </c>
      <c r="TQ284" s="31">
        <v>5</v>
      </c>
      <c r="TS284" s="31">
        <v>2</v>
      </c>
      <c r="TT284" s="31">
        <v>2</v>
      </c>
      <c r="TU284" s="31">
        <v>2</v>
      </c>
      <c r="TV284" s="31">
        <v>2</v>
      </c>
      <c r="TW284" s="31">
        <v>2</v>
      </c>
      <c r="TX284" s="31">
        <v>2</v>
      </c>
      <c r="TY284" s="31">
        <v>2</v>
      </c>
      <c r="TZ284" s="31">
        <v>1</v>
      </c>
      <c r="UA284" s="31">
        <v>1</v>
      </c>
    </row>
    <row r="285" spans="1:547" s="31" customFormat="1" ht="13.5" customHeight="1">
      <c r="A285" s="31">
        <f t="shared" si="4"/>
        <v>283</v>
      </c>
      <c r="B285" s="31">
        <v>284</v>
      </c>
      <c r="C285" s="31">
        <v>32</v>
      </c>
      <c r="D285" s="31" t="s">
        <v>1543</v>
      </c>
      <c r="E285" s="31" t="s">
        <v>1670</v>
      </c>
      <c r="H285" s="31">
        <v>42214</v>
      </c>
      <c r="I285" s="31">
        <v>26293</v>
      </c>
      <c r="J285" s="31">
        <v>1</v>
      </c>
      <c r="K285" s="31">
        <v>1</v>
      </c>
      <c r="L285" s="31">
        <v>3</v>
      </c>
      <c r="M285" s="31">
        <v>1</v>
      </c>
      <c r="N285" s="31">
        <v>3</v>
      </c>
      <c r="O285" s="31">
        <v>1</v>
      </c>
      <c r="P285" s="31">
        <v>3</v>
      </c>
      <c r="Q285" s="31">
        <v>1</v>
      </c>
      <c r="R285" s="31">
        <v>41548</v>
      </c>
      <c r="S285" s="31">
        <v>41548</v>
      </c>
      <c r="T285" s="31">
        <v>42186</v>
      </c>
      <c r="W285" s="31">
        <v>1</v>
      </c>
      <c r="X285" s="31">
        <v>2</v>
      </c>
      <c r="Y285" s="31">
        <v>2</v>
      </c>
      <c r="Z285" s="31">
        <v>2</v>
      </c>
      <c r="AA285" s="31">
        <v>2</v>
      </c>
      <c r="AB285" s="31">
        <v>2</v>
      </c>
      <c r="AC285" s="31">
        <v>2</v>
      </c>
      <c r="AD285" s="31">
        <v>1</v>
      </c>
      <c r="AE285" s="31">
        <v>3</v>
      </c>
      <c r="AF285" s="31">
        <v>1</v>
      </c>
      <c r="AG285" s="31">
        <v>1</v>
      </c>
      <c r="AH285" s="31">
        <v>1</v>
      </c>
      <c r="AI285" s="31">
        <v>6</v>
      </c>
      <c r="AJ285" s="31">
        <v>2</v>
      </c>
      <c r="AK285" s="31">
        <v>4</v>
      </c>
      <c r="AL285" s="31">
        <v>2</v>
      </c>
      <c r="AN285" s="31">
        <v>2</v>
      </c>
      <c r="AO285" s="31">
        <v>2</v>
      </c>
      <c r="AP285" s="31">
        <v>2</v>
      </c>
      <c r="AQ285" s="31">
        <v>1</v>
      </c>
      <c r="AR285" s="31">
        <v>1</v>
      </c>
      <c r="AS285" s="31">
        <v>2</v>
      </c>
      <c r="AT285" s="31">
        <v>2</v>
      </c>
      <c r="AU285" s="31">
        <v>2</v>
      </c>
      <c r="AW285" s="31">
        <v>1</v>
      </c>
      <c r="AX285" s="31">
        <v>1</v>
      </c>
      <c r="AY285" s="31">
        <v>2</v>
      </c>
      <c r="AZ285" s="31">
        <v>1</v>
      </c>
      <c r="BA285" s="31">
        <v>2</v>
      </c>
      <c r="BB285" s="31">
        <v>2</v>
      </c>
      <c r="BD285" s="31">
        <v>1</v>
      </c>
      <c r="BE285" s="31">
        <v>1</v>
      </c>
      <c r="BF285" s="31">
        <v>1</v>
      </c>
      <c r="BG285" s="31">
        <v>2</v>
      </c>
      <c r="BH285" s="31">
        <v>1</v>
      </c>
      <c r="BI285" s="31">
        <v>2</v>
      </c>
      <c r="BK285" s="31">
        <v>2</v>
      </c>
      <c r="BL285" s="31">
        <v>2</v>
      </c>
      <c r="BM285" s="31">
        <v>2</v>
      </c>
      <c r="BN285" s="31">
        <v>2</v>
      </c>
      <c r="BO285" s="31">
        <v>2</v>
      </c>
      <c r="BP285" s="31">
        <v>2</v>
      </c>
      <c r="BQ285" s="31">
        <v>2</v>
      </c>
      <c r="BT285" s="31">
        <v>2</v>
      </c>
      <c r="BU285" s="31">
        <v>2</v>
      </c>
      <c r="BV285" s="31">
        <v>2</v>
      </c>
      <c r="BW285" s="31">
        <v>2</v>
      </c>
      <c r="BX285" s="31">
        <v>2</v>
      </c>
      <c r="BY285" s="31">
        <v>1</v>
      </c>
      <c r="BZ285" s="31">
        <v>2</v>
      </c>
      <c r="CA285" s="31">
        <v>2</v>
      </c>
      <c r="CB285" s="31">
        <v>2</v>
      </c>
      <c r="CC285" s="31">
        <v>2</v>
      </c>
      <c r="CD285" s="31">
        <v>1</v>
      </c>
      <c r="CH285" s="31">
        <v>1</v>
      </c>
      <c r="CM285" s="31">
        <v>17</v>
      </c>
      <c r="CN285" s="31">
        <v>19</v>
      </c>
      <c r="CO285" s="31">
        <v>21</v>
      </c>
      <c r="DA285" s="31">
        <v>4</v>
      </c>
      <c r="DF285" s="31">
        <v>4</v>
      </c>
      <c r="DG285" s="31">
        <v>4</v>
      </c>
      <c r="DH285" s="31">
        <v>4</v>
      </c>
      <c r="DI285" s="31">
        <v>4</v>
      </c>
      <c r="DJ285" s="31">
        <v>4</v>
      </c>
      <c r="DK285" s="31">
        <v>3</v>
      </c>
      <c r="DL285" s="31">
        <v>3</v>
      </c>
      <c r="DM285" s="31">
        <v>3</v>
      </c>
      <c r="DN285" s="31">
        <v>2</v>
      </c>
      <c r="DO285" s="31">
        <v>4</v>
      </c>
      <c r="DP285" s="31">
        <v>4</v>
      </c>
      <c r="DQ285" s="31">
        <v>4</v>
      </c>
      <c r="DR285" s="31">
        <v>43</v>
      </c>
      <c r="DS285" s="31">
        <v>0.22850975975975901</v>
      </c>
      <c r="DT285" s="31">
        <v>98</v>
      </c>
      <c r="DU285" s="31">
        <v>33</v>
      </c>
      <c r="DV285" s="31">
        <v>211</v>
      </c>
      <c r="DW285" s="31" t="s">
        <v>1545</v>
      </c>
      <c r="DX285" s="31">
        <v>4.3</v>
      </c>
      <c r="DY285" s="31">
        <v>3.2</v>
      </c>
      <c r="DZ285" s="31">
        <v>4.8</v>
      </c>
      <c r="EA285" s="31" t="s">
        <v>1558</v>
      </c>
      <c r="EB285" s="31">
        <v>0.67</v>
      </c>
      <c r="EC285" s="31">
        <v>0.5</v>
      </c>
      <c r="ED285" s="31">
        <v>1.1000000000000001</v>
      </c>
      <c r="EE285" s="31" t="s">
        <v>1546</v>
      </c>
      <c r="EF285" s="31">
        <v>200</v>
      </c>
      <c r="EH285" s="31">
        <v>190</v>
      </c>
      <c r="EI285" s="31" t="s">
        <v>1546</v>
      </c>
      <c r="EJ285" s="31">
        <v>100</v>
      </c>
      <c r="EK285" s="31">
        <v>40</v>
      </c>
      <c r="EM285" s="31" t="s">
        <v>1546</v>
      </c>
      <c r="EN285" s="31">
        <v>87</v>
      </c>
      <c r="EO285" s="31">
        <v>60</v>
      </c>
      <c r="EP285" s="31">
        <v>110</v>
      </c>
      <c r="EQ285" s="31" t="s">
        <v>1546</v>
      </c>
      <c r="ER285" s="31">
        <v>67</v>
      </c>
      <c r="ES285" s="31">
        <v>35</v>
      </c>
      <c r="ET285" s="31">
        <v>150</v>
      </c>
      <c r="EU285" s="31" t="s">
        <v>1546</v>
      </c>
      <c r="EV285" s="31">
        <v>1</v>
      </c>
      <c r="EW285" s="31">
        <v>1</v>
      </c>
      <c r="EX285" s="31">
        <v>2</v>
      </c>
      <c r="EY285" s="31">
        <v>2</v>
      </c>
      <c r="FA285" s="31">
        <v>1</v>
      </c>
      <c r="FB285" s="31">
        <v>1</v>
      </c>
      <c r="FD285" s="31">
        <v>102</v>
      </c>
      <c r="FE285" s="31">
        <v>96</v>
      </c>
      <c r="FF285" s="31">
        <v>0.88</v>
      </c>
      <c r="FG285" s="31">
        <v>0.71</v>
      </c>
      <c r="FH285" s="31">
        <v>67</v>
      </c>
      <c r="FK285" s="31">
        <v>2</v>
      </c>
      <c r="FL285" s="31">
        <v>2</v>
      </c>
      <c r="FM285" s="31">
        <v>2</v>
      </c>
      <c r="FN285" s="31">
        <v>2</v>
      </c>
      <c r="FO285" s="31">
        <v>2</v>
      </c>
      <c r="FP285" s="31">
        <v>2</v>
      </c>
      <c r="FQ285" s="31">
        <v>2</v>
      </c>
      <c r="FR285" s="31">
        <v>2</v>
      </c>
      <c r="FS285" s="31">
        <v>4</v>
      </c>
      <c r="FT285" s="31">
        <v>2</v>
      </c>
      <c r="FU285" s="31">
        <v>2</v>
      </c>
      <c r="FV285" s="31">
        <v>2</v>
      </c>
      <c r="FW285" s="31">
        <v>1</v>
      </c>
      <c r="FX285" s="31">
        <v>1</v>
      </c>
      <c r="FY285" s="31">
        <v>2</v>
      </c>
      <c r="GA285" s="31">
        <v>2</v>
      </c>
      <c r="GB285" s="31">
        <v>2</v>
      </c>
      <c r="GC285" s="31">
        <v>1</v>
      </c>
      <c r="GD285" s="31">
        <v>1992</v>
      </c>
      <c r="GE285" s="31">
        <v>2</v>
      </c>
      <c r="GG285" s="31">
        <v>0.25</v>
      </c>
      <c r="GH285" s="31">
        <v>2</v>
      </c>
      <c r="GJ285" s="31">
        <v>2</v>
      </c>
      <c r="GL285" s="31">
        <v>2</v>
      </c>
      <c r="GO285" s="31">
        <v>2</v>
      </c>
      <c r="GQ285" s="31">
        <v>2</v>
      </c>
      <c r="GS285" s="31">
        <v>2</v>
      </c>
      <c r="GU285" s="31">
        <v>2</v>
      </c>
      <c r="GW285" s="31">
        <v>2</v>
      </c>
      <c r="GY285" s="31">
        <v>2</v>
      </c>
      <c r="HA285" s="31">
        <v>2</v>
      </c>
      <c r="HB285" s="31" t="s">
        <v>355</v>
      </c>
      <c r="HM285" s="31">
        <v>2</v>
      </c>
      <c r="HP285" s="31">
        <v>2</v>
      </c>
      <c r="HQ285" s="31">
        <v>2</v>
      </c>
      <c r="HR285" s="31">
        <v>2</v>
      </c>
      <c r="HS285" s="31">
        <v>2</v>
      </c>
      <c r="HT285" s="31">
        <v>2</v>
      </c>
      <c r="HU285" s="31">
        <v>2</v>
      </c>
      <c r="HV285" s="31">
        <v>2</v>
      </c>
      <c r="HW285" s="31" t="s">
        <v>1547</v>
      </c>
      <c r="HZ285" s="31">
        <v>2</v>
      </c>
      <c r="IA285" s="31">
        <v>2</v>
      </c>
      <c r="IB285" s="31">
        <v>2</v>
      </c>
      <c r="IC285" s="31">
        <v>2</v>
      </c>
      <c r="ID285" s="31">
        <v>2</v>
      </c>
      <c r="IE285" s="31">
        <v>2</v>
      </c>
      <c r="IF285" s="31">
        <v>2</v>
      </c>
      <c r="IJ285" s="31">
        <v>2</v>
      </c>
      <c r="IK285" s="31">
        <v>2</v>
      </c>
      <c r="IL285" s="31">
        <v>2</v>
      </c>
      <c r="IM285" s="31">
        <v>2</v>
      </c>
      <c r="IN285" s="31">
        <v>2</v>
      </c>
      <c r="IO285" s="31">
        <v>2</v>
      </c>
      <c r="IP285" s="31">
        <v>2</v>
      </c>
      <c r="IT285" s="31">
        <v>2</v>
      </c>
      <c r="IU285" s="31">
        <v>2</v>
      </c>
      <c r="IV285" s="31">
        <v>2</v>
      </c>
      <c r="IW285" s="31">
        <v>2</v>
      </c>
      <c r="IX285" s="31">
        <v>2</v>
      </c>
      <c r="IY285" s="31">
        <v>2</v>
      </c>
      <c r="IZ285" s="31">
        <v>2</v>
      </c>
      <c r="JD285" s="31">
        <v>2</v>
      </c>
      <c r="JE285" s="31">
        <v>2</v>
      </c>
      <c r="JF285" s="31">
        <v>2</v>
      </c>
      <c r="JG285" s="31">
        <v>2</v>
      </c>
      <c r="JH285" s="31">
        <v>2</v>
      </c>
      <c r="JI285" s="31">
        <v>2</v>
      </c>
      <c r="JJ285" s="31">
        <v>2</v>
      </c>
      <c r="JN285" s="31" t="s">
        <v>371</v>
      </c>
      <c r="JZ285" s="31">
        <v>1</v>
      </c>
      <c r="KC285" s="31">
        <v>1</v>
      </c>
      <c r="LC285" s="31">
        <v>2</v>
      </c>
      <c r="LF285" s="31">
        <v>2</v>
      </c>
      <c r="LG285" s="31">
        <v>2</v>
      </c>
      <c r="LH285" s="31">
        <v>2</v>
      </c>
      <c r="LI285" s="31">
        <v>2</v>
      </c>
      <c r="LK285" s="31">
        <v>2</v>
      </c>
      <c r="LM285" s="31">
        <v>2</v>
      </c>
      <c r="LO285" s="31">
        <v>2</v>
      </c>
      <c r="LQ285" s="31">
        <v>2</v>
      </c>
      <c r="LS285" s="31">
        <v>2</v>
      </c>
      <c r="LU285" s="31">
        <v>2</v>
      </c>
      <c r="LW285" s="31">
        <v>2</v>
      </c>
      <c r="LY285" s="31">
        <v>2</v>
      </c>
      <c r="MA285" s="31">
        <v>2</v>
      </c>
      <c r="MC285" s="31">
        <v>2</v>
      </c>
      <c r="ME285" s="31">
        <v>2</v>
      </c>
      <c r="MG285" s="31">
        <v>2</v>
      </c>
      <c r="MI285" s="31">
        <v>2</v>
      </c>
      <c r="MK285" s="31">
        <v>2</v>
      </c>
      <c r="MM285" s="31">
        <v>2</v>
      </c>
      <c r="MO285" s="31">
        <v>2</v>
      </c>
      <c r="MQ285" s="31">
        <v>2</v>
      </c>
      <c r="MS285" s="31">
        <v>2</v>
      </c>
      <c r="MU285" s="31">
        <v>2</v>
      </c>
      <c r="MW285" s="31">
        <v>2</v>
      </c>
      <c r="MY285" s="31" t="s">
        <v>355</v>
      </c>
      <c r="NA285" s="31">
        <v>2</v>
      </c>
      <c r="NC285" s="31">
        <v>2</v>
      </c>
      <c r="NE285" s="31">
        <v>2</v>
      </c>
      <c r="NG285" s="31">
        <v>2</v>
      </c>
      <c r="NI285" s="31">
        <v>2</v>
      </c>
      <c r="NK285" s="31">
        <v>2</v>
      </c>
      <c r="NM285" s="31">
        <v>2</v>
      </c>
      <c r="NO285" s="31">
        <v>2</v>
      </c>
      <c r="NQ285" s="31">
        <v>2</v>
      </c>
      <c r="NS285" s="31">
        <v>2</v>
      </c>
      <c r="NU285" s="31">
        <v>2</v>
      </c>
      <c r="NW285" s="31">
        <v>2</v>
      </c>
      <c r="NY285" s="31">
        <v>2</v>
      </c>
      <c r="OA285" s="31">
        <v>2</v>
      </c>
      <c r="OC285" s="31">
        <v>2</v>
      </c>
      <c r="OE285" s="31">
        <v>2</v>
      </c>
      <c r="OG285" s="31">
        <v>2</v>
      </c>
      <c r="OI285" s="31">
        <v>2</v>
      </c>
      <c r="OK285" s="31">
        <v>2</v>
      </c>
      <c r="OM285" s="31">
        <v>2</v>
      </c>
      <c r="OO285" s="31">
        <v>2</v>
      </c>
      <c r="OQ285" s="31" t="s">
        <v>355</v>
      </c>
      <c r="OS285" s="31">
        <v>2</v>
      </c>
      <c r="OU285" s="31">
        <v>2</v>
      </c>
      <c r="OW285" s="31">
        <v>2</v>
      </c>
      <c r="OY285" s="31">
        <v>2</v>
      </c>
      <c r="PA285" s="31">
        <v>2</v>
      </c>
      <c r="PC285" s="31">
        <v>2</v>
      </c>
      <c r="PE285" s="31">
        <v>2</v>
      </c>
      <c r="PG285" s="31">
        <v>2</v>
      </c>
      <c r="PI285" s="31">
        <v>2</v>
      </c>
      <c r="PK285" s="31">
        <v>2</v>
      </c>
      <c r="PM285" s="31">
        <v>2</v>
      </c>
      <c r="PO285" s="31">
        <v>2</v>
      </c>
      <c r="PQ285" s="31">
        <v>2</v>
      </c>
      <c r="PS285" s="31">
        <v>2</v>
      </c>
      <c r="PU285" s="31">
        <v>2</v>
      </c>
      <c r="PW285" s="31">
        <v>2</v>
      </c>
      <c r="PY285" s="31">
        <v>2</v>
      </c>
      <c r="QA285" s="31">
        <v>2</v>
      </c>
      <c r="QC285" s="31">
        <v>2</v>
      </c>
      <c r="QE285" s="31">
        <v>2</v>
      </c>
      <c r="QG285" s="31">
        <v>2</v>
      </c>
      <c r="QI285" s="31" t="s">
        <v>355</v>
      </c>
      <c r="QK285" s="31">
        <v>2</v>
      </c>
      <c r="QL285" s="31">
        <v>2</v>
      </c>
      <c r="QM285" s="31">
        <v>2</v>
      </c>
      <c r="QN285" s="31">
        <v>2</v>
      </c>
      <c r="QO285" s="31">
        <v>2</v>
      </c>
      <c r="QP285" s="31">
        <v>2</v>
      </c>
      <c r="QQ285" s="31">
        <v>2</v>
      </c>
      <c r="QR285" s="31">
        <v>2</v>
      </c>
      <c r="QS285" s="31">
        <v>2</v>
      </c>
      <c r="QT285" s="31">
        <v>2</v>
      </c>
      <c r="QU285" s="31">
        <v>2</v>
      </c>
      <c r="QV285" s="31">
        <v>2</v>
      </c>
      <c r="QW285" s="31">
        <v>2</v>
      </c>
      <c r="QX285" s="31">
        <v>2</v>
      </c>
      <c r="QY285" s="31">
        <v>2</v>
      </c>
      <c r="QZ285" s="31">
        <v>2</v>
      </c>
      <c r="RA285" s="31">
        <v>2</v>
      </c>
      <c r="RB285" s="31">
        <v>2</v>
      </c>
      <c r="RC285" s="31">
        <v>2</v>
      </c>
      <c r="RD285" s="31">
        <v>2</v>
      </c>
      <c r="RE285" s="31">
        <v>2</v>
      </c>
      <c r="RF285" s="31">
        <v>2</v>
      </c>
      <c r="RG285" s="31">
        <v>2</v>
      </c>
      <c r="RH285" s="31">
        <v>2</v>
      </c>
      <c r="RI285" s="31">
        <v>2</v>
      </c>
      <c r="RJ285" s="31">
        <v>2</v>
      </c>
      <c r="RK285" s="31">
        <v>2</v>
      </c>
      <c r="RL285" s="31">
        <v>2</v>
      </c>
      <c r="RM285" s="31">
        <v>2</v>
      </c>
      <c r="RN285" s="31">
        <v>2</v>
      </c>
      <c r="RO285" s="31">
        <v>1</v>
      </c>
      <c r="RP285" s="31">
        <v>2</v>
      </c>
      <c r="RQ285" s="31">
        <v>2</v>
      </c>
      <c r="RR285" s="31">
        <v>2</v>
      </c>
      <c r="RS285" s="31">
        <v>2</v>
      </c>
      <c r="RT285" s="31" t="s">
        <v>1638</v>
      </c>
      <c r="RU285" s="31" t="s">
        <v>1638</v>
      </c>
      <c r="RX285" s="31">
        <v>2</v>
      </c>
      <c r="RZ285" s="31">
        <v>2</v>
      </c>
      <c r="SA285" s="31">
        <v>2</v>
      </c>
      <c r="SB285" s="31">
        <v>2</v>
      </c>
      <c r="SC285" s="31">
        <v>2</v>
      </c>
      <c r="SD285" s="31">
        <v>2</v>
      </c>
      <c r="SF285" s="31">
        <v>2</v>
      </c>
      <c r="SG285" s="31">
        <v>2</v>
      </c>
      <c r="SH285" s="31">
        <v>2</v>
      </c>
      <c r="SI285" s="31">
        <v>2</v>
      </c>
      <c r="SJ285" s="31">
        <v>2</v>
      </c>
      <c r="SK285" s="31">
        <v>2</v>
      </c>
      <c r="SL285" s="31">
        <v>2</v>
      </c>
      <c r="SM285" s="31" t="s">
        <v>1550</v>
      </c>
      <c r="SO285" s="31">
        <v>2</v>
      </c>
      <c r="SP285" s="31">
        <v>2</v>
      </c>
      <c r="SQ285" s="31">
        <v>1</v>
      </c>
      <c r="SR285" s="31">
        <v>2</v>
      </c>
      <c r="SS285" s="31">
        <v>2</v>
      </c>
      <c r="ST285" s="31">
        <v>2</v>
      </c>
      <c r="SU285" s="31">
        <v>2</v>
      </c>
      <c r="SV285" s="31">
        <v>2</v>
      </c>
      <c r="SW285" s="31" t="s">
        <v>1442</v>
      </c>
      <c r="SX285" s="31">
        <v>8</v>
      </c>
      <c r="SZ285" s="31">
        <v>2</v>
      </c>
      <c r="TA285" s="31">
        <v>1</v>
      </c>
      <c r="TB285" s="31">
        <v>1</v>
      </c>
      <c r="TC285" s="31">
        <v>2</v>
      </c>
      <c r="TD285" s="31">
        <v>1</v>
      </c>
      <c r="TE285" s="31">
        <v>1</v>
      </c>
      <c r="TF285" s="31">
        <v>2</v>
      </c>
      <c r="TG285" s="31">
        <v>1</v>
      </c>
      <c r="TH285" s="31" t="s">
        <v>1442</v>
      </c>
      <c r="TJ285" s="31" t="s">
        <v>1550</v>
      </c>
      <c r="TK285" s="31" t="s">
        <v>1442</v>
      </c>
      <c r="TL285" s="31" t="s">
        <v>1442</v>
      </c>
      <c r="TQ285" s="31">
        <v>21</v>
      </c>
      <c r="TS285" s="31">
        <v>2</v>
      </c>
      <c r="TT285" s="31">
        <v>2</v>
      </c>
      <c r="TU285" s="31">
        <v>2</v>
      </c>
      <c r="TV285" s="31">
        <v>2</v>
      </c>
      <c r="TW285" s="31">
        <v>2</v>
      </c>
      <c r="TX285" s="31">
        <v>2</v>
      </c>
      <c r="TY285" s="31">
        <v>2</v>
      </c>
      <c r="TZ285" s="31">
        <v>1</v>
      </c>
      <c r="UA285" s="31">
        <v>1</v>
      </c>
    </row>
    <row r="286" spans="1:547" s="31" customFormat="1" ht="13.5" customHeight="1">
      <c r="A286" s="31">
        <f t="shared" si="4"/>
        <v>284</v>
      </c>
      <c r="B286" s="31">
        <v>285</v>
      </c>
      <c r="C286" s="31">
        <v>33</v>
      </c>
      <c r="D286" s="31" t="s">
        <v>1543</v>
      </c>
      <c r="E286" s="31" t="s">
        <v>1671</v>
      </c>
      <c r="H286" s="31">
        <v>42317</v>
      </c>
      <c r="I286" s="31">
        <v>17375</v>
      </c>
      <c r="J286" s="31">
        <v>1</v>
      </c>
      <c r="K286" s="31">
        <v>2</v>
      </c>
      <c r="L286" s="31">
        <v>5</v>
      </c>
      <c r="M286" s="31">
        <v>2</v>
      </c>
      <c r="N286" s="31">
        <v>3</v>
      </c>
      <c r="O286" s="31">
        <v>1</v>
      </c>
      <c r="R286" s="31">
        <v>41791</v>
      </c>
      <c r="S286" s="31">
        <v>41974</v>
      </c>
      <c r="T286" s="31">
        <v>42309</v>
      </c>
      <c r="W286" s="31">
        <v>1</v>
      </c>
      <c r="X286" s="31">
        <v>2</v>
      </c>
      <c r="Y286" s="31">
        <v>2</v>
      </c>
      <c r="Z286" s="31">
        <v>2</v>
      </c>
      <c r="AA286" s="31">
        <v>2</v>
      </c>
      <c r="AB286" s="31">
        <v>2</v>
      </c>
      <c r="AC286" s="31">
        <v>2</v>
      </c>
      <c r="AD286" s="31">
        <v>2</v>
      </c>
      <c r="AE286" s="31">
        <v>2</v>
      </c>
      <c r="AF286" s="31">
        <v>2</v>
      </c>
      <c r="AG286" s="31">
        <v>1</v>
      </c>
      <c r="AH286" s="31">
        <v>2</v>
      </c>
      <c r="AI286" s="31">
        <v>6</v>
      </c>
      <c r="AJ286" s="31">
        <v>2</v>
      </c>
      <c r="AK286" s="31">
        <v>4</v>
      </c>
      <c r="AL286" s="31">
        <v>2</v>
      </c>
      <c r="AN286" s="31">
        <v>2</v>
      </c>
      <c r="AO286" s="31">
        <v>2</v>
      </c>
      <c r="AP286" s="31">
        <v>2</v>
      </c>
      <c r="AQ286" s="31">
        <v>2</v>
      </c>
      <c r="AR286" s="31">
        <v>2</v>
      </c>
      <c r="AS286" s="31">
        <v>2</v>
      </c>
      <c r="AT286" s="31">
        <v>2</v>
      </c>
      <c r="AU286" s="31">
        <v>2</v>
      </c>
      <c r="AW286" s="31">
        <v>1</v>
      </c>
      <c r="AX286" s="31">
        <v>1</v>
      </c>
      <c r="AY286" s="31">
        <v>2</v>
      </c>
      <c r="AZ286" s="31">
        <v>1</v>
      </c>
      <c r="BA286" s="31">
        <v>1</v>
      </c>
      <c r="BB286" s="31">
        <v>2</v>
      </c>
      <c r="BD286" s="31">
        <v>2</v>
      </c>
      <c r="BE286" s="31">
        <v>2</v>
      </c>
      <c r="BF286" s="31">
        <v>2</v>
      </c>
      <c r="BG286" s="31">
        <v>2</v>
      </c>
      <c r="BH286" s="31">
        <v>2</v>
      </c>
      <c r="BI286" s="31">
        <v>2</v>
      </c>
      <c r="BK286" s="31">
        <v>1</v>
      </c>
      <c r="BL286" s="31">
        <v>2</v>
      </c>
      <c r="BM286" s="31">
        <v>2</v>
      </c>
      <c r="BN286" s="31">
        <v>2</v>
      </c>
      <c r="BO286" s="31">
        <v>2</v>
      </c>
      <c r="BP286" s="31">
        <v>2</v>
      </c>
      <c r="BQ286" s="31">
        <v>2</v>
      </c>
      <c r="BT286" s="31">
        <v>2</v>
      </c>
      <c r="BU286" s="31">
        <v>2</v>
      </c>
      <c r="BV286" s="31">
        <v>2</v>
      </c>
      <c r="BW286" s="31">
        <v>2</v>
      </c>
      <c r="BX286" s="31">
        <v>2</v>
      </c>
      <c r="BY286" s="31">
        <v>1</v>
      </c>
      <c r="BZ286" s="31">
        <v>2</v>
      </c>
      <c r="CA286" s="31">
        <v>2</v>
      </c>
      <c r="CB286" s="31">
        <v>2</v>
      </c>
      <c r="CC286" s="31">
        <v>2</v>
      </c>
      <c r="CD286" s="31">
        <v>1</v>
      </c>
      <c r="CH286" s="31">
        <v>1</v>
      </c>
      <c r="CM286" s="31">
        <v>5</v>
      </c>
      <c r="CN286" s="31">
        <v>7</v>
      </c>
      <c r="DA286" s="31">
        <v>2</v>
      </c>
      <c r="DF286" s="31">
        <v>4</v>
      </c>
      <c r="DG286" s="31">
        <v>4</v>
      </c>
      <c r="DH286" s="31">
        <v>4</v>
      </c>
      <c r="DI286" s="31">
        <v>3</v>
      </c>
      <c r="DJ286" s="31">
        <v>4</v>
      </c>
      <c r="DK286" s="31">
        <v>4</v>
      </c>
      <c r="DL286" s="31">
        <v>4</v>
      </c>
      <c r="DM286" s="31">
        <v>4</v>
      </c>
      <c r="DN286" s="31">
        <v>4</v>
      </c>
      <c r="DO286" s="31">
        <v>4</v>
      </c>
      <c r="DP286" s="31">
        <v>4</v>
      </c>
      <c r="DQ286" s="31">
        <v>4</v>
      </c>
      <c r="DR286" s="31">
        <v>47</v>
      </c>
      <c r="DS286" s="31">
        <v>5.7865969581748999E-2</v>
      </c>
      <c r="DX286" s="31">
        <v>4.7</v>
      </c>
      <c r="DY286" s="31">
        <v>3.5</v>
      </c>
      <c r="DZ286" s="31">
        <v>5.5</v>
      </c>
      <c r="EA286" s="31" t="s">
        <v>1558</v>
      </c>
      <c r="EB286" s="31">
        <v>0.68</v>
      </c>
      <c r="EC286" s="31">
        <v>0.5</v>
      </c>
      <c r="ED286" s="31">
        <v>1.1000000000000001</v>
      </c>
      <c r="EE286" s="31" t="s">
        <v>1546</v>
      </c>
      <c r="EF286" s="31">
        <v>183</v>
      </c>
      <c r="EH286" s="31">
        <v>190</v>
      </c>
      <c r="EI286" s="31" t="s">
        <v>1546</v>
      </c>
      <c r="EJ286" s="31">
        <v>60</v>
      </c>
      <c r="EK286" s="31">
        <v>45</v>
      </c>
      <c r="EM286" s="31" t="s">
        <v>1546</v>
      </c>
      <c r="EN286" s="31">
        <v>114</v>
      </c>
      <c r="EO286" s="31">
        <v>60</v>
      </c>
      <c r="EP286" s="31">
        <v>130</v>
      </c>
      <c r="EQ286" s="31" t="s">
        <v>1546</v>
      </c>
      <c r="ER286" s="31">
        <v>115</v>
      </c>
      <c r="ES286" s="31">
        <v>35</v>
      </c>
      <c r="ET286" s="31">
        <v>150</v>
      </c>
      <c r="EU286" s="31" t="s">
        <v>1546</v>
      </c>
      <c r="EV286" s="31">
        <v>1</v>
      </c>
      <c r="EW286" s="31">
        <v>2</v>
      </c>
      <c r="EX286" s="31">
        <v>1</v>
      </c>
      <c r="EY286" s="31">
        <v>2</v>
      </c>
      <c r="EZ286" s="31">
        <v>1</v>
      </c>
      <c r="FA286" s="31">
        <v>1</v>
      </c>
      <c r="FD286" s="31">
        <v>104</v>
      </c>
      <c r="FE286" s="31">
        <v>103</v>
      </c>
      <c r="FF286" s="31">
        <v>0.78500000000000003</v>
      </c>
      <c r="FG286" s="31">
        <v>1.0149999999999899</v>
      </c>
      <c r="FK286" s="31">
        <v>1</v>
      </c>
      <c r="FL286" s="31">
        <v>2</v>
      </c>
      <c r="FM286" s="31">
        <v>1</v>
      </c>
      <c r="FN286" s="31">
        <v>1</v>
      </c>
      <c r="FO286" s="31">
        <v>2</v>
      </c>
      <c r="FP286" s="31">
        <v>2</v>
      </c>
      <c r="FQ286" s="31">
        <v>2</v>
      </c>
      <c r="FR286" s="31">
        <v>2</v>
      </c>
      <c r="FS286" s="31">
        <v>4</v>
      </c>
      <c r="FT286" s="31">
        <v>2</v>
      </c>
      <c r="FU286" s="31">
        <v>2</v>
      </c>
      <c r="FV286" s="31">
        <v>2</v>
      </c>
      <c r="FW286" s="31">
        <v>1</v>
      </c>
      <c r="FX286" s="31">
        <v>1</v>
      </c>
      <c r="FY286" s="31">
        <v>2</v>
      </c>
      <c r="GA286" s="31">
        <v>2</v>
      </c>
      <c r="GB286" s="31">
        <v>2</v>
      </c>
      <c r="GC286" s="31">
        <v>2</v>
      </c>
      <c r="GE286" s="31">
        <v>2</v>
      </c>
      <c r="GH286" s="31">
        <v>2</v>
      </c>
      <c r="GJ286" s="31">
        <v>2</v>
      </c>
      <c r="GL286" s="31">
        <v>2</v>
      </c>
      <c r="GO286" s="31">
        <v>2</v>
      </c>
      <c r="GQ286" s="31">
        <v>1</v>
      </c>
      <c r="GR286" s="31" t="s">
        <v>1672</v>
      </c>
      <c r="GS286" s="31">
        <v>2</v>
      </c>
      <c r="GU286" s="31">
        <v>2</v>
      </c>
      <c r="GW286" s="31">
        <v>2</v>
      </c>
      <c r="GY286" s="31">
        <v>2</v>
      </c>
      <c r="HA286" s="31">
        <v>2</v>
      </c>
      <c r="HB286" s="31" t="s">
        <v>355</v>
      </c>
      <c r="HM286" s="31">
        <v>2</v>
      </c>
      <c r="HP286" s="31">
        <v>2</v>
      </c>
      <c r="HQ286" s="31">
        <v>2</v>
      </c>
      <c r="HR286" s="31">
        <v>2</v>
      </c>
      <c r="HS286" s="31">
        <v>2</v>
      </c>
      <c r="HT286" s="31">
        <v>2</v>
      </c>
      <c r="HU286" s="31">
        <v>2</v>
      </c>
      <c r="HV286" s="31">
        <v>2</v>
      </c>
      <c r="HW286" s="31" t="s">
        <v>1547</v>
      </c>
      <c r="HZ286" s="31">
        <v>2</v>
      </c>
      <c r="IA286" s="31">
        <v>2</v>
      </c>
      <c r="IB286" s="31">
        <v>2</v>
      </c>
      <c r="IC286" s="31">
        <v>2</v>
      </c>
      <c r="ID286" s="31">
        <v>2</v>
      </c>
      <c r="IE286" s="31">
        <v>2</v>
      </c>
      <c r="IF286" s="31">
        <v>2</v>
      </c>
      <c r="IJ286" s="31">
        <v>2</v>
      </c>
      <c r="IK286" s="31">
        <v>2</v>
      </c>
      <c r="IL286" s="31">
        <v>2</v>
      </c>
      <c r="IM286" s="31">
        <v>2</v>
      </c>
      <c r="IN286" s="31">
        <v>2</v>
      </c>
      <c r="IO286" s="31">
        <v>2</v>
      </c>
      <c r="IP286" s="31">
        <v>2</v>
      </c>
      <c r="IT286" s="31">
        <v>2</v>
      </c>
      <c r="IU286" s="31">
        <v>2</v>
      </c>
      <c r="IV286" s="31">
        <v>2</v>
      </c>
      <c r="IW286" s="31">
        <v>2</v>
      </c>
      <c r="IX286" s="31">
        <v>2</v>
      </c>
      <c r="IY286" s="31">
        <v>2</v>
      </c>
      <c r="IZ286" s="31">
        <v>2</v>
      </c>
      <c r="JD286" s="31">
        <v>2</v>
      </c>
      <c r="JE286" s="31">
        <v>2</v>
      </c>
      <c r="JF286" s="31">
        <v>2</v>
      </c>
      <c r="JG286" s="31">
        <v>2</v>
      </c>
      <c r="JH286" s="31">
        <v>2</v>
      </c>
      <c r="JI286" s="31">
        <v>2</v>
      </c>
      <c r="JJ286" s="31">
        <v>2</v>
      </c>
      <c r="JZ286" s="31">
        <v>2</v>
      </c>
      <c r="KB286" s="31">
        <v>80</v>
      </c>
      <c r="KC286" s="31">
        <v>2</v>
      </c>
      <c r="KE286" s="31">
        <v>57</v>
      </c>
      <c r="LA286" s="31" t="s">
        <v>1673</v>
      </c>
      <c r="LC286" s="31">
        <v>2</v>
      </c>
      <c r="LE286" s="31" t="s">
        <v>1649</v>
      </c>
      <c r="LF286" s="31">
        <v>2</v>
      </c>
      <c r="LG286" s="31">
        <v>2</v>
      </c>
      <c r="LH286" s="31">
        <v>2</v>
      </c>
      <c r="LI286" s="31">
        <v>2</v>
      </c>
      <c r="LK286" s="31">
        <v>2</v>
      </c>
      <c r="LM286" s="31">
        <v>2</v>
      </c>
      <c r="LO286" s="31">
        <v>2</v>
      </c>
      <c r="LQ286" s="31">
        <v>2</v>
      </c>
      <c r="LS286" s="31">
        <v>2</v>
      </c>
      <c r="LU286" s="31">
        <v>2</v>
      </c>
      <c r="LW286" s="31">
        <v>2</v>
      </c>
      <c r="LY286" s="31">
        <v>2</v>
      </c>
      <c r="MA286" s="31">
        <v>2</v>
      </c>
      <c r="MC286" s="31">
        <v>2</v>
      </c>
      <c r="ME286" s="31">
        <v>2</v>
      </c>
      <c r="MG286" s="31">
        <v>2</v>
      </c>
      <c r="MI286" s="31">
        <v>2</v>
      </c>
      <c r="MK286" s="31">
        <v>2</v>
      </c>
      <c r="MM286" s="31">
        <v>2</v>
      </c>
      <c r="MO286" s="31">
        <v>2</v>
      </c>
      <c r="MQ286" s="31">
        <v>2</v>
      </c>
      <c r="MS286" s="31">
        <v>2</v>
      </c>
      <c r="MU286" s="31">
        <v>2</v>
      </c>
      <c r="MW286" s="31">
        <v>2</v>
      </c>
      <c r="MY286" s="31" t="s">
        <v>355</v>
      </c>
      <c r="NA286" s="31">
        <v>2</v>
      </c>
      <c r="NC286" s="31">
        <v>2</v>
      </c>
      <c r="NE286" s="31">
        <v>2</v>
      </c>
      <c r="NG286" s="31">
        <v>2</v>
      </c>
      <c r="NI286" s="31">
        <v>2</v>
      </c>
      <c r="NK286" s="31">
        <v>2</v>
      </c>
      <c r="NM286" s="31">
        <v>2</v>
      </c>
      <c r="NO286" s="31">
        <v>2</v>
      </c>
      <c r="NQ286" s="31">
        <v>2</v>
      </c>
      <c r="NS286" s="31">
        <v>2</v>
      </c>
      <c r="NU286" s="31">
        <v>2</v>
      </c>
      <c r="NW286" s="31">
        <v>2</v>
      </c>
      <c r="NY286" s="31">
        <v>2</v>
      </c>
      <c r="OA286" s="31">
        <v>2</v>
      </c>
      <c r="OC286" s="31">
        <v>2</v>
      </c>
      <c r="OE286" s="31">
        <v>2</v>
      </c>
      <c r="OG286" s="31">
        <v>2</v>
      </c>
      <c r="OI286" s="31">
        <v>2</v>
      </c>
      <c r="OK286" s="31">
        <v>2</v>
      </c>
      <c r="OM286" s="31">
        <v>2</v>
      </c>
      <c r="OO286" s="31">
        <v>2</v>
      </c>
      <c r="OQ286" s="31" t="s">
        <v>355</v>
      </c>
      <c r="OS286" s="31">
        <v>2</v>
      </c>
      <c r="OU286" s="31">
        <v>2</v>
      </c>
      <c r="OW286" s="31">
        <v>2</v>
      </c>
      <c r="OY286" s="31">
        <v>2</v>
      </c>
      <c r="PA286" s="31">
        <v>2</v>
      </c>
      <c r="PC286" s="31">
        <v>2</v>
      </c>
      <c r="PE286" s="31">
        <v>2</v>
      </c>
      <c r="PG286" s="31">
        <v>2</v>
      </c>
      <c r="PI286" s="31">
        <v>2</v>
      </c>
      <c r="PK286" s="31">
        <v>2</v>
      </c>
      <c r="PM286" s="31">
        <v>2</v>
      </c>
      <c r="PO286" s="31">
        <v>2</v>
      </c>
      <c r="PQ286" s="31">
        <v>2</v>
      </c>
      <c r="PS286" s="31">
        <v>2</v>
      </c>
      <c r="PU286" s="31">
        <v>2</v>
      </c>
      <c r="PW286" s="31">
        <v>2</v>
      </c>
      <c r="PY286" s="31">
        <v>2</v>
      </c>
      <c r="QA286" s="31">
        <v>2</v>
      </c>
      <c r="QC286" s="31">
        <v>2</v>
      </c>
      <c r="QE286" s="31">
        <v>2</v>
      </c>
      <c r="QG286" s="31">
        <v>2</v>
      </c>
      <c r="QI286" s="31" t="s">
        <v>355</v>
      </c>
      <c r="QK286" s="31">
        <v>1</v>
      </c>
      <c r="QL286" s="31">
        <v>2</v>
      </c>
      <c r="QM286" s="31">
        <v>2</v>
      </c>
      <c r="QN286" s="31">
        <v>2</v>
      </c>
      <c r="QO286" s="31">
        <v>2</v>
      </c>
      <c r="QP286" s="31">
        <v>2</v>
      </c>
      <c r="QQ286" s="31">
        <v>2</v>
      </c>
      <c r="QR286" s="31">
        <v>2</v>
      </c>
      <c r="QS286" s="31">
        <v>2</v>
      </c>
      <c r="QT286" s="31">
        <v>2</v>
      </c>
      <c r="QU286" s="31">
        <v>2</v>
      </c>
      <c r="QV286" s="31">
        <v>2</v>
      </c>
      <c r="QW286" s="31">
        <v>2</v>
      </c>
      <c r="QX286" s="31">
        <v>2</v>
      </c>
      <c r="QY286" s="31">
        <v>2</v>
      </c>
      <c r="QZ286" s="31">
        <v>2</v>
      </c>
      <c r="RA286" s="31">
        <v>2</v>
      </c>
      <c r="RB286" s="31">
        <v>2</v>
      </c>
      <c r="RC286" s="31">
        <v>2</v>
      </c>
      <c r="RD286" s="31">
        <v>2</v>
      </c>
      <c r="RE286" s="31">
        <v>1</v>
      </c>
      <c r="RF286" s="31">
        <v>2</v>
      </c>
      <c r="RG286" s="31">
        <v>1</v>
      </c>
      <c r="RH286" s="31">
        <v>2</v>
      </c>
      <c r="RI286" s="31">
        <v>1</v>
      </c>
      <c r="RJ286" s="31">
        <v>2</v>
      </c>
      <c r="RK286" s="31">
        <v>2</v>
      </c>
      <c r="RL286" s="31">
        <v>2</v>
      </c>
      <c r="RM286" s="31">
        <v>2</v>
      </c>
      <c r="RN286" s="31">
        <v>2</v>
      </c>
      <c r="RO286" s="31">
        <v>2</v>
      </c>
      <c r="RP286" s="31">
        <v>2</v>
      </c>
      <c r="RQ286" s="31">
        <v>2</v>
      </c>
      <c r="RR286" s="31">
        <v>2</v>
      </c>
      <c r="RS286" s="31">
        <v>1</v>
      </c>
      <c r="RT286" s="31" t="s">
        <v>1623</v>
      </c>
      <c r="RU286" s="31" t="s">
        <v>1623</v>
      </c>
      <c r="RX286" s="31">
        <v>5</v>
      </c>
      <c r="RY286" s="31">
        <v>2</v>
      </c>
      <c r="RZ286" s="31">
        <v>2</v>
      </c>
      <c r="SA286" s="31">
        <v>2</v>
      </c>
      <c r="SB286" s="31">
        <v>2</v>
      </c>
      <c r="SC286" s="31">
        <v>2</v>
      </c>
      <c r="SD286" s="31">
        <v>5</v>
      </c>
      <c r="SE286" s="31">
        <v>2</v>
      </c>
      <c r="SF286" s="31">
        <v>2</v>
      </c>
      <c r="SG286" s="31">
        <v>2</v>
      </c>
      <c r="SH286" s="31">
        <v>2</v>
      </c>
      <c r="SI286" s="31">
        <v>2</v>
      </c>
      <c r="SJ286" s="31">
        <v>2</v>
      </c>
      <c r="SK286" s="31">
        <v>2</v>
      </c>
      <c r="SL286" s="31">
        <v>2</v>
      </c>
      <c r="SM286" s="31" t="s">
        <v>1674</v>
      </c>
      <c r="SO286" s="31">
        <v>2</v>
      </c>
      <c r="SP286" s="31">
        <v>1</v>
      </c>
      <c r="SQ286" s="31">
        <v>2</v>
      </c>
      <c r="SR286" s="31">
        <v>2</v>
      </c>
      <c r="SS286" s="31">
        <v>2</v>
      </c>
      <c r="ST286" s="31">
        <v>2</v>
      </c>
      <c r="SU286" s="31">
        <v>2</v>
      </c>
      <c r="SV286" s="31">
        <v>2</v>
      </c>
      <c r="SW286" s="31" t="s">
        <v>1459</v>
      </c>
      <c r="SX286" s="31">
        <v>6</v>
      </c>
      <c r="SZ286" s="31">
        <v>2</v>
      </c>
      <c r="TA286" s="31">
        <v>2</v>
      </c>
      <c r="TB286" s="31">
        <v>2</v>
      </c>
      <c r="TC286" s="31">
        <v>2</v>
      </c>
      <c r="TD286" s="31">
        <v>2</v>
      </c>
      <c r="TE286" s="31">
        <v>2</v>
      </c>
      <c r="TF286" s="31">
        <v>2</v>
      </c>
      <c r="TG286" s="31">
        <v>2</v>
      </c>
      <c r="TH286" s="31" t="s">
        <v>1442</v>
      </c>
      <c r="TJ286" s="31" t="s">
        <v>1674</v>
      </c>
      <c r="TK286" s="31" t="s">
        <v>1459</v>
      </c>
      <c r="TL286" s="31" t="s">
        <v>1442</v>
      </c>
      <c r="TQ286" s="31">
        <v>11</v>
      </c>
      <c r="TS286" s="31">
        <v>2</v>
      </c>
      <c r="TT286" s="31">
        <v>2</v>
      </c>
      <c r="TU286" s="31">
        <v>2</v>
      </c>
      <c r="TV286" s="31">
        <v>2</v>
      </c>
      <c r="TW286" s="31">
        <v>2</v>
      </c>
      <c r="TX286" s="31">
        <v>2</v>
      </c>
      <c r="TY286" s="31">
        <v>2</v>
      </c>
      <c r="TZ286" s="31">
        <v>1</v>
      </c>
      <c r="UA286" s="31">
        <v>1</v>
      </c>
    </row>
    <row r="287" spans="1:547" s="31" customFormat="1" ht="13.5" customHeight="1">
      <c r="A287" s="31">
        <f t="shared" si="4"/>
        <v>285</v>
      </c>
      <c r="B287" s="31">
        <v>286</v>
      </c>
      <c r="C287" s="31">
        <v>34</v>
      </c>
      <c r="D287" s="31" t="s">
        <v>1543</v>
      </c>
      <c r="E287" s="31" t="s">
        <v>1675</v>
      </c>
      <c r="H287" s="31">
        <v>42331</v>
      </c>
      <c r="I287" s="31">
        <v>14143</v>
      </c>
      <c r="J287" s="31">
        <v>1</v>
      </c>
      <c r="K287" s="31">
        <v>1</v>
      </c>
      <c r="L287" s="31">
        <v>2</v>
      </c>
      <c r="M287" s="31">
        <v>1</v>
      </c>
      <c r="N287" s="31">
        <v>2</v>
      </c>
      <c r="O287" s="31">
        <v>1</v>
      </c>
      <c r="P287" s="31">
        <v>1</v>
      </c>
      <c r="Q287" s="31">
        <v>1</v>
      </c>
      <c r="R287" s="31">
        <v>41883</v>
      </c>
      <c r="S287" s="31">
        <v>41913</v>
      </c>
      <c r="T287" s="31">
        <v>42309</v>
      </c>
      <c r="W287" s="31">
        <v>2</v>
      </c>
      <c r="X287" s="31">
        <v>1</v>
      </c>
      <c r="Y287" s="31">
        <v>2</v>
      </c>
      <c r="Z287" s="31">
        <v>2</v>
      </c>
      <c r="AA287" s="31">
        <v>2</v>
      </c>
      <c r="AB287" s="31">
        <v>2</v>
      </c>
      <c r="AC287" s="31">
        <v>2</v>
      </c>
      <c r="AD287" s="31">
        <v>2</v>
      </c>
      <c r="AE287" s="31">
        <v>1</v>
      </c>
      <c r="AH287" s="31">
        <v>2</v>
      </c>
      <c r="AI287" s="31">
        <v>3</v>
      </c>
      <c r="AJ287" s="31">
        <v>2</v>
      </c>
      <c r="AK287" s="31">
        <v>4</v>
      </c>
      <c r="AL287" s="31">
        <v>2</v>
      </c>
      <c r="AN287" s="31">
        <v>2</v>
      </c>
      <c r="AO287" s="31">
        <v>2</v>
      </c>
      <c r="AP287" s="31">
        <v>2</v>
      </c>
      <c r="AQ287" s="31">
        <v>1</v>
      </c>
      <c r="AR287" s="31">
        <v>1</v>
      </c>
      <c r="AS287" s="31">
        <v>2</v>
      </c>
      <c r="AT287" s="31">
        <v>2</v>
      </c>
      <c r="AU287" s="31">
        <v>2</v>
      </c>
      <c r="AW287" s="31">
        <v>1</v>
      </c>
      <c r="AX287" s="31">
        <v>2</v>
      </c>
      <c r="AY287" s="31">
        <v>2</v>
      </c>
      <c r="AZ287" s="31">
        <v>2</v>
      </c>
      <c r="BA287" s="31">
        <v>2</v>
      </c>
      <c r="BB287" s="31">
        <v>2</v>
      </c>
      <c r="BD287" s="31">
        <v>1</v>
      </c>
      <c r="BE287" s="31">
        <v>2</v>
      </c>
      <c r="BF287" s="31">
        <v>1</v>
      </c>
      <c r="BG287" s="31">
        <v>2</v>
      </c>
      <c r="BH287" s="31">
        <v>2</v>
      </c>
      <c r="BI287" s="31">
        <v>2</v>
      </c>
      <c r="BK287" s="31">
        <v>1</v>
      </c>
      <c r="BL287" s="31">
        <v>2</v>
      </c>
      <c r="BM287" s="31">
        <v>1</v>
      </c>
      <c r="BN287" s="31">
        <v>1</v>
      </c>
      <c r="BO287" s="31">
        <v>2</v>
      </c>
      <c r="BP287" s="31">
        <v>1</v>
      </c>
      <c r="BQ287" s="31">
        <v>2</v>
      </c>
      <c r="BT287" s="31">
        <v>2</v>
      </c>
      <c r="BU287" s="31">
        <v>2</v>
      </c>
      <c r="BV287" s="31">
        <v>2</v>
      </c>
      <c r="BW287" s="31">
        <v>2</v>
      </c>
      <c r="BX287" s="31">
        <v>2</v>
      </c>
      <c r="BY287" s="31">
        <v>1</v>
      </c>
      <c r="BZ287" s="31">
        <v>2</v>
      </c>
      <c r="CA287" s="31">
        <v>2</v>
      </c>
      <c r="CB287" s="31">
        <v>2</v>
      </c>
      <c r="CC287" s="31">
        <v>2</v>
      </c>
      <c r="CD287" s="31">
        <v>1</v>
      </c>
      <c r="CH287" s="31">
        <v>1</v>
      </c>
      <c r="CM287" s="31">
        <v>1</v>
      </c>
      <c r="CN287" s="31">
        <v>6</v>
      </c>
      <c r="CO287" s="31">
        <v>13</v>
      </c>
      <c r="CP287" s="31">
        <v>27</v>
      </c>
      <c r="DA287" s="31">
        <v>1</v>
      </c>
      <c r="DB287" s="31">
        <v>2</v>
      </c>
      <c r="DC287" s="31">
        <v>6</v>
      </c>
      <c r="DD287" s="31">
        <v>3</v>
      </c>
      <c r="DE287" s="31">
        <v>7</v>
      </c>
      <c r="DF287" s="31">
        <v>3</v>
      </c>
      <c r="DG287" s="31">
        <v>4</v>
      </c>
      <c r="DH287" s="31">
        <v>2</v>
      </c>
      <c r="DI287" s="31">
        <v>3</v>
      </c>
      <c r="DJ287" s="31">
        <v>1</v>
      </c>
      <c r="DK287" s="31">
        <v>2</v>
      </c>
      <c r="DL287" s="31">
        <v>4</v>
      </c>
      <c r="DM287" s="31">
        <v>4</v>
      </c>
      <c r="DN287" s="31">
        <v>1</v>
      </c>
      <c r="DO287" s="31">
        <v>3</v>
      </c>
      <c r="DP287" s="31">
        <v>2</v>
      </c>
      <c r="DQ287" s="31">
        <v>4</v>
      </c>
      <c r="DR287" s="31">
        <v>33</v>
      </c>
      <c r="DS287" s="31">
        <v>1.01911272321428</v>
      </c>
      <c r="EB287" s="31">
        <v>0.69</v>
      </c>
      <c r="EC287" s="31">
        <v>0.6</v>
      </c>
      <c r="ED287" s="31">
        <v>1.0900000000000001</v>
      </c>
      <c r="EE287" s="31" t="s">
        <v>1546</v>
      </c>
      <c r="EF287" s="31">
        <v>169</v>
      </c>
      <c r="EH287" s="31">
        <v>190</v>
      </c>
      <c r="EI287" s="31" t="s">
        <v>1546</v>
      </c>
      <c r="ER287" s="31">
        <v>83</v>
      </c>
      <c r="ES287" s="31">
        <v>35</v>
      </c>
      <c r="ET287" s="31">
        <v>150</v>
      </c>
      <c r="EU287" s="31" t="s">
        <v>1546</v>
      </c>
      <c r="EV287" s="31">
        <v>2</v>
      </c>
      <c r="EW287" s="31">
        <v>2</v>
      </c>
      <c r="EX287" s="31">
        <v>2</v>
      </c>
      <c r="EY287" s="31">
        <v>2</v>
      </c>
      <c r="EZ287" s="31">
        <v>1</v>
      </c>
      <c r="FK287" s="31">
        <v>1</v>
      </c>
      <c r="FL287" s="31">
        <v>2</v>
      </c>
      <c r="FM287" s="31">
        <v>1</v>
      </c>
      <c r="FN287" s="31">
        <v>1</v>
      </c>
      <c r="FO287" s="31">
        <v>2</v>
      </c>
      <c r="FP287" s="31">
        <v>1</v>
      </c>
      <c r="FQ287" s="31">
        <v>2</v>
      </c>
      <c r="FR287" s="31">
        <v>2</v>
      </c>
      <c r="FS287" s="31">
        <v>4</v>
      </c>
      <c r="FT287" s="31">
        <v>2</v>
      </c>
      <c r="FU287" s="31">
        <v>2</v>
      </c>
      <c r="FV287" s="31">
        <v>2</v>
      </c>
      <c r="FW287" s="31">
        <v>1</v>
      </c>
      <c r="FX287" s="31">
        <v>1</v>
      </c>
      <c r="FY287" s="31">
        <v>2</v>
      </c>
      <c r="GA287" s="31">
        <v>2</v>
      </c>
      <c r="GB287" s="31">
        <v>2</v>
      </c>
      <c r="GC287" s="31">
        <v>2</v>
      </c>
      <c r="GE287" s="31">
        <v>2</v>
      </c>
      <c r="GH287" s="31">
        <v>2</v>
      </c>
      <c r="GJ287" s="31">
        <v>2</v>
      </c>
      <c r="GL287" s="31">
        <v>2</v>
      </c>
      <c r="GO287" s="31">
        <v>2</v>
      </c>
      <c r="GQ287" s="31">
        <v>1</v>
      </c>
      <c r="GR287" s="31" t="s">
        <v>1553</v>
      </c>
      <c r="GS287" s="31">
        <v>2</v>
      </c>
      <c r="GU287" s="31">
        <v>2</v>
      </c>
      <c r="GW287" s="31">
        <v>2</v>
      </c>
      <c r="GY287" s="31">
        <v>2</v>
      </c>
      <c r="HA287" s="31">
        <v>2</v>
      </c>
      <c r="HB287" s="31" t="s">
        <v>355</v>
      </c>
      <c r="HM287" s="31">
        <v>2</v>
      </c>
      <c r="HP287" s="31">
        <v>2</v>
      </c>
      <c r="HQ287" s="31">
        <v>2</v>
      </c>
      <c r="HR287" s="31">
        <v>2</v>
      </c>
      <c r="HS287" s="31">
        <v>2</v>
      </c>
      <c r="HT287" s="31">
        <v>2</v>
      </c>
      <c r="HU287" s="31">
        <v>2</v>
      </c>
      <c r="HV287" s="31">
        <v>2</v>
      </c>
      <c r="HW287" s="31" t="s">
        <v>1547</v>
      </c>
      <c r="HZ287" s="31">
        <v>2</v>
      </c>
      <c r="IA287" s="31">
        <v>2</v>
      </c>
      <c r="IB287" s="31">
        <v>2</v>
      </c>
      <c r="IC287" s="31">
        <v>2</v>
      </c>
      <c r="ID287" s="31">
        <v>2</v>
      </c>
      <c r="IE287" s="31">
        <v>2</v>
      </c>
      <c r="IF287" s="31">
        <v>2</v>
      </c>
      <c r="IJ287" s="31">
        <v>2</v>
      </c>
      <c r="IK287" s="31">
        <v>2</v>
      </c>
      <c r="IL287" s="31">
        <v>2</v>
      </c>
      <c r="IM287" s="31">
        <v>2</v>
      </c>
      <c r="IN287" s="31">
        <v>2</v>
      </c>
      <c r="IO287" s="31">
        <v>2</v>
      </c>
      <c r="IP287" s="31">
        <v>2</v>
      </c>
      <c r="IT287" s="31">
        <v>2</v>
      </c>
      <c r="IU287" s="31">
        <v>2</v>
      </c>
      <c r="IV287" s="31">
        <v>2</v>
      </c>
      <c r="IW287" s="31">
        <v>2</v>
      </c>
      <c r="IX287" s="31">
        <v>2</v>
      </c>
      <c r="IY287" s="31">
        <v>2</v>
      </c>
      <c r="IZ287" s="31">
        <v>2</v>
      </c>
      <c r="JD287" s="31">
        <v>2</v>
      </c>
      <c r="JE287" s="31">
        <v>2</v>
      </c>
      <c r="JF287" s="31">
        <v>2</v>
      </c>
      <c r="JG287" s="31">
        <v>2</v>
      </c>
      <c r="JH287" s="31">
        <v>2</v>
      </c>
      <c r="JI287" s="31">
        <v>2</v>
      </c>
      <c r="JJ287" s="31">
        <v>2</v>
      </c>
      <c r="JQ287" s="31" t="s">
        <v>1635</v>
      </c>
      <c r="JZ287" s="31">
        <v>2</v>
      </c>
      <c r="KB287" s="31">
        <v>82</v>
      </c>
      <c r="KC287" s="31">
        <v>2</v>
      </c>
      <c r="KD287" s="31" t="s">
        <v>1635</v>
      </c>
      <c r="KE287" s="31">
        <v>85</v>
      </c>
      <c r="LA287" s="31" t="s">
        <v>367</v>
      </c>
      <c r="LB287" s="31" t="s">
        <v>359</v>
      </c>
      <c r="LC287" s="31">
        <v>2</v>
      </c>
      <c r="LE287" s="31" t="s">
        <v>370</v>
      </c>
      <c r="LF287" s="31">
        <v>2</v>
      </c>
      <c r="LG287" s="31">
        <v>2</v>
      </c>
      <c r="LH287" s="31">
        <v>2</v>
      </c>
      <c r="LI287" s="31">
        <v>2</v>
      </c>
      <c r="LK287" s="31">
        <v>2</v>
      </c>
      <c r="LM287" s="31">
        <v>2</v>
      </c>
      <c r="LO287" s="31">
        <v>2</v>
      </c>
      <c r="LQ287" s="31">
        <v>2</v>
      </c>
      <c r="LS287" s="31">
        <v>2</v>
      </c>
      <c r="LU287" s="31">
        <v>2</v>
      </c>
      <c r="LW287" s="31">
        <v>2</v>
      </c>
      <c r="LY287" s="31">
        <v>2</v>
      </c>
      <c r="MA287" s="31">
        <v>2</v>
      </c>
      <c r="MC287" s="31">
        <v>2</v>
      </c>
      <c r="ME287" s="31">
        <v>2</v>
      </c>
      <c r="MG287" s="31">
        <v>2</v>
      </c>
      <c r="MI287" s="31">
        <v>2</v>
      </c>
      <c r="MK287" s="31">
        <v>2</v>
      </c>
      <c r="MM287" s="31">
        <v>2</v>
      </c>
      <c r="MO287" s="31">
        <v>2</v>
      </c>
      <c r="MQ287" s="31">
        <v>2</v>
      </c>
      <c r="MS287" s="31">
        <v>2</v>
      </c>
      <c r="MU287" s="31">
        <v>2</v>
      </c>
      <c r="MW287" s="31">
        <v>2</v>
      </c>
      <c r="MY287" s="31" t="s">
        <v>355</v>
      </c>
      <c r="NA287" s="31">
        <v>2</v>
      </c>
      <c r="NC287" s="31">
        <v>2</v>
      </c>
      <c r="NE287" s="31">
        <v>2</v>
      </c>
      <c r="NG287" s="31">
        <v>2</v>
      </c>
      <c r="NI287" s="31">
        <v>2</v>
      </c>
      <c r="NK287" s="31">
        <v>2</v>
      </c>
      <c r="NM287" s="31">
        <v>2</v>
      </c>
      <c r="NO287" s="31">
        <v>2</v>
      </c>
      <c r="NQ287" s="31">
        <v>2</v>
      </c>
      <c r="NS287" s="31">
        <v>2</v>
      </c>
      <c r="NU287" s="31">
        <v>2</v>
      </c>
      <c r="NW287" s="31">
        <v>2</v>
      </c>
      <c r="NY287" s="31">
        <v>2</v>
      </c>
      <c r="OA287" s="31">
        <v>2</v>
      </c>
      <c r="OC287" s="31">
        <v>2</v>
      </c>
      <c r="OE287" s="31">
        <v>2</v>
      </c>
      <c r="OG287" s="31">
        <v>2</v>
      </c>
      <c r="OI287" s="31">
        <v>2</v>
      </c>
      <c r="OK287" s="31">
        <v>2</v>
      </c>
      <c r="OM287" s="31">
        <v>2</v>
      </c>
      <c r="OO287" s="31">
        <v>2</v>
      </c>
      <c r="OQ287" s="31" t="s">
        <v>355</v>
      </c>
      <c r="OS287" s="31">
        <v>2</v>
      </c>
      <c r="OU287" s="31">
        <v>2</v>
      </c>
      <c r="OW287" s="31">
        <v>2</v>
      </c>
      <c r="OY287" s="31">
        <v>2</v>
      </c>
      <c r="PA287" s="31">
        <v>2</v>
      </c>
      <c r="PC287" s="31">
        <v>2</v>
      </c>
      <c r="PE287" s="31">
        <v>2</v>
      </c>
      <c r="PG287" s="31">
        <v>2</v>
      </c>
      <c r="PI287" s="31">
        <v>2</v>
      </c>
      <c r="PK287" s="31">
        <v>2</v>
      </c>
      <c r="PM287" s="31">
        <v>2</v>
      </c>
      <c r="PO287" s="31">
        <v>2</v>
      </c>
      <c r="PQ287" s="31">
        <v>2</v>
      </c>
      <c r="PS287" s="31">
        <v>2</v>
      </c>
      <c r="PU287" s="31">
        <v>2</v>
      </c>
      <c r="PW287" s="31">
        <v>2</v>
      </c>
      <c r="PY287" s="31">
        <v>2</v>
      </c>
      <c r="QA287" s="31">
        <v>2</v>
      </c>
      <c r="QC287" s="31">
        <v>2</v>
      </c>
      <c r="QE287" s="31">
        <v>2</v>
      </c>
      <c r="QG287" s="31">
        <v>2</v>
      </c>
      <c r="QI287" s="31" t="s">
        <v>355</v>
      </c>
      <c r="QK287" s="31">
        <v>2</v>
      </c>
      <c r="QL287" s="31">
        <v>2</v>
      </c>
      <c r="QM287" s="31">
        <v>2</v>
      </c>
      <c r="QN287" s="31">
        <v>2</v>
      </c>
      <c r="QO287" s="31">
        <v>2</v>
      </c>
      <c r="QP287" s="31">
        <v>2</v>
      </c>
      <c r="QQ287" s="31">
        <v>2</v>
      </c>
      <c r="QR287" s="31">
        <v>2</v>
      </c>
      <c r="QS287" s="31">
        <v>2</v>
      </c>
      <c r="QT287" s="31">
        <v>2</v>
      </c>
      <c r="QU287" s="31">
        <v>2</v>
      </c>
      <c r="QV287" s="31">
        <v>2</v>
      </c>
      <c r="QW287" s="31">
        <v>2</v>
      </c>
      <c r="QX287" s="31">
        <v>2</v>
      </c>
      <c r="QY287" s="31">
        <v>2</v>
      </c>
      <c r="QZ287" s="31">
        <v>2</v>
      </c>
      <c r="RA287" s="31">
        <v>2</v>
      </c>
      <c r="RB287" s="31">
        <v>2</v>
      </c>
      <c r="RC287" s="31">
        <v>2</v>
      </c>
      <c r="RD287" s="31">
        <v>2</v>
      </c>
      <c r="RE287" s="31">
        <v>2</v>
      </c>
      <c r="RF287" s="31">
        <v>2</v>
      </c>
      <c r="RG287" s="31">
        <v>2</v>
      </c>
      <c r="RH287" s="31">
        <v>2</v>
      </c>
      <c r="RI287" s="31">
        <v>2</v>
      </c>
      <c r="RJ287" s="31">
        <v>2</v>
      </c>
      <c r="RK287" s="31">
        <v>2</v>
      </c>
      <c r="RL287" s="31">
        <v>2</v>
      </c>
      <c r="RM287" s="31">
        <v>2</v>
      </c>
      <c r="RN287" s="31">
        <v>2</v>
      </c>
      <c r="RO287" s="31">
        <v>2</v>
      </c>
      <c r="RP287" s="31">
        <v>2</v>
      </c>
      <c r="RQ287" s="31">
        <v>2</v>
      </c>
      <c r="RR287" s="31">
        <v>2</v>
      </c>
      <c r="RS287" s="31">
        <v>2</v>
      </c>
      <c r="RT287" s="31" t="s">
        <v>362</v>
      </c>
      <c r="RU287" s="31" t="s">
        <v>1638</v>
      </c>
      <c r="RX287" s="31">
        <v>3</v>
      </c>
      <c r="RY287" s="31">
        <v>2</v>
      </c>
      <c r="RZ287" s="31">
        <v>2</v>
      </c>
      <c r="SA287" s="31">
        <v>2</v>
      </c>
      <c r="SB287" s="31">
        <v>2</v>
      </c>
      <c r="SC287" s="31">
        <v>2</v>
      </c>
      <c r="SD287" s="31">
        <v>3</v>
      </c>
      <c r="SE287" s="31">
        <v>2</v>
      </c>
      <c r="SF287" s="31">
        <v>2</v>
      </c>
      <c r="SG287" s="31">
        <v>2</v>
      </c>
      <c r="SH287" s="31">
        <v>2</v>
      </c>
      <c r="SI287" s="31">
        <v>2</v>
      </c>
      <c r="SJ287" s="31">
        <v>2</v>
      </c>
      <c r="SK287" s="31">
        <v>2</v>
      </c>
      <c r="SL287" s="31">
        <v>2</v>
      </c>
      <c r="SM287" s="31" t="s">
        <v>1551</v>
      </c>
      <c r="SO287" s="31">
        <v>2</v>
      </c>
      <c r="SP287" s="31">
        <v>2</v>
      </c>
      <c r="SQ287" s="31">
        <v>2</v>
      </c>
      <c r="SR287" s="31">
        <v>2</v>
      </c>
      <c r="SS287" s="31">
        <v>2</v>
      </c>
      <c r="ST287" s="31">
        <v>2</v>
      </c>
      <c r="SU287" s="31">
        <v>2</v>
      </c>
      <c r="SV287" s="31">
        <v>2</v>
      </c>
      <c r="SW287" s="31" t="s">
        <v>1551</v>
      </c>
      <c r="SX287" s="31">
        <v>6</v>
      </c>
      <c r="SZ287" s="31">
        <v>1</v>
      </c>
      <c r="TA287" s="31">
        <v>2</v>
      </c>
      <c r="TB287" s="31">
        <v>2</v>
      </c>
      <c r="TC287" s="31">
        <v>2</v>
      </c>
      <c r="TD287" s="31">
        <v>2</v>
      </c>
      <c r="TE287" s="31">
        <v>2</v>
      </c>
      <c r="TF287" s="31">
        <v>2</v>
      </c>
      <c r="TG287" s="31">
        <v>2</v>
      </c>
      <c r="TH287" s="31" t="s">
        <v>1442</v>
      </c>
      <c r="TJ287" s="31" t="s">
        <v>1551</v>
      </c>
      <c r="TK287" s="31" t="s">
        <v>1551</v>
      </c>
      <c r="TL287" s="31" t="s">
        <v>1442</v>
      </c>
      <c r="TQ287" s="31">
        <v>13</v>
      </c>
      <c r="TS287" s="31">
        <v>2</v>
      </c>
      <c r="TT287" s="31">
        <v>2</v>
      </c>
      <c r="TU287" s="31">
        <v>2</v>
      </c>
      <c r="TV287" s="31">
        <v>1</v>
      </c>
      <c r="TW287" s="31">
        <v>2</v>
      </c>
      <c r="TX287" s="31">
        <v>2</v>
      </c>
      <c r="TY287" s="31">
        <v>2</v>
      </c>
      <c r="TZ287" s="31">
        <v>1</v>
      </c>
      <c r="UA287" s="31">
        <v>1</v>
      </c>
    </row>
    <row r="288" spans="1:547" s="31" customFormat="1" ht="13.5" customHeight="1">
      <c r="A288" s="31">
        <f t="shared" si="4"/>
        <v>286</v>
      </c>
      <c r="B288" s="31">
        <v>287</v>
      </c>
      <c r="C288" s="31">
        <v>35</v>
      </c>
      <c r="D288" s="31" t="s">
        <v>1543</v>
      </c>
      <c r="E288" s="31" t="s">
        <v>1676</v>
      </c>
      <c r="H288" s="31">
        <v>42361</v>
      </c>
      <c r="I288" s="31">
        <v>18643</v>
      </c>
      <c r="J288" s="31">
        <v>1</v>
      </c>
      <c r="K288" s="31">
        <v>1</v>
      </c>
      <c r="L288" s="31">
        <v>5</v>
      </c>
      <c r="M288" s="31">
        <v>2</v>
      </c>
      <c r="N288" s="31">
        <v>5</v>
      </c>
      <c r="O288" s="31">
        <v>2</v>
      </c>
      <c r="P288" s="31">
        <v>3</v>
      </c>
      <c r="Q288" s="31">
        <v>2</v>
      </c>
      <c r="R288" s="31">
        <v>41760</v>
      </c>
      <c r="S288" s="31">
        <v>41821</v>
      </c>
      <c r="T288" s="31">
        <v>41974</v>
      </c>
      <c r="W288" s="31">
        <v>1</v>
      </c>
      <c r="X288" s="31">
        <v>2</v>
      </c>
      <c r="Y288" s="31">
        <v>2</v>
      </c>
      <c r="Z288" s="31">
        <v>2</v>
      </c>
      <c r="AA288" s="31">
        <v>2</v>
      </c>
      <c r="AB288" s="31">
        <v>2</v>
      </c>
      <c r="AC288" s="31">
        <v>2</v>
      </c>
      <c r="AD288" s="31">
        <v>2</v>
      </c>
      <c r="AE288" s="31">
        <v>2</v>
      </c>
      <c r="AF288" s="31">
        <v>2</v>
      </c>
      <c r="AG288" s="31">
        <v>1</v>
      </c>
      <c r="AH288" s="31">
        <v>2</v>
      </c>
      <c r="AI288" s="31">
        <v>6</v>
      </c>
      <c r="AJ288" s="31">
        <v>2</v>
      </c>
      <c r="AK288" s="31">
        <v>4</v>
      </c>
      <c r="AL288" s="31">
        <v>2</v>
      </c>
      <c r="AN288" s="31">
        <v>1</v>
      </c>
      <c r="AO288" s="31">
        <v>2</v>
      </c>
      <c r="AP288" s="31">
        <v>1</v>
      </c>
      <c r="AQ288" s="31">
        <v>1</v>
      </c>
      <c r="AR288" s="31">
        <v>1</v>
      </c>
      <c r="AS288" s="31">
        <v>1</v>
      </c>
      <c r="AT288" s="31">
        <v>2</v>
      </c>
      <c r="AU288" s="31">
        <v>1</v>
      </c>
      <c r="AW288" s="31">
        <v>1</v>
      </c>
      <c r="AX288" s="31">
        <v>2</v>
      </c>
      <c r="AY288" s="31">
        <v>2</v>
      </c>
      <c r="AZ288" s="31">
        <v>1</v>
      </c>
      <c r="BA288" s="31">
        <v>2</v>
      </c>
      <c r="BB288" s="31">
        <v>2</v>
      </c>
      <c r="BD288" s="31">
        <v>1</v>
      </c>
      <c r="BE288" s="31">
        <v>1</v>
      </c>
      <c r="BF288" s="31">
        <v>1</v>
      </c>
      <c r="BG288" s="31">
        <v>1</v>
      </c>
      <c r="BH288" s="31">
        <v>1</v>
      </c>
      <c r="BI288" s="31">
        <v>2</v>
      </c>
      <c r="BK288" s="31">
        <v>1</v>
      </c>
      <c r="BL288" s="31">
        <v>2</v>
      </c>
      <c r="BM288" s="31">
        <v>2</v>
      </c>
      <c r="BN288" s="31">
        <v>1</v>
      </c>
      <c r="BO288" s="31">
        <v>2</v>
      </c>
      <c r="BP288" s="31">
        <v>1</v>
      </c>
      <c r="BQ288" s="31">
        <v>1</v>
      </c>
      <c r="BT288" s="31">
        <v>2</v>
      </c>
      <c r="BU288" s="31">
        <v>2</v>
      </c>
      <c r="BV288" s="31">
        <v>2</v>
      </c>
      <c r="BW288" s="31">
        <v>2</v>
      </c>
      <c r="BX288" s="31">
        <v>2</v>
      </c>
      <c r="BY288" s="31">
        <v>1</v>
      </c>
      <c r="BZ288" s="31">
        <v>2</v>
      </c>
      <c r="CA288" s="31">
        <v>2</v>
      </c>
      <c r="CD288" s="31">
        <v>1</v>
      </c>
      <c r="CH288" s="31">
        <v>1</v>
      </c>
      <c r="CM288" s="31">
        <v>5</v>
      </c>
      <c r="CN288" s="31">
        <v>1</v>
      </c>
      <c r="CO288" s="31">
        <v>17</v>
      </c>
      <c r="DA288" s="31">
        <v>2</v>
      </c>
      <c r="DB288" s="31">
        <v>1</v>
      </c>
      <c r="DC288" s="31">
        <v>2</v>
      </c>
      <c r="DD288" s="31">
        <v>4</v>
      </c>
      <c r="DE288" s="31">
        <v>4</v>
      </c>
      <c r="DF288" s="31">
        <v>1</v>
      </c>
      <c r="DG288" s="31">
        <v>1</v>
      </c>
      <c r="DH288" s="31">
        <v>3</v>
      </c>
      <c r="DI288" s="31">
        <v>0</v>
      </c>
      <c r="DJ288" s="31">
        <v>0</v>
      </c>
      <c r="DK288" s="31">
        <v>0</v>
      </c>
      <c r="DL288" s="31">
        <v>0</v>
      </c>
      <c r="DM288" s="31">
        <v>1</v>
      </c>
      <c r="DN288" s="31">
        <v>0</v>
      </c>
      <c r="DO288" s="31">
        <v>4</v>
      </c>
      <c r="DP288" s="31">
        <v>3</v>
      </c>
      <c r="DQ288" s="31">
        <v>4</v>
      </c>
      <c r="DR288" s="31">
        <v>17</v>
      </c>
      <c r="DS288" s="31">
        <v>1.56998752079866</v>
      </c>
      <c r="EW288" s="31">
        <v>2</v>
      </c>
      <c r="EX288" s="31">
        <v>2</v>
      </c>
      <c r="EY288" s="31">
        <v>2</v>
      </c>
      <c r="FA288" s="31">
        <v>3</v>
      </c>
      <c r="FK288" s="31">
        <v>1</v>
      </c>
      <c r="FL288" s="31">
        <v>2</v>
      </c>
      <c r="FM288" s="31">
        <v>1</v>
      </c>
      <c r="FN288" s="31">
        <v>2</v>
      </c>
      <c r="FO288" s="31">
        <v>2</v>
      </c>
      <c r="FP288" s="31">
        <v>2</v>
      </c>
      <c r="FQ288" s="31">
        <v>2</v>
      </c>
      <c r="FR288" s="31">
        <v>2</v>
      </c>
      <c r="FS288" s="31">
        <v>4</v>
      </c>
      <c r="FT288" s="31">
        <v>2</v>
      </c>
      <c r="FU288" s="31">
        <v>2</v>
      </c>
      <c r="FV288" s="31">
        <v>2</v>
      </c>
      <c r="FW288" s="31">
        <v>12</v>
      </c>
      <c r="FX288" s="31">
        <v>1</v>
      </c>
      <c r="FY288" s="31">
        <v>2</v>
      </c>
      <c r="GA288" s="31">
        <v>2</v>
      </c>
      <c r="GB288" s="31">
        <v>2</v>
      </c>
      <c r="GC288" s="31">
        <v>2</v>
      </c>
      <c r="GE288" s="31">
        <v>2</v>
      </c>
      <c r="GH288" s="31">
        <v>2</v>
      </c>
      <c r="GJ288" s="31">
        <v>2</v>
      </c>
      <c r="GL288" s="31">
        <v>1</v>
      </c>
      <c r="GM288" s="31">
        <v>41974</v>
      </c>
      <c r="GO288" s="31">
        <v>2</v>
      </c>
      <c r="GQ288" s="31">
        <v>1</v>
      </c>
      <c r="GS288" s="31">
        <v>2</v>
      </c>
      <c r="GU288" s="31">
        <v>2</v>
      </c>
      <c r="GW288" s="31">
        <v>2</v>
      </c>
      <c r="GY288" s="31">
        <v>2</v>
      </c>
      <c r="HA288" s="31">
        <v>2</v>
      </c>
      <c r="HB288" s="31" t="s">
        <v>355</v>
      </c>
      <c r="HM288" s="31">
        <v>2</v>
      </c>
      <c r="HP288" s="31">
        <v>2</v>
      </c>
      <c r="HQ288" s="31">
        <v>2</v>
      </c>
      <c r="HR288" s="31">
        <v>2</v>
      </c>
      <c r="HS288" s="31">
        <v>2</v>
      </c>
      <c r="HT288" s="31">
        <v>2</v>
      </c>
      <c r="HU288" s="31">
        <v>2</v>
      </c>
      <c r="HV288" s="31">
        <v>2</v>
      </c>
      <c r="HW288" s="31" t="s">
        <v>1547</v>
      </c>
      <c r="HZ288" s="31">
        <v>2</v>
      </c>
      <c r="IA288" s="31">
        <v>2</v>
      </c>
      <c r="IB288" s="31">
        <v>2</v>
      </c>
      <c r="IC288" s="31">
        <v>2</v>
      </c>
      <c r="ID288" s="31">
        <v>2</v>
      </c>
      <c r="IE288" s="31">
        <v>2</v>
      </c>
      <c r="IF288" s="31">
        <v>2</v>
      </c>
      <c r="IJ288" s="31">
        <v>1</v>
      </c>
      <c r="IK288" s="31">
        <v>1</v>
      </c>
      <c r="IL288" s="31">
        <v>2</v>
      </c>
      <c r="IM288" s="31">
        <v>2</v>
      </c>
      <c r="IN288" s="31">
        <v>2</v>
      </c>
      <c r="IO288" s="31">
        <v>2</v>
      </c>
      <c r="IP288" s="31">
        <v>2</v>
      </c>
      <c r="IT288" s="31">
        <v>2</v>
      </c>
      <c r="IU288" s="31">
        <v>2</v>
      </c>
      <c r="IV288" s="31">
        <v>2</v>
      </c>
      <c r="IW288" s="31">
        <v>2</v>
      </c>
      <c r="IX288" s="31">
        <v>2</v>
      </c>
      <c r="IY288" s="31">
        <v>2</v>
      </c>
      <c r="IZ288" s="31">
        <v>2</v>
      </c>
      <c r="JD288" s="31">
        <v>2</v>
      </c>
      <c r="JE288" s="31">
        <v>2</v>
      </c>
      <c r="JF288" s="31">
        <v>2</v>
      </c>
      <c r="JG288" s="31">
        <v>2</v>
      </c>
      <c r="JH288" s="31">
        <v>2</v>
      </c>
      <c r="JI288" s="31">
        <v>2</v>
      </c>
      <c r="JJ288" s="31">
        <v>2</v>
      </c>
      <c r="JQ288" s="31" t="s">
        <v>1436</v>
      </c>
      <c r="JZ288" s="31">
        <v>2</v>
      </c>
      <c r="KA288" s="31" t="s">
        <v>1555</v>
      </c>
      <c r="KB288" s="31">
        <v>87</v>
      </c>
      <c r="KC288" s="31">
        <v>2</v>
      </c>
      <c r="KD288" s="31" t="s">
        <v>1436</v>
      </c>
      <c r="KE288" s="31">
        <v>77</v>
      </c>
      <c r="LA288" s="31" t="s">
        <v>374</v>
      </c>
      <c r="LB288" s="31" t="s">
        <v>374</v>
      </c>
      <c r="LC288" s="31">
        <v>2</v>
      </c>
      <c r="LE288" s="31" t="s">
        <v>360</v>
      </c>
      <c r="LF288" s="31">
        <v>2</v>
      </c>
      <c r="LG288" s="31">
        <v>2</v>
      </c>
      <c r="LH288" s="31">
        <v>2</v>
      </c>
      <c r="LI288" s="31">
        <v>2</v>
      </c>
      <c r="LK288" s="31">
        <v>2</v>
      </c>
      <c r="LM288" s="31">
        <v>2</v>
      </c>
      <c r="LO288" s="31">
        <v>2</v>
      </c>
      <c r="LQ288" s="31">
        <v>2</v>
      </c>
      <c r="LS288" s="31">
        <v>2</v>
      </c>
      <c r="LU288" s="31">
        <v>2</v>
      </c>
      <c r="LW288" s="31">
        <v>2</v>
      </c>
      <c r="LY288" s="31">
        <v>2</v>
      </c>
      <c r="MA288" s="31">
        <v>2</v>
      </c>
      <c r="MC288" s="31">
        <v>2</v>
      </c>
      <c r="ME288" s="31">
        <v>2</v>
      </c>
      <c r="MG288" s="31">
        <v>2</v>
      </c>
      <c r="MI288" s="31">
        <v>2</v>
      </c>
      <c r="MK288" s="31">
        <v>2</v>
      </c>
      <c r="MM288" s="31">
        <v>2</v>
      </c>
      <c r="MO288" s="31">
        <v>2</v>
      </c>
      <c r="MQ288" s="31">
        <v>2</v>
      </c>
      <c r="MS288" s="31">
        <v>2</v>
      </c>
      <c r="MU288" s="31">
        <v>2</v>
      </c>
      <c r="MW288" s="31">
        <v>2</v>
      </c>
      <c r="MY288" s="31" t="s">
        <v>355</v>
      </c>
      <c r="NA288" s="31">
        <v>2</v>
      </c>
      <c r="NC288" s="31">
        <v>2</v>
      </c>
      <c r="NE288" s="31">
        <v>2</v>
      </c>
      <c r="NG288" s="31">
        <v>2</v>
      </c>
      <c r="NI288" s="31">
        <v>2</v>
      </c>
      <c r="NK288" s="31">
        <v>2</v>
      </c>
      <c r="NM288" s="31">
        <v>2</v>
      </c>
      <c r="NO288" s="31">
        <v>2</v>
      </c>
      <c r="NQ288" s="31">
        <v>2</v>
      </c>
      <c r="NS288" s="31">
        <v>2</v>
      </c>
      <c r="NU288" s="31">
        <v>2</v>
      </c>
      <c r="NW288" s="31">
        <v>2</v>
      </c>
      <c r="NY288" s="31">
        <v>2</v>
      </c>
      <c r="OA288" s="31">
        <v>2</v>
      </c>
      <c r="OC288" s="31">
        <v>2</v>
      </c>
      <c r="OE288" s="31">
        <v>2</v>
      </c>
      <c r="OG288" s="31">
        <v>2</v>
      </c>
      <c r="OI288" s="31">
        <v>2</v>
      </c>
      <c r="OK288" s="31">
        <v>2</v>
      </c>
      <c r="OM288" s="31">
        <v>2</v>
      </c>
      <c r="OO288" s="31">
        <v>2</v>
      </c>
      <c r="OQ288" s="31" t="s">
        <v>355</v>
      </c>
      <c r="OS288" s="31">
        <v>2</v>
      </c>
      <c r="OU288" s="31">
        <v>2</v>
      </c>
      <c r="OW288" s="31">
        <v>2</v>
      </c>
      <c r="OY288" s="31">
        <v>2</v>
      </c>
      <c r="PA288" s="31">
        <v>2</v>
      </c>
      <c r="PC288" s="31">
        <v>2</v>
      </c>
      <c r="PE288" s="31">
        <v>2</v>
      </c>
      <c r="PG288" s="31">
        <v>2</v>
      </c>
      <c r="PI288" s="31">
        <v>2</v>
      </c>
      <c r="PK288" s="31">
        <v>2</v>
      </c>
      <c r="PM288" s="31">
        <v>2</v>
      </c>
      <c r="PO288" s="31">
        <v>2</v>
      </c>
      <c r="PQ288" s="31">
        <v>2</v>
      </c>
      <c r="PS288" s="31">
        <v>2</v>
      </c>
      <c r="PU288" s="31">
        <v>2</v>
      </c>
      <c r="PW288" s="31">
        <v>2</v>
      </c>
      <c r="PY288" s="31">
        <v>2</v>
      </c>
      <c r="QA288" s="31">
        <v>2</v>
      </c>
      <c r="QC288" s="31">
        <v>2</v>
      </c>
      <c r="QE288" s="31">
        <v>2</v>
      </c>
      <c r="QG288" s="31">
        <v>2</v>
      </c>
      <c r="QI288" s="31" t="s">
        <v>355</v>
      </c>
      <c r="QK288" s="31">
        <v>2</v>
      </c>
      <c r="QL288" s="31">
        <v>2</v>
      </c>
      <c r="QM288" s="31">
        <v>2</v>
      </c>
      <c r="QN288" s="31">
        <v>2</v>
      </c>
      <c r="QO288" s="31">
        <v>2</v>
      </c>
      <c r="QP288" s="31">
        <v>2</v>
      </c>
      <c r="QQ288" s="31">
        <v>2</v>
      </c>
      <c r="QR288" s="31">
        <v>2</v>
      </c>
      <c r="QS288" s="31">
        <v>2</v>
      </c>
      <c r="QT288" s="31">
        <v>2</v>
      </c>
      <c r="QU288" s="31">
        <v>2</v>
      </c>
      <c r="QV288" s="31">
        <v>2</v>
      </c>
      <c r="QW288" s="31">
        <v>2</v>
      </c>
      <c r="QX288" s="31">
        <v>2</v>
      </c>
      <c r="QY288" s="31">
        <v>2</v>
      </c>
      <c r="QZ288" s="31">
        <v>2</v>
      </c>
      <c r="RA288" s="31">
        <v>2</v>
      </c>
      <c r="RB288" s="31">
        <v>2</v>
      </c>
      <c r="RC288" s="31">
        <v>2</v>
      </c>
      <c r="RD288" s="31">
        <v>2</v>
      </c>
      <c r="RE288" s="31">
        <v>2</v>
      </c>
      <c r="RF288" s="31">
        <v>2</v>
      </c>
      <c r="RG288" s="31">
        <v>2</v>
      </c>
      <c r="RH288" s="31">
        <v>2</v>
      </c>
      <c r="RI288" s="31">
        <v>1</v>
      </c>
      <c r="RJ288" s="31">
        <v>2</v>
      </c>
      <c r="RK288" s="31">
        <v>2</v>
      </c>
      <c r="RL288" s="31">
        <v>2</v>
      </c>
      <c r="RM288" s="31">
        <v>2</v>
      </c>
      <c r="RN288" s="31">
        <v>2</v>
      </c>
      <c r="RO288" s="31">
        <v>2</v>
      </c>
      <c r="RP288" s="31">
        <v>2</v>
      </c>
      <c r="RQ288" s="31">
        <v>2</v>
      </c>
      <c r="RR288" s="31">
        <v>2</v>
      </c>
      <c r="RS288" s="31">
        <v>2</v>
      </c>
      <c r="RT288" s="31" t="s">
        <v>1677</v>
      </c>
      <c r="RU288" s="31" t="s">
        <v>1677</v>
      </c>
      <c r="RX288" s="31">
        <v>5</v>
      </c>
      <c r="RY288" s="31">
        <v>2</v>
      </c>
      <c r="RZ288" s="31">
        <v>2</v>
      </c>
      <c r="SA288" s="31">
        <v>2</v>
      </c>
      <c r="SB288" s="31">
        <v>2</v>
      </c>
      <c r="SC288" s="31">
        <v>2</v>
      </c>
      <c r="SD288" s="31">
        <v>5</v>
      </c>
      <c r="SE288" s="31">
        <v>2</v>
      </c>
      <c r="SF288" s="31">
        <v>2</v>
      </c>
      <c r="SG288" s="31">
        <v>2</v>
      </c>
      <c r="SH288" s="31">
        <v>2</v>
      </c>
      <c r="SI288" s="31">
        <v>2</v>
      </c>
      <c r="SJ288" s="31">
        <v>2</v>
      </c>
      <c r="SK288" s="31">
        <v>2</v>
      </c>
      <c r="SL288" s="31">
        <v>2</v>
      </c>
      <c r="SM288" s="31" t="s">
        <v>1550</v>
      </c>
      <c r="SO288" s="31">
        <v>2</v>
      </c>
      <c r="SP288" s="31">
        <v>2</v>
      </c>
      <c r="SQ288" s="31">
        <v>2</v>
      </c>
      <c r="SR288" s="31">
        <v>2</v>
      </c>
      <c r="SS288" s="31">
        <v>2</v>
      </c>
      <c r="ST288" s="31">
        <v>2</v>
      </c>
      <c r="SU288" s="31">
        <v>2</v>
      </c>
      <c r="SV288" s="31">
        <v>2</v>
      </c>
      <c r="SW288" s="31" t="s">
        <v>1442</v>
      </c>
      <c r="SX288" s="31">
        <v>1</v>
      </c>
      <c r="SZ288" s="31">
        <v>1</v>
      </c>
      <c r="TA288" s="31">
        <v>2</v>
      </c>
      <c r="TB288" s="31">
        <v>2</v>
      </c>
      <c r="TC288" s="31">
        <v>2</v>
      </c>
      <c r="TD288" s="31">
        <v>2</v>
      </c>
      <c r="TE288" s="31">
        <v>2</v>
      </c>
      <c r="TF288" s="31">
        <v>2</v>
      </c>
      <c r="TG288" s="31">
        <v>2</v>
      </c>
      <c r="TH288" s="31" t="s">
        <v>1442</v>
      </c>
      <c r="TJ288" s="31" t="s">
        <v>1550</v>
      </c>
      <c r="TK288" s="31" t="s">
        <v>1442</v>
      </c>
      <c r="TL288" s="31" t="s">
        <v>1442</v>
      </c>
      <c r="TQ288" s="31">
        <v>5</v>
      </c>
      <c r="TS288" s="31">
        <v>2</v>
      </c>
      <c r="TT288" s="31">
        <v>2</v>
      </c>
      <c r="TU288" s="31">
        <v>2</v>
      </c>
      <c r="TV288" s="31">
        <v>2</v>
      </c>
      <c r="TW288" s="31">
        <v>1</v>
      </c>
      <c r="TX288" s="31">
        <v>2</v>
      </c>
      <c r="TY288" s="31">
        <v>2</v>
      </c>
      <c r="TZ288" s="31">
        <v>1</v>
      </c>
      <c r="UA288" s="31">
        <v>1</v>
      </c>
    </row>
    <row r="289" spans="1:547" s="31" customFormat="1" ht="13.5" customHeight="1">
      <c r="A289" s="31">
        <f t="shared" si="4"/>
        <v>287</v>
      </c>
      <c r="B289" s="31">
        <v>288</v>
      </c>
      <c r="C289" s="31">
        <v>36</v>
      </c>
      <c r="D289" s="31" t="s">
        <v>1543</v>
      </c>
      <c r="E289" s="31" t="s">
        <v>1678</v>
      </c>
      <c r="H289" s="31">
        <v>42366</v>
      </c>
      <c r="I289" s="31">
        <v>24375</v>
      </c>
      <c r="J289" s="31">
        <v>2</v>
      </c>
      <c r="K289" s="31">
        <v>1</v>
      </c>
      <c r="L289" s="31">
        <v>2</v>
      </c>
      <c r="M289" s="31">
        <v>1</v>
      </c>
      <c r="N289" s="31">
        <v>1</v>
      </c>
      <c r="O289" s="31">
        <v>1</v>
      </c>
      <c r="P289" s="31">
        <v>2</v>
      </c>
      <c r="Q289" s="31">
        <v>1</v>
      </c>
      <c r="R289" s="31">
        <v>42217</v>
      </c>
      <c r="S289" s="31">
        <v>42248</v>
      </c>
      <c r="T289" s="31">
        <v>42309</v>
      </c>
      <c r="W289" s="31">
        <v>2</v>
      </c>
      <c r="X289" s="31">
        <v>1</v>
      </c>
      <c r="Y289" s="31">
        <v>2</v>
      </c>
      <c r="Z289" s="31">
        <v>2</v>
      </c>
      <c r="AA289" s="31">
        <v>2</v>
      </c>
      <c r="AB289" s="31">
        <v>2</v>
      </c>
      <c r="AC289" s="31">
        <v>2</v>
      </c>
      <c r="AD289" s="31">
        <v>1</v>
      </c>
      <c r="AE289" s="31">
        <v>1</v>
      </c>
      <c r="AH289" s="31">
        <v>1</v>
      </c>
      <c r="AI289" s="31">
        <v>6</v>
      </c>
      <c r="AJ289" s="31">
        <v>2</v>
      </c>
      <c r="AK289" s="31">
        <v>4</v>
      </c>
      <c r="AL289" s="31">
        <v>2</v>
      </c>
      <c r="AN289" s="31">
        <v>1</v>
      </c>
      <c r="AO289" s="31">
        <v>2</v>
      </c>
      <c r="AP289" s="31">
        <v>1</v>
      </c>
      <c r="AQ289" s="31">
        <v>2</v>
      </c>
      <c r="AR289" s="31">
        <v>2</v>
      </c>
      <c r="AS289" s="31">
        <v>2</v>
      </c>
      <c r="AT289" s="31">
        <v>2</v>
      </c>
      <c r="AU289" s="31">
        <v>2</v>
      </c>
      <c r="AW289" s="31">
        <v>1</v>
      </c>
      <c r="AX289" s="31">
        <v>2</v>
      </c>
      <c r="AY289" s="31">
        <v>2</v>
      </c>
      <c r="AZ289" s="31">
        <v>1</v>
      </c>
      <c r="BA289" s="31">
        <v>1</v>
      </c>
      <c r="BB289" s="31">
        <v>2</v>
      </c>
      <c r="BD289" s="31">
        <v>1</v>
      </c>
      <c r="BE289" s="31">
        <v>2</v>
      </c>
      <c r="BF289" s="31">
        <v>2</v>
      </c>
      <c r="BG289" s="31">
        <v>2</v>
      </c>
      <c r="BH289" s="31">
        <v>1</v>
      </c>
      <c r="BI289" s="31">
        <v>2</v>
      </c>
      <c r="BK289" s="31">
        <v>1</v>
      </c>
      <c r="BL289" s="31">
        <v>1</v>
      </c>
      <c r="BM289" s="31">
        <v>2</v>
      </c>
      <c r="BN289" s="31">
        <v>2</v>
      </c>
      <c r="BO289" s="31">
        <v>2</v>
      </c>
      <c r="BP289" s="31">
        <v>1</v>
      </c>
      <c r="BQ289" s="31">
        <v>2</v>
      </c>
      <c r="BT289" s="31">
        <v>2</v>
      </c>
      <c r="BU289" s="31">
        <v>2</v>
      </c>
      <c r="BV289" s="31">
        <v>2</v>
      </c>
      <c r="BW289" s="31">
        <v>2</v>
      </c>
      <c r="BX289" s="31">
        <v>2</v>
      </c>
      <c r="BY289" s="31">
        <v>1</v>
      </c>
      <c r="BZ289" s="31">
        <v>2</v>
      </c>
      <c r="CA289" s="31">
        <v>2</v>
      </c>
      <c r="CB289" s="31">
        <v>2</v>
      </c>
      <c r="CC289" s="31">
        <v>2</v>
      </c>
      <c r="CD289" s="31">
        <v>1</v>
      </c>
      <c r="CH289" s="31">
        <v>1</v>
      </c>
      <c r="CM289" s="31">
        <v>1</v>
      </c>
      <c r="CN289" s="31">
        <v>11</v>
      </c>
      <c r="CO289" s="31">
        <v>14</v>
      </c>
      <c r="CP289" s="31">
        <v>19</v>
      </c>
      <c r="DA289" s="31">
        <v>1</v>
      </c>
      <c r="DB289" s="31">
        <v>2</v>
      </c>
      <c r="DC289" s="31">
        <v>1</v>
      </c>
      <c r="DD289" s="31">
        <v>4</v>
      </c>
      <c r="DE289" s="31">
        <v>0</v>
      </c>
      <c r="DF289" s="31">
        <v>3</v>
      </c>
      <c r="DG289" s="31">
        <v>3</v>
      </c>
      <c r="DH289" s="31">
        <v>3</v>
      </c>
      <c r="DI289" s="31">
        <v>4</v>
      </c>
      <c r="DJ289" s="31">
        <v>3</v>
      </c>
      <c r="DK289" s="31">
        <v>4</v>
      </c>
      <c r="DL289" s="31">
        <v>4</v>
      </c>
      <c r="DM289" s="31">
        <v>4</v>
      </c>
      <c r="DN289" s="31">
        <v>4</v>
      </c>
      <c r="DO289" s="31">
        <v>4</v>
      </c>
      <c r="DP289" s="31">
        <v>4</v>
      </c>
      <c r="DQ289" s="31">
        <v>4</v>
      </c>
      <c r="DR289" s="31">
        <v>44</v>
      </c>
      <c r="DS289" s="31">
        <v>0.817114093959731</v>
      </c>
      <c r="DX289" s="31">
        <v>4.97</v>
      </c>
      <c r="DY289" s="31">
        <v>3.2</v>
      </c>
      <c r="DZ289" s="31">
        <v>5.6</v>
      </c>
      <c r="EA289" s="31" t="s">
        <v>1558</v>
      </c>
      <c r="EF289" s="31">
        <v>197</v>
      </c>
      <c r="EH289" s="31">
        <v>190</v>
      </c>
      <c r="EI289" s="31" t="s">
        <v>1546</v>
      </c>
      <c r="EJ289" s="31">
        <v>75</v>
      </c>
      <c r="EK289" s="31">
        <v>35</v>
      </c>
      <c r="EL289" s="31">
        <v>55</v>
      </c>
      <c r="EM289" s="31" t="s">
        <v>1546</v>
      </c>
      <c r="EV289" s="31">
        <v>2</v>
      </c>
      <c r="EW289" s="31">
        <v>2</v>
      </c>
      <c r="EX289" s="31">
        <v>2</v>
      </c>
      <c r="EZ289" s="31">
        <v>1</v>
      </c>
      <c r="FD289" s="31">
        <v>65</v>
      </c>
      <c r="FE289" s="31">
        <v>61</v>
      </c>
      <c r="FF289" s="31">
        <v>0.55000000000000004</v>
      </c>
      <c r="FG289" s="31">
        <v>0.36</v>
      </c>
      <c r="FH289" s="31">
        <v>65</v>
      </c>
      <c r="FK289" s="31">
        <v>2</v>
      </c>
      <c r="FL289" s="31">
        <v>2</v>
      </c>
      <c r="FM289" s="31">
        <v>2</v>
      </c>
      <c r="FN289" s="31">
        <v>2</v>
      </c>
      <c r="FO289" s="31">
        <v>2</v>
      </c>
      <c r="FP289" s="31">
        <v>2</v>
      </c>
      <c r="FQ289" s="31">
        <v>2</v>
      </c>
      <c r="FR289" s="31">
        <v>2</v>
      </c>
      <c r="FS289" s="31">
        <v>4</v>
      </c>
      <c r="FT289" s="31">
        <v>2</v>
      </c>
      <c r="FU289" s="31">
        <v>2</v>
      </c>
      <c r="FV289" s="31">
        <v>2</v>
      </c>
      <c r="FW289" s="31">
        <v>1</v>
      </c>
      <c r="FX289" s="31">
        <v>1</v>
      </c>
      <c r="FY289" s="31">
        <v>2</v>
      </c>
      <c r="GA289" s="31">
        <v>2</v>
      </c>
      <c r="GB289" s="31">
        <v>2</v>
      </c>
      <c r="GC289" s="31">
        <v>2</v>
      </c>
      <c r="GE289" s="31">
        <v>2</v>
      </c>
      <c r="GH289" s="31">
        <v>2</v>
      </c>
      <c r="GJ289" s="31">
        <v>2</v>
      </c>
      <c r="GL289" s="31">
        <v>2</v>
      </c>
      <c r="GO289" s="31">
        <v>2</v>
      </c>
      <c r="GQ289" s="31">
        <v>2</v>
      </c>
      <c r="GS289" s="31">
        <v>2</v>
      </c>
      <c r="GU289" s="31">
        <v>2</v>
      </c>
      <c r="GW289" s="31">
        <v>2</v>
      </c>
      <c r="GY289" s="31">
        <v>2</v>
      </c>
      <c r="HA289" s="31">
        <v>2</v>
      </c>
      <c r="HB289" s="31" t="s">
        <v>355</v>
      </c>
      <c r="HM289" s="31">
        <v>2</v>
      </c>
      <c r="HP289" s="31">
        <v>2</v>
      </c>
      <c r="HQ289" s="31">
        <v>2</v>
      </c>
      <c r="HR289" s="31">
        <v>2</v>
      </c>
      <c r="HS289" s="31">
        <v>2</v>
      </c>
      <c r="HT289" s="31">
        <v>2</v>
      </c>
      <c r="HU289" s="31">
        <v>2</v>
      </c>
      <c r="HV289" s="31">
        <v>2</v>
      </c>
      <c r="HW289" s="31" t="s">
        <v>1547</v>
      </c>
      <c r="HZ289" s="31">
        <v>2</v>
      </c>
      <c r="IA289" s="31">
        <v>2</v>
      </c>
      <c r="IB289" s="31">
        <v>2</v>
      </c>
      <c r="IC289" s="31">
        <v>2</v>
      </c>
      <c r="ID289" s="31">
        <v>2</v>
      </c>
      <c r="IE289" s="31">
        <v>2</v>
      </c>
      <c r="IF289" s="31">
        <v>2</v>
      </c>
      <c r="IJ289" s="31">
        <v>1</v>
      </c>
      <c r="IK289" s="31">
        <v>1</v>
      </c>
      <c r="IL289" s="31">
        <v>2</v>
      </c>
      <c r="IM289" s="31">
        <v>2</v>
      </c>
      <c r="IN289" s="31">
        <v>2</v>
      </c>
      <c r="IO289" s="31">
        <v>2</v>
      </c>
      <c r="IP289" s="31">
        <v>2</v>
      </c>
      <c r="IT289" s="31">
        <v>2</v>
      </c>
      <c r="IU289" s="31">
        <v>2</v>
      </c>
      <c r="IV289" s="31">
        <v>2</v>
      </c>
      <c r="IW289" s="31">
        <v>2</v>
      </c>
      <c r="IX289" s="31">
        <v>2</v>
      </c>
      <c r="IY289" s="31">
        <v>2</v>
      </c>
      <c r="IZ289" s="31">
        <v>2</v>
      </c>
      <c r="JD289" s="31">
        <v>2</v>
      </c>
      <c r="JE289" s="31">
        <v>2</v>
      </c>
      <c r="JF289" s="31">
        <v>2</v>
      </c>
      <c r="JG289" s="31">
        <v>2</v>
      </c>
      <c r="JH289" s="31">
        <v>2</v>
      </c>
      <c r="JI289" s="31">
        <v>2</v>
      </c>
      <c r="JJ289" s="31">
        <v>2</v>
      </c>
      <c r="JZ289" s="31">
        <v>1</v>
      </c>
      <c r="KC289" s="31">
        <v>1</v>
      </c>
      <c r="LA289" s="31" t="s">
        <v>1648</v>
      </c>
      <c r="LB289" s="31" t="s">
        <v>375</v>
      </c>
      <c r="LC289" s="31">
        <v>2</v>
      </c>
      <c r="LE289" s="31" t="s">
        <v>359</v>
      </c>
      <c r="LF289" s="31">
        <v>2</v>
      </c>
      <c r="LG289" s="31">
        <v>2</v>
      </c>
      <c r="LH289" s="31">
        <v>1</v>
      </c>
      <c r="LI289" s="31">
        <v>2</v>
      </c>
      <c r="LK289" s="31">
        <v>2</v>
      </c>
      <c r="LM289" s="31">
        <v>2</v>
      </c>
      <c r="LO289" s="31">
        <v>2</v>
      </c>
      <c r="LQ289" s="31">
        <v>2</v>
      </c>
      <c r="LS289" s="31">
        <v>2</v>
      </c>
      <c r="LU289" s="31">
        <v>2</v>
      </c>
      <c r="LW289" s="31">
        <v>2</v>
      </c>
      <c r="LY289" s="31">
        <v>2</v>
      </c>
      <c r="MA289" s="31">
        <v>1</v>
      </c>
      <c r="MB289" s="31">
        <v>25</v>
      </c>
      <c r="MC289" s="31">
        <v>2</v>
      </c>
      <c r="ME289" s="31">
        <v>2</v>
      </c>
      <c r="MG289" s="31">
        <v>2</v>
      </c>
      <c r="MI289" s="31">
        <v>2</v>
      </c>
      <c r="MK289" s="31">
        <v>2</v>
      </c>
      <c r="MM289" s="31">
        <v>1</v>
      </c>
      <c r="MN289" s="31">
        <v>25</v>
      </c>
      <c r="MO289" s="31">
        <v>2</v>
      </c>
      <c r="MQ289" s="31">
        <v>2</v>
      </c>
      <c r="MS289" s="31">
        <v>2</v>
      </c>
      <c r="MU289" s="31">
        <v>2</v>
      </c>
      <c r="MW289" s="31">
        <v>2</v>
      </c>
      <c r="MY289" s="31" t="s">
        <v>355</v>
      </c>
      <c r="NA289" s="31">
        <v>2</v>
      </c>
      <c r="NC289" s="31">
        <v>2</v>
      </c>
      <c r="NE289" s="31">
        <v>2</v>
      </c>
      <c r="NG289" s="31">
        <v>2</v>
      </c>
      <c r="NI289" s="31">
        <v>2</v>
      </c>
      <c r="NK289" s="31">
        <v>2</v>
      </c>
      <c r="NM289" s="31">
        <v>2</v>
      </c>
      <c r="NO289" s="31">
        <v>2</v>
      </c>
      <c r="NQ289" s="31">
        <v>2</v>
      </c>
      <c r="NS289" s="31">
        <v>2</v>
      </c>
      <c r="NU289" s="31">
        <v>2</v>
      </c>
      <c r="NW289" s="31">
        <v>2</v>
      </c>
      <c r="NY289" s="31">
        <v>2</v>
      </c>
      <c r="OA289" s="31">
        <v>2</v>
      </c>
      <c r="OC289" s="31">
        <v>2</v>
      </c>
      <c r="OE289" s="31">
        <v>2</v>
      </c>
      <c r="OG289" s="31">
        <v>2</v>
      </c>
      <c r="OI289" s="31">
        <v>2</v>
      </c>
      <c r="OK289" s="31">
        <v>2</v>
      </c>
      <c r="OM289" s="31">
        <v>2</v>
      </c>
      <c r="OO289" s="31">
        <v>2</v>
      </c>
      <c r="OQ289" s="31" t="s">
        <v>355</v>
      </c>
      <c r="OS289" s="31">
        <v>2</v>
      </c>
      <c r="OU289" s="31">
        <v>2</v>
      </c>
      <c r="OW289" s="31">
        <v>2</v>
      </c>
      <c r="OY289" s="31">
        <v>2</v>
      </c>
      <c r="PA289" s="31">
        <v>2</v>
      </c>
      <c r="PC289" s="31">
        <v>2</v>
      </c>
      <c r="PE289" s="31">
        <v>2</v>
      </c>
      <c r="PG289" s="31">
        <v>2</v>
      </c>
      <c r="PI289" s="31">
        <v>2</v>
      </c>
      <c r="PK289" s="31">
        <v>2</v>
      </c>
      <c r="PM289" s="31">
        <v>2</v>
      </c>
      <c r="PO289" s="31">
        <v>2</v>
      </c>
      <c r="PQ289" s="31">
        <v>2</v>
      </c>
      <c r="PS289" s="31">
        <v>2</v>
      </c>
      <c r="PU289" s="31">
        <v>2</v>
      </c>
      <c r="PW289" s="31">
        <v>2</v>
      </c>
      <c r="PY289" s="31">
        <v>2</v>
      </c>
      <c r="QA289" s="31">
        <v>2</v>
      </c>
      <c r="QC289" s="31">
        <v>2</v>
      </c>
      <c r="QE289" s="31">
        <v>2</v>
      </c>
      <c r="QG289" s="31">
        <v>2</v>
      </c>
      <c r="QI289" s="31" t="s">
        <v>355</v>
      </c>
      <c r="QK289" s="31">
        <v>2</v>
      </c>
      <c r="QL289" s="31">
        <v>2</v>
      </c>
      <c r="QM289" s="31">
        <v>2</v>
      </c>
      <c r="QN289" s="31">
        <v>2</v>
      </c>
      <c r="QO289" s="31">
        <v>2</v>
      </c>
      <c r="QP289" s="31">
        <v>2</v>
      </c>
      <c r="QQ289" s="31">
        <v>2</v>
      </c>
      <c r="QR289" s="31">
        <v>2</v>
      </c>
      <c r="QS289" s="31">
        <v>2</v>
      </c>
      <c r="QT289" s="31">
        <v>2</v>
      </c>
      <c r="QU289" s="31">
        <v>2</v>
      </c>
      <c r="QV289" s="31">
        <v>2</v>
      </c>
      <c r="QW289" s="31">
        <v>2</v>
      </c>
      <c r="QX289" s="31">
        <v>2</v>
      </c>
      <c r="QY289" s="31">
        <v>2</v>
      </c>
      <c r="QZ289" s="31">
        <v>2</v>
      </c>
      <c r="RA289" s="31">
        <v>2</v>
      </c>
      <c r="RB289" s="31">
        <v>2</v>
      </c>
      <c r="RC289" s="31">
        <v>2</v>
      </c>
      <c r="RD289" s="31">
        <v>2</v>
      </c>
      <c r="RE289" s="31">
        <v>2</v>
      </c>
      <c r="RF289" s="31">
        <v>2</v>
      </c>
      <c r="RG289" s="31">
        <v>2</v>
      </c>
      <c r="RH289" s="31">
        <v>2</v>
      </c>
      <c r="RI289" s="31">
        <v>2</v>
      </c>
      <c r="RJ289" s="31">
        <v>2</v>
      </c>
      <c r="RK289" s="31">
        <v>2</v>
      </c>
      <c r="RL289" s="31">
        <v>2</v>
      </c>
      <c r="RM289" s="31">
        <v>2</v>
      </c>
      <c r="RN289" s="31">
        <v>1</v>
      </c>
      <c r="RO289" s="31">
        <v>1</v>
      </c>
      <c r="RP289" s="31">
        <v>2</v>
      </c>
      <c r="RQ289" s="31">
        <v>2</v>
      </c>
      <c r="RR289" s="31">
        <v>2</v>
      </c>
      <c r="RS289" s="31">
        <v>2</v>
      </c>
      <c r="RT289" s="31" t="s">
        <v>1679</v>
      </c>
      <c r="RU289" s="31" t="s">
        <v>1679</v>
      </c>
      <c r="RV289" s="31" t="s">
        <v>1680</v>
      </c>
      <c r="RW289" s="31" t="s">
        <v>1680</v>
      </c>
      <c r="RX289" s="31">
        <v>1</v>
      </c>
      <c r="RY289" s="31">
        <v>1</v>
      </c>
      <c r="RZ289" s="31">
        <v>2</v>
      </c>
      <c r="SA289" s="31">
        <v>2</v>
      </c>
      <c r="SB289" s="31">
        <v>2</v>
      </c>
      <c r="SC289" s="31">
        <v>2</v>
      </c>
      <c r="SD289" s="31">
        <v>1</v>
      </c>
      <c r="SE289" s="31">
        <v>1</v>
      </c>
      <c r="SF289" s="31">
        <v>2</v>
      </c>
      <c r="SG289" s="31">
        <v>2</v>
      </c>
      <c r="SH289" s="31">
        <v>2</v>
      </c>
      <c r="SI289" s="31">
        <v>2</v>
      </c>
      <c r="SJ289" s="31">
        <v>2</v>
      </c>
      <c r="SK289" s="31">
        <v>2</v>
      </c>
      <c r="SL289" s="31">
        <v>2</v>
      </c>
      <c r="SM289" s="31" t="s">
        <v>1655</v>
      </c>
      <c r="SO289" s="31">
        <v>2</v>
      </c>
      <c r="SP289" s="31">
        <v>2</v>
      </c>
      <c r="SQ289" s="31">
        <v>2</v>
      </c>
      <c r="SR289" s="31">
        <v>1</v>
      </c>
      <c r="SS289" s="31">
        <v>2</v>
      </c>
      <c r="ST289" s="31">
        <v>2</v>
      </c>
      <c r="SU289" s="31">
        <v>2</v>
      </c>
      <c r="SV289" s="31">
        <v>2</v>
      </c>
      <c r="SW289" s="31" t="s">
        <v>1442</v>
      </c>
      <c r="SX289" s="31">
        <v>2</v>
      </c>
      <c r="SZ289" s="31">
        <v>2</v>
      </c>
      <c r="TA289" s="31">
        <v>2</v>
      </c>
      <c r="TB289" s="31">
        <v>2</v>
      </c>
      <c r="TC289" s="31">
        <v>2</v>
      </c>
      <c r="TD289" s="31">
        <v>2</v>
      </c>
      <c r="TE289" s="31">
        <v>2</v>
      </c>
      <c r="TF289" s="31">
        <v>2</v>
      </c>
      <c r="TG289" s="31">
        <v>1</v>
      </c>
      <c r="TH289" s="31" t="s">
        <v>1442</v>
      </c>
      <c r="TJ289" s="31" t="s">
        <v>1655</v>
      </c>
      <c r="TK289" s="31" t="s">
        <v>1442</v>
      </c>
      <c r="TQ289" s="31">
        <v>2</v>
      </c>
      <c r="TS289" s="31">
        <v>2</v>
      </c>
      <c r="TT289" s="31">
        <v>2</v>
      </c>
      <c r="TU289" s="31">
        <v>2</v>
      </c>
      <c r="TV289" s="31">
        <v>2</v>
      </c>
      <c r="TW289" s="31">
        <v>2</v>
      </c>
      <c r="TX289" s="31">
        <v>2</v>
      </c>
      <c r="TY289" s="31">
        <v>2</v>
      </c>
      <c r="TZ289" s="31">
        <v>1</v>
      </c>
      <c r="UA289" s="31">
        <v>1</v>
      </c>
    </row>
    <row r="290" spans="1:547" s="31" customFormat="1" ht="13.5" customHeight="1">
      <c r="A290" s="31">
        <f t="shared" si="4"/>
        <v>288</v>
      </c>
      <c r="B290" s="31">
        <v>289</v>
      </c>
      <c r="C290" s="31">
        <v>37</v>
      </c>
      <c r="D290" s="31" t="s">
        <v>1543</v>
      </c>
      <c r="E290" s="31" t="s">
        <v>1681</v>
      </c>
      <c r="H290" s="31">
        <v>42380</v>
      </c>
      <c r="I290" s="31">
        <v>21671</v>
      </c>
      <c r="J290" s="31">
        <v>1</v>
      </c>
      <c r="K290" s="31">
        <v>1</v>
      </c>
      <c r="L290" s="31">
        <v>3</v>
      </c>
      <c r="M290" s="31">
        <v>2</v>
      </c>
      <c r="N290" s="31">
        <v>3</v>
      </c>
      <c r="O290" s="31">
        <v>2</v>
      </c>
      <c r="P290" s="31">
        <v>3</v>
      </c>
      <c r="Q290" s="31">
        <v>2</v>
      </c>
      <c r="R290" s="31">
        <v>41852</v>
      </c>
      <c r="S290" s="31">
        <v>41883</v>
      </c>
      <c r="T290" s="31">
        <v>42248</v>
      </c>
      <c r="W290" s="31">
        <v>1</v>
      </c>
      <c r="X290" s="31">
        <v>2</v>
      </c>
      <c r="Y290" s="31">
        <v>2</v>
      </c>
      <c r="Z290" s="31">
        <v>2</v>
      </c>
      <c r="AA290" s="31">
        <v>2</v>
      </c>
      <c r="AB290" s="31">
        <v>2</v>
      </c>
      <c r="AC290" s="31">
        <v>2</v>
      </c>
      <c r="AD290" s="31">
        <v>1</v>
      </c>
      <c r="AE290" s="31">
        <v>3</v>
      </c>
      <c r="AF290" s="31">
        <v>1</v>
      </c>
      <c r="AG290" s="31">
        <v>1</v>
      </c>
      <c r="AH290" s="31">
        <v>2</v>
      </c>
      <c r="AI290" s="31">
        <v>6</v>
      </c>
      <c r="AJ290" s="31">
        <v>1</v>
      </c>
      <c r="AK290" s="31">
        <v>4</v>
      </c>
      <c r="AL290" s="31">
        <v>2</v>
      </c>
      <c r="AN290" s="31">
        <v>2</v>
      </c>
      <c r="AO290" s="31">
        <v>2</v>
      </c>
      <c r="AP290" s="31">
        <v>2</v>
      </c>
      <c r="AQ290" s="31">
        <v>2</v>
      </c>
      <c r="AR290" s="31">
        <v>1</v>
      </c>
      <c r="AS290" s="31">
        <v>2</v>
      </c>
      <c r="AT290" s="31">
        <v>2</v>
      </c>
      <c r="AU290" s="31">
        <v>2</v>
      </c>
      <c r="AW290" s="31">
        <v>1</v>
      </c>
      <c r="AX290" s="31">
        <v>1</v>
      </c>
      <c r="AY290" s="31">
        <v>1</v>
      </c>
      <c r="AZ290" s="31">
        <v>2</v>
      </c>
      <c r="BA290" s="31">
        <v>2</v>
      </c>
      <c r="BB290" s="31">
        <v>2</v>
      </c>
      <c r="BD290" s="31">
        <v>1</v>
      </c>
      <c r="BE290" s="31">
        <v>1</v>
      </c>
      <c r="BF290" s="31">
        <v>1</v>
      </c>
      <c r="BG290" s="31">
        <v>1</v>
      </c>
      <c r="BH290" s="31">
        <v>2</v>
      </c>
      <c r="BI290" s="31">
        <v>2</v>
      </c>
      <c r="BK290" s="31">
        <v>2</v>
      </c>
      <c r="BL290" s="31">
        <v>2</v>
      </c>
      <c r="BM290" s="31">
        <v>2</v>
      </c>
      <c r="BN290" s="31">
        <v>2</v>
      </c>
      <c r="BO290" s="31">
        <v>2</v>
      </c>
      <c r="BP290" s="31">
        <v>2</v>
      </c>
      <c r="BQ290" s="31">
        <v>2</v>
      </c>
      <c r="BT290" s="31">
        <v>1</v>
      </c>
      <c r="BU290" s="31">
        <v>2</v>
      </c>
      <c r="BV290" s="31">
        <v>2</v>
      </c>
      <c r="BW290" s="31">
        <v>2</v>
      </c>
      <c r="BX290" s="31">
        <v>2</v>
      </c>
      <c r="BY290" s="31">
        <v>1</v>
      </c>
      <c r="BZ290" s="31">
        <v>2</v>
      </c>
      <c r="CA290" s="31">
        <v>2</v>
      </c>
      <c r="CC290" s="31">
        <v>2</v>
      </c>
      <c r="CD290" s="31">
        <v>1</v>
      </c>
      <c r="CH290" s="31">
        <v>2</v>
      </c>
      <c r="CM290" s="31">
        <v>23</v>
      </c>
      <c r="CN290" s="31">
        <v>25</v>
      </c>
      <c r="CO290" s="31">
        <v>15</v>
      </c>
      <c r="DA290" s="31">
        <v>4</v>
      </c>
      <c r="DF290" s="31">
        <v>4</v>
      </c>
      <c r="DG290" s="31">
        <v>4</v>
      </c>
      <c r="DH290" s="31">
        <v>4</v>
      </c>
      <c r="DI290" s="31">
        <v>4</v>
      </c>
      <c r="DJ290" s="31">
        <v>4</v>
      </c>
      <c r="DK290" s="31">
        <v>2</v>
      </c>
      <c r="DL290" s="31">
        <v>2</v>
      </c>
      <c r="DM290" s="31">
        <v>2</v>
      </c>
      <c r="DN290" s="31">
        <v>2</v>
      </c>
      <c r="DO290" s="31">
        <v>4</v>
      </c>
      <c r="DP290" s="31">
        <v>4</v>
      </c>
      <c r="DQ290" s="31">
        <v>4</v>
      </c>
      <c r="DR290" s="31">
        <v>40</v>
      </c>
      <c r="DS290" s="31">
        <v>0.46117424242424199</v>
      </c>
      <c r="EB290" s="31">
        <v>0.7</v>
      </c>
      <c r="EC290" s="31">
        <v>0.5</v>
      </c>
      <c r="ED290" s="31">
        <v>1.2</v>
      </c>
      <c r="EE290" s="31" t="s">
        <v>1546</v>
      </c>
      <c r="EF290" s="31">
        <v>237</v>
      </c>
      <c r="EH290" s="31">
        <v>190</v>
      </c>
      <c r="EI290" s="31" t="s">
        <v>1546</v>
      </c>
      <c r="EJ290" s="31">
        <v>54</v>
      </c>
      <c r="EK290" s="31">
        <v>30</v>
      </c>
      <c r="EL290" s="31">
        <v>89</v>
      </c>
      <c r="EM290" s="31" t="s">
        <v>1546</v>
      </c>
      <c r="ER290" s="31">
        <v>103</v>
      </c>
      <c r="ES290" s="31">
        <v>35</v>
      </c>
      <c r="ET290" s="31">
        <v>150</v>
      </c>
      <c r="EU290" s="31" t="s">
        <v>1546</v>
      </c>
      <c r="EV290" s="31">
        <v>1</v>
      </c>
      <c r="EW290" s="31">
        <v>2</v>
      </c>
      <c r="EX290" s="31">
        <v>2</v>
      </c>
      <c r="EY290" s="31">
        <v>2</v>
      </c>
      <c r="EZ290" s="31">
        <v>1</v>
      </c>
      <c r="FA290" s="31">
        <v>1</v>
      </c>
      <c r="FB290" s="31">
        <v>1</v>
      </c>
      <c r="FC290" s="31">
        <v>1</v>
      </c>
      <c r="FD290" s="31">
        <v>80</v>
      </c>
      <c r="FE290" s="31">
        <v>71</v>
      </c>
      <c r="FF290" s="31">
        <v>0.41</v>
      </c>
      <c r="FG290" s="31">
        <v>0.46</v>
      </c>
      <c r="FH290" s="31">
        <v>24</v>
      </c>
      <c r="FK290" s="31">
        <v>1</v>
      </c>
      <c r="FL290" s="31">
        <v>2</v>
      </c>
      <c r="FM290" s="31">
        <v>2</v>
      </c>
      <c r="FN290" s="31">
        <v>2</v>
      </c>
      <c r="FO290" s="31">
        <v>2</v>
      </c>
      <c r="FP290" s="31">
        <v>2</v>
      </c>
      <c r="FQ290" s="31">
        <v>2</v>
      </c>
      <c r="FR290" s="31">
        <v>2</v>
      </c>
      <c r="FS290" s="31">
        <v>1</v>
      </c>
      <c r="FT290" s="31">
        <v>2</v>
      </c>
      <c r="FU290" s="31">
        <v>2</v>
      </c>
      <c r="FV290" s="31">
        <v>2</v>
      </c>
      <c r="FW290" s="31">
        <v>1</v>
      </c>
      <c r="FX290" s="31">
        <v>1</v>
      </c>
      <c r="FY290" s="31">
        <v>2</v>
      </c>
      <c r="GA290" s="31">
        <v>2</v>
      </c>
      <c r="GB290" s="31">
        <v>2</v>
      </c>
      <c r="GC290" s="31">
        <v>2</v>
      </c>
      <c r="GE290" s="31">
        <v>2</v>
      </c>
      <c r="GH290" s="31">
        <v>1</v>
      </c>
      <c r="GJ290" s="31">
        <v>1</v>
      </c>
      <c r="GK290" s="31" t="s">
        <v>1682</v>
      </c>
      <c r="GL290" s="31">
        <v>1</v>
      </c>
      <c r="GM290" s="31">
        <v>42278</v>
      </c>
      <c r="GO290" s="31">
        <v>2</v>
      </c>
      <c r="GQ290" s="31">
        <v>2</v>
      </c>
      <c r="GS290" s="31">
        <v>2</v>
      </c>
      <c r="GU290" s="31">
        <v>2</v>
      </c>
      <c r="GW290" s="31">
        <v>2</v>
      </c>
      <c r="GY290" s="31">
        <v>2</v>
      </c>
      <c r="HA290" s="31">
        <v>2</v>
      </c>
      <c r="HB290" s="31" t="s">
        <v>355</v>
      </c>
      <c r="HM290" s="31">
        <v>2</v>
      </c>
      <c r="HP290" s="31">
        <v>2</v>
      </c>
      <c r="HQ290" s="31">
        <v>2</v>
      </c>
      <c r="HR290" s="31">
        <v>2</v>
      </c>
      <c r="HS290" s="31">
        <v>2</v>
      </c>
      <c r="HT290" s="31">
        <v>2</v>
      </c>
      <c r="HU290" s="31">
        <v>2</v>
      </c>
      <c r="HV290" s="31">
        <v>2</v>
      </c>
      <c r="HW290" s="31" t="s">
        <v>1547</v>
      </c>
      <c r="HZ290" s="31">
        <v>2</v>
      </c>
      <c r="IA290" s="31">
        <v>2</v>
      </c>
      <c r="IB290" s="31">
        <v>2</v>
      </c>
      <c r="IC290" s="31">
        <v>2</v>
      </c>
      <c r="ID290" s="31">
        <v>2</v>
      </c>
      <c r="IE290" s="31">
        <v>2</v>
      </c>
      <c r="IF290" s="31">
        <v>2</v>
      </c>
      <c r="IJ290" s="31">
        <v>2</v>
      </c>
      <c r="IK290" s="31">
        <v>2</v>
      </c>
      <c r="IL290" s="31">
        <v>2</v>
      </c>
      <c r="IM290" s="31">
        <v>2</v>
      </c>
      <c r="IN290" s="31">
        <v>2</v>
      </c>
      <c r="IO290" s="31">
        <v>2</v>
      </c>
      <c r="IP290" s="31">
        <v>2</v>
      </c>
      <c r="IT290" s="31">
        <v>2</v>
      </c>
      <c r="IU290" s="31">
        <v>2</v>
      </c>
      <c r="IV290" s="31">
        <v>2</v>
      </c>
      <c r="IW290" s="31">
        <v>2</v>
      </c>
      <c r="IX290" s="31">
        <v>2</v>
      </c>
      <c r="IY290" s="31">
        <v>2</v>
      </c>
      <c r="IZ290" s="31">
        <v>2</v>
      </c>
      <c r="JD290" s="31">
        <v>2</v>
      </c>
      <c r="JE290" s="31">
        <v>2</v>
      </c>
      <c r="JF290" s="31">
        <v>2</v>
      </c>
      <c r="JG290" s="31">
        <v>2</v>
      </c>
      <c r="JH290" s="31">
        <v>2</v>
      </c>
      <c r="JI290" s="31">
        <v>2</v>
      </c>
      <c r="JJ290" s="31">
        <v>2</v>
      </c>
      <c r="JN290" s="31" t="s">
        <v>1600</v>
      </c>
      <c r="JQ290" s="31" t="s">
        <v>1635</v>
      </c>
      <c r="JZ290" s="31">
        <v>1</v>
      </c>
      <c r="KC290" s="31">
        <v>2</v>
      </c>
      <c r="KD290" s="31" t="s">
        <v>1635</v>
      </c>
      <c r="KE290" s="31">
        <v>61</v>
      </c>
      <c r="LA290" s="31" t="s">
        <v>1683</v>
      </c>
      <c r="LB290" s="31" t="s">
        <v>1622</v>
      </c>
      <c r="LC290" s="31">
        <v>2</v>
      </c>
      <c r="LE290" s="31" t="s">
        <v>373</v>
      </c>
      <c r="LF290" s="31">
        <v>2</v>
      </c>
      <c r="LG290" s="31">
        <v>2</v>
      </c>
      <c r="LH290" s="31">
        <v>1</v>
      </c>
      <c r="LI290" s="31">
        <v>2</v>
      </c>
      <c r="LK290" s="31">
        <v>2</v>
      </c>
      <c r="LM290" s="31">
        <v>2</v>
      </c>
      <c r="LO290" s="31">
        <v>2</v>
      </c>
      <c r="LQ290" s="31">
        <v>2</v>
      </c>
      <c r="LS290" s="31">
        <v>2</v>
      </c>
      <c r="LU290" s="31">
        <v>2</v>
      </c>
      <c r="LW290" s="31">
        <v>2</v>
      </c>
      <c r="LY290" s="31">
        <v>2</v>
      </c>
      <c r="MA290" s="31">
        <v>2</v>
      </c>
      <c r="MC290" s="31">
        <v>2</v>
      </c>
      <c r="ME290" s="31">
        <v>2</v>
      </c>
      <c r="MG290" s="31">
        <v>2</v>
      </c>
      <c r="MI290" s="31">
        <v>2</v>
      </c>
      <c r="MK290" s="31">
        <v>2</v>
      </c>
      <c r="MM290" s="31">
        <v>2</v>
      </c>
      <c r="MO290" s="31">
        <v>2</v>
      </c>
      <c r="MQ290" s="31">
        <v>2</v>
      </c>
      <c r="MS290" s="31">
        <v>2</v>
      </c>
      <c r="MU290" s="31">
        <v>2</v>
      </c>
      <c r="MW290" s="31">
        <v>2</v>
      </c>
      <c r="MY290" s="31" t="s">
        <v>355</v>
      </c>
      <c r="NA290" s="31">
        <v>2</v>
      </c>
      <c r="NC290" s="31">
        <v>2</v>
      </c>
      <c r="NE290" s="31">
        <v>2</v>
      </c>
      <c r="NG290" s="31">
        <v>2</v>
      </c>
      <c r="NI290" s="31">
        <v>2</v>
      </c>
      <c r="NK290" s="31">
        <v>2</v>
      </c>
      <c r="NM290" s="31">
        <v>2</v>
      </c>
      <c r="NO290" s="31">
        <v>2</v>
      </c>
      <c r="NQ290" s="31">
        <v>2</v>
      </c>
      <c r="NS290" s="31">
        <v>2</v>
      </c>
      <c r="NU290" s="31">
        <v>2</v>
      </c>
      <c r="NW290" s="31">
        <v>2</v>
      </c>
      <c r="NY290" s="31">
        <v>2</v>
      </c>
      <c r="OA290" s="31">
        <v>2</v>
      </c>
      <c r="OC290" s="31">
        <v>2</v>
      </c>
      <c r="OE290" s="31">
        <v>2</v>
      </c>
      <c r="OG290" s="31">
        <v>2</v>
      </c>
      <c r="OI290" s="31">
        <v>2</v>
      </c>
      <c r="OK290" s="31">
        <v>2</v>
      </c>
      <c r="OM290" s="31">
        <v>2</v>
      </c>
      <c r="OO290" s="31">
        <v>2</v>
      </c>
      <c r="OQ290" s="31" t="s">
        <v>355</v>
      </c>
      <c r="OS290" s="31">
        <v>2</v>
      </c>
      <c r="OU290" s="31">
        <v>2</v>
      </c>
      <c r="OW290" s="31">
        <v>2</v>
      </c>
      <c r="OY290" s="31">
        <v>2</v>
      </c>
      <c r="PA290" s="31">
        <v>2</v>
      </c>
      <c r="PC290" s="31">
        <v>2</v>
      </c>
      <c r="PE290" s="31">
        <v>1</v>
      </c>
      <c r="PF290" s="31">
        <v>4</v>
      </c>
      <c r="PG290" s="31">
        <v>2</v>
      </c>
      <c r="PI290" s="31">
        <v>2</v>
      </c>
      <c r="PK290" s="31">
        <v>2</v>
      </c>
      <c r="PM290" s="31">
        <v>2</v>
      </c>
      <c r="PO290" s="31">
        <v>2</v>
      </c>
      <c r="PQ290" s="31">
        <v>2</v>
      </c>
      <c r="PS290" s="31">
        <v>2</v>
      </c>
      <c r="PU290" s="31">
        <v>2</v>
      </c>
      <c r="PW290" s="31">
        <v>2</v>
      </c>
      <c r="PY290" s="31">
        <v>2</v>
      </c>
      <c r="QA290" s="31">
        <v>2</v>
      </c>
      <c r="QC290" s="31">
        <v>2</v>
      </c>
      <c r="QE290" s="31">
        <v>2</v>
      </c>
      <c r="QG290" s="31">
        <v>2</v>
      </c>
      <c r="QI290" s="31" t="s">
        <v>355</v>
      </c>
      <c r="QK290" s="31">
        <v>2</v>
      </c>
      <c r="QL290" s="31">
        <v>2</v>
      </c>
      <c r="QM290" s="31">
        <v>2</v>
      </c>
      <c r="QN290" s="31">
        <v>2</v>
      </c>
      <c r="QO290" s="31">
        <v>2</v>
      </c>
      <c r="QP290" s="31">
        <v>2</v>
      </c>
      <c r="QQ290" s="31">
        <v>2</v>
      </c>
      <c r="QR290" s="31">
        <v>2</v>
      </c>
      <c r="QS290" s="31">
        <v>2</v>
      </c>
      <c r="QT290" s="31">
        <v>2</v>
      </c>
      <c r="QU290" s="31">
        <v>2</v>
      </c>
      <c r="QV290" s="31">
        <v>2</v>
      </c>
      <c r="QW290" s="31">
        <v>2</v>
      </c>
      <c r="QX290" s="31">
        <v>2</v>
      </c>
      <c r="QY290" s="31">
        <v>2</v>
      </c>
      <c r="QZ290" s="31">
        <v>2</v>
      </c>
      <c r="RA290" s="31">
        <v>2</v>
      </c>
      <c r="RB290" s="31">
        <v>2</v>
      </c>
      <c r="RC290" s="31">
        <v>2</v>
      </c>
      <c r="RD290" s="31">
        <v>2</v>
      </c>
      <c r="RE290" s="31">
        <v>1</v>
      </c>
      <c r="RF290" s="31">
        <v>2</v>
      </c>
      <c r="RG290" s="31">
        <v>2</v>
      </c>
      <c r="RH290" s="31">
        <v>2</v>
      </c>
      <c r="RI290" s="31">
        <v>2</v>
      </c>
      <c r="RJ290" s="31">
        <v>2</v>
      </c>
      <c r="RK290" s="31">
        <v>2</v>
      </c>
      <c r="RL290" s="31">
        <v>2</v>
      </c>
      <c r="RM290" s="31">
        <v>2</v>
      </c>
      <c r="RN290" s="31">
        <v>2</v>
      </c>
      <c r="RO290" s="31">
        <v>2</v>
      </c>
      <c r="RP290" s="31">
        <v>2</v>
      </c>
      <c r="RQ290" s="31">
        <v>2</v>
      </c>
      <c r="RR290" s="31">
        <v>1</v>
      </c>
      <c r="RS290" s="31">
        <v>1</v>
      </c>
      <c r="RT290" s="31" t="s">
        <v>1450</v>
      </c>
      <c r="RU290" s="31" t="s">
        <v>1450</v>
      </c>
      <c r="RX290" s="31">
        <v>3</v>
      </c>
      <c r="RY290" s="31">
        <v>2</v>
      </c>
      <c r="RZ290" s="31">
        <v>2</v>
      </c>
      <c r="SA290" s="31">
        <v>2</v>
      </c>
      <c r="SB290" s="31">
        <v>2</v>
      </c>
      <c r="SC290" s="31">
        <v>2</v>
      </c>
      <c r="SD290" s="31">
        <v>3</v>
      </c>
      <c r="SE290" s="31">
        <v>2</v>
      </c>
      <c r="SF290" s="31">
        <v>2</v>
      </c>
      <c r="SG290" s="31">
        <v>2</v>
      </c>
      <c r="SH290" s="31">
        <v>2</v>
      </c>
      <c r="SI290" s="31">
        <v>2</v>
      </c>
      <c r="SJ290" s="31">
        <v>2</v>
      </c>
      <c r="SK290" s="31">
        <v>2</v>
      </c>
      <c r="SL290" s="31">
        <v>2</v>
      </c>
      <c r="SM290" s="31" t="s">
        <v>1576</v>
      </c>
      <c r="SO290" s="31">
        <v>2</v>
      </c>
      <c r="SP290" s="31">
        <v>2</v>
      </c>
      <c r="SQ290" s="31">
        <v>2</v>
      </c>
      <c r="SR290" s="31">
        <v>2</v>
      </c>
      <c r="SS290" s="31">
        <v>2</v>
      </c>
      <c r="ST290" s="31">
        <v>2</v>
      </c>
      <c r="SU290" s="31">
        <v>2</v>
      </c>
      <c r="SV290" s="31">
        <v>2</v>
      </c>
      <c r="SW290" s="31" t="s">
        <v>1577</v>
      </c>
      <c r="SX290" s="31">
        <v>12</v>
      </c>
      <c r="SZ290" s="31">
        <v>2</v>
      </c>
      <c r="TA290" s="31">
        <v>2</v>
      </c>
      <c r="TB290" s="31">
        <v>2</v>
      </c>
      <c r="TC290" s="31">
        <v>1</v>
      </c>
      <c r="TD290" s="31">
        <v>1</v>
      </c>
      <c r="TE290" s="31">
        <v>1</v>
      </c>
      <c r="TF290" s="31">
        <v>1</v>
      </c>
      <c r="TG290" s="31">
        <v>2</v>
      </c>
      <c r="TH290" s="31" t="s">
        <v>1442</v>
      </c>
      <c r="TJ290" s="31" t="s">
        <v>1576</v>
      </c>
      <c r="TK290" s="31" t="s">
        <v>1577</v>
      </c>
      <c r="TL290" s="31" t="s">
        <v>1442</v>
      </c>
      <c r="TQ290" s="31">
        <v>12</v>
      </c>
      <c r="TS290" s="31">
        <v>2</v>
      </c>
      <c r="TT290" s="31">
        <v>2</v>
      </c>
      <c r="TU290" s="31">
        <v>2</v>
      </c>
      <c r="TV290" s="31">
        <v>2</v>
      </c>
      <c r="TW290" s="31">
        <v>2</v>
      </c>
      <c r="TX290" s="31">
        <v>2</v>
      </c>
      <c r="TY290" s="31">
        <v>2</v>
      </c>
      <c r="TZ290" s="31">
        <v>1</v>
      </c>
      <c r="UA290" s="31">
        <v>1</v>
      </c>
    </row>
    <row r="291" spans="1:547" s="31" customFormat="1" ht="13.5" customHeight="1">
      <c r="A291" s="31">
        <f t="shared" si="4"/>
        <v>289</v>
      </c>
      <c r="B291" s="31">
        <v>290</v>
      </c>
      <c r="C291" s="31">
        <v>38</v>
      </c>
      <c r="D291" s="31" t="s">
        <v>1543</v>
      </c>
      <c r="E291" s="31" t="s">
        <v>1684</v>
      </c>
      <c r="H291" s="31">
        <v>42366</v>
      </c>
      <c r="I291" s="31">
        <v>25124</v>
      </c>
      <c r="J291" s="31">
        <v>2</v>
      </c>
      <c r="K291" s="31">
        <v>1</v>
      </c>
      <c r="L291" s="31">
        <v>5</v>
      </c>
      <c r="M291" s="31">
        <v>2</v>
      </c>
      <c r="N291" s="31">
        <v>3</v>
      </c>
      <c r="O291" s="31">
        <v>2</v>
      </c>
      <c r="P291" s="31">
        <v>3</v>
      </c>
      <c r="Q291" s="31">
        <v>2</v>
      </c>
      <c r="R291" s="31">
        <v>40179</v>
      </c>
      <c r="S291" s="31">
        <v>41456</v>
      </c>
      <c r="T291" s="31">
        <v>42186</v>
      </c>
      <c r="W291" s="31">
        <v>1</v>
      </c>
      <c r="X291" s="31">
        <v>2</v>
      </c>
      <c r="Y291" s="31">
        <v>2</v>
      </c>
      <c r="Z291" s="31">
        <v>2</v>
      </c>
      <c r="AA291" s="31">
        <v>2</v>
      </c>
      <c r="AB291" s="31">
        <v>2</v>
      </c>
      <c r="AC291" s="31">
        <v>2</v>
      </c>
      <c r="AD291" s="31">
        <v>2</v>
      </c>
      <c r="AE291" s="31">
        <v>3</v>
      </c>
      <c r="AF291" s="31">
        <v>2</v>
      </c>
      <c r="AG291" s="31">
        <v>1</v>
      </c>
      <c r="AH291" s="31">
        <v>2</v>
      </c>
      <c r="AI291" s="31">
        <v>6</v>
      </c>
      <c r="AJ291" s="31">
        <v>2</v>
      </c>
      <c r="AK291" s="31">
        <v>4</v>
      </c>
      <c r="AL291" s="31">
        <v>2</v>
      </c>
      <c r="AN291" s="31">
        <v>2</v>
      </c>
      <c r="AO291" s="31">
        <v>2</v>
      </c>
      <c r="AP291" s="31">
        <v>2</v>
      </c>
      <c r="AQ291" s="31">
        <v>2</v>
      </c>
      <c r="AR291" s="31">
        <v>2</v>
      </c>
      <c r="AS291" s="31">
        <v>2</v>
      </c>
      <c r="AT291" s="31">
        <v>2</v>
      </c>
      <c r="AU291" s="31">
        <v>2</v>
      </c>
      <c r="AW291" s="31">
        <v>1</v>
      </c>
      <c r="AX291" s="31">
        <v>2</v>
      </c>
      <c r="AY291" s="31">
        <v>2</v>
      </c>
      <c r="AZ291" s="31">
        <v>2</v>
      </c>
      <c r="BA291" s="31">
        <v>2</v>
      </c>
      <c r="BB291" s="31">
        <v>2</v>
      </c>
      <c r="BD291" s="31">
        <v>1</v>
      </c>
      <c r="BE291" s="31">
        <v>2</v>
      </c>
      <c r="BF291" s="31">
        <v>2</v>
      </c>
      <c r="BG291" s="31">
        <v>1</v>
      </c>
      <c r="BH291" s="31">
        <v>2</v>
      </c>
      <c r="BI291" s="31">
        <v>2</v>
      </c>
      <c r="BK291" s="31">
        <v>2</v>
      </c>
      <c r="BL291" s="31">
        <v>2</v>
      </c>
      <c r="BM291" s="31">
        <v>2</v>
      </c>
      <c r="BN291" s="31">
        <v>2</v>
      </c>
      <c r="BO291" s="31">
        <v>2</v>
      </c>
      <c r="BP291" s="31">
        <v>2</v>
      </c>
      <c r="BQ291" s="31">
        <v>3</v>
      </c>
      <c r="BT291" s="31">
        <v>2</v>
      </c>
      <c r="BU291" s="31">
        <v>2</v>
      </c>
      <c r="BV291" s="31">
        <v>2</v>
      </c>
      <c r="BW291" s="31">
        <v>2</v>
      </c>
      <c r="BX291" s="31">
        <v>2</v>
      </c>
      <c r="BY291" s="31">
        <v>1</v>
      </c>
      <c r="BZ291" s="31">
        <v>2</v>
      </c>
      <c r="CA291" s="31">
        <v>2</v>
      </c>
      <c r="CB291" s="31">
        <v>2</v>
      </c>
      <c r="CC291" s="31">
        <v>2</v>
      </c>
      <c r="CD291" s="31">
        <v>1</v>
      </c>
      <c r="CH291" s="31">
        <v>1</v>
      </c>
      <c r="CM291" s="31">
        <v>17</v>
      </c>
      <c r="DA291" s="31">
        <v>4</v>
      </c>
      <c r="DF291" s="31">
        <v>4</v>
      </c>
      <c r="DG291" s="31">
        <v>4</v>
      </c>
      <c r="DH291" s="31">
        <v>4</v>
      </c>
      <c r="DI291" s="31">
        <v>4</v>
      </c>
      <c r="DJ291" s="31">
        <v>4</v>
      </c>
      <c r="DK291" s="31">
        <v>4</v>
      </c>
      <c r="DL291" s="31">
        <v>3</v>
      </c>
      <c r="DM291" s="31">
        <v>3</v>
      </c>
      <c r="DN291" s="31">
        <v>3</v>
      </c>
      <c r="DO291" s="31">
        <v>4</v>
      </c>
      <c r="DP291" s="31">
        <v>4</v>
      </c>
      <c r="DQ291" s="31">
        <v>4</v>
      </c>
      <c r="DR291" s="31">
        <v>45</v>
      </c>
      <c r="DS291" s="31">
        <v>4.1752400548696798E-2</v>
      </c>
      <c r="DT291" s="31">
        <v>162</v>
      </c>
      <c r="DU291" s="31">
        <v>30</v>
      </c>
      <c r="DV291" s="31">
        <v>308</v>
      </c>
      <c r="DW291" s="31" t="s">
        <v>1545</v>
      </c>
      <c r="DX291" s="31">
        <v>4.4000000000000004</v>
      </c>
      <c r="DY291" s="31">
        <v>3.4</v>
      </c>
      <c r="DZ291" s="31">
        <v>5</v>
      </c>
      <c r="EA291" s="31" t="s">
        <v>1558</v>
      </c>
      <c r="EB291" s="31">
        <v>0.83</v>
      </c>
      <c r="EC291" s="31">
        <v>0.7</v>
      </c>
      <c r="ED291" s="31">
        <v>1.3</v>
      </c>
      <c r="EE291" s="31" t="s">
        <v>1546</v>
      </c>
      <c r="EF291" s="31">
        <v>195</v>
      </c>
      <c r="EH291" s="31">
        <v>190</v>
      </c>
      <c r="EI291" s="31" t="s">
        <v>1546</v>
      </c>
      <c r="EJ291" s="31">
        <v>40</v>
      </c>
      <c r="EK291" s="31">
        <v>40</v>
      </c>
      <c r="EL291" s="31">
        <v>60</v>
      </c>
      <c r="EM291" s="31" t="s">
        <v>1546</v>
      </c>
      <c r="EN291" s="31">
        <v>95</v>
      </c>
      <c r="EO291" s="31">
        <v>60</v>
      </c>
      <c r="EP291" s="31">
        <v>100</v>
      </c>
      <c r="EQ291" s="31" t="s">
        <v>1546</v>
      </c>
      <c r="ER291" s="31">
        <v>195</v>
      </c>
      <c r="ES291" s="31">
        <v>37</v>
      </c>
      <c r="ET291" s="31">
        <v>150</v>
      </c>
      <c r="EU291" s="31" t="s">
        <v>1546</v>
      </c>
      <c r="EV291" s="31">
        <v>1</v>
      </c>
      <c r="EW291" s="31">
        <v>1</v>
      </c>
      <c r="EX291" s="31">
        <v>2</v>
      </c>
      <c r="EY291" s="31">
        <v>2</v>
      </c>
      <c r="FC291" s="31">
        <v>1</v>
      </c>
      <c r="FK291" s="31">
        <v>2</v>
      </c>
      <c r="FL291" s="31">
        <v>2</v>
      </c>
      <c r="FM291" s="31">
        <v>2</v>
      </c>
      <c r="FN291" s="31">
        <v>2</v>
      </c>
      <c r="FO291" s="31">
        <v>2</v>
      </c>
      <c r="FP291" s="31">
        <v>2</v>
      </c>
      <c r="FQ291" s="31">
        <v>2</v>
      </c>
      <c r="FR291" s="31">
        <v>2</v>
      </c>
      <c r="FS291" s="31">
        <v>4</v>
      </c>
      <c r="FT291" s="31">
        <v>2</v>
      </c>
      <c r="FU291" s="31">
        <v>2</v>
      </c>
      <c r="FV291" s="31">
        <v>2</v>
      </c>
      <c r="FW291" s="31">
        <v>1</v>
      </c>
      <c r="FX291" s="31">
        <v>1</v>
      </c>
      <c r="FY291" s="31">
        <v>2</v>
      </c>
      <c r="GA291" s="31">
        <v>2</v>
      </c>
      <c r="GB291" s="31">
        <v>2</v>
      </c>
      <c r="GC291" s="31">
        <v>1</v>
      </c>
      <c r="GE291" s="31">
        <v>2</v>
      </c>
      <c r="GG291" s="31">
        <v>2</v>
      </c>
      <c r="GH291" s="31">
        <v>2</v>
      </c>
      <c r="GJ291" s="31">
        <v>2</v>
      </c>
      <c r="GL291" s="31">
        <v>2</v>
      </c>
      <c r="GO291" s="31">
        <v>2</v>
      </c>
      <c r="GQ291" s="31">
        <v>2</v>
      </c>
      <c r="GS291" s="31">
        <v>2</v>
      </c>
      <c r="GU291" s="31">
        <v>2</v>
      </c>
      <c r="GW291" s="31">
        <v>2</v>
      </c>
      <c r="GY291" s="31">
        <v>2</v>
      </c>
      <c r="HA291" s="31">
        <v>2</v>
      </c>
      <c r="HB291" s="31" t="s">
        <v>355</v>
      </c>
      <c r="HM291" s="31">
        <v>2</v>
      </c>
      <c r="HP291" s="31">
        <v>2</v>
      </c>
      <c r="HQ291" s="31">
        <v>2</v>
      </c>
      <c r="HR291" s="31">
        <v>2</v>
      </c>
      <c r="HS291" s="31">
        <v>2</v>
      </c>
      <c r="HT291" s="31">
        <v>2</v>
      </c>
      <c r="HU291" s="31">
        <v>2</v>
      </c>
      <c r="HV291" s="31">
        <v>2</v>
      </c>
      <c r="HW291" s="31" t="s">
        <v>1547</v>
      </c>
      <c r="HZ291" s="31">
        <v>2</v>
      </c>
      <c r="IA291" s="31">
        <v>2</v>
      </c>
      <c r="IB291" s="31">
        <v>2</v>
      </c>
      <c r="IC291" s="31">
        <v>2</v>
      </c>
      <c r="ID291" s="31">
        <v>2</v>
      </c>
      <c r="IE291" s="31">
        <v>2</v>
      </c>
      <c r="IF291" s="31">
        <v>2</v>
      </c>
      <c r="IJ291" s="31">
        <v>2</v>
      </c>
      <c r="IK291" s="31">
        <v>2</v>
      </c>
      <c r="IL291" s="31">
        <v>2</v>
      </c>
      <c r="IM291" s="31">
        <v>2</v>
      </c>
      <c r="IN291" s="31">
        <v>2</v>
      </c>
      <c r="IO291" s="31">
        <v>2</v>
      </c>
      <c r="IP291" s="31">
        <v>2</v>
      </c>
      <c r="IT291" s="31">
        <v>2</v>
      </c>
      <c r="IU291" s="31">
        <v>2</v>
      </c>
      <c r="IV291" s="31">
        <v>2</v>
      </c>
      <c r="IW291" s="31">
        <v>2</v>
      </c>
      <c r="IX291" s="31">
        <v>2</v>
      </c>
      <c r="IY291" s="31">
        <v>2</v>
      </c>
      <c r="IZ291" s="31">
        <v>2</v>
      </c>
      <c r="JD291" s="31">
        <v>2</v>
      </c>
      <c r="JE291" s="31">
        <v>2</v>
      </c>
      <c r="JF291" s="31">
        <v>2</v>
      </c>
      <c r="JG291" s="31">
        <v>2</v>
      </c>
      <c r="JH291" s="31">
        <v>2</v>
      </c>
      <c r="JI291" s="31">
        <v>2</v>
      </c>
      <c r="JJ291" s="31">
        <v>2</v>
      </c>
      <c r="JZ291" s="31">
        <v>1</v>
      </c>
      <c r="KC291" s="31">
        <v>1</v>
      </c>
      <c r="LA291" s="31" t="s">
        <v>360</v>
      </c>
      <c r="LB291" s="31" t="s">
        <v>375</v>
      </c>
      <c r="LC291" s="31">
        <v>2</v>
      </c>
      <c r="LE291" s="31" t="s">
        <v>360</v>
      </c>
      <c r="LF291" s="31">
        <v>2</v>
      </c>
      <c r="LG291" s="31">
        <v>2</v>
      </c>
      <c r="LH291" s="31">
        <v>2</v>
      </c>
      <c r="LI291" s="31">
        <v>2</v>
      </c>
      <c r="LK291" s="31">
        <v>2</v>
      </c>
      <c r="LM291" s="31">
        <v>2</v>
      </c>
      <c r="LO291" s="31">
        <v>2</v>
      </c>
      <c r="LQ291" s="31">
        <v>2</v>
      </c>
      <c r="LS291" s="31">
        <v>2</v>
      </c>
      <c r="LU291" s="31">
        <v>2</v>
      </c>
      <c r="LW291" s="31">
        <v>2</v>
      </c>
      <c r="LY291" s="31">
        <v>2</v>
      </c>
      <c r="MA291" s="31">
        <v>2</v>
      </c>
      <c r="MC291" s="31">
        <v>2</v>
      </c>
      <c r="ME291" s="31">
        <v>2</v>
      </c>
      <c r="MG291" s="31">
        <v>2</v>
      </c>
      <c r="MI291" s="31">
        <v>2</v>
      </c>
      <c r="MK291" s="31">
        <v>2</v>
      </c>
      <c r="MM291" s="31">
        <v>2</v>
      </c>
      <c r="MO291" s="31">
        <v>2</v>
      </c>
      <c r="MQ291" s="31">
        <v>2</v>
      </c>
      <c r="MS291" s="31">
        <v>2</v>
      </c>
      <c r="MU291" s="31">
        <v>2</v>
      </c>
      <c r="MW291" s="31">
        <v>2</v>
      </c>
      <c r="MY291" s="31" t="s">
        <v>355</v>
      </c>
      <c r="NA291" s="31">
        <v>2</v>
      </c>
      <c r="NC291" s="31">
        <v>2</v>
      </c>
      <c r="NE291" s="31">
        <v>2</v>
      </c>
      <c r="NG291" s="31">
        <v>2</v>
      </c>
      <c r="NI291" s="31">
        <v>2</v>
      </c>
      <c r="NK291" s="31">
        <v>2</v>
      </c>
      <c r="NM291" s="31">
        <v>2</v>
      </c>
      <c r="NO291" s="31">
        <v>2</v>
      </c>
      <c r="NQ291" s="31">
        <v>2</v>
      </c>
      <c r="NS291" s="31">
        <v>2</v>
      </c>
      <c r="NU291" s="31">
        <v>2</v>
      </c>
      <c r="NW291" s="31">
        <v>2</v>
      </c>
      <c r="NY291" s="31">
        <v>2</v>
      </c>
      <c r="OA291" s="31">
        <v>2</v>
      </c>
      <c r="OC291" s="31">
        <v>2</v>
      </c>
      <c r="OE291" s="31">
        <v>2</v>
      </c>
      <c r="OG291" s="31">
        <v>2</v>
      </c>
      <c r="OI291" s="31">
        <v>2</v>
      </c>
      <c r="OK291" s="31">
        <v>2</v>
      </c>
      <c r="OM291" s="31">
        <v>2</v>
      </c>
      <c r="OO291" s="31">
        <v>2</v>
      </c>
      <c r="OQ291" s="31" t="s">
        <v>355</v>
      </c>
      <c r="OS291" s="31">
        <v>2</v>
      </c>
      <c r="OU291" s="31">
        <v>2</v>
      </c>
      <c r="OW291" s="31">
        <v>2</v>
      </c>
      <c r="OY291" s="31">
        <v>2</v>
      </c>
      <c r="PA291" s="31">
        <v>2</v>
      </c>
      <c r="PC291" s="31">
        <v>2</v>
      </c>
      <c r="PE291" s="31">
        <v>2</v>
      </c>
      <c r="PG291" s="31">
        <v>2</v>
      </c>
      <c r="PI291" s="31">
        <v>2</v>
      </c>
      <c r="PK291" s="31">
        <v>2</v>
      </c>
      <c r="PM291" s="31">
        <v>2</v>
      </c>
      <c r="PO291" s="31">
        <v>2</v>
      </c>
      <c r="PQ291" s="31">
        <v>2</v>
      </c>
      <c r="PS291" s="31">
        <v>2</v>
      </c>
      <c r="PU291" s="31">
        <v>2</v>
      </c>
      <c r="PW291" s="31">
        <v>2</v>
      </c>
      <c r="PY291" s="31">
        <v>2</v>
      </c>
      <c r="QA291" s="31">
        <v>2</v>
      </c>
      <c r="QC291" s="31">
        <v>2</v>
      </c>
      <c r="QE291" s="31">
        <v>2</v>
      </c>
      <c r="QG291" s="31">
        <v>2</v>
      </c>
      <c r="QI291" s="31" t="s">
        <v>355</v>
      </c>
      <c r="QK291" s="31">
        <v>1</v>
      </c>
      <c r="QL291" s="31">
        <v>2</v>
      </c>
      <c r="QM291" s="31">
        <v>2</v>
      </c>
      <c r="QN291" s="31">
        <v>2</v>
      </c>
      <c r="QO291" s="31">
        <v>2</v>
      </c>
      <c r="QP291" s="31">
        <v>2</v>
      </c>
      <c r="QQ291" s="31">
        <v>2</v>
      </c>
      <c r="QR291" s="31">
        <v>2</v>
      </c>
      <c r="QS291" s="31">
        <v>2</v>
      </c>
      <c r="QT291" s="31">
        <v>2</v>
      </c>
      <c r="QU291" s="31">
        <v>2</v>
      </c>
      <c r="QV291" s="31">
        <v>2</v>
      </c>
      <c r="QW291" s="31">
        <v>2</v>
      </c>
      <c r="QX291" s="31">
        <v>2</v>
      </c>
      <c r="QY291" s="31">
        <v>2</v>
      </c>
      <c r="QZ291" s="31">
        <v>2</v>
      </c>
      <c r="RA291" s="31">
        <v>2</v>
      </c>
      <c r="RB291" s="31">
        <v>2</v>
      </c>
      <c r="RC291" s="31">
        <v>2</v>
      </c>
      <c r="RD291" s="31">
        <v>2</v>
      </c>
      <c r="RE291" s="31">
        <v>2</v>
      </c>
      <c r="RF291" s="31">
        <v>2</v>
      </c>
      <c r="RG291" s="31">
        <v>2</v>
      </c>
      <c r="RH291" s="31">
        <v>2</v>
      </c>
      <c r="RI291" s="31">
        <v>2</v>
      </c>
      <c r="RJ291" s="31">
        <v>2</v>
      </c>
      <c r="RK291" s="31">
        <v>2</v>
      </c>
      <c r="RL291" s="31">
        <v>2</v>
      </c>
      <c r="RM291" s="31">
        <v>2</v>
      </c>
      <c r="RN291" s="31">
        <v>2</v>
      </c>
      <c r="RO291" s="31">
        <v>2</v>
      </c>
      <c r="RP291" s="31">
        <v>2</v>
      </c>
      <c r="RQ291" s="31">
        <v>2</v>
      </c>
      <c r="RR291" s="31">
        <v>2</v>
      </c>
      <c r="RS291" s="31">
        <v>2</v>
      </c>
      <c r="RT291" s="31" t="s">
        <v>1685</v>
      </c>
      <c r="RU291" s="31" t="s">
        <v>1560</v>
      </c>
      <c r="RX291" s="31">
        <v>5</v>
      </c>
      <c r="RY291" s="31">
        <v>2</v>
      </c>
      <c r="RZ291" s="31">
        <v>2</v>
      </c>
      <c r="SA291" s="31">
        <v>2</v>
      </c>
      <c r="SB291" s="31">
        <v>2</v>
      </c>
      <c r="SC291" s="31">
        <v>2</v>
      </c>
      <c r="SD291" s="31">
        <v>5</v>
      </c>
      <c r="SE291" s="31">
        <v>2</v>
      </c>
      <c r="SF291" s="31">
        <v>2</v>
      </c>
      <c r="SG291" s="31">
        <v>2</v>
      </c>
      <c r="SH291" s="31">
        <v>2</v>
      </c>
      <c r="SI291" s="31">
        <v>2</v>
      </c>
      <c r="SJ291" s="31">
        <v>2</v>
      </c>
      <c r="SK291" s="31">
        <v>2</v>
      </c>
      <c r="SL291" s="31">
        <v>2</v>
      </c>
      <c r="SM291" s="31" t="s">
        <v>1550</v>
      </c>
      <c r="SO291" s="31">
        <v>2</v>
      </c>
      <c r="SP291" s="31">
        <v>2</v>
      </c>
      <c r="SQ291" s="31">
        <v>2</v>
      </c>
      <c r="SR291" s="31">
        <v>2</v>
      </c>
      <c r="SS291" s="31">
        <v>2</v>
      </c>
      <c r="ST291" s="31">
        <v>2</v>
      </c>
      <c r="SU291" s="31">
        <v>2</v>
      </c>
      <c r="SV291" s="31">
        <v>2</v>
      </c>
      <c r="SW291" s="31" t="s">
        <v>1633</v>
      </c>
      <c r="SX291" s="31">
        <v>12</v>
      </c>
      <c r="SZ291" s="31">
        <v>2</v>
      </c>
      <c r="TA291" s="31">
        <v>2</v>
      </c>
      <c r="TB291" s="31">
        <v>1</v>
      </c>
      <c r="TC291" s="31">
        <v>2</v>
      </c>
      <c r="TD291" s="31">
        <v>2</v>
      </c>
      <c r="TE291" s="31">
        <v>2</v>
      </c>
      <c r="TF291" s="31">
        <v>2</v>
      </c>
      <c r="TG291" s="31">
        <v>1</v>
      </c>
      <c r="TH291" s="31" t="s">
        <v>1577</v>
      </c>
      <c r="TJ291" s="31" t="s">
        <v>1550</v>
      </c>
      <c r="TK291" s="31" t="s">
        <v>1633</v>
      </c>
      <c r="TL291" s="31" t="s">
        <v>1577</v>
      </c>
      <c r="TQ291" s="31">
        <v>24</v>
      </c>
      <c r="TS291" s="31">
        <v>2</v>
      </c>
      <c r="TT291" s="31">
        <v>2</v>
      </c>
      <c r="TU291" s="31">
        <v>2</v>
      </c>
      <c r="TV291" s="31">
        <v>2</v>
      </c>
      <c r="TW291" s="31">
        <v>2</v>
      </c>
      <c r="TX291" s="31">
        <v>2</v>
      </c>
      <c r="TY291" s="31">
        <v>1</v>
      </c>
      <c r="TZ291" s="31">
        <v>2</v>
      </c>
      <c r="UA291" s="31">
        <v>1</v>
      </c>
    </row>
    <row r="292" spans="1:547" s="31" customFormat="1" ht="13.5" customHeight="1">
      <c r="A292" s="31">
        <f t="shared" si="4"/>
        <v>290</v>
      </c>
      <c r="B292" s="31">
        <v>291</v>
      </c>
      <c r="C292" s="31">
        <v>39</v>
      </c>
      <c r="D292" s="31" t="s">
        <v>1543</v>
      </c>
      <c r="E292" s="31" t="s">
        <v>1686</v>
      </c>
      <c r="H292" s="31">
        <v>42373</v>
      </c>
      <c r="I292" s="31">
        <v>23715</v>
      </c>
      <c r="J292" s="31">
        <v>1</v>
      </c>
      <c r="K292" s="31">
        <v>1</v>
      </c>
      <c r="L292" s="31">
        <v>1</v>
      </c>
      <c r="M292" s="31">
        <v>1</v>
      </c>
      <c r="N292" s="31">
        <v>1</v>
      </c>
      <c r="O292" s="31">
        <v>1</v>
      </c>
      <c r="P292" s="31">
        <v>1</v>
      </c>
      <c r="Q292" s="31">
        <v>1</v>
      </c>
      <c r="R292" s="31">
        <v>41275</v>
      </c>
      <c r="S292" s="31">
        <v>41913</v>
      </c>
      <c r="T292" s="31">
        <v>42156</v>
      </c>
      <c r="W292" s="31">
        <v>2</v>
      </c>
      <c r="X292" s="31">
        <v>1</v>
      </c>
      <c r="Y292" s="31">
        <v>2</v>
      </c>
      <c r="Z292" s="31">
        <v>2</v>
      </c>
      <c r="AA292" s="31">
        <v>2</v>
      </c>
      <c r="AB292" s="31">
        <v>2</v>
      </c>
      <c r="AC292" s="31">
        <v>2</v>
      </c>
      <c r="AD292" s="31">
        <v>1</v>
      </c>
      <c r="AE292" s="31">
        <v>1</v>
      </c>
      <c r="AH292" s="31">
        <v>2</v>
      </c>
      <c r="AI292" s="31">
        <v>6</v>
      </c>
      <c r="AJ292" s="31">
        <v>2</v>
      </c>
      <c r="AK292" s="31">
        <v>4</v>
      </c>
      <c r="AL292" s="31">
        <v>2</v>
      </c>
      <c r="AN292" s="31">
        <v>1</v>
      </c>
      <c r="AO292" s="31">
        <v>1</v>
      </c>
      <c r="AP292" s="31">
        <v>1</v>
      </c>
      <c r="AQ292" s="31">
        <v>2</v>
      </c>
      <c r="AR292" s="31">
        <v>1</v>
      </c>
      <c r="AS292" s="31">
        <v>2</v>
      </c>
      <c r="AT292" s="31">
        <v>2</v>
      </c>
      <c r="AU292" s="31">
        <v>2</v>
      </c>
      <c r="AW292" s="31">
        <v>1</v>
      </c>
      <c r="AX292" s="31">
        <v>1</v>
      </c>
      <c r="AY292" s="31">
        <v>2</v>
      </c>
      <c r="AZ292" s="31">
        <v>2</v>
      </c>
      <c r="BA292" s="31">
        <v>2</v>
      </c>
      <c r="BB292" s="31">
        <v>2</v>
      </c>
      <c r="BD292" s="31">
        <v>1</v>
      </c>
      <c r="BE292" s="31">
        <v>2</v>
      </c>
      <c r="BF292" s="31">
        <v>2</v>
      </c>
      <c r="BG292" s="31">
        <v>2</v>
      </c>
      <c r="BH292" s="31">
        <v>2</v>
      </c>
      <c r="BI292" s="31">
        <v>2</v>
      </c>
      <c r="BK292" s="31">
        <v>1</v>
      </c>
      <c r="BL292" s="31">
        <v>2</v>
      </c>
      <c r="BM292" s="31">
        <v>2</v>
      </c>
      <c r="BN292" s="31">
        <v>2</v>
      </c>
      <c r="BO292" s="31">
        <v>2</v>
      </c>
      <c r="BP292" s="31">
        <v>2</v>
      </c>
      <c r="BQ292" s="31">
        <v>2</v>
      </c>
      <c r="BT292" s="31">
        <v>2</v>
      </c>
      <c r="BU292" s="31">
        <v>2</v>
      </c>
      <c r="BV292" s="31">
        <v>2</v>
      </c>
      <c r="BW292" s="31">
        <v>2</v>
      </c>
      <c r="BX292" s="31">
        <v>2</v>
      </c>
      <c r="BY292" s="31">
        <v>1</v>
      </c>
      <c r="BZ292" s="31">
        <v>2</v>
      </c>
      <c r="CA292" s="31">
        <v>2</v>
      </c>
      <c r="CB292" s="31">
        <v>2</v>
      </c>
      <c r="CC292" s="31">
        <v>2</v>
      </c>
      <c r="CD292" s="31">
        <v>1</v>
      </c>
      <c r="CH292" s="31">
        <v>1</v>
      </c>
      <c r="CM292" s="31">
        <v>1</v>
      </c>
      <c r="DA292" s="31">
        <v>1</v>
      </c>
      <c r="DF292" s="31">
        <v>2</v>
      </c>
      <c r="DG292" s="31">
        <v>4</v>
      </c>
      <c r="DH292" s="31">
        <v>4</v>
      </c>
      <c r="DI292" s="31">
        <v>4</v>
      </c>
      <c r="DJ292" s="31">
        <v>4</v>
      </c>
      <c r="DK292" s="31">
        <v>4</v>
      </c>
      <c r="DL292" s="31">
        <v>4</v>
      </c>
      <c r="DM292" s="31">
        <v>4</v>
      </c>
      <c r="DN292" s="31">
        <v>4</v>
      </c>
      <c r="DO292" s="31">
        <v>4</v>
      </c>
      <c r="DP292" s="31">
        <v>4</v>
      </c>
      <c r="DQ292" s="31">
        <v>4</v>
      </c>
      <c r="DR292" s="31">
        <v>46</v>
      </c>
      <c r="DS292" s="31">
        <v>5.5441712204007197E-2</v>
      </c>
      <c r="DT292" s="31">
        <v>165</v>
      </c>
      <c r="DU292" s="31">
        <v>33</v>
      </c>
      <c r="DV292" s="31">
        <v>211</v>
      </c>
      <c r="DW292" s="31" t="s">
        <v>1545</v>
      </c>
      <c r="EB292" s="31">
        <v>0.51</v>
      </c>
      <c r="EC292" s="31">
        <v>0.5</v>
      </c>
      <c r="ED292" s="31">
        <v>1.1000000000000001</v>
      </c>
      <c r="EE292" s="31" t="s">
        <v>1546</v>
      </c>
      <c r="EV292" s="31">
        <v>2</v>
      </c>
      <c r="EW292" s="31">
        <v>2</v>
      </c>
      <c r="EX292" s="31">
        <v>2</v>
      </c>
      <c r="EY292" s="31">
        <v>2</v>
      </c>
      <c r="FD292" s="31">
        <v>84</v>
      </c>
      <c r="FE292" s="31">
        <v>92</v>
      </c>
      <c r="FF292" s="31">
        <v>0.56999999999999895</v>
      </c>
      <c r="FG292" s="31">
        <v>0.34</v>
      </c>
      <c r="FH292" s="31">
        <v>77</v>
      </c>
      <c r="FI292" s="31">
        <v>97.1</v>
      </c>
      <c r="FJ292" s="31">
        <v>0</v>
      </c>
      <c r="FK292" s="31">
        <v>2</v>
      </c>
      <c r="FL292" s="31">
        <v>2</v>
      </c>
      <c r="FM292" s="31">
        <v>2</v>
      </c>
      <c r="FN292" s="31">
        <v>2</v>
      </c>
      <c r="FO292" s="31">
        <v>2</v>
      </c>
      <c r="FP292" s="31">
        <v>2</v>
      </c>
      <c r="FQ292" s="31">
        <v>2</v>
      </c>
      <c r="FR292" s="31">
        <v>2</v>
      </c>
      <c r="FS292" s="31">
        <v>4</v>
      </c>
      <c r="FT292" s="31">
        <v>2</v>
      </c>
      <c r="FU292" s="31">
        <v>2</v>
      </c>
      <c r="FV292" s="31">
        <v>2</v>
      </c>
      <c r="FW292" s="31">
        <v>1</v>
      </c>
      <c r="FX292" s="31">
        <v>1</v>
      </c>
      <c r="FY292" s="31">
        <v>2</v>
      </c>
      <c r="GA292" s="31">
        <v>2</v>
      </c>
      <c r="GB292" s="31">
        <v>2</v>
      </c>
      <c r="GC292" s="31">
        <v>2</v>
      </c>
      <c r="GE292" s="31">
        <v>2</v>
      </c>
      <c r="GH292" s="31">
        <v>2</v>
      </c>
      <c r="GJ292" s="31">
        <v>2</v>
      </c>
      <c r="GL292" s="31">
        <v>2</v>
      </c>
      <c r="GO292" s="31">
        <v>2</v>
      </c>
      <c r="GQ292" s="31">
        <v>2</v>
      </c>
      <c r="GS292" s="31">
        <v>2</v>
      </c>
      <c r="GU292" s="31">
        <v>2</v>
      </c>
      <c r="GW292" s="31">
        <v>2</v>
      </c>
      <c r="GY292" s="31">
        <v>2</v>
      </c>
      <c r="HA292" s="31">
        <v>2</v>
      </c>
      <c r="HB292" s="31" t="s">
        <v>355</v>
      </c>
      <c r="HM292" s="31">
        <v>2</v>
      </c>
      <c r="HP292" s="31">
        <v>2</v>
      </c>
      <c r="HQ292" s="31">
        <v>2</v>
      </c>
      <c r="HR292" s="31">
        <v>2</v>
      </c>
      <c r="HS292" s="31">
        <v>2</v>
      </c>
      <c r="HT292" s="31">
        <v>2</v>
      </c>
      <c r="HU292" s="31">
        <v>2</v>
      </c>
      <c r="HV292" s="31">
        <v>2</v>
      </c>
      <c r="HW292" s="31" t="s">
        <v>1547</v>
      </c>
      <c r="HZ292" s="31">
        <v>2</v>
      </c>
      <c r="IA292" s="31">
        <v>2</v>
      </c>
      <c r="IB292" s="31">
        <v>2</v>
      </c>
      <c r="IC292" s="31">
        <v>2</v>
      </c>
      <c r="ID292" s="31">
        <v>2</v>
      </c>
      <c r="IE292" s="31">
        <v>2</v>
      </c>
      <c r="IF292" s="31">
        <v>2</v>
      </c>
      <c r="IJ292" s="31">
        <v>2</v>
      </c>
      <c r="IK292" s="31">
        <v>2</v>
      </c>
      <c r="IL292" s="31">
        <v>2</v>
      </c>
      <c r="IM292" s="31">
        <v>2</v>
      </c>
      <c r="IN292" s="31">
        <v>2</v>
      </c>
      <c r="IO292" s="31">
        <v>2</v>
      </c>
      <c r="IP292" s="31">
        <v>2</v>
      </c>
      <c r="IT292" s="31">
        <v>2</v>
      </c>
      <c r="IU292" s="31">
        <v>2</v>
      </c>
      <c r="IV292" s="31">
        <v>2</v>
      </c>
      <c r="IW292" s="31">
        <v>2</v>
      </c>
      <c r="IX292" s="31">
        <v>2</v>
      </c>
      <c r="IY292" s="31">
        <v>2</v>
      </c>
      <c r="IZ292" s="31">
        <v>2</v>
      </c>
      <c r="JD292" s="31">
        <v>2</v>
      </c>
      <c r="JE292" s="31">
        <v>2</v>
      </c>
      <c r="JF292" s="31">
        <v>2</v>
      </c>
      <c r="JG292" s="31">
        <v>2</v>
      </c>
      <c r="JH292" s="31">
        <v>2</v>
      </c>
      <c r="JI292" s="31">
        <v>2</v>
      </c>
      <c r="JJ292" s="31">
        <v>2</v>
      </c>
      <c r="JZ292" s="31">
        <v>1</v>
      </c>
      <c r="KC292" s="31">
        <v>2</v>
      </c>
      <c r="KD292" s="31" t="s">
        <v>372</v>
      </c>
      <c r="KE292" s="31">
        <v>81</v>
      </c>
      <c r="LA292" s="31" t="s">
        <v>379</v>
      </c>
      <c r="LB292" s="31" t="s">
        <v>1660</v>
      </c>
      <c r="LC292" s="31">
        <v>2</v>
      </c>
      <c r="LE292" s="31" t="s">
        <v>374</v>
      </c>
      <c r="LF292" s="31">
        <v>2</v>
      </c>
      <c r="LG292" s="31">
        <v>2</v>
      </c>
      <c r="LH292" s="31">
        <v>2</v>
      </c>
      <c r="LI292" s="31">
        <v>2</v>
      </c>
      <c r="LK292" s="31">
        <v>2</v>
      </c>
      <c r="LM292" s="31">
        <v>2</v>
      </c>
      <c r="LO292" s="31">
        <v>2</v>
      </c>
      <c r="LQ292" s="31">
        <v>2</v>
      </c>
      <c r="LS292" s="31">
        <v>2</v>
      </c>
      <c r="LU292" s="31">
        <v>2</v>
      </c>
      <c r="LW292" s="31">
        <v>2</v>
      </c>
      <c r="LY292" s="31">
        <v>2</v>
      </c>
      <c r="MA292" s="31">
        <v>2</v>
      </c>
      <c r="MC292" s="31">
        <v>2</v>
      </c>
      <c r="ME292" s="31">
        <v>2</v>
      </c>
      <c r="MG292" s="31">
        <v>2</v>
      </c>
      <c r="MI292" s="31">
        <v>2</v>
      </c>
      <c r="MK292" s="31">
        <v>2</v>
      </c>
      <c r="MM292" s="31">
        <v>2</v>
      </c>
      <c r="MO292" s="31">
        <v>2</v>
      </c>
      <c r="MQ292" s="31">
        <v>2</v>
      </c>
      <c r="MS292" s="31">
        <v>2</v>
      </c>
      <c r="MU292" s="31">
        <v>2</v>
      </c>
      <c r="MW292" s="31">
        <v>2</v>
      </c>
      <c r="MY292" s="31" t="s">
        <v>355</v>
      </c>
      <c r="NA292" s="31">
        <v>2</v>
      </c>
      <c r="NC292" s="31">
        <v>2</v>
      </c>
      <c r="NE292" s="31">
        <v>2</v>
      </c>
      <c r="NG292" s="31">
        <v>2</v>
      </c>
      <c r="NI292" s="31">
        <v>2</v>
      </c>
      <c r="NK292" s="31">
        <v>2</v>
      </c>
      <c r="NM292" s="31">
        <v>2</v>
      </c>
      <c r="NO292" s="31">
        <v>2</v>
      </c>
      <c r="NQ292" s="31">
        <v>2</v>
      </c>
      <c r="NS292" s="31">
        <v>2</v>
      </c>
      <c r="NU292" s="31">
        <v>2</v>
      </c>
      <c r="NW292" s="31">
        <v>2</v>
      </c>
      <c r="NY292" s="31">
        <v>2</v>
      </c>
      <c r="OA292" s="31">
        <v>2</v>
      </c>
      <c r="OC292" s="31">
        <v>2</v>
      </c>
      <c r="OE292" s="31">
        <v>2</v>
      </c>
      <c r="OG292" s="31">
        <v>2</v>
      </c>
      <c r="OI292" s="31">
        <v>2</v>
      </c>
      <c r="OK292" s="31">
        <v>2</v>
      </c>
      <c r="OM292" s="31">
        <v>2</v>
      </c>
      <c r="OO292" s="31">
        <v>2</v>
      </c>
      <c r="OQ292" s="31" t="s">
        <v>355</v>
      </c>
      <c r="OS292" s="31">
        <v>2</v>
      </c>
      <c r="OU292" s="31">
        <v>2</v>
      </c>
      <c r="OW292" s="31">
        <v>2</v>
      </c>
      <c r="OY292" s="31">
        <v>2</v>
      </c>
      <c r="PA292" s="31">
        <v>2</v>
      </c>
      <c r="PC292" s="31">
        <v>2</v>
      </c>
      <c r="PE292" s="31">
        <v>2</v>
      </c>
      <c r="PG292" s="31">
        <v>2</v>
      </c>
      <c r="PI292" s="31">
        <v>2</v>
      </c>
      <c r="PK292" s="31">
        <v>2</v>
      </c>
      <c r="PM292" s="31">
        <v>2</v>
      </c>
      <c r="PO292" s="31">
        <v>2</v>
      </c>
      <c r="PQ292" s="31">
        <v>2</v>
      </c>
      <c r="PS292" s="31">
        <v>2</v>
      </c>
      <c r="PU292" s="31">
        <v>2</v>
      </c>
      <c r="PW292" s="31">
        <v>2</v>
      </c>
      <c r="PY292" s="31">
        <v>2</v>
      </c>
      <c r="QA292" s="31">
        <v>2</v>
      </c>
      <c r="QC292" s="31">
        <v>2</v>
      </c>
      <c r="QE292" s="31">
        <v>2</v>
      </c>
      <c r="QG292" s="31">
        <v>2</v>
      </c>
      <c r="QI292" s="31" t="s">
        <v>355</v>
      </c>
      <c r="QK292" s="31">
        <v>2</v>
      </c>
      <c r="QL292" s="31">
        <v>2</v>
      </c>
      <c r="QM292" s="31">
        <v>2</v>
      </c>
      <c r="QN292" s="31">
        <v>2</v>
      </c>
      <c r="QO292" s="31">
        <v>2</v>
      </c>
      <c r="QP292" s="31">
        <v>2</v>
      </c>
      <c r="QQ292" s="31">
        <v>2</v>
      </c>
      <c r="QR292" s="31">
        <v>2</v>
      </c>
      <c r="QS292" s="31">
        <v>2</v>
      </c>
      <c r="QT292" s="31">
        <v>2</v>
      </c>
      <c r="QU292" s="31">
        <v>2</v>
      </c>
      <c r="QV292" s="31">
        <v>2</v>
      </c>
      <c r="QW292" s="31">
        <v>2</v>
      </c>
      <c r="QX292" s="31">
        <v>2</v>
      </c>
      <c r="QY292" s="31">
        <v>2</v>
      </c>
      <c r="QZ292" s="31">
        <v>2</v>
      </c>
      <c r="RA292" s="31">
        <v>2</v>
      </c>
      <c r="RB292" s="31">
        <v>2</v>
      </c>
      <c r="RC292" s="31">
        <v>2</v>
      </c>
      <c r="RD292" s="31">
        <v>2</v>
      </c>
      <c r="RE292" s="31">
        <v>2</v>
      </c>
      <c r="RF292" s="31">
        <v>2</v>
      </c>
      <c r="RG292" s="31">
        <v>2</v>
      </c>
      <c r="RH292" s="31">
        <v>2</v>
      </c>
      <c r="RI292" s="31">
        <v>2</v>
      </c>
      <c r="RJ292" s="31">
        <v>2</v>
      </c>
      <c r="RK292" s="31">
        <v>2</v>
      </c>
      <c r="RL292" s="31">
        <v>2</v>
      </c>
      <c r="RM292" s="31">
        <v>2</v>
      </c>
      <c r="RN292" s="31">
        <v>2</v>
      </c>
      <c r="RO292" s="31">
        <v>2</v>
      </c>
      <c r="RP292" s="31">
        <v>2</v>
      </c>
      <c r="RQ292" s="31">
        <v>2</v>
      </c>
      <c r="RR292" s="31">
        <v>2</v>
      </c>
      <c r="RS292" s="31">
        <v>2</v>
      </c>
      <c r="RT292" s="31" t="s">
        <v>1687</v>
      </c>
      <c r="RU292" s="31" t="s">
        <v>1687</v>
      </c>
      <c r="RX292" s="31">
        <v>2</v>
      </c>
      <c r="RY292" s="31">
        <v>1</v>
      </c>
      <c r="RZ292" s="31">
        <v>2</v>
      </c>
      <c r="SA292" s="31">
        <v>2</v>
      </c>
      <c r="SB292" s="31">
        <v>2</v>
      </c>
      <c r="SC292" s="31">
        <v>2</v>
      </c>
      <c r="SD292" s="31">
        <v>2</v>
      </c>
      <c r="SE292" s="31">
        <v>1</v>
      </c>
      <c r="SF292" s="31">
        <v>2</v>
      </c>
      <c r="SG292" s="31">
        <v>2</v>
      </c>
      <c r="SH292" s="31">
        <v>2</v>
      </c>
      <c r="SI292" s="31">
        <v>2</v>
      </c>
      <c r="SJ292" s="31">
        <v>2</v>
      </c>
      <c r="SK292" s="31">
        <v>2</v>
      </c>
      <c r="SL292" s="31">
        <v>2</v>
      </c>
      <c r="SM292" s="31" t="s">
        <v>1551</v>
      </c>
      <c r="SO292" s="31">
        <v>2</v>
      </c>
      <c r="SP292" s="31">
        <v>2</v>
      </c>
      <c r="SQ292" s="31">
        <v>2</v>
      </c>
      <c r="SR292" s="31">
        <v>2</v>
      </c>
      <c r="SS292" s="31">
        <v>2</v>
      </c>
      <c r="ST292" s="31">
        <v>2</v>
      </c>
      <c r="SU292" s="31">
        <v>2</v>
      </c>
      <c r="SV292" s="31">
        <v>2</v>
      </c>
      <c r="SW292" s="31" t="s">
        <v>1442</v>
      </c>
      <c r="SX292" s="31">
        <v>3</v>
      </c>
      <c r="SZ292" s="31">
        <v>2</v>
      </c>
      <c r="TA292" s="31">
        <v>2</v>
      </c>
      <c r="TB292" s="31">
        <v>2</v>
      </c>
      <c r="TC292" s="31">
        <v>1</v>
      </c>
      <c r="TD292" s="31">
        <v>2</v>
      </c>
      <c r="TE292" s="31">
        <v>2</v>
      </c>
      <c r="TF292" s="31">
        <v>2</v>
      </c>
      <c r="TG292" s="31">
        <v>2</v>
      </c>
      <c r="TH292" s="31" t="s">
        <v>1442</v>
      </c>
      <c r="TJ292" s="31" t="s">
        <v>1551</v>
      </c>
      <c r="TK292" s="31" t="s">
        <v>1442</v>
      </c>
      <c r="TL292" s="31" t="s">
        <v>1442</v>
      </c>
      <c r="TQ292" s="31">
        <v>8</v>
      </c>
      <c r="TS292" s="31">
        <v>2</v>
      </c>
      <c r="TT292" s="31">
        <v>2</v>
      </c>
      <c r="TU292" s="31">
        <v>2</v>
      </c>
      <c r="TV292" s="31">
        <v>2</v>
      </c>
      <c r="TW292" s="31">
        <v>2</v>
      </c>
      <c r="TX292" s="31">
        <v>2</v>
      </c>
      <c r="TY292" s="31">
        <v>2</v>
      </c>
      <c r="TZ292" s="31">
        <v>1</v>
      </c>
      <c r="UA292" s="31">
        <v>1</v>
      </c>
    </row>
    <row r="293" spans="1:547" s="31" customFormat="1" ht="13.5" customHeight="1">
      <c r="A293" s="31">
        <f t="shared" si="4"/>
        <v>291</v>
      </c>
      <c r="B293" s="31">
        <v>292</v>
      </c>
      <c r="C293" s="31">
        <v>40</v>
      </c>
      <c r="D293" s="31" t="s">
        <v>1543</v>
      </c>
      <c r="E293" s="31" t="s">
        <v>1688</v>
      </c>
      <c r="H293" s="31">
        <v>42373</v>
      </c>
      <c r="I293" s="31">
        <v>17242</v>
      </c>
      <c r="J293" s="31">
        <v>1</v>
      </c>
      <c r="K293" s="31">
        <v>1</v>
      </c>
      <c r="L293" s="31">
        <v>5</v>
      </c>
      <c r="M293" s="31">
        <v>2</v>
      </c>
      <c r="N293" s="31">
        <v>3</v>
      </c>
      <c r="O293" s="31">
        <v>2</v>
      </c>
      <c r="P293" s="31">
        <v>1</v>
      </c>
      <c r="Q293" s="31">
        <v>2</v>
      </c>
      <c r="R293" s="31">
        <v>38869</v>
      </c>
      <c r="S293" s="31">
        <v>38930</v>
      </c>
      <c r="T293" s="31">
        <v>42278</v>
      </c>
      <c r="W293" s="31">
        <v>1</v>
      </c>
      <c r="X293" s="31">
        <v>2</v>
      </c>
      <c r="Y293" s="31">
        <v>2</v>
      </c>
      <c r="Z293" s="31">
        <v>2</v>
      </c>
      <c r="AA293" s="31">
        <v>2</v>
      </c>
      <c r="AB293" s="31">
        <v>2</v>
      </c>
      <c r="AC293" s="31">
        <v>2</v>
      </c>
      <c r="AD293" s="31">
        <v>1</v>
      </c>
      <c r="AE293" s="31">
        <v>3</v>
      </c>
      <c r="AF293" s="31">
        <v>3</v>
      </c>
      <c r="AG293" s="31">
        <v>2</v>
      </c>
      <c r="AH293" s="31">
        <v>2</v>
      </c>
      <c r="AI293" s="31">
        <v>6</v>
      </c>
      <c r="AJ293" s="31">
        <v>2</v>
      </c>
      <c r="AK293" s="31">
        <v>4</v>
      </c>
      <c r="AL293" s="31">
        <v>2</v>
      </c>
      <c r="AN293" s="31">
        <v>2</v>
      </c>
      <c r="AO293" s="31">
        <v>2</v>
      </c>
      <c r="AP293" s="31">
        <v>2</v>
      </c>
      <c r="AQ293" s="31">
        <v>2</v>
      </c>
      <c r="AR293" s="31">
        <v>2</v>
      </c>
      <c r="AS293" s="31">
        <v>2</v>
      </c>
      <c r="AT293" s="31">
        <v>2</v>
      </c>
      <c r="AU293" s="31">
        <v>2</v>
      </c>
      <c r="AW293" s="31">
        <v>1</v>
      </c>
      <c r="AX293" s="31">
        <v>2</v>
      </c>
      <c r="AY293" s="31">
        <v>2</v>
      </c>
      <c r="AZ293" s="31">
        <v>2</v>
      </c>
      <c r="BA293" s="31">
        <v>2</v>
      </c>
      <c r="BB293" s="31">
        <v>2</v>
      </c>
      <c r="BD293" s="31">
        <v>1</v>
      </c>
      <c r="BE293" s="31">
        <v>2</v>
      </c>
      <c r="BF293" s="31">
        <v>1</v>
      </c>
      <c r="BG293" s="31">
        <v>2</v>
      </c>
      <c r="BH293" s="31">
        <v>1</v>
      </c>
      <c r="BI293" s="31">
        <v>2</v>
      </c>
      <c r="BK293" s="31">
        <v>2</v>
      </c>
      <c r="BL293" s="31">
        <v>2</v>
      </c>
      <c r="BM293" s="31">
        <v>2</v>
      </c>
      <c r="BN293" s="31">
        <v>2</v>
      </c>
      <c r="BO293" s="31">
        <v>2</v>
      </c>
      <c r="BP293" s="31">
        <v>2</v>
      </c>
      <c r="BQ293" s="31">
        <v>2</v>
      </c>
      <c r="BT293" s="31">
        <v>2</v>
      </c>
      <c r="BU293" s="31">
        <v>2</v>
      </c>
      <c r="BV293" s="31">
        <v>2</v>
      </c>
      <c r="BW293" s="31">
        <v>2</v>
      </c>
      <c r="BX293" s="31">
        <v>2</v>
      </c>
      <c r="BY293" s="31">
        <v>1</v>
      </c>
      <c r="BZ293" s="31">
        <v>2</v>
      </c>
      <c r="CA293" s="31">
        <v>2</v>
      </c>
      <c r="CD293" s="31">
        <v>1</v>
      </c>
      <c r="CH293" s="31">
        <v>1</v>
      </c>
      <c r="CM293" s="31">
        <v>20</v>
      </c>
      <c r="CN293" s="31">
        <v>25</v>
      </c>
      <c r="CO293" s="31">
        <v>18</v>
      </c>
      <c r="CP293" s="31">
        <v>23</v>
      </c>
      <c r="DA293" s="31">
        <v>4</v>
      </c>
      <c r="DF293" s="31">
        <v>4</v>
      </c>
      <c r="DG293" s="31">
        <v>4</v>
      </c>
      <c r="DH293" s="31">
        <v>4</v>
      </c>
      <c r="DI293" s="31">
        <v>4</v>
      </c>
      <c r="DJ293" s="31">
        <v>4</v>
      </c>
      <c r="DK293" s="31">
        <v>4</v>
      </c>
      <c r="DL293" s="31">
        <v>3</v>
      </c>
      <c r="DM293" s="31">
        <v>2</v>
      </c>
      <c r="DN293" s="31">
        <v>1</v>
      </c>
      <c r="DO293" s="31">
        <v>4</v>
      </c>
      <c r="DP293" s="31">
        <v>4</v>
      </c>
      <c r="DQ293" s="31">
        <v>4</v>
      </c>
      <c r="DR293" s="31">
        <v>42</v>
      </c>
      <c r="DS293" s="31">
        <v>5.2119006849315003E-2</v>
      </c>
      <c r="DT293" s="31">
        <v>235</v>
      </c>
      <c r="DU293" s="31">
        <v>33</v>
      </c>
      <c r="DV293" s="31">
        <v>211</v>
      </c>
      <c r="DW293" s="31" t="s">
        <v>1545</v>
      </c>
      <c r="EB293" s="31">
        <v>0.72</v>
      </c>
      <c r="EC293" s="31">
        <v>0.5</v>
      </c>
      <c r="ED293" s="31">
        <v>1.1000000000000001</v>
      </c>
      <c r="EE293" s="31" t="s">
        <v>1546</v>
      </c>
      <c r="EV293" s="31">
        <v>1</v>
      </c>
      <c r="EW293" s="31">
        <v>2</v>
      </c>
      <c r="EX293" s="31">
        <v>2</v>
      </c>
      <c r="EY293" s="31">
        <v>2</v>
      </c>
      <c r="EZ293" s="31">
        <v>1</v>
      </c>
      <c r="FA293" s="31">
        <v>1</v>
      </c>
      <c r="FB293" s="31">
        <v>1</v>
      </c>
      <c r="FC293" s="31">
        <v>1</v>
      </c>
      <c r="FK293" s="31">
        <v>1</v>
      </c>
      <c r="FL293" s="31">
        <v>2</v>
      </c>
      <c r="FM293" s="31">
        <v>2</v>
      </c>
      <c r="FN293" s="31">
        <v>2</v>
      </c>
      <c r="FO293" s="31">
        <v>2</v>
      </c>
      <c r="FP293" s="31">
        <v>2</v>
      </c>
      <c r="FQ293" s="31">
        <v>2</v>
      </c>
      <c r="FR293" s="31">
        <v>2</v>
      </c>
      <c r="FS293" s="31">
        <v>4</v>
      </c>
      <c r="FT293" s="31">
        <v>2</v>
      </c>
      <c r="FU293" s="31">
        <v>2</v>
      </c>
      <c r="FV293" s="31">
        <v>2</v>
      </c>
      <c r="FW293" s="31">
        <v>1</v>
      </c>
      <c r="FX293" s="31">
        <v>1</v>
      </c>
      <c r="FY293" s="31">
        <v>2</v>
      </c>
      <c r="GA293" s="31">
        <v>2</v>
      </c>
      <c r="GB293" s="31">
        <v>2</v>
      </c>
      <c r="GC293" s="31">
        <v>2</v>
      </c>
      <c r="GE293" s="31">
        <v>2</v>
      </c>
      <c r="GH293" s="31">
        <v>1</v>
      </c>
      <c r="GJ293" s="31">
        <v>2</v>
      </c>
      <c r="GL293" s="31">
        <v>1</v>
      </c>
      <c r="GM293" s="31">
        <v>42278</v>
      </c>
      <c r="GO293" s="31">
        <v>2</v>
      </c>
      <c r="GQ293" s="31">
        <v>2</v>
      </c>
      <c r="GS293" s="31">
        <v>2</v>
      </c>
      <c r="GU293" s="31">
        <v>1</v>
      </c>
      <c r="GV293" s="31" t="s">
        <v>1689</v>
      </c>
      <c r="GW293" s="31">
        <v>2</v>
      </c>
      <c r="HB293" s="31" t="s">
        <v>355</v>
      </c>
      <c r="HM293" s="31">
        <v>2</v>
      </c>
      <c r="HP293" s="31">
        <v>2</v>
      </c>
      <c r="HQ293" s="31">
        <v>2</v>
      </c>
      <c r="HR293" s="31">
        <v>2</v>
      </c>
      <c r="HS293" s="31">
        <v>2</v>
      </c>
      <c r="HT293" s="31">
        <v>2</v>
      </c>
      <c r="HU293" s="31">
        <v>2</v>
      </c>
      <c r="HV293" s="31">
        <v>2</v>
      </c>
      <c r="HW293" s="31" t="s">
        <v>1547</v>
      </c>
      <c r="HZ293" s="31">
        <v>2</v>
      </c>
      <c r="IA293" s="31">
        <v>2</v>
      </c>
      <c r="IB293" s="31">
        <v>2</v>
      </c>
      <c r="IC293" s="31">
        <v>2</v>
      </c>
      <c r="ID293" s="31">
        <v>2</v>
      </c>
      <c r="IE293" s="31">
        <v>2</v>
      </c>
      <c r="IF293" s="31">
        <v>2</v>
      </c>
      <c r="IJ293" s="31">
        <v>2</v>
      </c>
      <c r="IK293" s="31">
        <v>2</v>
      </c>
      <c r="IL293" s="31">
        <v>2</v>
      </c>
      <c r="IM293" s="31">
        <v>2</v>
      </c>
      <c r="IN293" s="31">
        <v>2</v>
      </c>
      <c r="IO293" s="31">
        <v>2</v>
      </c>
      <c r="IP293" s="31">
        <v>2</v>
      </c>
      <c r="IT293" s="31">
        <v>2</v>
      </c>
      <c r="IU293" s="31">
        <v>2</v>
      </c>
      <c r="IV293" s="31">
        <v>2</v>
      </c>
      <c r="IW293" s="31">
        <v>2</v>
      </c>
      <c r="IX293" s="31">
        <v>2</v>
      </c>
      <c r="IY293" s="31">
        <v>2</v>
      </c>
      <c r="IZ293" s="31">
        <v>2</v>
      </c>
      <c r="JD293" s="31">
        <v>2</v>
      </c>
      <c r="JE293" s="31">
        <v>2</v>
      </c>
      <c r="JF293" s="31">
        <v>2</v>
      </c>
      <c r="JG293" s="31">
        <v>2</v>
      </c>
      <c r="JH293" s="31">
        <v>2</v>
      </c>
      <c r="JI293" s="31">
        <v>2</v>
      </c>
      <c r="JJ293" s="31">
        <v>2</v>
      </c>
      <c r="JZ293" s="31">
        <v>2</v>
      </c>
      <c r="KA293" s="31" t="s">
        <v>1563</v>
      </c>
      <c r="KB293" s="31">
        <v>82</v>
      </c>
      <c r="KC293" s="31">
        <v>2</v>
      </c>
      <c r="KD293" s="31" t="s">
        <v>1690</v>
      </c>
      <c r="KE293" s="31">
        <v>80</v>
      </c>
      <c r="LA293" s="31" t="s">
        <v>1660</v>
      </c>
      <c r="LB293" s="31" t="s">
        <v>365</v>
      </c>
      <c r="LC293" s="31">
        <v>2</v>
      </c>
      <c r="LE293" s="31" t="s">
        <v>370</v>
      </c>
      <c r="LF293" s="31">
        <v>2</v>
      </c>
      <c r="LG293" s="31">
        <v>2</v>
      </c>
      <c r="LH293" s="31">
        <v>2</v>
      </c>
      <c r="LI293" s="31">
        <v>2</v>
      </c>
      <c r="LK293" s="31">
        <v>2</v>
      </c>
      <c r="LM293" s="31">
        <v>2</v>
      </c>
      <c r="LO293" s="31">
        <v>2</v>
      </c>
      <c r="LQ293" s="31">
        <v>2</v>
      </c>
      <c r="LS293" s="31">
        <v>2</v>
      </c>
      <c r="LU293" s="31">
        <v>2</v>
      </c>
      <c r="LW293" s="31">
        <v>2</v>
      </c>
      <c r="LY293" s="31">
        <v>2</v>
      </c>
      <c r="MA293" s="31">
        <v>2</v>
      </c>
      <c r="MC293" s="31">
        <v>2</v>
      </c>
      <c r="ME293" s="31">
        <v>2</v>
      </c>
      <c r="MG293" s="31">
        <v>2</v>
      </c>
      <c r="MI293" s="31">
        <v>2</v>
      </c>
      <c r="MK293" s="31">
        <v>2</v>
      </c>
      <c r="MM293" s="31">
        <v>2</v>
      </c>
      <c r="MO293" s="31">
        <v>2</v>
      </c>
      <c r="MQ293" s="31">
        <v>2</v>
      </c>
      <c r="MS293" s="31">
        <v>2</v>
      </c>
      <c r="MU293" s="31">
        <v>2</v>
      </c>
      <c r="MW293" s="31">
        <v>2</v>
      </c>
      <c r="MY293" s="31" t="s">
        <v>355</v>
      </c>
      <c r="NA293" s="31">
        <v>2</v>
      </c>
      <c r="NC293" s="31">
        <v>2</v>
      </c>
      <c r="NE293" s="31">
        <v>2</v>
      </c>
      <c r="NG293" s="31">
        <v>2</v>
      </c>
      <c r="NI293" s="31">
        <v>2</v>
      </c>
      <c r="NK293" s="31">
        <v>2</v>
      </c>
      <c r="NM293" s="31">
        <v>2</v>
      </c>
      <c r="NO293" s="31">
        <v>2</v>
      </c>
      <c r="NQ293" s="31">
        <v>2</v>
      </c>
      <c r="NS293" s="31">
        <v>2</v>
      </c>
      <c r="NU293" s="31">
        <v>2</v>
      </c>
      <c r="NW293" s="31">
        <v>2</v>
      </c>
      <c r="NY293" s="31">
        <v>2</v>
      </c>
      <c r="OA293" s="31">
        <v>2</v>
      </c>
      <c r="OC293" s="31">
        <v>2</v>
      </c>
      <c r="OE293" s="31">
        <v>2</v>
      </c>
      <c r="OG293" s="31">
        <v>2</v>
      </c>
      <c r="OI293" s="31">
        <v>2</v>
      </c>
      <c r="OK293" s="31">
        <v>2</v>
      </c>
      <c r="OM293" s="31">
        <v>2</v>
      </c>
      <c r="OO293" s="31">
        <v>2</v>
      </c>
      <c r="OQ293" s="31" t="s">
        <v>355</v>
      </c>
      <c r="OS293" s="31">
        <v>2</v>
      </c>
      <c r="OU293" s="31">
        <v>2</v>
      </c>
      <c r="OW293" s="31">
        <v>2</v>
      </c>
      <c r="OY293" s="31">
        <v>2</v>
      </c>
      <c r="PA293" s="31">
        <v>2</v>
      </c>
      <c r="PC293" s="31">
        <v>2</v>
      </c>
      <c r="PE293" s="31">
        <v>2</v>
      </c>
      <c r="PG293" s="31">
        <v>2</v>
      </c>
      <c r="PI293" s="31">
        <v>2</v>
      </c>
      <c r="PK293" s="31">
        <v>2</v>
      </c>
      <c r="PM293" s="31">
        <v>2</v>
      </c>
      <c r="PO293" s="31">
        <v>2</v>
      </c>
      <c r="PQ293" s="31">
        <v>2</v>
      </c>
      <c r="PS293" s="31">
        <v>2</v>
      </c>
      <c r="PU293" s="31">
        <v>2</v>
      </c>
      <c r="PW293" s="31">
        <v>2</v>
      </c>
      <c r="PY293" s="31">
        <v>2</v>
      </c>
      <c r="QA293" s="31">
        <v>2</v>
      </c>
      <c r="QC293" s="31">
        <v>2</v>
      </c>
      <c r="QE293" s="31">
        <v>2</v>
      </c>
      <c r="QG293" s="31">
        <v>2</v>
      </c>
      <c r="QI293" s="31" t="s">
        <v>355</v>
      </c>
      <c r="QK293" s="31">
        <v>2</v>
      </c>
      <c r="QL293" s="31">
        <v>2</v>
      </c>
      <c r="QM293" s="31">
        <v>2</v>
      </c>
      <c r="QN293" s="31">
        <v>2</v>
      </c>
      <c r="QO293" s="31">
        <v>2</v>
      </c>
      <c r="QP293" s="31">
        <v>2</v>
      </c>
      <c r="QQ293" s="31">
        <v>2</v>
      </c>
      <c r="QR293" s="31">
        <v>2</v>
      </c>
      <c r="QS293" s="31">
        <v>2</v>
      </c>
      <c r="QT293" s="31">
        <v>2</v>
      </c>
      <c r="QU293" s="31">
        <v>2</v>
      </c>
      <c r="QV293" s="31">
        <v>1</v>
      </c>
      <c r="QW293" s="31">
        <v>2</v>
      </c>
      <c r="QX293" s="31">
        <v>2</v>
      </c>
      <c r="QY293" s="31">
        <v>2</v>
      </c>
      <c r="QZ293" s="31">
        <v>2</v>
      </c>
      <c r="RA293" s="31">
        <v>2</v>
      </c>
      <c r="RB293" s="31">
        <v>2</v>
      </c>
      <c r="RC293" s="31">
        <v>2</v>
      </c>
      <c r="RD293" s="31">
        <v>2</v>
      </c>
      <c r="RE293" s="31">
        <v>2</v>
      </c>
      <c r="RF293" s="31">
        <v>2</v>
      </c>
      <c r="RG293" s="31">
        <v>2</v>
      </c>
      <c r="RH293" s="31">
        <v>2</v>
      </c>
      <c r="RI293" s="31">
        <v>1</v>
      </c>
      <c r="RJ293" s="31">
        <v>2</v>
      </c>
      <c r="RK293" s="31">
        <v>2</v>
      </c>
      <c r="RL293" s="31">
        <v>2</v>
      </c>
      <c r="RM293" s="31">
        <v>2</v>
      </c>
      <c r="RN293" s="31">
        <v>2</v>
      </c>
      <c r="RO293" s="31">
        <v>2</v>
      </c>
      <c r="RP293" s="31">
        <v>2</v>
      </c>
      <c r="RQ293" s="31">
        <v>2</v>
      </c>
      <c r="RR293" s="31">
        <v>2</v>
      </c>
      <c r="RS293" s="31">
        <v>2</v>
      </c>
      <c r="RT293" s="31" t="s">
        <v>1691</v>
      </c>
      <c r="RU293" s="31" t="s">
        <v>1692</v>
      </c>
      <c r="RX293" s="31">
        <v>5</v>
      </c>
      <c r="RY293" s="31">
        <v>2</v>
      </c>
      <c r="RZ293" s="31">
        <v>2</v>
      </c>
      <c r="SA293" s="31">
        <v>2</v>
      </c>
      <c r="SB293" s="31">
        <v>2</v>
      </c>
      <c r="SC293" s="31">
        <v>2</v>
      </c>
      <c r="SD293" s="31">
        <v>5</v>
      </c>
      <c r="SE293" s="31">
        <v>2</v>
      </c>
      <c r="SF293" s="31">
        <v>2</v>
      </c>
      <c r="SG293" s="31">
        <v>2</v>
      </c>
      <c r="SH293" s="31">
        <v>2</v>
      </c>
      <c r="SI293" s="31">
        <v>2</v>
      </c>
      <c r="SJ293" s="31">
        <v>2</v>
      </c>
      <c r="SK293" s="31">
        <v>2</v>
      </c>
      <c r="SL293" s="31">
        <v>2</v>
      </c>
      <c r="SM293" s="31" t="s">
        <v>1459</v>
      </c>
      <c r="SO293" s="31">
        <v>2</v>
      </c>
      <c r="SP293" s="31">
        <v>2</v>
      </c>
      <c r="SQ293" s="31">
        <v>2</v>
      </c>
      <c r="SR293" s="31">
        <v>1</v>
      </c>
      <c r="SS293" s="31">
        <v>2</v>
      </c>
      <c r="ST293" s="31">
        <v>2</v>
      </c>
      <c r="SU293" s="31">
        <v>2</v>
      </c>
      <c r="SV293" s="31">
        <v>2</v>
      </c>
      <c r="SW293" s="31" t="s">
        <v>1442</v>
      </c>
      <c r="SX293" s="31">
        <v>96</v>
      </c>
      <c r="SZ293" s="31">
        <v>2</v>
      </c>
      <c r="TA293" s="31">
        <v>2</v>
      </c>
      <c r="TB293" s="31">
        <v>2</v>
      </c>
      <c r="TC293" s="31">
        <v>2</v>
      </c>
      <c r="TD293" s="31">
        <v>1</v>
      </c>
      <c r="TE293" s="31">
        <v>1</v>
      </c>
      <c r="TF293" s="31">
        <v>1</v>
      </c>
      <c r="TG293" s="31">
        <v>1</v>
      </c>
      <c r="TH293" s="31" t="s">
        <v>1442</v>
      </c>
      <c r="TJ293" s="31" t="s">
        <v>1459</v>
      </c>
      <c r="TK293" s="31" t="s">
        <v>1442</v>
      </c>
      <c r="TL293" s="31" t="s">
        <v>1442</v>
      </c>
      <c r="TQ293" s="31">
        <v>110</v>
      </c>
      <c r="TS293" s="31">
        <v>2</v>
      </c>
      <c r="TT293" s="31">
        <v>2</v>
      </c>
      <c r="TU293" s="31">
        <v>2</v>
      </c>
      <c r="TV293" s="31">
        <v>2</v>
      </c>
      <c r="TW293" s="31">
        <v>2</v>
      </c>
      <c r="TX293" s="31">
        <v>2</v>
      </c>
      <c r="TY293" s="31">
        <v>2</v>
      </c>
      <c r="TZ293" s="31">
        <v>1</v>
      </c>
      <c r="UA293" s="31">
        <v>1</v>
      </c>
    </row>
    <row r="294" spans="1:547" s="31" customFormat="1" ht="13.5" customHeight="1">
      <c r="A294" s="31">
        <f t="shared" si="4"/>
        <v>292</v>
      </c>
      <c r="B294" s="31">
        <v>293</v>
      </c>
      <c r="C294" s="31">
        <v>41</v>
      </c>
      <c r="D294" s="31" t="s">
        <v>1543</v>
      </c>
      <c r="E294" s="31" t="s">
        <v>1693</v>
      </c>
      <c r="H294" s="31">
        <v>42382</v>
      </c>
      <c r="I294" s="31">
        <v>22334</v>
      </c>
      <c r="J294" s="31">
        <v>2</v>
      </c>
      <c r="K294" s="31">
        <v>1</v>
      </c>
      <c r="L294" s="31">
        <v>5</v>
      </c>
      <c r="M294" s="31">
        <v>2</v>
      </c>
      <c r="N294" s="31">
        <v>1</v>
      </c>
      <c r="O294" s="31">
        <v>1</v>
      </c>
      <c r="P294" s="31">
        <v>1</v>
      </c>
      <c r="Q294" s="31">
        <v>1</v>
      </c>
      <c r="R294" s="31">
        <v>42036</v>
      </c>
      <c r="S294" s="31">
        <v>42036</v>
      </c>
      <c r="T294" s="31">
        <v>42339</v>
      </c>
      <c r="W294" s="31">
        <v>2</v>
      </c>
      <c r="X294" s="31">
        <v>2</v>
      </c>
      <c r="Y294" s="31">
        <v>2</v>
      </c>
      <c r="Z294" s="31">
        <v>2</v>
      </c>
      <c r="AA294" s="31">
        <v>2</v>
      </c>
      <c r="AB294" s="31">
        <v>2</v>
      </c>
      <c r="AC294" s="31">
        <v>1</v>
      </c>
      <c r="AD294" s="31">
        <v>2</v>
      </c>
      <c r="AE294" s="31">
        <v>1</v>
      </c>
      <c r="AH294" s="31">
        <v>1</v>
      </c>
      <c r="AI294" s="31">
        <v>6</v>
      </c>
      <c r="AJ294" s="31">
        <v>2</v>
      </c>
      <c r="AK294" s="31">
        <v>4</v>
      </c>
      <c r="AL294" s="31">
        <v>2</v>
      </c>
      <c r="AN294" s="31">
        <v>2</v>
      </c>
      <c r="AO294" s="31">
        <v>2</v>
      </c>
      <c r="AP294" s="31">
        <v>2</v>
      </c>
      <c r="AQ294" s="31">
        <v>1</v>
      </c>
      <c r="AR294" s="31">
        <v>1</v>
      </c>
      <c r="AS294" s="31">
        <v>2</v>
      </c>
      <c r="AT294" s="31">
        <v>2</v>
      </c>
      <c r="AU294" s="31">
        <v>2</v>
      </c>
      <c r="AW294" s="31">
        <v>1</v>
      </c>
      <c r="AX294" s="31">
        <v>1</v>
      </c>
      <c r="AY294" s="31">
        <v>2</v>
      </c>
      <c r="AZ294" s="31">
        <v>1</v>
      </c>
      <c r="BA294" s="31">
        <v>1</v>
      </c>
      <c r="BB294" s="31">
        <v>2</v>
      </c>
      <c r="BD294" s="31">
        <v>1</v>
      </c>
      <c r="BE294" s="31">
        <v>1</v>
      </c>
      <c r="BF294" s="31">
        <v>2</v>
      </c>
      <c r="BG294" s="31">
        <v>1</v>
      </c>
      <c r="BH294" s="31">
        <v>1</v>
      </c>
      <c r="BI294" s="31">
        <v>2</v>
      </c>
      <c r="BK294" s="31">
        <v>2</v>
      </c>
      <c r="BL294" s="31">
        <v>2</v>
      </c>
      <c r="BM294" s="31">
        <v>1</v>
      </c>
      <c r="BN294" s="31">
        <v>1</v>
      </c>
      <c r="BO294" s="31">
        <v>1</v>
      </c>
      <c r="BP294" s="31">
        <v>1</v>
      </c>
      <c r="BQ294" s="31">
        <v>2</v>
      </c>
      <c r="BT294" s="31">
        <v>2</v>
      </c>
      <c r="BU294" s="31">
        <v>2</v>
      </c>
      <c r="BV294" s="31">
        <v>2</v>
      </c>
      <c r="BW294" s="31">
        <v>2</v>
      </c>
      <c r="BX294" s="31">
        <v>2</v>
      </c>
      <c r="BY294" s="31">
        <v>1</v>
      </c>
      <c r="BZ294" s="31">
        <v>2</v>
      </c>
      <c r="CA294" s="31">
        <v>2</v>
      </c>
      <c r="CB294" s="31">
        <v>2</v>
      </c>
      <c r="CC294" s="31">
        <v>2</v>
      </c>
      <c r="CD294" s="31">
        <v>1</v>
      </c>
      <c r="CH294" s="31">
        <v>1</v>
      </c>
      <c r="CM294" s="31">
        <v>28</v>
      </c>
      <c r="CN294" s="31">
        <v>4</v>
      </c>
      <c r="CO294" s="31">
        <v>10</v>
      </c>
      <c r="CP294" s="31">
        <v>16</v>
      </c>
      <c r="CQ294" s="31">
        <v>22</v>
      </c>
      <c r="DA294" s="31">
        <v>3</v>
      </c>
      <c r="DB294" s="31">
        <v>2</v>
      </c>
      <c r="DC294" s="31">
        <v>0</v>
      </c>
      <c r="DD294" s="31">
        <v>4</v>
      </c>
      <c r="DE294" s="31">
        <v>0</v>
      </c>
      <c r="DF294" s="31">
        <v>3</v>
      </c>
      <c r="DG294" s="31">
        <v>4</v>
      </c>
      <c r="DH294" s="31">
        <v>4</v>
      </c>
      <c r="DI294" s="31">
        <v>3</v>
      </c>
      <c r="DJ294" s="31">
        <v>3</v>
      </c>
      <c r="DK294" s="31">
        <v>4</v>
      </c>
      <c r="DL294" s="31">
        <v>3</v>
      </c>
      <c r="DM294" s="31">
        <v>3</v>
      </c>
      <c r="DN294" s="31">
        <v>3</v>
      </c>
      <c r="DO294" s="31">
        <v>3</v>
      </c>
      <c r="DP294" s="31">
        <v>4</v>
      </c>
      <c r="DQ294" s="31">
        <v>4</v>
      </c>
      <c r="DR294" s="31">
        <v>41</v>
      </c>
      <c r="DS294" s="31">
        <v>0.615787572254335</v>
      </c>
      <c r="DT294" s="31">
        <v>589</v>
      </c>
      <c r="DU294" s="31">
        <v>30</v>
      </c>
      <c r="DV294" s="31">
        <v>200</v>
      </c>
      <c r="DW294" s="31" t="s">
        <v>1545</v>
      </c>
      <c r="DX294" s="31">
        <v>4.3</v>
      </c>
      <c r="DY294" s="31">
        <v>3.6</v>
      </c>
      <c r="DZ294" s="31">
        <v>5.5</v>
      </c>
      <c r="EA294" s="31" t="s">
        <v>1558</v>
      </c>
      <c r="EB294" s="31">
        <v>0.74</v>
      </c>
      <c r="EC294" s="31">
        <v>0.72</v>
      </c>
      <c r="ED294" s="31">
        <v>1.25</v>
      </c>
      <c r="EE294" s="31" t="s">
        <v>1546</v>
      </c>
      <c r="EF294" s="31">
        <v>193</v>
      </c>
      <c r="EH294" s="31">
        <v>190</v>
      </c>
      <c r="EI294" s="31" t="s">
        <v>1546</v>
      </c>
      <c r="EN294" s="31">
        <v>115</v>
      </c>
      <c r="EO294" s="31">
        <v>60</v>
      </c>
      <c r="EP294" s="31">
        <v>130</v>
      </c>
      <c r="EQ294" s="31" t="s">
        <v>1546</v>
      </c>
      <c r="ER294" s="31">
        <v>146</v>
      </c>
      <c r="ES294" s="31">
        <v>35</v>
      </c>
      <c r="ET294" s="31">
        <v>150</v>
      </c>
      <c r="EU294" s="31" t="s">
        <v>1546</v>
      </c>
      <c r="EV294" s="31">
        <v>2</v>
      </c>
      <c r="EW294" s="31">
        <v>2</v>
      </c>
      <c r="EX294" s="31">
        <v>2</v>
      </c>
      <c r="EY294" s="31">
        <v>2</v>
      </c>
      <c r="EZ294" s="31">
        <v>1</v>
      </c>
      <c r="FA294" s="31">
        <v>1</v>
      </c>
      <c r="FB294" s="31">
        <v>1</v>
      </c>
      <c r="FC294" s="31">
        <v>1</v>
      </c>
      <c r="FD294" s="31">
        <v>16</v>
      </c>
      <c r="FE294" s="31">
        <v>24</v>
      </c>
      <c r="FF294" s="31">
        <v>0.15</v>
      </c>
      <c r="FG294" s="31">
        <v>0.27</v>
      </c>
      <c r="FH294" s="31">
        <v>15</v>
      </c>
      <c r="FI294" s="31">
        <v>91.6</v>
      </c>
      <c r="FJ294" s="31">
        <v>9.92</v>
      </c>
      <c r="FK294" s="31">
        <v>2</v>
      </c>
      <c r="FL294" s="31">
        <v>2</v>
      </c>
      <c r="FM294" s="31">
        <v>2</v>
      </c>
      <c r="FN294" s="31">
        <v>2</v>
      </c>
      <c r="FO294" s="31">
        <v>2</v>
      </c>
      <c r="FP294" s="31">
        <v>2</v>
      </c>
      <c r="FQ294" s="31">
        <v>2</v>
      </c>
      <c r="FR294" s="31">
        <v>2</v>
      </c>
      <c r="FS294" s="31">
        <v>4</v>
      </c>
      <c r="FT294" s="31">
        <v>2</v>
      </c>
      <c r="FU294" s="31">
        <v>2</v>
      </c>
      <c r="FV294" s="31">
        <v>2</v>
      </c>
      <c r="FW294" s="31">
        <v>19</v>
      </c>
      <c r="FX294" s="31">
        <v>1</v>
      </c>
      <c r="FY294" s="31">
        <v>1</v>
      </c>
      <c r="GA294" s="31">
        <v>2</v>
      </c>
      <c r="GB294" s="31">
        <v>2</v>
      </c>
      <c r="GC294" s="31">
        <v>2</v>
      </c>
      <c r="GE294" s="31">
        <v>2</v>
      </c>
      <c r="GH294" s="31">
        <v>2</v>
      </c>
      <c r="GJ294" s="31">
        <v>2</v>
      </c>
      <c r="GL294" s="31">
        <v>2</v>
      </c>
      <c r="GO294" s="31">
        <v>2</v>
      </c>
      <c r="GQ294" s="31">
        <v>2</v>
      </c>
      <c r="GS294" s="31">
        <v>2</v>
      </c>
      <c r="GU294" s="31">
        <v>1</v>
      </c>
      <c r="GW294" s="31">
        <v>2</v>
      </c>
      <c r="GY294" s="31">
        <v>2</v>
      </c>
      <c r="HA294" s="31">
        <v>2</v>
      </c>
      <c r="HB294" s="31" t="s">
        <v>355</v>
      </c>
      <c r="HM294" s="31">
        <v>2</v>
      </c>
      <c r="HP294" s="31">
        <v>2</v>
      </c>
      <c r="HQ294" s="31">
        <v>2</v>
      </c>
      <c r="HR294" s="31">
        <v>2</v>
      </c>
      <c r="HS294" s="31">
        <v>2</v>
      </c>
      <c r="HT294" s="31">
        <v>2</v>
      </c>
      <c r="HU294" s="31">
        <v>2</v>
      </c>
      <c r="HV294" s="31">
        <v>2</v>
      </c>
      <c r="HW294" s="31" t="s">
        <v>1547</v>
      </c>
      <c r="HZ294" s="31">
        <v>2</v>
      </c>
      <c r="IA294" s="31">
        <v>2</v>
      </c>
      <c r="IB294" s="31">
        <v>2</v>
      </c>
      <c r="IC294" s="31">
        <v>2</v>
      </c>
      <c r="ID294" s="31">
        <v>2</v>
      </c>
      <c r="IE294" s="31">
        <v>2</v>
      </c>
      <c r="IF294" s="31">
        <v>2</v>
      </c>
      <c r="IJ294" s="31">
        <v>2</v>
      </c>
      <c r="IK294" s="31">
        <v>2</v>
      </c>
      <c r="IL294" s="31">
        <v>2</v>
      </c>
      <c r="IM294" s="31">
        <v>2</v>
      </c>
      <c r="IN294" s="31">
        <v>2</v>
      </c>
      <c r="IO294" s="31">
        <v>2</v>
      </c>
      <c r="IP294" s="31">
        <v>2</v>
      </c>
      <c r="IT294" s="31">
        <v>2</v>
      </c>
      <c r="IU294" s="31">
        <v>2</v>
      </c>
      <c r="IV294" s="31">
        <v>2</v>
      </c>
      <c r="IW294" s="31">
        <v>2</v>
      </c>
      <c r="IX294" s="31">
        <v>2</v>
      </c>
      <c r="IY294" s="31">
        <v>2</v>
      </c>
      <c r="IZ294" s="31">
        <v>2</v>
      </c>
      <c r="JD294" s="31">
        <v>2</v>
      </c>
      <c r="JE294" s="31">
        <v>2</v>
      </c>
      <c r="JF294" s="31">
        <v>2</v>
      </c>
      <c r="JG294" s="31">
        <v>2</v>
      </c>
      <c r="JH294" s="31">
        <v>2</v>
      </c>
      <c r="JI294" s="31">
        <v>2</v>
      </c>
      <c r="JJ294" s="31">
        <v>2</v>
      </c>
      <c r="JQ294" s="31" t="s">
        <v>1694</v>
      </c>
      <c r="JZ294" s="31">
        <v>1</v>
      </c>
      <c r="KC294" s="31">
        <v>2</v>
      </c>
      <c r="KD294" s="31" t="s">
        <v>1694</v>
      </c>
      <c r="KE294" s="31">
        <v>40</v>
      </c>
      <c r="LA294" s="31" t="s">
        <v>369</v>
      </c>
      <c r="LB294" s="31" t="s">
        <v>374</v>
      </c>
      <c r="LC294" s="31">
        <v>2</v>
      </c>
      <c r="LE294" s="31" t="s">
        <v>360</v>
      </c>
      <c r="LF294" s="31">
        <v>2</v>
      </c>
      <c r="LG294" s="31">
        <v>2</v>
      </c>
      <c r="LH294" s="31">
        <v>1</v>
      </c>
      <c r="LI294" s="31">
        <v>2</v>
      </c>
      <c r="LK294" s="31">
        <v>2</v>
      </c>
      <c r="LM294" s="31">
        <v>2</v>
      </c>
      <c r="LO294" s="31">
        <v>2</v>
      </c>
      <c r="LQ294" s="31">
        <v>2</v>
      </c>
      <c r="LS294" s="31">
        <v>2</v>
      </c>
      <c r="LU294" s="31">
        <v>2</v>
      </c>
      <c r="LW294" s="31">
        <v>2</v>
      </c>
      <c r="LY294" s="31">
        <v>2</v>
      </c>
      <c r="MA294" s="31">
        <v>2</v>
      </c>
      <c r="MC294" s="31">
        <v>2</v>
      </c>
      <c r="ME294" s="31">
        <v>2</v>
      </c>
      <c r="MG294" s="31">
        <v>2</v>
      </c>
      <c r="MI294" s="31">
        <v>2</v>
      </c>
      <c r="MK294" s="31">
        <v>2</v>
      </c>
      <c r="MM294" s="31">
        <v>2</v>
      </c>
      <c r="MO294" s="31">
        <v>2</v>
      </c>
      <c r="MQ294" s="31">
        <v>2</v>
      </c>
      <c r="MS294" s="31">
        <v>2</v>
      </c>
      <c r="MU294" s="31">
        <v>2</v>
      </c>
      <c r="MW294" s="31">
        <v>2</v>
      </c>
      <c r="MY294" s="31" t="s">
        <v>355</v>
      </c>
      <c r="NA294" s="31">
        <v>2</v>
      </c>
      <c r="NC294" s="31">
        <v>2</v>
      </c>
      <c r="NE294" s="31">
        <v>2</v>
      </c>
      <c r="NG294" s="31">
        <v>2</v>
      </c>
      <c r="NI294" s="31">
        <v>2</v>
      </c>
      <c r="NK294" s="31">
        <v>2</v>
      </c>
      <c r="NM294" s="31">
        <v>2</v>
      </c>
      <c r="NO294" s="31">
        <v>2</v>
      </c>
      <c r="NQ294" s="31">
        <v>2</v>
      </c>
      <c r="NS294" s="31">
        <v>1</v>
      </c>
      <c r="NT294" s="31">
        <v>15</v>
      </c>
      <c r="NU294" s="31">
        <v>2</v>
      </c>
      <c r="NW294" s="31">
        <v>2</v>
      </c>
      <c r="NY294" s="31">
        <v>2</v>
      </c>
      <c r="OA294" s="31">
        <v>2</v>
      </c>
      <c r="OC294" s="31">
        <v>2</v>
      </c>
      <c r="OE294" s="31">
        <v>2</v>
      </c>
      <c r="OG294" s="31">
        <v>2</v>
      </c>
      <c r="OI294" s="31">
        <v>2</v>
      </c>
      <c r="OK294" s="31">
        <v>2</v>
      </c>
      <c r="OM294" s="31">
        <v>2</v>
      </c>
      <c r="OO294" s="31">
        <v>2</v>
      </c>
      <c r="OQ294" s="31" t="s">
        <v>355</v>
      </c>
      <c r="OS294" s="31">
        <v>2</v>
      </c>
      <c r="OU294" s="31">
        <v>2</v>
      </c>
      <c r="OW294" s="31">
        <v>2</v>
      </c>
      <c r="OY294" s="31">
        <v>2</v>
      </c>
      <c r="PA294" s="31">
        <v>2</v>
      </c>
      <c r="PC294" s="31">
        <v>2</v>
      </c>
      <c r="PE294" s="31">
        <v>2</v>
      </c>
      <c r="PG294" s="31">
        <v>2</v>
      </c>
      <c r="PI294" s="31">
        <v>2</v>
      </c>
      <c r="PK294" s="31">
        <v>2</v>
      </c>
      <c r="PM294" s="31">
        <v>2</v>
      </c>
      <c r="PO294" s="31">
        <v>2</v>
      </c>
      <c r="PQ294" s="31">
        <v>2</v>
      </c>
      <c r="PS294" s="31">
        <v>2</v>
      </c>
      <c r="PU294" s="31">
        <v>2</v>
      </c>
      <c r="PW294" s="31">
        <v>2</v>
      </c>
      <c r="PY294" s="31">
        <v>2</v>
      </c>
      <c r="QA294" s="31">
        <v>2</v>
      </c>
      <c r="QC294" s="31">
        <v>2</v>
      </c>
      <c r="QE294" s="31">
        <v>2</v>
      </c>
      <c r="QG294" s="31">
        <v>2</v>
      </c>
      <c r="QI294" s="31" t="s">
        <v>355</v>
      </c>
      <c r="QK294" s="31">
        <v>1</v>
      </c>
      <c r="QL294" s="31">
        <v>2</v>
      </c>
      <c r="QM294" s="31">
        <v>2</v>
      </c>
      <c r="QN294" s="31">
        <v>2</v>
      </c>
      <c r="QO294" s="31">
        <v>2</v>
      </c>
      <c r="QP294" s="31">
        <v>2</v>
      </c>
      <c r="QQ294" s="31">
        <v>2</v>
      </c>
      <c r="QR294" s="31">
        <v>2</v>
      </c>
      <c r="QS294" s="31">
        <v>2</v>
      </c>
      <c r="QT294" s="31">
        <v>2</v>
      </c>
      <c r="QU294" s="31">
        <v>2</v>
      </c>
      <c r="QV294" s="31">
        <v>2</v>
      </c>
      <c r="QW294" s="31">
        <v>2</v>
      </c>
      <c r="QX294" s="31">
        <v>2</v>
      </c>
      <c r="QY294" s="31">
        <v>2</v>
      </c>
      <c r="QZ294" s="31">
        <v>2</v>
      </c>
      <c r="RA294" s="31">
        <v>2</v>
      </c>
      <c r="RB294" s="31">
        <v>2</v>
      </c>
      <c r="RC294" s="31">
        <v>2</v>
      </c>
      <c r="RD294" s="31">
        <v>2</v>
      </c>
      <c r="RE294" s="31">
        <v>2</v>
      </c>
      <c r="RF294" s="31">
        <v>2</v>
      </c>
      <c r="RG294" s="31">
        <v>2</v>
      </c>
      <c r="RH294" s="31">
        <v>2</v>
      </c>
      <c r="RI294" s="31">
        <v>2</v>
      </c>
      <c r="RJ294" s="31">
        <v>2</v>
      </c>
      <c r="RK294" s="31">
        <v>2</v>
      </c>
      <c r="RL294" s="31">
        <v>1</v>
      </c>
      <c r="RM294" s="31">
        <v>2</v>
      </c>
      <c r="RN294" s="31">
        <v>2</v>
      </c>
      <c r="RO294" s="31">
        <v>2</v>
      </c>
      <c r="RP294" s="31">
        <v>2</v>
      </c>
      <c r="RQ294" s="31">
        <v>2</v>
      </c>
      <c r="RR294" s="31">
        <v>2</v>
      </c>
      <c r="RS294" s="31">
        <v>2</v>
      </c>
      <c r="RT294" s="31" t="s">
        <v>1592</v>
      </c>
      <c r="RU294" s="31" t="s">
        <v>1592</v>
      </c>
      <c r="RX294" s="31">
        <v>5</v>
      </c>
      <c r="RY294" s="31">
        <v>2</v>
      </c>
      <c r="RZ294" s="31">
        <v>2</v>
      </c>
      <c r="SA294" s="31">
        <v>2</v>
      </c>
      <c r="SB294" s="31">
        <v>2</v>
      </c>
      <c r="SC294" s="31">
        <v>2</v>
      </c>
      <c r="SD294" s="31">
        <v>5</v>
      </c>
      <c r="SE294" s="31">
        <v>2</v>
      </c>
      <c r="SF294" s="31">
        <v>2</v>
      </c>
      <c r="SG294" s="31">
        <v>2</v>
      </c>
      <c r="SH294" s="31">
        <v>2</v>
      </c>
      <c r="SI294" s="31">
        <v>2</v>
      </c>
      <c r="SJ294" s="31">
        <v>2</v>
      </c>
      <c r="SK294" s="31">
        <v>2</v>
      </c>
      <c r="SL294" s="31">
        <v>2</v>
      </c>
      <c r="SM294" s="31" t="s">
        <v>1695</v>
      </c>
      <c r="SO294" s="31">
        <v>2</v>
      </c>
      <c r="SP294" s="31">
        <v>2</v>
      </c>
      <c r="SQ294" s="31">
        <v>2</v>
      </c>
      <c r="SR294" s="31">
        <v>2</v>
      </c>
      <c r="SS294" s="31">
        <v>2</v>
      </c>
      <c r="ST294" s="31">
        <v>2</v>
      </c>
      <c r="SU294" s="31">
        <v>2</v>
      </c>
      <c r="SV294" s="31">
        <v>2</v>
      </c>
      <c r="SW294" s="31" t="s">
        <v>1442</v>
      </c>
      <c r="SX294" s="31">
        <v>7</v>
      </c>
      <c r="SZ294" s="31">
        <v>2</v>
      </c>
      <c r="TA294" s="31">
        <v>2</v>
      </c>
      <c r="TB294" s="31">
        <v>2</v>
      </c>
      <c r="TC294" s="31">
        <v>1</v>
      </c>
      <c r="TD294" s="31">
        <v>1</v>
      </c>
      <c r="TE294" s="31">
        <v>1</v>
      </c>
      <c r="TF294" s="31">
        <v>1</v>
      </c>
      <c r="TG294" s="31">
        <v>1</v>
      </c>
      <c r="TH294" s="31" t="s">
        <v>1442</v>
      </c>
      <c r="TJ294" s="31" t="s">
        <v>1695</v>
      </c>
      <c r="TK294" s="31" t="s">
        <v>1442</v>
      </c>
      <c r="TL294" s="31" t="s">
        <v>1442</v>
      </c>
      <c r="TQ294" s="31">
        <v>10</v>
      </c>
      <c r="TS294" s="31">
        <v>2</v>
      </c>
      <c r="TT294" s="31">
        <v>2</v>
      </c>
      <c r="TU294" s="31">
        <v>2</v>
      </c>
      <c r="TV294" s="31">
        <v>2</v>
      </c>
      <c r="TW294" s="31">
        <v>2</v>
      </c>
      <c r="TX294" s="31">
        <v>2</v>
      </c>
      <c r="TY294" s="31">
        <v>2</v>
      </c>
      <c r="TZ294" s="31">
        <v>1</v>
      </c>
      <c r="UA294" s="31">
        <v>1</v>
      </c>
    </row>
    <row r="295" spans="1:547" s="31" customFormat="1" ht="13.5" customHeight="1">
      <c r="A295" s="31">
        <f t="shared" si="4"/>
        <v>293</v>
      </c>
      <c r="B295" s="31">
        <v>294</v>
      </c>
      <c r="C295" s="31">
        <v>42</v>
      </c>
      <c r="D295" s="31" t="s">
        <v>1543</v>
      </c>
      <c r="E295" s="31" t="s">
        <v>1696</v>
      </c>
      <c r="H295" s="31">
        <v>42387</v>
      </c>
      <c r="I295" s="31">
        <v>21173</v>
      </c>
      <c r="J295" s="31">
        <v>2</v>
      </c>
      <c r="K295" s="31">
        <v>1</v>
      </c>
      <c r="L295" s="31">
        <v>5</v>
      </c>
      <c r="M295" s="31">
        <v>2</v>
      </c>
      <c r="N295" s="31">
        <v>1</v>
      </c>
      <c r="O295" s="31">
        <v>1</v>
      </c>
      <c r="P295" s="31">
        <v>2</v>
      </c>
      <c r="Q295" s="31">
        <v>1</v>
      </c>
      <c r="R295" s="31">
        <v>39814</v>
      </c>
      <c r="S295" s="31">
        <v>41183</v>
      </c>
      <c r="T295" s="31">
        <v>41275</v>
      </c>
      <c r="W295" s="31">
        <v>1</v>
      </c>
      <c r="X295" s="31">
        <v>2</v>
      </c>
      <c r="Y295" s="31">
        <v>2</v>
      </c>
      <c r="Z295" s="31">
        <v>2</v>
      </c>
      <c r="AA295" s="31">
        <v>2</v>
      </c>
      <c r="AB295" s="31">
        <v>2</v>
      </c>
      <c r="AC295" s="31">
        <v>2</v>
      </c>
      <c r="AD295" s="31">
        <v>1</v>
      </c>
      <c r="AE295" s="31">
        <v>3</v>
      </c>
      <c r="AF295" s="31">
        <v>2</v>
      </c>
      <c r="AG295" s="31">
        <v>1</v>
      </c>
      <c r="AH295" s="31">
        <v>1</v>
      </c>
      <c r="AI295" s="31">
        <v>6</v>
      </c>
      <c r="AJ295" s="31">
        <v>2</v>
      </c>
      <c r="AK295" s="31">
        <v>4</v>
      </c>
      <c r="AL295" s="31">
        <v>2</v>
      </c>
      <c r="AN295" s="31">
        <v>2</v>
      </c>
      <c r="AO295" s="31">
        <v>2</v>
      </c>
      <c r="AP295" s="31">
        <v>2</v>
      </c>
      <c r="AQ295" s="31">
        <v>2</v>
      </c>
      <c r="AR295" s="31">
        <v>2</v>
      </c>
      <c r="AS295" s="31">
        <v>2</v>
      </c>
      <c r="AT295" s="31">
        <v>2</v>
      </c>
      <c r="AU295" s="31">
        <v>2</v>
      </c>
      <c r="AW295" s="31">
        <v>2</v>
      </c>
      <c r="AX295" s="31">
        <v>2</v>
      </c>
      <c r="AY295" s="31">
        <v>2</v>
      </c>
      <c r="AZ295" s="31">
        <v>2</v>
      </c>
      <c r="BA295" s="31">
        <v>2</v>
      </c>
      <c r="BB295" s="31">
        <v>2</v>
      </c>
      <c r="BD295" s="31">
        <v>2</v>
      </c>
      <c r="BE295" s="31">
        <v>2</v>
      </c>
      <c r="BF295" s="31">
        <v>2</v>
      </c>
      <c r="BG295" s="31">
        <v>1</v>
      </c>
      <c r="BH295" s="31">
        <v>1</v>
      </c>
      <c r="BI295" s="31">
        <v>2</v>
      </c>
      <c r="BK295" s="31">
        <v>2</v>
      </c>
      <c r="BL295" s="31">
        <v>2</v>
      </c>
      <c r="BM295" s="31">
        <v>2</v>
      </c>
      <c r="BN295" s="31">
        <v>2</v>
      </c>
      <c r="BO295" s="31">
        <v>2</v>
      </c>
      <c r="BP295" s="31">
        <v>2</v>
      </c>
      <c r="BR295" s="31">
        <v>1</v>
      </c>
      <c r="BT295" s="31">
        <v>2</v>
      </c>
      <c r="BU295" s="31">
        <v>2</v>
      </c>
      <c r="BV295" s="31">
        <v>2</v>
      </c>
      <c r="BW295" s="31">
        <v>2</v>
      </c>
      <c r="BX295" s="31">
        <v>2</v>
      </c>
      <c r="BY295" s="31">
        <v>1</v>
      </c>
      <c r="BZ295" s="31">
        <v>2</v>
      </c>
      <c r="CA295" s="31">
        <v>2</v>
      </c>
      <c r="CB295" s="31">
        <v>2</v>
      </c>
      <c r="CC295" s="31">
        <v>2</v>
      </c>
      <c r="CD295" s="31">
        <v>1</v>
      </c>
      <c r="CH295" s="31">
        <v>1</v>
      </c>
      <c r="CM295" s="31">
        <v>17</v>
      </c>
      <c r="CN295" s="31">
        <v>19</v>
      </c>
      <c r="CO295" s="31">
        <v>23</v>
      </c>
      <c r="DA295" s="31">
        <v>4</v>
      </c>
      <c r="DF295" s="31">
        <v>4</v>
      </c>
      <c r="DG295" s="31">
        <v>4</v>
      </c>
      <c r="DH295" s="31">
        <v>4</v>
      </c>
      <c r="DI295" s="31">
        <v>4</v>
      </c>
      <c r="DJ295" s="31">
        <v>4</v>
      </c>
      <c r="DK295" s="31">
        <v>3</v>
      </c>
      <c r="DL295" s="31">
        <v>4</v>
      </c>
      <c r="DM295" s="31">
        <v>2</v>
      </c>
      <c r="DN295" s="31">
        <v>2</v>
      </c>
      <c r="DO295" s="31">
        <v>4</v>
      </c>
      <c r="DP295" s="31">
        <v>4</v>
      </c>
      <c r="DQ295" s="31">
        <v>4</v>
      </c>
      <c r="DR295" s="31">
        <v>43</v>
      </c>
      <c r="DS295" s="31">
        <v>5.9147881849980502E-2</v>
      </c>
      <c r="EV295" s="31">
        <v>1</v>
      </c>
      <c r="EW295" s="31">
        <v>1</v>
      </c>
      <c r="EX295" s="31">
        <v>2</v>
      </c>
      <c r="EY295" s="31">
        <v>2</v>
      </c>
      <c r="FC295" s="31">
        <v>1</v>
      </c>
      <c r="FD295" s="31">
        <v>101</v>
      </c>
      <c r="FE295" s="31">
        <v>104</v>
      </c>
      <c r="FF295" s="31">
        <v>0.879</v>
      </c>
      <c r="FG295" s="31">
        <v>0.878</v>
      </c>
      <c r="FK295" s="31">
        <v>2</v>
      </c>
      <c r="FL295" s="31">
        <v>2</v>
      </c>
      <c r="FM295" s="31">
        <v>1</v>
      </c>
      <c r="FN295" s="31">
        <v>1</v>
      </c>
      <c r="FO295" s="31">
        <v>2</v>
      </c>
      <c r="FP295" s="31">
        <v>2</v>
      </c>
      <c r="FQ295" s="31">
        <v>2</v>
      </c>
      <c r="FR295" s="31">
        <v>2</v>
      </c>
      <c r="FS295" s="31">
        <v>4</v>
      </c>
      <c r="FT295" s="31">
        <v>2</v>
      </c>
      <c r="FU295" s="31">
        <v>2</v>
      </c>
      <c r="FV295" s="31">
        <v>2</v>
      </c>
      <c r="FW295" s="31">
        <v>1</v>
      </c>
      <c r="FX295" s="31">
        <v>1</v>
      </c>
      <c r="FY295" s="31">
        <v>2</v>
      </c>
      <c r="GA295" s="31">
        <v>2</v>
      </c>
      <c r="GB295" s="31">
        <v>2</v>
      </c>
      <c r="GC295" s="31">
        <v>1</v>
      </c>
      <c r="GD295" s="31">
        <v>1985</v>
      </c>
      <c r="GE295" s="31">
        <v>2</v>
      </c>
      <c r="GG295" s="31">
        <v>2</v>
      </c>
      <c r="GH295" s="31">
        <v>2</v>
      </c>
      <c r="GJ295" s="31">
        <v>2</v>
      </c>
      <c r="GL295" s="31">
        <v>1</v>
      </c>
      <c r="GM295" s="31">
        <v>41275</v>
      </c>
      <c r="GN295" s="31" t="s">
        <v>1697</v>
      </c>
      <c r="GO295" s="31">
        <v>2</v>
      </c>
      <c r="GQ295" s="31">
        <v>1</v>
      </c>
      <c r="GS295" s="31">
        <v>2</v>
      </c>
      <c r="GU295" s="31">
        <v>2</v>
      </c>
      <c r="GW295" s="31">
        <v>2</v>
      </c>
      <c r="GY295" s="31">
        <v>2</v>
      </c>
      <c r="HA295" s="31">
        <v>2</v>
      </c>
      <c r="HB295" s="31" t="s">
        <v>355</v>
      </c>
      <c r="HM295" s="31">
        <v>2</v>
      </c>
      <c r="HP295" s="31">
        <v>2</v>
      </c>
      <c r="HQ295" s="31">
        <v>2</v>
      </c>
      <c r="HR295" s="31">
        <v>2</v>
      </c>
      <c r="HS295" s="31">
        <v>2</v>
      </c>
      <c r="HT295" s="31">
        <v>2</v>
      </c>
      <c r="HU295" s="31">
        <v>2</v>
      </c>
      <c r="HV295" s="31">
        <v>2</v>
      </c>
      <c r="HW295" s="31" t="s">
        <v>1547</v>
      </c>
      <c r="HZ295" s="31">
        <v>2</v>
      </c>
      <c r="IA295" s="31">
        <v>2</v>
      </c>
      <c r="IB295" s="31">
        <v>2</v>
      </c>
      <c r="IC295" s="31">
        <v>2</v>
      </c>
      <c r="ID295" s="31">
        <v>2</v>
      </c>
      <c r="IE295" s="31">
        <v>2</v>
      </c>
      <c r="IF295" s="31">
        <v>2</v>
      </c>
      <c r="IJ295" s="31">
        <v>2</v>
      </c>
      <c r="IK295" s="31">
        <v>2</v>
      </c>
      <c r="IL295" s="31">
        <v>2</v>
      </c>
      <c r="IM295" s="31">
        <v>2</v>
      </c>
      <c r="IN295" s="31">
        <v>2</v>
      </c>
      <c r="IO295" s="31">
        <v>2</v>
      </c>
      <c r="IP295" s="31">
        <v>2</v>
      </c>
      <c r="IT295" s="31">
        <v>2</v>
      </c>
      <c r="IU295" s="31">
        <v>2</v>
      </c>
      <c r="IV295" s="31">
        <v>2</v>
      </c>
      <c r="IW295" s="31">
        <v>2</v>
      </c>
      <c r="IX295" s="31">
        <v>2</v>
      </c>
      <c r="IY295" s="31">
        <v>2</v>
      </c>
      <c r="IZ295" s="31">
        <v>2</v>
      </c>
      <c r="JD295" s="31">
        <v>2</v>
      </c>
      <c r="JE295" s="31">
        <v>2</v>
      </c>
      <c r="JF295" s="31">
        <v>2</v>
      </c>
      <c r="JG295" s="31">
        <v>2</v>
      </c>
      <c r="JH295" s="31">
        <v>2</v>
      </c>
      <c r="JI295" s="31">
        <v>2</v>
      </c>
      <c r="JJ295" s="31">
        <v>2</v>
      </c>
      <c r="JT295" s="31" t="s">
        <v>1698</v>
      </c>
      <c r="JZ295" s="31">
        <v>1</v>
      </c>
      <c r="KC295" s="31">
        <v>1</v>
      </c>
      <c r="LA295" s="31" t="s">
        <v>1574</v>
      </c>
      <c r="LB295" s="31" t="s">
        <v>1597</v>
      </c>
      <c r="LC295" s="31">
        <v>2</v>
      </c>
      <c r="LE295" s="31" t="s">
        <v>359</v>
      </c>
      <c r="LF295" s="31">
        <v>2</v>
      </c>
      <c r="LG295" s="31">
        <v>2</v>
      </c>
      <c r="LH295" s="31">
        <v>2</v>
      </c>
      <c r="LI295" s="31">
        <v>2</v>
      </c>
      <c r="LK295" s="31">
        <v>2</v>
      </c>
      <c r="LM295" s="31">
        <v>2</v>
      </c>
      <c r="LO295" s="31">
        <v>2</v>
      </c>
      <c r="LQ295" s="31">
        <v>2</v>
      </c>
      <c r="LS295" s="31">
        <v>2</v>
      </c>
      <c r="LU295" s="31">
        <v>2</v>
      </c>
      <c r="LW295" s="31">
        <v>2</v>
      </c>
      <c r="LY295" s="31">
        <v>2</v>
      </c>
      <c r="MA295" s="31">
        <v>2</v>
      </c>
      <c r="MC295" s="31">
        <v>2</v>
      </c>
      <c r="ME295" s="31">
        <v>2</v>
      </c>
      <c r="MG295" s="31">
        <v>2</v>
      </c>
      <c r="MI295" s="31">
        <v>2</v>
      </c>
      <c r="MK295" s="31">
        <v>2</v>
      </c>
      <c r="MM295" s="31">
        <v>2</v>
      </c>
      <c r="MO295" s="31">
        <v>2</v>
      </c>
      <c r="MQ295" s="31">
        <v>2</v>
      </c>
      <c r="MS295" s="31">
        <v>2</v>
      </c>
      <c r="MU295" s="31">
        <v>2</v>
      </c>
      <c r="MW295" s="31">
        <v>2</v>
      </c>
      <c r="MY295" s="31" t="s">
        <v>355</v>
      </c>
      <c r="NA295" s="31">
        <v>2</v>
      </c>
      <c r="NC295" s="31">
        <v>2</v>
      </c>
      <c r="NE295" s="31">
        <v>2</v>
      </c>
      <c r="NG295" s="31">
        <v>2</v>
      </c>
      <c r="NI295" s="31">
        <v>2</v>
      </c>
      <c r="NK295" s="31">
        <v>2</v>
      </c>
      <c r="NM295" s="31">
        <v>2</v>
      </c>
      <c r="NO295" s="31">
        <v>2</v>
      </c>
      <c r="NQ295" s="31">
        <v>2</v>
      </c>
      <c r="NS295" s="31">
        <v>2</v>
      </c>
      <c r="NU295" s="31">
        <v>2</v>
      </c>
      <c r="NW295" s="31">
        <v>2</v>
      </c>
      <c r="NY295" s="31">
        <v>2</v>
      </c>
      <c r="OA295" s="31">
        <v>2</v>
      </c>
      <c r="OC295" s="31">
        <v>2</v>
      </c>
      <c r="OE295" s="31">
        <v>2</v>
      </c>
      <c r="OG295" s="31">
        <v>2</v>
      </c>
      <c r="OI295" s="31">
        <v>2</v>
      </c>
      <c r="OK295" s="31">
        <v>2</v>
      </c>
      <c r="OM295" s="31">
        <v>2</v>
      </c>
      <c r="OO295" s="31">
        <v>2</v>
      </c>
      <c r="OQ295" s="31" t="s">
        <v>355</v>
      </c>
      <c r="OS295" s="31">
        <v>2</v>
      </c>
      <c r="OU295" s="31">
        <v>1</v>
      </c>
      <c r="OV295" s="31" t="s">
        <v>1699</v>
      </c>
      <c r="OW295" s="31">
        <v>2</v>
      </c>
      <c r="OY295" s="31">
        <v>2</v>
      </c>
      <c r="PA295" s="31">
        <v>2</v>
      </c>
      <c r="PC295" s="31">
        <v>2</v>
      </c>
      <c r="PE295" s="31">
        <v>2</v>
      </c>
      <c r="PG295" s="31">
        <v>2</v>
      </c>
      <c r="PI295" s="31">
        <v>2</v>
      </c>
      <c r="PK295" s="31">
        <v>2</v>
      </c>
      <c r="PM295" s="31">
        <v>2</v>
      </c>
      <c r="PO295" s="31">
        <v>2</v>
      </c>
      <c r="PQ295" s="31">
        <v>2</v>
      </c>
      <c r="PS295" s="31">
        <v>2</v>
      </c>
      <c r="PU295" s="31">
        <v>2</v>
      </c>
      <c r="PW295" s="31">
        <v>2</v>
      </c>
      <c r="PY295" s="31">
        <v>2</v>
      </c>
      <c r="QA295" s="31">
        <v>2</v>
      </c>
      <c r="QC295" s="31">
        <v>2</v>
      </c>
      <c r="QE295" s="31">
        <v>2</v>
      </c>
      <c r="QG295" s="31">
        <v>2</v>
      </c>
      <c r="QI295" s="31" t="s">
        <v>355</v>
      </c>
      <c r="QJ295" s="31" t="s">
        <v>1700</v>
      </c>
      <c r="QK295" s="31">
        <v>1</v>
      </c>
      <c r="QL295" s="31">
        <v>2</v>
      </c>
      <c r="QM295" s="31">
        <v>1</v>
      </c>
      <c r="QN295" s="31">
        <v>2</v>
      </c>
      <c r="QO295" s="31">
        <v>2</v>
      </c>
      <c r="QP295" s="31">
        <v>2</v>
      </c>
      <c r="QQ295" s="31">
        <v>2</v>
      </c>
      <c r="QR295" s="31">
        <v>2</v>
      </c>
      <c r="QS295" s="31">
        <v>2</v>
      </c>
      <c r="QT295" s="31">
        <v>2</v>
      </c>
      <c r="QU295" s="31">
        <v>2</v>
      </c>
      <c r="QV295" s="31">
        <v>2</v>
      </c>
      <c r="QW295" s="31">
        <v>2</v>
      </c>
      <c r="QX295" s="31">
        <v>2</v>
      </c>
      <c r="QY295" s="31">
        <v>2</v>
      </c>
      <c r="QZ295" s="31">
        <v>2</v>
      </c>
      <c r="RA295" s="31">
        <v>2</v>
      </c>
      <c r="RB295" s="31">
        <v>2</v>
      </c>
      <c r="RC295" s="31">
        <v>1</v>
      </c>
      <c r="RD295" s="31">
        <v>2</v>
      </c>
      <c r="RE295" s="31">
        <v>2</v>
      </c>
      <c r="RF295" s="31">
        <v>2</v>
      </c>
      <c r="RG295" s="31">
        <v>2</v>
      </c>
      <c r="RH295" s="31">
        <v>2</v>
      </c>
      <c r="RI295" s="31">
        <v>2</v>
      </c>
      <c r="RJ295" s="31">
        <v>2</v>
      </c>
      <c r="RK295" s="31">
        <v>2</v>
      </c>
      <c r="RL295" s="31">
        <v>2</v>
      </c>
      <c r="RM295" s="31">
        <v>1</v>
      </c>
      <c r="RN295" s="31">
        <v>1</v>
      </c>
      <c r="RO295" s="31">
        <v>2</v>
      </c>
      <c r="RP295" s="31">
        <v>2</v>
      </c>
      <c r="RQ295" s="31">
        <v>2</v>
      </c>
      <c r="RR295" s="31">
        <v>1</v>
      </c>
      <c r="RS295" s="31">
        <v>1</v>
      </c>
      <c r="RT295" s="31" t="s">
        <v>1455</v>
      </c>
      <c r="RU295" s="31" t="s">
        <v>1455</v>
      </c>
      <c r="RX295" s="31">
        <v>4</v>
      </c>
      <c r="RY295" s="31">
        <v>2</v>
      </c>
      <c r="RZ295" s="31">
        <v>1</v>
      </c>
      <c r="SA295" s="31">
        <v>2</v>
      </c>
      <c r="SB295" s="31">
        <v>2</v>
      </c>
      <c r="SC295" s="31">
        <v>2</v>
      </c>
      <c r="SD295" s="31">
        <v>4</v>
      </c>
      <c r="SE295" s="31">
        <v>2</v>
      </c>
      <c r="SF295" s="31">
        <v>1</v>
      </c>
      <c r="SG295" s="31">
        <v>2</v>
      </c>
      <c r="SH295" s="31">
        <v>2</v>
      </c>
      <c r="SI295" s="31">
        <v>2</v>
      </c>
      <c r="SJ295" s="31">
        <v>2</v>
      </c>
      <c r="SK295" s="31">
        <v>2</v>
      </c>
      <c r="SL295" s="31">
        <v>2</v>
      </c>
      <c r="SM295" s="31" t="s">
        <v>1459</v>
      </c>
      <c r="SO295" s="31">
        <v>2</v>
      </c>
      <c r="SP295" s="31">
        <v>2</v>
      </c>
      <c r="SQ295" s="31">
        <v>2</v>
      </c>
      <c r="SR295" s="31">
        <v>2</v>
      </c>
      <c r="SS295" s="31">
        <v>2</v>
      </c>
      <c r="ST295" s="31">
        <v>2</v>
      </c>
      <c r="SU295" s="31">
        <v>1</v>
      </c>
      <c r="SV295" s="31">
        <v>1</v>
      </c>
      <c r="SW295" s="31" t="s">
        <v>1442</v>
      </c>
      <c r="SX295" s="31">
        <v>2</v>
      </c>
      <c r="SZ295" s="31">
        <v>2</v>
      </c>
      <c r="TA295" s="31">
        <v>2</v>
      </c>
      <c r="TB295" s="31">
        <v>2</v>
      </c>
      <c r="TC295" s="31">
        <v>2</v>
      </c>
      <c r="TD295" s="31">
        <v>2</v>
      </c>
      <c r="TE295" s="31">
        <v>2</v>
      </c>
      <c r="TF295" s="31">
        <v>2</v>
      </c>
      <c r="TG295" s="31">
        <v>1</v>
      </c>
      <c r="TH295" s="31" t="s">
        <v>1442</v>
      </c>
      <c r="TJ295" s="31" t="s">
        <v>1459</v>
      </c>
      <c r="TK295" s="31" t="s">
        <v>1442</v>
      </c>
      <c r="TQ295" s="31">
        <v>3</v>
      </c>
      <c r="TS295" s="31">
        <v>2</v>
      </c>
      <c r="TT295" s="31">
        <v>2</v>
      </c>
      <c r="TU295" s="31">
        <v>2</v>
      </c>
      <c r="TV295" s="31">
        <v>2</v>
      </c>
      <c r="TW295" s="31">
        <v>2</v>
      </c>
      <c r="TX295" s="31">
        <v>2</v>
      </c>
      <c r="TY295" s="31">
        <v>2</v>
      </c>
      <c r="TZ295" s="31">
        <v>1</v>
      </c>
      <c r="UA295" s="31">
        <v>1</v>
      </c>
    </row>
    <row r="296" spans="1:547" s="31" customFormat="1" ht="13.5" customHeight="1">
      <c r="A296" s="31">
        <f t="shared" si="4"/>
        <v>294</v>
      </c>
      <c r="B296" s="31">
        <v>295</v>
      </c>
      <c r="C296" s="31">
        <v>43</v>
      </c>
      <c r="D296" s="31" t="s">
        <v>1543</v>
      </c>
      <c r="E296" s="31" t="s">
        <v>1701</v>
      </c>
      <c r="H296" s="31">
        <v>42385</v>
      </c>
      <c r="I296" s="31">
        <v>16811</v>
      </c>
      <c r="J296" s="31">
        <v>2</v>
      </c>
      <c r="K296" s="31">
        <v>1</v>
      </c>
      <c r="L296" s="31">
        <v>1</v>
      </c>
      <c r="M296" s="31">
        <v>1</v>
      </c>
      <c r="N296" s="31">
        <v>1</v>
      </c>
      <c r="O296" s="31">
        <v>1</v>
      </c>
      <c r="P296" s="31">
        <v>1</v>
      </c>
      <c r="Q296" s="31">
        <v>1</v>
      </c>
      <c r="R296" s="31">
        <v>42125</v>
      </c>
      <c r="S296" s="31">
        <v>42217</v>
      </c>
      <c r="T296" s="31">
        <v>42339</v>
      </c>
      <c r="W296" s="31">
        <v>1</v>
      </c>
      <c r="X296" s="31">
        <v>2</v>
      </c>
      <c r="Y296" s="31">
        <v>2</v>
      </c>
      <c r="Z296" s="31">
        <v>2</v>
      </c>
      <c r="AA296" s="31">
        <v>2</v>
      </c>
      <c r="AB296" s="31">
        <v>2</v>
      </c>
      <c r="AC296" s="31">
        <v>2</v>
      </c>
      <c r="AD296" s="31">
        <v>1</v>
      </c>
      <c r="AE296" s="31">
        <v>3</v>
      </c>
      <c r="AF296" s="31">
        <v>2</v>
      </c>
      <c r="AG296" s="31">
        <v>3</v>
      </c>
      <c r="AH296" s="31">
        <v>2</v>
      </c>
      <c r="AI296" s="31">
        <v>6</v>
      </c>
      <c r="AJ296" s="31">
        <v>2</v>
      </c>
      <c r="AK296" s="31">
        <v>4</v>
      </c>
      <c r="AL296" s="31">
        <v>2</v>
      </c>
      <c r="AN296" s="31">
        <v>2</v>
      </c>
      <c r="AO296" s="31">
        <v>2</v>
      </c>
      <c r="AP296" s="31">
        <v>2</v>
      </c>
      <c r="AQ296" s="31">
        <v>2</v>
      </c>
      <c r="AR296" s="31">
        <v>2</v>
      </c>
      <c r="AS296" s="31">
        <v>2</v>
      </c>
      <c r="AT296" s="31">
        <v>2</v>
      </c>
      <c r="AU296" s="31">
        <v>2</v>
      </c>
      <c r="AW296" s="31">
        <v>1</v>
      </c>
      <c r="AX296" s="31">
        <v>1</v>
      </c>
      <c r="AY296" s="31">
        <v>1</v>
      </c>
      <c r="AZ296" s="31">
        <v>2</v>
      </c>
      <c r="BA296" s="31">
        <v>2</v>
      </c>
      <c r="BB296" s="31">
        <v>2</v>
      </c>
      <c r="BD296" s="31">
        <v>1</v>
      </c>
      <c r="BE296" s="31">
        <v>1</v>
      </c>
      <c r="BF296" s="31">
        <v>1</v>
      </c>
      <c r="BG296" s="31">
        <v>2</v>
      </c>
      <c r="BH296" s="31">
        <v>2</v>
      </c>
      <c r="BI296" s="31">
        <v>2</v>
      </c>
      <c r="BK296" s="31">
        <v>2</v>
      </c>
      <c r="BL296" s="31">
        <v>2</v>
      </c>
      <c r="BM296" s="31">
        <v>2</v>
      </c>
      <c r="BN296" s="31">
        <v>2</v>
      </c>
      <c r="BO296" s="31">
        <v>2</v>
      </c>
      <c r="BP296" s="31">
        <v>1</v>
      </c>
      <c r="BR296" s="31">
        <v>2</v>
      </c>
      <c r="BT296" s="31">
        <v>2</v>
      </c>
      <c r="BU296" s="31">
        <v>2</v>
      </c>
      <c r="BV296" s="31">
        <v>2</v>
      </c>
      <c r="BW296" s="31">
        <v>2</v>
      </c>
      <c r="BX296" s="31">
        <v>2</v>
      </c>
      <c r="BY296" s="31">
        <v>1</v>
      </c>
      <c r="BZ296" s="31">
        <v>2</v>
      </c>
      <c r="CA296" s="31">
        <v>2</v>
      </c>
      <c r="CD296" s="31">
        <v>1</v>
      </c>
      <c r="CH296" s="31">
        <v>1</v>
      </c>
      <c r="CM296" s="31">
        <v>15</v>
      </c>
      <c r="CN296" s="31">
        <v>3</v>
      </c>
      <c r="CO296" s="31">
        <v>1</v>
      </c>
      <c r="DA296" s="31">
        <v>4</v>
      </c>
      <c r="DB296" s="31">
        <v>2</v>
      </c>
      <c r="DC296" s="31">
        <v>3</v>
      </c>
      <c r="DD296" s="31">
        <v>1</v>
      </c>
      <c r="DE296" s="31">
        <v>1</v>
      </c>
      <c r="DF296" s="31">
        <v>3</v>
      </c>
      <c r="DG296" s="31">
        <v>3</v>
      </c>
      <c r="DH296" s="31">
        <v>3</v>
      </c>
      <c r="DI296" s="31">
        <v>3</v>
      </c>
      <c r="DJ296" s="31">
        <v>1</v>
      </c>
      <c r="DK296" s="31">
        <v>2</v>
      </c>
      <c r="DL296" s="31">
        <v>2</v>
      </c>
      <c r="DM296" s="31">
        <v>2</v>
      </c>
      <c r="DN296" s="31">
        <v>1</v>
      </c>
      <c r="DO296" s="31">
        <v>4</v>
      </c>
      <c r="DP296" s="31">
        <v>4</v>
      </c>
      <c r="DQ296" s="31">
        <v>4</v>
      </c>
      <c r="DR296" s="31">
        <v>32</v>
      </c>
      <c r="DS296" s="31">
        <v>1.87307692307692</v>
      </c>
      <c r="EV296" s="31">
        <v>1</v>
      </c>
      <c r="EW296" s="31">
        <v>1</v>
      </c>
      <c r="EX296" s="31">
        <v>1</v>
      </c>
      <c r="EY296" s="31">
        <v>2</v>
      </c>
      <c r="EZ296" s="31">
        <v>3</v>
      </c>
      <c r="FD296" s="31">
        <v>86</v>
      </c>
      <c r="FE296" s="31">
        <v>97</v>
      </c>
      <c r="FF296" s="31">
        <v>0.76</v>
      </c>
      <c r="FG296" s="31">
        <v>0.49</v>
      </c>
      <c r="FH296" s="31">
        <v>63</v>
      </c>
      <c r="FK296" s="31">
        <v>2</v>
      </c>
      <c r="FL296" s="31">
        <v>2</v>
      </c>
      <c r="FM296" s="31">
        <v>1</v>
      </c>
      <c r="FN296" s="31">
        <v>2</v>
      </c>
      <c r="FO296" s="31">
        <v>2</v>
      </c>
      <c r="FP296" s="31">
        <v>2</v>
      </c>
      <c r="FQ296" s="31">
        <v>1</v>
      </c>
      <c r="FR296" s="31">
        <v>2</v>
      </c>
      <c r="FS296" s="31">
        <v>1</v>
      </c>
      <c r="FT296" s="31">
        <v>2</v>
      </c>
      <c r="FU296" s="31">
        <v>1</v>
      </c>
      <c r="FV296" s="31">
        <v>2</v>
      </c>
      <c r="FW296" s="31">
        <v>1</v>
      </c>
      <c r="FX296" s="31">
        <v>1</v>
      </c>
      <c r="FY296" s="31">
        <v>2</v>
      </c>
      <c r="GA296" s="31">
        <v>2</v>
      </c>
      <c r="GB296" s="31">
        <v>2</v>
      </c>
      <c r="GC296" s="31">
        <v>1</v>
      </c>
      <c r="GE296" s="31">
        <v>1</v>
      </c>
      <c r="GF296" s="31">
        <v>2000</v>
      </c>
      <c r="GG296" s="31">
        <v>4</v>
      </c>
      <c r="GH296" s="31">
        <v>2</v>
      </c>
      <c r="GJ296" s="31">
        <v>2</v>
      </c>
      <c r="GL296" s="31">
        <v>1</v>
      </c>
      <c r="GM296" s="31">
        <v>42339</v>
      </c>
      <c r="GO296" s="31">
        <v>2</v>
      </c>
      <c r="GQ296" s="31">
        <v>1</v>
      </c>
      <c r="GS296" s="31">
        <v>2</v>
      </c>
      <c r="GU296" s="31">
        <v>2</v>
      </c>
      <c r="GW296" s="31">
        <v>2</v>
      </c>
      <c r="HA296" s="31">
        <v>2</v>
      </c>
      <c r="HB296" s="31" t="s">
        <v>355</v>
      </c>
      <c r="HM296" s="31">
        <v>2</v>
      </c>
      <c r="HP296" s="31">
        <v>2</v>
      </c>
      <c r="HQ296" s="31">
        <v>2</v>
      </c>
      <c r="HR296" s="31">
        <v>2</v>
      </c>
      <c r="HS296" s="31">
        <v>2</v>
      </c>
      <c r="HT296" s="31">
        <v>2</v>
      </c>
      <c r="HU296" s="31">
        <v>2</v>
      </c>
      <c r="HV296" s="31">
        <v>2</v>
      </c>
      <c r="HW296" s="31" t="s">
        <v>1547</v>
      </c>
      <c r="HZ296" s="31">
        <v>2</v>
      </c>
      <c r="IA296" s="31">
        <v>2</v>
      </c>
      <c r="IB296" s="31">
        <v>2</v>
      </c>
      <c r="IC296" s="31">
        <v>2</v>
      </c>
      <c r="ID296" s="31">
        <v>2</v>
      </c>
      <c r="IE296" s="31">
        <v>2</v>
      </c>
      <c r="IF296" s="31">
        <v>2</v>
      </c>
      <c r="IJ296" s="31">
        <v>2</v>
      </c>
      <c r="IK296" s="31">
        <v>2</v>
      </c>
      <c r="IL296" s="31">
        <v>2</v>
      </c>
      <c r="IM296" s="31">
        <v>2</v>
      </c>
      <c r="IN296" s="31">
        <v>2</v>
      </c>
      <c r="IO296" s="31">
        <v>2</v>
      </c>
      <c r="IP296" s="31">
        <v>2</v>
      </c>
      <c r="IT296" s="31">
        <v>2</v>
      </c>
      <c r="IU296" s="31">
        <v>2</v>
      </c>
      <c r="IV296" s="31">
        <v>2</v>
      </c>
      <c r="IW296" s="31">
        <v>2</v>
      </c>
      <c r="IX296" s="31">
        <v>2</v>
      </c>
      <c r="IY296" s="31">
        <v>2</v>
      </c>
      <c r="IZ296" s="31">
        <v>2</v>
      </c>
      <c r="JD296" s="31">
        <v>2</v>
      </c>
      <c r="JE296" s="31">
        <v>2</v>
      </c>
      <c r="JF296" s="31">
        <v>2</v>
      </c>
      <c r="JG296" s="31">
        <v>2</v>
      </c>
      <c r="JH296" s="31">
        <v>2</v>
      </c>
      <c r="JI296" s="31">
        <v>2</v>
      </c>
      <c r="JJ296" s="31">
        <v>2</v>
      </c>
      <c r="JQ296" s="31" t="s">
        <v>371</v>
      </c>
      <c r="JZ296" s="31">
        <v>1</v>
      </c>
      <c r="KC296" s="31">
        <v>2</v>
      </c>
      <c r="KD296" s="31" t="s">
        <v>371</v>
      </c>
      <c r="KE296" s="31">
        <v>80</v>
      </c>
      <c r="LA296" s="31" t="s">
        <v>1657</v>
      </c>
      <c r="LB296" s="31" t="s">
        <v>1636</v>
      </c>
      <c r="LC296" s="31">
        <v>2</v>
      </c>
      <c r="LE296" s="31" t="s">
        <v>360</v>
      </c>
      <c r="LF296" s="31">
        <v>2</v>
      </c>
      <c r="LG296" s="31">
        <v>2</v>
      </c>
      <c r="LH296" s="31">
        <v>2</v>
      </c>
      <c r="LI296" s="31">
        <v>2</v>
      </c>
      <c r="LK296" s="31">
        <v>2</v>
      </c>
      <c r="LM296" s="31">
        <v>2</v>
      </c>
      <c r="LO296" s="31">
        <v>2</v>
      </c>
      <c r="LQ296" s="31">
        <v>2</v>
      </c>
      <c r="LS296" s="31">
        <v>2</v>
      </c>
      <c r="LU296" s="31">
        <v>2</v>
      </c>
      <c r="LW296" s="31">
        <v>2</v>
      </c>
      <c r="LY296" s="31">
        <v>2</v>
      </c>
      <c r="MA296" s="31">
        <v>2</v>
      </c>
      <c r="MC296" s="31">
        <v>2</v>
      </c>
      <c r="ME296" s="31">
        <v>2</v>
      </c>
      <c r="MG296" s="31">
        <v>2</v>
      </c>
      <c r="MI296" s="31">
        <v>2</v>
      </c>
      <c r="MK296" s="31">
        <v>2</v>
      </c>
      <c r="MM296" s="31">
        <v>2</v>
      </c>
      <c r="MO296" s="31">
        <v>2</v>
      </c>
      <c r="MQ296" s="31">
        <v>2</v>
      </c>
      <c r="MS296" s="31">
        <v>2</v>
      </c>
      <c r="MU296" s="31">
        <v>2</v>
      </c>
      <c r="MW296" s="31">
        <v>2</v>
      </c>
      <c r="MY296" s="31" t="s">
        <v>355</v>
      </c>
      <c r="NA296" s="31">
        <v>2</v>
      </c>
      <c r="NC296" s="31">
        <v>2</v>
      </c>
      <c r="NE296" s="31">
        <v>2</v>
      </c>
      <c r="NG296" s="31">
        <v>2</v>
      </c>
      <c r="NI296" s="31">
        <v>2</v>
      </c>
      <c r="NK296" s="31">
        <v>2</v>
      </c>
      <c r="NM296" s="31">
        <v>2</v>
      </c>
      <c r="NO296" s="31">
        <v>2</v>
      </c>
      <c r="NQ296" s="31">
        <v>2</v>
      </c>
      <c r="NS296" s="31">
        <v>2</v>
      </c>
      <c r="NU296" s="31">
        <v>2</v>
      </c>
      <c r="NW296" s="31">
        <v>2</v>
      </c>
      <c r="NY296" s="31">
        <v>2</v>
      </c>
      <c r="OA296" s="31">
        <v>2</v>
      </c>
      <c r="OC296" s="31">
        <v>2</v>
      </c>
      <c r="OE296" s="31">
        <v>2</v>
      </c>
      <c r="OG296" s="31">
        <v>2</v>
      </c>
      <c r="OI296" s="31">
        <v>2</v>
      </c>
      <c r="OK296" s="31">
        <v>2</v>
      </c>
      <c r="OM296" s="31">
        <v>2</v>
      </c>
      <c r="OO296" s="31">
        <v>2</v>
      </c>
      <c r="OQ296" s="31" t="s">
        <v>355</v>
      </c>
      <c r="OS296" s="31">
        <v>2</v>
      </c>
      <c r="OU296" s="31">
        <v>2</v>
      </c>
      <c r="OW296" s="31">
        <v>2</v>
      </c>
      <c r="OY296" s="31">
        <v>2</v>
      </c>
      <c r="PA296" s="31">
        <v>2</v>
      </c>
      <c r="PC296" s="31">
        <v>2</v>
      </c>
      <c r="PE296" s="31">
        <v>2</v>
      </c>
      <c r="PG296" s="31">
        <v>2</v>
      </c>
      <c r="PI296" s="31">
        <v>2</v>
      </c>
      <c r="PK296" s="31">
        <v>2</v>
      </c>
      <c r="PM296" s="31">
        <v>2</v>
      </c>
      <c r="PO296" s="31">
        <v>2</v>
      </c>
      <c r="PQ296" s="31">
        <v>2</v>
      </c>
      <c r="PS296" s="31">
        <v>2</v>
      </c>
      <c r="PU296" s="31">
        <v>2</v>
      </c>
      <c r="PW296" s="31">
        <v>2</v>
      </c>
      <c r="PY296" s="31">
        <v>2</v>
      </c>
      <c r="QA296" s="31">
        <v>2</v>
      </c>
      <c r="QC296" s="31">
        <v>2</v>
      </c>
      <c r="QE296" s="31">
        <v>2</v>
      </c>
      <c r="QG296" s="31">
        <v>2</v>
      </c>
      <c r="QI296" s="31" t="s">
        <v>355</v>
      </c>
      <c r="QK296" s="31">
        <v>2</v>
      </c>
      <c r="QL296" s="31">
        <v>2</v>
      </c>
      <c r="QM296" s="31">
        <v>2</v>
      </c>
      <c r="QN296" s="31">
        <v>2</v>
      </c>
      <c r="QO296" s="31">
        <v>2</v>
      </c>
      <c r="QP296" s="31">
        <v>2</v>
      </c>
      <c r="QQ296" s="31">
        <v>2</v>
      </c>
      <c r="QR296" s="31">
        <v>2</v>
      </c>
      <c r="QS296" s="31">
        <v>2</v>
      </c>
      <c r="QT296" s="31">
        <v>2</v>
      </c>
      <c r="QU296" s="31">
        <v>2</v>
      </c>
      <c r="QV296" s="31">
        <v>2</v>
      </c>
      <c r="QW296" s="31">
        <v>2</v>
      </c>
      <c r="QX296" s="31">
        <v>2</v>
      </c>
      <c r="QY296" s="31">
        <v>2</v>
      </c>
      <c r="QZ296" s="31">
        <v>2</v>
      </c>
      <c r="RA296" s="31">
        <v>2</v>
      </c>
      <c r="RB296" s="31">
        <v>2</v>
      </c>
      <c r="RC296" s="31">
        <v>2</v>
      </c>
      <c r="RD296" s="31">
        <v>2</v>
      </c>
      <c r="RE296" s="31">
        <v>1</v>
      </c>
      <c r="RF296" s="31">
        <v>2</v>
      </c>
      <c r="RG296" s="31">
        <v>1</v>
      </c>
      <c r="RH296" s="31">
        <v>2</v>
      </c>
      <c r="RI296" s="31">
        <v>1</v>
      </c>
      <c r="RJ296" s="31">
        <v>2</v>
      </c>
      <c r="RK296" s="31">
        <v>2</v>
      </c>
      <c r="RL296" s="31">
        <v>2</v>
      </c>
      <c r="RM296" s="31">
        <v>2</v>
      </c>
      <c r="RN296" s="31">
        <v>2</v>
      </c>
      <c r="RO296" s="31">
        <v>2</v>
      </c>
      <c r="RP296" s="31">
        <v>2</v>
      </c>
      <c r="RQ296" s="31">
        <v>2</v>
      </c>
      <c r="RR296" s="31">
        <v>2</v>
      </c>
      <c r="RS296" s="31">
        <v>2</v>
      </c>
      <c r="RT296" s="31" t="s">
        <v>362</v>
      </c>
      <c r="RU296" s="31" t="s">
        <v>1702</v>
      </c>
      <c r="RX296" s="31">
        <v>5</v>
      </c>
      <c r="RY296" s="31">
        <v>2</v>
      </c>
      <c r="RZ296" s="31">
        <v>2</v>
      </c>
      <c r="SA296" s="31">
        <v>2</v>
      </c>
      <c r="SB296" s="31">
        <v>2</v>
      </c>
      <c r="SC296" s="31">
        <v>2</v>
      </c>
      <c r="SD296" s="31">
        <v>5</v>
      </c>
      <c r="SE296" s="31">
        <v>2</v>
      </c>
      <c r="SF296" s="31">
        <v>2</v>
      </c>
      <c r="SG296" s="31">
        <v>2</v>
      </c>
      <c r="SH296" s="31">
        <v>2</v>
      </c>
      <c r="SI296" s="31">
        <v>2</v>
      </c>
      <c r="SJ296" s="31">
        <v>2</v>
      </c>
      <c r="SK296" s="31">
        <v>2</v>
      </c>
      <c r="SL296" s="31">
        <v>2</v>
      </c>
      <c r="SM296" s="31" t="s">
        <v>1550</v>
      </c>
      <c r="SO296" s="31">
        <v>2</v>
      </c>
      <c r="SP296" s="31">
        <v>2</v>
      </c>
      <c r="SQ296" s="31">
        <v>2</v>
      </c>
      <c r="SR296" s="31">
        <v>2</v>
      </c>
      <c r="SS296" s="31">
        <v>2</v>
      </c>
      <c r="ST296" s="31">
        <v>2</v>
      </c>
      <c r="SU296" s="31">
        <v>2</v>
      </c>
      <c r="SV296" s="31">
        <v>1</v>
      </c>
      <c r="SW296" s="31" t="s">
        <v>1442</v>
      </c>
      <c r="SX296" s="31">
        <v>1</v>
      </c>
      <c r="SZ296" s="31">
        <v>2</v>
      </c>
      <c r="TA296" s="31">
        <v>2</v>
      </c>
      <c r="TB296" s="31">
        <v>2</v>
      </c>
      <c r="TC296" s="31">
        <v>2</v>
      </c>
      <c r="TD296" s="31">
        <v>2</v>
      </c>
      <c r="TE296" s="31">
        <v>2</v>
      </c>
      <c r="TF296" s="31">
        <v>2</v>
      </c>
      <c r="TG296" s="31">
        <v>1</v>
      </c>
      <c r="TH296" s="31" t="s">
        <v>1442</v>
      </c>
      <c r="TJ296" s="31" t="s">
        <v>1550</v>
      </c>
      <c r="TK296" s="31" t="s">
        <v>1442</v>
      </c>
      <c r="TL296" s="31" t="s">
        <v>1442</v>
      </c>
      <c r="TQ296" s="31">
        <v>4</v>
      </c>
      <c r="TS296" s="31">
        <v>2</v>
      </c>
      <c r="TT296" s="31">
        <v>2</v>
      </c>
      <c r="TU296" s="31">
        <v>2</v>
      </c>
      <c r="TV296" s="31">
        <v>2</v>
      </c>
      <c r="TW296" s="31">
        <v>2</v>
      </c>
      <c r="TX296" s="31">
        <v>2</v>
      </c>
      <c r="TY296" s="31">
        <v>2</v>
      </c>
      <c r="TZ296" s="31">
        <v>2</v>
      </c>
      <c r="UA296" s="31">
        <v>1</v>
      </c>
    </row>
    <row r="297" spans="1:547" s="31" customFormat="1" ht="13.5" customHeight="1">
      <c r="A297" s="31">
        <f t="shared" si="4"/>
        <v>295</v>
      </c>
      <c r="B297" s="31">
        <v>296</v>
      </c>
      <c r="C297" s="31">
        <v>44</v>
      </c>
      <c r="D297" s="31" t="s">
        <v>1543</v>
      </c>
      <c r="E297" s="31" t="s">
        <v>1703</v>
      </c>
      <c r="H297" s="31">
        <v>42387</v>
      </c>
      <c r="I297" s="31">
        <v>16125</v>
      </c>
      <c r="J297" s="31">
        <v>2</v>
      </c>
      <c r="K297" s="31">
        <v>1</v>
      </c>
      <c r="L297" s="31">
        <v>1</v>
      </c>
      <c r="M297" s="31">
        <v>1</v>
      </c>
      <c r="N297" s="31">
        <v>1</v>
      </c>
      <c r="O297" s="31">
        <v>1</v>
      </c>
      <c r="P297" s="31">
        <v>1</v>
      </c>
      <c r="Q297" s="31">
        <v>1</v>
      </c>
      <c r="R297" s="31">
        <v>41791</v>
      </c>
      <c r="S297" s="31">
        <v>41944</v>
      </c>
      <c r="T297" s="31">
        <v>42248</v>
      </c>
      <c r="W297" s="31">
        <v>1</v>
      </c>
      <c r="X297" s="31">
        <v>2</v>
      </c>
      <c r="Y297" s="31">
        <v>2</v>
      </c>
      <c r="Z297" s="31">
        <v>2</v>
      </c>
      <c r="AA297" s="31">
        <v>2</v>
      </c>
      <c r="AB297" s="31">
        <v>2</v>
      </c>
      <c r="AC297" s="31">
        <v>2</v>
      </c>
      <c r="AD297" s="31">
        <v>2</v>
      </c>
      <c r="AE297" s="31">
        <v>3</v>
      </c>
      <c r="AF297" s="31">
        <v>3</v>
      </c>
      <c r="AG297" s="31">
        <v>2</v>
      </c>
      <c r="AH297" s="31">
        <v>1</v>
      </c>
      <c r="AI297" s="31">
        <v>6</v>
      </c>
      <c r="AJ297" s="31">
        <v>2</v>
      </c>
      <c r="AK297" s="31">
        <v>4</v>
      </c>
      <c r="AL297" s="31">
        <v>1</v>
      </c>
      <c r="AN297" s="31">
        <v>2</v>
      </c>
      <c r="AO297" s="31">
        <v>2</v>
      </c>
      <c r="AP297" s="31">
        <v>2</v>
      </c>
      <c r="AQ297" s="31">
        <v>2</v>
      </c>
      <c r="AR297" s="31">
        <v>2</v>
      </c>
      <c r="AS297" s="31">
        <v>2</v>
      </c>
      <c r="AT297" s="31">
        <v>2</v>
      </c>
      <c r="AU297" s="31">
        <v>2</v>
      </c>
      <c r="AW297" s="31">
        <v>1</v>
      </c>
      <c r="AX297" s="31">
        <v>2</v>
      </c>
      <c r="AY297" s="31">
        <v>2</v>
      </c>
      <c r="AZ297" s="31">
        <v>1</v>
      </c>
      <c r="BA297" s="31">
        <v>1</v>
      </c>
      <c r="BB297" s="31">
        <v>2</v>
      </c>
      <c r="BD297" s="31">
        <v>1</v>
      </c>
      <c r="BE297" s="31">
        <v>2</v>
      </c>
      <c r="BF297" s="31">
        <v>2</v>
      </c>
      <c r="BG297" s="31">
        <v>2</v>
      </c>
      <c r="BH297" s="31">
        <v>2</v>
      </c>
      <c r="BI297" s="31">
        <v>2</v>
      </c>
      <c r="BK297" s="31">
        <v>1</v>
      </c>
      <c r="BL297" s="31">
        <v>2</v>
      </c>
      <c r="BM297" s="31">
        <v>1</v>
      </c>
      <c r="BN297" s="31">
        <v>1</v>
      </c>
      <c r="BO297" s="31">
        <v>1</v>
      </c>
      <c r="BP297" s="31">
        <v>1</v>
      </c>
      <c r="BQ297" s="31">
        <v>2</v>
      </c>
      <c r="BT297" s="31">
        <v>2</v>
      </c>
      <c r="BU297" s="31">
        <v>2</v>
      </c>
      <c r="BV297" s="31">
        <v>2</v>
      </c>
      <c r="BW297" s="31">
        <v>2</v>
      </c>
      <c r="BX297" s="31">
        <v>2</v>
      </c>
      <c r="BY297" s="31">
        <v>1</v>
      </c>
      <c r="BZ297" s="31">
        <v>2</v>
      </c>
      <c r="CA297" s="31">
        <v>2</v>
      </c>
      <c r="CD297" s="31">
        <v>1</v>
      </c>
      <c r="CH297" s="31">
        <v>1</v>
      </c>
      <c r="CM297" s="31">
        <v>26</v>
      </c>
      <c r="CN297" s="31">
        <v>19</v>
      </c>
      <c r="CO297" s="31">
        <v>4</v>
      </c>
      <c r="CP297" s="31">
        <v>10</v>
      </c>
      <c r="CQ297" s="31">
        <v>27</v>
      </c>
      <c r="DA297" s="31">
        <v>4</v>
      </c>
      <c r="DB297" s="31">
        <v>2</v>
      </c>
      <c r="DC297" s="31">
        <v>4</v>
      </c>
      <c r="DD297" s="31">
        <v>3</v>
      </c>
      <c r="DE297" s="31">
        <v>0</v>
      </c>
      <c r="DF297" s="31">
        <v>4</v>
      </c>
      <c r="DG297" s="31">
        <v>4</v>
      </c>
      <c r="DH297" s="31">
        <v>3</v>
      </c>
      <c r="DI297" s="31">
        <v>3</v>
      </c>
      <c r="DJ297" s="31">
        <v>2</v>
      </c>
      <c r="DK297" s="31">
        <v>2</v>
      </c>
      <c r="DL297" s="31">
        <v>3</v>
      </c>
      <c r="DM297" s="31">
        <v>2</v>
      </c>
      <c r="DN297" s="31">
        <v>1</v>
      </c>
      <c r="DO297" s="31">
        <v>2</v>
      </c>
      <c r="DP297" s="31">
        <v>4</v>
      </c>
      <c r="DQ297" s="31">
        <v>2</v>
      </c>
      <c r="DR297" s="31">
        <v>32</v>
      </c>
      <c r="DS297" s="31">
        <v>0.817114093959731</v>
      </c>
      <c r="DX297" s="31">
        <v>4.0999999999999899</v>
      </c>
      <c r="DY297" s="31">
        <v>3.4</v>
      </c>
      <c r="DZ297" s="31">
        <v>4.8</v>
      </c>
      <c r="EA297" s="31" t="s">
        <v>1558</v>
      </c>
      <c r="EF297" s="31">
        <v>181</v>
      </c>
      <c r="EH297" s="31">
        <v>200</v>
      </c>
      <c r="EI297" s="31" t="s">
        <v>1546</v>
      </c>
      <c r="EJ297" s="31">
        <v>44</v>
      </c>
      <c r="EK297" s="31">
        <v>40</v>
      </c>
      <c r="EM297" s="31" t="s">
        <v>1546</v>
      </c>
      <c r="ER297" s="31">
        <v>110</v>
      </c>
      <c r="ES297" s="31">
        <v>35</v>
      </c>
      <c r="ET297" s="31">
        <v>150</v>
      </c>
      <c r="EU297" s="31" t="s">
        <v>1546</v>
      </c>
      <c r="EV297" s="31">
        <v>1</v>
      </c>
      <c r="EW297" s="31">
        <v>2</v>
      </c>
      <c r="EX297" s="31">
        <v>2</v>
      </c>
      <c r="EY297" s="31">
        <v>2</v>
      </c>
      <c r="FD297" s="31">
        <v>63</v>
      </c>
      <c r="FE297" s="31">
        <v>64</v>
      </c>
      <c r="FF297" s="31">
        <v>0.23</v>
      </c>
      <c r="FG297" s="31">
        <v>0.6</v>
      </c>
      <c r="FK297" s="31">
        <v>2</v>
      </c>
      <c r="FL297" s="31">
        <v>2</v>
      </c>
      <c r="FM297" s="31">
        <v>1</v>
      </c>
      <c r="FN297" s="31">
        <v>2</v>
      </c>
      <c r="FO297" s="31">
        <v>2</v>
      </c>
      <c r="FP297" s="31">
        <v>2</v>
      </c>
      <c r="FQ297" s="31">
        <v>2</v>
      </c>
      <c r="FR297" s="31">
        <v>2</v>
      </c>
      <c r="FS297" s="31">
        <v>4</v>
      </c>
      <c r="FT297" s="31">
        <v>2</v>
      </c>
      <c r="FU297" s="31">
        <v>2</v>
      </c>
      <c r="FV297" s="31">
        <v>2</v>
      </c>
      <c r="FW297" s="31">
        <v>1</v>
      </c>
      <c r="FX297" s="31">
        <v>1</v>
      </c>
      <c r="FY297" s="31">
        <v>2</v>
      </c>
      <c r="GA297" s="31">
        <v>2</v>
      </c>
      <c r="GB297" s="31">
        <v>2</v>
      </c>
      <c r="GC297" s="31">
        <v>2</v>
      </c>
      <c r="GE297" s="31">
        <v>2</v>
      </c>
      <c r="GH297" s="31">
        <v>2</v>
      </c>
      <c r="GJ297" s="31">
        <v>2</v>
      </c>
      <c r="GL297" s="31">
        <v>2</v>
      </c>
      <c r="GO297" s="31">
        <v>2</v>
      </c>
      <c r="GQ297" s="31">
        <v>2</v>
      </c>
      <c r="GS297" s="31">
        <v>2</v>
      </c>
      <c r="GU297" s="31">
        <v>2</v>
      </c>
      <c r="GW297" s="31">
        <v>2</v>
      </c>
      <c r="HB297" s="31" t="s">
        <v>355</v>
      </c>
      <c r="HM297" s="31">
        <v>2</v>
      </c>
      <c r="HP297" s="31">
        <v>2</v>
      </c>
      <c r="HQ297" s="31">
        <v>2</v>
      </c>
      <c r="HR297" s="31">
        <v>2</v>
      </c>
      <c r="HS297" s="31">
        <v>2</v>
      </c>
      <c r="HT297" s="31">
        <v>2</v>
      </c>
      <c r="HU297" s="31">
        <v>2</v>
      </c>
      <c r="HV297" s="31">
        <v>2</v>
      </c>
      <c r="HW297" s="31" t="s">
        <v>1547</v>
      </c>
      <c r="HZ297" s="31">
        <v>2</v>
      </c>
      <c r="IA297" s="31">
        <v>2</v>
      </c>
      <c r="IB297" s="31">
        <v>2</v>
      </c>
      <c r="IC297" s="31">
        <v>2</v>
      </c>
      <c r="ID297" s="31">
        <v>2</v>
      </c>
      <c r="IE297" s="31">
        <v>2</v>
      </c>
      <c r="IF297" s="31">
        <v>2</v>
      </c>
      <c r="IJ297" s="31">
        <v>2</v>
      </c>
      <c r="IK297" s="31">
        <v>2</v>
      </c>
      <c r="IL297" s="31">
        <v>2</v>
      </c>
      <c r="IM297" s="31">
        <v>2</v>
      </c>
      <c r="IN297" s="31">
        <v>2</v>
      </c>
      <c r="IO297" s="31">
        <v>2</v>
      </c>
      <c r="IP297" s="31">
        <v>2</v>
      </c>
      <c r="IT297" s="31">
        <v>2</v>
      </c>
      <c r="IU297" s="31">
        <v>2</v>
      </c>
      <c r="IV297" s="31">
        <v>2</v>
      </c>
      <c r="IW297" s="31">
        <v>2</v>
      </c>
      <c r="IX297" s="31">
        <v>2</v>
      </c>
      <c r="IY297" s="31">
        <v>2</v>
      </c>
      <c r="IZ297" s="31">
        <v>2</v>
      </c>
      <c r="JD297" s="31">
        <v>2</v>
      </c>
      <c r="JE297" s="31">
        <v>2</v>
      </c>
      <c r="JF297" s="31">
        <v>2</v>
      </c>
      <c r="JG297" s="31">
        <v>2</v>
      </c>
      <c r="JH297" s="31">
        <v>2</v>
      </c>
      <c r="JI297" s="31">
        <v>2</v>
      </c>
      <c r="JJ297" s="31">
        <v>2</v>
      </c>
      <c r="JN297" s="31" t="s">
        <v>366</v>
      </c>
      <c r="JZ297" s="31">
        <v>2</v>
      </c>
      <c r="KA297" s="31" t="s">
        <v>366</v>
      </c>
      <c r="KB297" s="31">
        <v>64</v>
      </c>
      <c r="KC297" s="31">
        <v>2</v>
      </c>
      <c r="KD297" s="31" t="s">
        <v>1563</v>
      </c>
      <c r="KE297" s="31">
        <v>92</v>
      </c>
      <c r="LC297" s="31">
        <v>2</v>
      </c>
      <c r="LE297" s="31" t="s">
        <v>363</v>
      </c>
      <c r="LF297" s="31">
        <v>2</v>
      </c>
      <c r="LG297" s="31">
        <v>2</v>
      </c>
      <c r="LH297" s="31">
        <v>2</v>
      </c>
      <c r="LI297" s="31">
        <v>2</v>
      </c>
      <c r="LK297" s="31">
        <v>2</v>
      </c>
      <c r="LM297" s="31">
        <v>2</v>
      </c>
      <c r="LO297" s="31">
        <v>2</v>
      </c>
      <c r="LQ297" s="31">
        <v>2</v>
      </c>
      <c r="LS297" s="31">
        <v>2</v>
      </c>
      <c r="LU297" s="31">
        <v>2</v>
      </c>
      <c r="LW297" s="31">
        <v>2</v>
      </c>
      <c r="LY297" s="31">
        <v>2</v>
      </c>
      <c r="MA297" s="31">
        <v>2</v>
      </c>
      <c r="MC297" s="31">
        <v>2</v>
      </c>
      <c r="ME297" s="31">
        <v>2</v>
      </c>
      <c r="MG297" s="31">
        <v>2</v>
      </c>
      <c r="MI297" s="31">
        <v>2</v>
      </c>
      <c r="MK297" s="31">
        <v>2</v>
      </c>
      <c r="MM297" s="31">
        <v>2</v>
      </c>
      <c r="MO297" s="31">
        <v>2</v>
      </c>
      <c r="MQ297" s="31">
        <v>2</v>
      </c>
      <c r="MS297" s="31">
        <v>2</v>
      </c>
      <c r="MU297" s="31">
        <v>2</v>
      </c>
      <c r="MW297" s="31">
        <v>2</v>
      </c>
      <c r="MY297" s="31" t="s">
        <v>355</v>
      </c>
      <c r="NA297" s="31">
        <v>2</v>
      </c>
      <c r="NC297" s="31">
        <v>2</v>
      </c>
      <c r="NE297" s="31">
        <v>2</v>
      </c>
      <c r="NG297" s="31">
        <v>2</v>
      </c>
      <c r="NI297" s="31">
        <v>2</v>
      </c>
      <c r="NK297" s="31">
        <v>2</v>
      </c>
      <c r="NM297" s="31">
        <v>2</v>
      </c>
      <c r="NO297" s="31">
        <v>2</v>
      </c>
      <c r="NQ297" s="31">
        <v>2</v>
      </c>
      <c r="NS297" s="31">
        <v>2</v>
      </c>
      <c r="NU297" s="31">
        <v>2</v>
      </c>
      <c r="NW297" s="31">
        <v>2</v>
      </c>
      <c r="NY297" s="31">
        <v>2</v>
      </c>
      <c r="OA297" s="31">
        <v>2</v>
      </c>
      <c r="OC297" s="31">
        <v>2</v>
      </c>
      <c r="OE297" s="31">
        <v>2</v>
      </c>
      <c r="OG297" s="31">
        <v>2</v>
      </c>
      <c r="OI297" s="31">
        <v>2</v>
      </c>
      <c r="OK297" s="31">
        <v>2</v>
      </c>
      <c r="OM297" s="31">
        <v>2</v>
      </c>
      <c r="OO297" s="31">
        <v>2</v>
      </c>
      <c r="OQ297" s="31" t="s">
        <v>355</v>
      </c>
      <c r="OS297" s="31">
        <v>2</v>
      </c>
      <c r="OU297" s="31">
        <v>2</v>
      </c>
      <c r="OW297" s="31">
        <v>2</v>
      </c>
      <c r="OY297" s="31">
        <v>2</v>
      </c>
      <c r="PA297" s="31">
        <v>2</v>
      </c>
      <c r="PC297" s="31">
        <v>2</v>
      </c>
      <c r="PE297" s="31">
        <v>2</v>
      </c>
      <c r="PG297" s="31">
        <v>2</v>
      </c>
      <c r="PI297" s="31">
        <v>2</v>
      </c>
      <c r="PK297" s="31">
        <v>2</v>
      </c>
      <c r="PM297" s="31">
        <v>2</v>
      </c>
      <c r="PO297" s="31">
        <v>2</v>
      </c>
      <c r="PQ297" s="31">
        <v>2</v>
      </c>
      <c r="PS297" s="31">
        <v>2</v>
      </c>
      <c r="PU297" s="31">
        <v>2</v>
      </c>
      <c r="PW297" s="31">
        <v>2</v>
      </c>
      <c r="PY297" s="31">
        <v>2</v>
      </c>
      <c r="QA297" s="31">
        <v>2</v>
      </c>
      <c r="QC297" s="31">
        <v>2</v>
      </c>
      <c r="QE297" s="31">
        <v>2</v>
      </c>
      <c r="QG297" s="31">
        <v>2</v>
      </c>
      <c r="QI297" s="31" t="s">
        <v>355</v>
      </c>
      <c r="QK297" s="31">
        <v>2</v>
      </c>
      <c r="QL297" s="31">
        <v>2</v>
      </c>
      <c r="QM297" s="31">
        <v>2</v>
      </c>
      <c r="QN297" s="31">
        <v>2</v>
      </c>
      <c r="QO297" s="31">
        <v>2</v>
      </c>
      <c r="QP297" s="31">
        <v>2</v>
      </c>
      <c r="QQ297" s="31">
        <v>2</v>
      </c>
      <c r="QR297" s="31">
        <v>2</v>
      </c>
      <c r="QS297" s="31">
        <v>2</v>
      </c>
      <c r="QT297" s="31">
        <v>2</v>
      </c>
      <c r="QU297" s="31">
        <v>2</v>
      </c>
      <c r="QV297" s="31">
        <v>2</v>
      </c>
      <c r="QW297" s="31">
        <v>2</v>
      </c>
      <c r="QX297" s="31">
        <v>2</v>
      </c>
      <c r="QY297" s="31">
        <v>2</v>
      </c>
      <c r="QZ297" s="31">
        <v>2</v>
      </c>
      <c r="RA297" s="31">
        <v>2</v>
      </c>
      <c r="RB297" s="31">
        <v>2</v>
      </c>
      <c r="RC297" s="31">
        <v>2</v>
      </c>
      <c r="RD297" s="31">
        <v>2</v>
      </c>
      <c r="RE297" s="31">
        <v>2</v>
      </c>
      <c r="RF297" s="31">
        <v>2</v>
      </c>
      <c r="RG297" s="31">
        <v>2</v>
      </c>
      <c r="RH297" s="31">
        <v>2</v>
      </c>
      <c r="RI297" s="31">
        <v>1</v>
      </c>
      <c r="RJ297" s="31">
        <v>2</v>
      </c>
      <c r="RK297" s="31">
        <v>2</v>
      </c>
      <c r="RL297" s="31">
        <v>2</v>
      </c>
      <c r="RM297" s="31">
        <v>2</v>
      </c>
      <c r="RN297" s="31">
        <v>2</v>
      </c>
      <c r="RO297" s="31">
        <v>1</v>
      </c>
      <c r="RP297" s="31">
        <v>2</v>
      </c>
      <c r="RQ297" s="31">
        <v>2</v>
      </c>
      <c r="RR297" s="31">
        <v>2</v>
      </c>
      <c r="RS297" s="31">
        <v>2</v>
      </c>
      <c r="RT297" s="31" t="s">
        <v>362</v>
      </c>
      <c r="RU297" s="31" t="s">
        <v>1704</v>
      </c>
      <c r="RW297" s="31" t="s">
        <v>1705</v>
      </c>
      <c r="RX297" s="31">
        <v>1</v>
      </c>
      <c r="RY297" s="31">
        <v>1</v>
      </c>
      <c r="RZ297" s="31">
        <v>2</v>
      </c>
      <c r="SA297" s="31">
        <v>2</v>
      </c>
      <c r="SB297" s="31">
        <v>2</v>
      </c>
      <c r="SC297" s="31">
        <v>2</v>
      </c>
      <c r="SD297" s="31">
        <v>1</v>
      </c>
      <c r="SE297" s="31">
        <v>1</v>
      </c>
      <c r="SF297" s="31">
        <v>2</v>
      </c>
      <c r="SG297" s="31">
        <v>2</v>
      </c>
      <c r="SH297" s="31">
        <v>2</v>
      </c>
      <c r="SI297" s="31">
        <v>2</v>
      </c>
      <c r="SJ297" s="31">
        <v>2</v>
      </c>
      <c r="SK297" s="31">
        <v>2</v>
      </c>
      <c r="SL297" s="31">
        <v>2</v>
      </c>
      <c r="SM297" s="31" t="s">
        <v>1550</v>
      </c>
      <c r="SO297" s="31">
        <v>2</v>
      </c>
      <c r="SP297" s="31">
        <v>2</v>
      </c>
      <c r="SQ297" s="31">
        <v>2</v>
      </c>
      <c r="SR297" s="31">
        <v>2</v>
      </c>
      <c r="SS297" s="31">
        <v>2</v>
      </c>
      <c r="ST297" s="31">
        <v>2</v>
      </c>
      <c r="SU297" s="31">
        <v>2</v>
      </c>
      <c r="SV297" s="31">
        <v>2</v>
      </c>
      <c r="SW297" s="31" t="s">
        <v>1640</v>
      </c>
      <c r="SX297" s="31">
        <v>2</v>
      </c>
      <c r="SZ297" s="31">
        <v>2</v>
      </c>
      <c r="TA297" s="31">
        <v>2</v>
      </c>
      <c r="TB297" s="31">
        <v>2</v>
      </c>
      <c r="TC297" s="31">
        <v>2</v>
      </c>
      <c r="TD297" s="31">
        <v>2</v>
      </c>
      <c r="TE297" s="31">
        <v>2</v>
      </c>
      <c r="TF297" s="31">
        <v>2</v>
      </c>
      <c r="TG297" s="31">
        <v>2</v>
      </c>
      <c r="TH297" s="31" t="s">
        <v>1577</v>
      </c>
      <c r="TJ297" s="31" t="s">
        <v>1550</v>
      </c>
      <c r="TK297" s="31" t="s">
        <v>1640</v>
      </c>
      <c r="TL297" s="31" t="s">
        <v>1577</v>
      </c>
      <c r="TQ297" s="31">
        <v>10</v>
      </c>
      <c r="TS297" s="31">
        <v>2</v>
      </c>
      <c r="TT297" s="31">
        <v>1</v>
      </c>
      <c r="TU297" s="31">
        <v>2</v>
      </c>
      <c r="TV297" s="31">
        <v>2</v>
      </c>
      <c r="TW297" s="31">
        <v>2</v>
      </c>
      <c r="TX297" s="31">
        <v>2</v>
      </c>
      <c r="TY297" s="31">
        <v>2</v>
      </c>
      <c r="TZ297" s="31">
        <v>1</v>
      </c>
      <c r="UA297" s="31">
        <v>1</v>
      </c>
    </row>
    <row r="298" spans="1:547" s="31" customFormat="1" ht="13.5" customHeight="1">
      <c r="A298" s="31">
        <f t="shared" si="4"/>
        <v>296</v>
      </c>
      <c r="B298" s="31">
        <v>297</v>
      </c>
      <c r="C298" s="31">
        <v>45</v>
      </c>
      <c r="D298" s="31" t="s">
        <v>1543</v>
      </c>
      <c r="E298" s="31" t="s">
        <v>1706</v>
      </c>
      <c r="H298" s="31">
        <v>42394</v>
      </c>
      <c r="I298" s="31">
        <v>22479</v>
      </c>
      <c r="J298" s="31">
        <v>2</v>
      </c>
      <c r="K298" s="31">
        <v>1</v>
      </c>
      <c r="L298" s="31">
        <v>5</v>
      </c>
      <c r="M298" s="31">
        <v>2</v>
      </c>
      <c r="N298" s="31">
        <v>2</v>
      </c>
      <c r="O298" s="31">
        <v>1</v>
      </c>
      <c r="P298" s="31">
        <v>3</v>
      </c>
      <c r="Q298" s="31">
        <v>2</v>
      </c>
      <c r="R298" s="31">
        <v>40330</v>
      </c>
      <c r="S298" s="31">
        <v>40483</v>
      </c>
      <c r="T298" s="31">
        <v>41579</v>
      </c>
      <c r="W298" s="31">
        <v>1</v>
      </c>
      <c r="X298" s="31">
        <v>2</v>
      </c>
      <c r="Y298" s="31">
        <v>2</v>
      </c>
      <c r="Z298" s="31">
        <v>2</v>
      </c>
      <c r="AA298" s="31">
        <v>2</v>
      </c>
      <c r="AB298" s="31">
        <v>2</v>
      </c>
      <c r="AC298" s="31">
        <v>2</v>
      </c>
      <c r="AD298" s="31">
        <v>2</v>
      </c>
      <c r="AE298" s="31">
        <v>2</v>
      </c>
      <c r="AF298" s="31">
        <v>3</v>
      </c>
      <c r="AG298" s="31">
        <v>1</v>
      </c>
      <c r="AH298" s="31">
        <v>2</v>
      </c>
      <c r="AI298" s="31">
        <v>6</v>
      </c>
      <c r="AJ298" s="31">
        <v>2</v>
      </c>
      <c r="AK298" s="31">
        <v>4</v>
      </c>
      <c r="AL298" s="31">
        <v>2</v>
      </c>
      <c r="AN298" s="31">
        <v>2</v>
      </c>
      <c r="AO298" s="31">
        <v>2</v>
      </c>
      <c r="AP298" s="31">
        <v>1</v>
      </c>
      <c r="AQ298" s="31">
        <v>2</v>
      </c>
      <c r="AR298" s="31">
        <v>2</v>
      </c>
      <c r="AS298" s="31">
        <v>2</v>
      </c>
      <c r="AT298" s="31">
        <v>2</v>
      </c>
      <c r="AU298" s="31">
        <v>2</v>
      </c>
      <c r="AW298" s="31">
        <v>2</v>
      </c>
      <c r="AX298" s="31">
        <v>2</v>
      </c>
      <c r="AY298" s="31">
        <v>2</v>
      </c>
      <c r="AZ298" s="31">
        <v>1</v>
      </c>
      <c r="BA298" s="31">
        <v>1</v>
      </c>
      <c r="BB298" s="31">
        <v>1</v>
      </c>
      <c r="BD298" s="31">
        <v>2</v>
      </c>
      <c r="BE298" s="31">
        <v>2</v>
      </c>
      <c r="BF298" s="31">
        <v>2</v>
      </c>
      <c r="BG298" s="31">
        <v>2</v>
      </c>
      <c r="BH298" s="31">
        <v>1</v>
      </c>
      <c r="BI298" s="31">
        <v>2</v>
      </c>
      <c r="BK298" s="31">
        <v>2</v>
      </c>
      <c r="BL298" s="31">
        <v>2</v>
      </c>
      <c r="BM298" s="31">
        <v>2</v>
      </c>
      <c r="BN298" s="31">
        <v>2</v>
      </c>
      <c r="BO298" s="31">
        <v>2</v>
      </c>
      <c r="BP298" s="31">
        <v>2</v>
      </c>
      <c r="BQ298" s="31">
        <v>2</v>
      </c>
      <c r="BT298" s="31">
        <v>2</v>
      </c>
      <c r="BU298" s="31">
        <v>2</v>
      </c>
      <c r="BV298" s="31">
        <v>2</v>
      </c>
      <c r="BW298" s="31">
        <v>2</v>
      </c>
      <c r="BX298" s="31">
        <v>2</v>
      </c>
      <c r="BY298" s="31">
        <v>1</v>
      </c>
      <c r="BZ298" s="31">
        <v>2</v>
      </c>
      <c r="CA298" s="31">
        <v>2</v>
      </c>
      <c r="CB298" s="31">
        <v>2</v>
      </c>
      <c r="CC298" s="31">
        <v>2</v>
      </c>
      <c r="CD298" s="31">
        <v>1</v>
      </c>
      <c r="CH298" s="31">
        <v>1</v>
      </c>
      <c r="CM298" s="31">
        <v>6</v>
      </c>
      <c r="CN298" s="31">
        <v>11</v>
      </c>
      <c r="CO298" s="31">
        <v>8</v>
      </c>
      <c r="CP298" s="31">
        <v>13</v>
      </c>
      <c r="DA298" s="31">
        <v>2</v>
      </c>
      <c r="DF298" s="31">
        <v>4</v>
      </c>
      <c r="DG298" s="31">
        <v>4</v>
      </c>
      <c r="DH298" s="31">
        <v>4</v>
      </c>
      <c r="DI298" s="31">
        <v>1</v>
      </c>
      <c r="DJ298" s="31">
        <v>1</v>
      </c>
      <c r="DK298" s="31">
        <v>0</v>
      </c>
      <c r="DL298" s="31">
        <v>2</v>
      </c>
      <c r="DM298" s="31">
        <v>4</v>
      </c>
      <c r="DN298" s="31">
        <v>3</v>
      </c>
      <c r="DO298" s="31">
        <v>4</v>
      </c>
      <c r="DP298" s="31">
        <v>4</v>
      </c>
      <c r="DQ298" s="31">
        <v>4</v>
      </c>
      <c r="DR298" s="31">
        <v>35</v>
      </c>
      <c r="DS298" s="31">
        <v>0.19170906007751901</v>
      </c>
      <c r="DT298" s="31">
        <v>514</v>
      </c>
      <c r="DU298" s="31">
        <v>32</v>
      </c>
      <c r="DV298" s="31">
        <v>294</v>
      </c>
      <c r="DW298" s="31" t="s">
        <v>1545</v>
      </c>
      <c r="EF298" s="31">
        <v>205</v>
      </c>
      <c r="EH298" s="31">
        <v>190</v>
      </c>
      <c r="EI298" s="31" t="s">
        <v>1546</v>
      </c>
      <c r="EJ298" s="31">
        <v>36</v>
      </c>
      <c r="EK298" s="31">
        <v>40</v>
      </c>
      <c r="EM298" s="31" t="s">
        <v>1546</v>
      </c>
      <c r="EN298" s="31">
        <v>116</v>
      </c>
      <c r="EO298" s="31">
        <v>60</v>
      </c>
      <c r="EP298" s="31">
        <v>110</v>
      </c>
      <c r="EQ298" s="31" t="s">
        <v>1546</v>
      </c>
      <c r="ER298" s="31">
        <v>263</v>
      </c>
      <c r="ES298" s="31">
        <v>35</v>
      </c>
      <c r="ET298" s="31">
        <v>150</v>
      </c>
      <c r="EU298" s="31" t="s">
        <v>1546</v>
      </c>
      <c r="EV298" s="31">
        <v>1</v>
      </c>
      <c r="EW298" s="31">
        <v>2</v>
      </c>
      <c r="EX298" s="31">
        <v>2</v>
      </c>
      <c r="EY298" s="31">
        <v>2</v>
      </c>
      <c r="FA298" s="31">
        <v>1</v>
      </c>
      <c r="FD298" s="31">
        <v>116</v>
      </c>
      <c r="FE298" s="31">
        <v>111</v>
      </c>
      <c r="FF298" s="31">
        <v>1.02</v>
      </c>
      <c r="FG298" s="31">
        <v>0.83</v>
      </c>
      <c r="FK298" s="31">
        <v>2</v>
      </c>
      <c r="FL298" s="31">
        <v>2</v>
      </c>
      <c r="FM298" s="31">
        <v>2</v>
      </c>
      <c r="FN298" s="31">
        <v>2</v>
      </c>
      <c r="FO298" s="31">
        <v>2</v>
      </c>
      <c r="FP298" s="31">
        <v>2</v>
      </c>
      <c r="FQ298" s="31">
        <v>2</v>
      </c>
      <c r="FR298" s="31">
        <v>2</v>
      </c>
      <c r="FS298" s="31">
        <v>4</v>
      </c>
      <c r="FT298" s="31">
        <v>2</v>
      </c>
      <c r="FU298" s="31">
        <v>2</v>
      </c>
      <c r="FV298" s="31">
        <v>2</v>
      </c>
      <c r="FW298" s="31">
        <v>1</v>
      </c>
      <c r="FX298" s="31">
        <v>1</v>
      </c>
      <c r="FY298" s="31">
        <v>2</v>
      </c>
      <c r="GA298" s="31">
        <v>2</v>
      </c>
      <c r="GB298" s="31">
        <v>2</v>
      </c>
      <c r="GC298" s="31">
        <v>2</v>
      </c>
      <c r="GE298" s="31">
        <v>2</v>
      </c>
      <c r="GH298" s="31">
        <v>2</v>
      </c>
      <c r="GJ298" s="31">
        <v>2</v>
      </c>
      <c r="GL298" s="31">
        <v>1</v>
      </c>
      <c r="GM298" s="31">
        <v>41579</v>
      </c>
      <c r="GO298" s="31">
        <v>2</v>
      </c>
      <c r="GQ298" s="31">
        <v>2</v>
      </c>
      <c r="GS298" s="31">
        <v>2</v>
      </c>
      <c r="GU298" s="31">
        <v>2</v>
      </c>
      <c r="GW298" s="31">
        <v>2</v>
      </c>
      <c r="GY298" s="31">
        <v>2</v>
      </c>
      <c r="HA298" s="31">
        <v>2</v>
      </c>
      <c r="HB298" s="31" t="s">
        <v>355</v>
      </c>
      <c r="HM298" s="31">
        <v>2</v>
      </c>
      <c r="HP298" s="31">
        <v>2</v>
      </c>
      <c r="HQ298" s="31">
        <v>2</v>
      </c>
      <c r="HR298" s="31">
        <v>2</v>
      </c>
      <c r="HS298" s="31">
        <v>2</v>
      </c>
      <c r="HT298" s="31">
        <v>2</v>
      </c>
      <c r="HU298" s="31">
        <v>2</v>
      </c>
      <c r="HV298" s="31">
        <v>2</v>
      </c>
      <c r="HW298" s="31" t="s">
        <v>1547</v>
      </c>
      <c r="HZ298" s="31">
        <v>2</v>
      </c>
      <c r="IA298" s="31">
        <v>2</v>
      </c>
      <c r="IB298" s="31">
        <v>2</v>
      </c>
      <c r="IC298" s="31">
        <v>2</v>
      </c>
      <c r="ID298" s="31">
        <v>2</v>
      </c>
      <c r="IE298" s="31">
        <v>2</v>
      </c>
      <c r="IF298" s="31">
        <v>2</v>
      </c>
      <c r="IJ298" s="31">
        <v>2</v>
      </c>
      <c r="IK298" s="31">
        <v>2</v>
      </c>
      <c r="IL298" s="31">
        <v>2</v>
      </c>
      <c r="IM298" s="31">
        <v>2</v>
      </c>
      <c r="IN298" s="31">
        <v>2</v>
      </c>
      <c r="IO298" s="31">
        <v>2</v>
      </c>
      <c r="IP298" s="31">
        <v>2</v>
      </c>
      <c r="IT298" s="31">
        <v>2</v>
      </c>
      <c r="IU298" s="31">
        <v>2</v>
      </c>
      <c r="IV298" s="31">
        <v>2</v>
      </c>
      <c r="IW298" s="31">
        <v>2</v>
      </c>
      <c r="IX298" s="31">
        <v>2</v>
      </c>
      <c r="IY298" s="31">
        <v>2</v>
      </c>
      <c r="IZ298" s="31">
        <v>2</v>
      </c>
      <c r="JD298" s="31">
        <v>2</v>
      </c>
      <c r="JE298" s="31">
        <v>2</v>
      </c>
      <c r="JF298" s="31">
        <v>2</v>
      </c>
      <c r="JG298" s="31">
        <v>2</v>
      </c>
      <c r="JH298" s="31">
        <v>2</v>
      </c>
      <c r="JI298" s="31">
        <v>2</v>
      </c>
      <c r="JJ298" s="31">
        <v>2</v>
      </c>
      <c r="JZ298" s="31">
        <v>1</v>
      </c>
      <c r="KC298" s="31">
        <v>2</v>
      </c>
      <c r="KD298" s="31" t="s">
        <v>1567</v>
      </c>
      <c r="KE298" s="31">
        <v>71</v>
      </c>
      <c r="LA298" s="31" t="s">
        <v>1660</v>
      </c>
      <c r="LB298" s="31" t="s">
        <v>359</v>
      </c>
      <c r="LC298" s="31">
        <v>2</v>
      </c>
      <c r="LE298" s="31" t="s">
        <v>359</v>
      </c>
      <c r="LF298" s="31">
        <v>2</v>
      </c>
      <c r="LG298" s="31">
        <v>2</v>
      </c>
      <c r="LH298" s="31">
        <v>2</v>
      </c>
      <c r="LI298" s="31">
        <v>2</v>
      </c>
      <c r="LK298" s="31">
        <v>2</v>
      </c>
      <c r="LM298" s="31">
        <v>2</v>
      </c>
      <c r="LO298" s="31">
        <v>2</v>
      </c>
      <c r="LQ298" s="31">
        <v>2</v>
      </c>
      <c r="LS298" s="31">
        <v>2</v>
      </c>
      <c r="LU298" s="31">
        <v>2</v>
      </c>
      <c r="LW298" s="31">
        <v>2</v>
      </c>
      <c r="LY298" s="31">
        <v>2</v>
      </c>
      <c r="MA298" s="31">
        <v>2</v>
      </c>
      <c r="MC298" s="31">
        <v>2</v>
      </c>
      <c r="ME298" s="31">
        <v>2</v>
      </c>
      <c r="MG298" s="31">
        <v>2</v>
      </c>
      <c r="MI298" s="31">
        <v>2</v>
      </c>
      <c r="MK298" s="31">
        <v>2</v>
      </c>
      <c r="MM298" s="31">
        <v>2</v>
      </c>
      <c r="MO298" s="31">
        <v>2</v>
      </c>
      <c r="MQ298" s="31">
        <v>2</v>
      </c>
      <c r="MS298" s="31">
        <v>2</v>
      </c>
      <c r="MU298" s="31">
        <v>2</v>
      </c>
      <c r="MW298" s="31">
        <v>2</v>
      </c>
      <c r="MY298" s="31" t="s">
        <v>355</v>
      </c>
      <c r="NA298" s="31">
        <v>2</v>
      </c>
      <c r="NC298" s="31">
        <v>2</v>
      </c>
      <c r="NE298" s="31">
        <v>2</v>
      </c>
      <c r="NG298" s="31">
        <v>2</v>
      </c>
      <c r="NI298" s="31">
        <v>2</v>
      </c>
      <c r="NK298" s="31">
        <v>2</v>
      </c>
      <c r="NM298" s="31">
        <v>2</v>
      </c>
      <c r="NO298" s="31">
        <v>2</v>
      </c>
      <c r="NQ298" s="31">
        <v>2</v>
      </c>
      <c r="NS298" s="31">
        <v>2</v>
      </c>
      <c r="NU298" s="31">
        <v>2</v>
      </c>
      <c r="NW298" s="31">
        <v>2</v>
      </c>
      <c r="NY298" s="31">
        <v>2</v>
      </c>
      <c r="OA298" s="31">
        <v>2</v>
      </c>
      <c r="OC298" s="31">
        <v>2</v>
      </c>
      <c r="OE298" s="31">
        <v>2</v>
      </c>
      <c r="OG298" s="31">
        <v>2</v>
      </c>
      <c r="OI298" s="31">
        <v>2</v>
      </c>
      <c r="OK298" s="31">
        <v>2</v>
      </c>
      <c r="OM298" s="31">
        <v>2</v>
      </c>
      <c r="OO298" s="31">
        <v>2</v>
      </c>
      <c r="OQ298" s="31" t="s">
        <v>355</v>
      </c>
      <c r="OS298" s="31">
        <v>2</v>
      </c>
      <c r="OU298" s="31">
        <v>2</v>
      </c>
      <c r="OW298" s="31">
        <v>2</v>
      </c>
      <c r="OY298" s="31">
        <v>2</v>
      </c>
      <c r="PA298" s="31">
        <v>2</v>
      </c>
      <c r="PC298" s="31">
        <v>2</v>
      </c>
      <c r="PE298" s="31">
        <v>2</v>
      </c>
      <c r="PG298" s="31">
        <v>2</v>
      </c>
      <c r="PI298" s="31">
        <v>2</v>
      </c>
      <c r="PK298" s="31">
        <v>2</v>
      </c>
      <c r="PM298" s="31">
        <v>2</v>
      </c>
      <c r="PO298" s="31">
        <v>2</v>
      </c>
      <c r="PQ298" s="31">
        <v>2</v>
      </c>
      <c r="PS298" s="31">
        <v>2</v>
      </c>
      <c r="PU298" s="31">
        <v>2</v>
      </c>
      <c r="PW298" s="31">
        <v>2</v>
      </c>
      <c r="PY298" s="31">
        <v>2</v>
      </c>
      <c r="QA298" s="31">
        <v>2</v>
      </c>
      <c r="QC298" s="31">
        <v>2</v>
      </c>
      <c r="QE298" s="31">
        <v>2</v>
      </c>
      <c r="QG298" s="31">
        <v>2</v>
      </c>
      <c r="QI298" s="31" t="s">
        <v>355</v>
      </c>
      <c r="QK298" s="31">
        <v>2</v>
      </c>
      <c r="QL298" s="31">
        <v>2</v>
      </c>
      <c r="QM298" s="31">
        <v>2</v>
      </c>
      <c r="QN298" s="31">
        <v>2</v>
      </c>
      <c r="QO298" s="31">
        <v>2</v>
      </c>
      <c r="QP298" s="31">
        <v>2</v>
      </c>
      <c r="QQ298" s="31">
        <v>2</v>
      </c>
      <c r="QR298" s="31">
        <v>2</v>
      </c>
      <c r="QS298" s="31">
        <v>2</v>
      </c>
      <c r="QT298" s="31">
        <v>2</v>
      </c>
      <c r="QU298" s="31">
        <v>2</v>
      </c>
      <c r="QV298" s="31">
        <v>2</v>
      </c>
      <c r="QW298" s="31">
        <v>2</v>
      </c>
      <c r="QX298" s="31">
        <v>2</v>
      </c>
      <c r="QY298" s="31">
        <v>2</v>
      </c>
      <c r="QZ298" s="31">
        <v>2</v>
      </c>
      <c r="RA298" s="31">
        <v>2</v>
      </c>
      <c r="RB298" s="31">
        <v>2</v>
      </c>
      <c r="RC298" s="31">
        <v>2</v>
      </c>
      <c r="RD298" s="31">
        <v>2</v>
      </c>
      <c r="RE298" s="31">
        <v>2</v>
      </c>
      <c r="RF298" s="31">
        <v>2</v>
      </c>
      <c r="RG298" s="31">
        <v>2</v>
      </c>
      <c r="RH298" s="31">
        <v>2</v>
      </c>
      <c r="RI298" s="31">
        <v>2</v>
      </c>
      <c r="RJ298" s="31">
        <v>2</v>
      </c>
      <c r="RK298" s="31">
        <v>2</v>
      </c>
      <c r="RL298" s="31">
        <v>2</v>
      </c>
      <c r="RM298" s="31">
        <v>2</v>
      </c>
      <c r="RN298" s="31">
        <v>2</v>
      </c>
      <c r="RO298" s="31">
        <v>2</v>
      </c>
      <c r="RP298" s="31">
        <v>2</v>
      </c>
      <c r="RQ298" s="31">
        <v>2</v>
      </c>
      <c r="RR298" s="31">
        <v>2</v>
      </c>
      <c r="RS298" s="31">
        <v>2</v>
      </c>
      <c r="RT298" s="31" t="s">
        <v>1707</v>
      </c>
      <c r="RU298" s="31" t="s">
        <v>1707</v>
      </c>
      <c r="RX298" s="31">
        <v>5</v>
      </c>
      <c r="RY298" s="31">
        <v>2</v>
      </c>
      <c r="RZ298" s="31">
        <v>2</v>
      </c>
      <c r="SA298" s="31">
        <v>2</v>
      </c>
      <c r="SB298" s="31">
        <v>2</v>
      </c>
      <c r="SC298" s="31">
        <v>2</v>
      </c>
      <c r="SD298" s="31">
        <v>5</v>
      </c>
      <c r="SE298" s="31">
        <v>2</v>
      </c>
      <c r="SF298" s="31">
        <v>2</v>
      </c>
      <c r="SG298" s="31">
        <v>2</v>
      </c>
      <c r="SH298" s="31">
        <v>2</v>
      </c>
      <c r="SI298" s="31">
        <v>2</v>
      </c>
      <c r="SJ298" s="31">
        <v>2</v>
      </c>
      <c r="SK298" s="31">
        <v>2</v>
      </c>
      <c r="SL298" s="31">
        <v>2</v>
      </c>
      <c r="SM298" s="31" t="s">
        <v>1550</v>
      </c>
      <c r="SO298" s="31">
        <v>2</v>
      </c>
      <c r="SP298" s="31">
        <v>2</v>
      </c>
      <c r="SQ298" s="31">
        <v>2</v>
      </c>
      <c r="SR298" s="31">
        <v>2</v>
      </c>
      <c r="SS298" s="31">
        <v>2</v>
      </c>
      <c r="ST298" s="31">
        <v>2</v>
      </c>
      <c r="SU298" s="31">
        <v>2</v>
      </c>
      <c r="SV298" s="31">
        <v>2</v>
      </c>
      <c r="SW298" s="31" t="s">
        <v>1577</v>
      </c>
      <c r="SZ298" s="31">
        <v>2</v>
      </c>
      <c r="TA298" s="31">
        <v>2</v>
      </c>
      <c r="TB298" s="31">
        <v>2</v>
      </c>
      <c r="TC298" s="31">
        <v>2</v>
      </c>
      <c r="TD298" s="31">
        <v>1</v>
      </c>
      <c r="TE298" s="31">
        <v>2</v>
      </c>
      <c r="TF298" s="31">
        <v>2</v>
      </c>
      <c r="TG298" s="31">
        <v>2</v>
      </c>
      <c r="TH298" s="31" t="s">
        <v>1430</v>
      </c>
      <c r="TJ298" s="31" t="s">
        <v>1550</v>
      </c>
      <c r="TK298" s="31" t="s">
        <v>1577</v>
      </c>
      <c r="TL298" s="31" t="s">
        <v>1430</v>
      </c>
      <c r="TQ298" s="31">
        <v>36</v>
      </c>
      <c r="TS298" s="31">
        <v>2</v>
      </c>
      <c r="TT298" s="31">
        <v>2</v>
      </c>
      <c r="TU298" s="31">
        <v>2</v>
      </c>
      <c r="TV298" s="31">
        <v>2</v>
      </c>
      <c r="TW298" s="31">
        <v>2</v>
      </c>
      <c r="TX298" s="31">
        <v>2</v>
      </c>
      <c r="TY298" s="31">
        <v>2</v>
      </c>
      <c r="TZ298" s="31">
        <v>1</v>
      </c>
      <c r="UA298" s="31">
        <v>1</v>
      </c>
    </row>
    <row r="299" spans="1:547" s="31" customFormat="1" ht="13.5" customHeight="1">
      <c r="A299" s="31">
        <f t="shared" si="4"/>
        <v>297</v>
      </c>
      <c r="B299" s="31">
        <v>298</v>
      </c>
      <c r="C299" s="31">
        <v>46</v>
      </c>
      <c r="D299" s="31" t="s">
        <v>1543</v>
      </c>
      <c r="E299" s="31" t="s">
        <v>1708</v>
      </c>
      <c r="H299" s="31">
        <v>42431</v>
      </c>
      <c r="I299" s="31">
        <v>15932</v>
      </c>
      <c r="J299" s="31">
        <v>2</v>
      </c>
      <c r="K299" s="31">
        <v>1</v>
      </c>
      <c r="L299" s="31">
        <v>2</v>
      </c>
      <c r="M299" s="31">
        <v>2</v>
      </c>
      <c r="N299" s="31">
        <v>4</v>
      </c>
      <c r="O299" s="31">
        <v>2</v>
      </c>
      <c r="P299" s="31">
        <v>2</v>
      </c>
      <c r="Q299" s="31">
        <v>1</v>
      </c>
      <c r="R299" s="31">
        <v>41609</v>
      </c>
      <c r="S299" s="31">
        <v>41640</v>
      </c>
      <c r="T299" s="31">
        <v>41671</v>
      </c>
      <c r="W299" s="31">
        <v>2</v>
      </c>
      <c r="X299" s="31">
        <v>2</v>
      </c>
      <c r="Y299" s="31">
        <v>2</v>
      </c>
      <c r="Z299" s="31">
        <v>2</v>
      </c>
      <c r="AA299" s="31">
        <v>1</v>
      </c>
      <c r="AB299" s="31">
        <v>2</v>
      </c>
      <c r="AC299" s="31">
        <v>2</v>
      </c>
      <c r="AD299" s="31">
        <v>2</v>
      </c>
      <c r="AE299" s="31">
        <v>1</v>
      </c>
      <c r="AH299" s="31">
        <v>2</v>
      </c>
      <c r="AI299" s="31">
        <v>6</v>
      </c>
      <c r="AJ299" s="31">
        <v>2</v>
      </c>
      <c r="AK299" s="31">
        <v>4</v>
      </c>
      <c r="AL299" s="31">
        <v>2</v>
      </c>
      <c r="AN299" s="31">
        <v>2</v>
      </c>
      <c r="AO299" s="31">
        <v>2</v>
      </c>
      <c r="AP299" s="31">
        <v>2</v>
      </c>
      <c r="AQ299" s="31">
        <v>2</v>
      </c>
      <c r="AR299" s="31">
        <v>2</v>
      </c>
      <c r="AS299" s="31">
        <v>2</v>
      </c>
      <c r="AT299" s="31">
        <v>2</v>
      </c>
      <c r="AU299" s="31">
        <v>2</v>
      </c>
      <c r="AW299" s="31">
        <v>1</v>
      </c>
      <c r="AX299" s="31">
        <v>2</v>
      </c>
      <c r="AY299" s="31">
        <v>2</v>
      </c>
      <c r="AZ299" s="31">
        <v>2</v>
      </c>
      <c r="BA299" s="31">
        <v>1</v>
      </c>
      <c r="BB299" s="31">
        <v>2</v>
      </c>
      <c r="BD299" s="31">
        <v>2</v>
      </c>
      <c r="BE299" s="31">
        <v>1</v>
      </c>
      <c r="BF299" s="31">
        <v>2</v>
      </c>
      <c r="BG299" s="31">
        <v>2</v>
      </c>
      <c r="BH299" s="31">
        <v>2</v>
      </c>
      <c r="BI299" s="31">
        <v>2</v>
      </c>
      <c r="BK299" s="31">
        <v>2</v>
      </c>
      <c r="BL299" s="31">
        <v>2</v>
      </c>
      <c r="BM299" s="31">
        <v>1</v>
      </c>
      <c r="BN299" s="31">
        <v>1</v>
      </c>
      <c r="BO299" s="31">
        <v>1</v>
      </c>
      <c r="BP299" s="31">
        <v>2</v>
      </c>
      <c r="BQ299" s="31">
        <v>2</v>
      </c>
      <c r="BT299" s="31">
        <v>2</v>
      </c>
      <c r="BU299" s="31">
        <v>2</v>
      </c>
      <c r="BV299" s="31">
        <v>2</v>
      </c>
      <c r="BW299" s="31">
        <v>2</v>
      </c>
      <c r="BX299" s="31">
        <v>2</v>
      </c>
      <c r="BY299" s="31">
        <v>1</v>
      </c>
      <c r="BZ299" s="31">
        <v>2</v>
      </c>
      <c r="CA299" s="31">
        <v>2</v>
      </c>
      <c r="CB299" s="31">
        <v>2</v>
      </c>
      <c r="CC299" s="31">
        <v>2</v>
      </c>
      <c r="CD299" s="31">
        <v>1</v>
      </c>
      <c r="CH299" s="31">
        <v>1</v>
      </c>
      <c r="CM299" s="31">
        <v>27</v>
      </c>
      <c r="DA299" s="31">
        <v>3</v>
      </c>
      <c r="DF299" s="31">
        <v>4</v>
      </c>
      <c r="DG299" s="31">
        <v>4</v>
      </c>
      <c r="DH299" s="31">
        <v>4</v>
      </c>
      <c r="DI299" s="31">
        <v>4</v>
      </c>
      <c r="DJ299" s="31">
        <v>4</v>
      </c>
      <c r="DK299" s="31">
        <v>4</v>
      </c>
      <c r="DL299" s="31">
        <v>4</v>
      </c>
      <c r="DM299" s="31">
        <v>4</v>
      </c>
      <c r="DN299" s="31">
        <v>4</v>
      </c>
      <c r="DO299" s="31">
        <v>1</v>
      </c>
      <c r="DP299" s="31">
        <v>2</v>
      </c>
      <c r="DQ299" s="31">
        <v>2</v>
      </c>
      <c r="DR299" s="31">
        <v>41</v>
      </c>
      <c r="DS299" s="31">
        <v>0.25920012165450101</v>
      </c>
      <c r="EV299" s="31">
        <v>1</v>
      </c>
      <c r="EW299" s="31">
        <v>2</v>
      </c>
      <c r="EX299" s="31">
        <v>2</v>
      </c>
      <c r="EY299" s="31">
        <v>1</v>
      </c>
      <c r="FD299" s="31">
        <v>52</v>
      </c>
      <c r="FF299" s="31">
        <v>0.3</v>
      </c>
      <c r="FG299" s="31">
        <v>0.66</v>
      </c>
      <c r="FK299" s="31">
        <v>2</v>
      </c>
      <c r="FL299" s="31">
        <v>2</v>
      </c>
      <c r="FM299" s="31">
        <v>2</v>
      </c>
      <c r="FN299" s="31">
        <v>2</v>
      </c>
      <c r="FO299" s="31">
        <v>2</v>
      </c>
      <c r="FP299" s="31">
        <v>2</v>
      </c>
      <c r="FQ299" s="31">
        <v>2</v>
      </c>
      <c r="FR299" s="31">
        <v>2</v>
      </c>
      <c r="FS299" s="31">
        <v>4</v>
      </c>
      <c r="FT299" s="31">
        <v>2</v>
      </c>
      <c r="FU299" s="31">
        <v>1</v>
      </c>
      <c r="FV299" s="31">
        <v>2</v>
      </c>
      <c r="FW299" s="31">
        <v>8</v>
      </c>
      <c r="FX299" s="31">
        <v>1</v>
      </c>
      <c r="FY299" s="31">
        <v>1</v>
      </c>
      <c r="GA299" s="31">
        <v>1</v>
      </c>
      <c r="GB299" s="31">
        <v>2</v>
      </c>
      <c r="GC299" s="31">
        <v>1</v>
      </c>
      <c r="GE299" s="31">
        <v>1</v>
      </c>
      <c r="GH299" s="31">
        <v>2</v>
      </c>
      <c r="GJ299" s="31">
        <v>2</v>
      </c>
      <c r="GL299" s="31">
        <v>2</v>
      </c>
      <c r="GO299" s="31">
        <v>2</v>
      </c>
      <c r="GQ299" s="31">
        <v>2</v>
      </c>
      <c r="GS299" s="31">
        <v>2</v>
      </c>
      <c r="GU299" s="31">
        <v>2</v>
      </c>
      <c r="GW299" s="31">
        <v>2</v>
      </c>
      <c r="GY299" s="31">
        <v>2</v>
      </c>
      <c r="HA299" s="31">
        <v>2</v>
      </c>
      <c r="HB299" s="31" t="s">
        <v>355</v>
      </c>
      <c r="HM299" s="31">
        <v>2</v>
      </c>
      <c r="HP299" s="31">
        <v>2</v>
      </c>
      <c r="HQ299" s="31">
        <v>2</v>
      </c>
      <c r="HR299" s="31">
        <v>2</v>
      </c>
      <c r="HS299" s="31">
        <v>2</v>
      </c>
      <c r="HT299" s="31">
        <v>2</v>
      </c>
      <c r="HU299" s="31">
        <v>2</v>
      </c>
      <c r="HV299" s="31">
        <v>2</v>
      </c>
      <c r="HW299" s="31" t="s">
        <v>1547</v>
      </c>
      <c r="HZ299" s="31">
        <v>2</v>
      </c>
      <c r="IA299" s="31">
        <v>2</v>
      </c>
      <c r="IB299" s="31">
        <v>2</v>
      </c>
      <c r="IC299" s="31">
        <v>2</v>
      </c>
      <c r="ID299" s="31">
        <v>2</v>
      </c>
      <c r="IE299" s="31">
        <v>2</v>
      </c>
      <c r="IF299" s="31">
        <v>2</v>
      </c>
      <c r="IJ299" s="31">
        <v>2</v>
      </c>
      <c r="IK299" s="31">
        <v>2</v>
      </c>
      <c r="IL299" s="31">
        <v>2</v>
      </c>
      <c r="IM299" s="31">
        <v>2</v>
      </c>
      <c r="IN299" s="31">
        <v>2</v>
      </c>
      <c r="IO299" s="31">
        <v>2</v>
      </c>
      <c r="IP299" s="31">
        <v>2</v>
      </c>
      <c r="IT299" s="31">
        <v>2</v>
      </c>
      <c r="IU299" s="31">
        <v>2</v>
      </c>
      <c r="IV299" s="31">
        <v>2</v>
      </c>
      <c r="IW299" s="31">
        <v>2</v>
      </c>
      <c r="IX299" s="31">
        <v>2</v>
      </c>
      <c r="IY299" s="31">
        <v>2</v>
      </c>
      <c r="IZ299" s="31">
        <v>2</v>
      </c>
      <c r="JD299" s="31">
        <v>2</v>
      </c>
      <c r="JE299" s="31">
        <v>2</v>
      </c>
      <c r="JF299" s="31">
        <v>2</v>
      </c>
      <c r="JG299" s="31">
        <v>2</v>
      </c>
      <c r="JH299" s="31">
        <v>2</v>
      </c>
      <c r="JI299" s="31">
        <v>2</v>
      </c>
      <c r="JJ299" s="31">
        <v>2</v>
      </c>
      <c r="JQ299" s="31" t="s">
        <v>1554</v>
      </c>
      <c r="JZ299" s="31">
        <v>2</v>
      </c>
      <c r="KA299" s="31" t="s">
        <v>1563</v>
      </c>
      <c r="KB299" s="31">
        <v>89</v>
      </c>
      <c r="KC299" s="31">
        <v>2</v>
      </c>
      <c r="KD299" s="31" t="s">
        <v>1554</v>
      </c>
      <c r="KE299" s="31">
        <v>45</v>
      </c>
      <c r="LC299" s="31">
        <v>2</v>
      </c>
      <c r="LE299" s="31" t="s">
        <v>360</v>
      </c>
      <c r="LF299" s="31">
        <v>2</v>
      </c>
      <c r="LG299" s="31">
        <v>2</v>
      </c>
      <c r="LH299" s="31">
        <v>2</v>
      </c>
      <c r="LI299" s="31">
        <v>2</v>
      </c>
      <c r="LK299" s="31">
        <v>2</v>
      </c>
      <c r="LM299" s="31">
        <v>2</v>
      </c>
      <c r="LO299" s="31">
        <v>2</v>
      </c>
      <c r="LQ299" s="31">
        <v>2</v>
      </c>
      <c r="LS299" s="31">
        <v>2</v>
      </c>
      <c r="LU299" s="31">
        <v>2</v>
      </c>
      <c r="LW299" s="31">
        <v>2</v>
      </c>
      <c r="LY299" s="31">
        <v>2</v>
      </c>
      <c r="MA299" s="31">
        <v>2</v>
      </c>
      <c r="MC299" s="31">
        <v>2</v>
      </c>
      <c r="ME299" s="31">
        <v>2</v>
      </c>
      <c r="MG299" s="31">
        <v>2</v>
      </c>
      <c r="MI299" s="31">
        <v>2</v>
      </c>
      <c r="MK299" s="31">
        <v>2</v>
      </c>
      <c r="MM299" s="31">
        <v>2</v>
      </c>
      <c r="MO299" s="31">
        <v>2</v>
      </c>
      <c r="MQ299" s="31">
        <v>2</v>
      </c>
      <c r="MS299" s="31">
        <v>2</v>
      </c>
      <c r="MU299" s="31">
        <v>2</v>
      </c>
      <c r="MW299" s="31">
        <v>2</v>
      </c>
      <c r="MY299" s="31" t="s">
        <v>355</v>
      </c>
      <c r="NA299" s="31">
        <v>2</v>
      </c>
      <c r="NC299" s="31">
        <v>2</v>
      </c>
      <c r="NE299" s="31">
        <v>2</v>
      </c>
      <c r="NG299" s="31">
        <v>2</v>
      </c>
      <c r="NI299" s="31">
        <v>2</v>
      </c>
      <c r="NK299" s="31">
        <v>2</v>
      </c>
      <c r="NM299" s="31">
        <v>2</v>
      </c>
      <c r="NO299" s="31">
        <v>2</v>
      </c>
      <c r="NQ299" s="31">
        <v>2</v>
      </c>
      <c r="NS299" s="31">
        <v>2</v>
      </c>
      <c r="NU299" s="31">
        <v>2</v>
      </c>
      <c r="NW299" s="31">
        <v>2</v>
      </c>
      <c r="NY299" s="31">
        <v>2</v>
      </c>
      <c r="OA299" s="31">
        <v>2</v>
      </c>
      <c r="OC299" s="31">
        <v>2</v>
      </c>
      <c r="OE299" s="31">
        <v>2</v>
      </c>
      <c r="OG299" s="31">
        <v>2</v>
      </c>
      <c r="OI299" s="31">
        <v>2</v>
      </c>
      <c r="OK299" s="31">
        <v>2</v>
      </c>
      <c r="OM299" s="31">
        <v>2</v>
      </c>
      <c r="OO299" s="31">
        <v>2</v>
      </c>
      <c r="OQ299" s="31" t="s">
        <v>355</v>
      </c>
      <c r="OS299" s="31">
        <v>2</v>
      </c>
      <c r="OU299" s="31">
        <v>2</v>
      </c>
      <c r="OW299" s="31">
        <v>2</v>
      </c>
      <c r="OY299" s="31">
        <v>2</v>
      </c>
      <c r="PA299" s="31">
        <v>2</v>
      </c>
      <c r="PC299" s="31">
        <v>2</v>
      </c>
      <c r="PE299" s="31">
        <v>2</v>
      </c>
      <c r="PG299" s="31">
        <v>2</v>
      </c>
      <c r="PI299" s="31">
        <v>2</v>
      </c>
      <c r="PK299" s="31">
        <v>2</v>
      </c>
      <c r="PM299" s="31">
        <v>2</v>
      </c>
      <c r="PO299" s="31">
        <v>2</v>
      </c>
      <c r="PQ299" s="31">
        <v>2</v>
      </c>
      <c r="PS299" s="31">
        <v>2</v>
      </c>
      <c r="PU299" s="31">
        <v>2</v>
      </c>
      <c r="PW299" s="31">
        <v>2</v>
      </c>
      <c r="PY299" s="31">
        <v>2</v>
      </c>
      <c r="QA299" s="31">
        <v>2</v>
      </c>
      <c r="QC299" s="31">
        <v>2</v>
      </c>
      <c r="QE299" s="31">
        <v>2</v>
      </c>
      <c r="QG299" s="31">
        <v>2</v>
      </c>
      <c r="QI299" s="31" t="s">
        <v>355</v>
      </c>
      <c r="QK299" s="31">
        <v>2</v>
      </c>
      <c r="QL299" s="31">
        <v>2</v>
      </c>
      <c r="QM299" s="31">
        <v>2</v>
      </c>
      <c r="QN299" s="31">
        <v>2</v>
      </c>
      <c r="QO299" s="31">
        <v>2</v>
      </c>
      <c r="QP299" s="31">
        <v>2</v>
      </c>
      <c r="QQ299" s="31">
        <v>2</v>
      </c>
      <c r="QR299" s="31">
        <v>2</v>
      </c>
      <c r="QS299" s="31">
        <v>2</v>
      </c>
      <c r="QT299" s="31">
        <v>2</v>
      </c>
      <c r="QU299" s="31">
        <v>2</v>
      </c>
      <c r="QV299" s="31">
        <v>2</v>
      </c>
      <c r="QW299" s="31">
        <v>2</v>
      </c>
      <c r="QX299" s="31">
        <v>2</v>
      </c>
      <c r="QY299" s="31">
        <v>2</v>
      </c>
      <c r="QZ299" s="31">
        <v>2</v>
      </c>
      <c r="RA299" s="31">
        <v>2</v>
      </c>
      <c r="RB299" s="31">
        <v>2</v>
      </c>
      <c r="RC299" s="31">
        <v>2</v>
      </c>
      <c r="RD299" s="31">
        <v>2</v>
      </c>
      <c r="RE299" s="31">
        <v>1</v>
      </c>
      <c r="RF299" s="31">
        <v>2</v>
      </c>
      <c r="RG299" s="31">
        <v>2</v>
      </c>
      <c r="RH299" s="31">
        <v>2</v>
      </c>
      <c r="RI299" s="31">
        <v>2</v>
      </c>
      <c r="RJ299" s="31">
        <v>2</v>
      </c>
      <c r="RK299" s="31">
        <v>2</v>
      </c>
      <c r="RL299" s="31">
        <v>2</v>
      </c>
      <c r="RM299" s="31">
        <v>2</v>
      </c>
      <c r="RN299" s="31">
        <v>2</v>
      </c>
      <c r="RO299" s="31">
        <v>2</v>
      </c>
      <c r="RP299" s="31">
        <v>2</v>
      </c>
      <c r="RQ299" s="31">
        <v>2</v>
      </c>
      <c r="RR299" s="31">
        <v>2</v>
      </c>
      <c r="RS299" s="31">
        <v>2</v>
      </c>
      <c r="RT299" s="31" t="s">
        <v>1692</v>
      </c>
      <c r="RU299" s="31" t="s">
        <v>1692</v>
      </c>
      <c r="RX299" s="31">
        <v>5</v>
      </c>
      <c r="RY299" s="31">
        <v>2</v>
      </c>
      <c r="RZ299" s="31">
        <v>2</v>
      </c>
      <c r="SA299" s="31">
        <v>2</v>
      </c>
      <c r="SB299" s="31">
        <v>2</v>
      </c>
      <c r="SC299" s="31">
        <v>2</v>
      </c>
      <c r="SD299" s="31">
        <v>5</v>
      </c>
      <c r="SE299" s="31">
        <v>2</v>
      </c>
      <c r="SF299" s="31">
        <v>2</v>
      </c>
      <c r="SG299" s="31">
        <v>2</v>
      </c>
      <c r="SH299" s="31">
        <v>2</v>
      </c>
      <c r="SI299" s="31">
        <v>2</v>
      </c>
      <c r="SJ299" s="31">
        <v>2</v>
      </c>
      <c r="SK299" s="31">
        <v>2</v>
      </c>
      <c r="SL299" s="31">
        <v>2</v>
      </c>
      <c r="SM299" s="31" t="s">
        <v>1655</v>
      </c>
      <c r="SO299" s="31">
        <v>2</v>
      </c>
      <c r="SP299" s="31">
        <v>2</v>
      </c>
      <c r="SQ299" s="31">
        <v>2</v>
      </c>
      <c r="SR299" s="31">
        <v>2</v>
      </c>
      <c r="SS299" s="31">
        <v>2</v>
      </c>
      <c r="ST299" s="31">
        <v>2</v>
      </c>
      <c r="SU299" s="31">
        <v>2</v>
      </c>
      <c r="SV299" s="31">
        <v>2</v>
      </c>
      <c r="SW299" s="31" t="s">
        <v>1442</v>
      </c>
      <c r="SX299" s="31">
        <v>1</v>
      </c>
      <c r="SZ299" s="31">
        <v>2</v>
      </c>
      <c r="TA299" s="31">
        <v>2</v>
      </c>
      <c r="TB299" s="31">
        <v>2</v>
      </c>
      <c r="TC299" s="31">
        <v>2</v>
      </c>
      <c r="TD299" s="31">
        <v>2</v>
      </c>
      <c r="TE299" s="31">
        <v>2</v>
      </c>
      <c r="TF299" s="31">
        <v>2</v>
      </c>
      <c r="TG299" s="31">
        <v>1</v>
      </c>
      <c r="TH299" s="31" t="s">
        <v>1442</v>
      </c>
      <c r="TJ299" s="31" t="s">
        <v>1655</v>
      </c>
      <c r="TK299" s="31" t="s">
        <v>1442</v>
      </c>
      <c r="TQ299" s="31">
        <v>1</v>
      </c>
      <c r="TS299" s="31">
        <v>2</v>
      </c>
      <c r="TT299" s="31">
        <v>2</v>
      </c>
      <c r="TU299" s="31">
        <v>2</v>
      </c>
      <c r="TV299" s="31">
        <v>2</v>
      </c>
      <c r="TW299" s="31">
        <v>2</v>
      </c>
      <c r="TX299" s="31">
        <v>2</v>
      </c>
      <c r="TY299" s="31">
        <v>2</v>
      </c>
      <c r="TZ299" s="31">
        <v>1</v>
      </c>
      <c r="UA299" s="31">
        <v>1</v>
      </c>
    </row>
    <row r="300" spans="1:547" s="31" customFormat="1" ht="13.5" customHeight="1">
      <c r="A300" s="31">
        <f t="shared" si="4"/>
        <v>298</v>
      </c>
      <c r="B300" s="31">
        <v>299</v>
      </c>
      <c r="C300" s="31">
        <v>47</v>
      </c>
      <c r="D300" s="31" t="s">
        <v>1543</v>
      </c>
      <c r="E300" s="31" t="s">
        <v>1709</v>
      </c>
      <c r="H300" s="31">
        <v>42366</v>
      </c>
      <c r="I300" s="31">
        <v>15748</v>
      </c>
      <c r="J300" s="31">
        <v>2</v>
      </c>
      <c r="K300" s="31">
        <v>1</v>
      </c>
      <c r="L300" s="31">
        <v>5</v>
      </c>
      <c r="M300" s="31">
        <v>2</v>
      </c>
      <c r="N300" s="31">
        <v>5</v>
      </c>
      <c r="O300" s="31">
        <v>2</v>
      </c>
      <c r="P300" s="31">
        <v>5</v>
      </c>
      <c r="Q300" s="31">
        <v>2</v>
      </c>
      <c r="R300" s="31">
        <v>42005</v>
      </c>
      <c r="S300" s="31">
        <v>42248</v>
      </c>
      <c r="T300" s="31">
        <v>42278</v>
      </c>
      <c r="W300" s="31">
        <v>2</v>
      </c>
      <c r="X300" s="31">
        <v>1</v>
      </c>
      <c r="Y300" s="31">
        <v>2</v>
      </c>
      <c r="Z300" s="31">
        <v>2</v>
      </c>
      <c r="AA300" s="31">
        <v>2</v>
      </c>
      <c r="AB300" s="31">
        <v>2</v>
      </c>
      <c r="AC300" s="31">
        <v>2</v>
      </c>
      <c r="AD300" s="31">
        <v>2</v>
      </c>
      <c r="AE300" s="31">
        <v>1</v>
      </c>
      <c r="AH300" s="31">
        <v>2</v>
      </c>
      <c r="AI300" s="31">
        <v>6</v>
      </c>
      <c r="AJ300" s="31">
        <v>2</v>
      </c>
      <c r="AK300" s="31">
        <v>4</v>
      </c>
      <c r="AL300" s="31">
        <v>2</v>
      </c>
      <c r="AN300" s="31">
        <v>2</v>
      </c>
      <c r="AO300" s="31">
        <v>2</v>
      </c>
      <c r="AP300" s="31">
        <v>2</v>
      </c>
      <c r="AQ300" s="31">
        <v>2</v>
      </c>
      <c r="AR300" s="31">
        <v>1</v>
      </c>
      <c r="AS300" s="31">
        <v>1</v>
      </c>
      <c r="AT300" s="31">
        <v>1</v>
      </c>
      <c r="AU300" s="31">
        <v>2</v>
      </c>
      <c r="AW300" s="31">
        <v>2</v>
      </c>
      <c r="AX300" s="31">
        <v>2</v>
      </c>
      <c r="AY300" s="31">
        <v>2</v>
      </c>
      <c r="AZ300" s="31">
        <v>2</v>
      </c>
      <c r="BA300" s="31">
        <v>2</v>
      </c>
      <c r="BB300" s="31">
        <v>2</v>
      </c>
      <c r="BD300" s="31">
        <v>2</v>
      </c>
      <c r="BE300" s="31">
        <v>2</v>
      </c>
      <c r="BF300" s="31">
        <v>2</v>
      </c>
      <c r="BG300" s="31">
        <v>2</v>
      </c>
      <c r="BH300" s="31">
        <v>2</v>
      </c>
      <c r="BI300" s="31">
        <v>2</v>
      </c>
      <c r="BK300" s="31">
        <v>2</v>
      </c>
      <c r="BL300" s="31">
        <v>2</v>
      </c>
      <c r="BM300" s="31">
        <v>2</v>
      </c>
      <c r="BN300" s="31">
        <v>2</v>
      </c>
      <c r="BO300" s="31">
        <v>2</v>
      </c>
      <c r="BP300" s="31">
        <v>2</v>
      </c>
      <c r="BR300" s="31">
        <v>4</v>
      </c>
      <c r="BT300" s="31">
        <v>2</v>
      </c>
      <c r="BU300" s="31">
        <v>1</v>
      </c>
      <c r="BV300" s="31">
        <v>2</v>
      </c>
      <c r="BW300" s="31">
        <v>1</v>
      </c>
      <c r="BX300" s="31">
        <v>2</v>
      </c>
      <c r="BY300" s="31">
        <v>1</v>
      </c>
      <c r="BZ300" s="31">
        <v>2</v>
      </c>
      <c r="CA300" s="31">
        <v>2</v>
      </c>
      <c r="CB300" s="31">
        <v>1</v>
      </c>
      <c r="CC300" s="31">
        <v>2</v>
      </c>
      <c r="CD300" s="31">
        <v>1</v>
      </c>
      <c r="CH300" s="31">
        <v>1</v>
      </c>
      <c r="CM300" s="31">
        <v>1</v>
      </c>
      <c r="DA300" s="31">
        <v>1</v>
      </c>
      <c r="DF300" s="31">
        <v>3</v>
      </c>
      <c r="DG300" s="31">
        <v>3</v>
      </c>
      <c r="DH300" s="31">
        <v>3</v>
      </c>
      <c r="DI300" s="31">
        <v>3</v>
      </c>
      <c r="DJ300" s="31">
        <v>3</v>
      </c>
      <c r="DK300" s="31">
        <v>3</v>
      </c>
      <c r="DL300" s="31">
        <v>3</v>
      </c>
      <c r="DM300" s="31">
        <v>3</v>
      </c>
      <c r="DN300" s="31">
        <v>3</v>
      </c>
      <c r="DO300" s="31">
        <v>4</v>
      </c>
      <c r="DP300" s="31">
        <v>4</v>
      </c>
      <c r="DQ300" s="31">
        <v>4</v>
      </c>
      <c r="DR300" s="31">
        <v>39</v>
      </c>
      <c r="DS300" s="31">
        <v>0.75882963988919605</v>
      </c>
      <c r="DT300" s="31">
        <v>286</v>
      </c>
      <c r="DU300" s="31">
        <v>39</v>
      </c>
      <c r="DV300" s="31">
        <v>308</v>
      </c>
      <c r="DW300" s="31" t="s">
        <v>1545</v>
      </c>
      <c r="DX300" s="31">
        <v>4.5</v>
      </c>
      <c r="DY300" s="31">
        <v>3.2</v>
      </c>
      <c r="DZ300" s="31">
        <v>4.5999999999999899</v>
      </c>
      <c r="EA300" s="31" t="s">
        <v>1558</v>
      </c>
      <c r="EB300" s="31">
        <v>1.21</v>
      </c>
      <c r="EC300" s="31">
        <v>0.7</v>
      </c>
      <c r="ED300" s="31">
        <v>1.25</v>
      </c>
      <c r="EE300" s="31" t="s">
        <v>1546</v>
      </c>
      <c r="EF300" s="31">
        <v>194</v>
      </c>
      <c r="EH300" s="31">
        <v>190</v>
      </c>
      <c r="EI300" s="31" t="s">
        <v>1546</v>
      </c>
      <c r="EJ300" s="31">
        <v>39</v>
      </c>
      <c r="EK300" s="31">
        <v>40</v>
      </c>
      <c r="EM300" s="31" t="s">
        <v>1546</v>
      </c>
      <c r="EN300" s="31">
        <v>130</v>
      </c>
      <c r="EO300" s="31">
        <v>60</v>
      </c>
      <c r="EP300" s="31">
        <v>130</v>
      </c>
      <c r="EQ300" s="31" t="s">
        <v>1546</v>
      </c>
      <c r="ER300" s="31">
        <v>126</v>
      </c>
      <c r="ES300" s="31">
        <v>35</v>
      </c>
      <c r="ET300" s="31">
        <v>150</v>
      </c>
      <c r="EU300" s="31" t="s">
        <v>1546</v>
      </c>
      <c r="EV300" s="31">
        <v>1</v>
      </c>
      <c r="EW300" s="31">
        <v>2</v>
      </c>
      <c r="EX300" s="31">
        <v>2</v>
      </c>
      <c r="EY300" s="31">
        <v>2</v>
      </c>
      <c r="EZ300" s="31">
        <v>1</v>
      </c>
      <c r="FA300" s="31">
        <v>1</v>
      </c>
      <c r="FD300" s="31">
        <v>71</v>
      </c>
      <c r="FE300" s="31">
        <v>63</v>
      </c>
      <c r="FF300" s="31">
        <v>0.51</v>
      </c>
      <c r="FG300" s="31">
        <v>0.69</v>
      </c>
      <c r="FH300" s="31">
        <v>43</v>
      </c>
      <c r="FK300" s="31">
        <v>2</v>
      </c>
      <c r="FL300" s="31">
        <v>2</v>
      </c>
      <c r="FM300" s="31">
        <v>2</v>
      </c>
      <c r="FN300" s="31">
        <v>2</v>
      </c>
      <c r="FO300" s="31">
        <v>2</v>
      </c>
      <c r="FP300" s="31">
        <v>2</v>
      </c>
      <c r="FQ300" s="31">
        <v>2</v>
      </c>
      <c r="FR300" s="31">
        <v>2</v>
      </c>
      <c r="FS300" s="31">
        <v>4</v>
      </c>
      <c r="FT300" s="31">
        <v>2</v>
      </c>
      <c r="FU300" s="31">
        <v>2</v>
      </c>
      <c r="FV300" s="31">
        <v>2</v>
      </c>
      <c r="FW300" s="31">
        <v>1</v>
      </c>
      <c r="FX300" s="31">
        <v>1</v>
      </c>
      <c r="FY300" s="31">
        <v>2</v>
      </c>
      <c r="GA300" s="31">
        <v>2</v>
      </c>
      <c r="GB300" s="31">
        <v>2</v>
      </c>
      <c r="GC300" s="31">
        <v>1</v>
      </c>
      <c r="GD300" s="31">
        <v>1966</v>
      </c>
      <c r="GE300" s="31">
        <v>1</v>
      </c>
      <c r="GF300" s="31">
        <v>1993</v>
      </c>
      <c r="GG300" s="31">
        <v>3</v>
      </c>
      <c r="GH300" s="31">
        <v>1</v>
      </c>
      <c r="GJ300" s="31">
        <v>2</v>
      </c>
      <c r="GL300" s="31">
        <v>2</v>
      </c>
      <c r="GO300" s="31">
        <v>2</v>
      </c>
      <c r="GQ300" s="31">
        <v>2</v>
      </c>
      <c r="GS300" s="31">
        <v>2</v>
      </c>
      <c r="GU300" s="31">
        <v>2</v>
      </c>
      <c r="GW300" s="31">
        <v>2</v>
      </c>
      <c r="HA300" s="31">
        <v>2</v>
      </c>
      <c r="HB300" s="31" t="s">
        <v>355</v>
      </c>
      <c r="HM300" s="31">
        <v>2</v>
      </c>
      <c r="HP300" s="31">
        <v>2</v>
      </c>
      <c r="HQ300" s="31">
        <v>2</v>
      </c>
      <c r="HR300" s="31">
        <v>2</v>
      </c>
      <c r="HS300" s="31">
        <v>2</v>
      </c>
      <c r="HT300" s="31">
        <v>2</v>
      </c>
      <c r="HU300" s="31">
        <v>2</v>
      </c>
      <c r="HV300" s="31">
        <v>2</v>
      </c>
      <c r="HW300" s="31" t="s">
        <v>1547</v>
      </c>
      <c r="HZ300" s="31">
        <v>2</v>
      </c>
      <c r="IA300" s="31">
        <v>2</v>
      </c>
      <c r="IB300" s="31">
        <v>2</v>
      </c>
      <c r="IC300" s="31">
        <v>2</v>
      </c>
      <c r="ID300" s="31">
        <v>2</v>
      </c>
      <c r="IE300" s="31">
        <v>2</v>
      </c>
      <c r="IF300" s="31">
        <v>2</v>
      </c>
      <c r="IJ300" s="31">
        <v>2</v>
      </c>
      <c r="IK300" s="31">
        <v>2</v>
      </c>
      <c r="IL300" s="31">
        <v>2</v>
      </c>
      <c r="IM300" s="31">
        <v>2</v>
      </c>
      <c r="IN300" s="31">
        <v>2</v>
      </c>
      <c r="IO300" s="31">
        <v>2</v>
      </c>
      <c r="IP300" s="31">
        <v>2</v>
      </c>
      <c r="IT300" s="31">
        <v>1</v>
      </c>
      <c r="IU300" s="31">
        <v>2</v>
      </c>
      <c r="IV300" s="31">
        <v>2</v>
      </c>
      <c r="IW300" s="31">
        <v>2</v>
      </c>
      <c r="IX300" s="31">
        <v>2</v>
      </c>
      <c r="IY300" s="31">
        <v>2</v>
      </c>
      <c r="IZ300" s="31">
        <v>2</v>
      </c>
      <c r="JA300" s="31" t="s">
        <v>1710</v>
      </c>
      <c r="JD300" s="31">
        <v>2</v>
      </c>
      <c r="JE300" s="31">
        <v>2</v>
      </c>
      <c r="JF300" s="31">
        <v>2</v>
      </c>
      <c r="JG300" s="31">
        <v>2</v>
      </c>
      <c r="JH300" s="31">
        <v>2</v>
      </c>
      <c r="JI300" s="31">
        <v>2</v>
      </c>
      <c r="JJ300" s="31">
        <v>2</v>
      </c>
      <c r="JQ300" s="31" t="s">
        <v>1711</v>
      </c>
      <c r="JZ300" s="31">
        <v>2</v>
      </c>
      <c r="KA300" s="31" t="s">
        <v>1563</v>
      </c>
      <c r="KB300" s="31">
        <v>89</v>
      </c>
      <c r="KC300" s="31">
        <v>2</v>
      </c>
      <c r="KD300" s="31" t="s">
        <v>1711</v>
      </c>
      <c r="KE300" s="31">
        <v>70</v>
      </c>
      <c r="KF300" s="31" t="s">
        <v>361</v>
      </c>
      <c r="KG300" s="31" t="s">
        <v>377</v>
      </c>
      <c r="KH300" s="31">
        <v>70</v>
      </c>
      <c r="LA300" s="31" t="s">
        <v>360</v>
      </c>
      <c r="LB300" s="31" t="s">
        <v>359</v>
      </c>
      <c r="LC300" s="31">
        <v>2</v>
      </c>
      <c r="LE300" s="31" t="s">
        <v>359</v>
      </c>
      <c r="LF300" s="31">
        <v>2</v>
      </c>
      <c r="LG300" s="31">
        <v>2</v>
      </c>
      <c r="LH300" s="31">
        <v>1</v>
      </c>
      <c r="LI300" s="31">
        <v>2</v>
      </c>
      <c r="LK300" s="31">
        <v>2</v>
      </c>
      <c r="LM300" s="31">
        <v>2</v>
      </c>
      <c r="LO300" s="31">
        <v>2</v>
      </c>
      <c r="LQ300" s="31">
        <v>2</v>
      </c>
      <c r="LS300" s="31">
        <v>2</v>
      </c>
      <c r="LU300" s="31">
        <v>2</v>
      </c>
      <c r="LW300" s="31">
        <v>2</v>
      </c>
      <c r="LY300" s="31">
        <v>2</v>
      </c>
      <c r="MA300" s="31">
        <v>2</v>
      </c>
      <c r="MC300" s="31">
        <v>2</v>
      </c>
      <c r="ME300" s="31">
        <v>2</v>
      </c>
      <c r="MG300" s="31">
        <v>2</v>
      </c>
      <c r="MI300" s="31">
        <v>2</v>
      </c>
      <c r="MK300" s="31">
        <v>2</v>
      </c>
      <c r="MM300" s="31">
        <v>2</v>
      </c>
      <c r="MO300" s="31">
        <v>2</v>
      </c>
      <c r="MQ300" s="31">
        <v>2</v>
      </c>
      <c r="MS300" s="31">
        <v>2</v>
      </c>
      <c r="MU300" s="31">
        <v>2</v>
      </c>
      <c r="MW300" s="31">
        <v>2</v>
      </c>
      <c r="MY300" s="31" t="s">
        <v>355</v>
      </c>
      <c r="NA300" s="31">
        <v>2</v>
      </c>
      <c r="NC300" s="31">
        <v>2</v>
      </c>
      <c r="NE300" s="31">
        <v>2</v>
      </c>
      <c r="NG300" s="31">
        <v>2</v>
      </c>
      <c r="NI300" s="31">
        <v>2</v>
      </c>
      <c r="NK300" s="31">
        <v>2</v>
      </c>
      <c r="NM300" s="31">
        <v>2</v>
      </c>
      <c r="NO300" s="31">
        <v>2</v>
      </c>
      <c r="NQ300" s="31">
        <v>2</v>
      </c>
      <c r="NS300" s="31">
        <v>2</v>
      </c>
      <c r="NU300" s="31">
        <v>2</v>
      </c>
      <c r="NW300" s="31">
        <v>2</v>
      </c>
      <c r="NY300" s="31">
        <v>2</v>
      </c>
      <c r="OA300" s="31">
        <v>2</v>
      </c>
      <c r="OC300" s="31">
        <v>2</v>
      </c>
      <c r="OE300" s="31">
        <v>2</v>
      </c>
      <c r="OG300" s="31">
        <v>2</v>
      </c>
      <c r="OI300" s="31">
        <v>2</v>
      </c>
      <c r="OK300" s="31">
        <v>2</v>
      </c>
      <c r="OM300" s="31">
        <v>2</v>
      </c>
      <c r="OO300" s="31">
        <v>2</v>
      </c>
      <c r="OQ300" s="31" t="s">
        <v>355</v>
      </c>
      <c r="OS300" s="31">
        <v>2</v>
      </c>
      <c r="OU300" s="31">
        <v>2</v>
      </c>
      <c r="OW300" s="31">
        <v>2</v>
      </c>
      <c r="OY300" s="31">
        <v>2</v>
      </c>
      <c r="PA300" s="31">
        <v>2</v>
      </c>
      <c r="PC300" s="31">
        <v>2</v>
      </c>
      <c r="PE300" s="31">
        <v>2</v>
      </c>
      <c r="PG300" s="31">
        <v>2</v>
      </c>
      <c r="PI300" s="31">
        <v>1</v>
      </c>
      <c r="PJ300" s="31">
        <v>6</v>
      </c>
      <c r="PK300" s="31">
        <v>2</v>
      </c>
      <c r="PM300" s="31">
        <v>2</v>
      </c>
      <c r="PO300" s="31">
        <v>2</v>
      </c>
      <c r="PQ300" s="31">
        <v>2</v>
      </c>
      <c r="PS300" s="31">
        <v>2</v>
      </c>
      <c r="PU300" s="31">
        <v>2</v>
      </c>
      <c r="PW300" s="31">
        <v>2</v>
      </c>
      <c r="PY300" s="31">
        <v>2</v>
      </c>
      <c r="QA300" s="31">
        <v>2</v>
      </c>
      <c r="QC300" s="31">
        <v>2</v>
      </c>
      <c r="QE300" s="31">
        <v>2</v>
      </c>
      <c r="QG300" s="31">
        <v>2</v>
      </c>
      <c r="QI300" s="31" t="s">
        <v>355</v>
      </c>
      <c r="QK300" s="31">
        <v>2</v>
      </c>
      <c r="QL300" s="31">
        <v>2</v>
      </c>
      <c r="QM300" s="31">
        <v>2</v>
      </c>
      <c r="QN300" s="31">
        <v>2</v>
      </c>
      <c r="QO300" s="31">
        <v>2</v>
      </c>
      <c r="QP300" s="31">
        <v>2</v>
      </c>
      <c r="QQ300" s="31">
        <v>2</v>
      </c>
      <c r="QR300" s="31">
        <v>2</v>
      </c>
      <c r="QS300" s="31">
        <v>2</v>
      </c>
      <c r="QT300" s="31">
        <v>2</v>
      </c>
      <c r="QU300" s="31">
        <v>2</v>
      </c>
      <c r="QV300" s="31">
        <v>2</v>
      </c>
      <c r="QW300" s="31">
        <v>2</v>
      </c>
      <c r="QX300" s="31">
        <v>2</v>
      </c>
      <c r="QY300" s="31">
        <v>2</v>
      </c>
      <c r="QZ300" s="31">
        <v>2</v>
      </c>
      <c r="RA300" s="31">
        <v>2</v>
      </c>
      <c r="RB300" s="31">
        <v>2</v>
      </c>
      <c r="RC300" s="31">
        <v>2</v>
      </c>
      <c r="RD300" s="31">
        <v>2</v>
      </c>
      <c r="RE300" s="31">
        <v>2</v>
      </c>
      <c r="RF300" s="31">
        <v>2</v>
      </c>
      <c r="RG300" s="31">
        <v>2</v>
      </c>
      <c r="RH300" s="31">
        <v>2</v>
      </c>
      <c r="RI300" s="31">
        <v>1</v>
      </c>
      <c r="RJ300" s="31">
        <v>2</v>
      </c>
      <c r="RK300" s="31">
        <v>2</v>
      </c>
      <c r="RL300" s="31">
        <v>2</v>
      </c>
      <c r="RM300" s="31">
        <v>2</v>
      </c>
      <c r="RN300" s="31">
        <v>2</v>
      </c>
      <c r="RO300" s="31">
        <v>2</v>
      </c>
      <c r="RP300" s="31">
        <v>2</v>
      </c>
      <c r="RQ300" s="31">
        <v>2</v>
      </c>
      <c r="RR300" s="31">
        <v>2</v>
      </c>
      <c r="RS300" s="31">
        <v>1</v>
      </c>
      <c r="RT300" s="31" t="s">
        <v>1712</v>
      </c>
      <c r="RU300" s="31" t="s">
        <v>1712</v>
      </c>
      <c r="RX300" s="31">
        <v>5</v>
      </c>
      <c r="RY300" s="31">
        <v>2</v>
      </c>
      <c r="RZ300" s="31">
        <v>2</v>
      </c>
      <c r="SA300" s="31">
        <v>2</v>
      </c>
      <c r="SB300" s="31">
        <v>2</v>
      </c>
      <c r="SC300" s="31">
        <v>2</v>
      </c>
      <c r="SD300" s="31">
        <v>5</v>
      </c>
      <c r="SE300" s="31">
        <v>2</v>
      </c>
      <c r="SF300" s="31">
        <v>2</v>
      </c>
      <c r="SG300" s="31">
        <v>2</v>
      </c>
      <c r="SH300" s="31">
        <v>2</v>
      </c>
      <c r="SI300" s="31">
        <v>2</v>
      </c>
      <c r="SJ300" s="31">
        <v>2</v>
      </c>
      <c r="SK300" s="31">
        <v>2</v>
      </c>
      <c r="SL300" s="31">
        <v>2</v>
      </c>
      <c r="SM300" s="31" t="s">
        <v>1442</v>
      </c>
      <c r="SO300" s="31">
        <v>2</v>
      </c>
      <c r="SP300" s="31">
        <v>2</v>
      </c>
      <c r="SQ300" s="31">
        <v>2</v>
      </c>
      <c r="SR300" s="31">
        <v>2</v>
      </c>
      <c r="SS300" s="31">
        <v>1</v>
      </c>
      <c r="ST300" s="31">
        <v>2</v>
      </c>
      <c r="SU300" s="31">
        <v>2</v>
      </c>
      <c r="SV300" s="31">
        <v>1</v>
      </c>
      <c r="SZ300" s="31">
        <v>2</v>
      </c>
      <c r="TA300" s="31">
        <v>2</v>
      </c>
      <c r="TB300" s="31">
        <v>2</v>
      </c>
      <c r="TC300" s="31">
        <v>2</v>
      </c>
      <c r="TD300" s="31">
        <v>2</v>
      </c>
      <c r="TE300" s="31">
        <v>2</v>
      </c>
      <c r="TF300" s="31">
        <v>2</v>
      </c>
      <c r="TG300" s="31">
        <v>2</v>
      </c>
      <c r="TH300" s="31" t="s">
        <v>1442</v>
      </c>
      <c r="TJ300" s="31" t="s">
        <v>1442</v>
      </c>
      <c r="TQ300" s="31">
        <v>1</v>
      </c>
      <c r="TS300" s="31">
        <v>2</v>
      </c>
      <c r="TT300" s="31">
        <v>2</v>
      </c>
      <c r="TU300" s="31">
        <v>2</v>
      </c>
      <c r="TV300" s="31">
        <v>2</v>
      </c>
      <c r="TW300" s="31">
        <v>1</v>
      </c>
      <c r="TX300" s="31">
        <v>2</v>
      </c>
      <c r="TY300" s="31">
        <v>2</v>
      </c>
      <c r="TZ300" s="31">
        <v>1</v>
      </c>
      <c r="UA300" s="31">
        <v>1</v>
      </c>
    </row>
    <row r="301" spans="1:547" s="31" customFormat="1" ht="13.5" customHeight="1">
      <c r="A301" s="31">
        <f t="shared" si="4"/>
        <v>299</v>
      </c>
      <c r="B301" s="31">
        <v>300</v>
      </c>
      <c r="C301" s="31">
        <v>48</v>
      </c>
      <c r="D301" s="31" t="s">
        <v>1543</v>
      </c>
      <c r="E301" s="31" t="s">
        <v>1713</v>
      </c>
      <c r="H301" s="31">
        <v>42382</v>
      </c>
      <c r="I301" s="31">
        <v>21995</v>
      </c>
      <c r="J301" s="31">
        <v>1</v>
      </c>
      <c r="K301" s="31">
        <v>1</v>
      </c>
      <c r="L301" s="31">
        <v>5</v>
      </c>
      <c r="M301" s="31">
        <v>2</v>
      </c>
      <c r="N301" s="31">
        <v>1</v>
      </c>
      <c r="O301" s="31">
        <v>1</v>
      </c>
      <c r="P301" s="31">
        <v>4</v>
      </c>
      <c r="Q301" s="31">
        <v>2</v>
      </c>
      <c r="R301" s="31">
        <v>41671</v>
      </c>
      <c r="S301" s="31">
        <v>41671</v>
      </c>
      <c r="T301" s="31">
        <v>41913</v>
      </c>
      <c r="W301" s="31">
        <v>1</v>
      </c>
      <c r="X301" s="31">
        <v>2</v>
      </c>
      <c r="Y301" s="31">
        <v>2</v>
      </c>
      <c r="Z301" s="31">
        <v>2</v>
      </c>
      <c r="AA301" s="31">
        <v>2</v>
      </c>
      <c r="AB301" s="31">
        <v>2</v>
      </c>
      <c r="AC301" s="31">
        <v>2</v>
      </c>
      <c r="AD301" s="31">
        <v>2</v>
      </c>
      <c r="AE301" s="31">
        <v>3</v>
      </c>
      <c r="AF301" s="31">
        <v>1</v>
      </c>
      <c r="AG301" s="31">
        <v>1</v>
      </c>
      <c r="AH301" s="31">
        <v>1</v>
      </c>
      <c r="AI301" s="31">
        <v>6</v>
      </c>
      <c r="AJ301" s="31">
        <v>2</v>
      </c>
      <c r="AK301" s="31">
        <v>4</v>
      </c>
      <c r="AL301" s="31">
        <v>2</v>
      </c>
      <c r="AN301" s="31">
        <v>1</v>
      </c>
      <c r="AO301" s="31">
        <v>2</v>
      </c>
      <c r="AP301" s="31">
        <v>1</v>
      </c>
      <c r="AQ301" s="31">
        <v>1</v>
      </c>
      <c r="AR301" s="31">
        <v>1</v>
      </c>
      <c r="AS301" s="31">
        <v>2</v>
      </c>
      <c r="AT301" s="31">
        <v>2</v>
      </c>
      <c r="AU301" s="31">
        <v>2</v>
      </c>
      <c r="AW301" s="31">
        <v>1</v>
      </c>
      <c r="AX301" s="31">
        <v>1</v>
      </c>
      <c r="AY301" s="31">
        <v>1</v>
      </c>
      <c r="AZ301" s="31">
        <v>1</v>
      </c>
      <c r="BA301" s="31">
        <v>1</v>
      </c>
      <c r="BB301" s="31">
        <v>1</v>
      </c>
      <c r="BD301" s="31">
        <v>1</v>
      </c>
      <c r="BE301" s="31">
        <v>1</v>
      </c>
      <c r="BF301" s="31">
        <v>1</v>
      </c>
      <c r="BG301" s="31">
        <v>1</v>
      </c>
      <c r="BH301" s="31">
        <v>1</v>
      </c>
      <c r="BI301" s="31">
        <v>1</v>
      </c>
      <c r="BK301" s="31">
        <v>1</v>
      </c>
      <c r="BL301" s="31">
        <v>2</v>
      </c>
      <c r="BM301" s="31">
        <v>2</v>
      </c>
      <c r="BN301" s="31">
        <v>2</v>
      </c>
      <c r="BO301" s="31">
        <v>2</v>
      </c>
      <c r="BP301" s="31">
        <v>2</v>
      </c>
      <c r="BQ301" s="31">
        <v>1</v>
      </c>
      <c r="BT301" s="31">
        <v>2</v>
      </c>
      <c r="BU301" s="31">
        <v>2</v>
      </c>
      <c r="BV301" s="31">
        <v>2</v>
      </c>
      <c r="BW301" s="31">
        <v>2</v>
      </c>
      <c r="BX301" s="31">
        <v>2</v>
      </c>
      <c r="BY301" s="31">
        <v>1</v>
      </c>
      <c r="BZ301" s="31">
        <v>2</v>
      </c>
      <c r="CA301" s="31">
        <v>2</v>
      </c>
      <c r="CD301" s="31">
        <v>1</v>
      </c>
      <c r="CH301" s="31">
        <v>1</v>
      </c>
      <c r="CM301" s="31">
        <v>23</v>
      </c>
      <c r="CN301" s="31">
        <v>25</v>
      </c>
      <c r="CO301" s="31">
        <v>17</v>
      </c>
      <c r="CP301" s="31">
        <v>19</v>
      </c>
      <c r="CQ301" s="31">
        <v>11</v>
      </c>
      <c r="CR301" s="31">
        <v>13</v>
      </c>
      <c r="CS301" s="31">
        <v>5</v>
      </c>
      <c r="CT301" s="31">
        <v>7</v>
      </c>
      <c r="DA301" s="31">
        <v>4</v>
      </c>
      <c r="DB301" s="31">
        <v>2</v>
      </c>
      <c r="DC301" s="31">
        <v>3</v>
      </c>
      <c r="DF301" s="31">
        <v>3</v>
      </c>
      <c r="DG301" s="31">
        <v>4</v>
      </c>
      <c r="DH301" s="31">
        <v>3</v>
      </c>
      <c r="DI301" s="31">
        <v>2</v>
      </c>
      <c r="DJ301" s="31">
        <v>2</v>
      </c>
      <c r="DK301" s="31">
        <v>0</v>
      </c>
      <c r="DL301" s="31">
        <v>1</v>
      </c>
      <c r="DM301" s="31">
        <v>1</v>
      </c>
      <c r="DN301" s="31">
        <v>0</v>
      </c>
      <c r="DO301" s="31">
        <v>2</v>
      </c>
      <c r="DP301" s="31">
        <v>4</v>
      </c>
      <c r="DQ301" s="31">
        <v>2</v>
      </c>
      <c r="DR301" s="31">
        <v>24</v>
      </c>
      <c r="DS301" s="31">
        <v>1.0274261603375501</v>
      </c>
      <c r="EV301" s="31">
        <v>2</v>
      </c>
      <c r="EW301" s="31">
        <v>2</v>
      </c>
      <c r="EX301" s="31">
        <v>2</v>
      </c>
      <c r="EY301" s="31">
        <v>2</v>
      </c>
      <c r="FA301" s="31">
        <v>1</v>
      </c>
      <c r="FB301" s="31">
        <v>1</v>
      </c>
      <c r="FC301" s="31">
        <v>1</v>
      </c>
      <c r="FD301" s="31">
        <v>105</v>
      </c>
      <c r="FE301" s="31">
        <v>104</v>
      </c>
      <c r="FF301" s="31">
        <v>0.254</v>
      </c>
      <c r="FG301" s="31">
        <v>0.67800000000000005</v>
      </c>
      <c r="FI301" s="31">
        <v>94.47</v>
      </c>
      <c r="FK301" s="31">
        <v>2</v>
      </c>
      <c r="FL301" s="31">
        <v>2</v>
      </c>
      <c r="FM301" s="31">
        <v>2</v>
      </c>
      <c r="FN301" s="31">
        <v>2</v>
      </c>
      <c r="FO301" s="31">
        <v>2</v>
      </c>
      <c r="FP301" s="31">
        <v>1</v>
      </c>
      <c r="FQ301" s="31">
        <v>2</v>
      </c>
      <c r="FR301" s="31">
        <v>2</v>
      </c>
      <c r="FS301" s="31">
        <v>4</v>
      </c>
      <c r="FT301" s="31">
        <v>2</v>
      </c>
      <c r="FU301" s="31">
        <v>2</v>
      </c>
      <c r="FV301" s="31">
        <v>2</v>
      </c>
      <c r="FW301" s="31">
        <v>1</v>
      </c>
      <c r="FX301" s="31">
        <v>1</v>
      </c>
      <c r="FY301" s="31">
        <v>2</v>
      </c>
      <c r="GA301" s="31">
        <v>2</v>
      </c>
      <c r="GB301" s="31">
        <v>2</v>
      </c>
      <c r="GC301" s="31">
        <v>2</v>
      </c>
      <c r="GE301" s="31">
        <v>2</v>
      </c>
      <c r="GH301" s="31">
        <v>1</v>
      </c>
      <c r="GJ301" s="31">
        <v>2</v>
      </c>
      <c r="GL301" s="31">
        <v>1</v>
      </c>
      <c r="GM301" s="31">
        <v>41913</v>
      </c>
      <c r="GO301" s="31">
        <v>2</v>
      </c>
      <c r="GQ301" s="31">
        <v>2</v>
      </c>
      <c r="GS301" s="31">
        <v>2</v>
      </c>
      <c r="GU301" s="31">
        <v>2</v>
      </c>
      <c r="GW301" s="31">
        <v>2</v>
      </c>
      <c r="GY301" s="31">
        <v>2</v>
      </c>
      <c r="HA301" s="31">
        <v>2</v>
      </c>
      <c r="HB301" s="31" t="s">
        <v>355</v>
      </c>
      <c r="HM301" s="31">
        <v>2</v>
      </c>
      <c r="HP301" s="31">
        <v>2</v>
      </c>
      <c r="HQ301" s="31">
        <v>2</v>
      </c>
      <c r="HR301" s="31">
        <v>2</v>
      </c>
      <c r="HS301" s="31">
        <v>2</v>
      </c>
      <c r="HT301" s="31">
        <v>2</v>
      </c>
      <c r="HU301" s="31">
        <v>2</v>
      </c>
      <c r="HV301" s="31">
        <v>2</v>
      </c>
      <c r="HW301" s="31" t="s">
        <v>1547</v>
      </c>
      <c r="HZ301" s="31">
        <v>2</v>
      </c>
      <c r="IA301" s="31">
        <v>2</v>
      </c>
      <c r="IB301" s="31">
        <v>2</v>
      </c>
      <c r="IC301" s="31">
        <v>2</v>
      </c>
      <c r="ID301" s="31">
        <v>2</v>
      </c>
      <c r="IE301" s="31">
        <v>2</v>
      </c>
      <c r="IF301" s="31">
        <v>2</v>
      </c>
      <c r="IJ301" s="31">
        <v>2</v>
      </c>
      <c r="IK301" s="31">
        <v>2</v>
      </c>
      <c r="IL301" s="31">
        <v>2</v>
      </c>
      <c r="IM301" s="31">
        <v>2</v>
      </c>
      <c r="IN301" s="31">
        <v>2</v>
      </c>
      <c r="IO301" s="31">
        <v>2</v>
      </c>
      <c r="IP301" s="31">
        <v>2</v>
      </c>
      <c r="IT301" s="31">
        <v>2</v>
      </c>
      <c r="IU301" s="31">
        <v>2</v>
      </c>
      <c r="IV301" s="31">
        <v>2</v>
      </c>
      <c r="IW301" s="31">
        <v>2</v>
      </c>
      <c r="IX301" s="31">
        <v>2</v>
      </c>
      <c r="IY301" s="31">
        <v>2</v>
      </c>
      <c r="IZ301" s="31">
        <v>2</v>
      </c>
      <c r="JD301" s="31">
        <v>2</v>
      </c>
      <c r="JE301" s="31">
        <v>2</v>
      </c>
      <c r="JF301" s="31">
        <v>2</v>
      </c>
      <c r="JG301" s="31">
        <v>2</v>
      </c>
      <c r="JH301" s="31">
        <v>2</v>
      </c>
      <c r="JI301" s="31">
        <v>2</v>
      </c>
      <c r="JJ301" s="31">
        <v>2</v>
      </c>
      <c r="JT301" s="31" t="s">
        <v>1714</v>
      </c>
      <c r="JZ301" s="31">
        <v>1</v>
      </c>
      <c r="KC301" s="31">
        <v>2</v>
      </c>
      <c r="KD301" s="31" t="s">
        <v>1436</v>
      </c>
      <c r="KE301" s="31">
        <v>71</v>
      </c>
      <c r="LA301" s="31" t="s">
        <v>375</v>
      </c>
      <c r="LB301" s="31" t="s">
        <v>364</v>
      </c>
      <c r="LC301" s="31">
        <v>2</v>
      </c>
      <c r="LE301" s="31" t="s">
        <v>360</v>
      </c>
      <c r="LF301" s="31">
        <v>2</v>
      </c>
      <c r="LG301" s="31">
        <v>2</v>
      </c>
      <c r="LH301" s="31">
        <v>1</v>
      </c>
      <c r="LI301" s="31">
        <v>2</v>
      </c>
      <c r="LK301" s="31">
        <v>2</v>
      </c>
      <c r="LM301" s="31">
        <v>2</v>
      </c>
      <c r="LO301" s="31">
        <v>2</v>
      </c>
      <c r="LQ301" s="31">
        <v>2</v>
      </c>
      <c r="LS301" s="31">
        <v>2</v>
      </c>
      <c r="LU301" s="31">
        <v>2</v>
      </c>
      <c r="LW301" s="31">
        <v>2</v>
      </c>
      <c r="LY301" s="31">
        <v>2</v>
      </c>
      <c r="MA301" s="31">
        <v>2</v>
      </c>
      <c r="MC301" s="31">
        <v>2</v>
      </c>
      <c r="ME301" s="31">
        <v>2</v>
      </c>
      <c r="MG301" s="31">
        <v>2</v>
      </c>
      <c r="MI301" s="31">
        <v>2</v>
      </c>
      <c r="MK301" s="31">
        <v>2</v>
      </c>
      <c r="MM301" s="31">
        <v>2</v>
      </c>
      <c r="MO301" s="31">
        <v>2</v>
      </c>
      <c r="MQ301" s="31">
        <v>2</v>
      </c>
      <c r="MS301" s="31">
        <v>2</v>
      </c>
      <c r="MU301" s="31">
        <v>2</v>
      </c>
      <c r="MW301" s="31">
        <v>2</v>
      </c>
      <c r="MY301" s="31" t="s">
        <v>355</v>
      </c>
      <c r="NA301" s="31">
        <v>2</v>
      </c>
      <c r="NC301" s="31">
        <v>2</v>
      </c>
      <c r="NE301" s="31">
        <v>2</v>
      </c>
      <c r="NG301" s="31">
        <v>2</v>
      </c>
      <c r="NI301" s="31">
        <v>2</v>
      </c>
      <c r="NK301" s="31">
        <v>2</v>
      </c>
      <c r="NM301" s="31">
        <v>2</v>
      </c>
      <c r="NO301" s="31">
        <v>2</v>
      </c>
      <c r="NQ301" s="31">
        <v>2</v>
      </c>
      <c r="NS301" s="31">
        <v>2</v>
      </c>
      <c r="NU301" s="31">
        <v>2</v>
      </c>
      <c r="NW301" s="31">
        <v>2</v>
      </c>
      <c r="NY301" s="31">
        <v>2</v>
      </c>
      <c r="OA301" s="31">
        <v>2</v>
      </c>
      <c r="OC301" s="31">
        <v>2</v>
      </c>
      <c r="OE301" s="31">
        <v>2</v>
      </c>
      <c r="OG301" s="31">
        <v>2</v>
      </c>
      <c r="OI301" s="31">
        <v>2</v>
      </c>
      <c r="OK301" s="31">
        <v>2</v>
      </c>
      <c r="OM301" s="31">
        <v>2</v>
      </c>
      <c r="OO301" s="31">
        <v>2</v>
      </c>
      <c r="OQ301" s="31" t="s">
        <v>355</v>
      </c>
      <c r="OS301" s="31">
        <v>2</v>
      </c>
      <c r="OU301" s="31">
        <v>2</v>
      </c>
      <c r="OW301" s="31">
        <v>2</v>
      </c>
      <c r="OY301" s="31">
        <v>2</v>
      </c>
      <c r="PA301" s="31">
        <v>2</v>
      </c>
      <c r="PC301" s="31">
        <v>2</v>
      </c>
      <c r="PE301" s="31">
        <v>1</v>
      </c>
      <c r="PG301" s="31">
        <v>2</v>
      </c>
      <c r="PI301" s="31">
        <v>2</v>
      </c>
      <c r="PK301" s="31">
        <v>2</v>
      </c>
      <c r="PM301" s="31">
        <v>2</v>
      </c>
      <c r="PO301" s="31">
        <v>2</v>
      </c>
      <c r="PQ301" s="31">
        <v>2</v>
      </c>
      <c r="PS301" s="31">
        <v>2</v>
      </c>
      <c r="PU301" s="31">
        <v>2</v>
      </c>
      <c r="PW301" s="31">
        <v>2</v>
      </c>
      <c r="PY301" s="31">
        <v>2</v>
      </c>
      <c r="QA301" s="31">
        <v>2</v>
      </c>
      <c r="QC301" s="31">
        <v>2</v>
      </c>
      <c r="QE301" s="31">
        <v>2</v>
      </c>
      <c r="QG301" s="31">
        <v>2</v>
      </c>
      <c r="QI301" s="31" t="s">
        <v>355</v>
      </c>
      <c r="QK301" s="31">
        <v>2</v>
      </c>
      <c r="QL301" s="31">
        <v>2</v>
      </c>
      <c r="QM301" s="31">
        <v>2</v>
      </c>
      <c r="QN301" s="31">
        <v>2</v>
      </c>
      <c r="QO301" s="31">
        <v>2</v>
      </c>
      <c r="QP301" s="31">
        <v>2</v>
      </c>
      <c r="QQ301" s="31">
        <v>2</v>
      </c>
      <c r="QR301" s="31">
        <v>2</v>
      </c>
      <c r="QS301" s="31">
        <v>2</v>
      </c>
      <c r="QT301" s="31">
        <v>2</v>
      </c>
      <c r="QU301" s="31">
        <v>2</v>
      </c>
      <c r="QV301" s="31">
        <v>2</v>
      </c>
      <c r="QW301" s="31">
        <v>2</v>
      </c>
      <c r="QX301" s="31">
        <v>2</v>
      </c>
      <c r="QY301" s="31">
        <v>2</v>
      </c>
      <c r="QZ301" s="31">
        <v>2</v>
      </c>
      <c r="RA301" s="31">
        <v>2</v>
      </c>
      <c r="RB301" s="31">
        <v>2</v>
      </c>
      <c r="RC301" s="31">
        <v>2</v>
      </c>
      <c r="RD301" s="31">
        <v>2</v>
      </c>
      <c r="RE301" s="31">
        <v>2</v>
      </c>
      <c r="RF301" s="31">
        <v>2</v>
      </c>
      <c r="RG301" s="31">
        <v>2</v>
      </c>
      <c r="RH301" s="31">
        <v>2</v>
      </c>
      <c r="RI301" s="31">
        <v>2</v>
      </c>
      <c r="RJ301" s="31">
        <v>2</v>
      </c>
      <c r="RK301" s="31">
        <v>2</v>
      </c>
      <c r="RL301" s="31">
        <v>2</v>
      </c>
      <c r="RM301" s="31">
        <v>2</v>
      </c>
      <c r="RN301" s="31">
        <v>2</v>
      </c>
      <c r="RO301" s="31">
        <v>2</v>
      </c>
      <c r="RP301" s="31">
        <v>2</v>
      </c>
      <c r="RQ301" s="31">
        <v>2</v>
      </c>
      <c r="RR301" s="31">
        <v>2</v>
      </c>
      <c r="RS301" s="31">
        <v>2</v>
      </c>
      <c r="RT301" s="31" t="s">
        <v>1644</v>
      </c>
      <c r="RU301" s="31" t="s">
        <v>1644</v>
      </c>
      <c r="RX301" s="31">
        <v>5</v>
      </c>
      <c r="RY301" s="31">
        <v>2</v>
      </c>
      <c r="RZ301" s="31">
        <v>2</v>
      </c>
      <c r="SA301" s="31">
        <v>2</v>
      </c>
      <c r="SB301" s="31">
        <v>2</v>
      </c>
      <c r="SC301" s="31">
        <v>2</v>
      </c>
      <c r="SD301" s="31">
        <v>5</v>
      </c>
      <c r="SE301" s="31">
        <v>2</v>
      </c>
      <c r="SF301" s="31">
        <v>2</v>
      </c>
      <c r="SG301" s="31">
        <v>2</v>
      </c>
      <c r="SH301" s="31">
        <v>2</v>
      </c>
      <c r="SI301" s="31">
        <v>2</v>
      </c>
      <c r="SJ301" s="31">
        <v>2</v>
      </c>
      <c r="SK301" s="31">
        <v>2</v>
      </c>
      <c r="SL301" s="31">
        <v>2</v>
      </c>
      <c r="SM301" s="31" t="s">
        <v>1550</v>
      </c>
      <c r="SO301" s="31">
        <v>2</v>
      </c>
      <c r="SP301" s="31">
        <v>2</v>
      </c>
      <c r="SQ301" s="31">
        <v>2</v>
      </c>
      <c r="SR301" s="31">
        <v>2</v>
      </c>
      <c r="SS301" s="31">
        <v>2</v>
      </c>
      <c r="ST301" s="31">
        <v>2</v>
      </c>
      <c r="SU301" s="31">
        <v>2</v>
      </c>
      <c r="SV301" s="31">
        <v>1</v>
      </c>
      <c r="SW301" s="31" t="s">
        <v>1442</v>
      </c>
      <c r="SX301" s="31">
        <v>2</v>
      </c>
      <c r="SZ301" s="31">
        <v>2</v>
      </c>
      <c r="TA301" s="31">
        <v>2</v>
      </c>
      <c r="TB301" s="31">
        <v>2</v>
      </c>
      <c r="TC301" s="31">
        <v>2</v>
      </c>
      <c r="TD301" s="31">
        <v>1</v>
      </c>
      <c r="TE301" s="31">
        <v>1</v>
      </c>
      <c r="TF301" s="31">
        <v>1</v>
      </c>
      <c r="TG301" s="31">
        <v>2</v>
      </c>
      <c r="TH301" s="31" t="s">
        <v>1442</v>
      </c>
      <c r="TJ301" s="31" t="s">
        <v>1550</v>
      </c>
      <c r="TK301" s="31" t="s">
        <v>1442</v>
      </c>
      <c r="TL301" s="31" t="s">
        <v>1442</v>
      </c>
      <c r="TM301" s="31" t="s">
        <v>1442</v>
      </c>
      <c r="TQ301" s="31">
        <v>8</v>
      </c>
      <c r="TS301" s="31">
        <v>2</v>
      </c>
      <c r="TT301" s="31">
        <v>2</v>
      </c>
      <c r="TU301" s="31">
        <v>2</v>
      </c>
      <c r="TV301" s="31">
        <v>2</v>
      </c>
      <c r="TW301" s="31">
        <v>2</v>
      </c>
      <c r="TX301" s="31">
        <v>2</v>
      </c>
      <c r="TY301" s="31">
        <v>2</v>
      </c>
      <c r="TZ301" s="31">
        <v>1</v>
      </c>
      <c r="UA301" s="31">
        <v>1</v>
      </c>
    </row>
    <row r="302" spans="1:547" s="31" customFormat="1" ht="13.5" customHeight="1">
      <c r="A302" s="31">
        <f t="shared" si="4"/>
        <v>300</v>
      </c>
      <c r="B302" s="31">
        <v>301</v>
      </c>
      <c r="C302" s="31">
        <v>49</v>
      </c>
      <c r="D302" s="31" t="s">
        <v>1543</v>
      </c>
      <c r="E302" s="31" t="s">
        <v>1715</v>
      </c>
      <c r="H302" s="31">
        <v>42403</v>
      </c>
      <c r="I302" s="31">
        <v>17913</v>
      </c>
      <c r="J302" s="31">
        <v>1</v>
      </c>
      <c r="K302" s="31">
        <v>1</v>
      </c>
      <c r="L302" s="31">
        <v>2</v>
      </c>
      <c r="M302" s="31">
        <v>1</v>
      </c>
      <c r="N302" s="31">
        <v>1</v>
      </c>
      <c r="O302" s="31">
        <v>1</v>
      </c>
      <c r="P302" s="31">
        <v>1</v>
      </c>
      <c r="Q302" s="31">
        <v>1</v>
      </c>
      <c r="R302" s="31">
        <v>41334</v>
      </c>
      <c r="S302" s="31">
        <v>41334</v>
      </c>
      <c r="T302" s="31">
        <v>41913</v>
      </c>
      <c r="W302" s="31">
        <v>1</v>
      </c>
      <c r="X302" s="31">
        <v>2</v>
      </c>
      <c r="Y302" s="31">
        <v>2</v>
      </c>
      <c r="Z302" s="31">
        <v>2</v>
      </c>
      <c r="AA302" s="31">
        <v>2</v>
      </c>
      <c r="AB302" s="31">
        <v>2</v>
      </c>
      <c r="AC302" s="31">
        <v>2</v>
      </c>
      <c r="AD302" s="31">
        <v>1</v>
      </c>
      <c r="AE302" s="31">
        <v>3</v>
      </c>
      <c r="AF302" s="31">
        <v>3</v>
      </c>
      <c r="AG302" s="31">
        <v>3</v>
      </c>
      <c r="AH302" s="31">
        <v>2</v>
      </c>
      <c r="AI302" s="31">
        <v>6</v>
      </c>
      <c r="AJ302" s="31">
        <v>1</v>
      </c>
      <c r="AK302" s="31">
        <v>4</v>
      </c>
      <c r="AL302" s="31">
        <v>2</v>
      </c>
      <c r="AN302" s="31">
        <v>1</v>
      </c>
      <c r="AO302" s="31">
        <v>2</v>
      </c>
      <c r="AP302" s="31">
        <v>1</v>
      </c>
      <c r="AQ302" s="31">
        <v>2</v>
      </c>
      <c r="AR302" s="31">
        <v>2</v>
      </c>
      <c r="AS302" s="31">
        <v>2</v>
      </c>
      <c r="AT302" s="31">
        <v>2</v>
      </c>
      <c r="AU302" s="31">
        <v>2</v>
      </c>
      <c r="AW302" s="31">
        <v>1</v>
      </c>
      <c r="AX302" s="31">
        <v>1</v>
      </c>
      <c r="AY302" s="31">
        <v>1</v>
      </c>
      <c r="AZ302" s="31">
        <v>2</v>
      </c>
      <c r="BA302" s="31">
        <v>2</v>
      </c>
      <c r="BB302" s="31">
        <v>2</v>
      </c>
      <c r="BD302" s="31">
        <v>2</v>
      </c>
      <c r="BE302" s="31">
        <v>2</v>
      </c>
      <c r="BF302" s="31">
        <v>2</v>
      </c>
      <c r="BG302" s="31">
        <v>2</v>
      </c>
      <c r="BH302" s="31">
        <v>2</v>
      </c>
      <c r="BI302" s="31">
        <v>2</v>
      </c>
      <c r="BK302" s="31">
        <v>1</v>
      </c>
      <c r="BL302" s="31">
        <v>2</v>
      </c>
      <c r="BM302" s="31">
        <v>1</v>
      </c>
      <c r="BN302" s="31">
        <v>2</v>
      </c>
      <c r="BO302" s="31">
        <v>2</v>
      </c>
      <c r="BP302" s="31">
        <v>2</v>
      </c>
      <c r="BQ302" s="31">
        <v>2</v>
      </c>
      <c r="BT302" s="31">
        <v>2</v>
      </c>
      <c r="BU302" s="31">
        <v>1</v>
      </c>
      <c r="BV302" s="31">
        <v>2</v>
      </c>
      <c r="BW302" s="31">
        <v>2</v>
      </c>
      <c r="BX302" s="31">
        <v>2</v>
      </c>
      <c r="BY302" s="31">
        <v>1</v>
      </c>
      <c r="BZ302" s="31">
        <v>2</v>
      </c>
      <c r="CA302" s="31">
        <v>2</v>
      </c>
      <c r="CB302" s="31">
        <v>1</v>
      </c>
      <c r="CC302" s="31">
        <v>2</v>
      </c>
      <c r="CD302" s="31">
        <v>1</v>
      </c>
      <c r="CH302" s="31">
        <v>2</v>
      </c>
      <c r="CM302" s="31">
        <v>15</v>
      </c>
      <c r="CN302" s="31">
        <v>21</v>
      </c>
      <c r="CO302" s="31">
        <v>1</v>
      </c>
      <c r="CP302" s="31">
        <v>4</v>
      </c>
      <c r="CQ302" s="31">
        <v>9</v>
      </c>
      <c r="CR302" s="31">
        <v>27</v>
      </c>
      <c r="DA302" s="31">
        <v>4</v>
      </c>
      <c r="DB302" s="31">
        <v>1</v>
      </c>
      <c r="DC302" s="31">
        <v>6</v>
      </c>
      <c r="DD302" s="31">
        <v>2</v>
      </c>
      <c r="DE302" s="31">
        <v>4</v>
      </c>
      <c r="DF302" s="31">
        <v>3</v>
      </c>
      <c r="DG302" s="31">
        <v>4</v>
      </c>
      <c r="DH302" s="31">
        <v>3</v>
      </c>
      <c r="DI302" s="31">
        <v>3</v>
      </c>
      <c r="DJ302" s="31">
        <v>1</v>
      </c>
      <c r="DK302" s="31">
        <v>1</v>
      </c>
      <c r="DL302" s="31">
        <v>2</v>
      </c>
      <c r="DM302" s="31">
        <v>1</v>
      </c>
      <c r="DN302" s="31">
        <v>0</v>
      </c>
      <c r="DO302" s="31">
        <v>2</v>
      </c>
      <c r="DP302" s="31">
        <v>4</v>
      </c>
      <c r="DQ302" s="31">
        <v>4</v>
      </c>
      <c r="DR302" s="31">
        <v>28</v>
      </c>
      <c r="DS302" s="31">
        <v>0.569457436856875</v>
      </c>
      <c r="EV302" s="31">
        <v>1</v>
      </c>
      <c r="EW302" s="31">
        <v>2</v>
      </c>
      <c r="EX302" s="31">
        <v>2</v>
      </c>
      <c r="EY302" s="31">
        <v>2</v>
      </c>
      <c r="FD302" s="31">
        <v>53</v>
      </c>
      <c r="FE302" s="31">
        <v>50</v>
      </c>
      <c r="FF302" s="31">
        <v>0.37</v>
      </c>
      <c r="FG302" s="31">
        <v>1.05</v>
      </c>
      <c r="FH302" s="31">
        <v>41</v>
      </c>
      <c r="FK302" s="31">
        <v>1</v>
      </c>
      <c r="FL302" s="31">
        <v>2</v>
      </c>
      <c r="FM302" s="31">
        <v>1</v>
      </c>
      <c r="FN302" s="31">
        <v>2</v>
      </c>
      <c r="FO302" s="31">
        <v>2</v>
      </c>
      <c r="FP302" s="31">
        <v>2</v>
      </c>
      <c r="FQ302" s="31">
        <v>2</v>
      </c>
      <c r="FR302" s="31">
        <v>2</v>
      </c>
      <c r="FS302" s="31">
        <v>4</v>
      </c>
      <c r="FT302" s="31">
        <v>2</v>
      </c>
      <c r="FU302" s="31">
        <v>2</v>
      </c>
      <c r="FV302" s="31">
        <v>2</v>
      </c>
      <c r="FW302" s="31">
        <v>1</v>
      </c>
      <c r="FX302" s="31">
        <v>1</v>
      </c>
      <c r="FY302" s="31">
        <v>2</v>
      </c>
      <c r="GA302" s="31">
        <v>2</v>
      </c>
      <c r="GB302" s="31">
        <v>2</v>
      </c>
      <c r="GC302" s="31">
        <v>2</v>
      </c>
      <c r="GE302" s="31">
        <v>2</v>
      </c>
      <c r="GH302" s="31">
        <v>1</v>
      </c>
      <c r="GJ302" s="31">
        <v>2</v>
      </c>
      <c r="GL302" s="31">
        <v>1</v>
      </c>
      <c r="GM302" s="31">
        <v>41944</v>
      </c>
      <c r="GO302" s="31">
        <v>2</v>
      </c>
      <c r="GQ302" s="31">
        <v>1</v>
      </c>
      <c r="GR302" s="31" t="s">
        <v>1553</v>
      </c>
      <c r="GS302" s="31">
        <v>2</v>
      </c>
      <c r="GU302" s="31">
        <v>2</v>
      </c>
      <c r="GW302" s="31">
        <v>2</v>
      </c>
      <c r="GY302" s="31">
        <v>2</v>
      </c>
      <c r="HA302" s="31">
        <v>2</v>
      </c>
      <c r="HB302" s="31" t="s">
        <v>355</v>
      </c>
      <c r="HM302" s="31">
        <v>2</v>
      </c>
      <c r="HP302" s="31">
        <v>2</v>
      </c>
      <c r="HQ302" s="31">
        <v>2</v>
      </c>
      <c r="HR302" s="31">
        <v>2</v>
      </c>
      <c r="HS302" s="31">
        <v>2</v>
      </c>
      <c r="HT302" s="31">
        <v>2</v>
      </c>
      <c r="HU302" s="31">
        <v>2</v>
      </c>
      <c r="HV302" s="31">
        <v>2</v>
      </c>
      <c r="HW302" s="31" t="s">
        <v>1547</v>
      </c>
      <c r="HZ302" s="31">
        <v>2</v>
      </c>
      <c r="IA302" s="31">
        <v>2</v>
      </c>
      <c r="IB302" s="31">
        <v>2</v>
      </c>
      <c r="IC302" s="31">
        <v>2</v>
      </c>
      <c r="ID302" s="31">
        <v>2</v>
      </c>
      <c r="IE302" s="31">
        <v>2</v>
      </c>
      <c r="IF302" s="31">
        <v>2</v>
      </c>
      <c r="IJ302" s="31">
        <v>2</v>
      </c>
      <c r="IK302" s="31">
        <v>2</v>
      </c>
      <c r="IL302" s="31">
        <v>2</v>
      </c>
      <c r="IM302" s="31">
        <v>2</v>
      </c>
      <c r="IN302" s="31">
        <v>2</v>
      </c>
      <c r="IO302" s="31">
        <v>2</v>
      </c>
      <c r="IP302" s="31">
        <v>2</v>
      </c>
      <c r="IT302" s="31">
        <v>2</v>
      </c>
      <c r="IU302" s="31">
        <v>2</v>
      </c>
      <c r="IV302" s="31">
        <v>2</v>
      </c>
      <c r="IW302" s="31">
        <v>2</v>
      </c>
      <c r="IX302" s="31">
        <v>2</v>
      </c>
      <c r="IY302" s="31">
        <v>2</v>
      </c>
      <c r="IZ302" s="31">
        <v>2</v>
      </c>
      <c r="JD302" s="31">
        <v>2</v>
      </c>
      <c r="JE302" s="31">
        <v>2</v>
      </c>
      <c r="JF302" s="31">
        <v>2</v>
      </c>
      <c r="JG302" s="31">
        <v>2</v>
      </c>
      <c r="JH302" s="31">
        <v>2</v>
      </c>
      <c r="JI302" s="31">
        <v>2</v>
      </c>
      <c r="JJ302" s="31">
        <v>2</v>
      </c>
      <c r="JZ302" s="31">
        <v>2</v>
      </c>
      <c r="KA302" s="31" t="s">
        <v>368</v>
      </c>
      <c r="KB302" s="31">
        <v>72</v>
      </c>
      <c r="KC302" s="31">
        <v>1</v>
      </c>
      <c r="KF302" s="31" t="s">
        <v>1716</v>
      </c>
      <c r="KG302" s="31" t="s">
        <v>1711</v>
      </c>
      <c r="KH302" s="31">
        <v>70</v>
      </c>
      <c r="KI302" s="31" t="s">
        <v>1716</v>
      </c>
      <c r="KJ302" s="31" t="s">
        <v>1711</v>
      </c>
      <c r="KK302" s="31">
        <v>68</v>
      </c>
      <c r="LA302" s="31" t="s">
        <v>1717</v>
      </c>
      <c r="LB302" s="31" t="s">
        <v>1648</v>
      </c>
      <c r="LC302" s="31">
        <v>2</v>
      </c>
      <c r="LE302" s="31" t="s">
        <v>373</v>
      </c>
      <c r="LF302" s="31">
        <v>2</v>
      </c>
      <c r="LG302" s="31">
        <v>2</v>
      </c>
      <c r="LH302" s="31">
        <v>2</v>
      </c>
      <c r="LI302" s="31">
        <v>2</v>
      </c>
      <c r="LK302" s="31">
        <v>2</v>
      </c>
      <c r="LM302" s="31">
        <v>2</v>
      </c>
      <c r="LO302" s="31">
        <v>2</v>
      </c>
      <c r="LQ302" s="31">
        <v>2</v>
      </c>
      <c r="LS302" s="31">
        <v>2</v>
      </c>
      <c r="LU302" s="31">
        <v>2</v>
      </c>
      <c r="LW302" s="31">
        <v>2</v>
      </c>
      <c r="LY302" s="31">
        <v>2</v>
      </c>
      <c r="MA302" s="31">
        <v>2</v>
      </c>
      <c r="MC302" s="31">
        <v>2</v>
      </c>
      <c r="ME302" s="31">
        <v>2</v>
      </c>
      <c r="MG302" s="31">
        <v>2</v>
      </c>
      <c r="MI302" s="31">
        <v>2</v>
      </c>
      <c r="MK302" s="31">
        <v>2</v>
      </c>
      <c r="MM302" s="31">
        <v>2</v>
      </c>
      <c r="MO302" s="31">
        <v>2</v>
      </c>
      <c r="MQ302" s="31">
        <v>2</v>
      </c>
      <c r="MS302" s="31">
        <v>2</v>
      </c>
      <c r="MU302" s="31">
        <v>2</v>
      </c>
      <c r="MW302" s="31">
        <v>2</v>
      </c>
      <c r="MY302" s="31" t="s">
        <v>355</v>
      </c>
      <c r="NA302" s="31">
        <v>2</v>
      </c>
      <c r="NC302" s="31">
        <v>2</v>
      </c>
      <c r="NE302" s="31">
        <v>2</v>
      </c>
      <c r="NG302" s="31">
        <v>2</v>
      </c>
      <c r="NI302" s="31">
        <v>2</v>
      </c>
      <c r="NK302" s="31">
        <v>2</v>
      </c>
      <c r="NM302" s="31">
        <v>2</v>
      </c>
      <c r="NO302" s="31">
        <v>2</v>
      </c>
      <c r="NQ302" s="31">
        <v>2</v>
      </c>
      <c r="NS302" s="31">
        <v>2</v>
      </c>
      <c r="NU302" s="31">
        <v>2</v>
      </c>
      <c r="NW302" s="31">
        <v>2</v>
      </c>
      <c r="NY302" s="31">
        <v>2</v>
      </c>
      <c r="OA302" s="31">
        <v>2</v>
      </c>
      <c r="OC302" s="31">
        <v>2</v>
      </c>
      <c r="OE302" s="31">
        <v>2</v>
      </c>
      <c r="OG302" s="31">
        <v>2</v>
      </c>
      <c r="OI302" s="31">
        <v>2</v>
      </c>
      <c r="OK302" s="31">
        <v>2</v>
      </c>
      <c r="OM302" s="31">
        <v>2</v>
      </c>
      <c r="OO302" s="31">
        <v>2</v>
      </c>
      <c r="OQ302" s="31" t="s">
        <v>355</v>
      </c>
      <c r="OS302" s="31">
        <v>2</v>
      </c>
      <c r="OU302" s="31">
        <v>2</v>
      </c>
      <c r="OW302" s="31">
        <v>2</v>
      </c>
      <c r="OY302" s="31">
        <v>2</v>
      </c>
      <c r="PA302" s="31">
        <v>2</v>
      </c>
      <c r="PC302" s="31">
        <v>2</v>
      </c>
      <c r="PE302" s="31">
        <v>2</v>
      </c>
      <c r="PG302" s="31">
        <v>2</v>
      </c>
      <c r="PI302" s="31">
        <v>2</v>
      </c>
      <c r="PK302" s="31">
        <v>2</v>
      </c>
      <c r="PM302" s="31">
        <v>2</v>
      </c>
      <c r="PO302" s="31">
        <v>2</v>
      </c>
      <c r="PQ302" s="31">
        <v>2</v>
      </c>
      <c r="PS302" s="31">
        <v>2</v>
      </c>
      <c r="PU302" s="31">
        <v>2</v>
      </c>
      <c r="PW302" s="31">
        <v>2</v>
      </c>
      <c r="PY302" s="31">
        <v>2</v>
      </c>
      <c r="QA302" s="31">
        <v>2</v>
      </c>
      <c r="QC302" s="31">
        <v>2</v>
      </c>
      <c r="QE302" s="31">
        <v>2</v>
      </c>
      <c r="QG302" s="31">
        <v>2</v>
      </c>
      <c r="QI302" s="31" t="s">
        <v>355</v>
      </c>
      <c r="QK302" s="31">
        <v>2</v>
      </c>
      <c r="QL302" s="31">
        <v>2</v>
      </c>
      <c r="QM302" s="31">
        <v>2</v>
      </c>
      <c r="QN302" s="31">
        <v>2</v>
      </c>
      <c r="QO302" s="31">
        <v>2</v>
      </c>
      <c r="QP302" s="31">
        <v>2</v>
      </c>
      <c r="QQ302" s="31">
        <v>2</v>
      </c>
      <c r="QR302" s="31">
        <v>2</v>
      </c>
      <c r="QS302" s="31">
        <v>2</v>
      </c>
      <c r="QT302" s="31">
        <v>2</v>
      </c>
      <c r="QU302" s="31">
        <v>2</v>
      </c>
      <c r="QV302" s="31">
        <v>2</v>
      </c>
      <c r="QW302" s="31">
        <v>2</v>
      </c>
      <c r="QX302" s="31">
        <v>2</v>
      </c>
      <c r="QY302" s="31">
        <v>2</v>
      </c>
      <c r="QZ302" s="31">
        <v>2</v>
      </c>
      <c r="RA302" s="31">
        <v>2</v>
      </c>
      <c r="RB302" s="31">
        <v>2</v>
      </c>
      <c r="RC302" s="31">
        <v>2</v>
      </c>
      <c r="RD302" s="31">
        <v>2</v>
      </c>
      <c r="RE302" s="31">
        <v>1</v>
      </c>
      <c r="RF302" s="31">
        <v>2</v>
      </c>
      <c r="RG302" s="31">
        <v>2</v>
      </c>
      <c r="RH302" s="31">
        <v>2</v>
      </c>
      <c r="RI302" s="31">
        <v>2</v>
      </c>
      <c r="RJ302" s="31">
        <v>2</v>
      </c>
      <c r="RK302" s="31">
        <v>2</v>
      </c>
      <c r="RL302" s="31">
        <v>2</v>
      </c>
      <c r="RM302" s="31">
        <v>2</v>
      </c>
      <c r="RN302" s="31">
        <v>2</v>
      </c>
      <c r="RO302" s="31">
        <v>2</v>
      </c>
      <c r="RP302" s="31">
        <v>2</v>
      </c>
      <c r="RQ302" s="31">
        <v>2</v>
      </c>
      <c r="RR302" s="31">
        <v>1</v>
      </c>
      <c r="RS302" s="31">
        <v>1</v>
      </c>
      <c r="RT302" s="31" t="s">
        <v>1718</v>
      </c>
      <c r="RU302" s="31" t="s">
        <v>1639</v>
      </c>
      <c r="RV302" s="31" t="s">
        <v>1639</v>
      </c>
      <c r="RW302" s="31" t="s">
        <v>1639</v>
      </c>
      <c r="RX302" s="31">
        <v>4</v>
      </c>
      <c r="RY302" s="31">
        <v>2</v>
      </c>
      <c r="RZ302" s="31">
        <v>2</v>
      </c>
      <c r="SA302" s="31">
        <v>2</v>
      </c>
      <c r="SB302" s="31">
        <v>2</v>
      </c>
      <c r="SC302" s="31">
        <v>2</v>
      </c>
      <c r="SD302" s="31">
        <v>4</v>
      </c>
      <c r="SE302" s="31">
        <v>2</v>
      </c>
      <c r="SF302" s="31">
        <v>2</v>
      </c>
      <c r="SG302" s="31">
        <v>2</v>
      </c>
      <c r="SH302" s="31">
        <v>2</v>
      </c>
      <c r="SI302" s="31">
        <v>2</v>
      </c>
      <c r="SJ302" s="31">
        <v>2</v>
      </c>
      <c r="SK302" s="31">
        <v>2</v>
      </c>
      <c r="SL302" s="31">
        <v>2</v>
      </c>
      <c r="SM302" s="31" t="s">
        <v>1442</v>
      </c>
      <c r="SO302" s="31">
        <v>1</v>
      </c>
      <c r="SP302" s="31">
        <v>1</v>
      </c>
      <c r="SQ302" s="31">
        <v>2</v>
      </c>
      <c r="SR302" s="31">
        <v>2</v>
      </c>
      <c r="SS302" s="31">
        <v>2</v>
      </c>
      <c r="ST302" s="31">
        <v>2</v>
      </c>
      <c r="SU302" s="31">
        <v>2</v>
      </c>
      <c r="SV302" s="31">
        <v>2</v>
      </c>
      <c r="SW302" s="31" t="s">
        <v>1577</v>
      </c>
      <c r="SX302" s="31">
        <v>7</v>
      </c>
      <c r="SZ302" s="31">
        <v>2</v>
      </c>
      <c r="TA302" s="31">
        <v>2</v>
      </c>
      <c r="TB302" s="31">
        <v>2</v>
      </c>
      <c r="TC302" s="31">
        <v>2</v>
      </c>
      <c r="TD302" s="31">
        <v>2</v>
      </c>
      <c r="TE302" s="31">
        <v>2</v>
      </c>
      <c r="TF302" s="31">
        <v>2</v>
      </c>
      <c r="TG302" s="31">
        <v>2</v>
      </c>
      <c r="TH302" s="31" t="s">
        <v>1442</v>
      </c>
      <c r="TJ302" s="31" t="s">
        <v>1442</v>
      </c>
      <c r="TK302" s="31" t="s">
        <v>1577</v>
      </c>
      <c r="TL302" s="31" t="s">
        <v>1442</v>
      </c>
      <c r="TQ302" s="31">
        <v>19</v>
      </c>
      <c r="TS302" s="31">
        <v>2</v>
      </c>
      <c r="TT302" s="31">
        <v>2</v>
      </c>
      <c r="TU302" s="31">
        <v>2</v>
      </c>
      <c r="TV302" s="31">
        <v>1</v>
      </c>
      <c r="TW302" s="31">
        <v>1</v>
      </c>
      <c r="TX302" s="31">
        <v>1</v>
      </c>
      <c r="TY302" s="31">
        <v>1</v>
      </c>
      <c r="TZ302" s="31">
        <v>1</v>
      </c>
      <c r="UA302" s="31">
        <v>1</v>
      </c>
    </row>
    <row r="303" spans="1:547" s="31" customFormat="1" ht="13.5" customHeight="1">
      <c r="A303" s="31">
        <f t="shared" si="4"/>
        <v>301</v>
      </c>
      <c r="B303" s="31">
        <v>302</v>
      </c>
      <c r="C303" s="31">
        <v>50</v>
      </c>
      <c r="D303" s="31" t="s">
        <v>1543</v>
      </c>
      <c r="E303" s="31" t="s">
        <v>1719</v>
      </c>
      <c r="H303" s="31">
        <v>42387</v>
      </c>
      <c r="I303" s="31">
        <v>11839</v>
      </c>
      <c r="J303" s="31">
        <v>2</v>
      </c>
      <c r="K303" s="31">
        <v>1</v>
      </c>
      <c r="L303" s="31">
        <v>1</v>
      </c>
      <c r="M303" s="31">
        <v>1</v>
      </c>
      <c r="N303" s="31">
        <v>1</v>
      </c>
      <c r="O303" s="31">
        <v>1</v>
      </c>
      <c r="P303" s="31">
        <v>1</v>
      </c>
      <c r="Q303" s="31">
        <v>1</v>
      </c>
      <c r="R303" s="31">
        <v>40452</v>
      </c>
      <c r="S303" s="31">
        <v>40909</v>
      </c>
      <c r="T303" s="31">
        <v>41030</v>
      </c>
      <c r="W303" s="31">
        <v>1</v>
      </c>
      <c r="X303" s="31">
        <v>2</v>
      </c>
      <c r="Y303" s="31">
        <v>2</v>
      </c>
      <c r="Z303" s="31">
        <v>2</v>
      </c>
      <c r="AA303" s="31">
        <v>2</v>
      </c>
      <c r="AB303" s="31">
        <v>2</v>
      </c>
      <c r="AC303" s="31">
        <v>2</v>
      </c>
      <c r="AD303" s="31">
        <v>2</v>
      </c>
      <c r="AE303" s="31">
        <v>3</v>
      </c>
      <c r="AF303" s="31">
        <v>3</v>
      </c>
      <c r="AG303" s="31">
        <v>1</v>
      </c>
      <c r="AH303" s="31">
        <v>2</v>
      </c>
      <c r="AI303" s="31">
        <v>6</v>
      </c>
      <c r="AJ303" s="31">
        <v>2</v>
      </c>
      <c r="AK303" s="31">
        <v>4</v>
      </c>
      <c r="AL303" s="31">
        <v>2</v>
      </c>
      <c r="AN303" s="31">
        <v>2</v>
      </c>
      <c r="AO303" s="31">
        <v>2</v>
      </c>
      <c r="AP303" s="31">
        <v>2</v>
      </c>
      <c r="AQ303" s="31">
        <v>2</v>
      </c>
      <c r="AR303" s="31">
        <v>2</v>
      </c>
      <c r="AS303" s="31">
        <v>2</v>
      </c>
      <c r="AT303" s="31">
        <v>2</v>
      </c>
      <c r="AU303" s="31">
        <v>2</v>
      </c>
      <c r="AW303" s="31">
        <v>2</v>
      </c>
      <c r="AX303" s="31">
        <v>2</v>
      </c>
      <c r="AY303" s="31">
        <v>2</v>
      </c>
      <c r="AZ303" s="31">
        <v>1</v>
      </c>
      <c r="BA303" s="31">
        <v>1</v>
      </c>
      <c r="BB303" s="31">
        <v>1</v>
      </c>
      <c r="BD303" s="31">
        <v>2</v>
      </c>
      <c r="BE303" s="31">
        <v>2</v>
      </c>
      <c r="BF303" s="31">
        <v>2</v>
      </c>
      <c r="BG303" s="31">
        <v>1</v>
      </c>
      <c r="BH303" s="31">
        <v>1</v>
      </c>
      <c r="BI303" s="31">
        <v>1</v>
      </c>
      <c r="BK303" s="31">
        <v>1</v>
      </c>
      <c r="BL303" s="31">
        <v>2</v>
      </c>
      <c r="BM303" s="31">
        <v>1</v>
      </c>
      <c r="BN303" s="31">
        <v>2</v>
      </c>
      <c r="BO303" s="31">
        <v>2</v>
      </c>
      <c r="BP303" s="31">
        <v>2</v>
      </c>
      <c r="BR303" s="31">
        <v>1</v>
      </c>
      <c r="BT303" s="31">
        <v>2</v>
      </c>
      <c r="BU303" s="31">
        <v>2</v>
      </c>
      <c r="BV303" s="31">
        <v>2</v>
      </c>
      <c r="BW303" s="31">
        <v>2</v>
      </c>
      <c r="BX303" s="31">
        <v>2</v>
      </c>
      <c r="BY303" s="31">
        <v>1</v>
      </c>
      <c r="BZ303" s="31">
        <v>2</v>
      </c>
      <c r="CA303" s="31">
        <v>2</v>
      </c>
      <c r="CB303" s="31">
        <v>2</v>
      </c>
      <c r="CC303" s="31">
        <v>2</v>
      </c>
      <c r="CD303" s="31">
        <v>1</v>
      </c>
      <c r="CH303" s="31">
        <v>1</v>
      </c>
      <c r="CM303" s="31">
        <v>18</v>
      </c>
      <c r="CN303" s="31">
        <v>23</v>
      </c>
      <c r="CO303" s="31">
        <v>12</v>
      </c>
      <c r="CP303" s="31">
        <v>5</v>
      </c>
      <c r="DA303" s="31">
        <v>4</v>
      </c>
      <c r="DB303" s="31">
        <v>2</v>
      </c>
      <c r="DC303" s="31">
        <v>60</v>
      </c>
      <c r="DF303" s="31">
        <v>4</v>
      </c>
      <c r="DG303" s="31">
        <v>4</v>
      </c>
      <c r="DH303" s="31">
        <v>4</v>
      </c>
      <c r="DI303" s="31">
        <v>4</v>
      </c>
      <c r="DJ303" s="31">
        <v>4</v>
      </c>
      <c r="DK303" s="31">
        <v>4</v>
      </c>
      <c r="DL303" s="31">
        <v>4</v>
      </c>
      <c r="DM303" s="31">
        <v>3</v>
      </c>
      <c r="DN303" s="31">
        <v>2</v>
      </c>
      <c r="DO303" s="31">
        <v>3</v>
      </c>
      <c r="DP303" s="31">
        <v>4</v>
      </c>
      <c r="DQ303" s="31">
        <v>4</v>
      </c>
      <c r="DR303" s="31">
        <v>44</v>
      </c>
      <c r="DS303" s="31">
        <v>6.2919896640826797E-2</v>
      </c>
      <c r="EV303" s="31">
        <v>1</v>
      </c>
      <c r="EW303" s="31">
        <v>2</v>
      </c>
      <c r="EX303" s="31">
        <v>2</v>
      </c>
      <c r="EY303" s="31">
        <v>2</v>
      </c>
      <c r="FA303" s="31">
        <v>1</v>
      </c>
      <c r="FC303" s="31">
        <v>1</v>
      </c>
      <c r="FD303" s="31">
        <v>83</v>
      </c>
      <c r="FE303" s="31">
        <v>84</v>
      </c>
      <c r="FF303" s="31">
        <v>1.08</v>
      </c>
      <c r="FG303" s="31">
        <v>0.85</v>
      </c>
      <c r="FH303" s="31">
        <v>103</v>
      </c>
      <c r="FK303" s="31">
        <v>2</v>
      </c>
      <c r="FL303" s="31">
        <v>2</v>
      </c>
      <c r="FM303" s="31">
        <v>1</v>
      </c>
      <c r="FN303" s="31">
        <v>2</v>
      </c>
      <c r="FO303" s="31">
        <v>2</v>
      </c>
      <c r="FP303" s="31">
        <v>2</v>
      </c>
      <c r="FQ303" s="31">
        <v>2</v>
      </c>
      <c r="FR303" s="31">
        <v>2</v>
      </c>
      <c r="FS303" s="31">
        <v>4</v>
      </c>
      <c r="FT303" s="31">
        <v>2</v>
      </c>
      <c r="FU303" s="31">
        <v>2</v>
      </c>
      <c r="FV303" s="31">
        <v>2</v>
      </c>
      <c r="FW303" s="31">
        <v>1</v>
      </c>
      <c r="FX303" s="31">
        <v>1</v>
      </c>
      <c r="FY303" s="31">
        <v>2</v>
      </c>
      <c r="GA303" s="31">
        <v>2</v>
      </c>
      <c r="GB303" s="31">
        <v>2</v>
      </c>
      <c r="GC303" s="31">
        <v>1</v>
      </c>
      <c r="GD303" s="31">
        <v>1956</v>
      </c>
      <c r="GE303" s="31">
        <v>1</v>
      </c>
      <c r="GF303" s="31">
        <v>1975</v>
      </c>
      <c r="GG303" s="31">
        <v>1</v>
      </c>
      <c r="GH303" s="31">
        <v>2</v>
      </c>
      <c r="GJ303" s="31">
        <v>2</v>
      </c>
      <c r="GL303" s="31">
        <v>1</v>
      </c>
      <c r="GM303" s="31">
        <v>41030</v>
      </c>
      <c r="GO303" s="31">
        <v>2</v>
      </c>
      <c r="GQ303" s="31">
        <v>1</v>
      </c>
      <c r="GS303" s="31">
        <v>2</v>
      </c>
      <c r="GU303" s="31">
        <v>2</v>
      </c>
      <c r="GW303" s="31">
        <v>2</v>
      </c>
      <c r="HB303" s="31" t="s">
        <v>355</v>
      </c>
      <c r="HM303" s="31">
        <v>2</v>
      </c>
      <c r="HP303" s="31">
        <v>2</v>
      </c>
      <c r="HQ303" s="31">
        <v>2</v>
      </c>
      <c r="HR303" s="31">
        <v>2</v>
      </c>
      <c r="HS303" s="31">
        <v>2</v>
      </c>
      <c r="HT303" s="31">
        <v>2</v>
      </c>
      <c r="HU303" s="31">
        <v>2</v>
      </c>
      <c r="HV303" s="31">
        <v>2</v>
      </c>
      <c r="HW303" s="31" t="s">
        <v>1547</v>
      </c>
      <c r="HZ303" s="31">
        <v>2</v>
      </c>
      <c r="IA303" s="31">
        <v>2</v>
      </c>
      <c r="IB303" s="31">
        <v>2</v>
      </c>
      <c r="IC303" s="31">
        <v>2</v>
      </c>
      <c r="ID303" s="31">
        <v>2</v>
      </c>
      <c r="IE303" s="31">
        <v>2</v>
      </c>
      <c r="IF303" s="31">
        <v>2</v>
      </c>
      <c r="IJ303" s="31">
        <v>2</v>
      </c>
      <c r="IK303" s="31">
        <v>2</v>
      </c>
      <c r="IL303" s="31">
        <v>2</v>
      </c>
      <c r="IM303" s="31">
        <v>2</v>
      </c>
      <c r="IN303" s="31">
        <v>2</v>
      </c>
      <c r="IO303" s="31">
        <v>2</v>
      </c>
      <c r="IP303" s="31">
        <v>2</v>
      </c>
      <c r="IT303" s="31">
        <v>2</v>
      </c>
      <c r="IU303" s="31">
        <v>2</v>
      </c>
      <c r="IV303" s="31">
        <v>2</v>
      </c>
      <c r="IW303" s="31">
        <v>2</v>
      </c>
      <c r="IX303" s="31">
        <v>2</v>
      </c>
      <c r="IY303" s="31">
        <v>2</v>
      </c>
      <c r="IZ303" s="31">
        <v>2</v>
      </c>
      <c r="JD303" s="31">
        <v>2</v>
      </c>
      <c r="JE303" s="31">
        <v>2</v>
      </c>
      <c r="JF303" s="31">
        <v>2</v>
      </c>
      <c r="JG303" s="31">
        <v>2</v>
      </c>
      <c r="JH303" s="31">
        <v>2</v>
      </c>
      <c r="JI303" s="31">
        <v>2</v>
      </c>
      <c r="JJ303" s="31">
        <v>2</v>
      </c>
      <c r="JZ303" s="31">
        <v>2</v>
      </c>
      <c r="KA303" s="31" t="s">
        <v>1563</v>
      </c>
      <c r="KB303" s="31">
        <v>94</v>
      </c>
      <c r="KC303" s="31">
        <v>2</v>
      </c>
      <c r="KD303" s="31" t="s">
        <v>1563</v>
      </c>
      <c r="KE303" s="31">
        <v>89</v>
      </c>
      <c r="LA303" s="31" t="s">
        <v>1648</v>
      </c>
      <c r="LB303" s="31" t="s">
        <v>1649</v>
      </c>
      <c r="LC303" s="31">
        <v>2</v>
      </c>
      <c r="LE303" s="31" t="s">
        <v>1720</v>
      </c>
      <c r="LF303" s="31">
        <v>2</v>
      </c>
      <c r="LG303" s="31">
        <v>2</v>
      </c>
      <c r="LH303" s="31">
        <v>2</v>
      </c>
      <c r="LI303" s="31">
        <v>2</v>
      </c>
      <c r="LK303" s="31">
        <v>2</v>
      </c>
      <c r="LM303" s="31">
        <v>2</v>
      </c>
      <c r="LO303" s="31">
        <v>2</v>
      </c>
      <c r="LQ303" s="31">
        <v>2</v>
      </c>
      <c r="LS303" s="31">
        <v>2</v>
      </c>
      <c r="LU303" s="31">
        <v>2</v>
      </c>
      <c r="LW303" s="31">
        <v>2</v>
      </c>
      <c r="LY303" s="31">
        <v>2</v>
      </c>
      <c r="MA303" s="31">
        <v>2</v>
      </c>
      <c r="MC303" s="31">
        <v>2</v>
      </c>
      <c r="ME303" s="31">
        <v>2</v>
      </c>
      <c r="MG303" s="31">
        <v>2</v>
      </c>
      <c r="MI303" s="31">
        <v>2</v>
      </c>
      <c r="MK303" s="31">
        <v>2</v>
      </c>
      <c r="MM303" s="31">
        <v>2</v>
      </c>
      <c r="MO303" s="31">
        <v>2</v>
      </c>
      <c r="MQ303" s="31">
        <v>2</v>
      </c>
      <c r="MS303" s="31">
        <v>2</v>
      </c>
      <c r="MU303" s="31">
        <v>2</v>
      </c>
      <c r="MW303" s="31">
        <v>2</v>
      </c>
      <c r="MY303" s="31" t="s">
        <v>355</v>
      </c>
      <c r="NA303" s="31">
        <v>2</v>
      </c>
      <c r="NC303" s="31">
        <v>2</v>
      </c>
      <c r="NE303" s="31">
        <v>2</v>
      </c>
      <c r="NG303" s="31">
        <v>2</v>
      </c>
      <c r="NI303" s="31">
        <v>2</v>
      </c>
      <c r="NK303" s="31">
        <v>2</v>
      </c>
      <c r="NM303" s="31">
        <v>2</v>
      </c>
      <c r="NO303" s="31">
        <v>2</v>
      </c>
      <c r="NQ303" s="31">
        <v>2</v>
      </c>
      <c r="NS303" s="31">
        <v>2</v>
      </c>
      <c r="NU303" s="31">
        <v>2</v>
      </c>
      <c r="NW303" s="31">
        <v>2</v>
      </c>
      <c r="NY303" s="31">
        <v>2</v>
      </c>
      <c r="OA303" s="31">
        <v>2</v>
      </c>
      <c r="OC303" s="31">
        <v>2</v>
      </c>
      <c r="OE303" s="31">
        <v>2</v>
      </c>
      <c r="OG303" s="31">
        <v>2</v>
      </c>
      <c r="OI303" s="31">
        <v>2</v>
      </c>
      <c r="OK303" s="31">
        <v>2</v>
      </c>
      <c r="OM303" s="31">
        <v>2</v>
      </c>
      <c r="OO303" s="31">
        <v>2</v>
      </c>
      <c r="OQ303" s="31" t="s">
        <v>355</v>
      </c>
      <c r="OS303" s="31">
        <v>2</v>
      </c>
      <c r="OU303" s="31">
        <v>2</v>
      </c>
      <c r="OW303" s="31">
        <v>2</v>
      </c>
      <c r="OY303" s="31">
        <v>2</v>
      </c>
      <c r="PA303" s="31">
        <v>2</v>
      </c>
      <c r="PC303" s="31">
        <v>2</v>
      </c>
      <c r="PE303" s="31">
        <v>2</v>
      </c>
      <c r="PG303" s="31">
        <v>2</v>
      </c>
      <c r="PI303" s="31">
        <v>2</v>
      </c>
      <c r="PK303" s="31">
        <v>2</v>
      </c>
      <c r="PM303" s="31">
        <v>2</v>
      </c>
      <c r="PO303" s="31">
        <v>2</v>
      </c>
      <c r="PQ303" s="31">
        <v>2</v>
      </c>
      <c r="PS303" s="31">
        <v>2</v>
      </c>
      <c r="PU303" s="31">
        <v>2</v>
      </c>
      <c r="PW303" s="31">
        <v>2</v>
      </c>
      <c r="PY303" s="31">
        <v>2</v>
      </c>
      <c r="QA303" s="31">
        <v>2</v>
      </c>
      <c r="QC303" s="31">
        <v>2</v>
      </c>
      <c r="QE303" s="31">
        <v>2</v>
      </c>
      <c r="QG303" s="31">
        <v>2</v>
      </c>
      <c r="QI303" s="31" t="s">
        <v>355</v>
      </c>
      <c r="QK303" s="31">
        <v>2</v>
      </c>
      <c r="QL303" s="31">
        <v>2</v>
      </c>
      <c r="QM303" s="31">
        <v>2</v>
      </c>
      <c r="QN303" s="31">
        <v>2</v>
      </c>
      <c r="QO303" s="31">
        <v>2</v>
      </c>
      <c r="QP303" s="31">
        <v>2</v>
      </c>
      <c r="QQ303" s="31">
        <v>2</v>
      </c>
      <c r="QR303" s="31">
        <v>2</v>
      </c>
      <c r="QS303" s="31">
        <v>2</v>
      </c>
      <c r="QT303" s="31">
        <v>2</v>
      </c>
      <c r="QU303" s="31">
        <v>2</v>
      </c>
      <c r="QV303" s="31">
        <v>2</v>
      </c>
      <c r="QW303" s="31">
        <v>2</v>
      </c>
      <c r="QX303" s="31">
        <v>2</v>
      </c>
      <c r="QY303" s="31">
        <v>2</v>
      </c>
      <c r="QZ303" s="31">
        <v>2</v>
      </c>
      <c r="RA303" s="31">
        <v>2</v>
      </c>
      <c r="RB303" s="31">
        <v>2</v>
      </c>
      <c r="RC303" s="31">
        <v>2</v>
      </c>
      <c r="RD303" s="31">
        <v>2</v>
      </c>
      <c r="RE303" s="31">
        <v>2</v>
      </c>
      <c r="RF303" s="31">
        <v>2</v>
      </c>
      <c r="RG303" s="31">
        <v>2</v>
      </c>
      <c r="RH303" s="31">
        <v>2</v>
      </c>
      <c r="RI303" s="31">
        <v>2</v>
      </c>
      <c r="RJ303" s="31">
        <v>2</v>
      </c>
      <c r="RK303" s="31">
        <v>2</v>
      </c>
      <c r="RL303" s="31">
        <v>2</v>
      </c>
      <c r="RM303" s="31">
        <v>2</v>
      </c>
      <c r="RN303" s="31">
        <v>2</v>
      </c>
      <c r="RO303" s="31">
        <v>2</v>
      </c>
      <c r="RP303" s="31">
        <v>2</v>
      </c>
      <c r="RQ303" s="31">
        <v>2</v>
      </c>
      <c r="RR303" s="31">
        <v>2</v>
      </c>
      <c r="RS303" s="31">
        <v>2</v>
      </c>
      <c r="RT303" s="31" t="s">
        <v>1721</v>
      </c>
      <c r="RU303" s="31" t="s">
        <v>1721</v>
      </c>
      <c r="RX303" s="31">
        <v>5</v>
      </c>
      <c r="RY303" s="31">
        <v>2</v>
      </c>
      <c r="RZ303" s="31">
        <v>2</v>
      </c>
      <c r="SA303" s="31">
        <v>2</v>
      </c>
      <c r="SB303" s="31">
        <v>2</v>
      </c>
      <c r="SC303" s="31">
        <v>2</v>
      </c>
      <c r="SD303" s="31">
        <v>5</v>
      </c>
      <c r="SE303" s="31">
        <v>2</v>
      </c>
      <c r="SF303" s="31">
        <v>2</v>
      </c>
      <c r="SG303" s="31">
        <v>2</v>
      </c>
      <c r="SH303" s="31">
        <v>2</v>
      </c>
      <c r="SI303" s="31">
        <v>2</v>
      </c>
      <c r="SJ303" s="31">
        <v>2</v>
      </c>
      <c r="SK303" s="31">
        <v>2</v>
      </c>
      <c r="SL303" s="31">
        <v>2</v>
      </c>
      <c r="SM303" s="31" t="s">
        <v>1576</v>
      </c>
      <c r="SO303" s="31">
        <v>2</v>
      </c>
      <c r="SP303" s="31">
        <v>2</v>
      </c>
      <c r="SQ303" s="31">
        <v>2</v>
      </c>
      <c r="SR303" s="31">
        <v>2</v>
      </c>
      <c r="SS303" s="31">
        <v>1</v>
      </c>
      <c r="ST303" s="31">
        <v>2</v>
      </c>
      <c r="SU303" s="31">
        <v>1</v>
      </c>
      <c r="SV303" s="31">
        <v>1</v>
      </c>
      <c r="SW303" s="31" t="s">
        <v>1430</v>
      </c>
      <c r="SX303" s="31">
        <v>4</v>
      </c>
      <c r="SZ303" s="31">
        <v>2</v>
      </c>
      <c r="TA303" s="31">
        <v>2</v>
      </c>
      <c r="TB303" s="31">
        <v>2</v>
      </c>
      <c r="TC303" s="31">
        <v>2</v>
      </c>
      <c r="TD303" s="31">
        <v>2</v>
      </c>
      <c r="TE303" s="31">
        <v>2</v>
      </c>
      <c r="TF303" s="31">
        <v>2</v>
      </c>
      <c r="TG303" s="31">
        <v>1</v>
      </c>
      <c r="TH303" s="31" t="s">
        <v>1430</v>
      </c>
      <c r="TJ303" s="31" t="s">
        <v>1576</v>
      </c>
      <c r="TK303" s="31" t="s">
        <v>1430</v>
      </c>
      <c r="TQ303" s="31">
        <v>4</v>
      </c>
      <c r="TS303" s="31">
        <v>2</v>
      </c>
      <c r="TT303" s="31">
        <v>2</v>
      </c>
      <c r="TU303" s="31">
        <v>2</v>
      </c>
      <c r="TV303" s="31">
        <v>2</v>
      </c>
      <c r="TW303" s="31">
        <v>2</v>
      </c>
      <c r="TX303" s="31">
        <v>2</v>
      </c>
      <c r="TY303" s="31">
        <v>2</v>
      </c>
      <c r="TZ303" s="31">
        <v>1</v>
      </c>
      <c r="UA303" s="31">
        <v>1</v>
      </c>
    </row>
    <row r="304" spans="1:547" s="31" customFormat="1" ht="13.5" customHeight="1">
      <c r="A304" s="31">
        <f t="shared" si="4"/>
        <v>302</v>
      </c>
      <c r="B304" s="31">
        <v>303</v>
      </c>
      <c r="C304" s="31">
        <v>1</v>
      </c>
      <c r="D304" s="31" t="s">
        <v>1543</v>
      </c>
      <c r="E304" s="31" t="s">
        <v>1722</v>
      </c>
      <c r="H304" s="31">
        <v>42579</v>
      </c>
      <c r="I304" s="31">
        <v>19360</v>
      </c>
      <c r="J304" s="31">
        <v>1</v>
      </c>
      <c r="K304" s="31">
        <v>1</v>
      </c>
      <c r="L304" s="31">
        <v>5</v>
      </c>
      <c r="M304" s="31">
        <v>2</v>
      </c>
      <c r="N304" s="31">
        <v>5</v>
      </c>
      <c r="O304" s="31">
        <v>2</v>
      </c>
      <c r="P304" s="31">
        <v>5</v>
      </c>
      <c r="Q304" s="31">
        <v>2</v>
      </c>
      <c r="R304" s="31">
        <v>42064</v>
      </c>
      <c r="S304" s="31">
        <v>42125</v>
      </c>
      <c r="T304" s="31">
        <v>42430</v>
      </c>
      <c r="W304" s="31">
        <v>2</v>
      </c>
      <c r="X304" s="31">
        <v>1</v>
      </c>
      <c r="Y304" s="31">
        <v>2</v>
      </c>
      <c r="Z304" s="31">
        <v>2</v>
      </c>
      <c r="AA304" s="31">
        <v>2</v>
      </c>
      <c r="AB304" s="31">
        <v>2</v>
      </c>
      <c r="AC304" s="31">
        <v>2</v>
      </c>
      <c r="AD304" s="31">
        <v>1</v>
      </c>
      <c r="AE304" s="31">
        <v>1</v>
      </c>
      <c r="AH304" s="31">
        <v>2</v>
      </c>
      <c r="AI304" s="31">
        <v>2</v>
      </c>
      <c r="AJ304" s="31">
        <v>2</v>
      </c>
      <c r="AK304" s="31">
        <v>4</v>
      </c>
      <c r="AL304" s="31">
        <v>2</v>
      </c>
      <c r="AN304" s="31">
        <v>1</v>
      </c>
      <c r="AO304" s="31">
        <v>2</v>
      </c>
      <c r="AP304" s="31">
        <v>1</v>
      </c>
      <c r="AQ304" s="31">
        <v>1</v>
      </c>
      <c r="AR304" s="31">
        <v>1</v>
      </c>
      <c r="AS304" s="31">
        <v>1</v>
      </c>
      <c r="AT304" s="31">
        <v>2</v>
      </c>
      <c r="AU304" s="31">
        <v>2</v>
      </c>
      <c r="AW304" s="31">
        <v>1</v>
      </c>
      <c r="AX304" s="31">
        <v>1</v>
      </c>
      <c r="AY304" s="31">
        <v>2</v>
      </c>
      <c r="AZ304" s="31">
        <v>1</v>
      </c>
      <c r="BA304" s="31">
        <v>1</v>
      </c>
      <c r="BB304" s="31">
        <v>2</v>
      </c>
      <c r="BD304" s="31">
        <v>1</v>
      </c>
      <c r="BE304" s="31">
        <v>1</v>
      </c>
      <c r="BF304" s="31">
        <v>2</v>
      </c>
      <c r="BG304" s="31">
        <v>1</v>
      </c>
      <c r="BH304" s="31">
        <v>1</v>
      </c>
      <c r="BI304" s="31">
        <v>2</v>
      </c>
      <c r="BK304" s="31">
        <v>1</v>
      </c>
      <c r="BL304" s="31">
        <v>2</v>
      </c>
      <c r="BM304" s="31">
        <v>1</v>
      </c>
      <c r="BN304" s="31">
        <v>1</v>
      </c>
      <c r="BO304" s="31">
        <v>1</v>
      </c>
      <c r="BP304" s="31">
        <v>1</v>
      </c>
      <c r="BQ304" s="31">
        <v>1</v>
      </c>
      <c r="BT304" s="31">
        <v>2</v>
      </c>
      <c r="BU304" s="31">
        <v>2</v>
      </c>
      <c r="BV304" s="31">
        <v>2</v>
      </c>
      <c r="BW304" s="31">
        <v>2</v>
      </c>
      <c r="BX304" s="31">
        <v>2</v>
      </c>
      <c r="BY304" s="31">
        <v>1</v>
      </c>
      <c r="BZ304" s="31">
        <v>2</v>
      </c>
      <c r="CA304" s="31">
        <v>2</v>
      </c>
      <c r="CB304" s="31">
        <v>2</v>
      </c>
      <c r="CC304" s="31">
        <v>2</v>
      </c>
      <c r="CD304" s="31">
        <v>1</v>
      </c>
      <c r="CH304" s="31">
        <v>1</v>
      </c>
      <c r="CM304" s="31">
        <v>1</v>
      </c>
      <c r="CN304" s="31">
        <v>15</v>
      </c>
      <c r="DA304" s="31">
        <v>1</v>
      </c>
      <c r="DB304" s="31">
        <v>4</v>
      </c>
      <c r="DC304" s="31">
        <v>13</v>
      </c>
      <c r="DF304" s="31">
        <v>2</v>
      </c>
      <c r="DG304" s="31">
        <v>4</v>
      </c>
      <c r="DH304" s="31">
        <v>3</v>
      </c>
      <c r="DI304" s="31">
        <v>4</v>
      </c>
      <c r="DJ304" s="31">
        <v>4</v>
      </c>
      <c r="DK304" s="31">
        <v>4</v>
      </c>
      <c r="DL304" s="31">
        <v>4</v>
      </c>
      <c r="DM304" s="31">
        <v>3</v>
      </c>
      <c r="DN304" s="31">
        <v>3</v>
      </c>
      <c r="DO304" s="31">
        <v>3</v>
      </c>
      <c r="DP304" s="31">
        <v>3</v>
      </c>
      <c r="DQ304" s="31">
        <v>4</v>
      </c>
      <c r="DR304" s="31">
        <v>41</v>
      </c>
      <c r="DS304" s="31">
        <v>0.41371359223300902</v>
      </c>
      <c r="EB304" s="31">
        <v>0.74</v>
      </c>
      <c r="EC304" s="31">
        <v>0.55000000000000004</v>
      </c>
      <c r="ED304" s="31">
        <v>1.02</v>
      </c>
      <c r="EE304" s="31" t="s">
        <v>1546</v>
      </c>
      <c r="EF304" s="31">
        <v>223</v>
      </c>
      <c r="EG304" s="31">
        <v>0</v>
      </c>
      <c r="EH304" s="31">
        <v>190</v>
      </c>
      <c r="EI304" s="31" t="s">
        <v>1546</v>
      </c>
      <c r="EJ304" s="31">
        <v>53</v>
      </c>
      <c r="EK304" s="31">
        <v>45</v>
      </c>
      <c r="EM304" s="31" t="s">
        <v>1546</v>
      </c>
      <c r="ER304" s="31">
        <v>94</v>
      </c>
      <c r="ES304" s="31">
        <v>35</v>
      </c>
      <c r="ET304" s="31">
        <v>150</v>
      </c>
      <c r="EU304" s="31" t="s">
        <v>1546</v>
      </c>
      <c r="EV304" s="31">
        <v>2</v>
      </c>
      <c r="EW304" s="31">
        <v>2</v>
      </c>
      <c r="EX304" s="31">
        <v>2</v>
      </c>
      <c r="EY304" s="31">
        <v>2</v>
      </c>
      <c r="EZ304" s="31">
        <v>1</v>
      </c>
      <c r="FD304" s="31">
        <v>58</v>
      </c>
      <c r="FE304" s="31">
        <v>55.8</v>
      </c>
      <c r="FF304" s="31">
        <v>0.215</v>
      </c>
      <c r="FG304" s="31">
        <v>0.36299999999999999</v>
      </c>
      <c r="FK304" s="31">
        <v>1</v>
      </c>
      <c r="FL304" s="31">
        <v>2</v>
      </c>
      <c r="FM304" s="31">
        <v>2</v>
      </c>
      <c r="FN304" s="31">
        <v>2</v>
      </c>
      <c r="FO304" s="31">
        <v>2</v>
      </c>
      <c r="FP304" s="31">
        <v>2</v>
      </c>
      <c r="FQ304" s="31">
        <v>2</v>
      </c>
      <c r="FR304" s="31">
        <v>2</v>
      </c>
      <c r="FS304" s="31">
        <v>4</v>
      </c>
      <c r="FT304" s="31">
        <v>2</v>
      </c>
      <c r="FU304" s="31">
        <v>2</v>
      </c>
      <c r="FV304" s="31">
        <v>2</v>
      </c>
      <c r="FW304" s="31">
        <v>8</v>
      </c>
      <c r="FX304" s="31">
        <v>1</v>
      </c>
      <c r="FY304" s="31">
        <v>1</v>
      </c>
      <c r="GA304" s="31">
        <v>2</v>
      </c>
      <c r="GB304" s="31">
        <v>2</v>
      </c>
      <c r="GC304" s="31">
        <v>2</v>
      </c>
      <c r="GE304" s="31">
        <v>2</v>
      </c>
      <c r="GH304" s="31">
        <v>2</v>
      </c>
      <c r="GJ304" s="31">
        <v>2</v>
      </c>
      <c r="GL304" s="31">
        <v>2</v>
      </c>
      <c r="GO304" s="31">
        <v>2</v>
      </c>
      <c r="GQ304" s="31">
        <v>2</v>
      </c>
      <c r="GS304" s="31">
        <v>2</v>
      </c>
      <c r="GU304" s="31">
        <v>2</v>
      </c>
      <c r="GW304" s="31">
        <v>2</v>
      </c>
      <c r="HB304" s="31" t="s">
        <v>355</v>
      </c>
      <c r="HM304" s="31">
        <v>2</v>
      </c>
      <c r="HP304" s="31">
        <v>2</v>
      </c>
      <c r="HQ304" s="31">
        <v>2</v>
      </c>
      <c r="HR304" s="31">
        <v>2</v>
      </c>
      <c r="HS304" s="31">
        <v>2</v>
      </c>
      <c r="HT304" s="31">
        <v>2</v>
      </c>
      <c r="HU304" s="31">
        <v>2</v>
      </c>
      <c r="HV304" s="31">
        <v>2</v>
      </c>
      <c r="HZ304" s="31">
        <v>2</v>
      </c>
      <c r="IA304" s="31">
        <v>2</v>
      </c>
      <c r="IB304" s="31">
        <v>2</v>
      </c>
      <c r="IC304" s="31">
        <v>2</v>
      </c>
      <c r="ID304" s="31">
        <v>2</v>
      </c>
      <c r="IE304" s="31">
        <v>2</v>
      </c>
      <c r="IF304" s="31">
        <v>2</v>
      </c>
      <c r="IJ304" s="31">
        <v>1</v>
      </c>
      <c r="IK304" s="31">
        <v>2</v>
      </c>
      <c r="IL304" s="31">
        <v>1</v>
      </c>
      <c r="IM304" s="31">
        <v>2</v>
      </c>
      <c r="IN304" s="31">
        <v>2</v>
      </c>
      <c r="IO304" s="31">
        <v>2</v>
      </c>
      <c r="IP304" s="31">
        <v>2</v>
      </c>
      <c r="IQ304" s="31" t="s">
        <v>1723</v>
      </c>
      <c r="IT304" s="31">
        <v>2</v>
      </c>
      <c r="IU304" s="31">
        <v>2</v>
      </c>
      <c r="IV304" s="31">
        <v>2</v>
      </c>
      <c r="IW304" s="31">
        <v>2</v>
      </c>
      <c r="IX304" s="31">
        <v>2</v>
      </c>
      <c r="IY304" s="31">
        <v>2</v>
      </c>
      <c r="IZ304" s="31">
        <v>2</v>
      </c>
      <c r="JD304" s="31">
        <v>2</v>
      </c>
      <c r="JE304" s="31">
        <v>2</v>
      </c>
      <c r="JF304" s="31">
        <v>2</v>
      </c>
      <c r="JG304" s="31">
        <v>2</v>
      </c>
      <c r="JH304" s="31">
        <v>2</v>
      </c>
      <c r="JI304" s="31">
        <v>2</v>
      </c>
      <c r="JJ304" s="31">
        <v>2</v>
      </c>
      <c r="JT304" s="31" t="s">
        <v>1724</v>
      </c>
      <c r="JZ304" s="31">
        <v>1</v>
      </c>
      <c r="KC304" s="31">
        <v>2</v>
      </c>
      <c r="KD304" s="31" t="s">
        <v>1642</v>
      </c>
      <c r="KE304" s="31">
        <v>83</v>
      </c>
      <c r="LA304" s="31" t="s">
        <v>1449</v>
      </c>
      <c r="LB304" s="31" t="s">
        <v>359</v>
      </c>
      <c r="LC304" s="31">
        <v>2</v>
      </c>
      <c r="LD304" s="31">
        <v>1</v>
      </c>
      <c r="LE304" s="31" t="s">
        <v>360</v>
      </c>
      <c r="LF304" s="31">
        <v>2</v>
      </c>
      <c r="LG304" s="31">
        <v>2</v>
      </c>
      <c r="LH304" s="31">
        <v>2</v>
      </c>
      <c r="LI304" s="31">
        <v>2</v>
      </c>
      <c r="LK304" s="31">
        <v>2</v>
      </c>
      <c r="LM304" s="31">
        <v>2</v>
      </c>
      <c r="LO304" s="31">
        <v>2</v>
      </c>
      <c r="LQ304" s="31">
        <v>2</v>
      </c>
      <c r="LS304" s="31">
        <v>2</v>
      </c>
      <c r="LU304" s="31">
        <v>2</v>
      </c>
      <c r="LW304" s="31">
        <v>2</v>
      </c>
      <c r="LY304" s="31">
        <v>2</v>
      </c>
      <c r="MA304" s="31">
        <v>2</v>
      </c>
      <c r="MC304" s="31">
        <v>2</v>
      </c>
      <c r="ME304" s="31">
        <v>2</v>
      </c>
      <c r="MG304" s="31">
        <v>2</v>
      </c>
      <c r="MI304" s="31">
        <v>2</v>
      </c>
      <c r="MK304" s="31">
        <v>2</v>
      </c>
      <c r="MM304" s="31">
        <v>2</v>
      </c>
      <c r="MO304" s="31">
        <v>2</v>
      </c>
      <c r="MQ304" s="31">
        <v>2</v>
      </c>
      <c r="MS304" s="31">
        <v>2</v>
      </c>
      <c r="MU304" s="31">
        <v>2</v>
      </c>
      <c r="MW304" s="31">
        <v>2</v>
      </c>
      <c r="MY304" s="31" t="s">
        <v>355</v>
      </c>
      <c r="NA304" s="31">
        <v>2</v>
      </c>
      <c r="NC304" s="31">
        <v>2</v>
      </c>
      <c r="NE304" s="31">
        <v>2</v>
      </c>
      <c r="NG304" s="31">
        <v>2</v>
      </c>
      <c r="NI304" s="31">
        <v>2</v>
      </c>
      <c r="NK304" s="31">
        <v>2</v>
      </c>
      <c r="NM304" s="31">
        <v>2</v>
      </c>
      <c r="NO304" s="31">
        <v>2</v>
      </c>
      <c r="NQ304" s="31">
        <v>2</v>
      </c>
      <c r="NS304" s="31">
        <v>2</v>
      </c>
      <c r="NU304" s="31">
        <v>2</v>
      </c>
      <c r="NW304" s="31">
        <v>2</v>
      </c>
      <c r="NY304" s="31">
        <v>2</v>
      </c>
      <c r="OA304" s="31">
        <v>2</v>
      </c>
      <c r="OC304" s="31">
        <v>2</v>
      </c>
      <c r="OE304" s="31">
        <v>2</v>
      </c>
      <c r="OG304" s="31">
        <v>2</v>
      </c>
      <c r="OI304" s="31">
        <v>2</v>
      </c>
      <c r="OK304" s="31">
        <v>2</v>
      </c>
      <c r="OM304" s="31">
        <v>2</v>
      </c>
      <c r="OO304" s="31">
        <v>2</v>
      </c>
      <c r="OQ304" s="31" t="s">
        <v>355</v>
      </c>
      <c r="OS304" s="31">
        <v>2</v>
      </c>
      <c r="OU304" s="31">
        <v>2</v>
      </c>
      <c r="OW304" s="31">
        <v>2</v>
      </c>
      <c r="OY304" s="31">
        <v>2</v>
      </c>
      <c r="PA304" s="31">
        <v>2</v>
      </c>
      <c r="PC304" s="31">
        <v>2</v>
      </c>
      <c r="PE304" s="31">
        <v>2</v>
      </c>
      <c r="PG304" s="31">
        <v>2</v>
      </c>
      <c r="PI304" s="31">
        <v>2</v>
      </c>
      <c r="PK304" s="31">
        <v>2</v>
      </c>
      <c r="PM304" s="31">
        <v>2</v>
      </c>
      <c r="PO304" s="31">
        <v>2</v>
      </c>
      <c r="PQ304" s="31">
        <v>2</v>
      </c>
      <c r="PS304" s="31">
        <v>2</v>
      </c>
      <c r="PU304" s="31">
        <v>2</v>
      </c>
      <c r="PW304" s="31">
        <v>2</v>
      </c>
      <c r="PY304" s="31">
        <v>2</v>
      </c>
      <c r="QA304" s="31">
        <v>2</v>
      </c>
      <c r="QC304" s="31">
        <v>2</v>
      </c>
      <c r="QE304" s="31">
        <v>2</v>
      </c>
      <c r="QG304" s="31">
        <v>2</v>
      </c>
      <c r="QI304" s="31" t="s">
        <v>355</v>
      </c>
      <c r="QK304" s="31">
        <v>1</v>
      </c>
      <c r="QL304" s="31">
        <v>2</v>
      </c>
      <c r="QM304" s="31">
        <v>2</v>
      </c>
      <c r="QN304" s="31">
        <v>2</v>
      </c>
      <c r="QO304" s="31">
        <v>2</v>
      </c>
      <c r="QP304" s="31">
        <v>2</v>
      </c>
      <c r="QQ304" s="31">
        <v>2</v>
      </c>
      <c r="QR304" s="31">
        <v>2</v>
      </c>
      <c r="QS304" s="31">
        <v>2</v>
      </c>
      <c r="QT304" s="31">
        <v>2</v>
      </c>
      <c r="QU304" s="31">
        <v>2</v>
      </c>
      <c r="QV304" s="31">
        <v>2</v>
      </c>
      <c r="QW304" s="31">
        <v>2</v>
      </c>
      <c r="QX304" s="31">
        <v>2</v>
      </c>
      <c r="QY304" s="31">
        <v>2</v>
      </c>
      <c r="QZ304" s="31">
        <v>2</v>
      </c>
      <c r="RA304" s="31">
        <v>2</v>
      </c>
      <c r="RB304" s="31">
        <v>2</v>
      </c>
      <c r="RC304" s="31">
        <v>2</v>
      </c>
      <c r="RD304" s="31">
        <v>1</v>
      </c>
      <c r="RE304" s="31">
        <v>1</v>
      </c>
      <c r="RF304" s="31">
        <v>2</v>
      </c>
      <c r="RG304" s="31">
        <v>2</v>
      </c>
      <c r="RH304" s="31">
        <v>2</v>
      </c>
      <c r="RI304" s="31">
        <v>2</v>
      </c>
      <c r="RJ304" s="31">
        <v>2</v>
      </c>
      <c r="RK304" s="31">
        <v>2</v>
      </c>
      <c r="RL304" s="31">
        <v>2</v>
      </c>
      <c r="RM304" s="31">
        <v>2</v>
      </c>
      <c r="RN304" s="31">
        <v>2</v>
      </c>
      <c r="RO304" s="31">
        <v>2</v>
      </c>
      <c r="RP304" s="31">
        <v>2</v>
      </c>
      <c r="RQ304" s="31">
        <v>2</v>
      </c>
      <c r="RR304" s="31">
        <v>2</v>
      </c>
      <c r="RS304" s="31">
        <v>2</v>
      </c>
      <c r="RT304" s="31" t="s">
        <v>1725</v>
      </c>
      <c r="RU304" s="31" t="s">
        <v>1725</v>
      </c>
      <c r="RX304" s="31">
        <v>5</v>
      </c>
      <c r="RY304" s="31">
        <v>2</v>
      </c>
      <c r="RZ304" s="31">
        <v>2</v>
      </c>
      <c r="SA304" s="31">
        <v>2</v>
      </c>
      <c r="SB304" s="31">
        <v>2</v>
      </c>
      <c r="SC304" s="31">
        <v>2</v>
      </c>
      <c r="SD304" s="31">
        <v>5</v>
      </c>
      <c r="SE304" s="31">
        <v>2</v>
      </c>
      <c r="SF304" s="31">
        <v>2</v>
      </c>
      <c r="SG304" s="31">
        <v>2</v>
      </c>
      <c r="SH304" s="31">
        <v>2</v>
      </c>
      <c r="SI304" s="31">
        <v>2</v>
      </c>
      <c r="SJ304" s="31">
        <v>2</v>
      </c>
      <c r="SK304" s="31">
        <v>2</v>
      </c>
      <c r="SL304" s="31">
        <v>2</v>
      </c>
      <c r="SM304" s="31" t="s">
        <v>1551</v>
      </c>
      <c r="SO304" s="31">
        <v>2</v>
      </c>
      <c r="SP304" s="31">
        <v>2</v>
      </c>
      <c r="SQ304" s="31">
        <v>2</v>
      </c>
      <c r="SR304" s="31">
        <v>2</v>
      </c>
      <c r="SS304" s="31">
        <v>2</v>
      </c>
      <c r="ST304" s="31">
        <v>2</v>
      </c>
      <c r="SU304" s="31">
        <v>2</v>
      </c>
      <c r="SV304" s="31">
        <v>2</v>
      </c>
      <c r="SW304" s="31" t="s">
        <v>1430</v>
      </c>
      <c r="SX304" s="31">
        <v>10</v>
      </c>
      <c r="SZ304" s="31">
        <v>2</v>
      </c>
      <c r="TA304" s="31">
        <v>2</v>
      </c>
      <c r="TB304" s="31">
        <v>2</v>
      </c>
      <c r="TC304" s="31">
        <v>1</v>
      </c>
      <c r="TD304" s="31">
        <v>2</v>
      </c>
      <c r="TE304" s="31">
        <v>2</v>
      </c>
      <c r="TF304" s="31">
        <v>2</v>
      </c>
      <c r="TG304" s="31">
        <v>1</v>
      </c>
      <c r="TH304" s="31" t="s">
        <v>1430</v>
      </c>
      <c r="TJ304" s="31" t="s">
        <v>1551</v>
      </c>
      <c r="TK304" s="31" t="s">
        <v>1430</v>
      </c>
      <c r="TQ304" s="31">
        <v>10</v>
      </c>
      <c r="TS304" s="31">
        <v>2</v>
      </c>
      <c r="TT304" s="31">
        <v>2</v>
      </c>
      <c r="TU304" s="31">
        <v>2</v>
      </c>
      <c r="TV304" s="31">
        <v>1</v>
      </c>
      <c r="TW304" s="31">
        <v>2</v>
      </c>
      <c r="TX304" s="31">
        <v>2</v>
      </c>
      <c r="TY304" s="31">
        <v>2</v>
      </c>
      <c r="TZ304" s="31">
        <v>1</v>
      </c>
      <c r="UA304" s="31">
        <v>1</v>
      </c>
    </row>
    <row r="305" spans="1:547" s="31" customFormat="1" ht="13.5" customHeight="1">
      <c r="A305" s="31">
        <f t="shared" si="4"/>
        <v>303</v>
      </c>
      <c r="B305" s="31">
        <v>304</v>
      </c>
      <c r="C305" s="31">
        <v>2</v>
      </c>
      <c r="D305" s="31" t="s">
        <v>1543</v>
      </c>
      <c r="E305" s="31" t="s">
        <v>1726</v>
      </c>
      <c r="H305" s="31">
        <v>42579</v>
      </c>
      <c r="I305" s="31">
        <v>22647</v>
      </c>
      <c r="J305" s="31">
        <v>1</v>
      </c>
      <c r="K305" s="31">
        <v>1</v>
      </c>
      <c r="L305" s="31">
        <v>4</v>
      </c>
      <c r="M305" s="31">
        <v>1</v>
      </c>
      <c r="N305" s="31">
        <v>3</v>
      </c>
      <c r="O305" s="31">
        <v>1</v>
      </c>
      <c r="P305" s="31">
        <v>4</v>
      </c>
      <c r="Q305" s="31">
        <v>1</v>
      </c>
      <c r="R305" s="31">
        <v>42064</v>
      </c>
      <c r="S305" s="31">
        <v>42156</v>
      </c>
      <c r="T305" s="31">
        <v>42552</v>
      </c>
      <c r="W305" s="31">
        <v>1</v>
      </c>
      <c r="X305" s="31">
        <v>2</v>
      </c>
      <c r="Y305" s="31">
        <v>2</v>
      </c>
      <c r="Z305" s="31">
        <v>2</v>
      </c>
      <c r="AA305" s="31">
        <v>2</v>
      </c>
      <c r="AB305" s="31">
        <v>2</v>
      </c>
      <c r="AC305" s="31">
        <v>2</v>
      </c>
      <c r="AD305" s="31">
        <v>2</v>
      </c>
      <c r="AE305" s="31">
        <v>3</v>
      </c>
      <c r="AF305" s="31">
        <v>1</v>
      </c>
      <c r="AG305" s="31">
        <v>1</v>
      </c>
      <c r="AH305" s="31">
        <v>2</v>
      </c>
      <c r="AI305" s="31">
        <v>6</v>
      </c>
      <c r="AJ305" s="31">
        <v>2</v>
      </c>
      <c r="AK305" s="31">
        <v>4</v>
      </c>
      <c r="AL305" s="31">
        <v>2</v>
      </c>
      <c r="AN305" s="31">
        <v>2</v>
      </c>
      <c r="AO305" s="31">
        <v>2</v>
      </c>
      <c r="AP305" s="31">
        <v>1</v>
      </c>
      <c r="AQ305" s="31">
        <v>2</v>
      </c>
      <c r="AR305" s="31">
        <v>2</v>
      </c>
      <c r="AS305" s="31">
        <v>2</v>
      </c>
      <c r="AT305" s="31">
        <v>2</v>
      </c>
      <c r="AU305" s="31">
        <v>2</v>
      </c>
      <c r="AW305" s="31">
        <v>1</v>
      </c>
      <c r="AX305" s="31">
        <v>2</v>
      </c>
      <c r="AY305" s="31">
        <v>2</v>
      </c>
      <c r="AZ305" s="31">
        <v>2</v>
      </c>
      <c r="BA305" s="31">
        <v>2</v>
      </c>
      <c r="BB305" s="31">
        <v>2</v>
      </c>
      <c r="BD305" s="31">
        <v>1</v>
      </c>
      <c r="BE305" s="31">
        <v>2</v>
      </c>
      <c r="BF305" s="31">
        <v>2</v>
      </c>
      <c r="BG305" s="31">
        <v>1</v>
      </c>
      <c r="BH305" s="31">
        <v>1</v>
      </c>
      <c r="BI305" s="31">
        <v>2</v>
      </c>
      <c r="BK305" s="31">
        <v>2</v>
      </c>
      <c r="BL305" s="31">
        <v>2</v>
      </c>
      <c r="BM305" s="31">
        <v>2</v>
      </c>
      <c r="BN305" s="31">
        <v>2</v>
      </c>
      <c r="BO305" s="31">
        <v>2</v>
      </c>
      <c r="BP305" s="31">
        <v>2</v>
      </c>
      <c r="BQ305" s="31">
        <v>2</v>
      </c>
      <c r="BT305" s="31">
        <v>2</v>
      </c>
      <c r="BU305" s="31">
        <v>2</v>
      </c>
      <c r="BV305" s="31">
        <v>2</v>
      </c>
      <c r="BW305" s="31">
        <v>2</v>
      </c>
      <c r="BX305" s="31">
        <v>2</v>
      </c>
      <c r="BY305" s="31">
        <v>1</v>
      </c>
      <c r="BZ305" s="31">
        <v>2</v>
      </c>
      <c r="CA305" s="31">
        <v>2</v>
      </c>
      <c r="CD305" s="31">
        <v>1</v>
      </c>
      <c r="CH305" s="31">
        <v>1</v>
      </c>
      <c r="CM305" s="31">
        <v>23</v>
      </c>
      <c r="CN305" s="31">
        <v>17</v>
      </c>
      <c r="CO305" s="31">
        <v>25</v>
      </c>
      <c r="CP305" s="31">
        <v>19</v>
      </c>
      <c r="DA305" s="31">
        <v>4</v>
      </c>
      <c r="DF305" s="31">
        <v>4</v>
      </c>
      <c r="DG305" s="31">
        <v>4</v>
      </c>
      <c r="DH305" s="31">
        <v>4</v>
      </c>
      <c r="DI305" s="31">
        <v>4</v>
      </c>
      <c r="DJ305" s="31">
        <v>4</v>
      </c>
      <c r="DK305" s="31">
        <v>4</v>
      </c>
      <c r="DL305" s="31">
        <v>3</v>
      </c>
      <c r="DM305" s="31">
        <v>2</v>
      </c>
      <c r="DN305" s="31">
        <v>2</v>
      </c>
      <c r="DO305" s="31">
        <v>4</v>
      </c>
      <c r="DP305" s="31">
        <v>4</v>
      </c>
      <c r="DQ305" s="31">
        <v>4</v>
      </c>
      <c r="DR305" s="31">
        <v>43</v>
      </c>
      <c r="DS305" s="31">
        <v>0.29550970873786397</v>
      </c>
      <c r="EV305" s="31">
        <v>1</v>
      </c>
      <c r="EW305" s="31">
        <v>1</v>
      </c>
      <c r="EX305" s="31">
        <v>2</v>
      </c>
      <c r="EY305" s="31">
        <v>2</v>
      </c>
      <c r="FC305" s="31">
        <v>1</v>
      </c>
      <c r="FD305" s="31">
        <v>80</v>
      </c>
      <c r="FE305" s="31">
        <v>57</v>
      </c>
      <c r="FF305" s="31">
        <v>0.89</v>
      </c>
      <c r="FG305" s="31">
        <v>0.56000000000000005</v>
      </c>
      <c r="FH305" s="31">
        <v>62</v>
      </c>
      <c r="FK305" s="31">
        <v>1</v>
      </c>
      <c r="FL305" s="31">
        <v>2</v>
      </c>
      <c r="FM305" s="31">
        <v>1</v>
      </c>
      <c r="FN305" s="31">
        <v>2</v>
      </c>
      <c r="FO305" s="31">
        <v>2</v>
      </c>
      <c r="FP305" s="31">
        <v>2</v>
      </c>
      <c r="FQ305" s="31">
        <v>2</v>
      </c>
      <c r="FR305" s="31">
        <v>2</v>
      </c>
      <c r="FS305" s="31">
        <v>4</v>
      </c>
      <c r="FT305" s="31">
        <v>1</v>
      </c>
      <c r="FU305" s="31">
        <v>2</v>
      </c>
      <c r="FV305" s="31">
        <v>2</v>
      </c>
      <c r="FW305" s="31">
        <v>1</v>
      </c>
      <c r="FX305" s="31">
        <v>1</v>
      </c>
      <c r="FY305" s="31">
        <v>2</v>
      </c>
      <c r="GA305" s="31">
        <v>2</v>
      </c>
      <c r="GB305" s="31">
        <v>2</v>
      </c>
      <c r="GC305" s="31">
        <v>2</v>
      </c>
      <c r="GE305" s="31">
        <v>2</v>
      </c>
      <c r="GH305" s="31">
        <v>1</v>
      </c>
      <c r="GJ305" s="31">
        <v>2</v>
      </c>
      <c r="GL305" s="31">
        <v>1</v>
      </c>
      <c r="GM305" s="31">
        <v>42552</v>
      </c>
      <c r="GO305" s="31">
        <v>2</v>
      </c>
      <c r="GQ305" s="31">
        <v>2</v>
      </c>
      <c r="GS305" s="31">
        <v>2</v>
      </c>
      <c r="GU305" s="31">
        <v>2</v>
      </c>
      <c r="GW305" s="31">
        <v>2</v>
      </c>
      <c r="HA305" s="31">
        <v>2</v>
      </c>
      <c r="HB305" s="31" t="s">
        <v>355</v>
      </c>
      <c r="HM305" s="31">
        <v>2</v>
      </c>
      <c r="HP305" s="31">
        <v>2</v>
      </c>
      <c r="HQ305" s="31">
        <v>2</v>
      </c>
      <c r="HR305" s="31">
        <v>2</v>
      </c>
      <c r="HS305" s="31">
        <v>2</v>
      </c>
      <c r="HT305" s="31">
        <v>2</v>
      </c>
      <c r="HU305" s="31">
        <v>2</v>
      </c>
      <c r="HV305" s="31">
        <v>2</v>
      </c>
      <c r="HZ305" s="31">
        <v>2</v>
      </c>
      <c r="IA305" s="31">
        <v>2</v>
      </c>
      <c r="IB305" s="31">
        <v>2</v>
      </c>
      <c r="IC305" s="31">
        <v>2</v>
      </c>
      <c r="ID305" s="31">
        <v>2</v>
      </c>
      <c r="IE305" s="31">
        <v>2</v>
      </c>
      <c r="IF305" s="31">
        <v>2</v>
      </c>
      <c r="IJ305" s="31">
        <v>2</v>
      </c>
      <c r="IK305" s="31">
        <v>2</v>
      </c>
      <c r="IL305" s="31">
        <v>2</v>
      </c>
      <c r="IM305" s="31">
        <v>2</v>
      </c>
      <c r="IN305" s="31">
        <v>2</v>
      </c>
      <c r="IO305" s="31">
        <v>2</v>
      </c>
      <c r="IP305" s="31">
        <v>2</v>
      </c>
      <c r="IT305" s="31">
        <v>2</v>
      </c>
      <c r="IU305" s="31">
        <v>2</v>
      </c>
      <c r="IV305" s="31">
        <v>2</v>
      </c>
      <c r="IW305" s="31">
        <v>2</v>
      </c>
      <c r="IX305" s="31">
        <v>2</v>
      </c>
      <c r="IY305" s="31">
        <v>2</v>
      </c>
      <c r="IZ305" s="31">
        <v>2</v>
      </c>
      <c r="JD305" s="31">
        <v>2</v>
      </c>
      <c r="JE305" s="31">
        <v>2</v>
      </c>
      <c r="JF305" s="31">
        <v>2</v>
      </c>
      <c r="JG305" s="31">
        <v>2</v>
      </c>
      <c r="JH305" s="31">
        <v>2</v>
      </c>
      <c r="JI305" s="31">
        <v>2</v>
      </c>
      <c r="JJ305" s="31">
        <v>2</v>
      </c>
      <c r="JN305" s="31" t="s">
        <v>1727</v>
      </c>
      <c r="JQ305" s="31" t="s">
        <v>1447</v>
      </c>
      <c r="JZ305" s="31">
        <v>2</v>
      </c>
      <c r="KA305" s="31" t="s">
        <v>1727</v>
      </c>
      <c r="KB305" s="31">
        <v>69</v>
      </c>
      <c r="KC305" s="31">
        <v>2</v>
      </c>
      <c r="KD305" s="31" t="s">
        <v>1447</v>
      </c>
      <c r="KE305" s="31">
        <v>80</v>
      </c>
      <c r="LA305" s="31" t="s">
        <v>369</v>
      </c>
      <c r="LB305" s="31" t="s">
        <v>1683</v>
      </c>
      <c r="LC305" s="31">
        <v>2</v>
      </c>
      <c r="LD305" s="31">
        <v>1</v>
      </c>
      <c r="LE305" s="31" t="s">
        <v>364</v>
      </c>
      <c r="LF305" s="31">
        <v>2</v>
      </c>
      <c r="LG305" s="31">
        <v>2</v>
      </c>
      <c r="LH305" s="31">
        <v>1</v>
      </c>
      <c r="LI305" s="31">
        <v>2</v>
      </c>
      <c r="LK305" s="31">
        <v>2</v>
      </c>
      <c r="LM305" s="31">
        <v>2</v>
      </c>
      <c r="LO305" s="31">
        <v>2</v>
      </c>
      <c r="LQ305" s="31">
        <v>2</v>
      </c>
      <c r="LS305" s="31">
        <v>2</v>
      </c>
      <c r="LU305" s="31">
        <v>2</v>
      </c>
      <c r="LW305" s="31">
        <v>2</v>
      </c>
      <c r="LY305" s="31">
        <v>2</v>
      </c>
      <c r="MA305" s="31">
        <v>2</v>
      </c>
      <c r="MC305" s="31">
        <v>2</v>
      </c>
      <c r="ME305" s="31">
        <v>2</v>
      </c>
      <c r="MG305" s="31">
        <v>2</v>
      </c>
      <c r="MI305" s="31">
        <v>2</v>
      </c>
      <c r="MK305" s="31">
        <v>2</v>
      </c>
      <c r="MM305" s="31">
        <v>2</v>
      </c>
      <c r="MO305" s="31">
        <v>2</v>
      </c>
      <c r="MQ305" s="31">
        <v>2</v>
      </c>
      <c r="MS305" s="31">
        <v>2</v>
      </c>
      <c r="MU305" s="31">
        <v>2</v>
      </c>
      <c r="MW305" s="31">
        <v>2</v>
      </c>
      <c r="MY305" s="31" t="s">
        <v>355</v>
      </c>
      <c r="NA305" s="31">
        <v>2</v>
      </c>
      <c r="NC305" s="31">
        <v>2</v>
      </c>
      <c r="NE305" s="31">
        <v>2</v>
      </c>
      <c r="NG305" s="31">
        <v>2</v>
      </c>
      <c r="NI305" s="31">
        <v>2</v>
      </c>
      <c r="NK305" s="31">
        <v>2</v>
      </c>
      <c r="NM305" s="31">
        <v>1</v>
      </c>
      <c r="NN305" s="31">
        <v>10</v>
      </c>
      <c r="NO305" s="31">
        <v>2</v>
      </c>
      <c r="NQ305" s="31">
        <v>2</v>
      </c>
      <c r="NS305" s="31">
        <v>2</v>
      </c>
      <c r="NU305" s="31">
        <v>2</v>
      </c>
      <c r="NW305" s="31">
        <v>2</v>
      </c>
      <c r="NY305" s="31">
        <v>2</v>
      </c>
      <c r="OA305" s="31">
        <v>2</v>
      </c>
      <c r="OC305" s="31">
        <v>2</v>
      </c>
      <c r="OE305" s="31">
        <v>2</v>
      </c>
      <c r="OG305" s="31">
        <v>2</v>
      </c>
      <c r="OI305" s="31">
        <v>2</v>
      </c>
      <c r="OK305" s="31">
        <v>2</v>
      </c>
      <c r="OM305" s="31">
        <v>2</v>
      </c>
      <c r="OO305" s="31">
        <v>2</v>
      </c>
      <c r="OQ305" s="31" t="s">
        <v>355</v>
      </c>
      <c r="OS305" s="31">
        <v>2</v>
      </c>
      <c r="OU305" s="31">
        <v>2</v>
      </c>
      <c r="OW305" s="31">
        <v>2</v>
      </c>
      <c r="OY305" s="31">
        <v>2</v>
      </c>
      <c r="PA305" s="31">
        <v>2</v>
      </c>
      <c r="PC305" s="31">
        <v>2</v>
      </c>
      <c r="PE305" s="31">
        <v>2</v>
      </c>
      <c r="PG305" s="31">
        <v>2</v>
      </c>
      <c r="PI305" s="31">
        <v>2</v>
      </c>
      <c r="PK305" s="31">
        <v>2</v>
      </c>
      <c r="PM305" s="31">
        <v>2</v>
      </c>
      <c r="PO305" s="31">
        <v>2</v>
      </c>
      <c r="PQ305" s="31">
        <v>2</v>
      </c>
      <c r="PS305" s="31">
        <v>2</v>
      </c>
      <c r="PU305" s="31">
        <v>2</v>
      </c>
      <c r="PW305" s="31">
        <v>2</v>
      </c>
      <c r="PY305" s="31">
        <v>2</v>
      </c>
      <c r="QA305" s="31">
        <v>2</v>
      </c>
      <c r="QC305" s="31">
        <v>2</v>
      </c>
      <c r="QE305" s="31">
        <v>2</v>
      </c>
      <c r="QG305" s="31">
        <v>2</v>
      </c>
      <c r="QI305" s="31" t="s">
        <v>355</v>
      </c>
      <c r="QK305" s="31">
        <v>1</v>
      </c>
      <c r="QL305" s="31">
        <v>2</v>
      </c>
      <c r="QM305" s="31">
        <v>2</v>
      </c>
      <c r="QN305" s="31">
        <v>2</v>
      </c>
      <c r="QO305" s="31">
        <v>2</v>
      </c>
      <c r="QP305" s="31">
        <v>2</v>
      </c>
      <c r="QQ305" s="31">
        <v>2</v>
      </c>
      <c r="QR305" s="31">
        <v>2</v>
      </c>
      <c r="QS305" s="31">
        <v>2</v>
      </c>
      <c r="QT305" s="31">
        <v>2</v>
      </c>
      <c r="QU305" s="31">
        <v>2</v>
      </c>
      <c r="QV305" s="31">
        <v>2</v>
      </c>
      <c r="QW305" s="31">
        <v>2</v>
      </c>
      <c r="QX305" s="31">
        <v>2</v>
      </c>
      <c r="QY305" s="31">
        <v>2</v>
      </c>
      <c r="QZ305" s="31">
        <v>2</v>
      </c>
      <c r="RA305" s="31">
        <v>2</v>
      </c>
      <c r="RB305" s="31">
        <v>2</v>
      </c>
      <c r="RC305" s="31">
        <v>2</v>
      </c>
      <c r="RD305" s="31">
        <v>2</v>
      </c>
      <c r="RE305" s="31">
        <v>1</v>
      </c>
      <c r="RF305" s="31">
        <v>2</v>
      </c>
      <c r="RG305" s="31">
        <v>1</v>
      </c>
      <c r="RH305" s="31">
        <v>2</v>
      </c>
      <c r="RI305" s="31">
        <v>2</v>
      </c>
      <c r="RJ305" s="31">
        <v>2</v>
      </c>
      <c r="RK305" s="31">
        <v>2</v>
      </c>
      <c r="RL305" s="31">
        <v>2</v>
      </c>
      <c r="RM305" s="31">
        <v>2</v>
      </c>
      <c r="RN305" s="31">
        <v>2</v>
      </c>
      <c r="RO305" s="31">
        <v>2</v>
      </c>
      <c r="RP305" s="31">
        <v>2</v>
      </c>
      <c r="RQ305" s="31">
        <v>2</v>
      </c>
      <c r="RR305" s="31">
        <v>2</v>
      </c>
      <c r="RS305" s="31">
        <v>1</v>
      </c>
      <c r="RT305" s="31" t="s">
        <v>1668</v>
      </c>
      <c r="RU305" s="31" t="s">
        <v>1638</v>
      </c>
      <c r="RX305" s="31">
        <v>3</v>
      </c>
      <c r="RY305" s="31">
        <v>2</v>
      </c>
      <c r="RZ305" s="31">
        <v>2</v>
      </c>
      <c r="SA305" s="31">
        <v>2</v>
      </c>
      <c r="SB305" s="31">
        <v>2</v>
      </c>
      <c r="SC305" s="31">
        <v>2</v>
      </c>
      <c r="SD305" s="31">
        <v>3</v>
      </c>
      <c r="SE305" s="31">
        <v>2</v>
      </c>
      <c r="SF305" s="31">
        <v>2</v>
      </c>
      <c r="SG305" s="31">
        <v>2</v>
      </c>
      <c r="SH305" s="31">
        <v>2</v>
      </c>
      <c r="SI305" s="31">
        <v>2</v>
      </c>
      <c r="SJ305" s="31">
        <v>2</v>
      </c>
      <c r="SK305" s="31">
        <v>2</v>
      </c>
      <c r="SL305" s="31">
        <v>2</v>
      </c>
      <c r="SM305" s="31" t="s">
        <v>1550</v>
      </c>
      <c r="SO305" s="31">
        <v>2</v>
      </c>
      <c r="SP305" s="31">
        <v>2</v>
      </c>
      <c r="SQ305" s="31">
        <v>1</v>
      </c>
      <c r="SR305" s="31">
        <v>2</v>
      </c>
      <c r="SS305" s="31">
        <v>2</v>
      </c>
      <c r="ST305" s="31">
        <v>2</v>
      </c>
      <c r="SU305" s="31">
        <v>2</v>
      </c>
      <c r="SV305" s="31">
        <v>2</v>
      </c>
      <c r="SW305" s="31" t="s">
        <v>1577</v>
      </c>
      <c r="SX305" s="31">
        <v>8</v>
      </c>
      <c r="SZ305" s="31">
        <v>1</v>
      </c>
      <c r="TA305" s="31">
        <v>2</v>
      </c>
      <c r="TB305" s="31">
        <v>2</v>
      </c>
      <c r="TC305" s="31">
        <v>2</v>
      </c>
      <c r="TD305" s="31">
        <v>2</v>
      </c>
      <c r="TE305" s="31">
        <v>2</v>
      </c>
      <c r="TF305" s="31">
        <v>2</v>
      </c>
      <c r="TG305" s="31">
        <v>2</v>
      </c>
      <c r="TH305" s="31" t="s">
        <v>1430</v>
      </c>
      <c r="TJ305" s="31" t="s">
        <v>1550</v>
      </c>
      <c r="TK305" s="31" t="s">
        <v>1577</v>
      </c>
      <c r="TL305" s="31" t="s">
        <v>1430</v>
      </c>
      <c r="TQ305" s="31">
        <v>13</v>
      </c>
      <c r="TS305" s="31">
        <v>2</v>
      </c>
      <c r="TT305" s="31">
        <v>2</v>
      </c>
      <c r="TU305" s="31">
        <v>2</v>
      </c>
      <c r="TV305" s="31">
        <v>2</v>
      </c>
      <c r="TW305" s="31">
        <v>2</v>
      </c>
      <c r="TX305" s="31">
        <v>2</v>
      </c>
      <c r="TY305" s="31">
        <v>1</v>
      </c>
      <c r="TZ305" s="31">
        <v>1</v>
      </c>
      <c r="UA305" s="31">
        <v>1</v>
      </c>
    </row>
    <row r="306" spans="1:547" s="31" customFormat="1" ht="13.5" customHeight="1">
      <c r="A306" s="31">
        <f t="shared" si="4"/>
        <v>304</v>
      </c>
      <c r="B306" s="31">
        <v>305</v>
      </c>
      <c r="C306" s="31">
        <v>3</v>
      </c>
      <c r="D306" s="31" t="s">
        <v>1543</v>
      </c>
      <c r="E306" s="31" t="s">
        <v>1728</v>
      </c>
      <c r="H306" s="31">
        <v>42579</v>
      </c>
      <c r="I306" s="31">
        <v>16438</v>
      </c>
      <c r="J306" s="31">
        <v>2</v>
      </c>
      <c r="K306" s="31">
        <v>1</v>
      </c>
      <c r="L306" s="31">
        <v>1</v>
      </c>
      <c r="M306" s="31">
        <v>1</v>
      </c>
      <c r="N306" s="31">
        <v>1</v>
      </c>
      <c r="O306" s="31">
        <v>1</v>
      </c>
      <c r="P306" s="31">
        <v>1</v>
      </c>
      <c r="Q306" s="31">
        <v>1</v>
      </c>
      <c r="R306" s="31">
        <v>41821</v>
      </c>
      <c r="S306" s="31">
        <v>42036</v>
      </c>
      <c r="T306" s="31">
        <v>42461</v>
      </c>
      <c r="W306" s="31">
        <v>1</v>
      </c>
      <c r="X306" s="31">
        <v>2</v>
      </c>
      <c r="Y306" s="31">
        <v>2</v>
      </c>
      <c r="Z306" s="31">
        <v>2</v>
      </c>
      <c r="AA306" s="31">
        <v>2</v>
      </c>
      <c r="AB306" s="31">
        <v>2</v>
      </c>
      <c r="AC306" s="31">
        <v>2</v>
      </c>
      <c r="AD306" s="31">
        <v>2</v>
      </c>
      <c r="AE306" s="31">
        <v>3</v>
      </c>
      <c r="AF306" s="31">
        <v>1</v>
      </c>
      <c r="AG306" s="31">
        <v>1</v>
      </c>
      <c r="AH306" s="31">
        <v>2</v>
      </c>
      <c r="AI306" s="31">
        <v>6</v>
      </c>
      <c r="AJ306" s="31">
        <v>2</v>
      </c>
      <c r="AK306" s="31">
        <v>4</v>
      </c>
      <c r="AL306" s="31">
        <v>2</v>
      </c>
      <c r="AN306" s="31">
        <v>2</v>
      </c>
      <c r="AO306" s="31">
        <v>2</v>
      </c>
      <c r="AP306" s="31">
        <v>2</v>
      </c>
      <c r="AQ306" s="31">
        <v>2</v>
      </c>
      <c r="AR306" s="31">
        <v>2</v>
      </c>
      <c r="AS306" s="31">
        <v>2</v>
      </c>
      <c r="AT306" s="31">
        <v>2</v>
      </c>
      <c r="AU306" s="31">
        <v>2</v>
      </c>
      <c r="AW306" s="31">
        <v>1</v>
      </c>
      <c r="AX306" s="31">
        <v>2</v>
      </c>
      <c r="AY306" s="31">
        <v>2</v>
      </c>
      <c r="AZ306" s="31">
        <v>2</v>
      </c>
      <c r="BA306" s="31">
        <v>2</v>
      </c>
      <c r="BB306" s="31">
        <v>2</v>
      </c>
      <c r="BD306" s="31">
        <v>1</v>
      </c>
      <c r="BE306" s="31">
        <v>2</v>
      </c>
      <c r="BF306" s="31">
        <v>2</v>
      </c>
      <c r="BG306" s="31">
        <v>1</v>
      </c>
      <c r="BH306" s="31">
        <v>1</v>
      </c>
      <c r="BI306" s="31">
        <v>2</v>
      </c>
      <c r="BK306" s="31">
        <v>2</v>
      </c>
      <c r="BL306" s="31">
        <v>2</v>
      </c>
      <c r="BM306" s="31">
        <v>2</v>
      </c>
      <c r="BN306" s="31">
        <v>2</v>
      </c>
      <c r="BO306" s="31">
        <v>2</v>
      </c>
      <c r="BP306" s="31">
        <v>2</v>
      </c>
      <c r="BQ306" s="31">
        <v>2</v>
      </c>
      <c r="BT306" s="31">
        <v>2</v>
      </c>
      <c r="BU306" s="31">
        <v>2</v>
      </c>
      <c r="BV306" s="31">
        <v>2</v>
      </c>
      <c r="BW306" s="31">
        <v>2</v>
      </c>
      <c r="BX306" s="31">
        <v>2</v>
      </c>
      <c r="BY306" s="31">
        <v>1</v>
      </c>
      <c r="BZ306" s="31">
        <v>2</v>
      </c>
      <c r="CA306" s="31">
        <v>2</v>
      </c>
      <c r="CD306" s="31">
        <v>1</v>
      </c>
      <c r="CH306" s="31">
        <v>1</v>
      </c>
      <c r="CM306" s="31">
        <v>23</v>
      </c>
      <c r="CN306" s="31">
        <v>18</v>
      </c>
      <c r="CO306" s="31">
        <v>25</v>
      </c>
      <c r="DA306" s="31">
        <v>4</v>
      </c>
      <c r="DF306" s="31">
        <v>4</v>
      </c>
      <c r="DG306" s="31">
        <v>4</v>
      </c>
      <c r="DH306" s="31">
        <v>4</v>
      </c>
      <c r="DI306" s="31">
        <v>4</v>
      </c>
      <c r="DJ306" s="31">
        <v>4</v>
      </c>
      <c r="DK306" s="31">
        <v>3</v>
      </c>
      <c r="DL306" s="31">
        <v>4</v>
      </c>
      <c r="DM306" s="31">
        <v>2</v>
      </c>
      <c r="DN306" s="31">
        <v>2</v>
      </c>
      <c r="DO306" s="31">
        <v>4</v>
      </c>
      <c r="DP306" s="31">
        <v>4</v>
      </c>
      <c r="DQ306" s="31">
        <v>4</v>
      </c>
      <c r="DR306" s="31">
        <v>43</v>
      </c>
      <c r="DS306" s="31">
        <v>0.20077506596306</v>
      </c>
      <c r="DX306" s="31">
        <v>4.4000000000000004</v>
      </c>
      <c r="DY306" s="31">
        <v>3.4</v>
      </c>
      <c r="DZ306" s="31">
        <v>5.4</v>
      </c>
      <c r="EA306" s="31" t="s">
        <v>1558</v>
      </c>
      <c r="EB306" s="31">
        <v>1.08</v>
      </c>
      <c r="EC306" s="31">
        <v>0.7</v>
      </c>
      <c r="ED306" s="31">
        <v>1.3</v>
      </c>
      <c r="EE306" s="31" t="s">
        <v>1546</v>
      </c>
      <c r="EF306" s="31">
        <v>129</v>
      </c>
      <c r="EG306" s="31">
        <v>0</v>
      </c>
      <c r="EH306" s="31">
        <v>190</v>
      </c>
      <c r="EI306" s="31" t="s">
        <v>1546</v>
      </c>
      <c r="EJ306" s="31">
        <v>32</v>
      </c>
      <c r="EK306" s="31">
        <v>45</v>
      </c>
      <c r="EM306" s="31" t="s">
        <v>1546</v>
      </c>
      <c r="EN306" s="31">
        <v>75</v>
      </c>
      <c r="EO306" s="31">
        <v>60</v>
      </c>
      <c r="EP306" s="31">
        <v>130</v>
      </c>
      <c r="EQ306" s="31" t="s">
        <v>1546</v>
      </c>
      <c r="ER306" s="31">
        <v>110</v>
      </c>
      <c r="ES306" s="31">
        <v>35</v>
      </c>
      <c r="ET306" s="31">
        <v>150</v>
      </c>
      <c r="EU306" s="31" t="s">
        <v>1546</v>
      </c>
      <c r="EV306" s="31">
        <v>2</v>
      </c>
      <c r="EW306" s="31">
        <v>2</v>
      </c>
      <c r="EX306" s="31">
        <v>2</v>
      </c>
      <c r="EY306" s="31">
        <v>2</v>
      </c>
      <c r="FC306" s="31">
        <v>1</v>
      </c>
      <c r="FD306" s="31">
        <v>86</v>
      </c>
      <c r="FE306" s="31">
        <v>82</v>
      </c>
      <c r="FF306" s="31">
        <v>0.76</v>
      </c>
      <c r="FG306" s="31">
        <v>1</v>
      </c>
      <c r="FH306" s="31">
        <v>63</v>
      </c>
      <c r="FK306" s="31">
        <v>2</v>
      </c>
      <c r="FL306" s="31">
        <v>2</v>
      </c>
      <c r="FM306" s="31">
        <v>1</v>
      </c>
      <c r="FN306" s="31">
        <v>2</v>
      </c>
      <c r="FO306" s="31">
        <v>2</v>
      </c>
      <c r="FP306" s="31">
        <v>2</v>
      </c>
      <c r="FQ306" s="31">
        <v>2</v>
      </c>
      <c r="FR306" s="31">
        <v>2</v>
      </c>
      <c r="FS306" s="31">
        <v>4</v>
      </c>
      <c r="FT306" s="31">
        <v>2</v>
      </c>
      <c r="FU306" s="31">
        <v>2</v>
      </c>
      <c r="FV306" s="31">
        <v>2</v>
      </c>
      <c r="FW306" s="31">
        <v>18</v>
      </c>
      <c r="FX306" s="31">
        <v>1</v>
      </c>
      <c r="FY306" s="31">
        <v>1</v>
      </c>
      <c r="GA306" s="31">
        <v>2</v>
      </c>
      <c r="GB306" s="31">
        <v>2</v>
      </c>
      <c r="GC306" s="31">
        <v>1</v>
      </c>
      <c r="GD306" s="31">
        <v>1970</v>
      </c>
      <c r="GE306" s="31">
        <v>1</v>
      </c>
      <c r="GF306" s="31">
        <v>1980</v>
      </c>
      <c r="GG306" s="31">
        <v>1</v>
      </c>
      <c r="GH306" s="31">
        <v>2</v>
      </c>
      <c r="GJ306" s="31">
        <v>2</v>
      </c>
      <c r="GL306" s="31">
        <v>2</v>
      </c>
      <c r="GO306" s="31">
        <v>2</v>
      </c>
      <c r="GQ306" s="31">
        <v>2</v>
      </c>
      <c r="GS306" s="31">
        <v>2</v>
      </c>
      <c r="GU306" s="31">
        <v>2</v>
      </c>
      <c r="GW306" s="31">
        <v>2</v>
      </c>
      <c r="HB306" s="31" t="s">
        <v>355</v>
      </c>
      <c r="HM306" s="31">
        <v>2</v>
      </c>
      <c r="HP306" s="31">
        <v>2</v>
      </c>
      <c r="HQ306" s="31">
        <v>2</v>
      </c>
      <c r="HR306" s="31">
        <v>2</v>
      </c>
      <c r="HS306" s="31">
        <v>2</v>
      </c>
      <c r="HT306" s="31">
        <v>2</v>
      </c>
      <c r="HU306" s="31">
        <v>2</v>
      </c>
      <c r="HV306" s="31">
        <v>2</v>
      </c>
      <c r="HZ306" s="31">
        <v>2</v>
      </c>
      <c r="IA306" s="31">
        <v>2</v>
      </c>
      <c r="IB306" s="31">
        <v>2</v>
      </c>
      <c r="IC306" s="31">
        <v>2</v>
      </c>
      <c r="ID306" s="31">
        <v>2</v>
      </c>
      <c r="IE306" s="31">
        <v>2</v>
      </c>
      <c r="IF306" s="31">
        <v>2</v>
      </c>
      <c r="IJ306" s="31">
        <v>2</v>
      </c>
      <c r="IK306" s="31">
        <v>2</v>
      </c>
      <c r="IL306" s="31">
        <v>2</v>
      </c>
      <c r="IM306" s="31">
        <v>2</v>
      </c>
      <c r="IN306" s="31">
        <v>2</v>
      </c>
      <c r="IO306" s="31">
        <v>2</v>
      </c>
      <c r="IP306" s="31">
        <v>2</v>
      </c>
      <c r="IT306" s="31">
        <v>2</v>
      </c>
      <c r="IU306" s="31">
        <v>2</v>
      </c>
      <c r="IV306" s="31">
        <v>2</v>
      </c>
      <c r="IW306" s="31">
        <v>2</v>
      </c>
      <c r="IX306" s="31">
        <v>2</v>
      </c>
      <c r="IY306" s="31">
        <v>2</v>
      </c>
      <c r="IZ306" s="31">
        <v>2</v>
      </c>
      <c r="JD306" s="31">
        <v>2</v>
      </c>
      <c r="JE306" s="31">
        <v>2</v>
      </c>
      <c r="JF306" s="31">
        <v>2</v>
      </c>
      <c r="JG306" s="31">
        <v>2</v>
      </c>
      <c r="JH306" s="31">
        <v>2</v>
      </c>
      <c r="JI306" s="31">
        <v>2</v>
      </c>
      <c r="JJ306" s="31">
        <v>2</v>
      </c>
      <c r="JZ306" s="31">
        <v>2</v>
      </c>
      <c r="KA306" s="31" t="s">
        <v>1563</v>
      </c>
      <c r="KB306" s="31">
        <v>84</v>
      </c>
      <c r="KC306" s="31">
        <v>2</v>
      </c>
      <c r="KD306" s="31" t="s">
        <v>1563</v>
      </c>
      <c r="KE306" s="31">
        <v>91</v>
      </c>
      <c r="LA306" s="31" t="s">
        <v>1729</v>
      </c>
      <c r="LB306" s="31" t="s">
        <v>1730</v>
      </c>
      <c r="LC306" s="31">
        <v>2</v>
      </c>
      <c r="LD306" s="31">
        <v>2</v>
      </c>
      <c r="LE306" s="31" t="s">
        <v>359</v>
      </c>
      <c r="LF306" s="31">
        <v>2</v>
      </c>
      <c r="LG306" s="31">
        <v>2</v>
      </c>
      <c r="LH306" s="31">
        <v>2</v>
      </c>
      <c r="LI306" s="31">
        <v>2</v>
      </c>
      <c r="LK306" s="31">
        <v>2</v>
      </c>
      <c r="LM306" s="31">
        <v>2</v>
      </c>
      <c r="LO306" s="31">
        <v>2</v>
      </c>
      <c r="LQ306" s="31">
        <v>2</v>
      </c>
      <c r="LS306" s="31">
        <v>2</v>
      </c>
      <c r="LU306" s="31">
        <v>2</v>
      </c>
      <c r="LW306" s="31">
        <v>2</v>
      </c>
      <c r="LY306" s="31">
        <v>2</v>
      </c>
      <c r="MA306" s="31">
        <v>2</v>
      </c>
      <c r="MC306" s="31">
        <v>2</v>
      </c>
      <c r="ME306" s="31">
        <v>2</v>
      </c>
      <c r="MG306" s="31">
        <v>2</v>
      </c>
      <c r="MI306" s="31">
        <v>2</v>
      </c>
      <c r="MK306" s="31">
        <v>2</v>
      </c>
      <c r="MM306" s="31">
        <v>2</v>
      </c>
      <c r="MO306" s="31">
        <v>2</v>
      </c>
      <c r="MQ306" s="31">
        <v>2</v>
      </c>
      <c r="MS306" s="31">
        <v>2</v>
      </c>
      <c r="MU306" s="31">
        <v>2</v>
      </c>
      <c r="MW306" s="31">
        <v>2</v>
      </c>
      <c r="MY306" s="31" t="s">
        <v>355</v>
      </c>
      <c r="NA306" s="31">
        <v>2</v>
      </c>
      <c r="NC306" s="31">
        <v>2</v>
      </c>
      <c r="NE306" s="31">
        <v>2</v>
      </c>
      <c r="NG306" s="31">
        <v>2</v>
      </c>
      <c r="NI306" s="31">
        <v>2</v>
      </c>
      <c r="NK306" s="31">
        <v>2</v>
      </c>
      <c r="NM306" s="31">
        <v>2</v>
      </c>
      <c r="NO306" s="31">
        <v>2</v>
      </c>
      <c r="NQ306" s="31">
        <v>2</v>
      </c>
      <c r="NS306" s="31">
        <v>2</v>
      </c>
      <c r="NU306" s="31">
        <v>2</v>
      </c>
      <c r="NW306" s="31">
        <v>2</v>
      </c>
      <c r="NY306" s="31">
        <v>2</v>
      </c>
      <c r="OA306" s="31">
        <v>2</v>
      </c>
      <c r="OC306" s="31">
        <v>2</v>
      </c>
      <c r="OE306" s="31">
        <v>2</v>
      </c>
      <c r="OG306" s="31">
        <v>2</v>
      </c>
      <c r="OI306" s="31">
        <v>2</v>
      </c>
      <c r="OK306" s="31">
        <v>2</v>
      </c>
      <c r="OM306" s="31">
        <v>2</v>
      </c>
      <c r="OO306" s="31">
        <v>2</v>
      </c>
      <c r="OQ306" s="31" t="s">
        <v>355</v>
      </c>
      <c r="OS306" s="31">
        <v>2</v>
      </c>
      <c r="OU306" s="31">
        <v>2</v>
      </c>
      <c r="OW306" s="31">
        <v>2</v>
      </c>
      <c r="OY306" s="31">
        <v>2</v>
      </c>
      <c r="PA306" s="31">
        <v>2</v>
      </c>
      <c r="PC306" s="31">
        <v>2</v>
      </c>
      <c r="PE306" s="31">
        <v>2</v>
      </c>
      <c r="PG306" s="31">
        <v>2</v>
      </c>
      <c r="PI306" s="31">
        <v>2</v>
      </c>
      <c r="PK306" s="31">
        <v>2</v>
      </c>
      <c r="PM306" s="31">
        <v>2</v>
      </c>
      <c r="PO306" s="31">
        <v>2</v>
      </c>
      <c r="PQ306" s="31">
        <v>2</v>
      </c>
      <c r="PS306" s="31">
        <v>2</v>
      </c>
      <c r="PU306" s="31">
        <v>2</v>
      </c>
      <c r="PW306" s="31">
        <v>2</v>
      </c>
      <c r="PY306" s="31">
        <v>2</v>
      </c>
      <c r="QA306" s="31">
        <v>2</v>
      </c>
      <c r="QC306" s="31">
        <v>2</v>
      </c>
      <c r="QE306" s="31">
        <v>2</v>
      </c>
      <c r="QG306" s="31">
        <v>2</v>
      </c>
      <c r="QI306" s="31" t="s">
        <v>355</v>
      </c>
      <c r="QK306" s="31">
        <v>1</v>
      </c>
      <c r="QL306" s="31">
        <v>2</v>
      </c>
      <c r="QM306" s="31">
        <v>2</v>
      </c>
      <c r="QN306" s="31">
        <v>2</v>
      </c>
      <c r="QO306" s="31">
        <v>2</v>
      </c>
      <c r="QP306" s="31">
        <v>2</v>
      </c>
      <c r="QQ306" s="31">
        <v>2</v>
      </c>
      <c r="QR306" s="31">
        <v>2</v>
      </c>
      <c r="QS306" s="31">
        <v>2</v>
      </c>
      <c r="QT306" s="31">
        <v>2</v>
      </c>
      <c r="QU306" s="31">
        <v>2</v>
      </c>
      <c r="QV306" s="31">
        <v>2</v>
      </c>
      <c r="QW306" s="31">
        <v>2</v>
      </c>
      <c r="QX306" s="31">
        <v>2</v>
      </c>
      <c r="QY306" s="31">
        <v>2</v>
      </c>
      <c r="QZ306" s="31">
        <v>2</v>
      </c>
      <c r="RA306" s="31">
        <v>2</v>
      </c>
      <c r="RB306" s="31">
        <v>2</v>
      </c>
      <c r="RC306" s="31">
        <v>1</v>
      </c>
      <c r="RD306" s="31">
        <v>2</v>
      </c>
      <c r="RE306" s="31">
        <v>2</v>
      </c>
      <c r="RF306" s="31">
        <v>2</v>
      </c>
      <c r="RG306" s="31">
        <v>2</v>
      </c>
      <c r="RH306" s="31">
        <v>2</v>
      </c>
      <c r="RI306" s="31">
        <v>1</v>
      </c>
      <c r="RJ306" s="31">
        <v>2</v>
      </c>
      <c r="RK306" s="31">
        <v>2</v>
      </c>
      <c r="RL306" s="31">
        <v>2</v>
      </c>
      <c r="RM306" s="31">
        <v>2</v>
      </c>
      <c r="RN306" s="31">
        <v>2</v>
      </c>
      <c r="RO306" s="31">
        <v>2</v>
      </c>
      <c r="RP306" s="31">
        <v>2</v>
      </c>
      <c r="RQ306" s="31">
        <v>2</v>
      </c>
      <c r="RR306" s="31">
        <v>2</v>
      </c>
      <c r="RS306" s="31">
        <v>2</v>
      </c>
      <c r="RT306" s="31" t="s">
        <v>362</v>
      </c>
      <c r="RU306" s="31" t="s">
        <v>1731</v>
      </c>
      <c r="RX306" s="31">
        <v>2</v>
      </c>
      <c r="RY306" s="31">
        <v>1</v>
      </c>
      <c r="RZ306" s="31">
        <v>2</v>
      </c>
      <c r="SA306" s="31">
        <v>2</v>
      </c>
      <c r="SB306" s="31">
        <v>2</v>
      </c>
      <c r="SC306" s="31">
        <v>2</v>
      </c>
      <c r="SD306" s="31">
        <v>5</v>
      </c>
      <c r="SE306" s="31">
        <v>2</v>
      </c>
      <c r="SF306" s="31">
        <v>2</v>
      </c>
      <c r="SG306" s="31">
        <v>2</v>
      </c>
      <c r="SH306" s="31">
        <v>2</v>
      </c>
      <c r="SI306" s="31">
        <v>2</v>
      </c>
      <c r="SJ306" s="31">
        <v>2</v>
      </c>
      <c r="SK306" s="31">
        <v>2</v>
      </c>
      <c r="SL306" s="31">
        <v>2</v>
      </c>
      <c r="SM306" s="31" t="s">
        <v>1576</v>
      </c>
      <c r="SO306" s="31">
        <v>2</v>
      </c>
      <c r="SP306" s="31">
        <v>2</v>
      </c>
      <c r="SQ306" s="31">
        <v>1</v>
      </c>
      <c r="SR306" s="31">
        <v>2</v>
      </c>
      <c r="SS306" s="31">
        <v>2</v>
      </c>
      <c r="ST306" s="31">
        <v>2</v>
      </c>
      <c r="SU306" s="31">
        <v>2</v>
      </c>
      <c r="SV306" s="31">
        <v>1</v>
      </c>
      <c r="SW306" s="31" t="s">
        <v>1430</v>
      </c>
      <c r="SX306" s="31">
        <v>14</v>
      </c>
      <c r="SZ306" s="31">
        <v>2</v>
      </c>
      <c r="TA306" s="31">
        <v>2</v>
      </c>
      <c r="TB306" s="31">
        <v>2</v>
      </c>
      <c r="TC306" s="31">
        <v>2</v>
      </c>
      <c r="TD306" s="31">
        <v>2</v>
      </c>
      <c r="TE306" s="31">
        <v>2</v>
      </c>
      <c r="TF306" s="31">
        <v>1</v>
      </c>
      <c r="TG306" s="31">
        <v>1</v>
      </c>
      <c r="TH306" s="31" t="s">
        <v>1430</v>
      </c>
      <c r="TJ306" s="31" t="s">
        <v>1576</v>
      </c>
      <c r="TK306" s="31" t="s">
        <v>1430</v>
      </c>
      <c r="TQ306" s="31">
        <v>14</v>
      </c>
      <c r="TS306" s="31">
        <v>2</v>
      </c>
      <c r="TT306" s="31">
        <v>2</v>
      </c>
      <c r="TU306" s="31">
        <v>2</v>
      </c>
      <c r="TV306" s="31">
        <v>2</v>
      </c>
      <c r="TW306" s="31">
        <v>2</v>
      </c>
      <c r="TX306" s="31">
        <v>2</v>
      </c>
      <c r="TY306" s="31">
        <v>1</v>
      </c>
      <c r="TZ306" s="31">
        <v>1</v>
      </c>
      <c r="UA306" s="31">
        <v>1</v>
      </c>
    </row>
    <row r="307" spans="1:547" s="31" customFormat="1" ht="13.5" customHeight="1">
      <c r="A307" s="31">
        <f t="shared" si="4"/>
        <v>305</v>
      </c>
      <c r="B307" s="31">
        <v>306</v>
      </c>
      <c r="C307" s="31">
        <v>4</v>
      </c>
      <c r="D307" s="31" t="s">
        <v>1543</v>
      </c>
      <c r="E307" s="31" t="s">
        <v>1732</v>
      </c>
      <c r="H307" s="31">
        <v>42579</v>
      </c>
      <c r="I307" s="31">
        <v>15707</v>
      </c>
      <c r="J307" s="31">
        <v>2</v>
      </c>
      <c r="K307" s="31">
        <v>1</v>
      </c>
      <c r="L307" s="31">
        <v>1</v>
      </c>
      <c r="M307" s="31">
        <v>1</v>
      </c>
      <c r="N307" s="31">
        <v>1</v>
      </c>
      <c r="O307" s="31">
        <v>1</v>
      </c>
      <c r="P307" s="31">
        <v>1</v>
      </c>
      <c r="Q307" s="31">
        <v>1</v>
      </c>
      <c r="R307" s="31">
        <v>41791</v>
      </c>
      <c r="S307" s="31">
        <v>41913</v>
      </c>
      <c r="T307" s="31">
        <v>42278</v>
      </c>
      <c r="W307" s="31">
        <v>1</v>
      </c>
      <c r="X307" s="31">
        <v>2</v>
      </c>
      <c r="Y307" s="31">
        <v>2</v>
      </c>
      <c r="Z307" s="31">
        <v>2</v>
      </c>
      <c r="AA307" s="31">
        <v>2</v>
      </c>
      <c r="AB307" s="31">
        <v>2</v>
      </c>
      <c r="AC307" s="31">
        <v>2</v>
      </c>
      <c r="AD307" s="31">
        <v>2</v>
      </c>
      <c r="AE307" s="31">
        <v>2</v>
      </c>
      <c r="AF307" s="31">
        <v>1</v>
      </c>
      <c r="AG307" s="31">
        <v>1</v>
      </c>
      <c r="AH307" s="31">
        <v>1</v>
      </c>
      <c r="AI307" s="31">
        <v>6</v>
      </c>
      <c r="AJ307" s="31">
        <v>2</v>
      </c>
      <c r="AK307" s="31">
        <v>4</v>
      </c>
      <c r="AL307" s="31">
        <v>2</v>
      </c>
      <c r="AN307" s="31">
        <v>2</v>
      </c>
      <c r="AO307" s="31">
        <v>2</v>
      </c>
      <c r="AP307" s="31">
        <v>2</v>
      </c>
      <c r="AQ307" s="31">
        <v>2</v>
      </c>
      <c r="AR307" s="31">
        <v>2</v>
      </c>
      <c r="AS307" s="31">
        <v>2</v>
      </c>
      <c r="AT307" s="31">
        <v>2</v>
      </c>
      <c r="AU307" s="31">
        <v>2</v>
      </c>
      <c r="AW307" s="31">
        <v>2</v>
      </c>
      <c r="AX307" s="31">
        <v>2</v>
      </c>
      <c r="AY307" s="31">
        <v>2</v>
      </c>
      <c r="AZ307" s="31">
        <v>1</v>
      </c>
      <c r="BA307" s="31">
        <v>1</v>
      </c>
      <c r="BB307" s="31">
        <v>1</v>
      </c>
      <c r="BD307" s="31">
        <v>2</v>
      </c>
      <c r="BE307" s="31">
        <v>2</v>
      </c>
      <c r="BF307" s="31">
        <v>2</v>
      </c>
      <c r="BG307" s="31">
        <v>1</v>
      </c>
      <c r="BH307" s="31">
        <v>1</v>
      </c>
      <c r="BI307" s="31">
        <v>1</v>
      </c>
      <c r="BK307" s="31">
        <v>1</v>
      </c>
      <c r="BL307" s="31">
        <v>2</v>
      </c>
      <c r="BM307" s="31">
        <v>2</v>
      </c>
      <c r="BN307" s="31">
        <v>2</v>
      </c>
      <c r="BO307" s="31">
        <v>2</v>
      </c>
      <c r="BP307" s="31">
        <v>2</v>
      </c>
      <c r="BR307" s="31">
        <v>1</v>
      </c>
      <c r="BT307" s="31">
        <v>2</v>
      </c>
      <c r="BU307" s="31">
        <v>2</v>
      </c>
      <c r="BV307" s="31">
        <v>2</v>
      </c>
      <c r="BW307" s="31">
        <v>2</v>
      </c>
      <c r="BX307" s="31">
        <v>2</v>
      </c>
      <c r="BY307" s="31">
        <v>1</v>
      </c>
      <c r="BZ307" s="31">
        <v>2</v>
      </c>
      <c r="CA307" s="31">
        <v>2</v>
      </c>
      <c r="CB307" s="31">
        <v>2</v>
      </c>
      <c r="CC307" s="31">
        <v>2</v>
      </c>
      <c r="CD307" s="31">
        <v>1</v>
      </c>
      <c r="CH307" s="31">
        <v>1</v>
      </c>
      <c r="CM307" s="31">
        <v>11</v>
      </c>
      <c r="CN307" s="31">
        <v>5</v>
      </c>
      <c r="DA307" s="31">
        <v>2</v>
      </c>
      <c r="DF307" s="31">
        <v>4</v>
      </c>
      <c r="DG307" s="31">
        <v>4</v>
      </c>
      <c r="DH307" s="31">
        <v>4</v>
      </c>
      <c r="DI307" s="31">
        <v>3</v>
      </c>
      <c r="DJ307" s="31">
        <v>3</v>
      </c>
      <c r="DK307" s="31">
        <v>3</v>
      </c>
      <c r="DL307" s="31">
        <v>3</v>
      </c>
      <c r="DM307" s="31">
        <v>4</v>
      </c>
      <c r="DN307" s="31">
        <v>4</v>
      </c>
      <c r="DO307" s="31">
        <v>4</v>
      </c>
      <c r="DP307" s="31">
        <v>4</v>
      </c>
      <c r="DQ307" s="31">
        <v>4</v>
      </c>
      <c r="DR307" s="31">
        <v>44</v>
      </c>
      <c r="DS307" s="31">
        <v>0.15450507614213099</v>
      </c>
      <c r="EV307" s="31">
        <v>1</v>
      </c>
      <c r="EW307" s="31">
        <v>2</v>
      </c>
      <c r="EX307" s="31">
        <v>2</v>
      </c>
      <c r="EY307" s="31">
        <v>2</v>
      </c>
      <c r="EZ307" s="31">
        <v>1</v>
      </c>
      <c r="FA307" s="31">
        <v>1</v>
      </c>
      <c r="FK307" s="31">
        <v>2</v>
      </c>
      <c r="FL307" s="31">
        <v>2</v>
      </c>
      <c r="FM307" s="31">
        <v>1</v>
      </c>
      <c r="FN307" s="31">
        <v>2</v>
      </c>
      <c r="FO307" s="31">
        <v>2</v>
      </c>
      <c r="FP307" s="31">
        <v>2</v>
      </c>
      <c r="FQ307" s="31">
        <v>2</v>
      </c>
      <c r="FR307" s="31">
        <v>2</v>
      </c>
      <c r="FS307" s="31">
        <v>4</v>
      </c>
      <c r="FT307" s="31">
        <v>2</v>
      </c>
      <c r="FU307" s="31">
        <v>2</v>
      </c>
      <c r="FV307" s="31">
        <v>2</v>
      </c>
      <c r="FW307" s="31">
        <v>1</v>
      </c>
      <c r="FX307" s="31">
        <v>1</v>
      </c>
      <c r="FY307" s="31">
        <v>2</v>
      </c>
      <c r="GA307" s="31">
        <v>2</v>
      </c>
      <c r="GB307" s="31">
        <v>2</v>
      </c>
      <c r="GC307" s="31">
        <v>2</v>
      </c>
      <c r="GE307" s="31">
        <v>2</v>
      </c>
      <c r="GH307" s="31">
        <v>2</v>
      </c>
      <c r="GJ307" s="31">
        <v>2</v>
      </c>
      <c r="GL307" s="31">
        <v>2</v>
      </c>
      <c r="GO307" s="31">
        <v>2</v>
      </c>
      <c r="GQ307" s="31">
        <v>2</v>
      </c>
      <c r="GS307" s="31">
        <v>2</v>
      </c>
      <c r="GU307" s="31">
        <v>2</v>
      </c>
      <c r="GW307" s="31">
        <v>2</v>
      </c>
      <c r="HB307" s="31" t="s">
        <v>355</v>
      </c>
      <c r="HM307" s="31">
        <v>2</v>
      </c>
      <c r="HP307" s="31">
        <v>2</v>
      </c>
      <c r="HQ307" s="31">
        <v>2</v>
      </c>
      <c r="HR307" s="31">
        <v>2</v>
      </c>
      <c r="HS307" s="31">
        <v>2</v>
      </c>
      <c r="HT307" s="31">
        <v>2</v>
      </c>
      <c r="HU307" s="31">
        <v>2</v>
      </c>
      <c r="HV307" s="31">
        <v>2</v>
      </c>
      <c r="HZ307" s="31">
        <v>2</v>
      </c>
      <c r="IA307" s="31">
        <v>2</v>
      </c>
      <c r="IB307" s="31">
        <v>2</v>
      </c>
      <c r="IC307" s="31">
        <v>2</v>
      </c>
      <c r="ID307" s="31">
        <v>2</v>
      </c>
      <c r="IE307" s="31">
        <v>2</v>
      </c>
      <c r="IF307" s="31">
        <v>2</v>
      </c>
      <c r="IJ307" s="31">
        <v>2</v>
      </c>
      <c r="IK307" s="31">
        <v>2</v>
      </c>
      <c r="IL307" s="31">
        <v>2</v>
      </c>
      <c r="IM307" s="31">
        <v>2</v>
      </c>
      <c r="IN307" s="31">
        <v>2</v>
      </c>
      <c r="IO307" s="31">
        <v>2</v>
      </c>
      <c r="IP307" s="31">
        <v>2</v>
      </c>
      <c r="IT307" s="31">
        <v>2</v>
      </c>
      <c r="IU307" s="31">
        <v>2</v>
      </c>
      <c r="IV307" s="31">
        <v>2</v>
      </c>
      <c r="IW307" s="31">
        <v>2</v>
      </c>
      <c r="IX307" s="31">
        <v>2</v>
      </c>
      <c r="IY307" s="31">
        <v>2</v>
      </c>
      <c r="IZ307" s="31">
        <v>2</v>
      </c>
      <c r="JD307" s="31">
        <v>2</v>
      </c>
      <c r="JE307" s="31">
        <v>2</v>
      </c>
      <c r="JF307" s="31">
        <v>2</v>
      </c>
      <c r="JG307" s="31">
        <v>2</v>
      </c>
      <c r="JH307" s="31">
        <v>2</v>
      </c>
      <c r="JI307" s="31">
        <v>2</v>
      </c>
      <c r="JJ307" s="31">
        <v>2</v>
      </c>
      <c r="JN307" s="31" t="s">
        <v>1733</v>
      </c>
      <c r="JQ307" s="31" t="s">
        <v>1734</v>
      </c>
      <c r="JT307" s="31" t="s">
        <v>1735</v>
      </c>
      <c r="JZ307" s="31">
        <v>2</v>
      </c>
      <c r="KA307" s="31" t="s">
        <v>1733</v>
      </c>
      <c r="KB307" s="31">
        <v>35</v>
      </c>
      <c r="KC307" s="31">
        <v>2</v>
      </c>
      <c r="KD307" s="31" t="s">
        <v>1734</v>
      </c>
      <c r="KE307" s="31">
        <v>40</v>
      </c>
      <c r="LA307" s="31" t="s">
        <v>1736</v>
      </c>
      <c r="LB307" s="31" t="s">
        <v>363</v>
      </c>
      <c r="LC307" s="31">
        <v>2</v>
      </c>
      <c r="LD307" s="31">
        <v>2</v>
      </c>
      <c r="LE307" s="31" t="s">
        <v>364</v>
      </c>
      <c r="LF307" s="31">
        <v>2</v>
      </c>
      <c r="LG307" s="31">
        <v>2</v>
      </c>
      <c r="LH307" s="31">
        <v>1</v>
      </c>
      <c r="LI307" s="31">
        <v>2</v>
      </c>
      <c r="LK307" s="31">
        <v>2</v>
      </c>
      <c r="LM307" s="31">
        <v>2</v>
      </c>
      <c r="LO307" s="31">
        <v>2</v>
      </c>
      <c r="LQ307" s="31">
        <v>2</v>
      </c>
      <c r="LS307" s="31">
        <v>2</v>
      </c>
      <c r="LU307" s="31">
        <v>2</v>
      </c>
      <c r="LW307" s="31">
        <v>2</v>
      </c>
      <c r="LY307" s="31">
        <v>2</v>
      </c>
      <c r="MA307" s="31">
        <v>2</v>
      </c>
      <c r="MC307" s="31">
        <v>2</v>
      </c>
      <c r="ME307" s="31">
        <v>2</v>
      </c>
      <c r="MG307" s="31">
        <v>1</v>
      </c>
      <c r="MH307" s="31">
        <v>6</v>
      </c>
      <c r="MI307" s="31">
        <v>2</v>
      </c>
      <c r="MK307" s="31">
        <v>2</v>
      </c>
      <c r="MM307" s="31">
        <v>2</v>
      </c>
      <c r="MO307" s="31">
        <v>2</v>
      </c>
      <c r="MQ307" s="31">
        <v>2</v>
      </c>
      <c r="MS307" s="31">
        <v>2</v>
      </c>
      <c r="MU307" s="31">
        <v>2</v>
      </c>
      <c r="MW307" s="31">
        <v>2</v>
      </c>
      <c r="MY307" s="31" t="s">
        <v>355</v>
      </c>
      <c r="NA307" s="31">
        <v>2</v>
      </c>
      <c r="NC307" s="31">
        <v>2</v>
      </c>
      <c r="NE307" s="31">
        <v>2</v>
      </c>
      <c r="NG307" s="31">
        <v>2</v>
      </c>
      <c r="NI307" s="31">
        <v>2</v>
      </c>
      <c r="NK307" s="31">
        <v>2</v>
      </c>
      <c r="NM307" s="31">
        <v>2</v>
      </c>
      <c r="NO307" s="31">
        <v>2</v>
      </c>
      <c r="NQ307" s="31">
        <v>2</v>
      </c>
      <c r="NS307" s="31">
        <v>2</v>
      </c>
      <c r="NU307" s="31">
        <v>2</v>
      </c>
      <c r="NW307" s="31">
        <v>2</v>
      </c>
      <c r="NY307" s="31">
        <v>2</v>
      </c>
      <c r="OA307" s="31">
        <v>2</v>
      </c>
      <c r="OC307" s="31">
        <v>2</v>
      </c>
      <c r="OE307" s="31">
        <v>2</v>
      </c>
      <c r="OG307" s="31">
        <v>2</v>
      </c>
      <c r="OI307" s="31">
        <v>2</v>
      </c>
      <c r="OK307" s="31">
        <v>2</v>
      </c>
      <c r="OM307" s="31">
        <v>2</v>
      </c>
      <c r="OO307" s="31">
        <v>2</v>
      </c>
      <c r="OQ307" s="31" t="s">
        <v>355</v>
      </c>
      <c r="OS307" s="31">
        <v>2</v>
      </c>
      <c r="OU307" s="31">
        <v>2</v>
      </c>
      <c r="OW307" s="31">
        <v>2</v>
      </c>
      <c r="OY307" s="31">
        <v>2</v>
      </c>
      <c r="PA307" s="31">
        <v>2</v>
      </c>
      <c r="PC307" s="31">
        <v>2</v>
      </c>
      <c r="PE307" s="31">
        <v>2</v>
      </c>
      <c r="PG307" s="31">
        <v>2</v>
      </c>
      <c r="PI307" s="31">
        <v>2</v>
      </c>
      <c r="PK307" s="31">
        <v>2</v>
      </c>
      <c r="PM307" s="31">
        <v>2</v>
      </c>
      <c r="PO307" s="31">
        <v>2</v>
      </c>
      <c r="PQ307" s="31">
        <v>2</v>
      </c>
      <c r="PS307" s="31">
        <v>2</v>
      </c>
      <c r="PU307" s="31">
        <v>2</v>
      </c>
      <c r="PW307" s="31">
        <v>2</v>
      </c>
      <c r="PY307" s="31">
        <v>2</v>
      </c>
      <c r="QA307" s="31">
        <v>2</v>
      </c>
      <c r="QC307" s="31">
        <v>2</v>
      </c>
      <c r="QE307" s="31">
        <v>2</v>
      </c>
      <c r="QG307" s="31">
        <v>2</v>
      </c>
      <c r="QI307" s="31" t="s">
        <v>355</v>
      </c>
      <c r="QK307" s="31">
        <v>1</v>
      </c>
      <c r="QL307" s="31">
        <v>2</v>
      </c>
      <c r="QM307" s="31">
        <v>2</v>
      </c>
      <c r="QN307" s="31">
        <v>2</v>
      </c>
      <c r="QO307" s="31">
        <v>2</v>
      </c>
      <c r="QP307" s="31">
        <v>2</v>
      </c>
      <c r="QQ307" s="31">
        <v>2</v>
      </c>
      <c r="QR307" s="31">
        <v>2</v>
      </c>
      <c r="QS307" s="31">
        <v>2</v>
      </c>
      <c r="QT307" s="31">
        <v>2</v>
      </c>
      <c r="QU307" s="31">
        <v>2</v>
      </c>
      <c r="QV307" s="31">
        <v>2</v>
      </c>
      <c r="QW307" s="31">
        <v>2</v>
      </c>
      <c r="QX307" s="31">
        <v>2</v>
      </c>
      <c r="QY307" s="31">
        <v>2</v>
      </c>
      <c r="QZ307" s="31">
        <v>2</v>
      </c>
      <c r="RA307" s="31">
        <v>2</v>
      </c>
      <c r="RB307" s="31">
        <v>2</v>
      </c>
      <c r="RC307" s="31">
        <v>2</v>
      </c>
      <c r="RD307" s="31">
        <v>2</v>
      </c>
      <c r="RE307" s="31">
        <v>2</v>
      </c>
      <c r="RF307" s="31">
        <v>2</v>
      </c>
      <c r="RG307" s="31">
        <v>2</v>
      </c>
      <c r="RH307" s="31">
        <v>2</v>
      </c>
      <c r="RI307" s="31">
        <v>2</v>
      </c>
      <c r="RJ307" s="31">
        <v>2</v>
      </c>
      <c r="RK307" s="31">
        <v>2</v>
      </c>
      <c r="RL307" s="31">
        <v>2</v>
      </c>
      <c r="RM307" s="31">
        <v>2</v>
      </c>
      <c r="RN307" s="31">
        <v>2</v>
      </c>
      <c r="RO307" s="31">
        <v>2</v>
      </c>
      <c r="RP307" s="31">
        <v>2</v>
      </c>
      <c r="RQ307" s="31">
        <v>2</v>
      </c>
      <c r="RR307" s="31">
        <v>2</v>
      </c>
      <c r="RS307" s="31">
        <v>2</v>
      </c>
      <c r="RT307" s="31" t="s">
        <v>1450</v>
      </c>
      <c r="RU307" s="31" t="s">
        <v>1450</v>
      </c>
      <c r="RX307" s="31">
        <v>4</v>
      </c>
      <c r="RY307" s="31">
        <v>2</v>
      </c>
      <c r="RZ307" s="31">
        <v>2</v>
      </c>
      <c r="SA307" s="31">
        <v>2</v>
      </c>
      <c r="SB307" s="31">
        <v>2</v>
      </c>
      <c r="SC307" s="31">
        <v>2</v>
      </c>
      <c r="SD307" s="31">
        <v>4</v>
      </c>
      <c r="SE307" s="31">
        <v>2</v>
      </c>
      <c r="SF307" s="31">
        <v>2</v>
      </c>
      <c r="SG307" s="31">
        <v>2</v>
      </c>
      <c r="SH307" s="31">
        <v>2</v>
      </c>
      <c r="SI307" s="31">
        <v>2</v>
      </c>
      <c r="SJ307" s="31">
        <v>2</v>
      </c>
      <c r="SK307" s="31">
        <v>2</v>
      </c>
      <c r="SL307" s="31">
        <v>2</v>
      </c>
      <c r="SM307" s="31" t="s">
        <v>1576</v>
      </c>
      <c r="SO307" s="31">
        <v>2</v>
      </c>
      <c r="SP307" s="31">
        <v>1</v>
      </c>
      <c r="SQ307" s="31">
        <v>2</v>
      </c>
      <c r="SR307" s="31">
        <v>2</v>
      </c>
      <c r="SS307" s="31">
        <v>2</v>
      </c>
      <c r="ST307" s="31">
        <v>2</v>
      </c>
      <c r="SU307" s="31">
        <v>2</v>
      </c>
      <c r="SV307" s="31">
        <v>2</v>
      </c>
      <c r="SW307" s="31" t="s">
        <v>1430</v>
      </c>
      <c r="SX307" s="31">
        <v>6</v>
      </c>
      <c r="SZ307" s="31">
        <v>1</v>
      </c>
      <c r="TA307" s="31">
        <v>2</v>
      </c>
      <c r="TB307" s="31">
        <v>2</v>
      </c>
      <c r="TC307" s="31">
        <v>2</v>
      </c>
      <c r="TD307" s="31">
        <v>2</v>
      </c>
      <c r="TE307" s="31">
        <v>2</v>
      </c>
      <c r="TF307" s="31">
        <v>2</v>
      </c>
      <c r="TG307" s="31">
        <v>2</v>
      </c>
      <c r="TH307" s="31" t="s">
        <v>1737</v>
      </c>
      <c r="TJ307" s="31" t="s">
        <v>1576</v>
      </c>
      <c r="TK307" s="31" t="s">
        <v>1430</v>
      </c>
      <c r="TL307" s="31" t="s">
        <v>1737</v>
      </c>
      <c r="TQ307" s="31">
        <v>12</v>
      </c>
      <c r="TS307" s="31">
        <v>2</v>
      </c>
      <c r="TT307" s="31">
        <v>2</v>
      </c>
      <c r="TU307" s="31">
        <v>2</v>
      </c>
      <c r="TV307" s="31">
        <v>1</v>
      </c>
      <c r="TW307" s="31">
        <v>1</v>
      </c>
      <c r="TX307" s="31">
        <v>2</v>
      </c>
      <c r="TY307" s="31">
        <v>2</v>
      </c>
      <c r="TZ307" s="31">
        <v>1</v>
      </c>
      <c r="UA307" s="31">
        <v>1</v>
      </c>
    </row>
    <row r="308" spans="1:547" s="31" customFormat="1" ht="13.5" customHeight="1">
      <c r="A308" s="31">
        <f t="shared" si="4"/>
        <v>306</v>
      </c>
      <c r="B308" s="31">
        <v>307</v>
      </c>
      <c r="C308" s="31">
        <v>5</v>
      </c>
      <c r="D308" s="31" t="s">
        <v>1543</v>
      </c>
      <c r="E308" s="31" t="s">
        <v>1738</v>
      </c>
      <c r="H308" s="31">
        <v>42466</v>
      </c>
      <c r="I308" s="31">
        <v>21194</v>
      </c>
      <c r="J308" s="31">
        <v>2</v>
      </c>
      <c r="K308" s="31">
        <v>1</v>
      </c>
      <c r="L308" s="31">
        <v>5</v>
      </c>
      <c r="M308" s="31">
        <v>2</v>
      </c>
      <c r="N308" s="31">
        <v>5</v>
      </c>
      <c r="O308" s="31">
        <v>2</v>
      </c>
      <c r="P308" s="31">
        <v>5</v>
      </c>
      <c r="Q308" s="31">
        <v>2</v>
      </c>
      <c r="R308" s="31">
        <v>42064</v>
      </c>
      <c r="S308" s="31">
        <v>42064</v>
      </c>
      <c r="T308" s="31">
        <v>42461</v>
      </c>
      <c r="W308" s="31">
        <v>1</v>
      </c>
      <c r="X308" s="31">
        <v>2</v>
      </c>
      <c r="Y308" s="31">
        <v>2</v>
      </c>
      <c r="Z308" s="31">
        <v>2</v>
      </c>
      <c r="AA308" s="31">
        <v>2</v>
      </c>
      <c r="AB308" s="31">
        <v>2</v>
      </c>
      <c r="AC308" s="31">
        <v>2</v>
      </c>
      <c r="AD308" s="31">
        <v>2</v>
      </c>
      <c r="AE308" s="31">
        <v>2</v>
      </c>
      <c r="AF308" s="31">
        <v>1</v>
      </c>
      <c r="AG308" s="31">
        <v>2</v>
      </c>
      <c r="AH308" s="31">
        <v>2</v>
      </c>
      <c r="AI308" s="31">
        <v>6</v>
      </c>
      <c r="AJ308" s="31">
        <v>2</v>
      </c>
      <c r="AK308" s="31">
        <v>4</v>
      </c>
      <c r="AL308" s="31">
        <v>2</v>
      </c>
      <c r="AN308" s="31">
        <v>2</v>
      </c>
      <c r="AO308" s="31">
        <v>2</v>
      </c>
      <c r="AP308" s="31">
        <v>2</v>
      </c>
      <c r="AQ308" s="31">
        <v>2</v>
      </c>
      <c r="AR308" s="31">
        <v>1</v>
      </c>
      <c r="AS308" s="31">
        <v>2</v>
      </c>
      <c r="AT308" s="31">
        <v>2</v>
      </c>
      <c r="AU308" s="31">
        <v>2</v>
      </c>
      <c r="AW308" s="31">
        <v>2</v>
      </c>
      <c r="AX308" s="31">
        <v>2</v>
      </c>
      <c r="AY308" s="31">
        <v>2</v>
      </c>
      <c r="AZ308" s="31">
        <v>1</v>
      </c>
      <c r="BA308" s="31">
        <v>1</v>
      </c>
      <c r="BB308" s="31">
        <v>1</v>
      </c>
      <c r="BD308" s="31">
        <v>2</v>
      </c>
      <c r="BE308" s="31">
        <v>2</v>
      </c>
      <c r="BF308" s="31">
        <v>2</v>
      </c>
      <c r="BG308" s="31">
        <v>2</v>
      </c>
      <c r="BH308" s="31">
        <v>2</v>
      </c>
      <c r="BI308" s="31">
        <v>2</v>
      </c>
      <c r="BK308" s="31">
        <v>1</v>
      </c>
      <c r="BL308" s="31">
        <v>2</v>
      </c>
      <c r="BM308" s="31">
        <v>2</v>
      </c>
      <c r="BN308" s="31">
        <v>2</v>
      </c>
      <c r="BO308" s="31">
        <v>2</v>
      </c>
      <c r="BP308" s="31">
        <v>2</v>
      </c>
      <c r="BR308" s="31">
        <v>1</v>
      </c>
      <c r="BT308" s="31">
        <v>2</v>
      </c>
      <c r="BU308" s="31">
        <v>2</v>
      </c>
      <c r="BV308" s="31">
        <v>2</v>
      </c>
      <c r="BW308" s="31">
        <v>2</v>
      </c>
      <c r="BX308" s="31">
        <v>2</v>
      </c>
      <c r="BY308" s="31">
        <v>1</v>
      </c>
      <c r="BZ308" s="31">
        <v>2</v>
      </c>
      <c r="CA308" s="31">
        <v>2</v>
      </c>
      <c r="CB308" s="31">
        <v>2</v>
      </c>
      <c r="CC308" s="31">
        <v>2</v>
      </c>
      <c r="CD308" s="31">
        <v>1</v>
      </c>
      <c r="CH308" s="31">
        <v>1</v>
      </c>
      <c r="CM308" s="31">
        <v>13</v>
      </c>
      <c r="CN308" s="31">
        <v>11</v>
      </c>
      <c r="CO308" s="31">
        <v>7</v>
      </c>
      <c r="CP308" s="31">
        <v>5</v>
      </c>
      <c r="DA308" s="31">
        <v>2</v>
      </c>
      <c r="DF308" s="31">
        <v>4</v>
      </c>
      <c r="DG308" s="31">
        <v>4</v>
      </c>
      <c r="DH308" s="31">
        <v>4</v>
      </c>
      <c r="DI308" s="31">
        <v>3</v>
      </c>
      <c r="DJ308" s="31">
        <v>2</v>
      </c>
      <c r="DK308" s="31">
        <v>2</v>
      </c>
      <c r="DL308" s="31">
        <v>2</v>
      </c>
      <c r="DM308" s="31">
        <v>4</v>
      </c>
      <c r="DN308" s="31">
        <v>4</v>
      </c>
      <c r="DO308" s="31">
        <v>4</v>
      </c>
      <c r="DP308" s="31">
        <v>4</v>
      </c>
      <c r="DQ308" s="31">
        <v>4</v>
      </c>
      <c r="DR308" s="31">
        <v>41</v>
      </c>
      <c r="DS308" s="31">
        <v>0.53000621890547195</v>
      </c>
      <c r="EV308" s="31">
        <v>2</v>
      </c>
      <c r="EW308" s="31">
        <v>2</v>
      </c>
      <c r="EX308" s="31">
        <v>2</v>
      </c>
      <c r="EY308" s="31">
        <v>2</v>
      </c>
      <c r="FA308" s="31">
        <v>1</v>
      </c>
      <c r="FD308" s="31">
        <v>75</v>
      </c>
      <c r="FE308" s="31">
        <v>80</v>
      </c>
      <c r="FF308" s="31">
        <v>0.82</v>
      </c>
      <c r="FG308" s="31">
        <v>0.53</v>
      </c>
      <c r="FH308" s="31">
        <v>73</v>
      </c>
      <c r="FI308" s="31">
        <v>95.15</v>
      </c>
      <c r="FJ308" s="31">
        <v>0.3</v>
      </c>
      <c r="FK308" s="31">
        <v>2</v>
      </c>
      <c r="FL308" s="31">
        <v>2</v>
      </c>
      <c r="FM308" s="31">
        <v>2</v>
      </c>
      <c r="FN308" s="31">
        <v>2</v>
      </c>
      <c r="FO308" s="31">
        <v>2</v>
      </c>
      <c r="FP308" s="31">
        <v>2</v>
      </c>
      <c r="FQ308" s="31">
        <v>2</v>
      </c>
      <c r="FR308" s="31">
        <v>2</v>
      </c>
      <c r="FS308" s="31">
        <v>4</v>
      </c>
      <c r="FT308" s="31">
        <v>2</v>
      </c>
      <c r="FU308" s="31">
        <v>2</v>
      </c>
      <c r="FV308" s="31">
        <v>2</v>
      </c>
      <c r="FW308" s="31">
        <v>3</v>
      </c>
      <c r="FX308" s="31">
        <v>1</v>
      </c>
      <c r="FY308" s="31">
        <v>2</v>
      </c>
      <c r="GA308" s="31">
        <v>2</v>
      </c>
      <c r="GB308" s="31">
        <v>2</v>
      </c>
      <c r="GC308" s="31">
        <v>1</v>
      </c>
      <c r="GE308" s="31">
        <v>1</v>
      </c>
      <c r="GF308" s="31">
        <v>2014</v>
      </c>
      <c r="GG308" s="31">
        <v>1.5</v>
      </c>
      <c r="GH308" s="31">
        <v>2</v>
      </c>
      <c r="GJ308" s="31">
        <v>2</v>
      </c>
      <c r="GL308" s="31">
        <v>2</v>
      </c>
      <c r="GO308" s="31">
        <v>2</v>
      </c>
      <c r="GQ308" s="31">
        <v>2</v>
      </c>
      <c r="GS308" s="31">
        <v>2</v>
      </c>
      <c r="GU308" s="31">
        <v>2</v>
      </c>
      <c r="GW308" s="31">
        <v>2</v>
      </c>
      <c r="HA308" s="31">
        <v>2</v>
      </c>
      <c r="HB308" s="31" t="s">
        <v>355</v>
      </c>
      <c r="HM308" s="31">
        <v>2</v>
      </c>
      <c r="HP308" s="31">
        <v>2</v>
      </c>
      <c r="HQ308" s="31">
        <v>2</v>
      </c>
      <c r="HR308" s="31">
        <v>2</v>
      </c>
      <c r="HS308" s="31">
        <v>2</v>
      </c>
      <c r="HT308" s="31">
        <v>2</v>
      </c>
      <c r="HU308" s="31">
        <v>2</v>
      </c>
      <c r="HV308" s="31">
        <v>2</v>
      </c>
      <c r="HZ308" s="31">
        <v>2</v>
      </c>
      <c r="IA308" s="31">
        <v>2</v>
      </c>
      <c r="IB308" s="31">
        <v>2</v>
      </c>
      <c r="IC308" s="31">
        <v>2</v>
      </c>
      <c r="ID308" s="31">
        <v>2</v>
      </c>
      <c r="IE308" s="31">
        <v>2</v>
      </c>
      <c r="IF308" s="31">
        <v>2</v>
      </c>
      <c r="IJ308" s="31">
        <v>2</v>
      </c>
      <c r="IK308" s="31">
        <v>2</v>
      </c>
      <c r="IL308" s="31">
        <v>2</v>
      </c>
      <c r="IM308" s="31">
        <v>2</v>
      </c>
      <c r="IN308" s="31">
        <v>2</v>
      </c>
      <c r="IO308" s="31">
        <v>2</v>
      </c>
      <c r="IP308" s="31">
        <v>2</v>
      </c>
      <c r="IT308" s="31">
        <v>2</v>
      </c>
      <c r="IU308" s="31">
        <v>2</v>
      </c>
      <c r="IV308" s="31">
        <v>2</v>
      </c>
      <c r="IW308" s="31">
        <v>2</v>
      </c>
      <c r="IX308" s="31">
        <v>2</v>
      </c>
      <c r="IY308" s="31">
        <v>2</v>
      </c>
      <c r="IZ308" s="31">
        <v>2</v>
      </c>
      <c r="JD308" s="31">
        <v>2</v>
      </c>
      <c r="JE308" s="31">
        <v>2</v>
      </c>
      <c r="JF308" s="31">
        <v>2</v>
      </c>
      <c r="JG308" s="31">
        <v>2</v>
      </c>
      <c r="JH308" s="31">
        <v>2</v>
      </c>
      <c r="JI308" s="31">
        <v>2</v>
      </c>
      <c r="JJ308" s="31">
        <v>2</v>
      </c>
      <c r="JQ308" s="31" t="s">
        <v>1739</v>
      </c>
      <c r="JZ308" s="31">
        <v>2</v>
      </c>
      <c r="KA308" s="31" t="s">
        <v>1740</v>
      </c>
      <c r="KB308" s="31">
        <v>65</v>
      </c>
      <c r="KC308" s="31">
        <v>2</v>
      </c>
      <c r="KD308" s="31" t="s">
        <v>1739</v>
      </c>
      <c r="KE308" s="31">
        <v>58</v>
      </c>
      <c r="LA308" s="31" t="s">
        <v>373</v>
      </c>
      <c r="LB308" s="31" t="s">
        <v>359</v>
      </c>
      <c r="LC308" s="31">
        <v>2</v>
      </c>
      <c r="LE308" s="31" t="s">
        <v>379</v>
      </c>
      <c r="LF308" s="31">
        <v>1</v>
      </c>
      <c r="LG308" s="31">
        <v>2</v>
      </c>
      <c r="LH308" s="31">
        <v>1</v>
      </c>
      <c r="LI308" s="31">
        <v>2</v>
      </c>
      <c r="LK308" s="31">
        <v>2</v>
      </c>
      <c r="LM308" s="31">
        <v>2</v>
      </c>
      <c r="LO308" s="31">
        <v>2</v>
      </c>
      <c r="LQ308" s="31">
        <v>2</v>
      </c>
      <c r="LS308" s="31">
        <v>2</v>
      </c>
      <c r="LU308" s="31">
        <v>2</v>
      </c>
      <c r="LW308" s="31">
        <v>2</v>
      </c>
      <c r="LY308" s="31">
        <v>2</v>
      </c>
      <c r="MA308" s="31">
        <v>2</v>
      </c>
      <c r="MC308" s="31">
        <v>2</v>
      </c>
      <c r="ME308" s="31">
        <v>2</v>
      </c>
      <c r="MG308" s="31">
        <v>2</v>
      </c>
      <c r="MI308" s="31">
        <v>2</v>
      </c>
      <c r="MK308" s="31">
        <v>2</v>
      </c>
      <c r="MM308" s="31">
        <v>2</v>
      </c>
      <c r="MO308" s="31">
        <v>2</v>
      </c>
      <c r="MQ308" s="31">
        <v>2</v>
      </c>
      <c r="MS308" s="31">
        <v>2</v>
      </c>
      <c r="MU308" s="31">
        <v>2</v>
      </c>
      <c r="MW308" s="31">
        <v>2</v>
      </c>
      <c r="MY308" s="31" t="s">
        <v>355</v>
      </c>
      <c r="NA308" s="31">
        <v>2</v>
      </c>
      <c r="NC308" s="31">
        <v>2</v>
      </c>
      <c r="NE308" s="31">
        <v>2</v>
      </c>
      <c r="NG308" s="31">
        <v>2</v>
      </c>
      <c r="NI308" s="31">
        <v>2</v>
      </c>
      <c r="NK308" s="31">
        <v>2</v>
      </c>
      <c r="NM308" s="31">
        <v>2</v>
      </c>
      <c r="NO308" s="31">
        <v>2</v>
      </c>
      <c r="NQ308" s="31">
        <v>2</v>
      </c>
      <c r="NS308" s="31">
        <v>1</v>
      </c>
      <c r="NT308" s="31">
        <v>10</v>
      </c>
      <c r="NU308" s="31">
        <v>2</v>
      </c>
      <c r="NW308" s="31">
        <v>2</v>
      </c>
      <c r="NY308" s="31">
        <v>2</v>
      </c>
      <c r="OA308" s="31">
        <v>2</v>
      </c>
      <c r="OC308" s="31">
        <v>2</v>
      </c>
      <c r="OE308" s="31">
        <v>2</v>
      </c>
      <c r="OG308" s="31">
        <v>2</v>
      </c>
      <c r="OI308" s="31">
        <v>2</v>
      </c>
      <c r="OK308" s="31">
        <v>2</v>
      </c>
      <c r="OM308" s="31">
        <v>2</v>
      </c>
      <c r="OO308" s="31">
        <v>2</v>
      </c>
      <c r="OQ308" s="31" t="s">
        <v>355</v>
      </c>
      <c r="OS308" s="31">
        <v>2</v>
      </c>
      <c r="OU308" s="31">
        <v>2</v>
      </c>
      <c r="OW308" s="31">
        <v>2</v>
      </c>
      <c r="OY308" s="31">
        <v>2</v>
      </c>
      <c r="PA308" s="31">
        <v>2</v>
      </c>
      <c r="PC308" s="31">
        <v>2</v>
      </c>
      <c r="PE308" s="31">
        <v>2</v>
      </c>
      <c r="PG308" s="31">
        <v>2</v>
      </c>
      <c r="PI308" s="31">
        <v>2</v>
      </c>
      <c r="PK308" s="31">
        <v>2</v>
      </c>
      <c r="PM308" s="31">
        <v>2</v>
      </c>
      <c r="PO308" s="31">
        <v>2</v>
      </c>
      <c r="PQ308" s="31">
        <v>2</v>
      </c>
      <c r="PS308" s="31">
        <v>2</v>
      </c>
      <c r="PU308" s="31">
        <v>2</v>
      </c>
      <c r="PW308" s="31">
        <v>2</v>
      </c>
      <c r="PY308" s="31">
        <v>2</v>
      </c>
      <c r="QA308" s="31">
        <v>2</v>
      </c>
      <c r="QC308" s="31">
        <v>2</v>
      </c>
      <c r="QE308" s="31">
        <v>2</v>
      </c>
      <c r="QG308" s="31">
        <v>2</v>
      </c>
      <c r="QI308" s="31" t="s">
        <v>355</v>
      </c>
      <c r="QK308" s="31">
        <v>1</v>
      </c>
      <c r="QL308" s="31">
        <v>2</v>
      </c>
      <c r="QM308" s="31">
        <v>2</v>
      </c>
      <c r="QN308" s="31">
        <v>2</v>
      </c>
      <c r="QO308" s="31">
        <v>2</v>
      </c>
      <c r="QP308" s="31">
        <v>2</v>
      </c>
      <c r="QQ308" s="31">
        <v>2</v>
      </c>
      <c r="QR308" s="31">
        <v>2</v>
      </c>
      <c r="QS308" s="31">
        <v>1</v>
      </c>
      <c r="QT308" s="31">
        <v>2</v>
      </c>
      <c r="QU308" s="31">
        <v>2</v>
      </c>
      <c r="QV308" s="31">
        <v>2</v>
      </c>
      <c r="QW308" s="31">
        <v>2</v>
      </c>
      <c r="QX308" s="31">
        <v>2</v>
      </c>
      <c r="QY308" s="31">
        <v>2</v>
      </c>
      <c r="QZ308" s="31">
        <v>2</v>
      </c>
      <c r="RA308" s="31">
        <v>2</v>
      </c>
      <c r="RB308" s="31">
        <v>2</v>
      </c>
      <c r="RC308" s="31">
        <v>1</v>
      </c>
      <c r="RD308" s="31">
        <v>2</v>
      </c>
      <c r="RE308" s="31">
        <v>2</v>
      </c>
      <c r="RF308" s="31">
        <v>2</v>
      </c>
      <c r="RG308" s="31">
        <v>2</v>
      </c>
      <c r="RH308" s="31">
        <v>2</v>
      </c>
      <c r="RI308" s="31">
        <v>2</v>
      </c>
      <c r="RJ308" s="31">
        <v>1</v>
      </c>
      <c r="RK308" s="31">
        <v>2</v>
      </c>
      <c r="RL308" s="31">
        <v>2</v>
      </c>
      <c r="RM308" s="31">
        <v>2</v>
      </c>
      <c r="RN308" s="31">
        <v>1</v>
      </c>
      <c r="RO308" s="31">
        <v>1</v>
      </c>
      <c r="RP308" s="31">
        <v>2</v>
      </c>
      <c r="RQ308" s="31">
        <v>2</v>
      </c>
      <c r="RR308" s="31">
        <v>2</v>
      </c>
      <c r="RS308" s="31">
        <v>2</v>
      </c>
      <c r="RT308" s="31" t="s">
        <v>362</v>
      </c>
      <c r="RU308" s="31" t="s">
        <v>1707</v>
      </c>
      <c r="RX308" s="31">
        <v>5</v>
      </c>
      <c r="RY308" s="31">
        <v>2</v>
      </c>
      <c r="RZ308" s="31">
        <v>2</v>
      </c>
      <c r="SA308" s="31">
        <v>2</v>
      </c>
      <c r="SB308" s="31">
        <v>2</v>
      </c>
      <c r="SC308" s="31">
        <v>2</v>
      </c>
      <c r="SD308" s="31">
        <v>5</v>
      </c>
      <c r="SE308" s="31">
        <v>2</v>
      </c>
      <c r="SF308" s="31">
        <v>2</v>
      </c>
      <c r="SG308" s="31">
        <v>2</v>
      </c>
      <c r="SH308" s="31">
        <v>2</v>
      </c>
      <c r="SI308" s="31">
        <v>2</v>
      </c>
      <c r="SJ308" s="31">
        <v>2</v>
      </c>
      <c r="SK308" s="31">
        <v>2</v>
      </c>
      <c r="SL308" s="31">
        <v>2</v>
      </c>
      <c r="SM308" s="31" t="s">
        <v>1551</v>
      </c>
      <c r="SO308" s="31">
        <v>2</v>
      </c>
      <c r="SP308" s="31">
        <v>2</v>
      </c>
      <c r="SQ308" s="31">
        <v>2</v>
      </c>
      <c r="SR308" s="31">
        <v>2</v>
      </c>
      <c r="SS308" s="31">
        <v>2</v>
      </c>
      <c r="ST308" s="31">
        <v>2</v>
      </c>
      <c r="SU308" s="31">
        <v>2</v>
      </c>
      <c r="SV308" s="31">
        <v>2</v>
      </c>
      <c r="SW308" s="31" t="s">
        <v>1442</v>
      </c>
      <c r="SX308" s="31">
        <v>11</v>
      </c>
      <c r="SZ308" s="31">
        <v>2</v>
      </c>
      <c r="TA308" s="31">
        <v>2</v>
      </c>
      <c r="TB308" s="31">
        <v>2</v>
      </c>
      <c r="TC308" s="31">
        <v>2</v>
      </c>
      <c r="TD308" s="31">
        <v>1</v>
      </c>
      <c r="TE308" s="31">
        <v>2</v>
      </c>
      <c r="TF308" s="31">
        <v>2</v>
      </c>
      <c r="TG308" s="31">
        <v>1</v>
      </c>
      <c r="TH308" s="31" t="s">
        <v>1442</v>
      </c>
      <c r="TJ308" s="31" t="s">
        <v>1551</v>
      </c>
      <c r="TK308" s="31" t="s">
        <v>1442</v>
      </c>
      <c r="TL308" s="31" t="s">
        <v>1442</v>
      </c>
      <c r="TQ308" s="31">
        <v>13</v>
      </c>
      <c r="TS308" s="31">
        <v>2</v>
      </c>
      <c r="TT308" s="31">
        <v>2</v>
      </c>
      <c r="TU308" s="31">
        <v>2</v>
      </c>
      <c r="TV308" s="31">
        <v>2</v>
      </c>
      <c r="TW308" s="31">
        <v>2</v>
      </c>
      <c r="TX308" s="31">
        <v>2</v>
      </c>
      <c r="TY308" s="31">
        <v>2</v>
      </c>
      <c r="TZ308" s="31">
        <v>1</v>
      </c>
      <c r="UA308" s="31">
        <v>1</v>
      </c>
    </row>
    <row r="309" spans="1:547" s="31" customFormat="1" ht="13.5" customHeight="1">
      <c r="A309" s="31">
        <f t="shared" si="4"/>
        <v>307</v>
      </c>
      <c r="B309" s="31">
        <v>308</v>
      </c>
      <c r="C309" s="31">
        <v>6</v>
      </c>
      <c r="D309" s="31" t="s">
        <v>1543</v>
      </c>
      <c r="E309" s="31" t="s">
        <v>1741</v>
      </c>
      <c r="H309" s="31">
        <v>42324</v>
      </c>
      <c r="I309" s="31">
        <v>21703</v>
      </c>
      <c r="J309" s="31">
        <v>2</v>
      </c>
      <c r="K309" s="31">
        <v>1</v>
      </c>
      <c r="L309" s="31">
        <v>5</v>
      </c>
      <c r="M309" s="31">
        <v>2</v>
      </c>
      <c r="N309" s="31">
        <v>3</v>
      </c>
      <c r="O309" s="31">
        <v>1</v>
      </c>
      <c r="P309" s="31">
        <v>1</v>
      </c>
      <c r="Q309" s="31">
        <v>1</v>
      </c>
      <c r="R309" s="31">
        <v>41883</v>
      </c>
      <c r="S309" s="31">
        <v>42064</v>
      </c>
      <c r="T309" s="31">
        <v>42248</v>
      </c>
      <c r="W309" s="31">
        <v>1</v>
      </c>
      <c r="X309" s="31">
        <v>2</v>
      </c>
      <c r="Y309" s="31">
        <v>2</v>
      </c>
      <c r="Z309" s="31">
        <v>2</v>
      </c>
      <c r="AA309" s="31">
        <v>2</v>
      </c>
      <c r="AB309" s="31">
        <v>2</v>
      </c>
      <c r="AC309" s="31">
        <v>2</v>
      </c>
      <c r="AD309" s="31">
        <v>2</v>
      </c>
      <c r="AE309" s="31">
        <v>3</v>
      </c>
      <c r="AF309" s="31">
        <v>2</v>
      </c>
      <c r="AG309" s="31">
        <v>2</v>
      </c>
      <c r="AH309" s="31">
        <v>2</v>
      </c>
      <c r="AI309" s="31">
        <v>6</v>
      </c>
      <c r="AJ309" s="31">
        <v>2</v>
      </c>
      <c r="AK309" s="31">
        <v>4</v>
      </c>
      <c r="AL309" s="31">
        <v>2</v>
      </c>
      <c r="AN309" s="31">
        <v>2</v>
      </c>
      <c r="AO309" s="31">
        <v>2</v>
      </c>
      <c r="AP309" s="31">
        <v>2</v>
      </c>
      <c r="AQ309" s="31">
        <v>2</v>
      </c>
      <c r="AR309" s="31">
        <v>1</v>
      </c>
      <c r="AS309" s="31">
        <v>2</v>
      </c>
      <c r="AT309" s="31">
        <v>2</v>
      </c>
      <c r="AU309" s="31">
        <v>2</v>
      </c>
      <c r="AW309" s="31">
        <v>1</v>
      </c>
      <c r="AX309" s="31">
        <v>1</v>
      </c>
      <c r="AY309" s="31">
        <v>2</v>
      </c>
      <c r="AZ309" s="31">
        <v>1</v>
      </c>
      <c r="BA309" s="31">
        <v>1</v>
      </c>
      <c r="BB309" s="31">
        <v>2</v>
      </c>
      <c r="BD309" s="31">
        <v>1</v>
      </c>
      <c r="BE309" s="31">
        <v>1</v>
      </c>
      <c r="BF309" s="31">
        <v>1</v>
      </c>
      <c r="BG309" s="31">
        <v>1</v>
      </c>
      <c r="BH309" s="31">
        <v>1</v>
      </c>
      <c r="BI309" s="31">
        <v>2</v>
      </c>
      <c r="BK309" s="31">
        <v>2</v>
      </c>
      <c r="BL309" s="31">
        <v>1</v>
      </c>
      <c r="BM309" s="31">
        <v>2</v>
      </c>
      <c r="BN309" s="31">
        <v>2</v>
      </c>
      <c r="BO309" s="31">
        <v>2</v>
      </c>
      <c r="BP309" s="31">
        <v>2</v>
      </c>
      <c r="BQ309" s="31">
        <v>2</v>
      </c>
      <c r="BT309" s="31">
        <v>2</v>
      </c>
      <c r="BU309" s="31">
        <v>2</v>
      </c>
      <c r="BV309" s="31">
        <v>2</v>
      </c>
      <c r="BW309" s="31">
        <v>2</v>
      </c>
      <c r="BX309" s="31">
        <v>2</v>
      </c>
      <c r="BY309" s="31">
        <v>1</v>
      </c>
      <c r="BZ309" s="31">
        <v>2</v>
      </c>
      <c r="CA309" s="31">
        <v>2</v>
      </c>
      <c r="CB309" s="31">
        <v>2</v>
      </c>
      <c r="CC309" s="31">
        <v>2</v>
      </c>
      <c r="CD309" s="31">
        <v>1</v>
      </c>
      <c r="CH309" s="31">
        <v>1</v>
      </c>
      <c r="CM309" s="31">
        <v>19</v>
      </c>
      <c r="CN309" s="31">
        <v>7</v>
      </c>
      <c r="CO309" s="31">
        <v>25</v>
      </c>
      <c r="DA309" s="31">
        <v>4</v>
      </c>
      <c r="DB309" s="31">
        <v>2</v>
      </c>
      <c r="DC309" s="31">
        <v>1</v>
      </c>
      <c r="DF309" s="31">
        <v>4</v>
      </c>
      <c r="DG309" s="31">
        <v>4</v>
      </c>
      <c r="DH309" s="31">
        <v>4</v>
      </c>
      <c r="DI309" s="31">
        <v>3</v>
      </c>
      <c r="DJ309" s="31">
        <v>3</v>
      </c>
      <c r="DK309" s="31">
        <v>3</v>
      </c>
      <c r="DL309" s="31">
        <v>4</v>
      </c>
      <c r="DM309" s="31">
        <v>3</v>
      </c>
      <c r="DN309" s="31">
        <v>3</v>
      </c>
      <c r="DO309" s="31">
        <v>4</v>
      </c>
      <c r="DP309" s="31">
        <v>4</v>
      </c>
      <c r="DQ309" s="31">
        <v>4</v>
      </c>
      <c r="DR309" s="31">
        <v>43</v>
      </c>
      <c r="DS309" s="31">
        <v>0.34509637188208597</v>
      </c>
      <c r="DX309" s="31">
        <v>4.0999999999999899</v>
      </c>
      <c r="DY309" s="31">
        <v>3.4</v>
      </c>
      <c r="DZ309" s="31">
        <v>5</v>
      </c>
      <c r="EA309" s="31" t="s">
        <v>1558</v>
      </c>
      <c r="EF309" s="31">
        <v>263</v>
      </c>
      <c r="EG309" s="31">
        <v>0</v>
      </c>
      <c r="EH309" s="31">
        <v>190</v>
      </c>
      <c r="EI309" s="31" t="s">
        <v>1546</v>
      </c>
      <c r="EJ309" s="31">
        <v>42</v>
      </c>
      <c r="EK309" s="31">
        <v>45</v>
      </c>
      <c r="EM309" s="31" t="s">
        <v>1546</v>
      </c>
      <c r="EN309" s="31">
        <v>192</v>
      </c>
      <c r="EO309" s="31">
        <v>60</v>
      </c>
      <c r="EP309" s="31">
        <v>130</v>
      </c>
      <c r="EQ309" s="31" t="s">
        <v>1546</v>
      </c>
      <c r="ER309" s="31">
        <v>143</v>
      </c>
      <c r="ES309" s="31">
        <v>35</v>
      </c>
      <c r="ET309" s="31">
        <v>150</v>
      </c>
      <c r="EU309" s="31" t="s">
        <v>1546</v>
      </c>
      <c r="EV309" s="31">
        <v>2</v>
      </c>
      <c r="EW309" s="31">
        <v>2</v>
      </c>
      <c r="EX309" s="31">
        <v>2</v>
      </c>
      <c r="EY309" s="31">
        <v>2</v>
      </c>
      <c r="EZ309" s="31">
        <v>1</v>
      </c>
      <c r="FA309" s="31">
        <v>3</v>
      </c>
      <c r="FB309" s="31">
        <v>1</v>
      </c>
      <c r="FC309" s="31">
        <v>1</v>
      </c>
      <c r="FD309" s="31">
        <v>83</v>
      </c>
      <c r="FE309" s="31">
        <v>76</v>
      </c>
      <c r="FF309" s="31">
        <v>1.03</v>
      </c>
      <c r="FG309" s="31">
        <v>0.6</v>
      </c>
      <c r="FH309" s="31">
        <v>145</v>
      </c>
      <c r="FI309" s="31">
        <v>93.7</v>
      </c>
      <c r="FJ309" s="31">
        <v>0.4</v>
      </c>
      <c r="FK309" s="31">
        <v>2</v>
      </c>
      <c r="FL309" s="31">
        <v>2</v>
      </c>
      <c r="FM309" s="31">
        <v>2</v>
      </c>
      <c r="FN309" s="31">
        <v>2</v>
      </c>
      <c r="FO309" s="31">
        <v>2</v>
      </c>
      <c r="FP309" s="31">
        <v>2</v>
      </c>
      <c r="FQ309" s="31">
        <v>2</v>
      </c>
      <c r="FR309" s="31">
        <v>2</v>
      </c>
      <c r="FS309" s="31">
        <v>4</v>
      </c>
      <c r="FT309" s="31">
        <v>2</v>
      </c>
      <c r="FU309" s="31">
        <v>2</v>
      </c>
      <c r="FV309" s="31">
        <v>2</v>
      </c>
      <c r="FW309" s="31">
        <v>1</v>
      </c>
      <c r="FX309" s="31">
        <v>1</v>
      </c>
      <c r="FY309" s="31">
        <v>2</v>
      </c>
      <c r="GA309" s="31">
        <v>2</v>
      </c>
      <c r="GB309" s="31">
        <v>2</v>
      </c>
      <c r="GC309" s="31">
        <v>2</v>
      </c>
      <c r="GE309" s="31">
        <v>2</v>
      </c>
      <c r="GH309" s="31">
        <v>2</v>
      </c>
      <c r="GJ309" s="31">
        <v>2</v>
      </c>
      <c r="GL309" s="31">
        <v>1</v>
      </c>
      <c r="GM309" s="31">
        <v>42248</v>
      </c>
      <c r="GO309" s="31">
        <v>2</v>
      </c>
      <c r="GQ309" s="31">
        <v>2</v>
      </c>
      <c r="GS309" s="31">
        <v>2</v>
      </c>
      <c r="GU309" s="31">
        <v>2</v>
      </c>
      <c r="GW309" s="31">
        <v>2</v>
      </c>
      <c r="GY309" s="31">
        <v>2</v>
      </c>
      <c r="HA309" s="31">
        <v>2</v>
      </c>
      <c r="HB309" s="31" t="s">
        <v>355</v>
      </c>
      <c r="HM309" s="31">
        <v>2</v>
      </c>
      <c r="HP309" s="31">
        <v>2</v>
      </c>
      <c r="HQ309" s="31">
        <v>2</v>
      </c>
      <c r="HR309" s="31">
        <v>2</v>
      </c>
      <c r="HS309" s="31">
        <v>2</v>
      </c>
      <c r="HT309" s="31">
        <v>2</v>
      </c>
      <c r="HU309" s="31">
        <v>2</v>
      </c>
      <c r="HV309" s="31">
        <v>2</v>
      </c>
      <c r="HZ309" s="31">
        <v>2</v>
      </c>
      <c r="IA309" s="31">
        <v>2</v>
      </c>
      <c r="IB309" s="31">
        <v>2</v>
      </c>
      <c r="IC309" s="31">
        <v>2</v>
      </c>
      <c r="ID309" s="31">
        <v>2</v>
      </c>
      <c r="IE309" s="31">
        <v>2</v>
      </c>
      <c r="IF309" s="31">
        <v>2</v>
      </c>
      <c r="IJ309" s="31">
        <v>2</v>
      </c>
      <c r="IK309" s="31">
        <v>2</v>
      </c>
      <c r="IL309" s="31">
        <v>2</v>
      </c>
      <c r="IM309" s="31">
        <v>2</v>
      </c>
      <c r="IN309" s="31">
        <v>2</v>
      </c>
      <c r="IO309" s="31">
        <v>2</v>
      </c>
      <c r="IP309" s="31">
        <v>2</v>
      </c>
      <c r="IT309" s="31">
        <v>2</v>
      </c>
      <c r="IU309" s="31">
        <v>2</v>
      </c>
      <c r="IV309" s="31">
        <v>2</v>
      </c>
      <c r="IW309" s="31">
        <v>2</v>
      </c>
      <c r="IX309" s="31">
        <v>2</v>
      </c>
      <c r="IY309" s="31">
        <v>2</v>
      </c>
      <c r="IZ309" s="31">
        <v>2</v>
      </c>
      <c r="JD309" s="31">
        <v>2</v>
      </c>
      <c r="JE309" s="31">
        <v>2</v>
      </c>
      <c r="JF309" s="31">
        <v>2</v>
      </c>
      <c r="JG309" s="31">
        <v>2</v>
      </c>
      <c r="JH309" s="31">
        <v>2</v>
      </c>
      <c r="JI309" s="31">
        <v>2</v>
      </c>
      <c r="JJ309" s="31">
        <v>2</v>
      </c>
      <c r="JZ309" s="31">
        <v>1</v>
      </c>
      <c r="KC309" s="31">
        <v>1</v>
      </c>
      <c r="KF309" s="31" t="s">
        <v>361</v>
      </c>
      <c r="KG309" s="31" t="s">
        <v>1742</v>
      </c>
      <c r="KH309" s="31">
        <v>40</v>
      </c>
      <c r="LA309" s="31" t="s">
        <v>1729</v>
      </c>
      <c r="LB309" s="31" t="s">
        <v>1743</v>
      </c>
      <c r="LC309" s="31">
        <v>2</v>
      </c>
      <c r="LF309" s="31">
        <v>2</v>
      </c>
      <c r="LG309" s="31">
        <v>2</v>
      </c>
      <c r="LH309" s="31">
        <v>1</v>
      </c>
      <c r="LI309" s="31">
        <v>2</v>
      </c>
      <c r="LK309" s="31">
        <v>2</v>
      </c>
      <c r="LM309" s="31">
        <v>2</v>
      </c>
      <c r="LO309" s="31">
        <v>2</v>
      </c>
      <c r="LQ309" s="31">
        <v>2</v>
      </c>
      <c r="LS309" s="31">
        <v>2</v>
      </c>
      <c r="LU309" s="31">
        <v>2</v>
      </c>
      <c r="LW309" s="31">
        <v>2</v>
      </c>
      <c r="LY309" s="31">
        <v>2</v>
      </c>
      <c r="MA309" s="31">
        <v>1</v>
      </c>
      <c r="MB309" s="31">
        <v>20</v>
      </c>
      <c r="MC309" s="31">
        <v>2</v>
      </c>
      <c r="ME309" s="31">
        <v>2</v>
      </c>
      <c r="MG309" s="31">
        <v>2</v>
      </c>
      <c r="MI309" s="31">
        <v>2</v>
      </c>
      <c r="MK309" s="31">
        <v>2</v>
      </c>
      <c r="MM309" s="31">
        <v>2</v>
      </c>
      <c r="MO309" s="31">
        <v>2</v>
      </c>
      <c r="MQ309" s="31">
        <v>2</v>
      </c>
      <c r="MS309" s="31">
        <v>2</v>
      </c>
      <c r="MU309" s="31">
        <v>2</v>
      </c>
      <c r="MW309" s="31">
        <v>2</v>
      </c>
      <c r="MY309" s="31" t="s">
        <v>355</v>
      </c>
      <c r="NA309" s="31">
        <v>2</v>
      </c>
      <c r="NC309" s="31">
        <v>2</v>
      </c>
      <c r="NE309" s="31">
        <v>2</v>
      </c>
      <c r="NG309" s="31">
        <v>2</v>
      </c>
      <c r="NI309" s="31">
        <v>2</v>
      </c>
      <c r="NK309" s="31">
        <v>2</v>
      </c>
      <c r="NM309" s="31">
        <v>2</v>
      </c>
      <c r="NO309" s="31">
        <v>2</v>
      </c>
      <c r="NQ309" s="31">
        <v>2</v>
      </c>
      <c r="NS309" s="31">
        <v>2</v>
      </c>
      <c r="NU309" s="31">
        <v>2</v>
      </c>
      <c r="NW309" s="31">
        <v>2</v>
      </c>
      <c r="NY309" s="31">
        <v>2</v>
      </c>
      <c r="OA309" s="31">
        <v>2</v>
      </c>
      <c r="OC309" s="31">
        <v>2</v>
      </c>
      <c r="OE309" s="31">
        <v>2</v>
      </c>
      <c r="OG309" s="31">
        <v>2</v>
      </c>
      <c r="OI309" s="31">
        <v>2</v>
      </c>
      <c r="OK309" s="31">
        <v>2</v>
      </c>
      <c r="OM309" s="31">
        <v>2</v>
      </c>
      <c r="OO309" s="31">
        <v>2</v>
      </c>
      <c r="OQ309" s="31" t="s">
        <v>355</v>
      </c>
      <c r="OS309" s="31">
        <v>2</v>
      </c>
      <c r="OU309" s="31">
        <v>2</v>
      </c>
      <c r="OW309" s="31">
        <v>2</v>
      </c>
      <c r="OY309" s="31">
        <v>2</v>
      </c>
      <c r="PA309" s="31">
        <v>2</v>
      </c>
      <c r="PC309" s="31">
        <v>2</v>
      </c>
      <c r="PE309" s="31">
        <v>2</v>
      </c>
      <c r="PG309" s="31">
        <v>2</v>
      </c>
      <c r="PI309" s="31">
        <v>2</v>
      </c>
      <c r="PK309" s="31">
        <v>2</v>
      </c>
      <c r="PM309" s="31">
        <v>2</v>
      </c>
      <c r="PO309" s="31">
        <v>2</v>
      </c>
      <c r="PQ309" s="31">
        <v>2</v>
      </c>
      <c r="PS309" s="31">
        <v>2</v>
      </c>
      <c r="PU309" s="31">
        <v>2</v>
      </c>
      <c r="PW309" s="31">
        <v>2</v>
      </c>
      <c r="PY309" s="31">
        <v>2</v>
      </c>
      <c r="QA309" s="31">
        <v>2</v>
      </c>
      <c r="QC309" s="31">
        <v>2</v>
      </c>
      <c r="QE309" s="31">
        <v>2</v>
      </c>
      <c r="QG309" s="31">
        <v>2</v>
      </c>
      <c r="QI309" s="31" t="s">
        <v>355</v>
      </c>
      <c r="QK309" s="31">
        <v>1</v>
      </c>
      <c r="QL309" s="31">
        <v>2</v>
      </c>
      <c r="QM309" s="31">
        <v>2</v>
      </c>
      <c r="QN309" s="31">
        <v>2</v>
      </c>
      <c r="QO309" s="31">
        <v>2</v>
      </c>
      <c r="QP309" s="31">
        <v>2</v>
      </c>
      <c r="QQ309" s="31">
        <v>2</v>
      </c>
      <c r="QR309" s="31">
        <v>2</v>
      </c>
      <c r="QS309" s="31">
        <v>2</v>
      </c>
      <c r="QT309" s="31">
        <v>2</v>
      </c>
      <c r="QU309" s="31">
        <v>2</v>
      </c>
      <c r="QV309" s="31">
        <v>2</v>
      </c>
      <c r="QW309" s="31">
        <v>2</v>
      </c>
      <c r="QX309" s="31">
        <v>2</v>
      </c>
      <c r="QY309" s="31">
        <v>2</v>
      </c>
      <c r="QZ309" s="31">
        <v>2</v>
      </c>
      <c r="RA309" s="31">
        <v>2</v>
      </c>
      <c r="RB309" s="31">
        <v>2</v>
      </c>
      <c r="RC309" s="31">
        <v>2</v>
      </c>
      <c r="RD309" s="31">
        <v>2</v>
      </c>
      <c r="RE309" s="31">
        <v>2</v>
      </c>
      <c r="RF309" s="31">
        <v>2</v>
      </c>
      <c r="RG309" s="31">
        <v>2</v>
      </c>
      <c r="RH309" s="31">
        <v>2</v>
      </c>
      <c r="RI309" s="31">
        <v>2</v>
      </c>
      <c r="RJ309" s="31">
        <v>2</v>
      </c>
      <c r="RK309" s="31">
        <v>2</v>
      </c>
      <c r="RL309" s="31">
        <v>2</v>
      </c>
      <c r="RM309" s="31">
        <v>2</v>
      </c>
      <c r="RN309" s="31">
        <v>2</v>
      </c>
      <c r="RO309" s="31">
        <v>2</v>
      </c>
      <c r="RP309" s="31">
        <v>2</v>
      </c>
      <c r="RQ309" s="31">
        <v>2</v>
      </c>
      <c r="RR309" s="31">
        <v>2</v>
      </c>
      <c r="RS309" s="31">
        <v>2</v>
      </c>
      <c r="RT309" s="31" t="s">
        <v>1744</v>
      </c>
      <c r="RU309" s="31" t="s">
        <v>1744</v>
      </c>
      <c r="RX309" s="31">
        <v>4</v>
      </c>
      <c r="RY309" s="31">
        <v>1</v>
      </c>
      <c r="RZ309" s="31">
        <v>2</v>
      </c>
      <c r="SA309" s="31">
        <v>2</v>
      </c>
      <c r="SB309" s="31">
        <v>2</v>
      </c>
      <c r="SC309" s="31">
        <v>2</v>
      </c>
      <c r="SD309" s="31">
        <v>4</v>
      </c>
      <c r="SE309" s="31">
        <v>1</v>
      </c>
      <c r="SF309" s="31">
        <v>2</v>
      </c>
      <c r="SG309" s="31">
        <v>2</v>
      </c>
      <c r="SH309" s="31">
        <v>2</v>
      </c>
      <c r="SI309" s="31">
        <v>2</v>
      </c>
      <c r="SJ309" s="31">
        <v>2</v>
      </c>
      <c r="SK309" s="31">
        <v>2</v>
      </c>
      <c r="SL309" s="31">
        <v>2</v>
      </c>
      <c r="SM309" s="31" t="s">
        <v>1550</v>
      </c>
      <c r="SO309" s="31">
        <v>1</v>
      </c>
      <c r="SP309" s="31">
        <v>1</v>
      </c>
      <c r="SQ309" s="31">
        <v>2</v>
      </c>
      <c r="SR309" s="31">
        <v>2</v>
      </c>
      <c r="SS309" s="31">
        <v>2</v>
      </c>
      <c r="ST309" s="31">
        <v>2</v>
      </c>
      <c r="SU309" s="31">
        <v>2</v>
      </c>
      <c r="SV309" s="31">
        <v>2</v>
      </c>
      <c r="SW309" s="31" t="s">
        <v>1576</v>
      </c>
      <c r="SX309" s="31">
        <v>1</v>
      </c>
      <c r="SZ309" s="31">
        <v>2</v>
      </c>
      <c r="TA309" s="31">
        <v>2</v>
      </c>
      <c r="TB309" s="31">
        <v>2</v>
      </c>
      <c r="TC309" s="31">
        <v>2</v>
      </c>
      <c r="TD309" s="31">
        <v>1</v>
      </c>
      <c r="TE309" s="31">
        <v>2</v>
      </c>
      <c r="TF309" s="31">
        <v>2</v>
      </c>
      <c r="TG309" s="31">
        <v>2</v>
      </c>
      <c r="TH309" s="31" t="s">
        <v>1430</v>
      </c>
      <c r="TJ309" s="31" t="s">
        <v>1550</v>
      </c>
      <c r="TK309" s="31" t="s">
        <v>1576</v>
      </c>
      <c r="TL309" s="31" t="s">
        <v>1430</v>
      </c>
      <c r="TQ309" s="31">
        <v>6</v>
      </c>
      <c r="TS309" s="31">
        <v>2</v>
      </c>
      <c r="TT309" s="31">
        <v>2</v>
      </c>
      <c r="TU309" s="31">
        <v>2</v>
      </c>
      <c r="TV309" s="31">
        <v>2</v>
      </c>
      <c r="TW309" s="31">
        <v>1</v>
      </c>
      <c r="TX309" s="31">
        <v>1</v>
      </c>
      <c r="TY309" s="31">
        <v>1</v>
      </c>
      <c r="TZ309" s="31">
        <v>1</v>
      </c>
      <c r="UA309" s="31">
        <v>1</v>
      </c>
    </row>
    <row r="310" spans="1:547" s="31" customFormat="1" ht="13.5" customHeight="1">
      <c r="A310" s="31">
        <f t="shared" si="4"/>
        <v>308</v>
      </c>
      <c r="B310" s="31">
        <v>309</v>
      </c>
      <c r="C310" s="31">
        <v>7</v>
      </c>
      <c r="D310" s="31" t="s">
        <v>1543</v>
      </c>
      <c r="E310" s="31" t="s">
        <v>1745</v>
      </c>
      <c r="H310" s="31">
        <v>42116</v>
      </c>
      <c r="I310" s="31">
        <v>19166</v>
      </c>
      <c r="J310" s="31">
        <v>2</v>
      </c>
      <c r="K310" s="31">
        <v>1</v>
      </c>
      <c r="L310" s="31">
        <v>2</v>
      </c>
      <c r="M310" s="31">
        <v>1</v>
      </c>
      <c r="N310" s="31">
        <v>2</v>
      </c>
      <c r="O310" s="31">
        <v>1</v>
      </c>
      <c r="P310" s="31">
        <v>2</v>
      </c>
      <c r="Q310" s="31">
        <v>1</v>
      </c>
      <c r="R310" s="31">
        <v>41548</v>
      </c>
      <c r="S310" s="31">
        <v>41821</v>
      </c>
      <c r="T310" s="31">
        <v>42036</v>
      </c>
      <c r="W310" s="31">
        <v>1</v>
      </c>
      <c r="X310" s="31">
        <v>2</v>
      </c>
      <c r="Y310" s="31">
        <v>2</v>
      </c>
      <c r="Z310" s="31">
        <v>2</v>
      </c>
      <c r="AA310" s="31">
        <v>2</v>
      </c>
      <c r="AB310" s="31">
        <v>2</v>
      </c>
      <c r="AC310" s="31">
        <v>2</v>
      </c>
      <c r="AD310" s="31">
        <v>2</v>
      </c>
      <c r="AE310" s="31">
        <v>2</v>
      </c>
      <c r="AF310" s="31">
        <v>1</v>
      </c>
      <c r="AG310" s="31">
        <v>1</v>
      </c>
      <c r="AH310" s="31">
        <v>1</v>
      </c>
      <c r="AI310" s="31">
        <v>6</v>
      </c>
      <c r="AJ310" s="31">
        <v>2</v>
      </c>
      <c r="AK310" s="31">
        <v>4</v>
      </c>
      <c r="AL310" s="31">
        <v>2</v>
      </c>
      <c r="AN310" s="31">
        <v>2</v>
      </c>
      <c r="AO310" s="31">
        <v>2</v>
      </c>
      <c r="AP310" s="31">
        <v>2</v>
      </c>
      <c r="AQ310" s="31">
        <v>2</v>
      </c>
      <c r="AR310" s="31">
        <v>2</v>
      </c>
      <c r="AS310" s="31">
        <v>2</v>
      </c>
      <c r="AT310" s="31">
        <v>2</v>
      </c>
      <c r="AU310" s="31">
        <v>2</v>
      </c>
      <c r="AW310" s="31">
        <v>2</v>
      </c>
      <c r="AX310" s="31">
        <v>2</v>
      </c>
      <c r="AY310" s="31">
        <v>2</v>
      </c>
      <c r="AZ310" s="31">
        <v>1</v>
      </c>
      <c r="BA310" s="31">
        <v>1</v>
      </c>
      <c r="BB310" s="31">
        <v>1</v>
      </c>
      <c r="BD310" s="31">
        <v>2</v>
      </c>
      <c r="BE310" s="31">
        <v>2</v>
      </c>
      <c r="BF310" s="31">
        <v>2</v>
      </c>
      <c r="BG310" s="31">
        <v>2</v>
      </c>
      <c r="BH310" s="31">
        <v>1</v>
      </c>
      <c r="BI310" s="31">
        <v>2</v>
      </c>
      <c r="BK310" s="31">
        <v>2</v>
      </c>
      <c r="BL310" s="31">
        <v>2</v>
      </c>
      <c r="BM310" s="31">
        <v>2</v>
      </c>
      <c r="BN310" s="31">
        <v>2</v>
      </c>
      <c r="BO310" s="31">
        <v>2</v>
      </c>
      <c r="BP310" s="31">
        <v>2</v>
      </c>
      <c r="BR310" s="31">
        <v>1</v>
      </c>
      <c r="BT310" s="31">
        <v>2</v>
      </c>
      <c r="BU310" s="31">
        <v>2</v>
      </c>
      <c r="BV310" s="31">
        <v>2</v>
      </c>
      <c r="BW310" s="31">
        <v>2</v>
      </c>
      <c r="BX310" s="31">
        <v>2</v>
      </c>
      <c r="BY310" s="31">
        <v>1</v>
      </c>
      <c r="BZ310" s="31">
        <v>2</v>
      </c>
      <c r="CA310" s="31">
        <v>2</v>
      </c>
      <c r="CB310" s="31">
        <v>2</v>
      </c>
      <c r="CC310" s="31">
        <v>2</v>
      </c>
      <c r="CD310" s="31">
        <v>1</v>
      </c>
      <c r="CH310" s="31">
        <v>1</v>
      </c>
      <c r="CM310" s="31">
        <v>11</v>
      </c>
      <c r="CN310" s="31">
        <v>13</v>
      </c>
      <c r="CO310" s="31">
        <v>5</v>
      </c>
      <c r="CP310" s="31">
        <v>7</v>
      </c>
      <c r="DA310" s="31">
        <v>2</v>
      </c>
      <c r="DF310" s="31">
        <v>4</v>
      </c>
      <c r="DG310" s="31">
        <v>4</v>
      </c>
      <c r="DH310" s="31">
        <v>4</v>
      </c>
      <c r="DI310" s="31">
        <v>3</v>
      </c>
      <c r="DJ310" s="31">
        <v>2</v>
      </c>
      <c r="DK310" s="31">
        <v>2</v>
      </c>
      <c r="DL310" s="31">
        <v>3</v>
      </c>
      <c r="DM310" s="31">
        <v>4</v>
      </c>
      <c r="DN310" s="31">
        <v>4</v>
      </c>
      <c r="DO310" s="31">
        <v>4</v>
      </c>
      <c r="DP310" s="31">
        <v>4</v>
      </c>
      <c r="DQ310" s="31">
        <v>4</v>
      </c>
      <c r="DR310" s="31">
        <v>42</v>
      </c>
      <c r="DS310" s="31">
        <v>0.32152288732394302</v>
      </c>
      <c r="DT310" s="31">
        <v>206</v>
      </c>
      <c r="DU310" s="31">
        <v>32</v>
      </c>
      <c r="DV310" s="31">
        <v>294</v>
      </c>
      <c r="DW310" s="31" t="s">
        <v>1545</v>
      </c>
      <c r="DX310" s="31">
        <v>3.9</v>
      </c>
      <c r="DY310" s="31">
        <v>3.6</v>
      </c>
      <c r="DZ310" s="31">
        <v>5.4</v>
      </c>
      <c r="EA310" s="31" t="s">
        <v>1558</v>
      </c>
      <c r="EB310" s="31">
        <v>0.6</v>
      </c>
      <c r="EC310" s="31">
        <v>0.7</v>
      </c>
      <c r="ED310" s="31">
        <v>1.2</v>
      </c>
      <c r="EE310" s="31" t="s">
        <v>1546</v>
      </c>
      <c r="EF310" s="31">
        <v>190</v>
      </c>
      <c r="EG310" s="31">
        <v>0</v>
      </c>
      <c r="EH310" s="31">
        <v>190</v>
      </c>
      <c r="EI310" s="31" t="s">
        <v>1546</v>
      </c>
      <c r="ER310" s="31">
        <v>69</v>
      </c>
      <c r="ES310" s="31">
        <v>35</v>
      </c>
      <c r="ET310" s="31">
        <v>150</v>
      </c>
      <c r="EU310" s="31" t="s">
        <v>1546</v>
      </c>
      <c r="EV310" s="31">
        <v>1</v>
      </c>
      <c r="EW310" s="31">
        <v>2</v>
      </c>
      <c r="EX310" s="31">
        <v>1</v>
      </c>
      <c r="EY310" s="31">
        <v>2</v>
      </c>
      <c r="FA310" s="31">
        <v>1</v>
      </c>
      <c r="FD310" s="31">
        <v>100</v>
      </c>
      <c r="FE310" s="31">
        <v>97</v>
      </c>
      <c r="FF310" s="31">
        <v>0.64700000000000002</v>
      </c>
      <c r="FG310" s="31">
        <v>0.67</v>
      </c>
      <c r="FI310" s="31">
        <v>93.8</v>
      </c>
      <c r="FJ310" s="31">
        <v>0.65</v>
      </c>
      <c r="FK310" s="31">
        <v>2</v>
      </c>
      <c r="FL310" s="31">
        <v>1</v>
      </c>
      <c r="FM310" s="31">
        <v>2</v>
      </c>
      <c r="FN310" s="31">
        <v>2</v>
      </c>
      <c r="FO310" s="31">
        <v>2</v>
      </c>
      <c r="FP310" s="31">
        <v>2</v>
      </c>
      <c r="FQ310" s="31">
        <v>1</v>
      </c>
      <c r="FR310" s="31">
        <v>2</v>
      </c>
      <c r="FS310" s="31">
        <v>4</v>
      </c>
      <c r="FT310" s="31">
        <v>2</v>
      </c>
      <c r="FU310" s="31">
        <v>2</v>
      </c>
      <c r="FV310" s="31">
        <v>2</v>
      </c>
      <c r="FW310" s="31">
        <v>1</v>
      </c>
      <c r="FX310" s="31">
        <v>1</v>
      </c>
      <c r="FY310" s="31">
        <v>2</v>
      </c>
      <c r="GA310" s="31">
        <v>2</v>
      </c>
      <c r="GB310" s="31">
        <v>2</v>
      </c>
      <c r="GC310" s="31">
        <v>2</v>
      </c>
      <c r="GE310" s="31">
        <v>2</v>
      </c>
      <c r="GH310" s="31">
        <v>2</v>
      </c>
      <c r="GJ310" s="31">
        <v>2</v>
      </c>
      <c r="GL310" s="31">
        <v>2</v>
      </c>
      <c r="GO310" s="31">
        <v>2</v>
      </c>
      <c r="GQ310" s="31">
        <v>2</v>
      </c>
      <c r="GS310" s="31">
        <v>2</v>
      </c>
      <c r="GU310" s="31">
        <v>2</v>
      </c>
      <c r="GW310" s="31">
        <v>1</v>
      </c>
      <c r="GX310" s="31" t="s">
        <v>1746</v>
      </c>
      <c r="GY310" s="31">
        <v>2</v>
      </c>
      <c r="HA310" s="31">
        <v>2</v>
      </c>
      <c r="HB310" s="31" t="s">
        <v>355</v>
      </c>
      <c r="HM310" s="31">
        <v>2</v>
      </c>
      <c r="HP310" s="31">
        <v>2</v>
      </c>
      <c r="HQ310" s="31">
        <v>2</v>
      </c>
      <c r="HR310" s="31">
        <v>2</v>
      </c>
      <c r="HS310" s="31">
        <v>2</v>
      </c>
      <c r="HT310" s="31">
        <v>2</v>
      </c>
      <c r="HU310" s="31">
        <v>2</v>
      </c>
      <c r="HV310" s="31">
        <v>2</v>
      </c>
      <c r="HZ310" s="31">
        <v>2</v>
      </c>
      <c r="IA310" s="31">
        <v>2</v>
      </c>
      <c r="IB310" s="31">
        <v>2</v>
      </c>
      <c r="IC310" s="31">
        <v>2</v>
      </c>
      <c r="ID310" s="31">
        <v>2</v>
      </c>
      <c r="IE310" s="31">
        <v>2</v>
      </c>
      <c r="IF310" s="31">
        <v>2</v>
      </c>
      <c r="IJ310" s="31">
        <v>1</v>
      </c>
      <c r="IK310" s="31">
        <v>1</v>
      </c>
      <c r="IL310" s="31">
        <v>2</v>
      </c>
      <c r="IM310" s="31">
        <v>2</v>
      </c>
      <c r="IN310" s="31">
        <v>2</v>
      </c>
      <c r="IO310" s="31">
        <v>2</v>
      </c>
      <c r="IP310" s="31">
        <v>2</v>
      </c>
      <c r="IQ310" s="31" t="s">
        <v>361</v>
      </c>
      <c r="IT310" s="31">
        <v>1</v>
      </c>
      <c r="IU310" s="31">
        <v>2</v>
      </c>
      <c r="IV310" s="31">
        <v>2</v>
      </c>
      <c r="IW310" s="31">
        <v>2</v>
      </c>
      <c r="IX310" s="31">
        <v>2</v>
      </c>
      <c r="IY310" s="31">
        <v>2</v>
      </c>
      <c r="IZ310" s="31">
        <v>2</v>
      </c>
      <c r="JA310" s="31" t="s">
        <v>361</v>
      </c>
      <c r="JD310" s="31">
        <v>2</v>
      </c>
      <c r="JE310" s="31">
        <v>2</v>
      </c>
      <c r="JF310" s="31">
        <v>2</v>
      </c>
      <c r="JG310" s="31">
        <v>2</v>
      </c>
      <c r="JH310" s="31">
        <v>2</v>
      </c>
      <c r="JI310" s="31">
        <v>2</v>
      </c>
      <c r="JJ310" s="31">
        <v>2</v>
      </c>
      <c r="JN310" s="31" t="s">
        <v>1747</v>
      </c>
      <c r="JQ310" s="31" t="s">
        <v>358</v>
      </c>
      <c r="JZ310" s="31">
        <v>2</v>
      </c>
      <c r="KA310" s="31" t="s">
        <v>1436</v>
      </c>
      <c r="KB310" s="31">
        <v>70</v>
      </c>
      <c r="KC310" s="31">
        <v>2</v>
      </c>
      <c r="KD310" s="31" t="s">
        <v>1563</v>
      </c>
      <c r="KE310" s="31">
        <v>80</v>
      </c>
      <c r="LC310" s="31">
        <v>2</v>
      </c>
      <c r="LE310" s="31" t="s">
        <v>1660</v>
      </c>
      <c r="LF310" s="31">
        <v>2</v>
      </c>
      <c r="LG310" s="31">
        <v>2</v>
      </c>
      <c r="LH310" s="31">
        <v>1</v>
      </c>
      <c r="LI310" s="31">
        <v>2</v>
      </c>
      <c r="LK310" s="31">
        <v>2</v>
      </c>
      <c r="LM310" s="31">
        <v>2</v>
      </c>
      <c r="LO310" s="31">
        <v>2</v>
      </c>
      <c r="LQ310" s="31">
        <v>2</v>
      </c>
      <c r="LS310" s="31">
        <v>2</v>
      </c>
      <c r="LU310" s="31">
        <v>2</v>
      </c>
      <c r="LW310" s="31">
        <v>2</v>
      </c>
      <c r="LY310" s="31">
        <v>2</v>
      </c>
      <c r="MA310" s="31">
        <v>2</v>
      </c>
      <c r="MC310" s="31">
        <v>2</v>
      </c>
      <c r="ME310" s="31">
        <v>2</v>
      </c>
      <c r="MG310" s="31">
        <v>2</v>
      </c>
      <c r="MI310" s="31">
        <v>2</v>
      </c>
      <c r="MK310" s="31">
        <v>2</v>
      </c>
      <c r="MM310" s="31">
        <v>2</v>
      </c>
      <c r="MO310" s="31">
        <v>2</v>
      </c>
      <c r="MQ310" s="31">
        <v>2</v>
      </c>
      <c r="MS310" s="31">
        <v>2</v>
      </c>
      <c r="MU310" s="31">
        <v>2</v>
      </c>
      <c r="MW310" s="31">
        <v>2</v>
      </c>
      <c r="MY310" s="31" t="s">
        <v>355</v>
      </c>
      <c r="NA310" s="31">
        <v>2</v>
      </c>
      <c r="NC310" s="31">
        <v>2</v>
      </c>
      <c r="NE310" s="31">
        <v>2</v>
      </c>
      <c r="NG310" s="31">
        <v>2</v>
      </c>
      <c r="NI310" s="31">
        <v>2</v>
      </c>
      <c r="NK310" s="31">
        <v>2</v>
      </c>
      <c r="NM310" s="31">
        <v>2</v>
      </c>
      <c r="NO310" s="31">
        <v>2</v>
      </c>
      <c r="NQ310" s="31">
        <v>2</v>
      </c>
      <c r="NS310" s="31">
        <v>2</v>
      </c>
      <c r="NU310" s="31">
        <v>2</v>
      </c>
      <c r="NW310" s="31">
        <v>2</v>
      </c>
      <c r="NY310" s="31">
        <v>2</v>
      </c>
      <c r="OA310" s="31">
        <v>2</v>
      </c>
      <c r="OC310" s="31">
        <v>2</v>
      </c>
      <c r="OE310" s="31">
        <v>2</v>
      </c>
      <c r="OG310" s="31">
        <v>2</v>
      </c>
      <c r="OI310" s="31">
        <v>2</v>
      </c>
      <c r="OK310" s="31">
        <v>2</v>
      </c>
      <c r="OM310" s="31">
        <v>2</v>
      </c>
      <c r="OO310" s="31">
        <v>2</v>
      </c>
      <c r="OQ310" s="31" t="s">
        <v>355</v>
      </c>
      <c r="OS310" s="31">
        <v>2</v>
      </c>
      <c r="OU310" s="31">
        <v>2</v>
      </c>
      <c r="OW310" s="31">
        <v>2</v>
      </c>
      <c r="OY310" s="31">
        <v>2</v>
      </c>
      <c r="PA310" s="31">
        <v>2</v>
      </c>
      <c r="PC310" s="31">
        <v>2</v>
      </c>
      <c r="PE310" s="31">
        <v>2</v>
      </c>
      <c r="PG310" s="31">
        <v>2</v>
      </c>
      <c r="PI310" s="31">
        <v>2</v>
      </c>
      <c r="PK310" s="31">
        <v>2</v>
      </c>
      <c r="PM310" s="31">
        <v>2</v>
      </c>
      <c r="PO310" s="31">
        <v>2</v>
      </c>
      <c r="PQ310" s="31">
        <v>2</v>
      </c>
      <c r="PS310" s="31">
        <v>2</v>
      </c>
      <c r="PU310" s="31">
        <v>2</v>
      </c>
      <c r="PW310" s="31">
        <v>2</v>
      </c>
      <c r="PY310" s="31">
        <v>2</v>
      </c>
      <c r="QA310" s="31">
        <v>1</v>
      </c>
      <c r="QC310" s="31">
        <v>2</v>
      </c>
      <c r="QE310" s="31">
        <v>2</v>
      </c>
      <c r="QG310" s="31">
        <v>2</v>
      </c>
      <c r="QI310" s="31" t="s">
        <v>355</v>
      </c>
      <c r="QK310" s="31">
        <v>1</v>
      </c>
      <c r="QL310" s="31">
        <v>2</v>
      </c>
      <c r="QM310" s="31">
        <v>2</v>
      </c>
      <c r="QN310" s="31">
        <v>2</v>
      </c>
      <c r="QO310" s="31">
        <v>2</v>
      </c>
      <c r="QP310" s="31">
        <v>2</v>
      </c>
      <c r="QQ310" s="31">
        <v>2</v>
      </c>
      <c r="QR310" s="31">
        <v>2</v>
      </c>
      <c r="QS310" s="31">
        <v>2</v>
      </c>
      <c r="QT310" s="31">
        <v>2</v>
      </c>
      <c r="QU310" s="31">
        <v>2</v>
      </c>
      <c r="QV310" s="31">
        <v>2</v>
      </c>
      <c r="QW310" s="31">
        <v>2</v>
      </c>
      <c r="QX310" s="31">
        <v>2</v>
      </c>
      <c r="QY310" s="31">
        <v>2</v>
      </c>
      <c r="QZ310" s="31">
        <v>2</v>
      </c>
      <c r="RA310" s="31">
        <v>2</v>
      </c>
      <c r="RB310" s="31">
        <v>2</v>
      </c>
      <c r="RC310" s="31">
        <v>2</v>
      </c>
      <c r="RD310" s="31">
        <v>1</v>
      </c>
      <c r="RE310" s="31">
        <v>1</v>
      </c>
      <c r="RF310" s="31">
        <v>2</v>
      </c>
      <c r="RG310" s="31">
        <v>2</v>
      </c>
      <c r="RH310" s="31">
        <v>2</v>
      </c>
      <c r="RI310" s="31">
        <v>2</v>
      </c>
      <c r="RJ310" s="31">
        <v>2</v>
      </c>
      <c r="RK310" s="31">
        <v>2</v>
      </c>
      <c r="RL310" s="31">
        <v>2</v>
      </c>
      <c r="RM310" s="31">
        <v>2</v>
      </c>
      <c r="RN310" s="31">
        <v>2</v>
      </c>
      <c r="RO310" s="31">
        <v>2</v>
      </c>
      <c r="RP310" s="31">
        <v>2</v>
      </c>
      <c r="RQ310" s="31">
        <v>2</v>
      </c>
      <c r="RR310" s="31">
        <v>2</v>
      </c>
      <c r="RS310" s="31">
        <v>2</v>
      </c>
      <c r="RT310" s="31" t="s">
        <v>1607</v>
      </c>
      <c r="RU310" s="31" t="s">
        <v>1607</v>
      </c>
      <c r="RV310" s="31" t="s">
        <v>1748</v>
      </c>
      <c r="RW310" s="31" t="s">
        <v>1749</v>
      </c>
      <c r="RX310" s="31">
        <v>5</v>
      </c>
      <c r="RY310" s="31">
        <v>2</v>
      </c>
      <c r="RZ310" s="31">
        <v>2</v>
      </c>
      <c r="SA310" s="31">
        <v>2</v>
      </c>
      <c r="SB310" s="31">
        <v>2</v>
      </c>
      <c r="SC310" s="31">
        <v>2</v>
      </c>
      <c r="SD310" s="31">
        <v>5</v>
      </c>
      <c r="SE310" s="31">
        <v>2</v>
      </c>
      <c r="SF310" s="31">
        <v>2</v>
      </c>
      <c r="SG310" s="31">
        <v>2</v>
      </c>
      <c r="SH310" s="31">
        <v>2</v>
      </c>
      <c r="SI310" s="31">
        <v>2</v>
      </c>
      <c r="SJ310" s="31">
        <v>2</v>
      </c>
      <c r="SK310" s="31">
        <v>2</v>
      </c>
      <c r="SL310" s="31">
        <v>2</v>
      </c>
      <c r="SM310" s="31" t="s">
        <v>1640</v>
      </c>
      <c r="SO310" s="31">
        <v>2</v>
      </c>
      <c r="SP310" s="31">
        <v>2</v>
      </c>
      <c r="SQ310" s="31">
        <v>2</v>
      </c>
      <c r="SR310" s="31">
        <v>2</v>
      </c>
      <c r="SS310" s="31">
        <v>1</v>
      </c>
      <c r="ST310" s="31">
        <v>2</v>
      </c>
      <c r="SU310" s="31">
        <v>2</v>
      </c>
      <c r="SV310" s="31">
        <v>2</v>
      </c>
      <c r="SW310" s="31" t="s">
        <v>1577</v>
      </c>
      <c r="SX310" s="31">
        <v>5</v>
      </c>
      <c r="SZ310" s="31">
        <v>2</v>
      </c>
      <c r="TA310" s="31">
        <v>2</v>
      </c>
      <c r="TB310" s="31">
        <v>2</v>
      </c>
      <c r="TC310" s="31">
        <v>2</v>
      </c>
      <c r="TD310" s="31">
        <v>2</v>
      </c>
      <c r="TE310" s="31">
        <v>2</v>
      </c>
      <c r="TF310" s="31">
        <v>2</v>
      </c>
      <c r="TG310" s="31">
        <v>1</v>
      </c>
      <c r="TH310" s="31" t="s">
        <v>1430</v>
      </c>
      <c r="TJ310" s="31" t="s">
        <v>1640</v>
      </c>
      <c r="TK310" s="31" t="s">
        <v>1577</v>
      </c>
      <c r="TL310" s="31" t="s">
        <v>1430</v>
      </c>
      <c r="TQ310" s="31">
        <v>7</v>
      </c>
      <c r="TS310" s="31">
        <v>2</v>
      </c>
      <c r="TT310" s="31">
        <v>2</v>
      </c>
      <c r="TU310" s="31">
        <v>2</v>
      </c>
      <c r="TV310" s="31">
        <v>2</v>
      </c>
      <c r="TW310" s="31">
        <v>2</v>
      </c>
      <c r="TX310" s="31">
        <v>2</v>
      </c>
      <c r="TY310" s="31">
        <v>2</v>
      </c>
      <c r="TZ310" s="31">
        <v>2</v>
      </c>
      <c r="UA310" s="31">
        <v>1</v>
      </c>
    </row>
    <row r="311" spans="1:547" s="31" customFormat="1" ht="13.5" customHeight="1">
      <c r="A311" s="31">
        <f t="shared" si="4"/>
        <v>309</v>
      </c>
      <c r="B311" s="31">
        <v>310</v>
      </c>
      <c r="C311" s="31">
        <v>8</v>
      </c>
      <c r="D311" s="31" t="s">
        <v>1543</v>
      </c>
      <c r="E311" s="31" t="s">
        <v>1750</v>
      </c>
      <c r="H311" s="31">
        <v>42256</v>
      </c>
      <c r="I311" s="31">
        <v>17051</v>
      </c>
      <c r="J311" s="31">
        <v>2</v>
      </c>
      <c r="K311" s="31">
        <v>1</v>
      </c>
      <c r="L311" s="31">
        <v>4</v>
      </c>
      <c r="M311" s="31">
        <v>2</v>
      </c>
      <c r="N311" s="31">
        <v>5</v>
      </c>
      <c r="O311" s="31">
        <v>2</v>
      </c>
      <c r="P311" s="31">
        <v>5</v>
      </c>
      <c r="Q311" s="31">
        <v>2</v>
      </c>
      <c r="R311" s="31">
        <v>42125</v>
      </c>
      <c r="S311" s="31">
        <v>42125</v>
      </c>
      <c r="T311" s="31">
        <v>42217</v>
      </c>
      <c r="W311" s="31">
        <v>2</v>
      </c>
      <c r="X311" s="31">
        <v>1</v>
      </c>
      <c r="Y311" s="31">
        <v>2</v>
      </c>
      <c r="Z311" s="31">
        <v>2</v>
      </c>
      <c r="AA311" s="31">
        <v>2</v>
      </c>
      <c r="AB311" s="31">
        <v>2</v>
      </c>
      <c r="AC311" s="31">
        <v>2</v>
      </c>
      <c r="AD311" s="31">
        <v>2</v>
      </c>
      <c r="AE311" s="31">
        <v>1</v>
      </c>
      <c r="AH311" s="31">
        <v>2</v>
      </c>
      <c r="AI311" s="31">
        <v>2</v>
      </c>
      <c r="AJ311" s="31">
        <v>2</v>
      </c>
      <c r="AK311" s="31">
        <v>4</v>
      </c>
      <c r="AL311" s="31">
        <v>2</v>
      </c>
      <c r="AN311" s="31">
        <v>2</v>
      </c>
      <c r="AO311" s="31">
        <v>2</v>
      </c>
      <c r="AP311" s="31">
        <v>2</v>
      </c>
      <c r="AQ311" s="31">
        <v>1</v>
      </c>
      <c r="AR311" s="31">
        <v>1</v>
      </c>
      <c r="AS311" s="31">
        <v>1</v>
      </c>
      <c r="AT311" s="31">
        <v>2</v>
      </c>
      <c r="AU311" s="31">
        <v>2</v>
      </c>
      <c r="AW311" s="31">
        <v>1</v>
      </c>
      <c r="AX311" s="31">
        <v>2</v>
      </c>
      <c r="AY311" s="31">
        <v>2</v>
      </c>
      <c r="AZ311" s="31">
        <v>1</v>
      </c>
      <c r="BA311" s="31">
        <v>1</v>
      </c>
      <c r="BB311" s="31">
        <v>2</v>
      </c>
      <c r="BD311" s="31">
        <v>1</v>
      </c>
      <c r="BE311" s="31">
        <v>2</v>
      </c>
      <c r="BF311" s="31">
        <v>2</v>
      </c>
      <c r="BG311" s="31">
        <v>1</v>
      </c>
      <c r="BH311" s="31">
        <v>1</v>
      </c>
      <c r="BI311" s="31">
        <v>2</v>
      </c>
      <c r="BK311" s="31">
        <v>2</v>
      </c>
      <c r="BL311" s="31">
        <v>2</v>
      </c>
      <c r="BM311" s="31">
        <v>2</v>
      </c>
      <c r="BN311" s="31">
        <v>2</v>
      </c>
      <c r="BO311" s="31">
        <v>2</v>
      </c>
      <c r="BP311" s="31">
        <v>1</v>
      </c>
      <c r="BQ311" s="31">
        <v>2</v>
      </c>
      <c r="BT311" s="31">
        <v>2</v>
      </c>
      <c r="BU311" s="31">
        <v>2</v>
      </c>
      <c r="BV311" s="31">
        <v>2</v>
      </c>
      <c r="BW311" s="31">
        <v>2</v>
      </c>
      <c r="BX311" s="31">
        <v>2</v>
      </c>
      <c r="BY311" s="31">
        <v>1</v>
      </c>
      <c r="BZ311" s="31">
        <v>2</v>
      </c>
      <c r="CA311" s="31">
        <v>2</v>
      </c>
      <c r="CB311" s="31">
        <v>2</v>
      </c>
      <c r="CC311" s="31">
        <v>2</v>
      </c>
      <c r="CD311" s="31">
        <v>1</v>
      </c>
      <c r="CH311" s="31">
        <v>1</v>
      </c>
      <c r="CM311" s="31">
        <v>1</v>
      </c>
      <c r="CN311" s="31">
        <v>6</v>
      </c>
      <c r="CO311" s="31">
        <v>11</v>
      </c>
      <c r="DA311" s="31">
        <v>1</v>
      </c>
      <c r="DB311" s="31">
        <v>2</v>
      </c>
      <c r="DC311" s="31">
        <v>2</v>
      </c>
      <c r="DF311" s="31">
        <v>3</v>
      </c>
      <c r="DG311" s="31">
        <v>3</v>
      </c>
      <c r="DH311" s="31">
        <v>3</v>
      </c>
      <c r="DI311" s="31">
        <v>2</v>
      </c>
      <c r="DJ311" s="31">
        <v>3</v>
      </c>
      <c r="DK311" s="31">
        <v>3</v>
      </c>
      <c r="DL311" s="31">
        <v>4</v>
      </c>
      <c r="DM311" s="31">
        <v>4</v>
      </c>
      <c r="DN311" s="31">
        <v>3</v>
      </c>
      <c r="DO311" s="31">
        <v>4</v>
      </c>
      <c r="DP311" s="31">
        <v>4</v>
      </c>
      <c r="DQ311" s="31">
        <v>4</v>
      </c>
      <c r="DR311" s="31">
        <v>40</v>
      </c>
      <c r="DS311" s="31">
        <v>1.8587786259541901</v>
      </c>
      <c r="DT311" s="31">
        <v>143</v>
      </c>
      <c r="DV311" s="31">
        <v>180</v>
      </c>
      <c r="DW311" s="31" t="s">
        <v>1545</v>
      </c>
      <c r="EB311" s="31">
        <v>0.9</v>
      </c>
      <c r="EC311" s="31">
        <v>0.6</v>
      </c>
      <c r="ED311" s="31">
        <v>1.2</v>
      </c>
      <c r="EE311" s="31" t="s">
        <v>1546</v>
      </c>
      <c r="EV311" s="31">
        <v>2</v>
      </c>
      <c r="EW311" s="31">
        <v>2</v>
      </c>
      <c r="EX311" s="31">
        <v>2</v>
      </c>
      <c r="EY311" s="31">
        <v>2</v>
      </c>
      <c r="EZ311" s="31">
        <v>1</v>
      </c>
      <c r="FD311" s="31">
        <v>89.9</v>
      </c>
      <c r="FE311" s="31">
        <v>87.5</v>
      </c>
      <c r="FF311" s="31">
        <v>0.443</v>
      </c>
      <c r="FG311" s="31">
        <v>0.47899999999999898</v>
      </c>
      <c r="FK311" s="31">
        <v>2</v>
      </c>
      <c r="FL311" s="31">
        <v>2</v>
      </c>
      <c r="FM311" s="31">
        <v>2</v>
      </c>
      <c r="FN311" s="31">
        <v>2</v>
      </c>
      <c r="FO311" s="31">
        <v>2</v>
      </c>
      <c r="FP311" s="31">
        <v>2</v>
      </c>
      <c r="FQ311" s="31">
        <v>2</v>
      </c>
      <c r="FR311" s="31">
        <v>2</v>
      </c>
      <c r="FS311" s="31">
        <v>4</v>
      </c>
      <c r="FT311" s="31">
        <v>2</v>
      </c>
      <c r="FU311" s="31">
        <v>2</v>
      </c>
      <c r="FV311" s="31">
        <v>2</v>
      </c>
      <c r="FW311" s="31">
        <v>1</v>
      </c>
      <c r="FX311" s="31">
        <v>1</v>
      </c>
      <c r="FY311" s="31">
        <v>2</v>
      </c>
      <c r="GA311" s="31">
        <v>2</v>
      </c>
      <c r="GB311" s="31">
        <v>2</v>
      </c>
      <c r="GC311" s="31">
        <v>1</v>
      </c>
      <c r="GE311" s="31">
        <v>1</v>
      </c>
      <c r="GF311" s="31">
        <v>1995</v>
      </c>
      <c r="GH311" s="31">
        <v>2</v>
      </c>
      <c r="GJ311" s="31">
        <v>1</v>
      </c>
      <c r="GL311" s="31">
        <v>2</v>
      </c>
      <c r="GO311" s="31">
        <v>2</v>
      </c>
      <c r="GQ311" s="31">
        <v>2</v>
      </c>
      <c r="GS311" s="31">
        <v>2</v>
      </c>
      <c r="GU311" s="31">
        <v>2</v>
      </c>
      <c r="GW311" s="31">
        <v>2</v>
      </c>
      <c r="HB311" s="31" t="s">
        <v>355</v>
      </c>
      <c r="HM311" s="31">
        <v>2</v>
      </c>
      <c r="HP311" s="31">
        <v>2</v>
      </c>
      <c r="HQ311" s="31">
        <v>2</v>
      </c>
      <c r="HR311" s="31">
        <v>2</v>
      </c>
      <c r="HS311" s="31">
        <v>2</v>
      </c>
      <c r="HT311" s="31">
        <v>2</v>
      </c>
      <c r="HU311" s="31">
        <v>2</v>
      </c>
      <c r="HV311" s="31">
        <v>2</v>
      </c>
      <c r="HZ311" s="31">
        <v>2</v>
      </c>
      <c r="IA311" s="31">
        <v>2</v>
      </c>
      <c r="IB311" s="31">
        <v>2</v>
      </c>
      <c r="IC311" s="31">
        <v>2</v>
      </c>
      <c r="ID311" s="31">
        <v>2</v>
      </c>
      <c r="IE311" s="31">
        <v>2</v>
      </c>
      <c r="IF311" s="31">
        <v>2</v>
      </c>
      <c r="IJ311" s="31">
        <v>2</v>
      </c>
      <c r="IK311" s="31">
        <v>2</v>
      </c>
      <c r="IL311" s="31">
        <v>2</v>
      </c>
      <c r="IM311" s="31">
        <v>2</v>
      </c>
      <c r="IN311" s="31">
        <v>2</v>
      </c>
      <c r="IO311" s="31">
        <v>2</v>
      </c>
      <c r="IP311" s="31">
        <v>2</v>
      </c>
      <c r="IT311" s="31">
        <v>2</v>
      </c>
      <c r="IU311" s="31">
        <v>2</v>
      </c>
      <c r="IV311" s="31">
        <v>2</v>
      </c>
      <c r="IW311" s="31">
        <v>2</v>
      </c>
      <c r="IX311" s="31">
        <v>2</v>
      </c>
      <c r="IY311" s="31">
        <v>2</v>
      </c>
      <c r="IZ311" s="31">
        <v>2</v>
      </c>
      <c r="JD311" s="31">
        <v>2</v>
      </c>
      <c r="JE311" s="31">
        <v>2</v>
      </c>
      <c r="JF311" s="31">
        <v>2</v>
      </c>
      <c r="JG311" s="31">
        <v>2</v>
      </c>
      <c r="JH311" s="31">
        <v>2</v>
      </c>
      <c r="JI311" s="31">
        <v>2</v>
      </c>
      <c r="JJ311" s="31">
        <v>2</v>
      </c>
      <c r="JZ311" s="31">
        <v>2</v>
      </c>
      <c r="KC311" s="31">
        <v>2</v>
      </c>
      <c r="LC311" s="31">
        <v>2</v>
      </c>
      <c r="LF311" s="31">
        <v>2</v>
      </c>
      <c r="LG311" s="31">
        <v>2</v>
      </c>
      <c r="LH311" s="31">
        <v>1</v>
      </c>
      <c r="LI311" s="31">
        <v>2</v>
      </c>
      <c r="LK311" s="31">
        <v>2</v>
      </c>
      <c r="LM311" s="31">
        <v>2</v>
      </c>
      <c r="LO311" s="31">
        <v>2</v>
      </c>
      <c r="LQ311" s="31">
        <v>2</v>
      </c>
      <c r="LS311" s="31">
        <v>2</v>
      </c>
      <c r="LU311" s="31">
        <v>2</v>
      </c>
      <c r="LW311" s="31">
        <v>2</v>
      </c>
      <c r="LY311" s="31">
        <v>2</v>
      </c>
      <c r="MA311" s="31">
        <v>2</v>
      </c>
      <c r="MC311" s="31">
        <v>2</v>
      </c>
      <c r="ME311" s="31">
        <v>2</v>
      </c>
      <c r="MG311" s="31">
        <v>2</v>
      </c>
      <c r="MI311" s="31">
        <v>2</v>
      </c>
      <c r="MK311" s="31">
        <v>2</v>
      </c>
      <c r="MM311" s="31">
        <v>2</v>
      </c>
      <c r="MO311" s="31">
        <v>2</v>
      </c>
      <c r="MQ311" s="31">
        <v>2</v>
      </c>
      <c r="MS311" s="31">
        <v>2</v>
      </c>
      <c r="MU311" s="31">
        <v>2</v>
      </c>
      <c r="MW311" s="31">
        <v>2</v>
      </c>
      <c r="MY311" s="31" t="s">
        <v>355</v>
      </c>
      <c r="NA311" s="31">
        <v>2</v>
      </c>
      <c r="NC311" s="31">
        <v>2</v>
      </c>
      <c r="NE311" s="31">
        <v>2</v>
      </c>
      <c r="NG311" s="31">
        <v>2</v>
      </c>
      <c r="NI311" s="31">
        <v>2</v>
      </c>
      <c r="NK311" s="31">
        <v>2</v>
      </c>
      <c r="NM311" s="31">
        <v>2</v>
      </c>
      <c r="NO311" s="31">
        <v>2</v>
      </c>
      <c r="NQ311" s="31">
        <v>2</v>
      </c>
      <c r="NS311" s="31">
        <v>2</v>
      </c>
      <c r="NU311" s="31">
        <v>2</v>
      </c>
      <c r="NW311" s="31">
        <v>2</v>
      </c>
      <c r="NY311" s="31">
        <v>2</v>
      </c>
      <c r="OA311" s="31">
        <v>2</v>
      </c>
      <c r="OC311" s="31">
        <v>2</v>
      </c>
      <c r="OE311" s="31">
        <v>2</v>
      </c>
      <c r="OG311" s="31">
        <v>2</v>
      </c>
      <c r="OI311" s="31">
        <v>2</v>
      </c>
      <c r="OK311" s="31">
        <v>2</v>
      </c>
      <c r="OM311" s="31">
        <v>2</v>
      </c>
      <c r="OO311" s="31">
        <v>2</v>
      </c>
      <c r="OQ311" s="31" t="s">
        <v>355</v>
      </c>
      <c r="OS311" s="31">
        <v>2</v>
      </c>
      <c r="OU311" s="31">
        <v>2</v>
      </c>
      <c r="OW311" s="31">
        <v>2</v>
      </c>
      <c r="OY311" s="31">
        <v>2</v>
      </c>
      <c r="PA311" s="31">
        <v>2</v>
      </c>
      <c r="PC311" s="31">
        <v>2</v>
      </c>
      <c r="PE311" s="31">
        <v>1</v>
      </c>
      <c r="PG311" s="31">
        <v>2</v>
      </c>
      <c r="PI311" s="31">
        <v>2</v>
      </c>
      <c r="PK311" s="31">
        <v>2</v>
      </c>
      <c r="PM311" s="31">
        <v>2</v>
      </c>
      <c r="PO311" s="31">
        <v>2</v>
      </c>
      <c r="PQ311" s="31">
        <v>2</v>
      </c>
      <c r="PS311" s="31">
        <v>2</v>
      </c>
      <c r="PU311" s="31">
        <v>2</v>
      </c>
      <c r="PW311" s="31">
        <v>2</v>
      </c>
      <c r="PY311" s="31">
        <v>2</v>
      </c>
      <c r="QA311" s="31">
        <v>2</v>
      </c>
      <c r="QC311" s="31">
        <v>2</v>
      </c>
      <c r="QE311" s="31">
        <v>2</v>
      </c>
      <c r="QG311" s="31">
        <v>2</v>
      </c>
      <c r="QI311" s="31" t="s">
        <v>355</v>
      </c>
      <c r="QK311" s="31">
        <v>1</v>
      </c>
      <c r="QL311" s="31">
        <v>2</v>
      </c>
      <c r="QM311" s="31">
        <v>2</v>
      </c>
      <c r="QN311" s="31">
        <v>2</v>
      </c>
      <c r="QO311" s="31">
        <v>2</v>
      </c>
      <c r="QP311" s="31">
        <v>2</v>
      </c>
      <c r="QQ311" s="31">
        <v>2</v>
      </c>
      <c r="QR311" s="31">
        <v>2</v>
      </c>
      <c r="QS311" s="31">
        <v>2</v>
      </c>
      <c r="QT311" s="31">
        <v>2</v>
      </c>
      <c r="QU311" s="31">
        <v>2</v>
      </c>
      <c r="QV311" s="31">
        <v>2</v>
      </c>
      <c r="QW311" s="31">
        <v>2</v>
      </c>
      <c r="QX311" s="31">
        <v>2</v>
      </c>
      <c r="QY311" s="31">
        <v>2</v>
      </c>
      <c r="QZ311" s="31">
        <v>2</v>
      </c>
      <c r="RA311" s="31">
        <v>2</v>
      </c>
      <c r="RB311" s="31">
        <v>2</v>
      </c>
      <c r="RC311" s="31">
        <v>2</v>
      </c>
      <c r="RD311" s="31">
        <v>2</v>
      </c>
      <c r="RE311" s="31">
        <v>2</v>
      </c>
      <c r="RF311" s="31">
        <v>2</v>
      </c>
      <c r="RG311" s="31">
        <v>2</v>
      </c>
      <c r="RH311" s="31">
        <v>2</v>
      </c>
      <c r="RI311" s="31">
        <v>2</v>
      </c>
      <c r="RJ311" s="31">
        <v>2</v>
      </c>
      <c r="RK311" s="31">
        <v>2</v>
      </c>
      <c r="RL311" s="31">
        <v>2</v>
      </c>
      <c r="RM311" s="31">
        <v>2</v>
      </c>
      <c r="RN311" s="31">
        <v>2</v>
      </c>
      <c r="RO311" s="31">
        <v>2</v>
      </c>
      <c r="RP311" s="31">
        <v>2</v>
      </c>
      <c r="RQ311" s="31">
        <v>2</v>
      </c>
      <c r="RR311" s="31">
        <v>2</v>
      </c>
      <c r="RS311" s="31">
        <v>2</v>
      </c>
      <c r="RT311" s="31" t="s">
        <v>1751</v>
      </c>
      <c r="RU311" s="31" t="s">
        <v>1751</v>
      </c>
      <c r="RV311" s="31" t="s">
        <v>1752</v>
      </c>
      <c r="RW311" s="31" t="s">
        <v>1752</v>
      </c>
      <c r="RX311" s="31">
        <v>2</v>
      </c>
      <c r="RY311" s="31">
        <v>1</v>
      </c>
      <c r="RZ311" s="31">
        <v>2</v>
      </c>
      <c r="SA311" s="31">
        <v>2</v>
      </c>
      <c r="SB311" s="31">
        <v>2</v>
      </c>
      <c r="SC311" s="31">
        <v>2</v>
      </c>
      <c r="SD311" s="31">
        <v>2</v>
      </c>
      <c r="SE311" s="31">
        <v>1</v>
      </c>
      <c r="SF311" s="31">
        <v>2</v>
      </c>
      <c r="SG311" s="31">
        <v>2</v>
      </c>
      <c r="SH311" s="31">
        <v>2</v>
      </c>
      <c r="SI311" s="31">
        <v>2</v>
      </c>
      <c r="SJ311" s="31">
        <v>2</v>
      </c>
      <c r="SK311" s="31">
        <v>2</v>
      </c>
      <c r="SL311" s="31">
        <v>2</v>
      </c>
      <c r="SM311" s="31" t="s">
        <v>1430</v>
      </c>
      <c r="SO311" s="31">
        <v>2</v>
      </c>
      <c r="SP311" s="31">
        <v>2</v>
      </c>
      <c r="SQ311" s="31">
        <v>2</v>
      </c>
      <c r="SR311" s="31">
        <v>1</v>
      </c>
      <c r="SS311" s="31">
        <v>2</v>
      </c>
      <c r="ST311" s="31">
        <v>2</v>
      </c>
      <c r="SU311" s="31">
        <v>2</v>
      </c>
      <c r="SV311" s="31">
        <v>1</v>
      </c>
      <c r="SW311" s="31" t="s">
        <v>1430</v>
      </c>
      <c r="SX311" s="31">
        <v>3</v>
      </c>
      <c r="SZ311" s="31">
        <v>2</v>
      </c>
      <c r="TA311" s="31">
        <v>2</v>
      </c>
      <c r="TB311" s="31">
        <v>2</v>
      </c>
      <c r="TC311" s="31">
        <v>2</v>
      </c>
      <c r="TD311" s="31">
        <v>2</v>
      </c>
      <c r="TE311" s="31">
        <v>2</v>
      </c>
      <c r="TF311" s="31">
        <v>2</v>
      </c>
      <c r="TG311" s="31">
        <v>1</v>
      </c>
      <c r="TH311" s="31" t="s">
        <v>1430</v>
      </c>
      <c r="TJ311" s="31" t="s">
        <v>1430</v>
      </c>
      <c r="TK311" s="31" t="s">
        <v>1430</v>
      </c>
      <c r="TQ311" s="31">
        <v>3</v>
      </c>
      <c r="TS311" s="31">
        <v>2</v>
      </c>
      <c r="TT311" s="31">
        <v>2</v>
      </c>
      <c r="TU311" s="31">
        <v>2</v>
      </c>
      <c r="TV311" s="31">
        <v>2</v>
      </c>
      <c r="TW311" s="31">
        <v>2</v>
      </c>
      <c r="TX311" s="31">
        <v>2</v>
      </c>
      <c r="TY311" s="31">
        <v>2</v>
      </c>
      <c r="TZ311" s="31">
        <v>1</v>
      </c>
      <c r="UA311" s="31">
        <v>1</v>
      </c>
    </row>
    <row r="312" spans="1:547" s="31" customFormat="1" ht="13.5" customHeight="1">
      <c r="A312" s="31">
        <f t="shared" si="4"/>
        <v>310</v>
      </c>
      <c r="B312" s="31">
        <v>311</v>
      </c>
      <c r="C312" s="31">
        <v>9</v>
      </c>
      <c r="D312" s="31" t="s">
        <v>1543</v>
      </c>
      <c r="E312" s="31" t="s">
        <v>1753</v>
      </c>
      <c r="H312" s="31">
        <v>42396</v>
      </c>
      <c r="I312" s="31">
        <v>13184</v>
      </c>
      <c r="J312" s="31">
        <v>2</v>
      </c>
      <c r="K312" s="31">
        <v>1</v>
      </c>
      <c r="L312" s="31">
        <v>5</v>
      </c>
      <c r="M312" s="31">
        <v>2</v>
      </c>
      <c r="N312" s="31">
        <v>5</v>
      </c>
      <c r="O312" s="31">
        <v>2</v>
      </c>
      <c r="P312" s="31">
        <v>5</v>
      </c>
      <c r="Q312" s="31">
        <v>2</v>
      </c>
      <c r="R312" s="31">
        <v>42217</v>
      </c>
      <c r="S312" s="31">
        <v>42278</v>
      </c>
      <c r="T312" s="31">
        <v>42370</v>
      </c>
      <c r="W312" s="31">
        <v>2</v>
      </c>
      <c r="X312" s="31">
        <v>1</v>
      </c>
      <c r="Y312" s="31">
        <v>2</v>
      </c>
      <c r="Z312" s="31">
        <v>2</v>
      </c>
      <c r="AA312" s="31">
        <v>2</v>
      </c>
      <c r="AB312" s="31">
        <v>2</v>
      </c>
      <c r="AC312" s="31">
        <v>2</v>
      </c>
      <c r="AD312" s="31">
        <v>1</v>
      </c>
      <c r="AE312" s="31">
        <v>1</v>
      </c>
      <c r="AH312" s="31">
        <v>2</v>
      </c>
      <c r="AI312" s="31">
        <v>6</v>
      </c>
      <c r="AJ312" s="31">
        <v>2</v>
      </c>
      <c r="AK312" s="31">
        <v>4</v>
      </c>
      <c r="AL312" s="31">
        <v>2</v>
      </c>
      <c r="AN312" s="31">
        <v>1</v>
      </c>
      <c r="AO312" s="31">
        <v>2</v>
      </c>
      <c r="AP312" s="31">
        <v>1</v>
      </c>
      <c r="AQ312" s="31">
        <v>2</v>
      </c>
      <c r="AR312" s="31">
        <v>2</v>
      </c>
      <c r="AS312" s="31">
        <v>2</v>
      </c>
      <c r="AT312" s="31">
        <v>2</v>
      </c>
      <c r="AU312" s="31">
        <v>2</v>
      </c>
      <c r="AW312" s="31">
        <v>2</v>
      </c>
      <c r="AX312" s="31">
        <v>1</v>
      </c>
      <c r="AY312" s="31">
        <v>2</v>
      </c>
      <c r="AZ312" s="31">
        <v>2</v>
      </c>
      <c r="BA312" s="31">
        <v>1</v>
      </c>
      <c r="BB312" s="31">
        <v>2</v>
      </c>
      <c r="BD312" s="31">
        <v>2</v>
      </c>
      <c r="BE312" s="31">
        <v>2</v>
      </c>
      <c r="BF312" s="31">
        <v>2</v>
      </c>
      <c r="BG312" s="31">
        <v>2</v>
      </c>
      <c r="BH312" s="31">
        <v>1</v>
      </c>
      <c r="BI312" s="31">
        <v>2</v>
      </c>
      <c r="BK312" s="31">
        <v>2</v>
      </c>
      <c r="BL312" s="31">
        <v>2</v>
      </c>
      <c r="BM312" s="31">
        <v>2</v>
      </c>
      <c r="BN312" s="31">
        <v>1</v>
      </c>
      <c r="BO312" s="31">
        <v>1</v>
      </c>
      <c r="BP312" s="31">
        <v>1</v>
      </c>
      <c r="BQ312" s="31">
        <v>2</v>
      </c>
      <c r="BT312" s="31">
        <v>2</v>
      </c>
      <c r="BU312" s="31">
        <v>2</v>
      </c>
      <c r="BV312" s="31">
        <v>2</v>
      </c>
      <c r="BW312" s="31">
        <v>2</v>
      </c>
      <c r="BX312" s="31">
        <v>2</v>
      </c>
      <c r="BY312" s="31">
        <v>1</v>
      </c>
      <c r="BZ312" s="31">
        <v>2</v>
      </c>
      <c r="CA312" s="31">
        <v>2</v>
      </c>
      <c r="CB312" s="31">
        <v>2</v>
      </c>
      <c r="CC312" s="31">
        <v>2</v>
      </c>
      <c r="CD312" s="31">
        <v>1</v>
      </c>
      <c r="CH312" s="31">
        <v>1</v>
      </c>
      <c r="CM312" s="31">
        <v>1</v>
      </c>
      <c r="CN312" s="31">
        <v>27</v>
      </c>
      <c r="DA312" s="31">
        <v>1</v>
      </c>
      <c r="DB312" s="31">
        <v>3</v>
      </c>
      <c r="DC312" s="31">
        <v>5</v>
      </c>
      <c r="DF312" s="31">
        <v>2</v>
      </c>
      <c r="DG312" s="31">
        <v>2</v>
      </c>
      <c r="DH312" s="31">
        <v>2</v>
      </c>
      <c r="DI312" s="31">
        <v>4</v>
      </c>
      <c r="DJ312" s="31">
        <v>4</v>
      </c>
      <c r="DK312" s="31">
        <v>4</v>
      </c>
      <c r="DL312" s="31">
        <v>4</v>
      </c>
      <c r="DM312" s="31">
        <v>4</v>
      </c>
      <c r="DN312" s="31">
        <v>4</v>
      </c>
      <c r="DO312" s="31">
        <v>3</v>
      </c>
      <c r="DP312" s="31">
        <v>3</v>
      </c>
      <c r="DQ312" s="31">
        <v>3</v>
      </c>
      <c r="DR312" s="31">
        <v>39</v>
      </c>
      <c r="DS312" s="31">
        <v>1.5303770949720601</v>
      </c>
      <c r="DX312" s="31">
        <v>3.9</v>
      </c>
      <c r="DY312" s="31">
        <v>3.5</v>
      </c>
      <c r="DZ312" s="31">
        <v>5</v>
      </c>
      <c r="EA312" s="31" t="s">
        <v>1558</v>
      </c>
      <c r="EB312" s="31">
        <v>1.1599999999999899</v>
      </c>
      <c r="EC312" s="31">
        <v>0.6</v>
      </c>
      <c r="ED312" s="31">
        <v>1.25</v>
      </c>
      <c r="EE312" s="31" t="s">
        <v>1546</v>
      </c>
      <c r="EF312" s="31">
        <v>183</v>
      </c>
      <c r="EG312" s="31">
        <v>0</v>
      </c>
      <c r="EH312" s="31">
        <v>190</v>
      </c>
      <c r="EI312" s="31" t="s">
        <v>1546</v>
      </c>
      <c r="ER312" s="31">
        <v>182</v>
      </c>
      <c r="ES312" s="31">
        <v>35</v>
      </c>
      <c r="ET312" s="31">
        <v>150</v>
      </c>
      <c r="EU312" s="31" t="s">
        <v>1546</v>
      </c>
      <c r="EV312" s="31">
        <v>2</v>
      </c>
      <c r="EW312" s="31">
        <v>2</v>
      </c>
      <c r="EX312" s="31">
        <v>2</v>
      </c>
      <c r="EY312" s="31">
        <v>2</v>
      </c>
      <c r="FD312" s="31">
        <v>37</v>
      </c>
      <c r="FE312" s="31">
        <v>38</v>
      </c>
      <c r="FF312" s="31">
        <v>0.13900000000000001</v>
      </c>
      <c r="FG312" s="31">
        <v>5.5999999999999897E-2</v>
      </c>
      <c r="FK312" s="31">
        <v>1</v>
      </c>
      <c r="FL312" s="31">
        <v>1</v>
      </c>
      <c r="FM312" s="31">
        <v>1</v>
      </c>
      <c r="FN312" s="31">
        <v>1</v>
      </c>
      <c r="FO312" s="31">
        <v>2</v>
      </c>
      <c r="FP312" s="31">
        <v>2</v>
      </c>
      <c r="FQ312" s="31">
        <v>2</v>
      </c>
      <c r="FR312" s="31">
        <v>2</v>
      </c>
      <c r="FS312" s="31">
        <v>4</v>
      </c>
      <c r="FT312" s="31">
        <v>2</v>
      </c>
      <c r="FU312" s="31">
        <v>1</v>
      </c>
      <c r="FV312" s="31">
        <v>2</v>
      </c>
      <c r="FW312" s="31">
        <v>1</v>
      </c>
      <c r="FX312" s="31">
        <v>1</v>
      </c>
      <c r="FY312" s="31">
        <v>2</v>
      </c>
      <c r="GA312" s="31">
        <v>2</v>
      </c>
      <c r="GB312" s="31">
        <v>2</v>
      </c>
      <c r="GC312" s="31">
        <v>1</v>
      </c>
      <c r="GD312" s="31">
        <v>1950</v>
      </c>
      <c r="GE312" s="31">
        <v>1</v>
      </c>
      <c r="GF312" s="31">
        <v>1990</v>
      </c>
      <c r="GG312" s="31">
        <v>2</v>
      </c>
      <c r="GH312" s="31">
        <v>1</v>
      </c>
      <c r="GJ312" s="31">
        <v>2</v>
      </c>
      <c r="GL312" s="31">
        <v>1</v>
      </c>
      <c r="GM312" s="31">
        <v>42339</v>
      </c>
      <c r="GN312" s="31" t="s">
        <v>1547</v>
      </c>
      <c r="GO312" s="31">
        <v>2</v>
      </c>
      <c r="GQ312" s="31">
        <v>1</v>
      </c>
      <c r="GS312" s="31">
        <v>2</v>
      </c>
      <c r="GU312" s="31">
        <v>2</v>
      </c>
      <c r="GW312" s="31">
        <v>2</v>
      </c>
      <c r="HB312" s="31" t="s">
        <v>355</v>
      </c>
      <c r="HM312" s="31">
        <v>2</v>
      </c>
      <c r="HP312" s="31">
        <v>2</v>
      </c>
      <c r="HQ312" s="31">
        <v>2</v>
      </c>
      <c r="HR312" s="31">
        <v>2</v>
      </c>
      <c r="HS312" s="31">
        <v>2</v>
      </c>
      <c r="HT312" s="31">
        <v>2</v>
      </c>
      <c r="HU312" s="31">
        <v>2</v>
      </c>
      <c r="HV312" s="31">
        <v>2</v>
      </c>
      <c r="HZ312" s="31">
        <v>2</v>
      </c>
      <c r="IA312" s="31">
        <v>2</v>
      </c>
      <c r="IB312" s="31">
        <v>2</v>
      </c>
      <c r="IC312" s="31">
        <v>2</v>
      </c>
      <c r="ID312" s="31">
        <v>2</v>
      </c>
      <c r="IE312" s="31">
        <v>2</v>
      </c>
      <c r="IF312" s="31">
        <v>2</v>
      </c>
      <c r="IJ312" s="31">
        <v>2</v>
      </c>
      <c r="IK312" s="31">
        <v>2</v>
      </c>
      <c r="IL312" s="31">
        <v>2</v>
      </c>
      <c r="IM312" s="31">
        <v>2</v>
      </c>
      <c r="IN312" s="31">
        <v>2</v>
      </c>
      <c r="IO312" s="31">
        <v>2</v>
      </c>
      <c r="IP312" s="31">
        <v>2</v>
      </c>
      <c r="IT312" s="31">
        <v>2</v>
      </c>
      <c r="IU312" s="31">
        <v>2</v>
      </c>
      <c r="IV312" s="31">
        <v>2</v>
      </c>
      <c r="IW312" s="31">
        <v>2</v>
      </c>
      <c r="IX312" s="31">
        <v>2</v>
      </c>
      <c r="IY312" s="31">
        <v>2</v>
      </c>
      <c r="IZ312" s="31">
        <v>2</v>
      </c>
      <c r="JD312" s="31">
        <v>2</v>
      </c>
      <c r="JE312" s="31">
        <v>2</v>
      </c>
      <c r="JF312" s="31">
        <v>2</v>
      </c>
      <c r="JG312" s="31">
        <v>2</v>
      </c>
      <c r="JH312" s="31">
        <v>2</v>
      </c>
      <c r="JI312" s="31">
        <v>2</v>
      </c>
      <c r="JJ312" s="31">
        <v>2</v>
      </c>
      <c r="JN312" s="31" t="s">
        <v>1447</v>
      </c>
      <c r="JZ312" s="31">
        <v>2</v>
      </c>
      <c r="KA312" s="31" t="s">
        <v>1447</v>
      </c>
      <c r="KB312" s="31">
        <v>80</v>
      </c>
      <c r="KC312" s="31">
        <v>2</v>
      </c>
      <c r="KD312" s="31" t="s">
        <v>1563</v>
      </c>
      <c r="KE312" s="31">
        <v>93</v>
      </c>
      <c r="LA312" s="31" t="s">
        <v>1440</v>
      </c>
      <c r="LB312" s="31" t="s">
        <v>1648</v>
      </c>
      <c r="LC312" s="31">
        <v>2</v>
      </c>
      <c r="LE312" s="31" t="s">
        <v>1729</v>
      </c>
      <c r="LF312" s="31">
        <v>2</v>
      </c>
      <c r="LG312" s="31">
        <v>2</v>
      </c>
      <c r="LH312" s="31">
        <v>2</v>
      </c>
      <c r="LI312" s="31">
        <v>2</v>
      </c>
      <c r="LK312" s="31">
        <v>2</v>
      </c>
      <c r="LM312" s="31">
        <v>2</v>
      </c>
      <c r="LO312" s="31">
        <v>2</v>
      </c>
      <c r="LQ312" s="31">
        <v>2</v>
      </c>
      <c r="LS312" s="31">
        <v>2</v>
      </c>
      <c r="LU312" s="31">
        <v>2</v>
      </c>
      <c r="LW312" s="31">
        <v>2</v>
      </c>
      <c r="LY312" s="31">
        <v>2</v>
      </c>
      <c r="MA312" s="31">
        <v>2</v>
      </c>
      <c r="MC312" s="31">
        <v>2</v>
      </c>
      <c r="ME312" s="31">
        <v>2</v>
      </c>
      <c r="MG312" s="31">
        <v>2</v>
      </c>
      <c r="MI312" s="31">
        <v>2</v>
      </c>
      <c r="MK312" s="31">
        <v>2</v>
      </c>
      <c r="MM312" s="31">
        <v>2</v>
      </c>
      <c r="MO312" s="31">
        <v>2</v>
      </c>
      <c r="MQ312" s="31">
        <v>2</v>
      </c>
      <c r="MS312" s="31">
        <v>2</v>
      </c>
      <c r="MU312" s="31">
        <v>2</v>
      </c>
      <c r="MW312" s="31">
        <v>2</v>
      </c>
      <c r="MY312" s="31" t="s">
        <v>355</v>
      </c>
      <c r="NA312" s="31">
        <v>2</v>
      </c>
      <c r="NC312" s="31">
        <v>2</v>
      </c>
      <c r="NE312" s="31">
        <v>2</v>
      </c>
      <c r="NG312" s="31">
        <v>2</v>
      </c>
      <c r="NI312" s="31">
        <v>2</v>
      </c>
      <c r="NK312" s="31">
        <v>2</v>
      </c>
      <c r="NM312" s="31">
        <v>2</v>
      </c>
      <c r="NO312" s="31">
        <v>2</v>
      </c>
      <c r="NQ312" s="31">
        <v>2</v>
      </c>
      <c r="NS312" s="31">
        <v>2</v>
      </c>
      <c r="NU312" s="31">
        <v>2</v>
      </c>
      <c r="NW312" s="31">
        <v>2</v>
      </c>
      <c r="NY312" s="31">
        <v>2</v>
      </c>
      <c r="OA312" s="31">
        <v>2</v>
      </c>
      <c r="OC312" s="31">
        <v>2</v>
      </c>
      <c r="OE312" s="31">
        <v>2</v>
      </c>
      <c r="OG312" s="31">
        <v>2</v>
      </c>
      <c r="OI312" s="31">
        <v>2</v>
      </c>
      <c r="OK312" s="31">
        <v>2</v>
      </c>
      <c r="OM312" s="31">
        <v>2</v>
      </c>
      <c r="OO312" s="31">
        <v>2</v>
      </c>
      <c r="OQ312" s="31" t="s">
        <v>355</v>
      </c>
      <c r="OS312" s="31">
        <v>2</v>
      </c>
      <c r="OU312" s="31">
        <v>2</v>
      </c>
      <c r="OW312" s="31">
        <v>2</v>
      </c>
      <c r="OY312" s="31">
        <v>2</v>
      </c>
      <c r="PA312" s="31">
        <v>2</v>
      </c>
      <c r="PC312" s="31">
        <v>2</v>
      </c>
      <c r="PE312" s="31">
        <v>2</v>
      </c>
      <c r="PG312" s="31">
        <v>2</v>
      </c>
      <c r="PI312" s="31">
        <v>2</v>
      </c>
      <c r="PK312" s="31">
        <v>2</v>
      </c>
      <c r="PM312" s="31">
        <v>2</v>
      </c>
      <c r="PO312" s="31">
        <v>2</v>
      </c>
      <c r="PQ312" s="31">
        <v>2</v>
      </c>
      <c r="PS312" s="31">
        <v>2</v>
      </c>
      <c r="PU312" s="31">
        <v>2</v>
      </c>
      <c r="PW312" s="31">
        <v>2</v>
      </c>
      <c r="PY312" s="31">
        <v>2</v>
      </c>
      <c r="QA312" s="31">
        <v>2</v>
      </c>
      <c r="QC312" s="31">
        <v>2</v>
      </c>
      <c r="QE312" s="31">
        <v>2</v>
      </c>
      <c r="QG312" s="31">
        <v>2</v>
      </c>
      <c r="QI312" s="31" t="s">
        <v>355</v>
      </c>
      <c r="QK312" s="31">
        <v>2</v>
      </c>
      <c r="QL312" s="31">
        <v>2</v>
      </c>
      <c r="QM312" s="31">
        <v>2</v>
      </c>
      <c r="QN312" s="31">
        <v>2</v>
      </c>
      <c r="QO312" s="31">
        <v>2</v>
      </c>
      <c r="QP312" s="31">
        <v>2</v>
      </c>
      <c r="QQ312" s="31">
        <v>2</v>
      </c>
      <c r="QR312" s="31">
        <v>2</v>
      </c>
      <c r="QS312" s="31">
        <v>2</v>
      </c>
      <c r="QT312" s="31">
        <v>2</v>
      </c>
      <c r="QU312" s="31">
        <v>2</v>
      </c>
      <c r="QV312" s="31">
        <v>2</v>
      </c>
      <c r="QW312" s="31">
        <v>2</v>
      </c>
      <c r="QX312" s="31">
        <v>2</v>
      </c>
      <c r="QY312" s="31">
        <v>2</v>
      </c>
      <c r="QZ312" s="31">
        <v>2</v>
      </c>
      <c r="RA312" s="31">
        <v>2</v>
      </c>
      <c r="RB312" s="31">
        <v>2</v>
      </c>
      <c r="RC312" s="31">
        <v>2</v>
      </c>
      <c r="RD312" s="31">
        <v>2</v>
      </c>
      <c r="RE312" s="31">
        <v>2</v>
      </c>
      <c r="RF312" s="31">
        <v>2</v>
      </c>
      <c r="RG312" s="31">
        <v>2</v>
      </c>
      <c r="RH312" s="31">
        <v>2</v>
      </c>
      <c r="RI312" s="31">
        <v>2</v>
      </c>
      <c r="RJ312" s="31">
        <v>2</v>
      </c>
      <c r="RK312" s="31">
        <v>2</v>
      </c>
      <c r="RL312" s="31">
        <v>2</v>
      </c>
      <c r="RM312" s="31">
        <v>2</v>
      </c>
      <c r="RN312" s="31">
        <v>2</v>
      </c>
      <c r="RO312" s="31">
        <v>1</v>
      </c>
      <c r="RP312" s="31">
        <v>2</v>
      </c>
      <c r="RQ312" s="31">
        <v>2</v>
      </c>
      <c r="RR312" s="31">
        <v>2</v>
      </c>
      <c r="RS312" s="31">
        <v>1</v>
      </c>
      <c r="RT312" s="31" t="s">
        <v>362</v>
      </c>
      <c r="RU312" s="31" t="s">
        <v>1755</v>
      </c>
      <c r="RX312" s="31">
        <v>5</v>
      </c>
      <c r="RY312" s="31">
        <v>2</v>
      </c>
      <c r="RZ312" s="31">
        <v>2</v>
      </c>
      <c r="SA312" s="31">
        <v>2</v>
      </c>
      <c r="SB312" s="31">
        <v>2</v>
      </c>
      <c r="SC312" s="31">
        <v>2</v>
      </c>
      <c r="SD312" s="31">
        <v>5</v>
      </c>
      <c r="SE312" s="31">
        <v>2</v>
      </c>
      <c r="SF312" s="31">
        <v>2</v>
      </c>
      <c r="SG312" s="31">
        <v>2</v>
      </c>
      <c r="SH312" s="31">
        <v>2</v>
      </c>
      <c r="SI312" s="31">
        <v>2</v>
      </c>
      <c r="SJ312" s="31">
        <v>2</v>
      </c>
      <c r="SK312" s="31">
        <v>2</v>
      </c>
      <c r="SL312" s="31">
        <v>2</v>
      </c>
      <c r="SM312" s="31" t="s">
        <v>1756</v>
      </c>
      <c r="SO312" s="31">
        <v>2</v>
      </c>
      <c r="SP312" s="31">
        <v>2</v>
      </c>
      <c r="SQ312" s="31">
        <v>2</v>
      </c>
      <c r="SR312" s="31">
        <v>2</v>
      </c>
      <c r="SS312" s="31">
        <v>2</v>
      </c>
      <c r="ST312" s="31">
        <v>2</v>
      </c>
      <c r="SU312" s="31">
        <v>2</v>
      </c>
      <c r="SV312" s="31">
        <v>2</v>
      </c>
      <c r="SW312" s="31" t="s">
        <v>1655</v>
      </c>
      <c r="SX312" s="31">
        <v>3</v>
      </c>
      <c r="SZ312" s="31">
        <v>1</v>
      </c>
      <c r="TA312" s="31">
        <v>2</v>
      </c>
      <c r="TB312" s="31">
        <v>2</v>
      </c>
      <c r="TC312" s="31">
        <v>2</v>
      </c>
      <c r="TD312" s="31">
        <v>2</v>
      </c>
      <c r="TE312" s="31">
        <v>2</v>
      </c>
      <c r="TF312" s="31">
        <v>2</v>
      </c>
      <c r="TG312" s="31">
        <v>1</v>
      </c>
      <c r="TH312" s="31" t="s">
        <v>1430</v>
      </c>
      <c r="TJ312" s="31" t="s">
        <v>1756</v>
      </c>
      <c r="TK312" s="31" t="s">
        <v>1655</v>
      </c>
      <c r="TL312" s="31" t="s">
        <v>1430</v>
      </c>
      <c r="TQ312" s="31">
        <v>3</v>
      </c>
      <c r="TS312" s="31">
        <v>2</v>
      </c>
      <c r="TT312" s="31">
        <v>2</v>
      </c>
      <c r="TU312" s="31">
        <v>2</v>
      </c>
      <c r="TV312" s="31">
        <v>2</v>
      </c>
      <c r="TW312" s="31">
        <v>2</v>
      </c>
      <c r="TX312" s="31">
        <v>2</v>
      </c>
      <c r="TY312" s="31">
        <v>2</v>
      </c>
      <c r="TZ312" s="31">
        <v>2</v>
      </c>
      <c r="UA312" s="31">
        <v>1</v>
      </c>
    </row>
    <row r="313" spans="1:547" s="31" customFormat="1" ht="13.5" customHeight="1">
      <c r="A313" s="31">
        <f t="shared" si="4"/>
        <v>311</v>
      </c>
      <c r="B313" s="31">
        <v>312</v>
      </c>
      <c r="C313" s="31">
        <v>10</v>
      </c>
      <c r="D313" s="31" t="s">
        <v>1543</v>
      </c>
      <c r="E313" s="31" t="s">
        <v>1757</v>
      </c>
      <c r="H313" s="31">
        <v>42177</v>
      </c>
      <c r="I313" s="31">
        <v>26103</v>
      </c>
      <c r="J313" s="31">
        <v>1</v>
      </c>
      <c r="K313" s="31">
        <v>1</v>
      </c>
      <c r="L313" s="31">
        <v>1</v>
      </c>
      <c r="M313" s="31">
        <v>1</v>
      </c>
      <c r="N313" s="31">
        <v>2</v>
      </c>
      <c r="O313" s="31">
        <v>1</v>
      </c>
      <c r="P313" s="31">
        <v>2</v>
      </c>
      <c r="Q313" s="31">
        <v>1</v>
      </c>
      <c r="R313" s="31">
        <v>36281</v>
      </c>
      <c r="S313" s="31">
        <v>36465</v>
      </c>
      <c r="T313" s="31">
        <v>36678</v>
      </c>
      <c r="W313" s="31">
        <v>1</v>
      </c>
      <c r="X313" s="31">
        <v>2</v>
      </c>
      <c r="Y313" s="31">
        <v>2</v>
      </c>
      <c r="Z313" s="31">
        <v>2</v>
      </c>
      <c r="AA313" s="31">
        <v>2</v>
      </c>
      <c r="AB313" s="31">
        <v>2</v>
      </c>
      <c r="AC313" s="31">
        <v>2</v>
      </c>
      <c r="AD313" s="31">
        <v>2</v>
      </c>
      <c r="AE313" s="31">
        <v>2</v>
      </c>
      <c r="AF313" s="31">
        <v>2</v>
      </c>
      <c r="AG313" s="31">
        <v>1</v>
      </c>
      <c r="AH313" s="31">
        <v>1</v>
      </c>
      <c r="AI313" s="31">
        <v>2</v>
      </c>
      <c r="AJ313" s="31">
        <v>2</v>
      </c>
      <c r="AK313" s="31">
        <v>4</v>
      </c>
      <c r="AL313" s="31">
        <v>2</v>
      </c>
      <c r="AN313" s="31">
        <v>1</v>
      </c>
      <c r="AO313" s="31">
        <v>2</v>
      </c>
      <c r="AP313" s="31">
        <v>1</v>
      </c>
      <c r="AQ313" s="31">
        <v>1</v>
      </c>
      <c r="AR313" s="31">
        <v>1</v>
      </c>
      <c r="AS313" s="31">
        <v>1</v>
      </c>
      <c r="AT313" s="31">
        <v>1</v>
      </c>
      <c r="AU313" s="31">
        <v>1</v>
      </c>
      <c r="AW313" s="31">
        <v>1</v>
      </c>
      <c r="AX313" s="31">
        <v>2</v>
      </c>
      <c r="AY313" s="31">
        <v>1</v>
      </c>
      <c r="AZ313" s="31">
        <v>1</v>
      </c>
      <c r="BA313" s="31">
        <v>1</v>
      </c>
      <c r="BB313" s="31">
        <v>2</v>
      </c>
      <c r="BD313" s="31">
        <v>1</v>
      </c>
      <c r="BE313" s="31">
        <v>2</v>
      </c>
      <c r="BF313" s="31">
        <v>1</v>
      </c>
      <c r="BG313" s="31">
        <v>1</v>
      </c>
      <c r="BH313" s="31">
        <v>1</v>
      </c>
      <c r="BI313" s="31">
        <v>2</v>
      </c>
      <c r="BK313" s="31">
        <v>1</v>
      </c>
      <c r="BL313" s="31">
        <v>2</v>
      </c>
      <c r="BM313" s="31">
        <v>2</v>
      </c>
      <c r="BN313" s="31">
        <v>2</v>
      </c>
      <c r="BO313" s="31">
        <v>2</v>
      </c>
      <c r="BP313" s="31">
        <v>1</v>
      </c>
      <c r="BQ313" s="31">
        <v>1</v>
      </c>
      <c r="BT313" s="31">
        <v>2</v>
      </c>
      <c r="BU313" s="31">
        <v>2</v>
      </c>
      <c r="BV313" s="31">
        <v>2</v>
      </c>
      <c r="BW313" s="31">
        <v>2</v>
      </c>
      <c r="BX313" s="31">
        <v>2</v>
      </c>
      <c r="BY313" s="31">
        <v>1</v>
      </c>
      <c r="BZ313" s="31">
        <v>2</v>
      </c>
      <c r="CA313" s="31">
        <v>2</v>
      </c>
      <c r="CD313" s="31">
        <v>1</v>
      </c>
      <c r="CH313" s="31">
        <v>1</v>
      </c>
      <c r="CM313" s="31">
        <v>3</v>
      </c>
      <c r="CN313" s="31">
        <v>15</v>
      </c>
      <c r="CO313" s="31">
        <v>9</v>
      </c>
      <c r="CP313" s="31">
        <v>21</v>
      </c>
      <c r="CQ313" s="31">
        <v>1</v>
      </c>
      <c r="CR313" s="31">
        <v>27</v>
      </c>
      <c r="DA313" s="31">
        <v>2</v>
      </c>
      <c r="DB313" s="31">
        <v>4</v>
      </c>
      <c r="DC313" s="31">
        <v>1</v>
      </c>
      <c r="DD313" s="31">
        <v>1</v>
      </c>
      <c r="DE313" s="31">
        <v>2</v>
      </c>
      <c r="DF313" s="31">
        <v>1</v>
      </c>
      <c r="DG313" s="31">
        <v>3</v>
      </c>
      <c r="DH313" s="31">
        <v>3</v>
      </c>
      <c r="DI313" s="31">
        <v>0</v>
      </c>
      <c r="DJ313" s="31">
        <v>0</v>
      </c>
      <c r="DK313" s="31">
        <v>0</v>
      </c>
      <c r="DL313" s="31">
        <v>1</v>
      </c>
      <c r="DM313" s="31">
        <v>1</v>
      </c>
      <c r="DN313" s="31">
        <v>0</v>
      </c>
      <c r="DO313" s="31">
        <v>4</v>
      </c>
      <c r="DP313" s="31">
        <v>4</v>
      </c>
      <c r="DQ313" s="31">
        <v>3</v>
      </c>
      <c r="DR313" s="31">
        <v>20</v>
      </c>
      <c r="DS313" s="31">
        <v>0.14454715061058299</v>
      </c>
      <c r="DX313" s="31">
        <v>3.93</v>
      </c>
      <c r="DY313" s="31">
        <v>3.57</v>
      </c>
      <c r="DZ313" s="31">
        <v>5.42</v>
      </c>
      <c r="EA313" s="31" t="s">
        <v>1558</v>
      </c>
      <c r="EB313" s="31">
        <v>0.5</v>
      </c>
      <c r="EC313" s="31">
        <v>0.1</v>
      </c>
      <c r="ED313" s="31">
        <v>1</v>
      </c>
      <c r="EE313" s="31" t="s">
        <v>1546</v>
      </c>
      <c r="EV313" s="31">
        <v>1</v>
      </c>
      <c r="EW313" s="31">
        <v>2</v>
      </c>
      <c r="EX313" s="31">
        <v>2</v>
      </c>
      <c r="EY313" s="31">
        <v>2</v>
      </c>
      <c r="EZ313" s="31">
        <v>1</v>
      </c>
      <c r="FA313" s="31">
        <v>1</v>
      </c>
      <c r="FB313" s="31">
        <v>1</v>
      </c>
      <c r="FC313" s="31">
        <v>1</v>
      </c>
      <c r="FK313" s="31">
        <v>2</v>
      </c>
      <c r="FL313" s="31">
        <v>2</v>
      </c>
      <c r="FM313" s="31">
        <v>2</v>
      </c>
      <c r="FN313" s="31">
        <v>2</v>
      </c>
      <c r="FO313" s="31">
        <v>2</v>
      </c>
      <c r="FP313" s="31">
        <v>2</v>
      </c>
      <c r="FQ313" s="31">
        <v>2</v>
      </c>
      <c r="FR313" s="31">
        <v>2</v>
      </c>
      <c r="FS313" s="31">
        <v>4</v>
      </c>
      <c r="FT313" s="31">
        <v>2</v>
      </c>
      <c r="FU313" s="31">
        <v>2</v>
      </c>
      <c r="FV313" s="31">
        <v>2</v>
      </c>
      <c r="FW313" s="31">
        <v>1</v>
      </c>
      <c r="FX313" s="31">
        <v>1</v>
      </c>
      <c r="FY313" s="31">
        <v>2</v>
      </c>
      <c r="GA313" s="31">
        <v>2</v>
      </c>
      <c r="GB313" s="31">
        <v>2</v>
      </c>
      <c r="GC313" s="31">
        <v>2</v>
      </c>
      <c r="GE313" s="31">
        <v>2</v>
      </c>
      <c r="GH313" s="31">
        <v>2</v>
      </c>
      <c r="GJ313" s="31">
        <v>2</v>
      </c>
      <c r="GL313" s="31">
        <v>1</v>
      </c>
      <c r="GM313" s="31">
        <v>36678</v>
      </c>
      <c r="GN313" s="31" t="s">
        <v>1547</v>
      </c>
      <c r="GO313" s="31">
        <v>2</v>
      </c>
      <c r="GQ313" s="31">
        <v>2</v>
      </c>
      <c r="GS313" s="31">
        <v>2</v>
      </c>
      <c r="GU313" s="31">
        <v>2</v>
      </c>
      <c r="GW313" s="31">
        <v>2</v>
      </c>
      <c r="GY313" s="31">
        <v>2</v>
      </c>
      <c r="HA313" s="31">
        <v>2</v>
      </c>
      <c r="HB313" s="31" t="s">
        <v>356</v>
      </c>
      <c r="HC313" s="31" t="s">
        <v>1758</v>
      </c>
      <c r="HD313" s="31" t="s">
        <v>1759</v>
      </c>
      <c r="HM313" s="31">
        <v>2</v>
      </c>
      <c r="HP313" s="31">
        <v>2</v>
      </c>
      <c r="HQ313" s="31">
        <v>2</v>
      </c>
      <c r="HR313" s="31">
        <v>2</v>
      </c>
      <c r="HS313" s="31">
        <v>2</v>
      </c>
      <c r="HT313" s="31">
        <v>2</v>
      </c>
      <c r="HU313" s="31">
        <v>2</v>
      </c>
      <c r="HV313" s="31">
        <v>2</v>
      </c>
      <c r="HZ313" s="31">
        <v>2</v>
      </c>
      <c r="IA313" s="31">
        <v>2</v>
      </c>
      <c r="IB313" s="31">
        <v>2</v>
      </c>
      <c r="IC313" s="31">
        <v>2</v>
      </c>
      <c r="ID313" s="31">
        <v>2</v>
      </c>
      <c r="IE313" s="31">
        <v>2</v>
      </c>
      <c r="IF313" s="31">
        <v>2</v>
      </c>
      <c r="IJ313" s="31">
        <v>2</v>
      </c>
      <c r="IK313" s="31">
        <v>2</v>
      </c>
      <c r="IL313" s="31">
        <v>2</v>
      </c>
      <c r="IM313" s="31">
        <v>2</v>
      </c>
      <c r="IN313" s="31">
        <v>2</v>
      </c>
      <c r="IO313" s="31">
        <v>2</v>
      </c>
      <c r="IP313" s="31">
        <v>2</v>
      </c>
      <c r="IT313" s="31">
        <v>2</v>
      </c>
      <c r="IU313" s="31">
        <v>2</v>
      </c>
      <c r="IV313" s="31">
        <v>2</v>
      </c>
      <c r="IW313" s="31">
        <v>2</v>
      </c>
      <c r="IX313" s="31">
        <v>2</v>
      </c>
      <c r="IY313" s="31">
        <v>2</v>
      </c>
      <c r="IZ313" s="31">
        <v>2</v>
      </c>
      <c r="JD313" s="31">
        <v>2</v>
      </c>
      <c r="JE313" s="31">
        <v>2</v>
      </c>
      <c r="JF313" s="31">
        <v>2</v>
      </c>
      <c r="JG313" s="31">
        <v>2</v>
      </c>
      <c r="JH313" s="31">
        <v>2</v>
      </c>
      <c r="JI313" s="31">
        <v>2</v>
      </c>
      <c r="JJ313" s="31">
        <v>2</v>
      </c>
      <c r="JZ313" s="31">
        <v>1</v>
      </c>
      <c r="KC313" s="31">
        <v>1</v>
      </c>
      <c r="LC313" s="31">
        <v>2</v>
      </c>
      <c r="LE313" s="31" t="s">
        <v>359</v>
      </c>
      <c r="LF313" s="31">
        <v>2</v>
      </c>
      <c r="LG313" s="31">
        <v>2</v>
      </c>
      <c r="LH313" s="31">
        <v>2</v>
      </c>
      <c r="LI313" s="31">
        <v>2</v>
      </c>
      <c r="LK313" s="31">
        <v>2</v>
      </c>
      <c r="LM313" s="31">
        <v>2</v>
      </c>
      <c r="LO313" s="31">
        <v>2</v>
      </c>
      <c r="LQ313" s="31">
        <v>2</v>
      </c>
      <c r="LS313" s="31">
        <v>2</v>
      </c>
      <c r="LU313" s="31">
        <v>2</v>
      </c>
      <c r="LW313" s="31">
        <v>2</v>
      </c>
      <c r="LY313" s="31">
        <v>2</v>
      </c>
      <c r="MA313" s="31">
        <v>2</v>
      </c>
      <c r="MC313" s="31">
        <v>2</v>
      </c>
      <c r="ME313" s="31">
        <v>2</v>
      </c>
      <c r="MG313" s="31">
        <v>2</v>
      </c>
      <c r="MI313" s="31">
        <v>2</v>
      </c>
      <c r="MK313" s="31">
        <v>2</v>
      </c>
      <c r="MM313" s="31">
        <v>2</v>
      </c>
      <c r="MO313" s="31">
        <v>2</v>
      </c>
      <c r="MQ313" s="31">
        <v>2</v>
      </c>
      <c r="MS313" s="31">
        <v>2</v>
      </c>
      <c r="MU313" s="31">
        <v>2</v>
      </c>
      <c r="MW313" s="31">
        <v>2</v>
      </c>
      <c r="MY313" s="31" t="s">
        <v>355</v>
      </c>
      <c r="NA313" s="31">
        <v>2</v>
      </c>
      <c r="NC313" s="31">
        <v>2</v>
      </c>
      <c r="NE313" s="31">
        <v>2</v>
      </c>
      <c r="NG313" s="31">
        <v>2</v>
      </c>
      <c r="NI313" s="31">
        <v>2</v>
      </c>
      <c r="NK313" s="31">
        <v>2</v>
      </c>
      <c r="NM313" s="31">
        <v>2</v>
      </c>
      <c r="NO313" s="31">
        <v>2</v>
      </c>
      <c r="NQ313" s="31">
        <v>2</v>
      </c>
      <c r="NS313" s="31">
        <v>2</v>
      </c>
      <c r="NU313" s="31">
        <v>2</v>
      </c>
      <c r="NW313" s="31">
        <v>2</v>
      </c>
      <c r="NY313" s="31">
        <v>2</v>
      </c>
      <c r="OA313" s="31">
        <v>2</v>
      </c>
      <c r="OC313" s="31">
        <v>2</v>
      </c>
      <c r="OE313" s="31">
        <v>2</v>
      </c>
      <c r="OG313" s="31">
        <v>2</v>
      </c>
      <c r="OI313" s="31">
        <v>2</v>
      </c>
      <c r="OK313" s="31">
        <v>2</v>
      </c>
      <c r="OM313" s="31">
        <v>2</v>
      </c>
      <c r="OO313" s="31">
        <v>2</v>
      </c>
      <c r="OQ313" s="31" t="s">
        <v>355</v>
      </c>
      <c r="OS313" s="31">
        <v>2</v>
      </c>
      <c r="OU313" s="31">
        <v>2</v>
      </c>
      <c r="OW313" s="31">
        <v>2</v>
      </c>
      <c r="OY313" s="31">
        <v>2</v>
      </c>
      <c r="PA313" s="31">
        <v>2</v>
      </c>
      <c r="PC313" s="31">
        <v>2</v>
      </c>
      <c r="PE313" s="31">
        <v>2</v>
      </c>
      <c r="PG313" s="31">
        <v>2</v>
      </c>
      <c r="PI313" s="31">
        <v>2</v>
      </c>
      <c r="PK313" s="31">
        <v>2</v>
      </c>
      <c r="PM313" s="31">
        <v>2</v>
      </c>
      <c r="PO313" s="31">
        <v>2</v>
      </c>
      <c r="PQ313" s="31">
        <v>2</v>
      </c>
      <c r="PS313" s="31">
        <v>2</v>
      </c>
      <c r="PU313" s="31">
        <v>2</v>
      </c>
      <c r="PW313" s="31">
        <v>2</v>
      </c>
      <c r="PY313" s="31">
        <v>2</v>
      </c>
      <c r="QA313" s="31">
        <v>2</v>
      </c>
      <c r="QC313" s="31">
        <v>2</v>
      </c>
      <c r="QE313" s="31">
        <v>2</v>
      </c>
      <c r="QG313" s="31">
        <v>2</v>
      </c>
      <c r="QI313" s="31" t="s">
        <v>355</v>
      </c>
      <c r="QK313" s="31">
        <v>1</v>
      </c>
      <c r="QL313" s="31">
        <v>2</v>
      </c>
      <c r="QM313" s="31">
        <v>2</v>
      </c>
      <c r="QN313" s="31">
        <v>2</v>
      </c>
      <c r="QO313" s="31">
        <v>2</v>
      </c>
      <c r="QP313" s="31">
        <v>2</v>
      </c>
      <c r="QQ313" s="31">
        <v>2</v>
      </c>
      <c r="QR313" s="31">
        <v>2</v>
      </c>
      <c r="QS313" s="31">
        <v>2</v>
      </c>
      <c r="QT313" s="31">
        <v>2</v>
      </c>
      <c r="QU313" s="31">
        <v>2</v>
      </c>
      <c r="QV313" s="31">
        <v>2</v>
      </c>
      <c r="QW313" s="31">
        <v>2</v>
      </c>
      <c r="QX313" s="31">
        <v>2</v>
      </c>
      <c r="QY313" s="31">
        <v>2</v>
      </c>
      <c r="QZ313" s="31">
        <v>2</v>
      </c>
      <c r="RA313" s="31">
        <v>2</v>
      </c>
      <c r="RB313" s="31">
        <v>2</v>
      </c>
      <c r="RC313" s="31">
        <v>2</v>
      </c>
      <c r="RD313" s="31">
        <v>2</v>
      </c>
      <c r="RE313" s="31">
        <v>2</v>
      </c>
      <c r="RF313" s="31">
        <v>2</v>
      </c>
      <c r="RG313" s="31">
        <v>2</v>
      </c>
      <c r="RH313" s="31">
        <v>2</v>
      </c>
      <c r="RI313" s="31">
        <v>2</v>
      </c>
      <c r="RJ313" s="31">
        <v>2</v>
      </c>
      <c r="RK313" s="31">
        <v>2</v>
      </c>
      <c r="RL313" s="31">
        <v>2</v>
      </c>
      <c r="RM313" s="31">
        <v>2</v>
      </c>
      <c r="RN313" s="31">
        <v>2</v>
      </c>
      <c r="RO313" s="31">
        <v>2</v>
      </c>
      <c r="RP313" s="31">
        <v>2</v>
      </c>
      <c r="RQ313" s="31">
        <v>2</v>
      </c>
      <c r="RR313" s="31">
        <v>2</v>
      </c>
      <c r="RS313" s="31">
        <v>2</v>
      </c>
      <c r="RT313" s="31" t="s">
        <v>1760</v>
      </c>
      <c r="RU313" s="31" t="s">
        <v>1638</v>
      </c>
      <c r="RX313" s="31">
        <v>2</v>
      </c>
      <c r="RY313" s="31">
        <v>2</v>
      </c>
      <c r="RZ313" s="31">
        <v>2</v>
      </c>
      <c r="SA313" s="31">
        <v>2</v>
      </c>
      <c r="SB313" s="31">
        <v>2</v>
      </c>
      <c r="SC313" s="31">
        <v>2</v>
      </c>
      <c r="SD313" s="31">
        <v>1</v>
      </c>
      <c r="SE313" s="31">
        <v>1</v>
      </c>
      <c r="SF313" s="31">
        <v>2</v>
      </c>
      <c r="SG313" s="31">
        <v>2</v>
      </c>
      <c r="SH313" s="31">
        <v>2</v>
      </c>
      <c r="SI313" s="31">
        <v>2</v>
      </c>
      <c r="SJ313" s="31">
        <v>2</v>
      </c>
      <c r="SK313" s="31">
        <v>2</v>
      </c>
      <c r="SL313" s="31">
        <v>2</v>
      </c>
      <c r="SM313" s="31" t="s">
        <v>1550</v>
      </c>
      <c r="SO313" s="31">
        <v>2</v>
      </c>
      <c r="SP313" s="31">
        <v>2</v>
      </c>
      <c r="SQ313" s="31">
        <v>2</v>
      </c>
      <c r="SR313" s="31">
        <v>2</v>
      </c>
      <c r="SS313" s="31">
        <v>2</v>
      </c>
      <c r="ST313" s="31">
        <v>2</v>
      </c>
      <c r="SU313" s="31">
        <v>2</v>
      </c>
      <c r="SV313" s="31">
        <v>2</v>
      </c>
      <c r="SW313" s="31" t="s">
        <v>1430</v>
      </c>
      <c r="SX313" s="31">
        <v>7</v>
      </c>
      <c r="SZ313" s="31">
        <v>2</v>
      </c>
      <c r="TA313" s="31">
        <v>2</v>
      </c>
      <c r="TB313" s="31">
        <v>2</v>
      </c>
      <c r="TC313" s="31">
        <v>1</v>
      </c>
      <c r="TD313" s="31">
        <v>1</v>
      </c>
      <c r="TE313" s="31">
        <v>1</v>
      </c>
      <c r="TF313" s="31">
        <v>1</v>
      </c>
      <c r="TG313" s="31">
        <v>1</v>
      </c>
      <c r="TH313" s="31" t="s">
        <v>1430</v>
      </c>
      <c r="TJ313" s="31" t="s">
        <v>1550</v>
      </c>
      <c r="TK313" s="31" t="s">
        <v>1430</v>
      </c>
      <c r="TQ313" s="31">
        <v>7</v>
      </c>
      <c r="TS313" s="31">
        <v>2</v>
      </c>
      <c r="TT313" s="31">
        <v>2</v>
      </c>
      <c r="TU313" s="31">
        <v>2</v>
      </c>
      <c r="TV313" s="31">
        <v>1</v>
      </c>
      <c r="TW313" s="31">
        <v>1</v>
      </c>
      <c r="TX313" s="31">
        <v>1</v>
      </c>
      <c r="TY313" s="31">
        <v>1</v>
      </c>
      <c r="TZ313" s="31">
        <v>1</v>
      </c>
      <c r="UA313" s="31">
        <v>1</v>
      </c>
    </row>
    <row r="314" spans="1:547" s="31" customFormat="1" ht="13.5" customHeight="1">
      <c r="A314" s="31">
        <f t="shared" si="4"/>
        <v>312</v>
      </c>
      <c r="B314" s="31">
        <v>313</v>
      </c>
      <c r="C314" s="31">
        <v>11</v>
      </c>
      <c r="D314" s="31" t="s">
        <v>1543</v>
      </c>
      <c r="E314" s="31" t="s">
        <v>1761</v>
      </c>
      <c r="H314" s="31">
        <v>42352</v>
      </c>
      <c r="I314" s="31">
        <v>21553</v>
      </c>
      <c r="J314" s="31">
        <v>2</v>
      </c>
      <c r="K314" s="31">
        <v>1</v>
      </c>
      <c r="L314" s="31">
        <v>5</v>
      </c>
      <c r="M314" s="31">
        <v>2</v>
      </c>
      <c r="N314" s="31">
        <v>2</v>
      </c>
      <c r="O314" s="31">
        <v>1</v>
      </c>
      <c r="P314" s="31">
        <v>2</v>
      </c>
      <c r="Q314" s="31">
        <v>1</v>
      </c>
      <c r="R314" s="31">
        <v>41214</v>
      </c>
      <c r="S314" s="31">
        <v>41214</v>
      </c>
      <c r="T314" s="31">
        <v>41365</v>
      </c>
      <c r="W314" s="31">
        <v>1</v>
      </c>
      <c r="X314" s="31">
        <v>2</v>
      </c>
      <c r="Y314" s="31">
        <v>2</v>
      </c>
      <c r="Z314" s="31">
        <v>2</v>
      </c>
      <c r="AA314" s="31">
        <v>2</v>
      </c>
      <c r="AB314" s="31">
        <v>2</v>
      </c>
      <c r="AC314" s="31">
        <v>2</v>
      </c>
      <c r="AD314" s="31">
        <v>2</v>
      </c>
      <c r="AE314" s="31">
        <v>2</v>
      </c>
      <c r="AF314" s="31">
        <v>1</v>
      </c>
      <c r="AG314" s="31">
        <v>1</v>
      </c>
      <c r="AH314" s="31">
        <v>2</v>
      </c>
      <c r="AI314" s="31">
        <v>6</v>
      </c>
      <c r="AJ314" s="31">
        <v>2</v>
      </c>
      <c r="AK314" s="31">
        <v>4</v>
      </c>
      <c r="AL314" s="31">
        <v>3</v>
      </c>
      <c r="AN314" s="31">
        <v>2</v>
      </c>
      <c r="AO314" s="31">
        <v>2</v>
      </c>
      <c r="AP314" s="31">
        <v>1</v>
      </c>
      <c r="AQ314" s="31">
        <v>1</v>
      </c>
      <c r="AR314" s="31">
        <v>1</v>
      </c>
      <c r="AS314" s="31">
        <v>2</v>
      </c>
      <c r="AT314" s="31">
        <v>2</v>
      </c>
      <c r="AU314" s="31">
        <v>2</v>
      </c>
      <c r="AW314" s="31">
        <v>1</v>
      </c>
      <c r="AX314" s="31">
        <v>1</v>
      </c>
      <c r="AY314" s="31">
        <v>2</v>
      </c>
      <c r="AZ314" s="31">
        <v>1</v>
      </c>
      <c r="BA314" s="31">
        <v>1</v>
      </c>
      <c r="BB314" s="31">
        <v>2</v>
      </c>
      <c r="BD314" s="31">
        <v>1</v>
      </c>
      <c r="BE314" s="31">
        <v>2</v>
      </c>
      <c r="BF314" s="31">
        <v>2</v>
      </c>
      <c r="BG314" s="31">
        <v>1</v>
      </c>
      <c r="BH314" s="31">
        <v>1</v>
      </c>
      <c r="BI314" s="31">
        <v>2</v>
      </c>
      <c r="BK314" s="31">
        <v>2</v>
      </c>
      <c r="BL314" s="31">
        <v>1</v>
      </c>
      <c r="BM314" s="31">
        <v>2</v>
      </c>
      <c r="BN314" s="31">
        <v>2</v>
      </c>
      <c r="BO314" s="31">
        <v>2</v>
      </c>
      <c r="BP314" s="31">
        <v>1</v>
      </c>
      <c r="BQ314" s="31">
        <v>1</v>
      </c>
      <c r="BT314" s="31">
        <v>2</v>
      </c>
      <c r="BU314" s="31">
        <v>2</v>
      </c>
      <c r="BV314" s="31">
        <v>2</v>
      </c>
      <c r="BW314" s="31">
        <v>2</v>
      </c>
      <c r="BX314" s="31">
        <v>2</v>
      </c>
      <c r="BY314" s="31">
        <v>1</v>
      </c>
      <c r="BZ314" s="31">
        <v>2</v>
      </c>
      <c r="CA314" s="31">
        <v>2</v>
      </c>
      <c r="CB314" s="31">
        <v>2</v>
      </c>
      <c r="CC314" s="31">
        <v>2</v>
      </c>
      <c r="CD314" s="31">
        <v>1</v>
      </c>
      <c r="CH314" s="31">
        <v>1</v>
      </c>
      <c r="CM314" s="31">
        <v>11</v>
      </c>
      <c r="CN314" s="31">
        <v>5</v>
      </c>
      <c r="CO314" s="31">
        <v>23</v>
      </c>
      <c r="CP314" s="31">
        <v>17</v>
      </c>
      <c r="CQ314" s="31">
        <v>1</v>
      </c>
      <c r="CR314" s="31">
        <v>27</v>
      </c>
      <c r="DA314" s="31">
        <v>2</v>
      </c>
      <c r="DB314" s="31">
        <v>4</v>
      </c>
      <c r="DC314" s="31">
        <v>12</v>
      </c>
      <c r="DD314" s="31">
        <v>1</v>
      </c>
      <c r="DE314" s="31">
        <v>15</v>
      </c>
      <c r="DF314" s="31">
        <v>3</v>
      </c>
      <c r="DG314" s="31">
        <v>3</v>
      </c>
      <c r="DH314" s="31">
        <v>3</v>
      </c>
      <c r="DI314" s="31">
        <v>1</v>
      </c>
      <c r="DJ314" s="31">
        <v>1</v>
      </c>
      <c r="DK314" s="31">
        <v>1</v>
      </c>
      <c r="DL314" s="31">
        <v>2</v>
      </c>
      <c r="DM314" s="31">
        <v>1</v>
      </c>
      <c r="DN314" s="31">
        <v>4</v>
      </c>
      <c r="DO314" s="31">
        <v>3</v>
      </c>
      <c r="DP314" s="31">
        <v>3</v>
      </c>
      <c r="DQ314" s="31">
        <v>2</v>
      </c>
      <c r="DR314" s="31">
        <v>27</v>
      </c>
      <c r="DS314" s="31">
        <v>0.56167618629173899</v>
      </c>
      <c r="EB314" s="31">
        <v>0.93</v>
      </c>
      <c r="EC314" s="31">
        <v>0.6</v>
      </c>
      <c r="ED314" s="31">
        <v>1.3</v>
      </c>
      <c r="EE314" s="31" t="s">
        <v>1546</v>
      </c>
      <c r="EF314" s="31">
        <v>256</v>
      </c>
      <c r="EG314" s="31">
        <v>0</v>
      </c>
      <c r="EH314" s="31">
        <v>190</v>
      </c>
      <c r="EI314" s="31" t="s">
        <v>1546</v>
      </c>
      <c r="EJ314" s="31">
        <v>55</v>
      </c>
      <c r="EK314" s="31">
        <v>40</v>
      </c>
      <c r="EM314" s="31" t="s">
        <v>1546</v>
      </c>
      <c r="ER314" s="31">
        <v>117</v>
      </c>
      <c r="ES314" s="31">
        <v>35</v>
      </c>
      <c r="ET314" s="31">
        <v>150</v>
      </c>
      <c r="EU314" s="31" t="s">
        <v>1546</v>
      </c>
      <c r="EV314" s="31">
        <v>1</v>
      </c>
      <c r="EW314" s="31">
        <v>2</v>
      </c>
      <c r="EX314" s="31">
        <v>2</v>
      </c>
      <c r="EY314" s="31">
        <v>2</v>
      </c>
      <c r="EZ314" s="31">
        <v>1</v>
      </c>
      <c r="FA314" s="31">
        <v>1</v>
      </c>
      <c r="FB314" s="31">
        <v>1</v>
      </c>
      <c r="FC314" s="31">
        <v>1</v>
      </c>
      <c r="FD314" s="31">
        <v>110</v>
      </c>
      <c r="FE314" s="31">
        <v>109</v>
      </c>
      <c r="FF314" s="31">
        <v>0.51900000000000002</v>
      </c>
      <c r="FG314" s="31">
        <v>0.45400000000000001</v>
      </c>
      <c r="FK314" s="31">
        <v>2</v>
      </c>
      <c r="FL314" s="31">
        <v>2</v>
      </c>
      <c r="FM314" s="31">
        <v>1</v>
      </c>
      <c r="FN314" s="31">
        <v>2</v>
      </c>
      <c r="FO314" s="31">
        <v>2</v>
      </c>
      <c r="FP314" s="31">
        <v>2</v>
      </c>
      <c r="FQ314" s="31">
        <v>2</v>
      </c>
      <c r="FR314" s="31">
        <v>2</v>
      </c>
      <c r="FS314" s="31">
        <v>4</v>
      </c>
      <c r="FT314" s="31">
        <v>2</v>
      </c>
      <c r="FU314" s="31">
        <v>2</v>
      </c>
      <c r="FV314" s="31">
        <v>2</v>
      </c>
      <c r="FW314" s="31">
        <v>1</v>
      </c>
      <c r="FX314" s="31">
        <v>1</v>
      </c>
      <c r="FY314" s="31">
        <v>2</v>
      </c>
      <c r="GA314" s="31">
        <v>2</v>
      </c>
      <c r="GB314" s="31">
        <v>2</v>
      </c>
      <c r="GC314" s="31">
        <v>2</v>
      </c>
      <c r="GE314" s="31">
        <v>2</v>
      </c>
      <c r="GH314" s="31">
        <v>2</v>
      </c>
      <c r="GJ314" s="31">
        <v>2</v>
      </c>
      <c r="GL314" s="31">
        <v>1</v>
      </c>
      <c r="GM314" s="31">
        <v>41365</v>
      </c>
      <c r="GN314" s="31" t="s">
        <v>1547</v>
      </c>
      <c r="GO314" s="31">
        <v>2</v>
      </c>
      <c r="GQ314" s="31">
        <v>2</v>
      </c>
      <c r="GS314" s="31">
        <v>2</v>
      </c>
      <c r="GU314" s="31">
        <v>2</v>
      </c>
      <c r="GW314" s="31">
        <v>2</v>
      </c>
      <c r="GY314" s="31">
        <v>2</v>
      </c>
      <c r="HA314" s="31">
        <v>1</v>
      </c>
      <c r="HB314" s="31" t="s">
        <v>355</v>
      </c>
      <c r="HM314" s="31">
        <v>2</v>
      </c>
      <c r="HP314" s="31">
        <v>2</v>
      </c>
      <c r="HQ314" s="31">
        <v>2</v>
      </c>
      <c r="HR314" s="31">
        <v>2</v>
      </c>
      <c r="HS314" s="31">
        <v>2</v>
      </c>
      <c r="HT314" s="31">
        <v>2</v>
      </c>
      <c r="HU314" s="31">
        <v>2</v>
      </c>
      <c r="HV314" s="31">
        <v>2</v>
      </c>
      <c r="HZ314" s="31">
        <v>1</v>
      </c>
      <c r="IA314" s="31">
        <v>2</v>
      </c>
      <c r="IB314" s="31">
        <v>1</v>
      </c>
      <c r="IC314" s="31">
        <v>2</v>
      </c>
      <c r="ID314" s="31">
        <v>2</v>
      </c>
      <c r="IE314" s="31">
        <v>2</v>
      </c>
      <c r="IF314" s="31">
        <v>2</v>
      </c>
      <c r="IJ314" s="31">
        <v>2</v>
      </c>
      <c r="IK314" s="31">
        <v>2</v>
      </c>
      <c r="IL314" s="31">
        <v>2</v>
      </c>
      <c r="IM314" s="31">
        <v>2</v>
      </c>
      <c r="IN314" s="31">
        <v>2</v>
      </c>
      <c r="IO314" s="31">
        <v>2</v>
      </c>
      <c r="IP314" s="31">
        <v>2</v>
      </c>
      <c r="IT314" s="31">
        <v>2</v>
      </c>
      <c r="IU314" s="31">
        <v>2</v>
      </c>
      <c r="IV314" s="31">
        <v>2</v>
      </c>
      <c r="IW314" s="31">
        <v>2</v>
      </c>
      <c r="IX314" s="31">
        <v>2</v>
      </c>
      <c r="IY314" s="31">
        <v>2</v>
      </c>
      <c r="IZ314" s="31">
        <v>2</v>
      </c>
      <c r="JD314" s="31">
        <v>2</v>
      </c>
      <c r="JE314" s="31">
        <v>2</v>
      </c>
      <c r="JF314" s="31">
        <v>2</v>
      </c>
      <c r="JG314" s="31">
        <v>2</v>
      </c>
      <c r="JH314" s="31">
        <v>2</v>
      </c>
      <c r="JI314" s="31">
        <v>2</v>
      </c>
      <c r="JJ314" s="31">
        <v>2</v>
      </c>
      <c r="JT314" s="31" t="s">
        <v>1762</v>
      </c>
      <c r="JZ314" s="31">
        <v>1</v>
      </c>
      <c r="KC314" s="31">
        <v>2</v>
      </c>
      <c r="KD314" s="31" t="s">
        <v>1763</v>
      </c>
      <c r="KE314" s="31">
        <v>83</v>
      </c>
      <c r="KF314" s="31" t="s">
        <v>1764</v>
      </c>
      <c r="LA314" s="31" t="s">
        <v>374</v>
      </c>
      <c r="LB314" s="31" t="s">
        <v>1765</v>
      </c>
      <c r="LC314" s="31">
        <v>2</v>
      </c>
      <c r="LE314" s="31" t="s">
        <v>359</v>
      </c>
      <c r="LF314" s="31">
        <v>2</v>
      </c>
      <c r="LG314" s="31">
        <v>2</v>
      </c>
      <c r="LH314" s="31">
        <v>1</v>
      </c>
      <c r="LI314" s="31">
        <v>2</v>
      </c>
      <c r="LK314" s="31">
        <v>2</v>
      </c>
      <c r="LM314" s="31">
        <v>2</v>
      </c>
      <c r="LO314" s="31">
        <v>2</v>
      </c>
      <c r="LQ314" s="31">
        <v>2</v>
      </c>
      <c r="LS314" s="31">
        <v>2</v>
      </c>
      <c r="LU314" s="31">
        <v>2</v>
      </c>
      <c r="LW314" s="31">
        <v>2</v>
      </c>
      <c r="LY314" s="31">
        <v>2</v>
      </c>
      <c r="MA314" s="31">
        <v>1</v>
      </c>
      <c r="MC314" s="31">
        <v>2</v>
      </c>
      <c r="ME314" s="31">
        <v>2</v>
      </c>
      <c r="MG314" s="31">
        <v>2</v>
      </c>
      <c r="MI314" s="31">
        <v>2</v>
      </c>
      <c r="MK314" s="31">
        <v>2</v>
      </c>
      <c r="MM314" s="31">
        <v>2</v>
      </c>
      <c r="MO314" s="31">
        <v>2</v>
      </c>
      <c r="MQ314" s="31">
        <v>2</v>
      </c>
      <c r="MS314" s="31">
        <v>2</v>
      </c>
      <c r="MU314" s="31">
        <v>2</v>
      </c>
      <c r="MW314" s="31">
        <v>2</v>
      </c>
      <c r="MY314" s="31" t="s">
        <v>355</v>
      </c>
      <c r="NA314" s="31">
        <v>2</v>
      </c>
      <c r="NC314" s="31">
        <v>2</v>
      </c>
      <c r="NE314" s="31">
        <v>2</v>
      </c>
      <c r="NG314" s="31">
        <v>2</v>
      </c>
      <c r="NI314" s="31">
        <v>2</v>
      </c>
      <c r="NK314" s="31">
        <v>2</v>
      </c>
      <c r="NM314" s="31">
        <v>2</v>
      </c>
      <c r="NO314" s="31">
        <v>2</v>
      </c>
      <c r="NQ314" s="31">
        <v>2</v>
      </c>
      <c r="NS314" s="31">
        <v>2</v>
      </c>
      <c r="NU314" s="31">
        <v>2</v>
      </c>
      <c r="NW314" s="31">
        <v>2</v>
      </c>
      <c r="NY314" s="31">
        <v>2</v>
      </c>
      <c r="OA314" s="31">
        <v>2</v>
      </c>
      <c r="OC314" s="31">
        <v>2</v>
      </c>
      <c r="OE314" s="31">
        <v>2</v>
      </c>
      <c r="OG314" s="31">
        <v>2</v>
      </c>
      <c r="OI314" s="31">
        <v>2</v>
      </c>
      <c r="OK314" s="31">
        <v>2</v>
      </c>
      <c r="OM314" s="31">
        <v>2</v>
      </c>
      <c r="OO314" s="31">
        <v>2</v>
      </c>
      <c r="OQ314" s="31" t="s">
        <v>355</v>
      </c>
      <c r="OS314" s="31">
        <v>2</v>
      </c>
      <c r="OU314" s="31">
        <v>2</v>
      </c>
      <c r="OW314" s="31">
        <v>2</v>
      </c>
      <c r="OY314" s="31">
        <v>2</v>
      </c>
      <c r="PA314" s="31">
        <v>2</v>
      </c>
      <c r="PC314" s="31">
        <v>2</v>
      </c>
      <c r="PE314" s="31">
        <v>2</v>
      </c>
      <c r="PG314" s="31">
        <v>2</v>
      </c>
      <c r="PI314" s="31">
        <v>2</v>
      </c>
      <c r="PK314" s="31">
        <v>2</v>
      </c>
      <c r="PM314" s="31">
        <v>2</v>
      </c>
      <c r="PO314" s="31">
        <v>2</v>
      </c>
      <c r="PQ314" s="31">
        <v>2</v>
      </c>
      <c r="PS314" s="31">
        <v>2</v>
      </c>
      <c r="PU314" s="31">
        <v>2</v>
      </c>
      <c r="PW314" s="31">
        <v>2</v>
      </c>
      <c r="PY314" s="31">
        <v>2</v>
      </c>
      <c r="QA314" s="31">
        <v>2</v>
      </c>
      <c r="QC314" s="31">
        <v>2</v>
      </c>
      <c r="QE314" s="31">
        <v>2</v>
      </c>
      <c r="QG314" s="31">
        <v>2</v>
      </c>
      <c r="QI314" s="31" t="s">
        <v>355</v>
      </c>
      <c r="QK314" s="31">
        <v>1</v>
      </c>
      <c r="QL314" s="31">
        <v>2</v>
      </c>
      <c r="QM314" s="31">
        <v>2</v>
      </c>
      <c r="QN314" s="31">
        <v>2</v>
      </c>
      <c r="QO314" s="31">
        <v>2</v>
      </c>
      <c r="QP314" s="31">
        <v>2</v>
      </c>
      <c r="QQ314" s="31">
        <v>2</v>
      </c>
      <c r="QR314" s="31">
        <v>2</v>
      </c>
      <c r="QS314" s="31">
        <v>2</v>
      </c>
      <c r="QT314" s="31">
        <v>2</v>
      </c>
      <c r="QU314" s="31">
        <v>2</v>
      </c>
      <c r="QV314" s="31">
        <v>2</v>
      </c>
      <c r="QW314" s="31">
        <v>2</v>
      </c>
      <c r="QX314" s="31">
        <v>2</v>
      </c>
      <c r="QY314" s="31">
        <v>2</v>
      </c>
      <c r="QZ314" s="31">
        <v>2</v>
      </c>
      <c r="RA314" s="31">
        <v>2</v>
      </c>
      <c r="RB314" s="31">
        <v>2</v>
      </c>
      <c r="RC314" s="31">
        <v>2</v>
      </c>
      <c r="RD314" s="31">
        <v>2</v>
      </c>
      <c r="RE314" s="31">
        <v>2</v>
      </c>
      <c r="RF314" s="31">
        <v>2</v>
      </c>
      <c r="RG314" s="31">
        <v>2</v>
      </c>
      <c r="RH314" s="31">
        <v>2</v>
      </c>
      <c r="RI314" s="31">
        <v>2</v>
      </c>
      <c r="RJ314" s="31">
        <v>2</v>
      </c>
      <c r="RK314" s="31">
        <v>2</v>
      </c>
      <c r="RL314" s="31">
        <v>2</v>
      </c>
      <c r="RM314" s="31">
        <v>2</v>
      </c>
      <c r="RN314" s="31">
        <v>2</v>
      </c>
      <c r="RO314" s="31">
        <v>2</v>
      </c>
      <c r="RP314" s="31">
        <v>2</v>
      </c>
      <c r="RQ314" s="31">
        <v>2</v>
      </c>
      <c r="RR314" s="31">
        <v>2</v>
      </c>
      <c r="RS314" s="31">
        <v>2</v>
      </c>
      <c r="RT314" s="31" t="s">
        <v>1766</v>
      </c>
      <c r="RU314" s="31" t="s">
        <v>1766</v>
      </c>
      <c r="RX314" s="31">
        <v>5</v>
      </c>
      <c r="RY314" s="31">
        <v>2</v>
      </c>
      <c r="RZ314" s="31">
        <v>2</v>
      </c>
      <c r="SA314" s="31">
        <v>2</v>
      </c>
      <c r="SB314" s="31">
        <v>2</v>
      </c>
      <c r="SC314" s="31">
        <v>2</v>
      </c>
      <c r="SD314" s="31">
        <v>5</v>
      </c>
      <c r="SE314" s="31">
        <v>2</v>
      </c>
      <c r="SF314" s="31">
        <v>2</v>
      </c>
      <c r="SG314" s="31">
        <v>2</v>
      </c>
      <c r="SH314" s="31">
        <v>2</v>
      </c>
      <c r="SI314" s="31">
        <v>2</v>
      </c>
      <c r="SJ314" s="31">
        <v>2</v>
      </c>
      <c r="SK314" s="31">
        <v>2</v>
      </c>
      <c r="SL314" s="31">
        <v>2</v>
      </c>
      <c r="SM314" s="31" t="s">
        <v>1608</v>
      </c>
      <c r="SO314" s="31">
        <v>2</v>
      </c>
      <c r="SP314" s="31">
        <v>2</v>
      </c>
      <c r="SQ314" s="31">
        <v>2</v>
      </c>
      <c r="SR314" s="31">
        <v>2</v>
      </c>
      <c r="SS314" s="31">
        <v>2</v>
      </c>
      <c r="ST314" s="31">
        <v>2</v>
      </c>
      <c r="SU314" s="31">
        <v>2</v>
      </c>
      <c r="SV314" s="31">
        <v>1</v>
      </c>
      <c r="SW314" s="31" t="s">
        <v>1577</v>
      </c>
      <c r="SX314" s="31">
        <v>2</v>
      </c>
      <c r="SZ314" s="31">
        <v>2</v>
      </c>
      <c r="TA314" s="31">
        <v>2</v>
      </c>
      <c r="TB314" s="31">
        <v>2</v>
      </c>
      <c r="TC314" s="31">
        <v>2</v>
      </c>
      <c r="TD314" s="31">
        <v>1</v>
      </c>
      <c r="TE314" s="31">
        <v>1</v>
      </c>
      <c r="TF314" s="31">
        <v>1</v>
      </c>
      <c r="TG314" s="31">
        <v>1</v>
      </c>
      <c r="TH314" s="31" t="s">
        <v>1430</v>
      </c>
      <c r="TJ314" s="31" t="s">
        <v>1608</v>
      </c>
      <c r="TK314" s="31" t="s">
        <v>1577</v>
      </c>
      <c r="TL314" s="31" t="s">
        <v>1430</v>
      </c>
      <c r="TQ314" s="31">
        <v>5</v>
      </c>
      <c r="TS314" s="31">
        <v>2</v>
      </c>
      <c r="TT314" s="31">
        <v>2</v>
      </c>
      <c r="TU314" s="31">
        <v>2</v>
      </c>
      <c r="TV314" s="31">
        <v>2</v>
      </c>
      <c r="TW314" s="31">
        <v>2</v>
      </c>
      <c r="TX314" s="31">
        <v>2</v>
      </c>
      <c r="TY314" s="31">
        <v>2</v>
      </c>
      <c r="TZ314" s="31">
        <v>1</v>
      </c>
      <c r="UA314" s="31">
        <v>1</v>
      </c>
    </row>
    <row r="315" spans="1:547" s="31" customFormat="1" ht="13.5" customHeight="1">
      <c r="A315" s="31">
        <f t="shared" si="4"/>
        <v>313</v>
      </c>
      <c r="B315" s="31">
        <v>314</v>
      </c>
      <c r="C315" s="31">
        <v>12</v>
      </c>
      <c r="D315" s="31" t="s">
        <v>1543</v>
      </c>
      <c r="E315" s="31" t="s">
        <v>1767</v>
      </c>
      <c r="H315" s="31">
        <v>42361</v>
      </c>
      <c r="I315" s="31">
        <v>22202</v>
      </c>
      <c r="J315" s="31">
        <v>1</v>
      </c>
      <c r="K315" s="31">
        <v>1</v>
      </c>
      <c r="L315" s="31">
        <v>1</v>
      </c>
      <c r="M315" s="31">
        <v>1</v>
      </c>
      <c r="N315" s="31">
        <v>1</v>
      </c>
      <c r="O315" s="31">
        <v>1</v>
      </c>
      <c r="P315" s="31">
        <v>1</v>
      </c>
      <c r="Q315" s="31">
        <v>1</v>
      </c>
      <c r="R315" s="31">
        <v>42125</v>
      </c>
      <c r="S315" s="31">
        <v>42125</v>
      </c>
      <c r="T315" s="31">
        <v>42339</v>
      </c>
      <c r="W315" s="31">
        <v>2</v>
      </c>
      <c r="X315" s="31">
        <v>1</v>
      </c>
      <c r="Y315" s="31">
        <v>2</v>
      </c>
      <c r="Z315" s="31">
        <v>2</v>
      </c>
      <c r="AA315" s="31">
        <v>2</v>
      </c>
      <c r="AB315" s="31">
        <v>2</v>
      </c>
      <c r="AC315" s="31">
        <v>2</v>
      </c>
      <c r="AD315" s="31">
        <v>1</v>
      </c>
      <c r="AE315" s="31">
        <v>1</v>
      </c>
      <c r="AH315" s="31">
        <v>2</v>
      </c>
      <c r="AI315" s="31">
        <v>6</v>
      </c>
      <c r="AJ315" s="31">
        <v>1</v>
      </c>
      <c r="AK315" s="31">
        <v>4</v>
      </c>
      <c r="AL315" s="31">
        <v>2</v>
      </c>
      <c r="AN315" s="31">
        <v>1</v>
      </c>
      <c r="AO315" s="31">
        <v>2</v>
      </c>
      <c r="AP315" s="31">
        <v>1</v>
      </c>
      <c r="AQ315" s="31">
        <v>1</v>
      </c>
      <c r="AR315" s="31">
        <v>1</v>
      </c>
      <c r="AS315" s="31">
        <v>2</v>
      </c>
      <c r="AT315" s="31">
        <v>2</v>
      </c>
      <c r="AU315" s="31">
        <v>2</v>
      </c>
      <c r="AW315" s="31">
        <v>1</v>
      </c>
      <c r="AX315" s="31">
        <v>1</v>
      </c>
      <c r="AY315" s="31">
        <v>1</v>
      </c>
      <c r="AZ315" s="31">
        <v>1</v>
      </c>
      <c r="BA315" s="31">
        <v>1</v>
      </c>
      <c r="BB315" s="31">
        <v>2</v>
      </c>
      <c r="BD315" s="31">
        <v>1</v>
      </c>
      <c r="BE315" s="31">
        <v>1</v>
      </c>
      <c r="BF315" s="31">
        <v>1</v>
      </c>
      <c r="BG315" s="31">
        <v>2</v>
      </c>
      <c r="BH315" s="31">
        <v>2</v>
      </c>
      <c r="BI315" s="31">
        <v>2</v>
      </c>
      <c r="BK315" s="31">
        <v>1</v>
      </c>
      <c r="BL315" s="31">
        <v>2</v>
      </c>
      <c r="BM315" s="31">
        <v>1</v>
      </c>
      <c r="BN315" s="31">
        <v>1</v>
      </c>
      <c r="BO315" s="31">
        <v>2</v>
      </c>
      <c r="BP315" s="31">
        <v>1</v>
      </c>
      <c r="BQ315" s="31">
        <v>1</v>
      </c>
      <c r="BT315" s="31">
        <v>1</v>
      </c>
      <c r="BU315" s="31">
        <v>2</v>
      </c>
      <c r="BV315" s="31">
        <v>2</v>
      </c>
      <c r="BW315" s="31">
        <v>2</v>
      </c>
      <c r="BX315" s="31">
        <v>2</v>
      </c>
      <c r="BY315" s="31">
        <v>1</v>
      </c>
      <c r="BZ315" s="31">
        <v>2</v>
      </c>
      <c r="CA315" s="31">
        <v>2</v>
      </c>
      <c r="CB315" s="31">
        <v>2</v>
      </c>
      <c r="CC315" s="31">
        <v>2</v>
      </c>
      <c r="CD315" s="31">
        <v>1</v>
      </c>
      <c r="CH315" s="31">
        <v>2</v>
      </c>
      <c r="CM315" s="31">
        <v>1</v>
      </c>
      <c r="CN315" s="31">
        <v>23</v>
      </c>
      <c r="CO315" s="31">
        <v>25</v>
      </c>
      <c r="DA315" s="31">
        <v>1</v>
      </c>
      <c r="DB315" s="31">
        <v>2</v>
      </c>
      <c r="DC315" s="31">
        <v>1</v>
      </c>
      <c r="DF315" s="31">
        <v>1</v>
      </c>
      <c r="DG315" s="31">
        <v>2</v>
      </c>
      <c r="DH315" s="31">
        <v>2</v>
      </c>
      <c r="DI315" s="31">
        <v>3</v>
      </c>
      <c r="DJ315" s="31">
        <v>4</v>
      </c>
      <c r="DK315" s="31">
        <v>3</v>
      </c>
      <c r="DL315" s="31">
        <v>3</v>
      </c>
      <c r="DM315" s="31">
        <v>2</v>
      </c>
      <c r="DN315" s="31">
        <v>1</v>
      </c>
      <c r="DO315" s="31">
        <v>3</v>
      </c>
      <c r="DP315" s="31">
        <v>3</v>
      </c>
      <c r="DQ315" s="31">
        <v>4</v>
      </c>
      <c r="DR315" s="31">
        <v>31</v>
      </c>
      <c r="DS315" s="31">
        <v>2.1925317796610102</v>
      </c>
      <c r="EB315" s="31">
        <v>0.8</v>
      </c>
      <c r="EC315" s="31">
        <v>0.55000000000000004</v>
      </c>
      <c r="ED315" s="31">
        <v>1.02</v>
      </c>
      <c r="EE315" s="31" t="s">
        <v>1546</v>
      </c>
      <c r="EV315" s="31">
        <v>2</v>
      </c>
      <c r="EW315" s="31">
        <v>2</v>
      </c>
      <c r="EX315" s="31">
        <v>2</v>
      </c>
      <c r="EY315" s="31">
        <v>2</v>
      </c>
      <c r="EZ315" s="31">
        <v>1</v>
      </c>
      <c r="FA315" s="31">
        <v>1</v>
      </c>
      <c r="FB315" s="31">
        <v>1</v>
      </c>
      <c r="FC315" s="31">
        <v>1</v>
      </c>
      <c r="FD315" s="31">
        <v>43</v>
      </c>
      <c r="FE315" s="31">
        <v>35</v>
      </c>
      <c r="FF315" s="31">
        <v>0.11</v>
      </c>
      <c r="FG315" s="31">
        <v>0.16</v>
      </c>
      <c r="FH315" s="31">
        <v>18</v>
      </c>
      <c r="FK315" s="31">
        <v>2</v>
      </c>
      <c r="FL315" s="31">
        <v>2</v>
      </c>
      <c r="FM315" s="31">
        <v>2</v>
      </c>
      <c r="FN315" s="31">
        <v>2</v>
      </c>
      <c r="FO315" s="31">
        <v>2</v>
      </c>
      <c r="FP315" s="31">
        <v>2</v>
      </c>
      <c r="FQ315" s="31">
        <v>2</v>
      </c>
      <c r="FR315" s="31">
        <v>2</v>
      </c>
      <c r="FS315" s="31">
        <v>4</v>
      </c>
      <c r="FT315" s="31">
        <v>2</v>
      </c>
      <c r="FU315" s="31">
        <v>2</v>
      </c>
      <c r="FV315" s="31">
        <v>2</v>
      </c>
      <c r="FW315" s="31">
        <v>1</v>
      </c>
      <c r="FX315" s="31">
        <v>1</v>
      </c>
      <c r="FY315" s="31">
        <v>2</v>
      </c>
      <c r="GA315" s="31">
        <v>2</v>
      </c>
      <c r="GB315" s="31">
        <v>2</v>
      </c>
      <c r="GC315" s="31">
        <v>2</v>
      </c>
      <c r="GE315" s="31">
        <v>2</v>
      </c>
      <c r="GH315" s="31">
        <v>1</v>
      </c>
      <c r="GJ315" s="31">
        <v>2</v>
      </c>
      <c r="GL315" s="31">
        <v>2</v>
      </c>
      <c r="GO315" s="31">
        <v>2</v>
      </c>
      <c r="GQ315" s="31">
        <v>2</v>
      </c>
      <c r="GS315" s="31">
        <v>2</v>
      </c>
      <c r="GU315" s="31">
        <v>2</v>
      </c>
      <c r="GW315" s="31">
        <v>2</v>
      </c>
      <c r="GY315" s="31">
        <v>2</v>
      </c>
      <c r="HA315" s="31">
        <v>2</v>
      </c>
      <c r="HB315" s="31" t="s">
        <v>355</v>
      </c>
      <c r="HM315" s="31">
        <v>2</v>
      </c>
      <c r="HP315" s="31">
        <v>2</v>
      </c>
      <c r="HQ315" s="31">
        <v>2</v>
      </c>
      <c r="HR315" s="31">
        <v>2</v>
      </c>
      <c r="HS315" s="31">
        <v>2</v>
      </c>
      <c r="HT315" s="31">
        <v>2</v>
      </c>
      <c r="HU315" s="31">
        <v>2</v>
      </c>
      <c r="HV315" s="31">
        <v>2</v>
      </c>
      <c r="HZ315" s="31">
        <v>2</v>
      </c>
      <c r="IA315" s="31">
        <v>2</v>
      </c>
      <c r="IB315" s="31">
        <v>2</v>
      </c>
      <c r="IC315" s="31">
        <v>2</v>
      </c>
      <c r="ID315" s="31">
        <v>2</v>
      </c>
      <c r="IE315" s="31">
        <v>2</v>
      </c>
      <c r="IF315" s="31">
        <v>2</v>
      </c>
      <c r="IJ315" s="31">
        <v>2</v>
      </c>
      <c r="IK315" s="31">
        <v>2</v>
      </c>
      <c r="IL315" s="31">
        <v>2</v>
      </c>
      <c r="IM315" s="31">
        <v>2</v>
      </c>
      <c r="IN315" s="31">
        <v>2</v>
      </c>
      <c r="IO315" s="31">
        <v>2</v>
      </c>
      <c r="IP315" s="31">
        <v>2</v>
      </c>
      <c r="IT315" s="31">
        <v>2</v>
      </c>
      <c r="IU315" s="31">
        <v>2</v>
      </c>
      <c r="IV315" s="31">
        <v>2</v>
      </c>
      <c r="IW315" s="31">
        <v>2</v>
      </c>
      <c r="IX315" s="31">
        <v>2</v>
      </c>
      <c r="IY315" s="31">
        <v>2</v>
      </c>
      <c r="IZ315" s="31">
        <v>2</v>
      </c>
      <c r="JD315" s="31">
        <v>2</v>
      </c>
      <c r="JE315" s="31">
        <v>2</v>
      </c>
      <c r="JF315" s="31">
        <v>2</v>
      </c>
      <c r="JG315" s="31">
        <v>2</v>
      </c>
      <c r="JH315" s="31">
        <v>2</v>
      </c>
      <c r="JI315" s="31">
        <v>2</v>
      </c>
      <c r="JJ315" s="31">
        <v>2</v>
      </c>
      <c r="JN315" s="31" t="s">
        <v>1600</v>
      </c>
      <c r="JZ315" s="31">
        <v>1</v>
      </c>
      <c r="KC315" s="31">
        <v>2</v>
      </c>
      <c r="KD315" s="31" t="s">
        <v>372</v>
      </c>
      <c r="KE315" s="31">
        <v>72</v>
      </c>
      <c r="LA315" s="31" t="s">
        <v>1636</v>
      </c>
      <c r="LB315" s="31" t="s">
        <v>359</v>
      </c>
      <c r="LC315" s="31">
        <v>2</v>
      </c>
      <c r="LE315" s="31" t="s">
        <v>360</v>
      </c>
      <c r="LF315" s="31">
        <v>2</v>
      </c>
      <c r="LG315" s="31">
        <v>2</v>
      </c>
      <c r="LH315" s="31">
        <v>2</v>
      </c>
      <c r="LI315" s="31">
        <v>2</v>
      </c>
      <c r="LK315" s="31">
        <v>2</v>
      </c>
      <c r="LM315" s="31">
        <v>2</v>
      </c>
      <c r="LO315" s="31">
        <v>2</v>
      </c>
      <c r="LQ315" s="31">
        <v>2</v>
      </c>
      <c r="LS315" s="31">
        <v>2</v>
      </c>
      <c r="LU315" s="31">
        <v>2</v>
      </c>
      <c r="LW315" s="31">
        <v>2</v>
      </c>
      <c r="LY315" s="31">
        <v>2</v>
      </c>
      <c r="MA315" s="31">
        <v>2</v>
      </c>
      <c r="MC315" s="31">
        <v>2</v>
      </c>
      <c r="ME315" s="31">
        <v>2</v>
      </c>
      <c r="MG315" s="31">
        <v>2</v>
      </c>
      <c r="MI315" s="31">
        <v>2</v>
      </c>
      <c r="MK315" s="31">
        <v>2</v>
      </c>
      <c r="MM315" s="31">
        <v>2</v>
      </c>
      <c r="MO315" s="31">
        <v>2</v>
      </c>
      <c r="MQ315" s="31">
        <v>2</v>
      </c>
      <c r="MS315" s="31">
        <v>2</v>
      </c>
      <c r="MU315" s="31">
        <v>2</v>
      </c>
      <c r="MW315" s="31">
        <v>2</v>
      </c>
      <c r="MY315" s="31" t="s">
        <v>355</v>
      </c>
      <c r="NA315" s="31">
        <v>2</v>
      </c>
      <c r="NC315" s="31">
        <v>2</v>
      </c>
      <c r="NE315" s="31">
        <v>2</v>
      </c>
      <c r="NG315" s="31">
        <v>2</v>
      </c>
      <c r="NI315" s="31">
        <v>2</v>
      </c>
      <c r="NK315" s="31">
        <v>2</v>
      </c>
      <c r="NM315" s="31">
        <v>2</v>
      </c>
      <c r="NO315" s="31">
        <v>2</v>
      </c>
      <c r="NQ315" s="31">
        <v>2</v>
      </c>
      <c r="NS315" s="31">
        <v>2</v>
      </c>
      <c r="NU315" s="31">
        <v>2</v>
      </c>
      <c r="NW315" s="31">
        <v>2</v>
      </c>
      <c r="NY315" s="31">
        <v>2</v>
      </c>
      <c r="OA315" s="31">
        <v>2</v>
      </c>
      <c r="OC315" s="31">
        <v>2</v>
      </c>
      <c r="OE315" s="31">
        <v>2</v>
      </c>
      <c r="OG315" s="31">
        <v>2</v>
      </c>
      <c r="OI315" s="31">
        <v>2</v>
      </c>
      <c r="OK315" s="31">
        <v>2</v>
      </c>
      <c r="OM315" s="31">
        <v>2</v>
      </c>
      <c r="OO315" s="31">
        <v>2</v>
      </c>
      <c r="OQ315" s="31" t="s">
        <v>355</v>
      </c>
      <c r="OS315" s="31">
        <v>2</v>
      </c>
      <c r="OU315" s="31">
        <v>2</v>
      </c>
      <c r="OW315" s="31">
        <v>2</v>
      </c>
      <c r="OY315" s="31">
        <v>2</v>
      </c>
      <c r="PA315" s="31">
        <v>2</v>
      </c>
      <c r="PC315" s="31">
        <v>2</v>
      </c>
      <c r="PE315" s="31">
        <v>2</v>
      </c>
      <c r="PG315" s="31">
        <v>2</v>
      </c>
      <c r="PI315" s="31">
        <v>2</v>
      </c>
      <c r="PK315" s="31">
        <v>2</v>
      </c>
      <c r="PM315" s="31">
        <v>2</v>
      </c>
      <c r="PO315" s="31">
        <v>2</v>
      </c>
      <c r="PQ315" s="31">
        <v>2</v>
      </c>
      <c r="PS315" s="31">
        <v>2</v>
      </c>
      <c r="PU315" s="31">
        <v>2</v>
      </c>
      <c r="PW315" s="31">
        <v>2</v>
      </c>
      <c r="PY315" s="31">
        <v>2</v>
      </c>
      <c r="QA315" s="31">
        <v>2</v>
      </c>
      <c r="QC315" s="31">
        <v>2</v>
      </c>
      <c r="QE315" s="31">
        <v>2</v>
      </c>
      <c r="QG315" s="31">
        <v>2</v>
      </c>
      <c r="QI315" s="31" t="s">
        <v>355</v>
      </c>
      <c r="QK315" s="31">
        <v>1</v>
      </c>
      <c r="QL315" s="31">
        <v>2</v>
      </c>
      <c r="QM315" s="31">
        <v>2</v>
      </c>
      <c r="QN315" s="31">
        <v>2</v>
      </c>
      <c r="QO315" s="31">
        <v>2</v>
      </c>
      <c r="QP315" s="31">
        <v>2</v>
      </c>
      <c r="QQ315" s="31">
        <v>2</v>
      </c>
      <c r="QR315" s="31">
        <v>2</v>
      </c>
      <c r="QS315" s="31">
        <v>2</v>
      </c>
      <c r="QT315" s="31">
        <v>2</v>
      </c>
      <c r="QU315" s="31">
        <v>2</v>
      </c>
      <c r="QV315" s="31">
        <v>2</v>
      </c>
      <c r="QW315" s="31">
        <v>2</v>
      </c>
      <c r="QX315" s="31">
        <v>2</v>
      </c>
      <c r="QY315" s="31">
        <v>2</v>
      </c>
      <c r="QZ315" s="31">
        <v>2</v>
      </c>
      <c r="RA315" s="31">
        <v>2</v>
      </c>
      <c r="RB315" s="31">
        <v>2</v>
      </c>
      <c r="RC315" s="31">
        <v>2</v>
      </c>
      <c r="RD315" s="31">
        <v>2</v>
      </c>
      <c r="RE315" s="31">
        <v>2</v>
      </c>
      <c r="RF315" s="31">
        <v>2</v>
      </c>
      <c r="RG315" s="31">
        <v>2</v>
      </c>
      <c r="RH315" s="31">
        <v>2</v>
      </c>
      <c r="RI315" s="31">
        <v>2</v>
      </c>
      <c r="RJ315" s="31">
        <v>2</v>
      </c>
      <c r="RK315" s="31">
        <v>2</v>
      </c>
      <c r="RL315" s="31">
        <v>2</v>
      </c>
      <c r="RM315" s="31">
        <v>2</v>
      </c>
      <c r="RN315" s="31">
        <v>2</v>
      </c>
      <c r="RO315" s="31">
        <v>2</v>
      </c>
      <c r="RP315" s="31">
        <v>2</v>
      </c>
      <c r="RQ315" s="31">
        <v>2</v>
      </c>
      <c r="RR315" s="31">
        <v>1</v>
      </c>
      <c r="RS315" s="31">
        <v>1</v>
      </c>
      <c r="RT315" s="31" t="s">
        <v>1668</v>
      </c>
      <c r="RU315" s="31" t="s">
        <v>1768</v>
      </c>
      <c r="RX315" s="31">
        <v>4</v>
      </c>
      <c r="RY315" s="31">
        <v>2</v>
      </c>
      <c r="RZ315" s="31">
        <v>2</v>
      </c>
      <c r="SA315" s="31">
        <v>2</v>
      </c>
      <c r="SB315" s="31">
        <v>2</v>
      </c>
      <c r="SC315" s="31">
        <v>2</v>
      </c>
      <c r="SD315" s="31">
        <v>4</v>
      </c>
      <c r="SE315" s="31">
        <v>2</v>
      </c>
      <c r="SF315" s="31">
        <v>2</v>
      </c>
      <c r="SG315" s="31">
        <v>2</v>
      </c>
      <c r="SH315" s="31">
        <v>2</v>
      </c>
      <c r="SI315" s="31">
        <v>2</v>
      </c>
      <c r="SJ315" s="31">
        <v>2</v>
      </c>
      <c r="SK315" s="31">
        <v>2</v>
      </c>
      <c r="SL315" s="31">
        <v>2</v>
      </c>
      <c r="SM315" s="31" t="s">
        <v>1550</v>
      </c>
      <c r="SO315" s="31">
        <v>1</v>
      </c>
      <c r="SP315" s="31">
        <v>2</v>
      </c>
      <c r="SQ315" s="31">
        <v>2</v>
      </c>
      <c r="SR315" s="31">
        <v>2</v>
      </c>
      <c r="SS315" s="31">
        <v>2</v>
      </c>
      <c r="ST315" s="31">
        <v>2</v>
      </c>
      <c r="SU315" s="31">
        <v>2</v>
      </c>
      <c r="SV315" s="31">
        <v>2</v>
      </c>
      <c r="SW315" s="31" t="s">
        <v>1442</v>
      </c>
      <c r="SX315" s="31">
        <v>1</v>
      </c>
      <c r="SZ315" s="31">
        <v>2</v>
      </c>
      <c r="TA315" s="31">
        <v>2</v>
      </c>
      <c r="TB315" s="31">
        <v>2</v>
      </c>
      <c r="TC315" s="31">
        <v>2</v>
      </c>
      <c r="TD315" s="31">
        <v>1</v>
      </c>
      <c r="TE315" s="31">
        <v>1</v>
      </c>
      <c r="TF315" s="31">
        <v>1</v>
      </c>
      <c r="TG315" s="31">
        <v>1</v>
      </c>
      <c r="TH315" s="31" t="s">
        <v>1442</v>
      </c>
      <c r="TJ315" s="31" t="s">
        <v>1550</v>
      </c>
      <c r="TK315" s="31" t="s">
        <v>1442</v>
      </c>
      <c r="TL315" s="31" t="s">
        <v>1442</v>
      </c>
      <c r="TQ315" s="31">
        <v>7</v>
      </c>
      <c r="TS315" s="31">
        <v>2</v>
      </c>
      <c r="TT315" s="31">
        <v>2</v>
      </c>
      <c r="TU315" s="31">
        <v>2</v>
      </c>
      <c r="TV315" s="31">
        <v>2</v>
      </c>
      <c r="TW315" s="31">
        <v>2</v>
      </c>
      <c r="TX315" s="31">
        <v>2</v>
      </c>
      <c r="TY315" s="31">
        <v>2</v>
      </c>
      <c r="TZ315" s="31">
        <v>1</v>
      </c>
      <c r="UA315" s="31">
        <v>1</v>
      </c>
    </row>
    <row r="316" spans="1:547" s="31" customFormat="1" ht="13.5" customHeight="1">
      <c r="A316" s="31">
        <f t="shared" si="4"/>
        <v>314</v>
      </c>
      <c r="B316" s="31">
        <v>315</v>
      </c>
      <c r="C316" s="31">
        <v>13</v>
      </c>
      <c r="D316" s="31" t="s">
        <v>1543</v>
      </c>
      <c r="E316" s="31" t="s">
        <v>1769</v>
      </c>
      <c r="H316" s="31">
        <v>42401</v>
      </c>
      <c r="I316" s="31">
        <v>13962</v>
      </c>
      <c r="J316" s="31">
        <v>1</v>
      </c>
      <c r="K316" s="31">
        <v>1</v>
      </c>
      <c r="L316" s="31">
        <v>2</v>
      </c>
      <c r="M316" s="31">
        <v>1</v>
      </c>
      <c r="N316" s="31">
        <v>2</v>
      </c>
      <c r="O316" s="31">
        <v>1</v>
      </c>
      <c r="P316" s="31">
        <v>2</v>
      </c>
      <c r="Q316" s="31">
        <v>1</v>
      </c>
      <c r="R316" s="31">
        <v>42095</v>
      </c>
      <c r="S316" s="31">
        <v>42125</v>
      </c>
      <c r="T316" s="31">
        <v>42309</v>
      </c>
      <c r="W316" s="31">
        <v>1</v>
      </c>
      <c r="X316" s="31">
        <v>2</v>
      </c>
      <c r="Y316" s="31">
        <v>2</v>
      </c>
      <c r="Z316" s="31">
        <v>2</v>
      </c>
      <c r="AA316" s="31">
        <v>2</v>
      </c>
      <c r="AB316" s="31">
        <v>2</v>
      </c>
      <c r="AC316" s="31">
        <v>2</v>
      </c>
      <c r="AD316" s="31">
        <v>2</v>
      </c>
      <c r="AE316" s="31">
        <v>2</v>
      </c>
      <c r="AF316" s="31">
        <v>2</v>
      </c>
      <c r="AG316" s="31">
        <v>2</v>
      </c>
      <c r="AH316" s="31">
        <v>2</v>
      </c>
      <c r="AI316" s="31">
        <v>6</v>
      </c>
      <c r="AJ316" s="31">
        <v>2</v>
      </c>
      <c r="AK316" s="31">
        <v>1</v>
      </c>
      <c r="AL316" s="31">
        <v>2</v>
      </c>
      <c r="AN316" s="31">
        <v>1</v>
      </c>
      <c r="AO316" s="31">
        <v>2</v>
      </c>
      <c r="AP316" s="31">
        <v>1</v>
      </c>
      <c r="AQ316" s="31">
        <v>2</v>
      </c>
      <c r="AR316" s="31">
        <v>2</v>
      </c>
      <c r="AS316" s="31">
        <v>2</v>
      </c>
      <c r="AT316" s="31">
        <v>2</v>
      </c>
      <c r="AU316" s="31">
        <v>2</v>
      </c>
      <c r="AW316" s="31">
        <v>1</v>
      </c>
      <c r="AX316" s="31">
        <v>1</v>
      </c>
      <c r="AY316" s="31">
        <v>1</v>
      </c>
      <c r="AZ316" s="31">
        <v>1</v>
      </c>
      <c r="BA316" s="31">
        <v>1</v>
      </c>
      <c r="BB316" s="31">
        <v>2</v>
      </c>
      <c r="BD316" s="31">
        <v>1</v>
      </c>
      <c r="BE316" s="31">
        <v>1</v>
      </c>
      <c r="BF316" s="31">
        <v>1</v>
      </c>
      <c r="BG316" s="31">
        <v>1</v>
      </c>
      <c r="BH316" s="31">
        <v>1</v>
      </c>
      <c r="BI316" s="31">
        <v>2</v>
      </c>
      <c r="BK316" s="31">
        <v>2</v>
      </c>
      <c r="BL316" s="31">
        <v>2</v>
      </c>
      <c r="BM316" s="31">
        <v>2</v>
      </c>
      <c r="BN316" s="31">
        <v>2</v>
      </c>
      <c r="BO316" s="31">
        <v>2</v>
      </c>
      <c r="BP316" s="31">
        <v>1</v>
      </c>
      <c r="BQ316" s="31">
        <v>1</v>
      </c>
      <c r="BT316" s="31">
        <v>2</v>
      </c>
      <c r="BU316" s="31">
        <v>2</v>
      </c>
      <c r="BV316" s="31">
        <v>2</v>
      </c>
      <c r="BW316" s="31">
        <v>2</v>
      </c>
      <c r="BX316" s="31">
        <v>2</v>
      </c>
      <c r="BY316" s="31">
        <v>1</v>
      </c>
      <c r="BZ316" s="31">
        <v>2</v>
      </c>
      <c r="CA316" s="31">
        <v>2</v>
      </c>
      <c r="CB316" s="31">
        <v>2</v>
      </c>
      <c r="CC316" s="31">
        <v>2</v>
      </c>
      <c r="CD316" s="31">
        <v>1</v>
      </c>
      <c r="CH316" s="31">
        <v>1</v>
      </c>
      <c r="CM316" s="31">
        <v>7</v>
      </c>
      <c r="CN316" s="31">
        <v>6</v>
      </c>
      <c r="CO316" s="31">
        <v>20</v>
      </c>
      <c r="CP316" s="31">
        <v>17</v>
      </c>
      <c r="CQ316" s="31">
        <v>11</v>
      </c>
      <c r="CR316" s="31">
        <v>14</v>
      </c>
      <c r="CS316" s="31">
        <v>24</v>
      </c>
      <c r="CT316" s="31">
        <v>26</v>
      </c>
      <c r="CU316" s="31">
        <v>1</v>
      </c>
      <c r="DA316" s="31">
        <v>2</v>
      </c>
      <c r="DB316" s="31">
        <v>4</v>
      </c>
      <c r="DC316" s="31">
        <v>2</v>
      </c>
      <c r="DD316" s="31">
        <v>1</v>
      </c>
      <c r="DE316" s="31">
        <v>5</v>
      </c>
      <c r="DF316" s="31">
        <v>1</v>
      </c>
      <c r="DG316" s="31">
        <v>4</v>
      </c>
      <c r="DH316" s="31">
        <v>3</v>
      </c>
      <c r="DI316" s="31">
        <v>0</v>
      </c>
      <c r="DJ316" s="31">
        <v>0</v>
      </c>
      <c r="DK316" s="31">
        <v>0</v>
      </c>
      <c r="DL316" s="31">
        <v>0</v>
      </c>
      <c r="DM316" s="31">
        <v>0</v>
      </c>
      <c r="DN316" s="31">
        <v>0</v>
      </c>
      <c r="DO316" s="31">
        <v>2</v>
      </c>
      <c r="DP316" s="31">
        <v>4</v>
      </c>
      <c r="DQ316" s="31">
        <v>4</v>
      </c>
      <c r="DR316" s="31">
        <v>18</v>
      </c>
      <c r="DS316" s="31">
        <v>2.9840686274509798</v>
      </c>
      <c r="EV316" s="31">
        <v>1</v>
      </c>
      <c r="EW316" s="31">
        <v>2</v>
      </c>
      <c r="EX316" s="31">
        <v>2</v>
      </c>
      <c r="EY316" s="31">
        <v>2</v>
      </c>
      <c r="EZ316" s="31">
        <v>2</v>
      </c>
      <c r="FA316" s="31">
        <v>1</v>
      </c>
      <c r="FB316" s="31">
        <v>1</v>
      </c>
      <c r="FC316" s="31">
        <v>1</v>
      </c>
      <c r="FD316" s="31">
        <v>28</v>
      </c>
      <c r="FK316" s="31">
        <v>1</v>
      </c>
      <c r="FL316" s="31">
        <v>2</v>
      </c>
      <c r="FM316" s="31">
        <v>2</v>
      </c>
      <c r="FN316" s="31">
        <v>2</v>
      </c>
      <c r="FO316" s="31">
        <v>2</v>
      </c>
      <c r="FP316" s="31">
        <v>2</v>
      </c>
      <c r="FQ316" s="31">
        <v>2</v>
      </c>
      <c r="FR316" s="31">
        <v>2</v>
      </c>
      <c r="FS316" s="31">
        <v>4</v>
      </c>
      <c r="FT316" s="31">
        <v>2</v>
      </c>
      <c r="FU316" s="31">
        <v>2</v>
      </c>
      <c r="FV316" s="31">
        <v>2</v>
      </c>
      <c r="FW316" s="31">
        <v>1</v>
      </c>
      <c r="FX316" s="31">
        <v>1</v>
      </c>
      <c r="FY316" s="31">
        <v>2</v>
      </c>
      <c r="GA316" s="31">
        <v>2</v>
      </c>
      <c r="GB316" s="31">
        <v>2</v>
      </c>
      <c r="GC316" s="31">
        <v>2</v>
      </c>
      <c r="GE316" s="31">
        <v>2</v>
      </c>
      <c r="GH316" s="31">
        <v>2</v>
      </c>
      <c r="GJ316" s="31">
        <v>2</v>
      </c>
      <c r="GL316" s="31">
        <v>2</v>
      </c>
      <c r="GO316" s="31">
        <v>2</v>
      </c>
      <c r="GQ316" s="31">
        <v>2</v>
      </c>
      <c r="GS316" s="31">
        <v>2</v>
      </c>
      <c r="GU316" s="31">
        <v>2</v>
      </c>
      <c r="GW316" s="31">
        <v>2</v>
      </c>
      <c r="HB316" s="31" t="s">
        <v>355</v>
      </c>
      <c r="HM316" s="31">
        <v>2</v>
      </c>
      <c r="HP316" s="31">
        <v>2</v>
      </c>
      <c r="HQ316" s="31">
        <v>2</v>
      </c>
      <c r="HR316" s="31">
        <v>2</v>
      </c>
      <c r="HS316" s="31">
        <v>2</v>
      </c>
      <c r="HT316" s="31">
        <v>2</v>
      </c>
      <c r="HU316" s="31">
        <v>2</v>
      </c>
      <c r="HV316" s="31">
        <v>2</v>
      </c>
      <c r="HZ316" s="31">
        <v>2</v>
      </c>
      <c r="IA316" s="31">
        <v>2</v>
      </c>
      <c r="IB316" s="31">
        <v>2</v>
      </c>
      <c r="IC316" s="31">
        <v>2</v>
      </c>
      <c r="ID316" s="31">
        <v>2</v>
      </c>
      <c r="IE316" s="31">
        <v>2</v>
      </c>
      <c r="IF316" s="31">
        <v>2</v>
      </c>
      <c r="IJ316" s="31">
        <v>2</v>
      </c>
      <c r="IK316" s="31">
        <v>2</v>
      </c>
      <c r="IL316" s="31">
        <v>2</v>
      </c>
      <c r="IM316" s="31">
        <v>2</v>
      </c>
      <c r="IN316" s="31">
        <v>2</v>
      </c>
      <c r="IO316" s="31">
        <v>2</v>
      </c>
      <c r="IP316" s="31">
        <v>2</v>
      </c>
      <c r="IT316" s="31">
        <v>2</v>
      </c>
      <c r="IU316" s="31">
        <v>2</v>
      </c>
      <c r="IV316" s="31">
        <v>2</v>
      </c>
      <c r="IW316" s="31">
        <v>2</v>
      </c>
      <c r="IX316" s="31">
        <v>2</v>
      </c>
      <c r="IY316" s="31">
        <v>2</v>
      </c>
      <c r="IZ316" s="31">
        <v>2</v>
      </c>
      <c r="JD316" s="31">
        <v>2</v>
      </c>
      <c r="JE316" s="31">
        <v>2</v>
      </c>
      <c r="JF316" s="31">
        <v>2</v>
      </c>
      <c r="JG316" s="31">
        <v>2</v>
      </c>
      <c r="JH316" s="31">
        <v>2</v>
      </c>
      <c r="JI316" s="31">
        <v>2</v>
      </c>
      <c r="JJ316" s="31">
        <v>2</v>
      </c>
      <c r="JZ316" s="31">
        <v>2</v>
      </c>
      <c r="KA316" s="31" t="s">
        <v>371</v>
      </c>
      <c r="KB316" s="31">
        <v>66</v>
      </c>
      <c r="KC316" s="31">
        <v>2</v>
      </c>
      <c r="LC316" s="31">
        <v>2</v>
      </c>
      <c r="LF316" s="31">
        <v>2</v>
      </c>
      <c r="LG316" s="31">
        <v>2</v>
      </c>
      <c r="LH316" s="31">
        <v>2</v>
      </c>
      <c r="LI316" s="31">
        <v>2</v>
      </c>
      <c r="LK316" s="31">
        <v>2</v>
      </c>
      <c r="LM316" s="31">
        <v>2</v>
      </c>
      <c r="LO316" s="31">
        <v>2</v>
      </c>
      <c r="LQ316" s="31">
        <v>2</v>
      </c>
      <c r="LS316" s="31">
        <v>2</v>
      </c>
      <c r="LU316" s="31">
        <v>2</v>
      </c>
      <c r="LW316" s="31">
        <v>2</v>
      </c>
      <c r="LY316" s="31">
        <v>2</v>
      </c>
      <c r="MA316" s="31">
        <v>2</v>
      </c>
      <c r="MC316" s="31">
        <v>2</v>
      </c>
      <c r="ME316" s="31">
        <v>2</v>
      </c>
      <c r="MG316" s="31">
        <v>2</v>
      </c>
      <c r="MI316" s="31">
        <v>2</v>
      </c>
      <c r="MK316" s="31">
        <v>2</v>
      </c>
      <c r="MM316" s="31">
        <v>2</v>
      </c>
      <c r="MO316" s="31">
        <v>2</v>
      </c>
      <c r="MQ316" s="31">
        <v>2</v>
      </c>
      <c r="MS316" s="31">
        <v>2</v>
      </c>
      <c r="MU316" s="31">
        <v>2</v>
      </c>
      <c r="MW316" s="31">
        <v>2</v>
      </c>
      <c r="MY316" s="31" t="s">
        <v>355</v>
      </c>
      <c r="NA316" s="31">
        <v>2</v>
      </c>
      <c r="NC316" s="31">
        <v>2</v>
      </c>
      <c r="NE316" s="31">
        <v>2</v>
      </c>
      <c r="NG316" s="31">
        <v>2</v>
      </c>
      <c r="NI316" s="31">
        <v>2</v>
      </c>
      <c r="NK316" s="31">
        <v>2</v>
      </c>
      <c r="NM316" s="31">
        <v>2</v>
      </c>
      <c r="NO316" s="31">
        <v>2</v>
      </c>
      <c r="NQ316" s="31">
        <v>2</v>
      </c>
      <c r="NS316" s="31">
        <v>2</v>
      </c>
      <c r="NU316" s="31">
        <v>2</v>
      </c>
      <c r="NW316" s="31">
        <v>2</v>
      </c>
      <c r="NY316" s="31">
        <v>2</v>
      </c>
      <c r="OA316" s="31">
        <v>2</v>
      </c>
      <c r="OC316" s="31">
        <v>2</v>
      </c>
      <c r="OE316" s="31">
        <v>2</v>
      </c>
      <c r="OG316" s="31">
        <v>2</v>
      </c>
      <c r="OI316" s="31">
        <v>2</v>
      </c>
      <c r="OK316" s="31">
        <v>2</v>
      </c>
      <c r="OM316" s="31">
        <v>2</v>
      </c>
      <c r="OO316" s="31">
        <v>2</v>
      </c>
      <c r="OQ316" s="31" t="s">
        <v>355</v>
      </c>
      <c r="OS316" s="31">
        <v>2</v>
      </c>
      <c r="OU316" s="31">
        <v>2</v>
      </c>
      <c r="OW316" s="31">
        <v>2</v>
      </c>
      <c r="OY316" s="31">
        <v>2</v>
      </c>
      <c r="PA316" s="31">
        <v>2</v>
      </c>
      <c r="PC316" s="31">
        <v>2</v>
      </c>
      <c r="PE316" s="31">
        <v>2</v>
      </c>
      <c r="PG316" s="31">
        <v>2</v>
      </c>
      <c r="PI316" s="31">
        <v>2</v>
      </c>
      <c r="PK316" s="31">
        <v>2</v>
      </c>
      <c r="PM316" s="31">
        <v>2</v>
      </c>
      <c r="PO316" s="31">
        <v>2</v>
      </c>
      <c r="PQ316" s="31">
        <v>2</v>
      </c>
      <c r="PS316" s="31">
        <v>2</v>
      </c>
      <c r="PU316" s="31">
        <v>2</v>
      </c>
      <c r="PW316" s="31">
        <v>2</v>
      </c>
      <c r="PY316" s="31">
        <v>2</v>
      </c>
      <c r="QA316" s="31">
        <v>2</v>
      </c>
      <c r="QC316" s="31">
        <v>2</v>
      </c>
      <c r="QE316" s="31">
        <v>2</v>
      </c>
      <c r="QG316" s="31">
        <v>2</v>
      </c>
      <c r="QI316" s="31" t="s">
        <v>355</v>
      </c>
      <c r="QK316" s="31">
        <v>1</v>
      </c>
      <c r="QL316" s="31">
        <v>2</v>
      </c>
      <c r="QM316" s="31">
        <v>2</v>
      </c>
      <c r="QN316" s="31">
        <v>2</v>
      </c>
      <c r="QO316" s="31">
        <v>2</v>
      </c>
      <c r="QP316" s="31">
        <v>2</v>
      </c>
      <c r="QQ316" s="31">
        <v>2</v>
      </c>
      <c r="QR316" s="31">
        <v>2</v>
      </c>
      <c r="QS316" s="31">
        <v>2</v>
      </c>
      <c r="QT316" s="31">
        <v>2</v>
      </c>
      <c r="QU316" s="31">
        <v>2</v>
      </c>
      <c r="QV316" s="31">
        <v>2</v>
      </c>
      <c r="QW316" s="31">
        <v>2</v>
      </c>
      <c r="QX316" s="31">
        <v>2</v>
      </c>
      <c r="QY316" s="31">
        <v>2</v>
      </c>
      <c r="QZ316" s="31">
        <v>2</v>
      </c>
      <c r="RA316" s="31">
        <v>2</v>
      </c>
      <c r="RB316" s="31">
        <v>2</v>
      </c>
      <c r="RC316" s="31">
        <v>2</v>
      </c>
      <c r="RD316" s="31">
        <v>2</v>
      </c>
      <c r="RE316" s="31">
        <v>1</v>
      </c>
      <c r="RF316" s="31">
        <v>2</v>
      </c>
      <c r="RG316" s="31">
        <v>2</v>
      </c>
      <c r="RH316" s="31">
        <v>2</v>
      </c>
      <c r="RI316" s="31">
        <v>1</v>
      </c>
      <c r="RJ316" s="31">
        <v>2</v>
      </c>
      <c r="RK316" s="31">
        <v>2</v>
      </c>
      <c r="RL316" s="31">
        <v>2</v>
      </c>
      <c r="RM316" s="31">
        <v>2</v>
      </c>
      <c r="RN316" s="31">
        <v>2</v>
      </c>
      <c r="RO316" s="31">
        <v>2</v>
      </c>
      <c r="RP316" s="31">
        <v>2</v>
      </c>
      <c r="RQ316" s="31">
        <v>2</v>
      </c>
      <c r="RR316" s="31">
        <v>2</v>
      </c>
      <c r="RS316" s="31">
        <v>2</v>
      </c>
      <c r="RT316" s="31" t="s">
        <v>362</v>
      </c>
      <c r="RU316" s="31" t="s">
        <v>1770</v>
      </c>
      <c r="RX316" s="31">
        <v>5</v>
      </c>
      <c r="RY316" s="31">
        <v>2</v>
      </c>
      <c r="RZ316" s="31">
        <v>2</v>
      </c>
      <c r="SA316" s="31">
        <v>2</v>
      </c>
      <c r="SB316" s="31">
        <v>2</v>
      </c>
      <c r="SC316" s="31">
        <v>2</v>
      </c>
      <c r="SD316" s="31">
        <v>5</v>
      </c>
      <c r="SE316" s="31">
        <v>2</v>
      </c>
      <c r="SF316" s="31">
        <v>2</v>
      </c>
      <c r="SG316" s="31">
        <v>2</v>
      </c>
      <c r="SH316" s="31">
        <v>2</v>
      </c>
      <c r="SI316" s="31">
        <v>2</v>
      </c>
      <c r="SJ316" s="31">
        <v>2</v>
      </c>
      <c r="SK316" s="31">
        <v>2</v>
      </c>
      <c r="SL316" s="31">
        <v>2</v>
      </c>
      <c r="SM316" s="31" t="s">
        <v>1430</v>
      </c>
      <c r="SO316" s="31">
        <v>2</v>
      </c>
      <c r="SP316" s="31">
        <v>2</v>
      </c>
      <c r="SQ316" s="31">
        <v>2</v>
      </c>
      <c r="SR316" s="31">
        <v>1</v>
      </c>
      <c r="SS316" s="31">
        <v>1</v>
      </c>
      <c r="ST316" s="31">
        <v>2</v>
      </c>
      <c r="SU316" s="31">
        <v>2</v>
      </c>
      <c r="SV316" s="31">
        <v>1</v>
      </c>
      <c r="SW316" s="31" t="s">
        <v>1430</v>
      </c>
      <c r="SX316" s="31">
        <v>2</v>
      </c>
      <c r="SZ316" s="31">
        <v>2</v>
      </c>
      <c r="TA316" s="31">
        <v>2</v>
      </c>
      <c r="TB316" s="31">
        <v>2</v>
      </c>
      <c r="TC316" s="31">
        <v>2</v>
      </c>
      <c r="TD316" s="31">
        <v>2</v>
      </c>
      <c r="TE316" s="31">
        <v>2</v>
      </c>
      <c r="TF316" s="31">
        <v>2</v>
      </c>
      <c r="TG316" s="31">
        <v>1</v>
      </c>
      <c r="TH316" s="31" t="s">
        <v>1430</v>
      </c>
      <c r="TJ316" s="31" t="s">
        <v>1430</v>
      </c>
      <c r="TK316" s="31" t="s">
        <v>1430</v>
      </c>
      <c r="TL316" s="31" t="s">
        <v>1430</v>
      </c>
      <c r="TQ316" s="31">
        <v>6</v>
      </c>
      <c r="TS316" s="31">
        <v>2</v>
      </c>
      <c r="TT316" s="31">
        <v>2</v>
      </c>
      <c r="TU316" s="31">
        <v>2</v>
      </c>
      <c r="TV316" s="31">
        <v>2</v>
      </c>
      <c r="TW316" s="31">
        <v>2</v>
      </c>
      <c r="TX316" s="31">
        <v>2</v>
      </c>
      <c r="TY316" s="31">
        <v>2</v>
      </c>
      <c r="TZ316" s="31">
        <v>1</v>
      </c>
      <c r="UA316" s="31">
        <v>1</v>
      </c>
    </row>
    <row r="317" spans="1:547" s="31" customFormat="1" ht="13.5" customHeight="1">
      <c r="A317" s="31">
        <f t="shared" si="4"/>
        <v>315</v>
      </c>
      <c r="B317" s="31">
        <v>316</v>
      </c>
      <c r="C317" s="31">
        <v>14</v>
      </c>
      <c r="D317" s="31" t="s">
        <v>1543</v>
      </c>
      <c r="E317" s="31" t="s">
        <v>1771</v>
      </c>
      <c r="H317" s="31">
        <v>42109</v>
      </c>
      <c r="I317" s="31">
        <v>21799</v>
      </c>
      <c r="J317" s="31">
        <v>2</v>
      </c>
      <c r="K317" s="31">
        <v>1</v>
      </c>
      <c r="L317" s="31">
        <v>5</v>
      </c>
      <c r="M317" s="31">
        <v>2</v>
      </c>
      <c r="N317" s="31">
        <v>4</v>
      </c>
      <c r="O317" s="31">
        <v>2</v>
      </c>
      <c r="P317" s="31">
        <v>4</v>
      </c>
      <c r="Q317" s="31">
        <v>2</v>
      </c>
      <c r="R317" s="31">
        <v>41699</v>
      </c>
      <c r="S317" s="31">
        <v>41913</v>
      </c>
      <c r="T317" s="31">
        <v>41913</v>
      </c>
      <c r="W317" s="31">
        <v>1</v>
      </c>
      <c r="X317" s="31">
        <v>2</v>
      </c>
      <c r="Y317" s="31">
        <v>2</v>
      </c>
      <c r="Z317" s="31">
        <v>2</v>
      </c>
      <c r="AA317" s="31">
        <v>2</v>
      </c>
      <c r="AB317" s="31">
        <v>2</v>
      </c>
      <c r="AC317" s="31">
        <v>2</v>
      </c>
      <c r="AD317" s="31">
        <v>2</v>
      </c>
      <c r="AE317" s="31">
        <v>3</v>
      </c>
      <c r="AF317" s="31">
        <v>1</v>
      </c>
      <c r="AG317" s="31">
        <v>1</v>
      </c>
      <c r="AH317" s="31">
        <v>1</v>
      </c>
      <c r="AI317" s="31">
        <v>6</v>
      </c>
      <c r="AJ317" s="31">
        <v>2</v>
      </c>
      <c r="AK317" s="31">
        <v>4</v>
      </c>
      <c r="AL317" s="31">
        <v>1</v>
      </c>
      <c r="AN317" s="31">
        <v>2</v>
      </c>
      <c r="AO317" s="31">
        <v>2</v>
      </c>
      <c r="AP317" s="31">
        <v>2</v>
      </c>
      <c r="AQ317" s="31">
        <v>2</v>
      </c>
      <c r="AR317" s="31">
        <v>2</v>
      </c>
      <c r="AS317" s="31">
        <v>2</v>
      </c>
      <c r="AT317" s="31">
        <v>2</v>
      </c>
      <c r="AU317" s="31">
        <v>2</v>
      </c>
      <c r="AW317" s="31">
        <v>1</v>
      </c>
      <c r="AX317" s="31">
        <v>2</v>
      </c>
      <c r="AY317" s="31">
        <v>2</v>
      </c>
      <c r="AZ317" s="31">
        <v>2</v>
      </c>
      <c r="BA317" s="31">
        <v>2</v>
      </c>
      <c r="BB317" s="31">
        <v>2</v>
      </c>
      <c r="BD317" s="31">
        <v>1</v>
      </c>
      <c r="BE317" s="31">
        <v>2</v>
      </c>
      <c r="BF317" s="31">
        <v>2</v>
      </c>
      <c r="BG317" s="31">
        <v>1</v>
      </c>
      <c r="BH317" s="31">
        <v>1</v>
      </c>
      <c r="BI317" s="31">
        <v>2</v>
      </c>
      <c r="BK317" s="31">
        <v>2</v>
      </c>
      <c r="BL317" s="31">
        <v>2</v>
      </c>
      <c r="BM317" s="31">
        <v>2</v>
      </c>
      <c r="BN317" s="31">
        <v>2</v>
      </c>
      <c r="BO317" s="31">
        <v>2</v>
      </c>
      <c r="BP317" s="31">
        <v>2</v>
      </c>
      <c r="BQ317" s="31">
        <v>3</v>
      </c>
      <c r="BT317" s="31">
        <v>2</v>
      </c>
      <c r="BU317" s="31">
        <v>2</v>
      </c>
      <c r="BV317" s="31">
        <v>2</v>
      </c>
      <c r="BW317" s="31">
        <v>2</v>
      </c>
      <c r="BX317" s="31">
        <v>2</v>
      </c>
      <c r="BY317" s="31">
        <v>1</v>
      </c>
      <c r="BZ317" s="31">
        <v>2</v>
      </c>
      <c r="CA317" s="31">
        <v>2</v>
      </c>
      <c r="CB317" s="31">
        <v>2</v>
      </c>
      <c r="CC317" s="31">
        <v>2</v>
      </c>
      <c r="CD317" s="31">
        <v>1</v>
      </c>
      <c r="CH317" s="31">
        <v>1</v>
      </c>
      <c r="CM317" s="31">
        <v>23</v>
      </c>
      <c r="CN317" s="31">
        <v>17</v>
      </c>
      <c r="DA317" s="31">
        <v>4</v>
      </c>
      <c r="DF317" s="31">
        <v>4</v>
      </c>
      <c r="DG317" s="31">
        <v>4</v>
      </c>
      <c r="DH317" s="31">
        <v>4</v>
      </c>
      <c r="DI317" s="31">
        <v>4</v>
      </c>
      <c r="DJ317" s="31">
        <v>4</v>
      </c>
      <c r="DK317" s="31">
        <v>4</v>
      </c>
      <c r="DL317" s="31">
        <v>4</v>
      </c>
      <c r="DM317" s="31">
        <v>3</v>
      </c>
      <c r="DN317" s="31">
        <v>4</v>
      </c>
      <c r="DO317" s="31">
        <v>4</v>
      </c>
      <c r="DP317" s="31">
        <v>4</v>
      </c>
      <c r="DQ317" s="31">
        <v>4</v>
      </c>
      <c r="DR317" s="31">
        <v>47</v>
      </c>
      <c r="DS317" s="31">
        <v>7.4237804878048694E-2</v>
      </c>
      <c r="DT317" s="31">
        <v>242</v>
      </c>
      <c r="DU317" s="31">
        <v>30</v>
      </c>
      <c r="DV317" s="31">
        <v>180</v>
      </c>
      <c r="DW317" s="31" t="s">
        <v>1545</v>
      </c>
      <c r="EB317" s="31">
        <v>0.9</v>
      </c>
      <c r="EC317" s="31">
        <v>0.6</v>
      </c>
      <c r="ED317" s="31">
        <v>1.3</v>
      </c>
      <c r="EE317" s="31" t="s">
        <v>1546</v>
      </c>
      <c r="EF317" s="31">
        <v>222</v>
      </c>
      <c r="EG317" s="31">
        <v>0</v>
      </c>
      <c r="EH317" s="31">
        <v>190</v>
      </c>
      <c r="EI317" s="31" t="s">
        <v>1546</v>
      </c>
      <c r="ER317" s="31">
        <v>78</v>
      </c>
      <c r="ES317" s="31">
        <v>35</v>
      </c>
      <c r="ET317" s="31">
        <v>150</v>
      </c>
      <c r="EU317" s="31" t="s">
        <v>1546</v>
      </c>
      <c r="EV317" s="31">
        <v>1</v>
      </c>
      <c r="EW317" s="31">
        <v>1</v>
      </c>
      <c r="EX317" s="31">
        <v>2</v>
      </c>
      <c r="EY317" s="31">
        <v>2</v>
      </c>
      <c r="FA317" s="31">
        <v>1</v>
      </c>
      <c r="FB317" s="31">
        <v>1</v>
      </c>
      <c r="FC317" s="31">
        <v>1</v>
      </c>
      <c r="FD317" s="31">
        <v>100</v>
      </c>
      <c r="FE317" s="31">
        <v>91</v>
      </c>
      <c r="FF317" s="31">
        <v>0.62</v>
      </c>
      <c r="FG317" s="31">
        <v>0.63300000000000001</v>
      </c>
      <c r="FI317" s="31">
        <v>94.9</v>
      </c>
      <c r="FJ317" s="31">
        <v>0</v>
      </c>
      <c r="FK317" s="31">
        <v>2</v>
      </c>
      <c r="FL317" s="31">
        <v>2</v>
      </c>
      <c r="FM317" s="31">
        <v>1</v>
      </c>
      <c r="FN317" s="31">
        <v>2</v>
      </c>
      <c r="FO317" s="31">
        <v>2</v>
      </c>
      <c r="FP317" s="31">
        <v>2</v>
      </c>
      <c r="FQ317" s="31">
        <v>2</v>
      </c>
      <c r="FR317" s="31">
        <v>2</v>
      </c>
      <c r="FS317" s="31">
        <v>4</v>
      </c>
      <c r="FT317" s="31">
        <v>2</v>
      </c>
      <c r="FU317" s="31">
        <v>2</v>
      </c>
      <c r="FV317" s="31">
        <v>2</v>
      </c>
      <c r="FW317" s="31">
        <v>1</v>
      </c>
      <c r="FX317" s="31">
        <v>1</v>
      </c>
      <c r="FY317" s="31">
        <v>2</v>
      </c>
      <c r="GA317" s="31">
        <v>2</v>
      </c>
      <c r="GB317" s="31">
        <v>2</v>
      </c>
      <c r="GC317" s="31">
        <v>2</v>
      </c>
      <c r="GE317" s="31">
        <v>2</v>
      </c>
      <c r="GH317" s="31">
        <v>2</v>
      </c>
      <c r="GJ317" s="31">
        <v>2</v>
      </c>
      <c r="GL317" s="31">
        <v>1</v>
      </c>
      <c r="GM317" s="31">
        <v>41913</v>
      </c>
      <c r="GN317" s="31" t="s">
        <v>1547</v>
      </c>
      <c r="GO317" s="31">
        <v>2</v>
      </c>
      <c r="GQ317" s="31">
        <v>2</v>
      </c>
      <c r="GS317" s="31">
        <v>2</v>
      </c>
      <c r="GU317" s="31">
        <v>2</v>
      </c>
      <c r="GW317" s="31">
        <v>2</v>
      </c>
      <c r="GY317" s="31">
        <v>2</v>
      </c>
      <c r="HA317" s="31">
        <v>2</v>
      </c>
      <c r="HB317" s="31" t="s">
        <v>355</v>
      </c>
      <c r="HM317" s="31">
        <v>2</v>
      </c>
      <c r="HP317" s="31">
        <v>2</v>
      </c>
      <c r="HQ317" s="31">
        <v>2</v>
      </c>
      <c r="HR317" s="31">
        <v>2</v>
      </c>
      <c r="HS317" s="31">
        <v>2</v>
      </c>
      <c r="HT317" s="31">
        <v>2</v>
      </c>
      <c r="HU317" s="31">
        <v>2</v>
      </c>
      <c r="HV317" s="31">
        <v>2</v>
      </c>
      <c r="HZ317" s="31">
        <v>2</v>
      </c>
      <c r="IA317" s="31">
        <v>2</v>
      </c>
      <c r="IB317" s="31">
        <v>2</v>
      </c>
      <c r="IC317" s="31">
        <v>2</v>
      </c>
      <c r="ID317" s="31">
        <v>2</v>
      </c>
      <c r="IE317" s="31">
        <v>2</v>
      </c>
      <c r="IF317" s="31">
        <v>2</v>
      </c>
      <c r="IJ317" s="31">
        <v>2</v>
      </c>
      <c r="IK317" s="31">
        <v>2</v>
      </c>
      <c r="IL317" s="31">
        <v>2</v>
      </c>
      <c r="IM317" s="31">
        <v>2</v>
      </c>
      <c r="IN317" s="31">
        <v>2</v>
      </c>
      <c r="IO317" s="31">
        <v>2</v>
      </c>
      <c r="IP317" s="31">
        <v>2</v>
      </c>
      <c r="IT317" s="31">
        <v>2</v>
      </c>
      <c r="IU317" s="31">
        <v>2</v>
      </c>
      <c r="IV317" s="31">
        <v>2</v>
      </c>
      <c r="IW317" s="31">
        <v>2</v>
      </c>
      <c r="IX317" s="31">
        <v>2</v>
      </c>
      <c r="IY317" s="31">
        <v>2</v>
      </c>
      <c r="IZ317" s="31">
        <v>2</v>
      </c>
      <c r="JD317" s="31">
        <v>2</v>
      </c>
      <c r="JE317" s="31">
        <v>2</v>
      </c>
      <c r="JF317" s="31">
        <v>2</v>
      </c>
      <c r="JG317" s="31">
        <v>2</v>
      </c>
      <c r="JH317" s="31">
        <v>2</v>
      </c>
      <c r="JI317" s="31">
        <v>2</v>
      </c>
      <c r="JJ317" s="31">
        <v>2</v>
      </c>
      <c r="JZ317" s="31">
        <v>1</v>
      </c>
      <c r="KC317" s="31">
        <v>1</v>
      </c>
      <c r="LC317" s="31">
        <v>2</v>
      </c>
      <c r="LE317" s="31" t="s">
        <v>1574</v>
      </c>
      <c r="LF317" s="31">
        <v>2</v>
      </c>
      <c r="LG317" s="31">
        <v>2</v>
      </c>
      <c r="LH317" s="31">
        <v>2</v>
      </c>
      <c r="LI317" s="31">
        <v>2</v>
      </c>
      <c r="LK317" s="31">
        <v>2</v>
      </c>
      <c r="LM317" s="31">
        <v>2</v>
      </c>
      <c r="LO317" s="31">
        <v>2</v>
      </c>
      <c r="LQ317" s="31">
        <v>2</v>
      </c>
      <c r="LS317" s="31">
        <v>2</v>
      </c>
      <c r="LU317" s="31">
        <v>2</v>
      </c>
      <c r="LW317" s="31">
        <v>2</v>
      </c>
      <c r="LY317" s="31">
        <v>2</v>
      </c>
      <c r="MA317" s="31">
        <v>2</v>
      </c>
      <c r="MC317" s="31">
        <v>2</v>
      </c>
      <c r="ME317" s="31">
        <v>2</v>
      </c>
      <c r="MG317" s="31">
        <v>2</v>
      </c>
      <c r="MI317" s="31">
        <v>2</v>
      </c>
      <c r="MK317" s="31">
        <v>2</v>
      </c>
      <c r="MM317" s="31">
        <v>2</v>
      </c>
      <c r="MO317" s="31">
        <v>2</v>
      </c>
      <c r="MQ317" s="31">
        <v>2</v>
      </c>
      <c r="MS317" s="31">
        <v>2</v>
      </c>
      <c r="MU317" s="31">
        <v>2</v>
      </c>
      <c r="MW317" s="31">
        <v>2</v>
      </c>
      <c r="MY317" s="31" t="s">
        <v>355</v>
      </c>
      <c r="NA317" s="31">
        <v>2</v>
      </c>
      <c r="NC317" s="31">
        <v>2</v>
      </c>
      <c r="NE317" s="31">
        <v>2</v>
      </c>
      <c r="NG317" s="31">
        <v>2</v>
      </c>
      <c r="NI317" s="31">
        <v>2</v>
      </c>
      <c r="NK317" s="31">
        <v>2</v>
      </c>
      <c r="NM317" s="31">
        <v>2</v>
      </c>
      <c r="NO317" s="31">
        <v>2</v>
      </c>
      <c r="NQ317" s="31">
        <v>2</v>
      </c>
      <c r="NS317" s="31">
        <v>2</v>
      </c>
      <c r="NU317" s="31">
        <v>2</v>
      </c>
      <c r="NW317" s="31">
        <v>2</v>
      </c>
      <c r="NY317" s="31">
        <v>2</v>
      </c>
      <c r="OA317" s="31">
        <v>2</v>
      </c>
      <c r="OC317" s="31">
        <v>2</v>
      </c>
      <c r="OE317" s="31">
        <v>2</v>
      </c>
      <c r="OG317" s="31">
        <v>2</v>
      </c>
      <c r="OI317" s="31">
        <v>2</v>
      </c>
      <c r="OK317" s="31">
        <v>2</v>
      </c>
      <c r="OM317" s="31">
        <v>2</v>
      </c>
      <c r="OO317" s="31">
        <v>2</v>
      </c>
      <c r="OQ317" s="31" t="s">
        <v>355</v>
      </c>
      <c r="OS317" s="31">
        <v>2</v>
      </c>
      <c r="OU317" s="31">
        <v>2</v>
      </c>
      <c r="OW317" s="31">
        <v>2</v>
      </c>
      <c r="OY317" s="31">
        <v>2</v>
      </c>
      <c r="PA317" s="31">
        <v>2</v>
      </c>
      <c r="PC317" s="31">
        <v>2</v>
      </c>
      <c r="PE317" s="31">
        <v>2</v>
      </c>
      <c r="PG317" s="31">
        <v>2</v>
      </c>
      <c r="PI317" s="31">
        <v>2</v>
      </c>
      <c r="PK317" s="31">
        <v>2</v>
      </c>
      <c r="PM317" s="31">
        <v>2</v>
      </c>
      <c r="PO317" s="31">
        <v>2</v>
      </c>
      <c r="PQ317" s="31">
        <v>2</v>
      </c>
      <c r="PS317" s="31">
        <v>2</v>
      </c>
      <c r="PU317" s="31">
        <v>2</v>
      </c>
      <c r="PW317" s="31">
        <v>2</v>
      </c>
      <c r="PY317" s="31">
        <v>2</v>
      </c>
      <c r="QA317" s="31">
        <v>2</v>
      </c>
      <c r="QC317" s="31">
        <v>2</v>
      </c>
      <c r="QE317" s="31">
        <v>2</v>
      </c>
      <c r="QG317" s="31">
        <v>2</v>
      </c>
      <c r="QI317" s="31" t="s">
        <v>355</v>
      </c>
      <c r="QK317" s="31">
        <v>1</v>
      </c>
      <c r="QL317" s="31">
        <v>2</v>
      </c>
      <c r="QM317" s="31">
        <v>2</v>
      </c>
      <c r="QN317" s="31">
        <v>2</v>
      </c>
      <c r="QO317" s="31">
        <v>2</v>
      </c>
      <c r="QP317" s="31">
        <v>2</v>
      </c>
      <c r="QQ317" s="31">
        <v>2</v>
      </c>
      <c r="QR317" s="31">
        <v>2</v>
      </c>
      <c r="QS317" s="31">
        <v>2</v>
      </c>
      <c r="QT317" s="31">
        <v>2</v>
      </c>
      <c r="QU317" s="31">
        <v>2</v>
      </c>
      <c r="QV317" s="31">
        <v>2</v>
      </c>
      <c r="QW317" s="31">
        <v>2</v>
      </c>
      <c r="QX317" s="31">
        <v>2</v>
      </c>
      <c r="QY317" s="31">
        <v>2</v>
      </c>
      <c r="QZ317" s="31">
        <v>2</v>
      </c>
      <c r="RA317" s="31">
        <v>2</v>
      </c>
      <c r="RB317" s="31">
        <v>2</v>
      </c>
      <c r="RC317" s="31">
        <v>2</v>
      </c>
      <c r="RD317" s="31">
        <v>2</v>
      </c>
      <c r="RE317" s="31">
        <v>2</v>
      </c>
      <c r="RF317" s="31">
        <v>2</v>
      </c>
      <c r="RG317" s="31">
        <v>2</v>
      </c>
      <c r="RH317" s="31">
        <v>2</v>
      </c>
      <c r="RI317" s="31">
        <v>2</v>
      </c>
      <c r="RJ317" s="31">
        <v>2</v>
      </c>
      <c r="RK317" s="31">
        <v>2</v>
      </c>
      <c r="RL317" s="31">
        <v>2</v>
      </c>
      <c r="RM317" s="31">
        <v>2</v>
      </c>
      <c r="RN317" s="31">
        <v>2</v>
      </c>
      <c r="RO317" s="31">
        <v>2</v>
      </c>
      <c r="RP317" s="31">
        <v>2</v>
      </c>
      <c r="RQ317" s="31">
        <v>2</v>
      </c>
      <c r="RR317" s="31">
        <v>2</v>
      </c>
      <c r="RS317" s="31">
        <v>2</v>
      </c>
      <c r="RT317" s="31" t="s">
        <v>1772</v>
      </c>
      <c r="RU317" s="31" t="s">
        <v>1772</v>
      </c>
      <c r="RX317" s="31">
        <v>5</v>
      </c>
      <c r="RY317" s="31">
        <v>2</v>
      </c>
      <c r="RZ317" s="31">
        <v>2</v>
      </c>
      <c r="SA317" s="31">
        <v>2</v>
      </c>
      <c r="SB317" s="31">
        <v>2</v>
      </c>
      <c r="SC317" s="31">
        <v>2</v>
      </c>
      <c r="SD317" s="31">
        <v>5</v>
      </c>
      <c r="SE317" s="31">
        <v>2</v>
      </c>
      <c r="SF317" s="31">
        <v>2</v>
      </c>
      <c r="SG317" s="31">
        <v>2</v>
      </c>
      <c r="SH317" s="31">
        <v>2</v>
      </c>
      <c r="SI317" s="31">
        <v>2</v>
      </c>
      <c r="SJ317" s="31">
        <v>2</v>
      </c>
      <c r="SK317" s="31">
        <v>2</v>
      </c>
      <c r="SL317" s="31">
        <v>2</v>
      </c>
      <c r="SM317" s="31" t="s">
        <v>1430</v>
      </c>
      <c r="SO317" s="31">
        <v>2</v>
      </c>
      <c r="SP317" s="31">
        <v>2</v>
      </c>
      <c r="SQ317" s="31">
        <v>2</v>
      </c>
      <c r="SR317" s="31">
        <v>2</v>
      </c>
      <c r="SS317" s="31">
        <v>2</v>
      </c>
      <c r="ST317" s="31">
        <v>2</v>
      </c>
      <c r="SU317" s="31">
        <v>2</v>
      </c>
      <c r="SV317" s="31">
        <v>1</v>
      </c>
      <c r="SZ317" s="31">
        <v>2</v>
      </c>
      <c r="TA317" s="31">
        <v>2</v>
      </c>
      <c r="TB317" s="31">
        <v>2</v>
      </c>
      <c r="TC317" s="31">
        <v>2</v>
      </c>
      <c r="TD317" s="31">
        <v>2</v>
      </c>
      <c r="TE317" s="31">
        <v>2</v>
      </c>
      <c r="TF317" s="31">
        <v>2</v>
      </c>
      <c r="TG317" s="31">
        <v>2</v>
      </c>
      <c r="TH317" s="31" t="s">
        <v>1430</v>
      </c>
      <c r="TJ317" s="31" t="s">
        <v>1430</v>
      </c>
      <c r="TQ317" s="31">
        <v>0</v>
      </c>
      <c r="TS317" s="31">
        <v>2</v>
      </c>
      <c r="TT317" s="31">
        <v>2</v>
      </c>
      <c r="TU317" s="31">
        <v>2</v>
      </c>
      <c r="TV317" s="31">
        <v>2</v>
      </c>
      <c r="TW317" s="31">
        <v>2</v>
      </c>
      <c r="TX317" s="31">
        <v>2</v>
      </c>
      <c r="TY317" s="31">
        <v>2</v>
      </c>
      <c r="TZ317" s="31">
        <v>1</v>
      </c>
      <c r="UA317" s="31">
        <v>1</v>
      </c>
    </row>
    <row r="318" spans="1:547" s="31" customFormat="1" ht="13.5" customHeight="1">
      <c r="A318" s="31">
        <f t="shared" si="4"/>
        <v>316</v>
      </c>
      <c r="B318" s="31">
        <v>317</v>
      </c>
      <c r="C318" s="31">
        <v>15</v>
      </c>
      <c r="D318" s="31" t="s">
        <v>1543</v>
      </c>
      <c r="E318" s="31" t="s">
        <v>1773</v>
      </c>
      <c r="H318" s="31">
        <v>42289</v>
      </c>
      <c r="I318" s="31">
        <v>21626</v>
      </c>
      <c r="J318" s="31">
        <v>2</v>
      </c>
      <c r="K318" s="31">
        <v>1</v>
      </c>
      <c r="L318" s="31">
        <v>5</v>
      </c>
      <c r="M318" s="31">
        <v>2</v>
      </c>
      <c r="N318" s="31">
        <v>2</v>
      </c>
      <c r="O318" s="31">
        <v>2</v>
      </c>
      <c r="P318" s="31">
        <v>2</v>
      </c>
      <c r="Q318" s="31">
        <v>2</v>
      </c>
      <c r="R318" s="31">
        <v>39234</v>
      </c>
      <c r="S318" s="31">
        <v>39264</v>
      </c>
      <c r="T318" s="31">
        <v>39264</v>
      </c>
      <c r="W318" s="31">
        <v>1</v>
      </c>
      <c r="X318" s="31">
        <v>2</v>
      </c>
      <c r="Y318" s="31">
        <v>2</v>
      </c>
      <c r="Z318" s="31">
        <v>2</v>
      </c>
      <c r="AA318" s="31">
        <v>2</v>
      </c>
      <c r="AB318" s="31">
        <v>2</v>
      </c>
      <c r="AC318" s="31">
        <v>2</v>
      </c>
      <c r="AD318" s="31">
        <v>1</v>
      </c>
      <c r="AE318" s="31">
        <v>3</v>
      </c>
      <c r="AF318" s="31">
        <v>2</v>
      </c>
      <c r="AG318" s="31">
        <v>3</v>
      </c>
      <c r="AH318" s="31">
        <v>2</v>
      </c>
      <c r="AI318" s="31">
        <v>6</v>
      </c>
      <c r="AJ318" s="31">
        <v>2</v>
      </c>
      <c r="AK318" s="31">
        <v>4</v>
      </c>
      <c r="AL318" s="31">
        <v>2</v>
      </c>
      <c r="AN318" s="31">
        <v>1</v>
      </c>
      <c r="AO318" s="31">
        <v>2</v>
      </c>
      <c r="AP318" s="31">
        <v>1</v>
      </c>
      <c r="AQ318" s="31">
        <v>2</v>
      </c>
      <c r="AR318" s="31">
        <v>2</v>
      </c>
      <c r="AS318" s="31">
        <v>2</v>
      </c>
      <c r="AT318" s="31">
        <v>2</v>
      </c>
      <c r="AU318" s="31">
        <v>2</v>
      </c>
      <c r="AW318" s="31">
        <v>1</v>
      </c>
      <c r="AX318" s="31">
        <v>1</v>
      </c>
      <c r="AY318" s="31">
        <v>1</v>
      </c>
      <c r="AZ318" s="31">
        <v>2</v>
      </c>
      <c r="BA318" s="31">
        <v>2</v>
      </c>
      <c r="BB318" s="31">
        <v>2</v>
      </c>
      <c r="BD318" s="31">
        <v>1</v>
      </c>
      <c r="BE318" s="31">
        <v>1</v>
      </c>
      <c r="BF318" s="31">
        <v>1</v>
      </c>
      <c r="BG318" s="31">
        <v>2</v>
      </c>
      <c r="BH318" s="31">
        <v>2</v>
      </c>
      <c r="BI318" s="31">
        <v>2</v>
      </c>
      <c r="BK318" s="31">
        <v>2</v>
      </c>
      <c r="BL318" s="31">
        <v>2</v>
      </c>
      <c r="BM318" s="31">
        <v>1</v>
      </c>
      <c r="BN318" s="31">
        <v>2</v>
      </c>
      <c r="BO318" s="31">
        <v>2</v>
      </c>
      <c r="BP318" s="31">
        <v>1</v>
      </c>
      <c r="BR318" s="31">
        <v>2</v>
      </c>
      <c r="BT318" s="31">
        <v>2</v>
      </c>
      <c r="BU318" s="31">
        <v>2</v>
      </c>
      <c r="BV318" s="31">
        <v>2</v>
      </c>
      <c r="BW318" s="31">
        <v>2</v>
      </c>
      <c r="BX318" s="31">
        <v>2</v>
      </c>
      <c r="BY318" s="31">
        <v>1</v>
      </c>
      <c r="BZ318" s="31">
        <v>2</v>
      </c>
      <c r="CA318" s="31">
        <v>2</v>
      </c>
      <c r="CC318" s="31">
        <v>2</v>
      </c>
      <c r="CD318" s="31">
        <v>1</v>
      </c>
      <c r="CH318" s="31">
        <v>1</v>
      </c>
      <c r="CM318" s="31">
        <v>15</v>
      </c>
      <c r="CN318" s="31">
        <v>21</v>
      </c>
      <c r="CO318" s="31">
        <v>4</v>
      </c>
      <c r="CP318" s="31">
        <v>9</v>
      </c>
      <c r="CQ318" s="31">
        <v>1</v>
      </c>
      <c r="CR318" s="31">
        <v>27</v>
      </c>
      <c r="DA318" s="31">
        <v>4</v>
      </c>
      <c r="DB318" s="31">
        <v>2</v>
      </c>
      <c r="DC318" s="31">
        <v>72</v>
      </c>
      <c r="DD318" s="31">
        <v>1</v>
      </c>
      <c r="DE318" s="31">
        <v>12</v>
      </c>
      <c r="DF318" s="31">
        <v>3</v>
      </c>
      <c r="DG318" s="31">
        <v>3</v>
      </c>
      <c r="DH318" s="31">
        <v>3</v>
      </c>
      <c r="DI318" s="31">
        <v>3</v>
      </c>
      <c r="DJ318" s="31">
        <v>2</v>
      </c>
      <c r="DK318" s="31">
        <v>2</v>
      </c>
      <c r="DL318" s="31">
        <v>3</v>
      </c>
      <c r="DM318" s="31">
        <v>2</v>
      </c>
      <c r="DN318" s="31">
        <v>2</v>
      </c>
      <c r="DO318" s="31">
        <v>3</v>
      </c>
      <c r="DP318" s="31">
        <v>4</v>
      </c>
      <c r="DQ318" s="31">
        <v>4</v>
      </c>
      <c r="DR318" s="31">
        <v>34</v>
      </c>
      <c r="DS318" s="31">
        <v>0.139484451718494</v>
      </c>
      <c r="DX318" s="31">
        <v>3.6</v>
      </c>
      <c r="DY318" s="31">
        <v>3.5</v>
      </c>
      <c r="DZ318" s="31">
        <v>5.5</v>
      </c>
      <c r="EA318" s="31" t="s">
        <v>1558</v>
      </c>
      <c r="EB318" s="31">
        <v>1.1000000000000001</v>
      </c>
      <c r="EC318" s="31">
        <v>0.7</v>
      </c>
      <c r="ED318" s="31">
        <v>1.2</v>
      </c>
      <c r="EE318" s="31" t="s">
        <v>1546</v>
      </c>
      <c r="EF318" s="31">
        <v>179</v>
      </c>
      <c r="EG318" s="31">
        <v>0</v>
      </c>
      <c r="EH318" s="31">
        <v>190</v>
      </c>
      <c r="EI318" s="31" t="s">
        <v>1546</v>
      </c>
      <c r="EJ318" s="31">
        <v>45</v>
      </c>
      <c r="EK318" s="31">
        <v>55</v>
      </c>
      <c r="EM318" s="31" t="s">
        <v>1546</v>
      </c>
      <c r="ER318" s="31">
        <v>121</v>
      </c>
      <c r="ES318" s="31">
        <v>35</v>
      </c>
      <c r="ET318" s="31">
        <v>150</v>
      </c>
      <c r="EU318" s="31" t="s">
        <v>1546</v>
      </c>
      <c r="EY318" s="31">
        <v>2</v>
      </c>
      <c r="FD318" s="31">
        <v>86.2</v>
      </c>
      <c r="FE318" s="31">
        <v>82.8</v>
      </c>
      <c r="FF318" s="31">
        <v>0.23699999999999899</v>
      </c>
      <c r="FG318" s="31">
        <v>0.44400000000000001</v>
      </c>
      <c r="FK318" s="31">
        <v>1</v>
      </c>
      <c r="FL318" s="31">
        <v>2</v>
      </c>
      <c r="FM318" s="31">
        <v>1</v>
      </c>
      <c r="FN318" s="31">
        <v>1</v>
      </c>
      <c r="FO318" s="31">
        <v>2</v>
      </c>
      <c r="FP318" s="31">
        <v>2</v>
      </c>
      <c r="FQ318" s="31">
        <v>2</v>
      </c>
      <c r="FR318" s="31">
        <v>2</v>
      </c>
      <c r="FS318" s="31">
        <v>4</v>
      </c>
      <c r="FT318" s="31">
        <v>2</v>
      </c>
      <c r="FU318" s="31">
        <v>2</v>
      </c>
      <c r="FV318" s="31">
        <v>2</v>
      </c>
      <c r="FW318" s="31">
        <v>1</v>
      </c>
      <c r="FX318" s="31">
        <v>1</v>
      </c>
      <c r="FY318" s="31">
        <v>2</v>
      </c>
      <c r="GA318" s="31">
        <v>2</v>
      </c>
      <c r="GB318" s="31">
        <v>2</v>
      </c>
      <c r="GC318" s="31">
        <v>1</v>
      </c>
      <c r="GD318" s="31">
        <v>1975</v>
      </c>
      <c r="GE318" s="31">
        <v>2</v>
      </c>
      <c r="GG318" s="31">
        <v>0.5</v>
      </c>
      <c r="GH318" s="31">
        <v>1</v>
      </c>
      <c r="GJ318" s="31">
        <v>2</v>
      </c>
      <c r="GL318" s="31">
        <v>2</v>
      </c>
      <c r="GO318" s="31">
        <v>2</v>
      </c>
      <c r="GQ318" s="31">
        <v>1</v>
      </c>
      <c r="GS318" s="31">
        <v>2</v>
      </c>
      <c r="GU318" s="31">
        <v>2</v>
      </c>
      <c r="GW318" s="31">
        <v>2</v>
      </c>
      <c r="GY318" s="31">
        <v>2</v>
      </c>
      <c r="HA318" s="31">
        <v>2</v>
      </c>
      <c r="HB318" s="31" t="s">
        <v>356</v>
      </c>
      <c r="HC318" s="31" t="s">
        <v>1774</v>
      </c>
      <c r="HD318" s="31" t="s">
        <v>1759</v>
      </c>
      <c r="HE318" s="31" t="s">
        <v>1775</v>
      </c>
      <c r="HF318" s="31" t="s">
        <v>1759</v>
      </c>
      <c r="HG318" s="31" t="s">
        <v>1776</v>
      </c>
      <c r="HH318" s="31" t="s">
        <v>1759</v>
      </c>
      <c r="HM318" s="31">
        <v>2</v>
      </c>
      <c r="HP318" s="31">
        <v>2</v>
      </c>
      <c r="HQ318" s="31">
        <v>2</v>
      </c>
      <c r="HR318" s="31">
        <v>2</v>
      </c>
      <c r="HS318" s="31">
        <v>2</v>
      </c>
      <c r="HT318" s="31">
        <v>2</v>
      </c>
      <c r="HU318" s="31">
        <v>2</v>
      </c>
      <c r="HV318" s="31">
        <v>2</v>
      </c>
      <c r="HZ318" s="31">
        <v>2</v>
      </c>
      <c r="IA318" s="31">
        <v>2</v>
      </c>
      <c r="IB318" s="31">
        <v>2</v>
      </c>
      <c r="IC318" s="31">
        <v>2</v>
      </c>
      <c r="ID318" s="31">
        <v>2</v>
      </c>
      <c r="IE318" s="31">
        <v>2</v>
      </c>
      <c r="IF318" s="31">
        <v>2</v>
      </c>
      <c r="IJ318" s="31">
        <v>2</v>
      </c>
      <c r="IK318" s="31">
        <v>2</v>
      </c>
      <c r="IL318" s="31">
        <v>2</v>
      </c>
      <c r="IM318" s="31">
        <v>2</v>
      </c>
      <c r="IN318" s="31">
        <v>2</v>
      </c>
      <c r="IO318" s="31">
        <v>2</v>
      </c>
      <c r="IP318" s="31">
        <v>2</v>
      </c>
      <c r="IT318" s="31">
        <v>2</v>
      </c>
      <c r="IU318" s="31">
        <v>2</v>
      </c>
      <c r="IV318" s="31">
        <v>2</v>
      </c>
      <c r="IW318" s="31">
        <v>2</v>
      </c>
      <c r="IX318" s="31">
        <v>2</v>
      </c>
      <c r="IY318" s="31">
        <v>2</v>
      </c>
      <c r="IZ318" s="31">
        <v>2</v>
      </c>
      <c r="JD318" s="31">
        <v>2</v>
      </c>
      <c r="JE318" s="31">
        <v>2</v>
      </c>
      <c r="JF318" s="31">
        <v>2</v>
      </c>
      <c r="JG318" s="31">
        <v>2</v>
      </c>
      <c r="JH318" s="31">
        <v>2</v>
      </c>
      <c r="JI318" s="31">
        <v>2</v>
      </c>
      <c r="JJ318" s="31">
        <v>2</v>
      </c>
      <c r="JN318" s="31" t="s">
        <v>371</v>
      </c>
      <c r="JQ318" s="31" t="s">
        <v>1777</v>
      </c>
      <c r="JZ318" s="31">
        <v>1</v>
      </c>
      <c r="KC318" s="31">
        <v>2</v>
      </c>
      <c r="KD318" s="31" t="s">
        <v>1777</v>
      </c>
      <c r="KE318" s="31">
        <v>79</v>
      </c>
      <c r="LA318" s="31" t="s">
        <v>1622</v>
      </c>
      <c r="LB318" s="31" t="s">
        <v>363</v>
      </c>
      <c r="LC318" s="31">
        <v>2</v>
      </c>
      <c r="LE318" s="31" t="s">
        <v>364</v>
      </c>
      <c r="LF318" s="31">
        <v>2</v>
      </c>
      <c r="LG318" s="31">
        <v>2</v>
      </c>
      <c r="LH318" s="31">
        <v>2</v>
      </c>
      <c r="LI318" s="31">
        <v>2</v>
      </c>
      <c r="LK318" s="31">
        <v>2</v>
      </c>
      <c r="LM318" s="31">
        <v>2</v>
      </c>
      <c r="LO318" s="31">
        <v>2</v>
      </c>
      <c r="LQ318" s="31">
        <v>2</v>
      </c>
      <c r="LS318" s="31">
        <v>2</v>
      </c>
      <c r="LU318" s="31">
        <v>2</v>
      </c>
      <c r="LW318" s="31">
        <v>2</v>
      </c>
      <c r="LY318" s="31">
        <v>2</v>
      </c>
      <c r="MA318" s="31">
        <v>2</v>
      </c>
      <c r="MC318" s="31">
        <v>2</v>
      </c>
      <c r="ME318" s="31">
        <v>2</v>
      </c>
      <c r="MG318" s="31">
        <v>2</v>
      </c>
      <c r="MI318" s="31">
        <v>2</v>
      </c>
      <c r="MK318" s="31">
        <v>2</v>
      </c>
      <c r="MM318" s="31">
        <v>2</v>
      </c>
      <c r="MO318" s="31">
        <v>2</v>
      </c>
      <c r="MQ318" s="31">
        <v>2</v>
      </c>
      <c r="MS318" s="31">
        <v>2</v>
      </c>
      <c r="MU318" s="31">
        <v>2</v>
      </c>
      <c r="MW318" s="31">
        <v>2</v>
      </c>
      <c r="MY318" s="31" t="s">
        <v>355</v>
      </c>
      <c r="NA318" s="31">
        <v>2</v>
      </c>
      <c r="NC318" s="31">
        <v>2</v>
      </c>
      <c r="NE318" s="31">
        <v>2</v>
      </c>
      <c r="NG318" s="31">
        <v>2</v>
      </c>
      <c r="NI318" s="31">
        <v>2</v>
      </c>
      <c r="NK318" s="31">
        <v>2</v>
      </c>
      <c r="NM318" s="31">
        <v>2</v>
      </c>
      <c r="NO318" s="31">
        <v>2</v>
      </c>
      <c r="NQ318" s="31">
        <v>2</v>
      </c>
      <c r="NS318" s="31">
        <v>2</v>
      </c>
      <c r="NU318" s="31">
        <v>2</v>
      </c>
      <c r="NW318" s="31">
        <v>2</v>
      </c>
      <c r="NY318" s="31">
        <v>2</v>
      </c>
      <c r="OA318" s="31">
        <v>2</v>
      </c>
      <c r="OC318" s="31">
        <v>2</v>
      </c>
      <c r="OE318" s="31">
        <v>2</v>
      </c>
      <c r="OG318" s="31">
        <v>2</v>
      </c>
      <c r="OI318" s="31">
        <v>2</v>
      </c>
      <c r="OK318" s="31">
        <v>2</v>
      </c>
      <c r="OM318" s="31">
        <v>2</v>
      </c>
      <c r="OO318" s="31">
        <v>2</v>
      </c>
      <c r="OQ318" s="31" t="s">
        <v>355</v>
      </c>
      <c r="OS318" s="31">
        <v>2</v>
      </c>
      <c r="OU318" s="31">
        <v>2</v>
      </c>
      <c r="OW318" s="31">
        <v>2</v>
      </c>
      <c r="OY318" s="31">
        <v>2</v>
      </c>
      <c r="PA318" s="31">
        <v>2</v>
      </c>
      <c r="PC318" s="31">
        <v>2</v>
      </c>
      <c r="PE318" s="31">
        <v>2</v>
      </c>
      <c r="PG318" s="31">
        <v>2</v>
      </c>
      <c r="PI318" s="31">
        <v>2</v>
      </c>
      <c r="PK318" s="31">
        <v>2</v>
      </c>
      <c r="PM318" s="31">
        <v>2</v>
      </c>
      <c r="PO318" s="31">
        <v>2</v>
      </c>
      <c r="PQ318" s="31">
        <v>2</v>
      </c>
      <c r="PS318" s="31">
        <v>2</v>
      </c>
      <c r="PU318" s="31">
        <v>2</v>
      </c>
      <c r="PW318" s="31">
        <v>2</v>
      </c>
      <c r="PY318" s="31">
        <v>2</v>
      </c>
      <c r="QA318" s="31">
        <v>2</v>
      </c>
      <c r="QC318" s="31">
        <v>2</v>
      </c>
      <c r="QE318" s="31">
        <v>2</v>
      </c>
      <c r="QG318" s="31">
        <v>2</v>
      </c>
      <c r="QI318" s="31" t="s">
        <v>355</v>
      </c>
      <c r="QK318" s="31">
        <v>1</v>
      </c>
      <c r="QL318" s="31">
        <v>2</v>
      </c>
      <c r="QM318" s="31">
        <v>2</v>
      </c>
      <c r="QN318" s="31">
        <v>2</v>
      </c>
      <c r="QO318" s="31">
        <v>2</v>
      </c>
      <c r="QP318" s="31">
        <v>2</v>
      </c>
      <c r="QQ318" s="31">
        <v>2</v>
      </c>
      <c r="QR318" s="31">
        <v>2</v>
      </c>
      <c r="QS318" s="31">
        <v>2</v>
      </c>
      <c r="QT318" s="31">
        <v>2</v>
      </c>
      <c r="QU318" s="31">
        <v>2</v>
      </c>
      <c r="QV318" s="31">
        <v>2</v>
      </c>
      <c r="QW318" s="31">
        <v>2</v>
      </c>
      <c r="QX318" s="31">
        <v>2</v>
      </c>
      <c r="QY318" s="31">
        <v>2</v>
      </c>
      <c r="QZ318" s="31">
        <v>2</v>
      </c>
      <c r="RA318" s="31">
        <v>2</v>
      </c>
      <c r="RB318" s="31">
        <v>2</v>
      </c>
      <c r="RC318" s="31">
        <v>2</v>
      </c>
      <c r="RD318" s="31">
        <v>2</v>
      </c>
      <c r="RE318" s="31">
        <v>2</v>
      </c>
      <c r="RF318" s="31">
        <v>2</v>
      </c>
      <c r="RG318" s="31">
        <v>2</v>
      </c>
      <c r="RH318" s="31">
        <v>2</v>
      </c>
      <c r="RI318" s="31">
        <v>2</v>
      </c>
      <c r="RJ318" s="31">
        <v>2</v>
      </c>
      <c r="RK318" s="31">
        <v>2</v>
      </c>
      <c r="RL318" s="31">
        <v>2</v>
      </c>
      <c r="RM318" s="31">
        <v>2</v>
      </c>
      <c r="RN318" s="31">
        <v>2</v>
      </c>
      <c r="RO318" s="31">
        <v>1</v>
      </c>
      <c r="RP318" s="31">
        <v>2</v>
      </c>
      <c r="RQ318" s="31">
        <v>2</v>
      </c>
      <c r="RR318" s="31">
        <v>1</v>
      </c>
      <c r="RS318" s="31">
        <v>1</v>
      </c>
      <c r="RT318" s="31" t="s">
        <v>1778</v>
      </c>
      <c r="RU318" s="31" t="s">
        <v>1778</v>
      </c>
      <c r="RX318" s="31">
        <v>5</v>
      </c>
      <c r="RY318" s="31">
        <v>2</v>
      </c>
      <c r="RZ318" s="31">
        <v>2</v>
      </c>
      <c r="SA318" s="31">
        <v>2</v>
      </c>
      <c r="SB318" s="31">
        <v>2</v>
      </c>
      <c r="SC318" s="31">
        <v>2</v>
      </c>
      <c r="SD318" s="31">
        <v>5</v>
      </c>
      <c r="SE318" s="31">
        <v>2</v>
      </c>
      <c r="SF318" s="31">
        <v>2</v>
      </c>
      <c r="SG318" s="31">
        <v>2</v>
      </c>
      <c r="SH318" s="31">
        <v>2</v>
      </c>
      <c r="SI318" s="31">
        <v>2</v>
      </c>
      <c r="SJ318" s="31">
        <v>2</v>
      </c>
      <c r="SK318" s="31">
        <v>2</v>
      </c>
      <c r="SL318" s="31">
        <v>2</v>
      </c>
      <c r="SM318" s="31" t="s">
        <v>1442</v>
      </c>
      <c r="SO318" s="31">
        <v>2</v>
      </c>
      <c r="SP318" s="31">
        <v>2</v>
      </c>
      <c r="SQ318" s="31">
        <v>2</v>
      </c>
      <c r="SR318" s="31">
        <v>1</v>
      </c>
      <c r="SS318" s="31">
        <v>1</v>
      </c>
      <c r="ST318" s="31">
        <v>1</v>
      </c>
      <c r="SU318" s="31">
        <v>1</v>
      </c>
      <c r="SV318" s="31">
        <v>1</v>
      </c>
      <c r="SZ318" s="31">
        <v>2</v>
      </c>
      <c r="TA318" s="31">
        <v>2</v>
      </c>
      <c r="TB318" s="31">
        <v>2</v>
      </c>
      <c r="TC318" s="31">
        <v>2</v>
      </c>
      <c r="TD318" s="31">
        <v>2</v>
      </c>
      <c r="TE318" s="31">
        <v>2</v>
      </c>
      <c r="TF318" s="31">
        <v>2</v>
      </c>
      <c r="TG318" s="31">
        <v>2</v>
      </c>
      <c r="TH318" s="31" t="s">
        <v>1442</v>
      </c>
      <c r="TJ318" s="31" t="s">
        <v>1442</v>
      </c>
      <c r="TQ318" s="31">
        <v>0</v>
      </c>
      <c r="TS318" s="31">
        <v>2</v>
      </c>
      <c r="TT318" s="31">
        <v>2</v>
      </c>
      <c r="TU318" s="31">
        <v>2</v>
      </c>
      <c r="TV318" s="31">
        <v>1</v>
      </c>
      <c r="TW318" s="31">
        <v>1</v>
      </c>
      <c r="TX318" s="31">
        <v>1</v>
      </c>
      <c r="TY318" s="31">
        <v>1</v>
      </c>
      <c r="TZ318" s="31">
        <v>1</v>
      </c>
      <c r="UA318" s="31">
        <v>1</v>
      </c>
    </row>
    <row r="319" spans="1:547" s="31" customFormat="1" ht="13.5" customHeight="1">
      <c r="A319" s="31">
        <f t="shared" si="4"/>
        <v>317</v>
      </c>
      <c r="B319" s="31">
        <v>318</v>
      </c>
      <c r="C319" s="31">
        <v>16</v>
      </c>
      <c r="D319" s="31" t="s">
        <v>1543</v>
      </c>
      <c r="E319" s="31" t="s">
        <v>1779</v>
      </c>
      <c r="H319" s="31">
        <v>42212</v>
      </c>
      <c r="I319" s="31">
        <v>25612</v>
      </c>
      <c r="J319" s="31">
        <v>2</v>
      </c>
      <c r="K319" s="31">
        <v>1</v>
      </c>
      <c r="L319" s="31">
        <v>2</v>
      </c>
      <c r="M319" s="31">
        <v>1</v>
      </c>
      <c r="N319" s="31">
        <v>2</v>
      </c>
      <c r="O319" s="31">
        <v>1</v>
      </c>
      <c r="P319" s="31">
        <v>2</v>
      </c>
      <c r="Q319" s="31">
        <v>1</v>
      </c>
      <c r="R319" s="31">
        <v>38869</v>
      </c>
      <c r="S319" s="31">
        <v>38899</v>
      </c>
      <c r="T319" s="31">
        <v>41456</v>
      </c>
      <c r="W319" s="31">
        <v>1</v>
      </c>
      <c r="X319" s="31">
        <v>2</v>
      </c>
      <c r="Y319" s="31">
        <v>2</v>
      </c>
      <c r="Z319" s="31">
        <v>2</v>
      </c>
      <c r="AA319" s="31">
        <v>2</v>
      </c>
      <c r="AB319" s="31">
        <v>2</v>
      </c>
      <c r="AC319" s="31">
        <v>2</v>
      </c>
      <c r="AD319" s="31">
        <v>2</v>
      </c>
      <c r="AE319" s="31">
        <v>2</v>
      </c>
      <c r="AF319" s="31">
        <v>2</v>
      </c>
      <c r="AG319" s="31">
        <v>1</v>
      </c>
      <c r="AH319" s="31">
        <v>1</v>
      </c>
      <c r="AI319" s="31">
        <v>6</v>
      </c>
      <c r="AJ319" s="31">
        <v>2</v>
      </c>
      <c r="AK319" s="31">
        <v>4</v>
      </c>
      <c r="AL319" s="31">
        <v>2</v>
      </c>
      <c r="AN319" s="31">
        <v>2</v>
      </c>
      <c r="AO319" s="31">
        <v>2</v>
      </c>
      <c r="AP319" s="31">
        <v>2</v>
      </c>
      <c r="AQ319" s="31">
        <v>2</v>
      </c>
      <c r="AR319" s="31">
        <v>1</v>
      </c>
      <c r="AS319" s="31">
        <v>2</v>
      </c>
      <c r="AT319" s="31">
        <v>2</v>
      </c>
      <c r="AU319" s="31">
        <v>2</v>
      </c>
      <c r="AW319" s="31">
        <v>2</v>
      </c>
      <c r="AX319" s="31">
        <v>2</v>
      </c>
      <c r="AY319" s="31">
        <v>2</v>
      </c>
      <c r="AZ319" s="31">
        <v>1</v>
      </c>
      <c r="BA319" s="31">
        <v>1</v>
      </c>
      <c r="BB319" s="31">
        <v>2</v>
      </c>
      <c r="BD319" s="31">
        <v>1</v>
      </c>
      <c r="BE319" s="31">
        <v>2</v>
      </c>
      <c r="BF319" s="31">
        <v>2</v>
      </c>
      <c r="BG319" s="31">
        <v>1</v>
      </c>
      <c r="BH319" s="31">
        <v>2</v>
      </c>
      <c r="BI319" s="31">
        <v>2</v>
      </c>
      <c r="BK319" s="31">
        <v>2</v>
      </c>
      <c r="BL319" s="31">
        <v>2</v>
      </c>
      <c r="BM319" s="31">
        <v>2</v>
      </c>
      <c r="BN319" s="31">
        <v>2</v>
      </c>
      <c r="BO319" s="31">
        <v>2</v>
      </c>
      <c r="BP319" s="31">
        <v>2</v>
      </c>
      <c r="BQ319" s="31">
        <v>2</v>
      </c>
      <c r="BT319" s="31">
        <v>2</v>
      </c>
      <c r="BU319" s="31">
        <v>1</v>
      </c>
      <c r="BV319" s="31">
        <v>2</v>
      </c>
      <c r="BW319" s="31">
        <v>1</v>
      </c>
      <c r="BX319" s="31">
        <v>2</v>
      </c>
      <c r="BY319" s="31">
        <v>1</v>
      </c>
      <c r="BZ319" s="31">
        <v>2</v>
      </c>
      <c r="CA319" s="31">
        <v>2</v>
      </c>
      <c r="CB319" s="31">
        <v>2</v>
      </c>
      <c r="CC319" s="31">
        <v>2</v>
      </c>
      <c r="CD319" s="31">
        <v>1</v>
      </c>
      <c r="CH319" s="31">
        <v>1</v>
      </c>
      <c r="CM319" s="31">
        <v>5</v>
      </c>
      <c r="CN319" s="31">
        <v>7</v>
      </c>
      <c r="CO319" s="31">
        <v>12</v>
      </c>
      <c r="CP319" s="31">
        <v>14</v>
      </c>
      <c r="DA319" s="31">
        <v>2</v>
      </c>
      <c r="DF319" s="31">
        <v>4</v>
      </c>
      <c r="DG319" s="31">
        <v>4</v>
      </c>
      <c r="DH319" s="31">
        <v>4</v>
      </c>
      <c r="DI319" s="31">
        <v>3</v>
      </c>
      <c r="DJ319" s="31">
        <v>3</v>
      </c>
      <c r="DK319" s="31">
        <v>3</v>
      </c>
      <c r="DL319" s="31">
        <v>3</v>
      </c>
      <c r="DM319" s="31">
        <v>4</v>
      </c>
      <c r="DN319" s="31">
        <v>4</v>
      </c>
      <c r="DO319" s="31">
        <v>4</v>
      </c>
      <c r="DP319" s="31">
        <v>4</v>
      </c>
      <c r="DQ319" s="31">
        <v>4</v>
      </c>
      <c r="DR319" s="31">
        <v>44</v>
      </c>
      <c r="DS319" s="31">
        <v>3.6419383787017597E-2</v>
      </c>
      <c r="DT319" s="31">
        <v>80</v>
      </c>
      <c r="DU319" s="31">
        <v>30</v>
      </c>
      <c r="DV319" s="31">
        <v>200</v>
      </c>
      <c r="DW319" s="31" t="s">
        <v>1545</v>
      </c>
      <c r="DX319" s="31">
        <v>4.4000000000000004</v>
      </c>
      <c r="DY319" s="31">
        <v>3.5</v>
      </c>
      <c r="DZ319" s="31">
        <v>5</v>
      </c>
      <c r="EA319" s="31" t="s">
        <v>1558</v>
      </c>
      <c r="EB319" s="31">
        <v>0.85</v>
      </c>
      <c r="EC319" s="31">
        <v>0.7</v>
      </c>
      <c r="ED319" s="31">
        <v>1.25</v>
      </c>
      <c r="EE319" s="31" t="s">
        <v>1546</v>
      </c>
      <c r="EF319" s="31">
        <v>256</v>
      </c>
      <c r="EG319" s="31">
        <v>0</v>
      </c>
      <c r="EH319" s="31">
        <v>200</v>
      </c>
      <c r="EI319" s="31" t="s">
        <v>1546</v>
      </c>
      <c r="EJ319" s="31">
        <v>60</v>
      </c>
      <c r="EK319" s="31">
        <v>60</v>
      </c>
      <c r="EM319" s="31" t="s">
        <v>1546</v>
      </c>
      <c r="EN319" s="31">
        <v>176</v>
      </c>
      <c r="EO319" s="31">
        <v>60</v>
      </c>
      <c r="EP319" s="31">
        <v>100</v>
      </c>
      <c r="EQ319" s="31" t="s">
        <v>1546</v>
      </c>
      <c r="ER319" s="31">
        <v>99</v>
      </c>
      <c r="ES319" s="31">
        <v>35</v>
      </c>
      <c r="ET319" s="31">
        <v>150</v>
      </c>
      <c r="EU319" s="31" t="s">
        <v>1546</v>
      </c>
      <c r="EV319" s="31">
        <v>1</v>
      </c>
      <c r="EW319" s="31">
        <v>2</v>
      </c>
      <c r="EX319" s="31">
        <v>1</v>
      </c>
      <c r="EY319" s="31">
        <v>2</v>
      </c>
      <c r="EZ319" s="31">
        <v>1</v>
      </c>
      <c r="FA319" s="31">
        <v>1</v>
      </c>
      <c r="FD319" s="31">
        <v>104</v>
      </c>
      <c r="FE319" s="31">
        <v>94</v>
      </c>
      <c r="FF319" s="31">
        <v>0.84</v>
      </c>
      <c r="FG319" s="31">
        <v>0.5</v>
      </c>
      <c r="FH319" s="31">
        <v>90</v>
      </c>
      <c r="FK319" s="31">
        <v>1</v>
      </c>
      <c r="FL319" s="31">
        <v>2</v>
      </c>
      <c r="FM319" s="31">
        <v>1</v>
      </c>
      <c r="FN319" s="31">
        <v>2</v>
      </c>
      <c r="FO319" s="31">
        <v>2</v>
      </c>
      <c r="FP319" s="31">
        <v>2</v>
      </c>
      <c r="FQ319" s="31">
        <v>2</v>
      </c>
      <c r="FR319" s="31">
        <v>2</v>
      </c>
      <c r="FS319" s="31">
        <v>4</v>
      </c>
      <c r="FT319" s="31">
        <v>2</v>
      </c>
      <c r="FU319" s="31">
        <v>2</v>
      </c>
      <c r="FV319" s="31">
        <v>2</v>
      </c>
      <c r="FW319" s="31">
        <v>1</v>
      </c>
      <c r="FX319" s="31">
        <v>1</v>
      </c>
      <c r="FY319" s="31">
        <v>2</v>
      </c>
      <c r="GA319" s="31">
        <v>2</v>
      </c>
      <c r="GB319" s="31">
        <v>2</v>
      </c>
      <c r="GC319" s="31">
        <v>2</v>
      </c>
      <c r="GE319" s="31">
        <v>2</v>
      </c>
      <c r="GH319" s="31">
        <v>2</v>
      </c>
      <c r="GJ319" s="31">
        <v>2</v>
      </c>
      <c r="GL319" s="31">
        <v>1</v>
      </c>
      <c r="GM319" s="31">
        <v>41518</v>
      </c>
      <c r="GO319" s="31">
        <v>2</v>
      </c>
      <c r="GQ319" s="31">
        <v>2</v>
      </c>
      <c r="GS319" s="31">
        <v>2</v>
      </c>
      <c r="GU319" s="31">
        <v>2</v>
      </c>
      <c r="GW319" s="31">
        <v>2</v>
      </c>
      <c r="GY319" s="31">
        <v>2</v>
      </c>
      <c r="HA319" s="31">
        <v>2</v>
      </c>
      <c r="HB319" s="31" t="s">
        <v>355</v>
      </c>
      <c r="HM319" s="31">
        <v>2</v>
      </c>
      <c r="HP319" s="31">
        <v>2</v>
      </c>
      <c r="HQ319" s="31">
        <v>2</v>
      </c>
      <c r="HR319" s="31">
        <v>2</v>
      </c>
      <c r="HS319" s="31">
        <v>2</v>
      </c>
      <c r="HT319" s="31">
        <v>2</v>
      </c>
      <c r="HU319" s="31">
        <v>2</v>
      </c>
      <c r="HV319" s="31">
        <v>2</v>
      </c>
      <c r="HZ319" s="31">
        <v>2</v>
      </c>
      <c r="IA319" s="31">
        <v>2</v>
      </c>
      <c r="IB319" s="31">
        <v>2</v>
      </c>
      <c r="IC319" s="31">
        <v>2</v>
      </c>
      <c r="ID319" s="31">
        <v>2</v>
      </c>
      <c r="IE319" s="31">
        <v>2</v>
      </c>
      <c r="IF319" s="31">
        <v>2</v>
      </c>
      <c r="IJ319" s="31">
        <v>2</v>
      </c>
      <c r="IK319" s="31">
        <v>2</v>
      </c>
      <c r="IL319" s="31">
        <v>2</v>
      </c>
      <c r="IM319" s="31">
        <v>2</v>
      </c>
      <c r="IN319" s="31">
        <v>2</v>
      </c>
      <c r="IO319" s="31">
        <v>2</v>
      </c>
      <c r="IP319" s="31">
        <v>2</v>
      </c>
      <c r="IT319" s="31">
        <v>2</v>
      </c>
      <c r="IU319" s="31">
        <v>2</v>
      </c>
      <c r="IV319" s="31">
        <v>2</v>
      </c>
      <c r="IW319" s="31">
        <v>2</v>
      </c>
      <c r="IX319" s="31">
        <v>2</v>
      </c>
      <c r="IY319" s="31">
        <v>2</v>
      </c>
      <c r="IZ319" s="31">
        <v>2</v>
      </c>
      <c r="JD319" s="31">
        <v>2</v>
      </c>
      <c r="JE319" s="31">
        <v>2</v>
      </c>
      <c r="JF319" s="31">
        <v>2</v>
      </c>
      <c r="JG319" s="31">
        <v>2</v>
      </c>
      <c r="JH319" s="31">
        <v>2</v>
      </c>
      <c r="JI319" s="31">
        <v>2</v>
      </c>
      <c r="JJ319" s="31">
        <v>2</v>
      </c>
      <c r="JN319" s="31" t="s">
        <v>1780</v>
      </c>
      <c r="JZ319" s="31">
        <v>1</v>
      </c>
      <c r="KC319" s="31">
        <v>1</v>
      </c>
      <c r="LA319" s="31" t="s">
        <v>373</v>
      </c>
      <c r="LC319" s="31">
        <v>2</v>
      </c>
      <c r="LE319" s="31" t="s">
        <v>370</v>
      </c>
      <c r="LF319" s="31">
        <v>2</v>
      </c>
      <c r="LG319" s="31">
        <v>2</v>
      </c>
      <c r="LH319" s="31">
        <v>1</v>
      </c>
      <c r="LI319" s="31">
        <v>2</v>
      </c>
      <c r="LK319" s="31">
        <v>2</v>
      </c>
      <c r="LM319" s="31">
        <v>2</v>
      </c>
      <c r="LO319" s="31">
        <v>2</v>
      </c>
      <c r="LQ319" s="31">
        <v>2</v>
      </c>
      <c r="LS319" s="31">
        <v>2</v>
      </c>
      <c r="LU319" s="31">
        <v>2</v>
      </c>
      <c r="LW319" s="31">
        <v>2</v>
      </c>
      <c r="LY319" s="31">
        <v>2</v>
      </c>
      <c r="MA319" s="31">
        <v>1</v>
      </c>
      <c r="MB319" s="31">
        <v>15</v>
      </c>
      <c r="MC319" s="31">
        <v>2</v>
      </c>
      <c r="ME319" s="31">
        <v>1</v>
      </c>
      <c r="MF319" s="31">
        <v>15</v>
      </c>
      <c r="MG319" s="31">
        <v>2</v>
      </c>
      <c r="MI319" s="31">
        <v>2</v>
      </c>
      <c r="MK319" s="31">
        <v>2</v>
      </c>
      <c r="MM319" s="31">
        <v>2</v>
      </c>
      <c r="MO319" s="31">
        <v>2</v>
      </c>
      <c r="MQ319" s="31">
        <v>2</v>
      </c>
      <c r="MS319" s="31">
        <v>2</v>
      </c>
      <c r="MU319" s="31">
        <v>2</v>
      </c>
      <c r="MW319" s="31">
        <v>2</v>
      </c>
      <c r="MY319" s="31" t="s">
        <v>355</v>
      </c>
      <c r="NA319" s="31">
        <v>2</v>
      </c>
      <c r="NC319" s="31">
        <v>2</v>
      </c>
      <c r="NE319" s="31">
        <v>2</v>
      </c>
      <c r="NG319" s="31">
        <v>1</v>
      </c>
      <c r="NH319" s="31">
        <v>15</v>
      </c>
      <c r="NI319" s="31">
        <v>2</v>
      </c>
      <c r="NK319" s="31">
        <v>2</v>
      </c>
      <c r="NM319" s="31">
        <v>2</v>
      </c>
      <c r="NO319" s="31">
        <v>1</v>
      </c>
      <c r="NP319" s="31">
        <v>15</v>
      </c>
      <c r="NQ319" s="31">
        <v>2</v>
      </c>
      <c r="NS319" s="31">
        <v>2</v>
      </c>
      <c r="NU319" s="31">
        <v>2</v>
      </c>
      <c r="NW319" s="31">
        <v>2</v>
      </c>
      <c r="NY319" s="31">
        <v>2</v>
      </c>
      <c r="OA319" s="31">
        <v>2</v>
      </c>
      <c r="OC319" s="31">
        <v>2</v>
      </c>
      <c r="OE319" s="31">
        <v>2</v>
      </c>
      <c r="OG319" s="31">
        <v>2</v>
      </c>
      <c r="OI319" s="31">
        <v>2</v>
      </c>
      <c r="OK319" s="31">
        <v>2</v>
      </c>
      <c r="OM319" s="31">
        <v>2</v>
      </c>
      <c r="OO319" s="31">
        <v>2</v>
      </c>
      <c r="OQ319" s="31" t="s">
        <v>355</v>
      </c>
      <c r="OS319" s="31">
        <v>2</v>
      </c>
      <c r="OU319" s="31">
        <v>2</v>
      </c>
      <c r="OW319" s="31">
        <v>2</v>
      </c>
      <c r="OY319" s="31">
        <v>2</v>
      </c>
      <c r="PA319" s="31">
        <v>2</v>
      </c>
      <c r="PC319" s="31">
        <v>2</v>
      </c>
      <c r="PE319" s="31">
        <v>2</v>
      </c>
      <c r="PG319" s="31">
        <v>2</v>
      </c>
      <c r="PI319" s="31">
        <v>2</v>
      </c>
      <c r="PK319" s="31">
        <v>2</v>
      </c>
      <c r="PM319" s="31">
        <v>2</v>
      </c>
      <c r="PO319" s="31">
        <v>2</v>
      </c>
      <c r="PQ319" s="31">
        <v>2</v>
      </c>
      <c r="PS319" s="31">
        <v>2</v>
      </c>
      <c r="PU319" s="31">
        <v>2</v>
      </c>
      <c r="PW319" s="31">
        <v>2</v>
      </c>
      <c r="PY319" s="31">
        <v>2</v>
      </c>
      <c r="QA319" s="31">
        <v>2</v>
      </c>
      <c r="QC319" s="31">
        <v>2</v>
      </c>
      <c r="QE319" s="31">
        <v>2</v>
      </c>
      <c r="QG319" s="31">
        <v>2</v>
      </c>
      <c r="QI319" s="31" t="s">
        <v>355</v>
      </c>
      <c r="QK319" s="31">
        <v>1</v>
      </c>
      <c r="QL319" s="31">
        <v>2</v>
      </c>
      <c r="QM319" s="31">
        <v>2</v>
      </c>
      <c r="QN319" s="31">
        <v>2</v>
      </c>
      <c r="QO319" s="31">
        <v>2</v>
      </c>
      <c r="QP319" s="31">
        <v>2</v>
      </c>
      <c r="QQ319" s="31">
        <v>2</v>
      </c>
      <c r="QR319" s="31">
        <v>2</v>
      </c>
      <c r="QS319" s="31">
        <v>2</v>
      </c>
      <c r="QT319" s="31">
        <v>2</v>
      </c>
      <c r="QU319" s="31">
        <v>2</v>
      </c>
      <c r="QV319" s="31">
        <v>2</v>
      </c>
      <c r="QW319" s="31">
        <v>2</v>
      </c>
      <c r="QX319" s="31">
        <v>2</v>
      </c>
      <c r="QY319" s="31">
        <v>2</v>
      </c>
      <c r="QZ319" s="31">
        <v>2</v>
      </c>
      <c r="RA319" s="31">
        <v>2</v>
      </c>
      <c r="RB319" s="31">
        <v>1</v>
      </c>
      <c r="RC319" s="31">
        <v>2</v>
      </c>
      <c r="RD319" s="31">
        <v>2</v>
      </c>
      <c r="RE319" s="31">
        <v>2</v>
      </c>
      <c r="RF319" s="31">
        <v>2</v>
      </c>
      <c r="RG319" s="31">
        <v>2</v>
      </c>
      <c r="RH319" s="31">
        <v>2</v>
      </c>
      <c r="RI319" s="31">
        <v>2</v>
      </c>
      <c r="RJ319" s="31">
        <v>2</v>
      </c>
      <c r="RK319" s="31">
        <v>2</v>
      </c>
      <c r="RL319" s="31">
        <v>2</v>
      </c>
      <c r="RM319" s="31">
        <v>2</v>
      </c>
      <c r="RN319" s="31">
        <v>2</v>
      </c>
      <c r="RO319" s="31">
        <v>2</v>
      </c>
      <c r="RP319" s="31">
        <v>2</v>
      </c>
      <c r="RQ319" s="31">
        <v>2</v>
      </c>
      <c r="RR319" s="31">
        <v>2</v>
      </c>
      <c r="RS319" s="31">
        <v>2</v>
      </c>
      <c r="RT319" s="31" t="s">
        <v>1454</v>
      </c>
      <c r="RU319" s="31" t="s">
        <v>1781</v>
      </c>
      <c r="RX319" s="31">
        <v>2</v>
      </c>
      <c r="RY319" s="31">
        <v>1</v>
      </c>
      <c r="RZ319" s="31">
        <v>1</v>
      </c>
      <c r="SA319" s="31">
        <v>2</v>
      </c>
      <c r="SB319" s="31">
        <v>1</v>
      </c>
      <c r="SC319" s="31">
        <v>2</v>
      </c>
      <c r="SD319" s="31">
        <v>2</v>
      </c>
      <c r="SE319" s="31">
        <v>1</v>
      </c>
      <c r="SF319" s="31">
        <v>1</v>
      </c>
      <c r="SG319" s="31">
        <v>2</v>
      </c>
      <c r="SH319" s="31">
        <v>1</v>
      </c>
      <c r="SI319" s="31">
        <v>2</v>
      </c>
      <c r="SJ319" s="31">
        <v>2</v>
      </c>
      <c r="SK319" s="31">
        <v>2</v>
      </c>
      <c r="SL319" s="31">
        <v>2</v>
      </c>
      <c r="SM319" s="31" t="s">
        <v>1550</v>
      </c>
      <c r="SO319" s="31">
        <v>2</v>
      </c>
      <c r="SP319" s="31">
        <v>2</v>
      </c>
      <c r="SQ319" s="31">
        <v>2</v>
      </c>
      <c r="SR319" s="31">
        <v>2</v>
      </c>
      <c r="SS319" s="31">
        <v>2</v>
      </c>
      <c r="ST319" s="31">
        <v>2</v>
      </c>
      <c r="SU319" s="31">
        <v>2</v>
      </c>
      <c r="SV319" s="31">
        <v>2</v>
      </c>
      <c r="SW319" s="31" t="s">
        <v>1430</v>
      </c>
      <c r="SX319" s="31">
        <v>4</v>
      </c>
      <c r="SZ319" s="31">
        <v>2</v>
      </c>
      <c r="TA319" s="31">
        <v>2</v>
      </c>
      <c r="TB319" s="31">
        <v>2</v>
      </c>
      <c r="TC319" s="31">
        <v>2</v>
      </c>
      <c r="TD319" s="31">
        <v>2</v>
      </c>
      <c r="TE319" s="31">
        <v>2</v>
      </c>
      <c r="TF319" s="31">
        <v>2</v>
      </c>
      <c r="TG319" s="31">
        <v>2</v>
      </c>
      <c r="TH319" s="31" t="s">
        <v>1782</v>
      </c>
      <c r="TJ319" s="31" t="s">
        <v>1550</v>
      </c>
      <c r="TK319" s="31" t="s">
        <v>1430</v>
      </c>
      <c r="TL319" s="31" t="s">
        <v>1783</v>
      </c>
      <c r="TQ319" s="31">
        <v>84</v>
      </c>
      <c r="TS319" s="31">
        <v>2</v>
      </c>
      <c r="TT319" s="31">
        <v>2</v>
      </c>
      <c r="TU319" s="31">
        <v>2</v>
      </c>
      <c r="TV319" s="31">
        <v>2</v>
      </c>
      <c r="TW319" s="31">
        <v>1</v>
      </c>
      <c r="TX319" s="31">
        <v>2</v>
      </c>
      <c r="TY319" s="31">
        <v>2</v>
      </c>
      <c r="TZ319" s="31">
        <v>1</v>
      </c>
      <c r="UA319" s="31">
        <v>1</v>
      </c>
    </row>
    <row r="320" spans="1:547" s="31" customFormat="1" ht="13.5" customHeight="1">
      <c r="A320" s="31">
        <f t="shared" si="4"/>
        <v>318</v>
      </c>
      <c r="B320" s="31">
        <v>319</v>
      </c>
      <c r="C320" s="31">
        <v>17</v>
      </c>
      <c r="D320" s="31" t="s">
        <v>1543</v>
      </c>
      <c r="E320" s="31" t="s">
        <v>1784</v>
      </c>
      <c r="H320" s="31">
        <v>42305</v>
      </c>
      <c r="I320" s="31">
        <v>20343</v>
      </c>
      <c r="J320" s="31">
        <v>2</v>
      </c>
      <c r="K320" s="31">
        <v>1</v>
      </c>
      <c r="L320" s="31">
        <v>2</v>
      </c>
      <c r="M320" s="31">
        <v>1</v>
      </c>
      <c r="N320" s="31">
        <v>2</v>
      </c>
      <c r="O320" s="31">
        <v>1</v>
      </c>
      <c r="P320" s="31">
        <v>2</v>
      </c>
      <c r="Q320" s="31">
        <v>1</v>
      </c>
      <c r="R320" s="31">
        <v>41640</v>
      </c>
      <c r="S320" s="31">
        <v>41699</v>
      </c>
      <c r="T320" s="31">
        <v>42186</v>
      </c>
      <c r="V320" s="31">
        <v>42494</v>
      </c>
      <c r="W320" s="31">
        <v>1</v>
      </c>
      <c r="X320" s="31">
        <v>2</v>
      </c>
      <c r="Y320" s="31">
        <v>2</v>
      </c>
      <c r="Z320" s="31">
        <v>2</v>
      </c>
      <c r="AA320" s="31">
        <v>2</v>
      </c>
      <c r="AB320" s="31">
        <v>2</v>
      </c>
      <c r="AC320" s="31">
        <v>2</v>
      </c>
      <c r="AD320" s="31">
        <v>1</v>
      </c>
      <c r="AE320" s="31">
        <v>3</v>
      </c>
      <c r="AF320" s="31">
        <v>2</v>
      </c>
      <c r="AG320" s="31">
        <v>1</v>
      </c>
      <c r="AH320" s="31">
        <v>2</v>
      </c>
      <c r="AI320" s="31">
        <v>2</v>
      </c>
      <c r="AJ320" s="31">
        <v>1</v>
      </c>
      <c r="AK320" s="31">
        <v>4</v>
      </c>
      <c r="AL320" s="31">
        <v>2</v>
      </c>
      <c r="AN320" s="31">
        <v>1</v>
      </c>
      <c r="AO320" s="31">
        <v>2</v>
      </c>
      <c r="AP320" s="31">
        <v>1</v>
      </c>
      <c r="AQ320" s="31">
        <v>1</v>
      </c>
      <c r="AR320" s="31">
        <v>1</v>
      </c>
      <c r="AS320" s="31">
        <v>1</v>
      </c>
      <c r="AT320" s="31">
        <v>2</v>
      </c>
      <c r="AU320" s="31">
        <v>1</v>
      </c>
      <c r="AW320" s="31">
        <v>1</v>
      </c>
      <c r="AX320" s="31">
        <v>2</v>
      </c>
      <c r="AY320" s="31">
        <v>1</v>
      </c>
      <c r="AZ320" s="31">
        <v>1</v>
      </c>
      <c r="BA320" s="31">
        <v>1</v>
      </c>
      <c r="BB320" s="31">
        <v>2</v>
      </c>
      <c r="BD320" s="31">
        <v>1</v>
      </c>
      <c r="BE320" s="31">
        <v>2</v>
      </c>
      <c r="BF320" s="31">
        <v>2</v>
      </c>
      <c r="BG320" s="31">
        <v>1</v>
      </c>
      <c r="BH320" s="31">
        <v>1</v>
      </c>
      <c r="BI320" s="31">
        <v>2</v>
      </c>
      <c r="BK320" s="31">
        <v>1</v>
      </c>
      <c r="BL320" s="31">
        <v>2</v>
      </c>
      <c r="BM320" s="31">
        <v>2</v>
      </c>
      <c r="BN320" s="31">
        <v>1</v>
      </c>
      <c r="BO320" s="31">
        <v>2</v>
      </c>
      <c r="BP320" s="31">
        <v>1</v>
      </c>
      <c r="BQ320" s="31">
        <v>2</v>
      </c>
      <c r="BT320" s="31">
        <v>1</v>
      </c>
      <c r="BU320" s="31">
        <v>2</v>
      </c>
      <c r="BV320" s="31">
        <v>2</v>
      </c>
      <c r="BW320" s="31">
        <v>2</v>
      </c>
      <c r="BX320" s="31">
        <v>2</v>
      </c>
      <c r="BY320" s="31">
        <v>1</v>
      </c>
      <c r="BZ320" s="31">
        <v>2</v>
      </c>
      <c r="CA320" s="31">
        <v>2</v>
      </c>
      <c r="CB320" s="31">
        <v>2</v>
      </c>
      <c r="CD320" s="31">
        <v>1</v>
      </c>
      <c r="CH320" s="31">
        <v>1</v>
      </c>
      <c r="CM320" s="31">
        <v>17</v>
      </c>
      <c r="CN320" s="31">
        <v>19</v>
      </c>
      <c r="CO320" s="31">
        <v>23</v>
      </c>
      <c r="CP320" s="31">
        <v>25</v>
      </c>
      <c r="CQ320" s="31">
        <v>1</v>
      </c>
      <c r="CR320" s="31">
        <v>5</v>
      </c>
      <c r="CS320" s="31">
        <v>7</v>
      </c>
      <c r="CT320" s="31">
        <v>11</v>
      </c>
      <c r="CU320" s="31">
        <v>13</v>
      </c>
      <c r="CV320" s="31">
        <v>29</v>
      </c>
      <c r="DA320" s="31">
        <v>4</v>
      </c>
      <c r="DB320" s="31">
        <v>1</v>
      </c>
      <c r="DC320" s="31">
        <v>7</v>
      </c>
      <c r="DD320" s="31">
        <v>2</v>
      </c>
      <c r="DE320" s="31">
        <v>4</v>
      </c>
      <c r="DF320" s="31">
        <v>3</v>
      </c>
      <c r="DG320" s="31">
        <v>2</v>
      </c>
      <c r="DH320" s="31">
        <v>2</v>
      </c>
      <c r="DI320" s="31">
        <v>2</v>
      </c>
      <c r="DJ320" s="31">
        <v>1</v>
      </c>
      <c r="DK320" s="31">
        <v>0</v>
      </c>
      <c r="DL320" s="31">
        <v>1</v>
      </c>
      <c r="DM320" s="31">
        <v>1</v>
      </c>
      <c r="DN320" s="31">
        <v>0</v>
      </c>
      <c r="DO320" s="31">
        <v>2</v>
      </c>
      <c r="DP320" s="31">
        <v>3</v>
      </c>
      <c r="DQ320" s="31">
        <v>4</v>
      </c>
      <c r="DR320" s="31">
        <v>21</v>
      </c>
      <c r="DS320" s="31">
        <v>1.23580827067669</v>
      </c>
      <c r="EB320" s="31">
        <v>0.6</v>
      </c>
      <c r="EC320" s="31">
        <v>0.6</v>
      </c>
      <c r="ED320" s="31">
        <v>1.1000000000000001</v>
      </c>
      <c r="EE320" s="31" t="s">
        <v>1546</v>
      </c>
      <c r="EV320" s="31">
        <v>2</v>
      </c>
      <c r="EW320" s="31">
        <v>2</v>
      </c>
      <c r="EX320" s="31">
        <v>2</v>
      </c>
      <c r="EY320" s="31">
        <v>2</v>
      </c>
      <c r="FC320" s="31">
        <v>1</v>
      </c>
      <c r="FK320" s="31">
        <v>2</v>
      </c>
      <c r="FL320" s="31">
        <v>2</v>
      </c>
      <c r="FM320" s="31">
        <v>1</v>
      </c>
      <c r="FN320" s="31">
        <v>1</v>
      </c>
      <c r="FO320" s="31">
        <v>2</v>
      </c>
      <c r="FP320" s="31">
        <v>2</v>
      </c>
      <c r="FQ320" s="31">
        <v>2</v>
      </c>
      <c r="FR320" s="31">
        <v>2</v>
      </c>
      <c r="FS320" s="31">
        <v>4</v>
      </c>
      <c r="FT320" s="31">
        <v>2</v>
      </c>
      <c r="FU320" s="31">
        <v>2</v>
      </c>
      <c r="FV320" s="31">
        <v>2</v>
      </c>
      <c r="FW320" s="31">
        <v>1</v>
      </c>
      <c r="FX320" s="31">
        <v>1</v>
      </c>
      <c r="FY320" s="31">
        <v>2</v>
      </c>
      <c r="GA320" s="31">
        <v>2</v>
      </c>
      <c r="GB320" s="31">
        <v>2</v>
      </c>
      <c r="GC320" s="31">
        <v>1</v>
      </c>
      <c r="GD320" s="31">
        <v>1975</v>
      </c>
      <c r="GE320" s="31">
        <v>1</v>
      </c>
      <c r="GF320" s="31">
        <v>2000</v>
      </c>
      <c r="GG320" s="31">
        <v>1</v>
      </c>
      <c r="GH320" s="31">
        <v>2</v>
      </c>
      <c r="GJ320" s="31">
        <v>2</v>
      </c>
      <c r="GL320" s="31">
        <v>1</v>
      </c>
      <c r="GM320" s="31">
        <v>42217</v>
      </c>
      <c r="GN320" s="31" t="s">
        <v>1547</v>
      </c>
      <c r="GO320" s="31">
        <v>2</v>
      </c>
      <c r="GQ320" s="31">
        <v>1</v>
      </c>
      <c r="GS320" s="31">
        <v>2</v>
      </c>
      <c r="GU320" s="31">
        <v>2</v>
      </c>
      <c r="GW320" s="31">
        <v>2</v>
      </c>
      <c r="HB320" s="31" t="s">
        <v>355</v>
      </c>
      <c r="HM320" s="31">
        <v>2</v>
      </c>
      <c r="HP320" s="31">
        <v>2</v>
      </c>
      <c r="HQ320" s="31">
        <v>2</v>
      </c>
      <c r="HR320" s="31">
        <v>2</v>
      </c>
      <c r="HS320" s="31">
        <v>2</v>
      </c>
      <c r="HT320" s="31">
        <v>2</v>
      </c>
      <c r="HU320" s="31">
        <v>2</v>
      </c>
      <c r="HV320" s="31">
        <v>2</v>
      </c>
      <c r="HZ320" s="31">
        <v>2</v>
      </c>
      <c r="IA320" s="31">
        <v>2</v>
      </c>
      <c r="IB320" s="31">
        <v>2</v>
      </c>
      <c r="IC320" s="31">
        <v>2</v>
      </c>
      <c r="ID320" s="31">
        <v>2</v>
      </c>
      <c r="IE320" s="31">
        <v>2</v>
      </c>
      <c r="IF320" s="31">
        <v>2</v>
      </c>
      <c r="IJ320" s="31">
        <v>2</v>
      </c>
      <c r="IK320" s="31">
        <v>2</v>
      </c>
      <c r="IL320" s="31">
        <v>2</v>
      </c>
      <c r="IM320" s="31">
        <v>2</v>
      </c>
      <c r="IN320" s="31">
        <v>2</v>
      </c>
      <c r="IO320" s="31">
        <v>2</v>
      </c>
      <c r="IP320" s="31">
        <v>2</v>
      </c>
      <c r="IT320" s="31">
        <v>2</v>
      </c>
      <c r="IU320" s="31">
        <v>2</v>
      </c>
      <c r="IV320" s="31">
        <v>2</v>
      </c>
      <c r="IW320" s="31">
        <v>2</v>
      </c>
      <c r="IX320" s="31">
        <v>2</v>
      </c>
      <c r="IY320" s="31">
        <v>2</v>
      </c>
      <c r="IZ320" s="31">
        <v>2</v>
      </c>
      <c r="JD320" s="31">
        <v>2</v>
      </c>
      <c r="JE320" s="31">
        <v>2</v>
      </c>
      <c r="JF320" s="31">
        <v>2</v>
      </c>
      <c r="JG320" s="31">
        <v>2</v>
      </c>
      <c r="JH320" s="31">
        <v>2</v>
      </c>
      <c r="JI320" s="31">
        <v>2</v>
      </c>
      <c r="JJ320" s="31">
        <v>2</v>
      </c>
      <c r="JN320" s="31" t="s">
        <v>1619</v>
      </c>
      <c r="JZ320" s="31">
        <v>1</v>
      </c>
      <c r="KC320" s="31">
        <v>1</v>
      </c>
      <c r="LA320" s="31" t="s">
        <v>1616</v>
      </c>
      <c r="LC320" s="31">
        <v>2</v>
      </c>
      <c r="LF320" s="31">
        <v>2</v>
      </c>
      <c r="LG320" s="31">
        <v>2</v>
      </c>
      <c r="LH320" s="31">
        <v>1</v>
      </c>
      <c r="LI320" s="31">
        <v>2</v>
      </c>
      <c r="LK320" s="31">
        <v>2</v>
      </c>
      <c r="LM320" s="31">
        <v>2</v>
      </c>
      <c r="LO320" s="31">
        <v>2</v>
      </c>
      <c r="LQ320" s="31">
        <v>2</v>
      </c>
      <c r="LS320" s="31">
        <v>2</v>
      </c>
      <c r="LU320" s="31">
        <v>2</v>
      </c>
      <c r="LW320" s="31">
        <v>2</v>
      </c>
      <c r="LY320" s="31">
        <v>2</v>
      </c>
      <c r="MA320" s="31">
        <v>2</v>
      </c>
      <c r="MC320" s="31">
        <v>2</v>
      </c>
      <c r="ME320" s="31">
        <v>2</v>
      </c>
      <c r="MG320" s="31">
        <v>2</v>
      </c>
      <c r="MI320" s="31">
        <v>2</v>
      </c>
      <c r="MK320" s="31">
        <v>2</v>
      </c>
      <c r="MM320" s="31">
        <v>2</v>
      </c>
      <c r="MO320" s="31">
        <v>2</v>
      </c>
      <c r="MQ320" s="31">
        <v>2</v>
      </c>
      <c r="MS320" s="31">
        <v>2</v>
      </c>
      <c r="MU320" s="31">
        <v>2</v>
      </c>
      <c r="MW320" s="31">
        <v>2</v>
      </c>
      <c r="MY320" s="31" t="s">
        <v>355</v>
      </c>
      <c r="NA320" s="31">
        <v>2</v>
      </c>
      <c r="NC320" s="31">
        <v>2</v>
      </c>
      <c r="NE320" s="31">
        <v>2</v>
      </c>
      <c r="NG320" s="31">
        <v>2</v>
      </c>
      <c r="NI320" s="31">
        <v>2</v>
      </c>
      <c r="NK320" s="31">
        <v>2</v>
      </c>
      <c r="NM320" s="31">
        <v>2</v>
      </c>
      <c r="NO320" s="31">
        <v>2</v>
      </c>
      <c r="NQ320" s="31">
        <v>2</v>
      </c>
      <c r="NS320" s="31">
        <v>2</v>
      </c>
      <c r="NU320" s="31">
        <v>2</v>
      </c>
      <c r="NW320" s="31">
        <v>2</v>
      </c>
      <c r="NY320" s="31">
        <v>2</v>
      </c>
      <c r="OA320" s="31">
        <v>2</v>
      </c>
      <c r="OC320" s="31">
        <v>2</v>
      </c>
      <c r="OE320" s="31">
        <v>2</v>
      </c>
      <c r="OG320" s="31">
        <v>2</v>
      </c>
      <c r="OI320" s="31">
        <v>2</v>
      </c>
      <c r="OK320" s="31">
        <v>2</v>
      </c>
      <c r="OM320" s="31">
        <v>2</v>
      </c>
      <c r="OO320" s="31">
        <v>2</v>
      </c>
      <c r="OQ320" s="31" t="s">
        <v>355</v>
      </c>
      <c r="OS320" s="31">
        <v>2</v>
      </c>
      <c r="OU320" s="31">
        <v>2</v>
      </c>
      <c r="OW320" s="31">
        <v>2</v>
      </c>
      <c r="OY320" s="31">
        <v>1</v>
      </c>
      <c r="OZ320" s="31">
        <v>20</v>
      </c>
      <c r="PA320" s="31">
        <v>2</v>
      </c>
      <c r="PC320" s="31">
        <v>2</v>
      </c>
      <c r="PE320" s="31">
        <v>2</v>
      </c>
      <c r="PG320" s="31">
        <v>2</v>
      </c>
      <c r="PI320" s="31">
        <v>2</v>
      </c>
      <c r="PK320" s="31">
        <v>2</v>
      </c>
      <c r="PM320" s="31">
        <v>2</v>
      </c>
      <c r="PO320" s="31">
        <v>2</v>
      </c>
      <c r="PQ320" s="31">
        <v>2</v>
      </c>
      <c r="PS320" s="31">
        <v>2</v>
      </c>
      <c r="PU320" s="31">
        <v>2</v>
      </c>
      <c r="PW320" s="31">
        <v>2</v>
      </c>
      <c r="PY320" s="31">
        <v>2</v>
      </c>
      <c r="QA320" s="31">
        <v>2</v>
      </c>
      <c r="QC320" s="31">
        <v>2</v>
      </c>
      <c r="QE320" s="31">
        <v>2</v>
      </c>
      <c r="QG320" s="31">
        <v>2</v>
      </c>
      <c r="QI320" s="31" t="s">
        <v>355</v>
      </c>
      <c r="QK320" s="31">
        <v>2</v>
      </c>
      <c r="QL320" s="31">
        <v>1</v>
      </c>
      <c r="QM320" s="31">
        <v>2</v>
      </c>
      <c r="QN320" s="31">
        <v>2</v>
      </c>
      <c r="QO320" s="31">
        <v>2</v>
      </c>
      <c r="QP320" s="31">
        <v>2</v>
      </c>
      <c r="QQ320" s="31">
        <v>2</v>
      </c>
      <c r="QR320" s="31">
        <v>2</v>
      </c>
      <c r="QS320" s="31">
        <v>2</v>
      </c>
      <c r="QT320" s="31">
        <v>2</v>
      </c>
      <c r="QU320" s="31">
        <v>2</v>
      </c>
      <c r="QV320" s="31">
        <v>2</v>
      </c>
      <c r="QW320" s="31">
        <v>2</v>
      </c>
      <c r="QX320" s="31">
        <v>2</v>
      </c>
      <c r="QY320" s="31">
        <v>2</v>
      </c>
      <c r="QZ320" s="31">
        <v>2</v>
      </c>
      <c r="RA320" s="31">
        <v>1</v>
      </c>
      <c r="RB320" s="31">
        <v>2</v>
      </c>
      <c r="RC320" s="31">
        <v>2</v>
      </c>
      <c r="RD320" s="31">
        <v>2</v>
      </c>
      <c r="RE320" s="31">
        <v>2</v>
      </c>
      <c r="RF320" s="31">
        <v>2</v>
      </c>
      <c r="RG320" s="31">
        <v>2</v>
      </c>
      <c r="RH320" s="31">
        <v>2</v>
      </c>
      <c r="RI320" s="31">
        <v>2</v>
      </c>
      <c r="RJ320" s="31">
        <v>2</v>
      </c>
      <c r="RK320" s="31">
        <v>2</v>
      </c>
      <c r="RL320" s="31">
        <v>2</v>
      </c>
      <c r="RM320" s="31">
        <v>2</v>
      </c>
      <c r="RN320" s="31">
        <v>2</v>
      </c>
      <c r="RO320" s="31">
        <v>2</v>
      </c>
      <c r="RP320" s="31">
        <v>2</v>
      </c>
      <c r="RQ320" s="31">
        <v>2</v>
      </c>
      <c r="RR320" s="31">
        <v>2</v>
      </c>
      <c r="RS320" s="31">
        <v>2</v>
      </c>
      <c r="RT320" s="31" t="s">
        <v>1560</v>
      </c>
      <c r="RU320" s="31" t="s">
        <v>1560</v>
      </c>
      <c r="RX320" s="31">
        <v>2</v>
      </c>
      <c r="RY320" s="31">
        <v>1</v>
      </c>
      <c r="RZ320" s="31">
        <v>2</v>
      </c>
      <c r="SA320" s="31">
        <v>2</v>
      </c>
      <c r="SB320" s="31">
        <v>2</v>
      </c>
      <c r="SC320" s="31">
        <v>2</v>
      </c>
      <c r="SD320" s="31">
        <v>2</v>
      </c>
      <c r="SE320" s="31">
        <v>1</v>
      </c>
      <c r="SF320" s="31">
        <v>2</v>
      </c>
      <c r="SG320" s="31">
        <v>2</v>
      </c>
      <c r="SH320" s="31">
        <v>2</v>
      </c>
      <c r="SI320" s="31">
        <v>2</v>
      </c>
      <c r="SJ320" s="31">
        <v>2</v>
      </c>
      <c r="SK320" s="31">
        <v>2</v>
      </c>
      <c r="SL320" s="31">
        <v>2</v>
      </c>
      <c r="SM320" s="31" t="s">
        <v>1550</v>
      </c>
      <c r="SO320" s="31">
        <v>2</v>
      </c>
      <c r="SP320" s="31">
        <v>2</v>
      </c>
      <c r="SQ320" s="31">
        <v>1</v>
      </c>
      <c r="SR320" s="31">
        <v>2</v>
      </c>
      <c r="SS320" s="31">
        <v>2</v>
      </c>
      <c r="ST320" s="31">
        <v>2</v>
      </c>
      <c r="SU320" s="31">
        <v>1</v>
      </c>
      <c r="SV320" s="31">
        <v>2</v>
      </c>
      <c r="SW320" s="31" t="s">
        <v>1459</v>
      </c>
      <c r="SX320" s="31">
        <v>7</v>
      </c>
      <c r="SZ320" s="31">
        <v>2</v>
      </c>
      <c r="TA320" s="31">
        <v>2</v>
      </c>
      <c r="TB320" s="31">
        <v>2</v>
      </c>
      <c r="TC320" s="31">
        <v>2</v>
      </c>
      <c r="TD320" s="31">
        <v>2</v>
      </c>
      <c r="TE320" s="31">
        <v>2</v>
      </c>
      <c r="TF320" s="31">
        <v>2</v>
      </c>
      <c r="TG320" s="31">
        <v>1</v>
      </c>
      <c r="TH320" s="31" t="s">
        <v>1442</v>
      </c>
      <c r="TJ320" s="31" t="s">
        <v>1550</v>
      </c>
      <c r="TK320" s="31" t="s">
        <v>1459</v>
      </c>
      <c r="TL320" s="31" t="s">
        <v>1442</v>
      </c>
      <c r="TQ320" s="31">
        <v>16</v>
      </c>
      <c r="TS320" s="31">
        <v>2</v>
      </c>
      <c r="TT320" s="31">
        <v>2</v>
      </c>
      <c r="TU320" s="31">
        <v>2</v>
      </c>
      <c r="TV320" s="31">
        <v>2</v>
      </c>
      <c r="TW320" s="31">
        <v>2</v>
      </c>
      <c r="TX320" s="31">
        <v>2</v>
      </c>
      <c r="TY320" s="31">
        <v>2</v>
      </c>
      <c r="TZ320" s="31">
        <v>2</v>
      </c>
      <c r="UA320" s="31">
        <v>1</v>
      </c>
    </row>
    <row r="321" spans="1:547" s="31" customFormat="1" ht="13.5" customHeight="1">
      <c r="A321" s="31">
        <f t="shared" si="4"/>
        <v>319</v>
      </c>
      <c r="B321" s="31">
        <v>320</v>
      </c>
      <c r="C321" s="31">
        <v>18</v>
      </c>
      <c r="D321" s="31" t="s">
        <v>1543</v>
      </c>
      <c r="E321" s="31" t="s">
        <v>1785</v>
      </c>
      <c r="H321" s="31">
        <v>42689</v>
      </c>
      <c r="I321" s="31">
        <v>27520</v>
      </c>
      <c r="J321" s="31">
        <v>2</v>
      </c>
      <c r="K321" s="31">
        <v>1</v>
      </c>
      <c r="L321" s="31">
        <v>5</v>
      </c>
      <c r="M321" s="31">
        <v>2</v>
      </c>
      <c r="N321" s="31">
        <v>3</v>
      </c>
      <c r="O321" s="31">
        <v>1</v>
      </c>
      <c r="P321" s="31">
        <v>3</v>
      </c>
      <c r="Q321" s="31">
        <v>1</v>
      </c>
      <c r="R321" s="31">
        <v>37987</v>
      </c>
      <c r="S321" s="31">
        <v>39814</v>
      </c>
      <c r="T321" s="31">
        <v>40179</v>
      </c>
      <c r="W321" s="31">
        <v>1</v>
      </c>
      <c r="X321" s="31">
        <v>2</v>
      </c>
      <c r="Y321" s="31">
        <v>2</v>
      </c>
      <c r="Z321" s="31">
        <v>2</v>
      </c>
      <c r="AA321" s="31">
        <v>2</v>
      </c>
      <c r="AB321" s="31">
        <v>2</v>
      </c>
      <c r="AC321" s="31">
        <v>2</v>
      </c>
      <c r="AD321" s="31">
        <v>2</v>
      </c>
      <c r="AE321" s="31">
        <v>3</v>
      </c>
      <c r="AF321" s="31">
        <v>3</v>
      </c>
      <c r="AG321" s="31">
        <v>1</v>
      </c>
      <c r="AH321" s="31">
        <v>2</v>
      </c>
      <c r="AI321" s="31">
        <v>6</v>
      </c>
      <c r="AJ321" s="31">
        <v>2</v>
      </c>
      <c r="AK321" s="31">
        <v>4</v>
      </c>
      <c r="AL321" s="31">
        <v>2</v>
      </c>
      <c r="AN321" s="31">
        <v>2</v>
      </c>
      <c r="AO321" s="31">
        <v>2</v>
      </c>
      <c r="AP321" s="31">
        <v>2</v>
      </c>
      <c r="AQ321" s="31">
        <v>2</v>
      </c>
      <c r="AR321" s="31">
        <v>2</v>
      </c>
      <c r="AS321" s="31">
        <v>2</v>
      </c>
      <c r="AT321" s="31">
        <v>2</v>
      </c>
      <c r="AU321" s="31">
        <v>2</v>
      </c>
      <c r="AW321" s="31">
        <v>1</v>
      </c>
      <c r="AX321" s="31">
        <v>1</v>
      </c>
      <c r="AY321" s="31">
        <v>2</v>
      </c>
      <c r="AZ321" s="31">
        <v>1</v>
      </c>
      <c r="BA321" s="31">
        <v>1</v>
      </c>
      <c r="BB321" s="31">
        <v>2</v>
      </c>
      <c r="BD321" s="31">
        <v>1</v>
      </c>
      <c r="BE321" s="31">
        <v>2</v>
      </c>
      <c r="BF321" s="31">
        <v>2</v>
      </c>
      <c r="BG321" s="31">
        <v>1</v>
      </c>
      <c r="BH321" s="31">
        <v>2</v>
      </c>
      <c r="BI321" s="31">
        <v>2</v>
      </c>
      <c r="BK321" s="31">
        <v>2</v>
      </c>
      <c r="BL321" s="31">
        <v>2</v>
      </c>
      <c r="BM321" s="31">
        <v>2</v>
      </c>
      <c r="BN321" s="31">
        <v>2</v>
      </c>
      <c r="BO321" s="31">
        <v>2</v>
      </c>
      <c r="BP321" s="31">
        <v>2</v>
      </c>
      <c r="BQ321" s="31">
        <v>2</v>
      </c>
      <c r="BT321" s="31">
        <v>2</v>
      </c>
      <c r="BU321" s="31">
        <v>2</v>
      </c>
      <c r="BV321" s="31">
        <v>2</v>
      </c>
      <c r="BW321" s="31">
        <v>2</v>
      </c>
      <c r="BX321" s="31">
        <v>2</v>
      </c>
      <c r="BY321" s="31">
        <v>1</v>
      </c>
      <c r="BZ321" s="31">
        <v>2</v>
      </c>
      <c r="CA321" s="31">
        <v>2</v>
      </c>
      <c r="CB321" s="31">
        <v>2</v>
      </c>
      <c r="CC321" s="31">
        <v>2</v>
      </c>
      <c r="CD321" s="31">
        <v>1</v>
      </c>
      <c r="CH321" s="31">
        <v>1</v>
      </c>
      <c r="CM321" s="31">
        <v>18</v>
      </c>
      <c r="CN321" s="31">
        <v>23</v>
      </c>
      <c r="CO321" s="31">
        <v>20</v>
      </c>
      <c r="CP321" s="31">
        <v>25</v>
      </c>
      <c r="DA321" s="31">
        <v>4</v>
      </c>
      <c r="DF321" s="31">
        <v>4</v>
      </c>
      <c r="DG321" s="31">
        <v>4</v>
      </c>
      <c r="DH321" s="31">
        <v>4</v>
      </c>
      <c r="DI321" s="31">
        <v>4</v>
      </c>
      <c r="DJ321" s="31">
        <v>4</v>
      </c>
      <c r="DK321" s="31">
        <v>4</v>
      </c>
      <c r="DL321" s="31">
        <v>4</v>
      </c>
      <c r="DM321" s="31">
        <v>3</v>
      </c>
      <c r="DN321" s="31">
        <v>1</v>
      </c>
      <c r="DO321" s="31">
        <v>4</v>
      </c>
      <c r="DP321" s="31">
        <v>4</v>
      </c>
      <c r="DQ321" s="31">
        <v>4</v>
      </c>
      <c r="DR321" s="31">
        <v>44</v>
      </c>
      <c r="DS321" s="31">
        <v>2.5893236920459299E-2</v>
      </c>
      <c r="EV321" s="31">
        <v>1</v>
      </c>
      <c r="EW321" s="31">
        <v>2</v>
      </c>
      <c r="EX321" s="31">
        <v>2</v>
      </c>
      <c r="EY321" s="31">
        <v>2</v>
      </c>
      <c r="EZ321" s="31">
        <v>1</v>
      </c>
      <c r="FD321" s="31">
        <v>94</v>
      </c>
      <c r="FE321" s="31">
        <v>95</v>
      </c>
      <c r="FF321" s="31">
        <v>1.38</v>
      </c>
      <c r="FG321" s="31">
        <v>1.46</v>
      </c>
      <c r="FK321" s="31">
        <v>2</v>
      </c>
      <c r="FL321" s="31">
        <v>2</v>
      </c>
      <c r="FM321" s="31">
        <v>2</v>
      </c>
      <c r="FN321" s="31">
        <v>2</v>
      </c>
      <c r="FO321" s="31">
        <v>2</v>
      </c>
      <c r="FP321" s="31">
        <v>2</v>
      </c>
      <c r="FQ321" s="31">
        <v>2</v>
      </c>
      <c r="FR321" s="31">
        <v>2</v>
      </c>
      <c r="FS321" s="31">
        <v>4</v>
      </c>
      <c r="FT321" s="31">
        <v>2</v>
      </c>
      <c r="FU321" s="31">
        <v>2</v>
      </c>
      <c r="FV321" s="31">
        <v>2</v>
      </c>
      <c r="FW321" s="31">
        <v>1</v>
      </c>
      <c r="FX321" s="31">
        <v>1</v>
      </c>
      <c r="FY321" s="31">
        <v>2</v>
      </c>
      <c r="GA321" s="31">
        <v>2</v>
      </c>
      <c r="GB321" s="31">
        <v>2</v>
      </c>
      <c r="GC321" s="31">
        <v>2</v>
      </c>
      <c r="GE321" s="31">
        <v>2</v>
      </c>
      <c r="GH321" s="31">
        <v>2</v>
      </c>
      <c r="GJ321" s="31">
        <v>2</v>
      </c>
      <c r="GL321" s="31">
        <v>1</v>
      </c>
      <c r="GM321" s="31">
        <v>40179</v>
      </c>
      <c r="GN321" s="31" t="s">
        <v>1547</v>
      </c>
      <c r="GO321" s="31">
        <v>2</v>
      </c>
      <c r="GQ321" s="31">
        <v>2</v>
      </c>
      <c r="GS321" s="31">
        <v>2</v>
      </c>
      <c r="GU321" s="31">
        <v>2</v>
      </c>
      <c r="GW321" s="31">
        <v>2</v>
      </c>
      <c r="GY321" s="31">
        <v>2</v>
      </c>
      <c r="HA321" s="31">
        <v>2</v>
      </c>
      <c r="HB321" s="31" t="s">
        <v>356</v>
      </c>
      <c r="HC321" s="31" t="s">
        <v>1786</v>
      </c>
      <c r="HD321" s="31" t="s">
        <v>1759</v>
      </c>
      <c r="HM321" s="31">
        <v>2</v>
      </c>
      <c r="HP321" s="31">
        <v>2</v>
      </c>
      <c r="HQ321" s="31">
        <v>2</v>
      </c>
      <c r="HR321" s="31">
        <v>2</v>
      </c>
      <c r="HS321" s="31">
        <v>2</v>
      </c>
      <c r="HT321" s="31">
        <v>2</v>
      </c>
      <c r="HU321" s="31">
        <v>2</v>
      </c>
      <c r="HV321" s="31">
        <v>2</v>
      </c>
      <c r="HZ321" s="31">
        <v>2</v>
      </c>
      <c r="IA321" s="31">
        <v>2</v>
      </c>
      <c r="IB321" s="31">
        <v>2</v>
      </c>
      <c r="IC321" s="31">
        <v>2</v>
      </c>
      <c r="ID321" s="31">
        <v>2</v>
      </c>
      <c r="IE321" s="31">
        <v>2</v>
      </c>
      <c r="IF321" s="31">
        <v>2</v>
      </c>
      <c r="IJ321" s="31">
        <v>2</v>
      </c>
      <c r="IK321" s="31">
        <v>2</v>
      </c>
      <c r="IL321" s="31">
        <v>2</v>
      </c>
      <c r="IM321" s="31">
        <v>2</v>
      </c>
      <c r="IN321" s="31">
        <v>2</v>
      </c>
      <c r="IO321" s="31">
        <v>2</v>
      </c>
      <c r="IP321" s="31">
        <v>2</v>
      </c>
      <c r="IT321" s="31">
        <v>2</v>
      </c>
      <c r="IU321" s="31">
        <v>2</v>
      </c>
      <c r="IV321" s="31">
        <v>2</v>
      </c>
      <c r="IW321" s="31">
        <v>2</v>
      </c>
      <c r="IX321" s="31">
        <v>2</v>
      </c>
      <c r="IY321" s="31">
        <v>2</v>
      </c>
      <c r="IZ321" s="31">
        <v>2</v>
      </c>
      <c r="JD321" s="31">
        <v>2</v>
      </c>
      <c r="JE321" s="31">
        <v>2</v>
      </c>
      <c r="JF321" s="31">
        <v>2</v>
      </c>
      <c r="JG321" s="31">
        <v>2</v>
      </c>
      <c r="JH321" s="31">
        <v>2</v>
      </c>
      <c r="JI321" s="31">
        <v>2</v>
      </c>
      <c r="JJ321" s="31">
        <v>2</v>
      </c>
      <c r="JN321" s="31" t="s">
        <v>1435</v>
      </c>
      <c r="JQ321" s="31" t="s">
        <v>1600</v>
      </c>
      <c r="JZ321" s="31">
        <v>1</v>
      </c>
      <c r="KC321" s="31">
        <v>1</v>
      </c>
      <c r="LA321" s="31" t="s">
        <v>365</v>
      </c>
      <c r="LB321" s="31" t="s">
        <v>367</v>
      </c>
      <c r="LC321" s="31">
        <v>2</v>
      </c>
      <c r="LE321" s="31" t="s">
        <v>1611</v>
      </c>
      <c r="LF321" s="31">
        <v>2</v>
      </c>
      <c r="LG321" s="31">
        <v>2</v>
      </c>
      <c r="LH321" s="31">
        <v>2</v>
      </c>
      <c r="LI321" s="31">
        <v>2</v>
      </c>
      <c r="LK321" s="31">
        <v>2</v>
      </c>
      <c r="LM321" s="31">
        <v>2</v>
      </c>
      <c r="LO321" s="31">
        <v>2</v>
      </c>
      <c r="LQ321" s="31">
        <v>2</v>
      </c>
      <c r="LS321" s="31">
        <v>2</v>
      </c>
      <c r="LU321" s="31">
        <v>2</v>
      </c>
      <c r="LW321" s="31">
        <v>2</v>
      </c>
      <c r="LY321" s="31">
        <v>2</v>
      </c>
      <c r="MA321" s="31">
        <v>2</v>
      </c>
      <c r="MC321" s="31">
        <v>2</v>
      </c>
      <c r="ME321" s="31">
        <v>2</v>
      </c>
      <c r="MG321" s="31">
        <v>2</v>
      </c>
      <c r="MI321" s="31">
        <v>2</v>
      </c>
      <c r="MK321" s="31">
        <v>2</v>
      </c>
      <c r="MM321" s="31">
        <v>2</v>
      </c>
      <c r="MO321" s="31">
        <v>2</v>
      </c>
      <c r="MQ321" s="31">
        <v>2</v>
      </c>
      <c r="MS321" s="31">
        <v>2</v>
      </c>
      <c r="MU321" s="31">
        <v>2</v>
      </c>
      <c r="MW321" s="31">
        <v>2</v>
      </c>
      <c r="MY321" s="31" t="s">
        <v>355</v>
      </c>
      <c r="NA321" s="31">
        <v>2</v>
      </c>
      <c r="NC321" s="31">
        <v>2</v>
      </c>
      <c r="NE321" s="31">
        <v>2</v>
      </c>
      <c r="NG321" s="31">
        <v>2</v>
      </c>
      <c r="NI321" s="31">
        <v>2</v>
      </c>
      <c r="NK321" s="31">
        <v>2</v>
      </c>
      <c r="NM321" s="31">
        <v>2</v>
      </c>
      <c r="NO321" s="31">
        <v>2</v>
      </c>
      <c r="NQ321" s="31">
        <v>2</v>
      </c>
      <c r="NS321" s="31">
        <v>2</v>
      </c>
      <c r="NU321" s="31">
        <v>2</v>
      </c>
      <c r="NW321" s="31">
        <v>2</v>
      </c>
      <c r="NY321" s="31">
        <v>2</v>
      </c>
      <c r="OA321" s="31">
        <v>2</v>
      </c>
      <c r="OC321" s="31">
        <v>2</v>
      </c>
      <c r="OE321" s="31">
        <v>2</v>
      </c>
      <c r="OG321" s="31">
        <v>2</v>
      </c>
      <c r="OI321" s="31">
        <v>2</v>
      </c>
      <c r="OK321" s="31">
        <v>2</v>
      </c>
      <c r="OM321" s="31">
        <v>2</v>
      </c>
      <c r="OO321" s="31">
        <v>2</v>
      </c>
      <c r="OQ321" s="31" t="s">
        <v>355</v>
      </c>
      <c r="OS321" s="31">
        <v>2</v>
      </c>
      <c r="OU321" s="31">
        <v>2</v>
      </c>
      <c r="OW321" s="31">
        <v>2</v>
      </c>
      <c r="OY321" s="31">
        <v>2</v>
      </c>
      <c r="PA321" s="31">
        <v>2</v>
      </c>
      <c r="PC321" s="31">
        <v>2</v>
      </c>
      <c r="PE321" s="31">
        <v>2</v>
      </c>
      <c r="PG321" s="31">
        <v>2</v>
      </c>
      <c r="PI321" s="31">
        <v>2</v>
      </c>
      <c r="PK321" s="31">
        <v>2</v>
      </c>
      <c r="PM321" s="31">
        <v>2</v>
      </c>
      <c r="PO321" s="31">
        <v>2</v>
      </c>
      <c r="PQ321" s="31">
        <v>2</v>
      </c>
      <c r="PS321" s="31">
        <v>2</v>
      </c>
      <c r="PU321" s="31">
        <v>2</v>
      </c>
      <c r="PW321" s="31">
        <v>2</v>
      </c>
      <c r="PY321" s="31">
        <v>2</v>
      </c>
      <c r="QA321" s="31">
        <v>2</v>
      </c>
      <c r="QC321" s="31">
        <v>2</v>
      </c>
      <c r="QE321" s="31">
        <v>2</v>
      </c>
      <c r="QG321" s="31">
        <v>2</v>
      </c>
      <c r="QI321" s="31" t="s">
        <v>355</v>
      </c>
      <c r="QK321" s="31">
        <v>1</v>
      </c>
      <c r="QL321" s="31">
        <v>2</v>
      </c>
      <c r="QM321" s="31">
        <v>2</v>
      </c>
      <c r="QN321" s="31">
        <v>2</v>
      </c>
      <c r="QO321" s="31">
        <v>2</v>
      </c>
      <c r="QP321" s="31">
        <v>2</v>
      </c>
      <c r="QQ321" s="31">
        <v>2</v>
      </c>
      <c r="QR321" s="31">
        <v>2</v>
      </c>
      <c r="QS321" s="31">
        <v>2</v>
      </c>
      <c r="QT321" s="31">
        <v>2</v>
      </c>
      <c r="QU321" s="31">
        <v>2</v>
      </c>
      <c r="QV321" s="31">
        <v>2</v>
      </c>
      <c r="QW321" s="31">
        <v>2</v>
      </c>
      <c r="QX321" s="31">
        <v>2</v>
      </c>
      <c r="QY321" s="31">
        <v>2</v>
      </c>
      <c r="QZ321" s="31">
        <v>2</v>
      </c>
      <c r="RA321" s="31">
        <v>2</v>
      </c>
      <c r="RB321" s="31">
        <v>2</v>
      </c>
      <c r="RC321" s="31">
        <v>2</v>
      </c>
      <c r="RD321" s="31">
        <v>2</v>
      </c>
      <c r="RE321" s="31">
        <v>2</v>
      </c>
      <c r="RF321" s="31">
        <v>2</v>
      </c>
      <c r="RG321" s="31">
        <v>2</v>
      </c>
      <c r="RH321" s="31">
        <v>2</v>
      </c>
      <c r="RI321" s="31">
        <v>2</v>
      </c>
      <c r="RJ321" s="31">
        <v>2</v>
      </c>
      <c r="RK321" s="31">
        <v>2</v>
      </c>
      <c r="RL321" s="31">
        <v>2</v>
      </c>
      <c r="RM321" s="31">
        <v>2</v>
      </c>
      <c r="RN321" s="31">
        <v>2</v>
      </c>
      <c r="RO321" s="31">
        <v>1</v>
      </c>
      <c r="RP321" s="31">
        <v>2</v>
      </c>
      <c r="RQ321" s="31">
        <v>2</v>
      </c>
      <c r="RR321" s="31">
        <v>2</v>
      </c>
      <c r="RS321" s="31">
        <v>2</v>
      </c>
      <c r="RT321" s="31" t="s">
        <v>1787</v>
      </c>
      <c r="RU321" s="31" t="s">
        <v>1787</v>
      </c>
      <c r="RX321" s="31">
        <v>3</v>
      </c>
      <c r="RY321" s="31">
        <v>2</v>
      </c>
      <c r="RZ321" s="31">
        <v>2</v>
      </c>
      <c r="SA321" s="31">
        <v>2</v>
      </c>
      <c r="SB321" s="31">
        <v>2</v>
      </c>
      <c r="SC321" s="31">
        <v>2</v>
      </c>
      <c r="SD321" s="31">
        <v>3</v>
      </c>
      <c r="SE321" s="31">
        <v>2</v>
      </c>
      <c r="SF321" s="31">
        <v>2</v>
      </c>
      <c r="SG321" s="31">
        <v>2</v>
      </c>
      <c r="SH321" s="31">
        <v>2</v>
      </c>
      <c r="SI321" s="31">
        <v>2</v>
      </c>
      <c r="SJ321" s="31">
        <v>2</v>
      </c>
      <c r="SK321" s="31">
        <v>2</v>
      </c>
      <c r="SL321" s="31">
        <v>2</v>
      </c>
      <c r="SM321" s="31" t="s">
        <v>1550</v>
      </c>
      <c r="SO321" s="31">
        <v>2</v>
      </c>
      <c r="SP321" s="31">
        <v>2</v>
      </c>
      <c r="SQ321" s="31">
        <v>2</v>
      </c>
      <c r="SR321" s="31">
        <v>2</v>
      </c>
      <c r="SS321" s="31">
        <v>2</v>
      </c>
      <c r="ST321" s="31">
        <v>2</v>
      </c>
      <c r="SU321" s="31">
        <v>2</v>
      </c>
      <c r="SV321" s="31">
        <v>2</v>
      </c>
      <c r="SW321" s="31" t="s">
        <v>1442</v>
      </c>
      <c r="SX321" s="31">
        <v>7</v>
      </c>
      <c r="SZ321" s="31">
        <v>2</v>
      </c>
      <c r="TA321" s="31">
        <v>2</v>
      </c>
      <c r="TB321" s="31">
        <v>2</v>
      </c>
      <c r="TC321" s="31">
        <v>2</v>
      </c>
      <c r="TD321" s="31">
        <v>2</v>
      </c>
      <c r="TE321" s="31">
        <v>2</v>
      </c>
      <c r="TF321" s="31">
        <v>2</v>
      </c>
      <c r="TG321" s="31">
        <v>1</v>
      </c>
      <c r="TH321" s="31" t="s">
        <v>1442</v>
      </c>
      <c r="TJ321" s="31" t="s">
        <v>1550</v>
      </c>
      <c r="TK321" s="31" t="s">
        <v>1442</v>
      </c>
      <c r="TL321" s="31" t="s">
        <v>1442</v>
      </c>
      <c r="TQ321" s="31">
        <v>12</v>
      </c>
      <c r="TS321" s="31">
        <v>2</v>
      </c>
      <c r="TT321" s="31">
        <v>2</v>
      </c>
      <c r="TU321" s="31">
        <v>2</v>
      </c>
      <c r="TV321" s="31">
        <v>2</v>
      </c>
      <c r="TW321" s="31">
        <v>2</v>
      </c>
      <c r="TX321" s="31">
        <v>2</v>
      </c>
      <c r="TY321" s="31">
        <v>2</v>
      </c>
      <c r="TZ321" s="31">
        <v>1</v>
      </c>
      <c r="UA321" s="31">
        <v>1</v>
      </c>
    </row>
    <row r="322" spans="1:547" s="31" customFormat="1" ht="13.5" customHeight="1">
      <c r="A322" s="31">
        <f t="shared" si="4"/>
        <v>320</v>
      </c>
      <c r="B322" s="31">
        <v>321</v>
      </c>
      <c r="C322" s="31">
        <v>19</v>
      </c>
      <c r="D322" s="31" t="s">
        <v>1543</v>
      </c>
      <c r="E322" s="31" t="s">
        <v>1788</v>
      </c>
      <c r="H322" s="31">
        <v>42576</v>
      </c>
      <c r="I322" s="31">
        <v>12258</v>
      </c>
      <c r="J322" s="31">
        <v>1</v>
      </c>
      <c r="K322" s="31">
        <v>1</v>
      </c>
      <c r="L322" s="31">
        <v>3</v>
      </c>
      <c r="M322" s="31">
        <v>1</v>
      </c>
      <c r="R322" s="31">
        <v>40179</v>
      </c>
      <c r="S322" s="31">
        <v>40422</v>
      </c>
      <c r="T322" s="31">
        <v>40452</v>
      </c>
      <c r="W322" s="31">
        <v>1</v>
      </c>
      <c r="X322" s="31">
        <v>2</v>
      </c>
      <c r="Y322" s="31">
        <v>2</v>
      </c>
      <c r="Z322" s="31">
        <v>2</v>
      </c>
      <c r="AA322" s="31">
        <v>2</v>
      </c>
      <c r="AB322" s="31">
        <v>2</v>
      </c>
      <c r="AC322" s="31">
        <v>2</v>
      </c>
      <c r="AD322" s="31">
        <v>2</v>
      </c>
      <c r="AE322" s="31">
        <v>3</v>
      </c>
      <c r="AF322" s="31">
        <v>2</v>
      </c>
      <c r="AG322" s="31">
        <v>1</v>
      </c>
      <c r="AH322" s="31">
        <v>2</v>
      </c>
      <c r="AI322" s="31">
        <v>6</v>
      </c>
      <c r="AJ322" s="31">
        <v>2</v>
      </c>
      <c r="AK322" s="31">
        <v>1</v>
      </c>
      <c r="AL322" s="31">
        <v>2</v>
      </c>
      <c r="AN322" s="31">
        <v>2</v>
      </c>
      <c r="AO322" s="31">
        <v>2</v>
      </c>
      <c r="AP322" s="31">
        <v>2</v>
      </c>
      <c r="AQ322" s="31">
        <v>2</v>
      </c>
      <c r="AR322" s="31">
        <v>2</v>
      </c>
      <c r="AS322" s="31">
        <v>2</v>
      </c>
      <c r="AT322" s="31">
        <v>2</v>
      </c>
      <c r="AU322" s="31">
        <v>2</v>
      </c>
      <c r="AW322" s="31">
        <v>2</v>
      </c>
      <c r="AX322" s="31">
        <v>2</v>
      </c>
      <c r="AY322" s="31">
        <v>2</v>
      </c>
      <c r="AZ322" s="31">
        <v>1</v>
      </c>
      <c r="BA322" s="31">
        <v>1</v>
      </c>
      <c r="BB322" s="31">
        <v>1</v>
      </c>
      <c r="BD322" s="31">
        <v>2</v>
      </c>
      <c r="BE322" s="31">
        <v>2</v>
      </c>
      <c r="BF322" s="31">
        <v>2</v>
      </c>
      <c r="BG322" s="31">
        <v>1</v>
      </c>
      <c r="BH322" s="31">
        <v>1</v>
      </c>
      <c r="BI322" s="31">
        <v>1</v>
      </c>
      <c r="BK322" s="31">
        <v>2</v>
      </c>
      <c r="BL322" s="31">
        <v>2</v>
      </c>
      <c r="BM322" s="31">
        <v>2</v>
      </c>
      <c r="BN322" s="31">
        <v>2</v>
      </c>
      <c r="BO322" s="31">
        <v>2</v>
      </c>
      <c r="BP322" s="31">
        <v>2</v>
      </c>
      <c r="BR322" s="31">
        <v>1</v>
      </c>
      <c r="BT322" s="31">
        <v>2</v>
      </c>
      <c r="BU322" s="31">
        <v>2</v>
      </c>
      <c r="BV322" s="31">
        <v>2</v>
      </c>
      <c r="BW322" s="31">
        <v>2</v>
      </c>
      <c r="BX322" s="31">
        <v>2</v>
      </c>
      <c r="BY322" s="31">
        <v>1</v>
      </c>
      <c r="BZ322" s="31">
        <v>2</v>
      </c>
      <c r="CA322" s="31">
        <v>2</v>
      </c>
      <c r="CB322" s="31">
        <v>2</v>
      </c>
      <c r="CC322" s="31">
        <v>2</v>
      </c>
      <c r="CD322" s="31">
        <v>2</v>
      </c>
      <c r="CH322" s="31">
        <v>1</v>
      </c>
      <c r="CM322" s="31">
        <v>17</v>
      </c>
      <c r="CN322" s="31">
        <v>5</v>
      </c>
      <c r="CO322" s="31">
        <v>11</v>
      </c>
      <c r="CP322" s="31">
        <v>27</v>
      </c>
      <c r="DA322" s="31">
        <v>4</v>
      </c>
      <c r="DB322" s="31">
        <v>2</v>
      </c>
      <c r="DC322" s="31">
        <v>12</v>
      </c>
      <c r="DD322" s="31">
        <v>3</v>
      </c>
      <c r="DE322" s="31">
        <v>6</v>
      </c>
      <c r="DF322" s="31">
        <v>4</v>
      </c>
      <c r="DG322" s="31">
        <v>4</v>
      </c>
      <c r="DH322" s="31">
        <v>4</v>
      </c>
      <c r="DI322" s="31">
        <v>4</v>
      </c>
      <c r="DJ322" s="31">
        <v>2</v>
      </c>
      <c r="DK322" s="31">
        <v>3</v>
      </c>
      <c r="DL322" s="31">
        <v>2</v>
      </c>
      <c r="DM322" s="31">
        <v>3</v>
      </c>
      <c r="DN322" s="31">
        <v>1</v>
      </c>
      <c r="DO322" s="31">
        <v>3</v>
      </c>
      <c r="DP322" s="31">
        <v>3</v>
      </c>
      <c r="DQ322" s="31">
        <v>3</v>
      </c>
      <c r="DR322" s="31">
        <v>36</v>
      </c>
      <c r="DS322" s="31">
        <v>0.15237797246558099</v>
      </c>
      <c r="EV322" s="31">
        <v>1</v>
      </c>
      <c r="EW322" s="31">
        <v>2</v>
      </c>
      <c r="EX322" s="31">
        <v>2</v>
      </c>
      <c r="EY322" s="31">
        <v>2</v>
      </c>
      <c r="FK322" s="31">
        <v>1</v>
      </c>
      <c r="FL322" s="31">
        <v>2</v>
      </c>
      <c r="FM322" s="31">
        <v>2</v>
      </c>
      <c r="FN322" s="31">
        <v>2</v>
      </c>
      <c r="FO322" s="31">
        <v>2</v>
      </c>
      <c r="FP322" s="31">
        <v>2</v>
      </c>
      <c r="FQ322" s="31">
        <v>2</v>
      </c>
      <c r="FR322" s="31">
        <v>2</v>
      </c>
      <c r="FS322" s="31">
        <v>4</v>
      </c>
      <c r="FT322" s="31">
        <v>2</v>
      </c>
      <c r="FU322" s="31">
        <v>2</v>
      </c>
      <c r="FV322" s="31">
        <v>2</v>
      </c>
      <c r="FW322" s="31">
        <v>1</v>
      </c>
      <c r="FX322" s="31">
        <v>1</v>
      </c>
      <c r="FY322" s="31">
        <v>2</v>
      </c>
      <c r="GA322" s="31">
        <v>2</v>
      </c>
      <c r="GB322" s="31">
        <v>2</v>
      </c>
      <c r="GC322" s="31">
        <v>2</v>
      </c>
      <c r="GE322" s="31">
        <v>2</v>
      </c>
      <c r="GH322" s="31">
        <v>1</v>
      </c>
      <c r="GJ322" s="31">
        <v>2</v>
      </c>
      <c r="GL322" s="31">
        <v>1</v>
      </c>
      <c r="GM322" s="31">
        <v>40452</v>
      </c>
      <c r="GO322" s="31">
        <v>2</v>
      </c>
      <c r="GQ322" s="31">
        <v>2</v>
      </c>
      <c r="GS322" s="31">
        <v>2</v>
      </c>
      <c r="GU322" s="31">
        <v>2</v>
      </c>
      <c r="GW322" s="31">
        <v>2</v>
      </c>
      <c r="HB322" s="31" t="s">
        <v>355</v>
      </c>
      <c r="HM322" s="31">
        <v>2</v>
      </c>
      <c r="HP322" s="31">
        <v>2</v>
      </c>
      <c r="HQ322" s="31">
        <v>2</v>
      </c>
      <c r="HR322" s="31">
        <v>2</v>
      </c>
      <c r="HS322" s="31">
        <v>2</v>
      </c>
      <c r="HT322" s="31">
        <v>2</v>
      </c>
      <c r="HU322" s="31">
        <v>2</v>
      </c>
      <c r="HV322" s="31">
        <v>2</v>
      </c>
      <c r="HZ322" s="31">
        <v>2</v>
      </c>
      <c r="IA322" s="31">
        <v>2</v>
      </c>
      <c r="IB322" s="31">
        <v>2</v>
      </c>
      <c r="IC322" s="31">
        <v>2</v>
      </c>
      <c r="ID322" s="31">
        <v>2</v>
      </c>
      <c r="IE322" s="31">
        <v>2</v>
      </c>
      <c r="IF322" s="31">
        <v>2</v>
      </c>
      <c r="IJ322" s="31">
        <v>2</v>
      </c>
      <c r="IK322" s="31">
        <v>2</v>
      </c>
      <c r="IL322" s="31">
        <v>2</v>
      </c>
      <c r="IM322" s="31">
        <v>2</v>
      </c>
      <c r="IN322" s="31">
        <v>2</v>
      </c>
      <c r="IO322" s="31">
        <v>2</v>
      </c>
      <c r="IP322" s="31">
        <v>2</v>
      </c>
      <c r="IT322" s="31">
        <v>2</v>
      </c>
      <c r="IU322" s="31">
        <v>2</v>
      </c>
      <c r="IV322" s="31">
        <v>2</v>
      </c>
      <c r="IW322" s="31">
        <v>2</v>
      </c>
      <c r="IX322" s="31">
        <v>2</v>
      </c>
      <c r="IY322" s="31">
        <v>2</v>
      </c>
      <c r="IZ322" s="31">
        <v>2</v>
      </c>
      <c r="JD322" s="31">
        <v>1</v>
      </c>
      <c r="JE322" s="31">
        <v>2</v>
      </c>
      <c r="JF322" s="31">
        <v>2</v>
      </c>
      <c r="JG322" s="31">
        <v>2</v>
      </c>
      <c r="JH322" s="31">
        <v>2</v>
      </c>
      <c r="JI322" s="31">
        <v>2</v>
      </c>
      <c r="JJ322" s="31">
        <v>2</v>
      </c>
      <c r="JK322" s="31" t="s">
        <v>361</v>
      </c>
      <c r="JQ322" s="31" t="s">
        <v>1566</v>
      </c>
      <c r="JZ322" s="31">
        <v>2</v>
      </c>
      <c r="KA322" s="31" t="s">
        <v>1563</v>
      </c>
      <c r="KB322" s="31">
        <v>92</v>
      </c>
      <c r="KC322" s="31">
        <v>2</v>
      </c>
      <c r="KD322" s="31" t="s">
        <v>1566</v>
      </c>
      <c r="LC322" s="31">
        <v>2</v>
      </c>
      <c r="LD322" s="31">
        <v>3</v>
      </c>
      <c r="LE322" s="31" t="s">
        <v>1729</v>
      </c>
      <c r="LF322" s="31">
        <v>2</v>
      </c>
      <c r="LG322" s="31">
        <v>2</v>
      </c>
      <c r="LH322" s="31">
        <v>2</v>
      </c>
      <c r="LI322" s="31">
        <v>2</v>
      </c>
      <c r="LK322" s="31">
        <v>2</v>
      </c>
      <c r="LM322" s="31">
        <v>2</v>
      </c>
      <c r="LO322" s="31">
        <v>2</v>
      </c>
      <c r="LQ322" s="31">
        <v>2</v>
      </c>
      <c r="LS322" s="31">
        <v>2</v>
      </c>
      <c r="LU322" s="31">
        <v>2</v>
      </c>
      <c r="LW322" s="31">
        <v>2</v>
      </c>
      <c r="LY322" s="31">
        <v>2</v>
      </c>
      <c r="MA322" s="31">
        <v>2</v>
      </c>
      <c r="MC322" s="31">
        <v>2</v>
      </c>
      <c r="ME322" s="31">
        <v>2</v>
      </c>
      <c r="MG322" s="31">
        <v>2</v>
      </c>
      <c r="MI322" s="31">
        <v>2</v>
      </c>
      <c r="MK322" s="31">
        <v>2</v>
      </c>
      <c r="MM322" s="31">
        <v>2</v>
      </c>
      <c r="MO322" s="31">
        <v>2</v>
      </c>
      <c r="MQ322" s="31">
        <v>2</v>
      </c>
      <c r="MS322" s="31">
        <v>2</v>
      </c>
      <c r="MU322" s="31">
        <v>2</v>
      </c>
      <c r="MW322" s="31">
        <v>2</v>
      </c>
      <c r="MY322" s="31" t="s">
        <v>355</v>
      </c>
      <c r="NA322" s="31">
        <v>2</v>
      </c>
      <c r="NC322" s="31">
        <v>2</v>
      </c>
      <c r="NE322" s="31">
        <v>2</v>
      </c>
      <c r="NG322" s="31">
        <v>2</v>
      </c>
      <c r="NI322" s="31">
        <v>2</v>
      </c>
      <c r="NK322" s="31">
        <v>2</v>
      </c>
      <c r="NM322" s="31">
        <v>2</v>
      </c>
      <c r="NO322" s="31">
        <v>2</v>
      </c>
      <c r="NQ322" s="31">
        <v>2</v>
      </c>
      <c r="NS322" s="31">
        <v>2</v>
      </c>
      <c r="NU322" s="31">
        <v>2</v>
      </c>
      <c r="NW322" s="31">
        <v>2</v>
      </c>
      <c r="NY322" s="31">
        <v>2</v>
      </c>
      <c r="OA322" s="31">
        <v>2</v>
      </c>
      <c r="OC322" s="31">
        <v>2</v>
      </c>
      <c r="OE322" s="31">
        <v>2</v>
      </c>
      <c r="OG322" s="31">
        <v>2</v>
      </c>
      <c r="OI322" s="31">
        <v>2</v>
      </c>
      <c r="OK322" s="31">
        <v>2</v>
      </c>
      <c r="OM322" s="31">
        <v>2</v>
      </c>
      <c r="OO322" s="31">
        <v>2</v>
      </c>
      <c r="OQ322" s="31" t="s">
        <v>355</v>
      </c>
      <c r="OS322" s="31">
        <v>2</v>
      </c>
      <c r="OU322" s="31">
        <v>2</v>
      </c>
      <c r="OW322" s="31">
        <v>2</v>
      </c>
      <c r="OY322" s="31">
        <v>2</v>
      </c>
      <c r="PA322" s="31">
        <v>2</v>
      </c>
      <c r="PC322" s="31">
        <v>2</v>
      </c>
      <c r="PE322" s="31">
        <v>2</v>
      </c>
      <c r="PG322" s="31">
        <v>2</v>
      </c>
      <c r="PI322" s="31">
        <v>2</v>
      </c>
      <c r="PK322" s="31">
        <v>2</v>
      </c>
      <c r="PM322" s="31">
        <v>2</v>
      </c>
      <c r="PO322" s="31">
        <v>2</v>
      </c>
      <c r="PQ322" s="31">
        <v>2</v>
      </c>
      <c r="PS322" s="31">
        <v>2</v>
      </c>
      <c r="PU322" s="31">
        <v>2</v>
      </c>
      <c r="PW322" s="31">
        <v>2</v>
      </c>
      <c r="PY322" s="31">
        <v>2</v>
      </c>
      <c r="QA322" s="31">
        <v>2</v>
      </c>
      <c r="QC322" s="31">
        <v>2</v>
      </c>
      <c r="QE322" s="31">
        <v>2</v>
      </c>
      <c r="QG322" s="31">
        <v>2</v>
      </c>
      <c r="QI322" s="31" t="s">
        <v>355</v>
      </c>
      <c r="QK322" s="31">
        <v>2</v>
      </c>
      <c r="QL322" s="31">
        <v>2</v>
      </c>
      <c r="QM322" s="31">
        <v>2</v>
      </c>
      <c r="QN322" s="31">
        <v>2</v>
      </c>
      <c r="QO322" s="31">
        <v>2</v>
      </c>
      <c r="QP322" s="31">
        <v>2</v>
      </c>
      <c r="QQ322" s="31">
        <v>2</v>
      </c>
      <c r="QR322" s="31">
        <v>2</v>
      </c>
      <c r="QS322" s="31">
        <v>2</v>
      </c>
      <c r="QT322" s="31">
        <v>2</v>
      </c>
      <c r="QU322" s="31">
        <v>2</v>
      </c>
      <c r="QV322" s="31">
        <v>2</v>
      </c>
      <c r="QW322" s="31">
        <v>2</v>
      </c>
      <c r="QX322" s="31">
        <v>2</v>
      </c>
      <c r="QY322" s="31">
        <v>2</v>
      </c>
      <c r="QZ322" s="31">
        <v>2</v>
      </c>
      <c r="RA322" s="31">
        <v>2</v>
      </c>
      <c r="RB322" s="31">
        <v>2</v>
      </c>
      <c r="RC322" s="31">
        <v>2</v>
      </c>
      <c r="RD322" s="31">
        <v>2</v>
      </c>
      <c r="RE322" s="31">
        <v>2</v>
      </c>
      <c r="RF322" s="31">
        <v>2</v>
      </c>
      <c r="RG322" s="31">
        <v>2</v>
      </c>
      <c r="RH322" s="31">
        <v>2</v>
      </c>
      <c r="RI322" s="31">
        <v>2</v>
      </c>
      <c r="RJ322" s="31">
        <v>2</v>
      </c>
      <c r="RK322" s="31">
        <v>2</v>
      </c>
      <c r="RL322" s="31">
        <v>2</v>
      </c>
      <c r="RM322" s="31">
        <v>2</v>
      </c>
      <c r="RN322" s="31">
        <v>2</v>
      </c>
      <c r="RO322" s="31">
        <v>2</v>
      </c>
      <c r="RP322" s="31">
        <v>2</v>
      </c>
      <c r="RQ322" s="31">
        <v>2</v>
      </c>
      <c r="RR322" s="31">
        <v>2</v>
      </c>
      <c r="RS322" s="31">
        <v>2</v>
      </c>
      <c r="RT322" s="31" t="s">
        <v>1789</v>
      </c>
      <c r="RU322" s="31" t="s">
        <v>1789</v>
      </c>
      <c r="RX322" s="31">
        <v>5</v>
      </c>
      <c r="RY322" s="31">
        <v>2</v>
      </c>
      <c r="RZ322" s="31">
        <v>2</v>
      </c>
      <c r="SA322" s="31">
        <v>2</v>
      </c>
      <c r="SB322" s="31">
        <v>2</v>
      </c>
      <c r="SC322" s="31">
        <v>2</v>
      </c>
      <c r="SD322" s="31">
        <v>5</v>
      </c>
      <c r="SE322" s="31">
        <v>2</v>
      </c>
      <c r="SF322" s="31">
        <v>2</v>
      </c>
      <c r="SG322" s="31">
        <v>2</v>
      </c>
      <c r="SH322" s="31">
        <v>2</v>
      </c>
      <c r="SI322" s="31">
        <v>2</v>
      </c>
      <c r="SJ322" s="31">
        <v>2</v>
      </c>
      <c r="SK322" s="31">
        <v>2</v>
      </c>
      <c r="SL322" s="31">
        <v>2</v>
      </c>
      <c r="SM322" s="31" t="s">
        <v>1442</v>
      </c>
      <c r="SO322" s="31">
        <v>2</v>
      </c>
      <c r="SP322" s="31">
        <v>2</v>
      </c>
      <c r="SQ322" s="31">
        <v>2</v>
      </c>
      <c r="SR322" s="31">
        <v>2</v>
      </c>
      <c r="SS322" s="31">
        <v>2</v>
      </c>
      <c r="ST322" s="31">
        <v>2</v>
      </c>
      <c r="SU322" s="31">
        <v>2</v>
      </c>
      <c r="SV322" s="31">
        <v>1</v>
      </c>
      <c r="SZ322" s="31">
        <v>2</v>
      </c>
      <c r="TA322" s="31">
        <v>2</v>
      </c>
      <c r="TB322" s="31">
        <v>2</v>
      </c>
      <c r="TC322" s="31">
        <v>2</v>
      </c>
      <c r="TD322" s="31">
        <v>2</v>
      </c>
      <c r="TE322" s="31">
        <v>2</v>
      </c>
      <c r="TF322" s="31">
        <v>2</v>
      </c>
      <c r="TG322" s="31">
        <v>2</v>
      </c>
      <c r="TH322" s="31" t="s">
        <v>1442</v>
      </c>
      <c r="TJ322" s="31" t="s">
        <v>1442</v>
      </c>
      <c r="TQ322" s="31">
        <v>1</v>
      </c>
      <c r="TS322" s="31">
        <v>2</v>
      </c>
      <c r="TT322" s="31">
        <v>2</v>
      </c>
      <c r="TU322" s="31">
        <v>2</v>
      </c>
      <c r="TV322" s="31">
        <v>2</v>
      </c>
      <c r="TW322" s="31">
        <v>2</v>
      </c>
      <c r="TX322" s="31">
        <v>2</v>
      </c>
      <c r="TY322" s="31">
        <v>2</v>
      </c>
      <c r="TZ322" s="31">
        <v>1</v>
      </c>
      <c r="UA322" s="31">
        <v>1</v>
      </c>
    </row>
    <row r="323" spans="1:547" s="31" customFormat="1" ht="13.5" customHeight="1">
      <c r="A323" s="31">
        <f t="shared" si="4"/>
        <v>321</v>
      </c>
      <c r="B323" s="31">
        <v>322</v>
      </c>
      <c r="C323" s="31">
        <v>20</v>
      </c>
      <c r="D323" s="31" t="s">
        <v>1543</v>
      </c>
      <c r="E323" s="31" t="s">
        <v>1790</v>
      </c>
      <c r="H323" s="31">
        <v>42576</v>
      </c>
      <c r="I323" s="31">
        <v>22551</v>
      </c>
      <c r="J323" s="31">
        <v>2</v>
      </c>
      <c r="K323" s="31">
        <v>1</v>
      </c>
      <c r="L323" s="31">
        <v>5</v>
      </c>
      <c r="M323" s="31">
        <v>2</v>
      </c>
      <c r="R323" s="31">
        <v>41791</v>
      </c>
      <c r="S323" s="31">
        <v>42005</v>
      </c>
      <c r="T323" s="31">
        <v>42036</v>
      </c>
      <c r="V323" s="31">
        <v>42660</v>
      </c>
      <c r="W323" s="31">
        <v>1</v>
      </c>
      <c r="X323" s="31">
        <v>2</v>
      </c>
      <c r="Y323" s="31">
        <v>2</v>
      </c>
      <c r="Z323" s="31">
        <v>2</v>
      </c>
      <c r="AA323" s="31">
        <v>2</v>
      </c>
      <c r="AB323" s="31">
        <v>2</v>
      </c>
      <c r="AC323" s="31">
        <v>2</v>
      </c>
      <c r="AD323" s="31">
        <v>2</v>
      </c>
      <c r="AE323" s="31">
        <v>2</v>
      </c>
      <c r="AF323" s="31">
        <v>1</v>
      </c>
      <c r="AG323" s="31">
        <v>1</v>
      </c>
      <c r="AH323" s="31">
        <v>1</v>
      </c>
      <c r="AI323" s="31">
        <v>6</v>
      </c>
      <c r="AJ323" s="31">
        <v>2</v>
      </c>
      <c r="AK323" s="31">
        <v>4</v>
      </c>
      <c r="AL323" s="31">
        <v>2</v>
      </c>
      <c r="AN323" s="31">
        <v>2</v>
      </c>
      <c r="AO323" s="31">
        <v>2</v>
      </c>
      <c r="AP323" s="31">
        <v>2</v>
      </c>
      <c r="AQ323" s="31">
        <v>1</v>
      </c>
      <c r="AR323" s="31">
        <v>1</v>
      </c>
      <c r="AS323" s="31">
        <v>1</v>
      </c>
      <c r="AT323" s="31">
        <v>1</v>
      </c>
      <c r="AU323" s="31">
        <v>2</v>
      </c>
      <c r="AW323" s="31">
        <v>2</v>
      </c>
      <c r="AX323" s="31">
        <v>2</v>
      </c>
      <c r="AY323" s="31">
        <v>2</v>
      </c>
      <c r="AZ323" s="31">
        <v>1</v>
      </c>
      <c r="BA323" s="31">
        <v>1</v>
      </c>
      <c r="BB323" s="31">
        <v>1</v>
      </c>
      <c r="BD323" s="31">
        <v>2</v>
      </c>
      <c r="BE323" s="31">
        <v>2</v>
      </c>
      <c r="BF323" s="31">
        <v>2</v>
      </c>
      <c r="BG323" s="31">
        <v>1</v>
      </c>
      <c r="BH323" s="31">
        <v>1</v>
      </c>
      <c r="BI323" s="31">
        <v>1</v>
      </c>
      <c r="BK323" s="31">
        <v>1</v>
      </c>
      <c r="BL323" s="31">
        <v>1</v>
      </c>
      <c r="BM323" s="31">
        <v>1</v>
      </c>
      <c r="BN323" s="31">
        <v>2</v>
      </c>
      <c r="BO323" s="31">
        <v>2</v>
      </c>
      <c r="BP323" s="31">
        <v>1</v>
      </c>
      <c r="BR323" s="31">
        <v>1</v>
      </c>
      <c r="BT323" s="31">
        <v>2</v>
      </c>
      <c r="BU323" s="31">
        <v>2</v>
      </c>
      <c r="BV323" s="31">
        <v>2</v>
      </c>
      <c r="BW323" s="31">
        <v>2</v>
      </c>
      <c r="BX323" s="31">
        <v>2</v>
      </c>
      <c r="BY323" s="31">
        <v>1</v>
      </c>
      <c r="BZ323" s="31">
        <v>2</v>
      </c>
      <c r="CA323" s="31">
        <v>2</v>
      </c>
      <c r="CB323" s="31">
        <v>2</v>
      </c>
      <c r="CC323" s="31">
        <v>2</v>
      </c>
      <c r="CD323" s="31">
        <v>1</v>
      </c>
      <c r="CH323" s="31">
        <v>1</v>
      </c>
      <c r="CM323" s="31">
        <v>11</v>
      </c>
      <c r="CN323" s="31">
        <v>5</v>
      </c>
      <c r="CO323" s="31">
        <v>2</v>
      </c>
      <c r="CP323" s="31">
        <v>16</v>
      </c>
      <c r="CQ323" s="31">
        <v>27</v>
      </c>
      <c r="DA323" s="31">
        <v>2</v>
      </c>
      <c r="DB323" s="31">
        <v>1</v>
      </c>
      <c r="DC323" s="31">
        <v>21</v>
      </c>
      <c r="DD323" s="31">
        <v>4</v>
      </c>
      <c r="DE323" s="31">
        <v>0</v>
      </c>
      <c r="DF323" s="31">
        <v>3</v>
      </c>
      <c r="DG323" s="31">
        <v>4</v>
      </c>
      <c r="DH323" s="31">
        <v>3</v>
      </c>
      <c r="DI323" s="31">
        <v>3</v>
      </c>
      <c r="DJ323" s="31">
        <v>1</v>
      </c>
      <c r="DK323" s="31">
        <v>1</v>
      </c>
      <c r="DL323" s="31">
        <v>3</v>
      </c>
      <c r="DM323" s="31">
        <v>3</v>
      </c>
      <c r="DN323" s="31">
        <v>3</v>
      </c>
      <c r="DO323" s="31">
        <v>3</v>
      </c>
      <c r="DP323" s="31">
        <v>4</v>
      </c>
      <c r="DQ323" s="31">
        <v>2</v>
      </c>
      <c r="DR323" s="31">
        <v>33</v>
      </c>
      <c r="DS323" s="31">
        <v>0.58160828025477695</v>
      </c>
      <c r="EV323" s="31">
        <v>2</v>
      </c>
      <c r="EW323" s="31">
        <v>2</v>
      </c>
      <c r="EX323" s="31">
        <v>2</v>
      </c>
      <c r="EY323" s="31">
        <v>2</v>
      </c>
      <c r="FK323" s="31">
        <v>1</v>
      </c>
      <c r="FL323" s="31">
        <v>2</v>
      </c>
      <c r="FM323" s="31">
        <v>1</v>
      </c>
      <c r="FN323" s="31">
        <v>2</v>
      </c>
      <c r="FO323" s="31">
        <v>2</v>
      </c>
      <c r="FP323" s="31">
        <v>2</v>
      </c>
      <c r="FQ323" s="31">
        <v>2</v>
      </c>
      <c r="FR323" s="31">
        <v>2</v>
      </c>
      <c r="FS323" s="31">
        <v>4</v>
      </c>
      <c r="FT323" s="31">
        <v>2</v>
      </c>
      <c r="FU323" s="31">
        <v>2</v>
      </c>
      <c r="FV323" s="31">
        <v>2</v>
      </c>
      <c r="FW323" s="31">
        <v>1</v>
      </c>
      <c r="FX323" s="31">
        <v>1</v>
      </c>
      <c r="FY323" s="31">
        <v>2</v>
      </c>
      <c r="GA323" s="31">
        <v>2</v>
      </c>
      <c r="GB323" s="31">
        <v>2</v>
      </c>
      <c r="GC323" s="31">
        <v>1</v>
      </c>
      <c r="GD323" s="31">
        <v>1976</v>
      </c>
      <c r="GE323" s="31">
        <v>1</v>
      </c>
      <c r="GF323" s="31">
        <v>2006</v>
      </c>
      <c r="GG323" s="31">
        <v>1.5</v>
      </c>
      <c r="GH323" s="31">
        <v>1</v>
      </c>
      <c r="GJ323" s="31">
        <v>2</v>
      </c>
      <c r="GL323" s="31">
        <v>1</v>
      </c>
      <c r="GM323" s="31">
        <v>42036</v>
      </c>
      <c r="GO323" s="31">
        <v>2</v>
      </c>
      <c r="GQ323" s="31">
        <v>1</v>
      </c>
      <c r="GS323" s="31">
        <v>2</v>
      </c>
      <c r="GU323" s="31">
        <v>2</v>
      </c>
      <c r="GW323" s="31">
        <v>2</v>
      </c>
      <c r="HB323" s="31" t="s">
        <v>355</v>
      </c>
      <c r="HM323" s="31">
        <v>2</v>
      </c>
      <c r="HP323" s="31">
        <v>2</v>
      </c>
      <c r="HQ323" s="31">
        <v>2</v>
      </c>
      <c r="HR323" s="31">
        <v>2</v>
      </c>
      <c r="HS323" s="31">
        <v>2</v>
      </c>
      <c r="HT323" s="31">
        <v>2</v>
      </c>
      <c r="HU323" s="31">
        <v>2</v>
      </c>
      <c r="HV323" s="31">
        <v>2</v>
      </c>
      <c r="HZ323" s="31">
        <v>2</v>
      </c>
      <c r="IA323" s="31">
        <v>2</v>
      </c>
      <c r="IB323" s="31">
        <v>2</v>
      </c>
      <c r="IC323" s="31">
        <v>2</v>
      </c>
      <c r="ID323" s="31">
        <v>2</v>
      </c>
      <c r="IE323" s="31">
        <v>2</v>
      </c>
      <c r="IF323" s="31">
        <v>2</v>
      </c>
      <c r="IJ323" s="31">
        <v>2</v>
      </c>
      <c r="IK323" s="31">
        <v>2</v>
      </c>
      <c r="IL323" s="31">
        <v>2</v>
      </c>
      <c r="IM323" s="31">
        <v>2</v>
      </c>
      <c r="IN323" s="31">
        <v>2</v>
      </c>
      <c r="IO323" s="31">
        <v>2</v>
      </c>
      <c r="IP323" s="31">
        <v>2</v>
      </c>
      <c r="IT323" s="31">
        <v>2</v>
      </c>
      <c r="IU323" s="31">
        <v>2</v>
      </c>
      <c r="IV323" s="31">
        <v>2</v>
      </c>
      <c r="IW323" s="31">
        <v>2</v>
      </c>
      <c r="IX323" s="31">
        <v>2</v>
      </c>
      <c r="IY323" s="31">
        <v>2</v>
      </c>
      <c r="IZ323" s="31">
        <v>2</v>
      </c>
      <c r="JD323" s="31">
        <v>1</v>
      </c>
      <c r="JE323" s="31">
        <v>2</v>
      </c>
      <c r="JF323" s="31">
        <v>1</v>
      </c>
      <c r="JG323" s="31">
        <v>2</v>
      </c>
      <c r="JH323" s="31">
        <v>2</v>
      </c>
      <c r="JI323" s="31">
        <v>2</v>
      </c>
      <c r="JJ323" s="31">
        <v>2</v>
      </c>
      <c r="JN323" s="31" t="s">
        <v>366</v>
      </c>
      <c r="JZ323" s="31">
        <v>2</v>
      </c>
      <c r="KA323" s="31" t="s">
        <v>366</v>
      </c>
      <c r="KB323" s="31">
        <v>71</v>
      </c>
      <c r="KC323" s="31">
        <v>2</v>
      </c>
      <c r="KD323" s="31" t="s">
        <v>1791</v>
      </c>
      <c r="KE323" s="31">
        <v>67</v>
      </c>
      <c r="LC323" s="31">
        <v>2</v>
      </c>
      <c r="LD323" s="31">
        <v>2</v>
      </c>
      <c r="LE323" s="31" t="s">
        <v>359</v>
      </c>
      <c r="LF323" s="31">
        <v>2</v>
      </c>
      <c r="LG323" s="31">
        <v>2</v>
      </c>
      <c r="LH323" s="31">
        <v>1</v>
      </c>
      <c r="LI323" s="31">
        <v>2</v>
      </c>
      <c r="LK323" s="31">
        <v>2</v>
      </c>
      <c r="LM323" s="31">
        <v>2</v>
      </c>
      <c r="LO323" s="31">
        <v>2</v>
      </c>
      <c r="LQ323" s="31">
        <v>2</v>
      </c>
      <c r="LS323" s="31">
        <v>2</v>
      </c>
      <c r="LU323" s="31">
        <v>2</v>
      </c>
      <c r="LW323" s="31">
        <v>2</v>
      </c>
      <c r="LY323" s="31">
        <v>2</v>
      </c>
      <c r="MA323" s="31">
        <v>2</v>
      </c>
      <c r="MC323" s="31">
        <v>2</v>
      </c>
      <c r="ME323" s="31">
        <v>2</v>
      </c>
      <c r="MG323" s="31">
        <v>2</v>
      </c>
      <c r="MI323" s="31">
        <v>2</v>
      </c>
      <c r="MK323" s="31">
        <v>2</v>
      </c>
      <c r="MM323" s="31">
        <v>2</v>
      </c>
      <c r="MO323" s="31">
        <v>2</v>
      </c>
      <c r="MQ323" s="31">
        <v>2</v>
      </c>
      <c r="MS323" s="31">
        <v>2</v>
      </c>
      <c r="MU323" s="31">
        <v>2</v>
      </c>
      <c r="MW323" s="31">
        <v>2</v>
      </c>
      <c r="MY323" s="31" t="s">
        <v>355</v>
      </c>
      <c r="NA323" s="31">
        <v>2</v>
      </c>
      <c r="NC323" s="31">
        <v>2</v>
      </c>
      <c r="NE323" s="31">
        <v>2</v>
      </c>
      <c r="NG323" s="31">
        <v>1</v>
      </c>
      <c r="NH323" s="31">
        <v>10</v>
      </c>
      <c r="NI323" s="31">
        <v>2</v>
      </c>
      <c r="NK323" s="31">
        <v>2</v>
      </c>
      <c r="NM323" s="31">
        <v>2</v>
      </c>
      <c r="NO323" s="31">
        <v>2</v>
      </c>
      <c r="NQ323" s="31">
        <v>2</v>
      </c>
      <c r="NS323" s="31">
        <v>2</v>
      </c>
      <c r="NU323" s="31">
        <v>2</v>
      </c>
      <c r="NW323" s="31">
        <v>2</v>
      </c>
      <c r="NY323" s="31">
        <v>2</v>
      </c>
      <c r="OA323" s="31">
        <v>2</v>
      </c>
      <c r="OC323" s="31">
        <v>2</v>
      </c>
      <c r="OE323" s="31">
        <v>2</v>
      </c>
      <c r="OG323" s="31">
        <v>2</v>
      </c>
      <c r="OI323" s="31">
        <v>2</v>
      </c>
      <c r="OK323" s="31">
        <v>2</v>
      </c>
      <c r="OM323" s="31">
        <v>2</v>
      </c>
      <c r="OO323" s="31">
        <v>2</v>
      </c>
      <c r="OQ323" s="31" t="s">
        <v>355</v>
      </c>
      <c r="OS323" s="31">
        <v>2</v>
      </c>
      <c r="OU323" s="31">
        <v>2</v>
      </c>
      <c r="OW323" s="31">
        <v>2</v>
      </c>
      <c r="OY323" s="31">
        <v>2</v>
      </c>
      <c r="PA323" s="31">
        <v>2</v>
      </c>
      <c r="PC323" s="31">
        <v>2</v>
      </c>
      <c r="PE323" s="31">
        <v>2</v>
      </c>
      <c r="PG323" s="31">
        <v>2</v>
      </c>
      <c r="PI323" s="31">
        <v>2</v>
      </c>
      <c r="PK323" s="31">
        <v>2</v>
      </c>
      <c r="PM323" s="31">
        <v>2</v>
      </c>
      <c r="PO323" s="31">
        <v>2</v>
      </c>
      <c r="PQ323" s="31">
        <v>2</v>
      </c>
      <c r="PS323" s="31">
        <v>2</v>
      </c>
      <c r="PU323" s="31">
        <v>2</v>
      </c>
      <c r="PW323" s="31">
        <v>2</v>
      </c>
      <c r="PY323" s="31">
        <v>2</v>
      </c>
      <c r="QA323" s="31">
        <v>2</v>
      </c>
      <c r="QC323" s="31">
        <v>2</v>
      </c>
      <c r="QE323" s="31">
        <v>2</v>
      </c>
      <c r="QG323" s="31">
        <v>2</v>
      </c>
      <c r="QI323" s="31" t="s">
        <v>355</v>
      </c>
      <c r="QK323" s="31">
        <v>1</v>
      </c>
      <c r="QL323" s="31">
        <v>2</v>
      </c>
      <c r="QM323" s="31">
        <v>2</v>
      </c>
      <c r="QN323" s="31">
        <v>2</v>
      </c>
      <c r="QO323" s="31">
        <v>2</v>
      </c>
      <c r="QP323" s="31">
        <v>2</v>
      </c>
      <c r="QQ323" s="31">
        <v>2</v>
      </c>
      <c r="QR323" s="31">
        <v>2</v>
      </c>
      <c r="QS323" s="31">
        <v>2</v>
      </c>
      <c r="QT323" s="31">
        <v>2</v>
      </c>
      <c r="QU323" s="31">
        <v>2</v>
      </c>
      <c r="QV323" s="31">
        <v>2</v>
      </c>
      <c r="QW323" s="31">
        <v>2</v>
      </c>
      <c r="QX323" s="31">
        <v>2</v>
      </c>
      <c r="QY323" s="31">
        <v>2</v>
      </c>
      <c r="QZ323" s="31">
        <v>2</v>
      </c>
      <c r="RA323" s="31">
        <v>2</v>
      </c>
      <c r="RB323" s="31">
        <v>2</v>
      </c>
      <c r="RC323" s="31">
        <v>2</v>
      </c>
      <c r="RD323" s="31">
        <v>2</v>
      </c>
      <c r="RE323" s="31">
        <v>2</v>
      </c>
      <c r="RF323" s="31">
        <v>2</v>
      </c>
      <c r="RG323" s="31">
        <v>2</v>
      </c>
      <c r="RH323" s="31">
        <v>2</v>
      </c>
      <c r="RI323" s="31">
        <v>2</v>
      </c>
      <c r="RJ323" s="31">
        <v>2</v>
      </c>
      <c r="RK323" s="31">
        <v>2</v>
      </c>
      <c r="RL323" s="31">
        <v>2</v>
      </c>
      <c r="RM323" s="31">
        <v>2</v>
      </c>
      <c r="RN323" s="31">
        <v>2</v>
      </c>
      <c r="RO323" s="31">
        <v>2</v>
      </c>
      <c r="RP323" s="31">
        <v>2</v>
      </c>
      <c r="RQ323" s="31">
        <v>2</v>
      </c>
      <c r="RR323" s="31">
        <v>2</v>
      </c>
      <c r="RS323" s="31">
        <v>2</v>
      </c>
      <c r="RT323" s="31" t="s">
        <v>1792</v>
      </c>
      <c r="RU323" s="31" t="s">
        <v>1792</v>
      </c>
      <c r="RX323" s="31">
        <v>5</v>
      </c>
      <c r="RY323" s="31">
        <v>2</v>
      </c>
      <c r="RZ323" s="31">
        <v>2</v>
      </c>
      <c r="SA323" s="31">
        <v>2</v>
      </c>
      <c r="SB323" s="31">
        <v>2</v>
      </c>
      <c r="SC323" s="31">
        <v>2</v>
      </c>
      <c r="SD323" s="31">
        <v>5</v>
      </c>
      <c r="SE323" s="31">
        <v>2</v>
      </c>
      <c r="SF323" s="31">
        <v>2</v>
      </c>
      <c r="SG323" s="31">
        <v>2</v>
      </c>
      <c r="SH323" s="31">
        <v>2</v>
      </c>
      <c r="SI323" s="31">
        <v>2</v>
      </c>
      <c r="SJ323" s="31">
        <v>2</v>
      </c>
      <c r="SK323" s="31">
        <v>2</v>
      </c>
      <c r="SL323" s="31">
        <v>2</v>
      </c>
      <c r="SM323" s="31" t="s">
        <v>1442</v>
      </c>
      <c r="SO323" s="31">
        <v>2</v>
      </c>
      <c r="SP323" s="31">
        <v>2</v>
      </c>
      <c r="SQ323" s="31">
        <v>2</v>
      </c>
      <c r="SR323" s="31">
        <v>2</v>
      </c>
      <c r="SS323" s="31">
        <v>2</v>
      </c>
      <c r="ST323" s="31">
        <v>2</v>
      </c>
      <c r="SU323" s="31">
        <v>2</v>
      </c>
      <c r="SV323" s="31">
        <v>1</v>
      </c>
      <c r="SZ323" s="31">
        <v>2</v>
      </c>
      <c r="TA323" s="31">
        <v>2</v>
      </c>
      <c r="TB323" s="31">
        <v>2</v>
      </c>
      <c r="TC323" s="31">
        <v>2</v>
      </c>
      <c r="TD323" s="31">
        <v>2</v>
      </c>
      <c r="TE323" s="31">
        <v>2</v>
      </c>
      <c r="TF323" s="31">
        <v>2</v>
      </c>
      <c r="TG323" s="31">
        <v>2</v>
      </c>
      <c r="TH323" s="31" t="s">
        <v>1442</v>
      </c>
      <c r="TJ323" s="31" t="s">
        <v>1442</v>
      </c>
      <c r="TQ323" s="31">
        <v>1</v>
      </c>
      <c r="TS323" s="31">
        <v>2</v>
      </c>
      <c r="TT323" s="31">
        <v>2</v>
      </c>
      <c r="TU323" s="31">
        <v>2</v>
      </c>
      <c r="TV323" s="31">
        <v>2</v>
      </c>
      <c r="TW323" s="31">
        <v>2</v>
      </c>
      <c r="TX323" s="31">
        <v>2</v>
      </c>
      <c r="TY323" s="31">
        <v>2</v>
      </c>
      <c r="TZ323" s="31">
        <v>1</v>
      </c>
      <c r="UA323" s="31">
        <v>1</v>
      </c>
    </row>
    <row r="324" spans="1:547" s="31" customFormat="1" ht="13.5" customHeight="1">
      <c r="A324" s="31">
        <f t="shared" si="4"/>
        <v>322</v>
      </c>
      <c r="B324" s="31">
        <v>323</v>
      </c>
      <c r="C324" s="31">
        <v>1</v>
      </c>
      <c r="D324" s="31" t="s">
        <v>1543</v>
      </c>
      <c r="E324" s="31" t="s">
        <v>1793</v>
      </c>
      <c r="H324" s="31">
        <v>42333</v>
      </c>
      <c r="I324" s="31">
        <v>17075</v>
      </c>
      <c r="J324" s="31">
        <v>2</v>
      </c>
      <c r="K324" s="31">
        <v>1</v>
      </c>
      <c r="L324" s="31">
        <v>5</v>
      </c>
      <c r="M324" s="31">
        <v>2</v>
      </c>
      <c r="N324" s="31">
        <v>1</v>
      </c>
      <c r="O324" s="31">
        <v>1</v>
      </c>
      <c r="P324" s="31">
        <v>1</v>
      </c>
      <c r="Q324" s="31">
        <v>1</v>
      </c>
      <c r="R324" s="31">
        <v>40269</v>
      </c>
      <c r="S324" s="31">
        <v>40299</v>
      </c>
      <c r="T324" s="31">
        <v>40360</v>
      </c>
      <c r="W324" s="31">
        <v>1</v>
      </c>
      <c r="X324" s="31">
        <v>2</v>
      </c>
      <c r="Y324" s="31">
        <v>2</v>
      </c>
      <c r="Z324" s="31">
        <v>2</v>
      </c>
      <c r="AA324" s="31">
        <v>2</v>
      </c>
      <c r="AB324" s="31">
        <v>2</v>
      </c>
      <c r="AC324" s="31">
        <v>2</v>
      </c>
      <c r="AD324" s="31">
        <v>2</v>
      </c>
      <c r="AE324" s="31">
        <v>3</v>
      </c>
      <c r="AF324" s="31">
        <v>1</v>
      </c>
      <c r="AG324" s="31">
        <v>1</v>
      </c>
      <c r="AH324" s="31">
        <v>1</v>
      </c>
      <c r="AI324" s="31">
        <v>6</v>
      </c>
      <c r="AJ324" s="31">
        <v>2</v>
      </c>
      <c r="AK324" s="31">
        <v>4</v>
      </c>
      <c r="AL324" s="31">
        <v>2</v>
      </c>
      <c r="AN324" s="31">
        <v>2</v>
      </c>
      <c r="AO324" s="31">
        <v>2</v>
      </c>
      <c r="AP324" s="31">
        <v>2</v>
      </c>
      <c r="AQ324" s="31">
        <v>2</v>
      </c>
      <c r="AR324" s="31">
        <v>1</v>
      </c>
      <c r="AS324" s="31">
        <v>2</v>
      </c>
      <c r="AT324" s="31">
        <v>2</v>
      </c>
      <c r="AU324" s="31">
        <v>2</v>
      </c>
      <c r="AW324" s="31">
        <v>1</v>
      </c>
      <c r="AX324" s="31">
        <v>2</v>
      </c>
      <c r="AY324" s="31">
        <v>2</v>
      </c>
      <c r="AZ324" s="31">
        <v>2</v>
      </c>
      <c r="BA324" s="31">
        <v>1</v>
      </c>
      <c r="BB324" s="31">
        <v>2</v>
      </c>
      <c r="BD324" s="31">
        <v>2</v>
      </c>
      <c r="BE324" s="31">
        <v>1</v>
      </c>
      <c r="BF324" s="31">
        <v>2</v>
      </c>
      <c r="BG324" s="31">
        <v>1</v>
      </c>
      <c r="BH324" s="31">
        <v>1</v>
      </c>
      <c r="BI324" s="31">
        <v>2</v>
      </c>
      <c r="BK324" s="31">
        <v>2</v>
      </c>
      <c r="BL324" s="31">
        <v>1</v>
      </c>
      <c r="BM324" s="31">
        <v>2</v>
      </c>
      <c r="BN324" s="31">
        <v>2</v>
      </c>
      <c r="BO324" s="31">
        <v>2</v>
      </c>
      <c r="BP324" s="31">
        <v>2</v>
      </c>
      <c r="BQ324" s="31">
        <v>2</v>
      </c>
      <c r="BT324" s="31">
        <v>2</v>
      </c>
      <c r="BU324" s="31">
        <v>2</v>
      </c>
      <c r="BV324" s="31">
        <v>2</v>
      </c>
      <c r="BW324" s="31">
        <v>2</v>
      </c>
      <c r="BX324" s="31">
        <v>2</v>
      </c>
      <c r="BY324" s="31">
        <v>1</v>
      </c>
      <c r="BZ324" s="31">
        <v>2</v>
      </c>
      <c r="CA324" s="31">
        <v>2</v>
      </c>
      <c r="CB324" s="31">
        <v>2</v>
      </c>
      <c r="CC324" s="31">
        <v>2</v>
      </c>
      <c r="CD324" s="31">
        <v>1</v>
      </c>
      <c r="CH324" s="31">
        <v>1</v>
      </c>
      <c r="CM324" s="31">
        <v>23</v>
      </c>
      <c r="CN324" s="31">
        <v>25</v>
      </c>
      <c r="DA324" s="31">
        <v>4</v>
      </c>
      <c r="DF324" s="31">
        <v>4</v>
      </c>
      <c r="DG324" s="31">
        <v>3</v>
      </c>
      <c r="DH324" s="31">
        <v>4</v>
      </c>
      <c r="DI324" s="31">
        <v>4</v>
      </c>
      <c r="DJ324" s="31">
        <v>4</v>
      </c>
      <c r="DK324" s="31">
        <v>4</v>
      </c>
      <c r="DL324" s="31">
        <v>3</v>
      </c>
      <c r="DM324" s="31">
        <v>3</v>
      </c>
      <c r="DN324" s="31">
        <v>3</v>
      </c>
      <c r="DO324" s="31">
        <v>4</v>
      </c>
      <c r="DP324" s="31">
        <v>4</v>
      </c>
      <c r="DQ324" s="31">
        <v>4</v>
      </c>
      <c r="DR324" s="31">
        <v>44</v>
      </c>
      <c r="DS324" s="31">
        <v>5.8987403100775097E-2</v>
      </c>
      <c r="EW324" s="31">
        <v>2</v>
      </c>
      <c r="EX324" s="31">
        <v>2</v>
      </c>
      <c r="EY324" s="31">
        <v>2</v>
      </c>
      <c r="EZ324" s="31">
        <v>1</v>
      </c>
      <c r="FA324" s="31">
        <v>1</v>
      </c>
      <c r="FB324" s="31">
        <v>1</v>
      </c>
      <c r="FC324" s="31">
        <v>1</v>
      </c>
      <c r="FK324" s="31">
        <v>2</v>
      </c>
      <c r="FL324" s="31">
        <v>1</v>
      </c>
      <c r="FM324" s="31">
        <v>2</v>
      </c>
      <c r="FN324" s="31">
        <v>2</v>
      </c>
      <c r="FO324" s="31">
        <v>2</v>
      </c>
      <c r="FP324" s="31">
        <v>2</v>
      </c>
      <c r="FQ324" s="31">
        <v>2</v>
      </c>
      <c r="FR324" s="31">
        <v>2</v>
      </c>
      <c r="FS324" s="31">
        <v>4</v>
      </c>
      <c r="FT324" s="31">
        <v>2</v>
      </c>
      <c r="FU324" s="31">
        <v>2</v>
      </c>
      <c r="FV324" s="31">
        <v>2</v>
      </c>
      <c r="FW324" s="31">
        <v>1</v>
      </c>
      <c r="FX324" s="31">
        <v>1</v>
      </c>
      <c r="FY324" s="31">
        <v>2</v>
      </c>
      <c r="GA324" s="31">
        <v>2</v>
      </c>
      <c r="GB324" s="31">
        <v>2</v>
      </c>
      <c r="GC324" s="31">
        <v>1</v>
      </c>
      <c r="GD324" s="31">
        <v>1960</v>
      </c>
      <c r="GE324" s="31">
        <v>1</v>
      </c>
      <c r="GF324" s="31">
        <v>1075</v>
      </c>
      <c r="GG324" s="31">
        <v>1</v>
      </c>
      <c r="GH324" s="31">
        <v>2</v>
      </c>
      <c r="GJ324" s="31">
        <v>2</v>
      </c>
      <c r="GL324" s="31">
        <v>1</v>
      </c>
      <c r="GM324" s="31">
        <v>40360</v>
      </c>
      <c r="GO324" s="31">
        <v>2</v>
      </c>
      <c r="GQ324" s="31">
        <v>2</v>
      </c>
      <c r="GS324" s="31">
        <v>2</v>
      </c>
      <c r="GU324" s="31">
        <v>2</v>
      </c>
      <c r="GW324" s="31">
        <v>2</v>
      </c>
      <c r="HA324" s="31">
        <v>2</v>
      </c>
      <c r="HB324" s="31" t="s">
        <v>355</v>
      </c>
      <c r="HM324" s="31">
        <v>2</v>
      </c>
      <c r="HP324" s="31">
        <v>1</v>
      </c>
      <c r="HQ324" s="31">
        <v>1</v>
      </c>
      <c r="HR324" s="31">
        <v>2</v>
      </c>
      <c r="HS324" s="31">
        <v>2</v>
      </c>
      <c r="HT324" s="31">
        <v>2</v>
      </c>
      <c r="HU324" s="31">
        <v>2</v>
      </c>
      <c r="HV324" s="31">
        <v>2</v>
      </c>
      <c r="HZ324" s="31">
        <v>2</v>
      </c>
      <c r="IA324" s="31">
        <v>2</v>
      </c>
      <c r="IB324" s="31">
        <v>2</v>
      </c>
      <c r="IC324" s="31">
        <v>2</v>
      </c>
      <c r="ID324" s="31">
        <v>2</v>
      </c>
      <c r="IE324" s="31">
        <v>2</v>
      </c>
      <c r="IF324" s="31">
        <v>2</v>
      </c>
      <c r="IJ324" s="31">
        <v>2</v>
      </c>
      <c r="IK324" s="31">
        <v>2</v>
      </c>
      <c r="IL324" s="31">
        <v>2</v>
      </c>
      <c r="IM324" s="31">
        <v>2</v>
      </c>
      <c r="IN324" s="31">
        <v>2</v>
      </c>
      <c r="IO324" s="31">
        <v>2</v>
      </c>
      <c r="IP324" s="31">
        <v>2</v>
      </c>
      <c r="IT324" s="31">
        <v>2</v>
      </c>
      <c r="IU324" s="31">
        <v>2</v>
      </c>
      <c r="IV324" s="31">
        <v>2</v>
      </c>
      <c r="IW324" s="31">
        <v>2</v>
      </c>
      <c r="IX324" s="31">
        <v>2</v>
      </c>
      <c r="IY324" s="31">
        <v>2</v>
      </c>
      <c r="IZ324" s="31">
        <v>2</v>
      </c>
      <c r="JD324" s="31">
        <v>2</v>
      </c>
      <c r="JE324" s="31">
        <v>2</v>
      </c>
      <c r="JF324" s="31">
        <v>2</v>
      </c>
      <c r="JG324" s="31">
        <v>2</v>
      </c>
      <c r="JH324" s="31">
        <v>2</v>
      </c>
      <c r="JI324" s="31">
        <v>2</v>
      </c>
      <c r="JJ324" s="31">
        <v>2</v>
      </c>
      <c r="JZ324" s="31">
        <v>2</v>
      </c>
      <c r="KA324" s="31" t="s">
        <v>1794</v>
      </c>
      <c r="KB324" s="31">
        <v>80</v>
      </c>
      <c r="KC324" s="31">
        <v>2</v>
      </c>
      <c r="KD324" s="31" t="s">
        <v>1795</v>
      </c>
      <c r="KE324" s="31">
        <v>86</v>
      </c>
      <c r="LA324" s="31" t="s">
        <v>363</v>
      </c>
      <c r="LB324" s="31" t="s">
        <v>359</v>
      </c>
      <c r="LC324" s="31">
        <v>2</v>
      </c>
      <c r="LE324" s="31" t="s">
        <v>359</v>
      </c>
      <c r="LF324" s="31">
        <v>2</v>
      </c>
      <c r="LG324" s="31">
        <v>2</v>
      </c>
      <c r="LH324" s="31">
        <v>1</v>
      </c>
      <c r="LI324" s="31">
        <v>1</v>
      </c>
      <c r="LJ324" s="31">
        <v>12</v>
      </c>
      <c r="LK324" s="31">
        <v>2</v>
      </c>
      <c r="LM324" s="31">
        <v>2</v>
      </c>
      <c r="LO324" s="31">
        <v>2</v>
      </c>
      <c r="LQ324" s="31">
        <v>2</v>
      </c>
      <c r="LS324" s="31">
        <v>2</v>
      </c>
      <c r="LU324" s="31">
        <v>2</v>
      </c>
      <c r="LW324" s="31">
        <v>2</v>
      </c>
      <c r="LY324" s="31">
        <v>2</v>
      </c>
      <c r="MA324" s="31">
        <v>2</v>
      </c>
      <c r="MC324" s="31">
        <v>2</v>
      </c>
      <c r="ME324" s="31">
        <v>1</v>
      </c>
      <c r="MF324" s="31">
        <v>12</v>
      </c>
      <c r="MG324" s="31">
        <v>2</v>
      </c>
      <c r="MI324" s="31">
        <v>2</v>
      </c>
      <c r="MK324" s="31">
        <v>2</v>
      </c>
      <c r="MM324" s="31">
        <v>2</v>
      </c>
      <c r="MO324" s="31">
        <v>2</v>
      </c>
      <c r="MQ324" s="31">
        <v>2</v>
      </c>
      <c r="MS324" s="31">
        <v>2</v>
      </c>
      <c r="MU324" s="31">
        <v>2</v>
      </c>
      <c r="MW324" s="31">
        <v>2</v>
      </c>
      <c r="MY324" s="31" t="s">
        <v>355</v>
      </c>
      <c r="NA324" s="31">
        <v>2</v>
      </c>
      <c r="NC324" s="31">
        <v>2</v>
      </c>
      <c r="NE324" s="31">
        <v>2</v>
      </c>
      <c r="NG324" s="31">
        <v>2</v>
      </c>
      <c r="NI324" s="31">
        <v>2</v>
      </c>
      <c r="NK324" s="31">
        <v>2</v>
      </c>
      <c r="NM324" s="31">
        <v>2</v>
      </c>
      <c r="NO324" s="31">
        <v>2</v>
      </c>
      <c r="NQ324" s="31">
        <v>2</v>
      </c>
      <c r="NS324" s="31">
        <v>2</v>
      </c>
      <c r="NU324" s="31">
        <v>2</v>
      </c>
      <c r="NW324" s="31">
        <v>2</v>
      </c>
      <c r="NY324" s="31">
        <v>2</v>
      </c>
      <c r="OA324" s="31">
        <v>2</v>
      </c>
      <c r="OC324" s="31">
        <v>2</v>
      </c>
      <c r="OE324" s="31">
        <v>2</v>
      </c>
      <c r="OG324" s="31">
        <v>2</v>
      </c>
      <c r="OI324" s="31">
        <v>2</v>
      </c>
      <c r="OK324" s="31">
        <v>2</v>
      </c>
      <c r="OM324" s="31">
        <v>2</v>
      </c>
      <c r="OO324" s="31">
        <v>2</v>
      </c>
      <c r="OQ324" s="31" t="s">
        <v>355</v>
      </c>
      <c r="OS324" s="31">
        <v>2</v>
      </c>
      <c r="OU324" s="31">
        <v>2</v>
      </c>
      <c r="OW324" s="31">
        <v>2</v>
      </c>
      <c r="OY324" s="31">
        <v>2</v>
      </c>
      <c r="PA324" s="31">
        <v>2</v>
      </c>
      <c r="PC324" s="31">
        <v>2</v>
      </c>
      <c r="PE324" s="31">
        <v>2</v>
      </c>
      <c r="PG324" s="31">
        <v>2</v>
      </c>
      <c r="PI324" s="31">
        <v>2</v>
      </c>
      <c r="PK324" s="31">
        <v>2</v>
      </c>
      <c r="PM324" s="31">
        <v>2</v>
      </c>
      <c r="PO324" s="31">
        <v>2</v>
      </c>
      <c r="PQ324" s="31">
        <v>2</v>
      </c>
      <c r="PS324" s="31">
        <v>2</v>
      </c>
      <c r="PU324" s="31">
        <v>2</v>
      </c>
      <c r="PW324" s="31">
        <v>2</v>
      </c>
      <c r="PY324" s="31">
        <v>2</v>
      </c>
      <c r="QA324" s="31">
        <v>2</v>
      </c>
      <c r="QC324" s="31">
        <v>2</v>
      </c>
      <c r="QE324" s="31">
        <v>2</v>
      </c>
      <c r="QG324" s="31">
        <v>2</v>
      </c>
      <c r="QI324" s="31" t="s">
        <v>355</v>
      </c>
      <c r="QK324" s="31">
        <v>2</v>
      </c>
      <c r="QL324" s="31">
        <v>2</v>
      </c>
      <c r="QM324" s="31">
        <v>2</v>
      </c>
      <c r="QN324" s="31">
        <v>2</v>
      </c>
      <c r="QO324" s="31">
        <v>2</v>
      </c>
      <c r="QP324" s="31">
        <v>2</v>
      </c>
      <c r="QQ324" s="31">
        <v>2</v>
      </c>
      <c r="QR324" s="31">
        <v>2</v>
      </c>
      <c r="QS324" s="31">
        <v>2</v>
      </c>
      <c r="QT324" s="31">
        <v>2</v>
      </c>
      <c r="QU324" s="31">
        <v>2</v>
      </c>
      <c r="QV324" s="31">
        <v>2</v>
      </c>
      <c r="QW324" s="31">
        <v>2</v>
      </c>
      <c r="QX324" s="31">
        <v>2</v>
      </c>
      <c r="QY324" s="31">
        <v>2</v>
      </c>
      <c r="QZ324" s="31">
        <v>2</v>
      </c>
      <c r="RA324" s="31">
        <v>2</v>
      </c>
      <c r="RB324" s="31">
        <v>2</v>
      </c>
      <c r="RC324" s="31">
        <v>2</v>
      </c>
      <c r="RD324" s="31">
        <v>1</v>
      </c>
      <c r="RE324" s="31">
        <v>1</v>
      </c>
      <c r="RF324" s="31">
        <v>2</v>
      </c>
      <c r="RG324" s="31">
        <v>2</v>
      </c>
      <c r="RH324" s="31">
        <v>2</v>
      </c>
      <c r="RI324" s="31">
        <v>2</v>
      </c>
      <c r="RJ324" s="31">
        <v>2</v>
      </c>
      <c r="RK324" s="31">
        <v>2</v>
      </c>
      <c r="RL324" s="31">
        <v>2</v>
      </c>
      <c r="RM324" s="31">
        <v>2</v>
      </c>
      <c r="RN324" s="31">
        <v>2</v>
      </c>
      <c r="RO324" s="31">
        <v>2</v>
      </c>
      <c r="RP324" s="31">
        <v>2</v>
      </c>
      <c r="RQ324" s="31">
        <v>2</v>
      </c>
      <c r="RR324" s="31">
        <v>1</v>
      </c>
      <c r="RS324" s="31">
        <v>1</v>
      </c>
      <c r="RT324" s="31" t="s">
        <v>1796</v>
      </c>
      <c r="RU324" s="31" t="s">
        <v>1797</v>
      </c>
      <c r="RX324" s="31">
        <v>5</v>
      </c>
      <c r="RY324" s="31">
        <v>2</v>
      </c>
      <c r="RZ324" s="31">
        <v>2</v>
      </c>
      <c r="SA324" s="31">
        <v>2</v>
      </c>
      <c r="SB324" s="31">
        <v>2</v>
      </c>
      <c r="SC324" s="31">
        <v>2</v>
      </c>
      <c r="SD324" s="31">
        <v>5</v>
      </c>
      <c r="SE324" s="31">
        <v>2</v>
      </c>
      <c r="SF324" s="31">
        <v>2</v>
      </c>
      <c r="SG324" s="31">
        <v>2</v>
      </c>
      <c r="SH324" s="31">
        <v>2</v>
      </c>
      <c r="SI324" s="31">
        <v>2</v>
      </c>
      <c r="SJ324" s="31">
        <v>2</v>
      </c>
      <c r="SK324" s="31">
        <v>1</v>
      </c>
      <c r="SL324" s="31">
        <v>2</v>
      </c>
      <c r="SM324" s="31" t="s">
        <v>1459</v>
      </c>
      <c r="SO324" s="31">
        <v>2</v>
      </c>
      <c r="SP324" s="31">
        <v>2</v>
      </c>
      <c r="SQ324" s="31">
        <v>2</v>
      </c>
      <c r="SR324" s="31">
        <v>1</v>
      </c>
      <c r="SS324" s="31">
        <v>1</v>
      </c>
      <c r="ST324" s="31">
        <v>1</v>
      </c>
      <c r="SU324" s="31">
        <v>1</v>
      </c>
      <c r="SV324" s="31">
        <v>1</v>
      </c>
      <c r="SW324" s="31" t="s">
        <v>1442</v>
      </c>
      <c r="SX324" s="31">
        <v>2</v>
      </c>
      <c r="SZ324" s="31">
        <v>2</v>
      </c>
      <c r="TA324" s="31">
        <v>2</v>
      </c>
      <c r="TB324" s="31">
        <v>2</v>
      </c>
      <c r="TC324" s="31">
        <v>2</v>
      </c>
      <c r="TD324" s="31">
        <v>2</v>
      </c>
      <c r="TE324" s="31">
        <v>2</v>
      </c>
      <c r="TF324" s="31">
        <v>2</v>
      </c>
      <c r="TG324" s="31">
        <v>1</v>
      </c>
      <c r="TH324" s="31" t="s">
        <v>1442</v>
      </c>
      <c r="TJ324" s="31" t="s">
        <v>1798</v>
      </c>
      <c r="TK324" s="31" t="s">
        <v>1443</v>
      </c>
      <c r="TQ324" s="31">
        <v>2</v>
      </c>
      <c r="TS324" s="31">
        <v>2</v>
      </c>
      <c r="TT324" s="31">
        <v>2</v>
      </c>
      <c r="TU324" s="31">
        <v>2</v>
      </c>
      <c r="TV324" s="31">
        <v>2</v>
      </c>
      <c r="TW324" s="31">
        <v>2</v>
      </c>
      <c r="TX324" s="31">
        <v>2</v>
      </c>
      <c r="TY324" s="31">
        <v>2</v>
      </c>
      <c r="TZ324" s="31">
        <v>1</v>
      </c>
      <c r="UA324" s="31">
        <v>1</v>
      </c>
    </row>
    <row r="325" spans="1:547" s="31" customFormat="1" ht="13.5" customHeight="1">
      <c r="A325" s="31">
        <f t="shared" ref="A325:A388" si="5">ROW(A325)-2</f>
        <v>323</v>
      </c>
      <c r="B325" s="31">
        <v>324</v>
      </c>
      <c r="C325" s="31">
        <v>2</v>
      </c>
      <c r="D325" s="31" t="s">
        <v>1543</v>
      </c>
      <c r="E325" s="31" t="s">
        <v>1799</v>
      </c>
      <c r="H325" s="31">
        <v>42338</v>
      </c>
      <c r="I325" s="31">
        <v>16447</v>
      </c>
      <c r="J325" s="31">
        <v>2</v>
      </c>
      <c r="K325" s="31">
        <v>1</v>
      </c>
      <c r="L325" s="31">
        <v>2</v>
      </c>
      <c r="M325" s="31">
        <v>2</v>
      </c>
      <c r="N325" s="31">
        <v>2</v>
      </c>
      <c r="O325" s="31">
        <v>2</v>
      </c>
      <c r="P325" s="31">
        <v>2</v>
      </c>
      <c r="Q325" s="31">
        <v>2</v>
      </c>
      <c r="R325" s="31">
        <v>42005</v>
      </c>
      <c r="S325" s="31">
        <v>42186</v>
      </c>
      <c r="T325" s="31">
        <v>42278</v>
      </c>
      <c r="W325" s="31">
        <v>1</v>
      </c>
      <c r="X325" s="31">
        <v>2</v>
      </c>
      <c r="Y325" s="31">
        <v>2</v>
      </c>
      <c r="Z325" s="31">
        <v>2</v>
      </c>
      <c r="AA325" s="31">
        <v>2</v>
      </c>
      <c r="AB325" s="31">
        <v>2</v>
      </c>
      <c r="AC325" s="31">
        <v>2</v>
      </c>
      <c r="AD325" s="31">
        <v>2</v>
      </c>
      <c r="AE325" s="31">
        <v>3</v>
      </c>
      <c r="AF325" s="31">
        <v>2</v>
      </c>
      <c r="AG325" s="31">
        <v>2</v>
      </c>
      <c r="AH325" s="31">
        <v>2</v>
      </c>
      <c r="AI325" s="31">
        <v>6</v>
      </c>
      <c r="AJ325" s="31">
        <v>2</v>
      </c>
      <c r="AK325" s="31">
        <v>4</v>
      </c>
      <c r="AL325" s="31">
        <v>2</v>
      </c>
      <c r="AN325" s="31">
        <v>2</v>
      </c>
      <c r="AO325" s="31">
        <v>2</v>
      </c>
      <c r="AP325" s="31">
        <v>2</v>
      </c>
      <c r="AQ325" s="31">
        <v>2</v>
      </c>
      <c r="AR325" s="31">
        <v>2</v>
      </c>
      <c r="AS325" s="31">
        <v>2</v>
      </c>
      <c r="AT325" s="31">
        <v>2</v>
      </c>
      <c r="AU325" s="31">
        <v>2</v>
      </c>
      <c r="AW325" s="31">
        <v>2</v>
      </c>
      <c r="AX325" s="31">
        <v>2</v>
      </c>
      <c r="AY325" s="31">
        <v>2</v>
      </c>
      <c r="AZ325" s="31">
        <v>2</v>
      </c>
      <c r="BA325" s="31">
        <v>1</v>
      </c>
      <c r="BB325" s="31">
        <v>2</v>
      </c>
      <c r="BD325" s="31">
        <v>2</v>
      </c>
      <c r="BE325" s="31">
        <v>2</v>
      </c>
      <c r="BF325" s="31">
        <v>2</v>
      </c>
      <c r="BG325" s="31">
        <v>1</v>
      </c>
      <c r="BH325" s="31">
        <v>1</v>
      </c>
      <c r="BI325" s="31">
        <v>2</v>
      </c>
      <c r="BK325" s="31">
        <v>2</v>
      </c>
      <c r="BL325" s="31">
        <v>1</v>
      </c>
      <c r="BM325" s="31">
        <v>2</v>
      </c>
      <c r="BN325" s="31">
        <v>2</v>
      </c>
      <c r="BO325" s="31">
        <v>2</v>
      </c>
      <c r="BP325" s="31">
        <v>2</v>
      </c>
      <c r="BR325" s="31">
        <v>1</v>
      </c>
      <c r="BT325" s="31">
        <v>2</v>
      </c>
      <c r="BU325" s="31">
        <v>2</v>
      </c>
      <c r="BV325" s="31">
        <v>2</v>
      </c>
      <c r="BW325" s="31">
        <v>2</v>
      </c>
      <c r="BX325" s="31">
        <v>2</v>
      </c>
      <c r="BY325" s="31">
        <v>1</v>
      </c>
      <c r="BZ325" s="31">
        <v>2</v>
      </c>
      <c r="CA325" s="31">
        <v>2</v>
      </c>
      <c r="CB325" s="31">
        <v>2</v>
      </c>
      <c r="CC325" s="31">
        <v>2</v>
      </c>
      <c r="CD325" s="31">
        <v>1</v>
      </c>
      <c r="CH325" s="31">
        <v>1</v>
      </c>
      <c r="CM325" s="31">
        <v>7</v>
      </c>
      <c r="CN325" s="31">
        <v>5</v>
      </c>
      <c r="CO325" s="31">
        <v>13</v>
      </c>
      <c r="CP325" s="31">
        <v>11</v>
      </c>
      <c r="DA325" s="31">
        <v>2</v>
      </c>
      <c r="DF325" s="31">
        <v>4</v>
      </c>
      <c r="DG325" s="31">
        <v>4</v>
      </c>
      <c r="DH325" s="31">
        <v>4</v>
      </c>
      <c r="DI325" s="31">
        <v>4</v>
      </c>
      <c r="DJ325" s="31">
        <v>4</v>
      </c>
      <c r="DK325" s="31">
        <v>3</v>
      </c>
      <c r="DL325" s="31">
        <v>2</v>
      </c>
      <c r="DM325" s="31">
        <v>2</v>
      </c>
      <c r="DN325" s="31">
        <v>1</v>
      </c>
      <c r="DO325" s="31">
        <v>4</v>
      </c>
      <c r="DP325" s="31">
        <v>4</v>
      </c>
      <c r="DQ325" s="31">
        <v>4</v>
      </c>
      <c r="DR325" s="31">
        <v>40</v>
      </c>
      <c r="DS325" s="31">
        <v>0.73123123123123102</v>
      </c>
      <c r="DX325" s="31">
        <v>4.4000000000000004</v>
      </c>
      <c r="DY325" s="31">
        <v>3.2</v>
      </c>
      <c r="DZ325" s="31">
        <v>4.8</v>
      </c>
      <c r="EA325" s="31" t="s">
        <v>1558</v>
      </c>
      <c r="EB325" s="31">
        <v>0.56000000000000005</v>
      </c>
      <c r="EC325" s="31">
        <v>0.7</v>
      </c>
      <c r="ED325" s="31">
        <v>1.3</v>
      </c>
      <c r="EE325" s="31" t="s">
        <v>1546</v>
      </c>
      <c r="EF325" s="31">
        <v>200</v>
      </c>
      <c r="EG325" s="31">
        <v>0</v>
      </c>
      <c r="EH325" s="31">
        <v>190</v>
      </c>
      <c r="EI325" s="31" t="s">
        <v>1546</v>
      </c>
      <c r="EJ325" s="31">
        <v>49</v>
      </c>
      <c r="EK325" s="31">
        <v>40</v>
      </c>
      <c r="EM325" s="31" t="s">
        <v>1546</v>
      </c>
      <c r="EN325" s="31">
        <v>135</v>
      </c>
      <c r="EO325" s="31">
        <v>60</v>
      </c>
      <c r="EP325" s="31">
        <v>110</v>
      </c>
      <c r="EQ325" s="31" t="s">
        <v>1546</v>
      </c>
      <c r="ER325" s="31">
        <v>81</v>
      </c>
      <c r="ES325" s="31">
        <v>35</v>
      </c>
      <c r="ET325" s="31">
        <v>150</v>
      </c>
      <c r="EU325" s="31" t="s">
        <v>1546</v>
      </c>
      <c r="EV325" s="31">
        <v>1</v>
      </c>
      <c r="EW325" s="31">
        <v>1</v>
      </c>
      <c r="EX325" s="31">
        <v>2</v>
      </c>
      <c r="EY325" s="31">
        <v>2</v>
      </c>
      <c r="FC325" s="31">
        <v>1</v>
      </c>
      <c r="FD325" s="31">
        <v>65</v>
      </c>
      <c r="FE325" s="31">
        <v>57</v>
      </c>
      <c r="FF325" s="31">
        <v>0.45</v>
      </c>
      <c r="FG325" s="31">
        <v>0.86</v>
      </c>
      <c r="FH325" s="31">
        <v>32</v>
      </c>
      <c r="FI325" s="31">
        <v>94</v>
      </c>
      <c r="FJ325" s="31">
        <v>0.1</v>
      </c>
      <c r="FK325" s="31">
        <v>2</v>
      </c>
      <c r="FL325" s="31">
        <v>2</v>
      </c>
      <c r="FM325" s="31">
        <v>2</v>
      </c>
      <c r="FN325" s="31">
        <v>2</v>
      </c>
      <c r="FO325" s="31">
        <v>2</v>
      </c>
      <c r="FP325" s="31">
        <v>2</v>
      </c>
      <c r="FQ325" s="31">
        <v>2</v>
      </c>
      <c r="FR325" s="31">
        <v>2</v>
      </c>
      <c r="FS325" s="31">
        <v>4</v>
      </c>
      <c r="FT325" s="31">
        <v>2</v>
      </c>
      <c r="FU325" s="31">
        <v>2</v>
      </c>
      <c r="FV325" s="31">
        <v>2</v>
      </c>
      <c r="FW325" s="31">
        <v>1</v>
      </c>
      <c r="FX325" s="31">
        <v>1</v>
      </c>
      <c r="FY325" s="31">
        <v>2</v>
      </c>
      <c r="GA325" s="31">
        <v>2</v>
      </c>
      <c r="GB325" s="31">
        <v>2</v>
      </c>
      <c r="GC325" s="31">
        <v>2</v>
      </c>
      <c r="GE325" s="31">
        <v>2</v>
      </c>
      <c r="GH325" s="31">
        <v>2</v>
      </c>
      <c r="GJ325" s="31">
        <v>2</v>
      </c>
      <c r="GL325" s="31">
        <v>2</v>
      </c>
      <c r="GO325" s="31">
        <v>2</v>
      </c>
      <c r="GQ325" s="31">
        <v>2</v>
      </c>
      <c r="GS325" s="31">
        <v>2</v>
      </c>
      <c r="GU325" s="31">
        <v>2</v>
      </c>
      <c r="GW325" s="31">
        <v>2</v>
      </c>
      <c r="GY325" s="31">
        <v>2</v>
      </c>
      <c r="HA325" s="31">
        <v>2</v>
      </c>
      <c r="HB325" s="31" t="s">
        <v>355</v>
      </c>
      <c r="HM325" s="31">
        <v>2</v>
      </c>
      <c r="HP325" s="31">
        <v>2</v>
      </c>
      <c r="HQ325" s="31">
        <v>2</v>
      </c>
      <c r="HR325" s="31">
        <v>2</v>
      </c>
      <c r="HS325" s="31">
        <v>2</v>
      </c>
      <c r="HT325" s="31">
        <v>2</v>
      </c>
      <c r="HU325" s="31">
        <v>2</v>
      </c>
      <c r="HV325" s="31">
        <v>2</v>
      </c>
      <c r="HZ325" s="31">
        <v>2</v>
      </c>
      <c r="IA325" s="31">
        <v>2</v>
      </c>
      <c r="IB325" s="31">
        <v>2</v>
      </c>
      <c r="IC325" s="31">
        <v>2</v>
      </c>
      <c r="ID325" s="31">
        <v>2</v>
      </c>
      <c r="IE325" s="31">
        <v>2</v>
      </c>
      <c r="IF325" s="31">
        <v>2</v>
      </c>
      <c r="IJ325" s="31">
        <v>2</v>
      </c>
      <c r="IK325" s="31">
        <v>2</v>
      </c>
      <c r="IL325" s="31">
        <v>2</v>
      </c>
      <c r="IM325" s="31">
        <v>2</v>
      </c>
      <c r="IN325" s="31">
        <v>2</v>
      </c>
      <c r="IO325" s="31">
        <v>2</v>
      </c>
      <c r="IP325" s="31">
        <v>2</v>
      </c>
      <c r="IT325" s="31">
        <v>2</v>
      </c>
      <c r="IU325" s="31">
        <v>2</v>
      </c>
      <c r="IV325" s="31">
        <v>2</v>
      </c>
      <c r="IW325" s="31">
        <v>2</v>
      </c>
      <c r="IX325" s="31">
        <v>2</v>
      </c>
      <c r="IY325" s="31">
        <v>2</v>
      </c>
      <c r="IZ325" s="31">
        <v>2</v>
      </c>
      <c r="JD325" s="31">
        <v>2</v>
      </c>
      <c r="JE325" s="31">
        <v>2</v>
      </c>
      <c r="JF325" s="31">
        <v>2</v>
      </c>
      <c r="JG325" s="31">
        <v>2</v>
      </c>
      <c r="JH325" s="31">
        <v>2</v>
      </c>
      <c r="JI325" s="31">
        <v>2</v>
      </c>
      <c r="JJ325" s="31">
        <v>2</v>
      </c>
      <c r="JZ325" s="31">
        <v>2</v>
      </c>
      <c r="KB325" s="31">
        <v>90</v>
      </c>
      <c r="KC325" s="31">
        <v>2</v>
      </c>
      <c r="KE325" s="31">
        <v>70</v>
      </c>
      <c r="LA325" s="31" t="s">
        <v>365</v>
      </c>
      <c r="LB325" s="31" t="s">
        <v>373</v>
      </c>
      <c r="LC325" s="31">
        <v>2</v>
      </c>
      <c r="LF325" s="31">
        <v>2</v>
      </c>
      <c r="LG325" s="31">
        <v>2</v>
      </c>
      <c r="LH325" s="31">
        <v>2</v>
      </c>
      <c r="LI325" s="31">
        <v>2</v>
      </c>
      <c r="LK325" s="31">
        <v>2</v>
      </c>
      <c r="LM325" s="31">
        <v>2</v>
      </c>
      <c r="LO325" s="31">
        <v>2</v>
      </c>
      <c r="LQ325" s="31">
        <v>2</v>
      </c>
      <c r="LS325" s="31">
        <v>2</v>
      </c>
      <c r="LU325" s="31">
        <v>2</v>
      </c>
      <c r="LW325" s="31">
        <v>2</v>
      </c>
      <c r="LY325" s="31">
        <v>2</v>
      </c>
      <c r="MA325" s="31">
        <v>2</v>
      </c>
      <c r="MC325" s="31">
        <v>2</v>
      </c>
      <c r="ME325" s="31">
        <v>2</v>
      </c>
      <c r="MG325" s="31">
        <v>2</v>
      </c>
      <c r="MI325" s="31">
        <v>2</v>
      </c>
      <c r="MK325" s="31">
        <v>2</v>
      </c>
      <c r="MM325" s="31">
        <v>2</v>
      </c>
      <c r="MO325" s="31">
        <v>2</v>
      </c>
      <c r="MQ325" s="31">
        <v>2</v>
      </c>
      <c r="MS325" s="31">
        <v>2</v>
      </c>
      <c r="MU325" s="31">
        <v>2</v>
      </c>
      <c r="MW325" s="31">
        <v>2</v>
      </c>
      <c r="MY325" s="31" t="s">
        <v>355</v>
      </c>
      <c r="NA325" s="31">
        <v>2</v>
      </c>
      <c r="NC325" s="31">
        <v>2</v>
      </c>
      <c r="NE325" s="31">
        <v>2</v>
      </c>
      <c r="NG325" s="31">
        <v>2</v>
      </c>
      <c r="NI325" s="31">
        <v>2</v>
      </c>
      <c r="NK325" s="31">
        <v>2</v>
      </c>
      <c r="NM325" s="31">
        <v>2</v>
      </c>
      <c r="NO325" s="31">
        <v>2</v>
      </c>
      <c r="NQ325" s="31">
        <v>2</v>
      </c>
      <c r="NS325" s="31">
        <v>2</v>
      </c>
      <c r="NU325" s="31">
        <v>2</v>
      </c>
      <c r="NW325" s="31">
        <v>2</v>
      </c>
      <c r="NY325" s="31">
        <v>2</v>
      </c>
      <c r="OA325" s="31">
        <v>2</v>
      </c>
      <c r="OC325" s="31">
        <v>2</v>
      </c>
      <c r="OE325" s="31">
        <v>2</v>
      </c>
      <c r="OG325" s="31">
        <v>2</v>
      </c>
      <c r="OI325" s="31">
        <v>2</v>
      </c>
      <c r="OK325" s="31">
        <v>2</v>
      </c>
      <c r="OM325" s="31">
        <v>2</v>
      </c>
      <c r="OO325" s="31">
        <v>2</v>
      </c>
      <c r="OQ325" s="31" t="s">
        <v>355</v>
      </c>
      <c r="OS325" s="31">
        <v>2</v>
      </c>
      <c r="OU325" s="31">
        <v>2</v>
      </c>
      <c r="OW325" s="31">
        <v>2</v>
      </c>
      <c r="OY325" s="31">
        <v>2</v>
      </c>
      <c r="PA325" s="31">
        <v>2</v>
      </c>
      <c r="PC325" s="31">
        <v>2</v>
      </c>
      <c r="PE325" s="31">
        <v>2</v>
      </c>
      <c r="PG325" s="31">
        <v>2</v>
      </c>
      <c r="PI325" s="31">
        <v>2</v>
      </c>
      <c r="PK325" s="31">
        <v>2</v>
      </c>
      <c r="PM325" s="31">
        <v>2</v>
      </c>
      <c r="PO325" s="31">
        <v>2</v>
      </c>
      <c r="PQ325" s="31">
        <v>2</v>
      </c>
      <c r="PS325" s="31">
        <v>2</v>
      </c>
      <c r="PU325" s="31">
        <v>2</v>
      </c>
      <c r="PW325" s="31">
        <v>2</v>
      </c>
      <c r="PY325" s="31">
        <v>2</v>
      </c>
      <c r="QA325" s="31">
        <v>2</v>
      </c>
      <c r="QC325" s="31">
        <v>2</v>
      </c>
      <c r="QE325" s="31">
        <v>2</v>
      </c>
      <c r="QG325" s="31">
        <v>2</v>
      </c>
      <c r="QI325" s="31" t="s">
        <v>355</v>
      </c>
      <c r="QK325" s="31">
        <v>1</v>
      </c>
      <c r="QL325" s="31">
        <v>2</v>
      </c>
      <c r="QM325" s="31">
        <v>2</v>
      </c>
      <c r="QN325" s="31">
        <v>2</v>
      </c>
      <c r="QO325" s="31">
        <v>2</v>
      </c>
      <c r="QP325" s="31">
        <v>2</v>
      </c>
      <c r="QQ325" s="31">
        <v>2</v>
      </c>
      <c r="QR325" s="31">
        <v>2</v>
      </c>
      <c r="QS325" s="31">
        <v>2</v>
      </c>
      <c r="QT325" s="31">
        <v>2</v>
      </c>
      <c r="QU325" s="31">
        <v>2</v>
      </c>
      <c r="QV325" s="31">
        <v>2</v>
      </c>
      <c r="QW325" s="31">
        <v>2</v>
      </c>
      <c r="QX325" s="31">
        <v>2</v>
      </c>
      <c r="QY325" s="31">
        <v>2</v>
      </c>
      <c r="QZ325" s="31">
        <v>2</v>
      </c>
      <c r="RA325" s="31">
        <v>2</v>
      </c>
      <c r="RB325" s="31">
        <v>2</v>
      </c>
      <c r="RC325" s="31">
        <v>2</v>
      </c>
      <c r="RD325" s="31">
        <v>2</v>
      </c>
      <c r="RE325" s="31">
        <v>2</v>
      </c>
      <c r="RF325" s="31">
        <v>2</v>
      </c>
      <c r="RG325" s="31">
        <v>2</v>
      </c>
      <c r="RH325" s="31">
        <v>2</v>
      </c>
      <c r="RI325" s="31">
        <v>2</v>
      </c>
      <c r="RJ325" s="31">
        <v>2</v>
      </c>
      <c r="RK325" s="31">
        <v>2</v>
      </c>
      <c r="RL325" s="31">
        <v>2</v>
      </c>
      <c r="RM325" s="31">
        <v>2</v>
      </c>
      <c r="RN325" s="31">
        <v>2</v>
      </c>
      <c r="RO325" s="31">
        <v>2</v>
      </c>
      <c r="RP325" s="31">
        <v>2</v>
      </c>
      <c r="RQ325" s="31">
        <v>2</v>
      </c>
      <c r="RR325" s="31">
        <v>2</v>
      </c>
      <c r="RS325" s="31">
        <v>2</v>
      </c>
      <c r="RT325" s="31" t="s">
        <v>1796</v>
      </c>
      <c r="RU325" s="31" t="s">
        <v>1800</v>
      </c>
      <c r="RV325" s="31" t="s">
        <v>1801</v>
      </c>
      <c r="RW325" s="31" t="s">
        <v>1801</v>
      </c>
      <c r="RX325" s="31">
        <v>4</v>
      </c>
      <c r="RY325" s="31">
        <v>2</v>
      </c>
      <c r="RZ325" s="31">
        <v>2</v>
      </c>
      <c r="SA325" s="31">
        <v>2</v>
      </c>
      <c r="SB325" s="31">
        <v>2</v>
      </c>
      <c r="SC325" s="31">
        <v>2</v>
      </c>
      <c r="SD325" s="31">
        <v>2</v>
      </c>
      <c r="SE325" s="31">
        <v>2</v>
      </c>
      <c r="SF325" s="31">
        <v>2</v>
      </c>
      <c r="SG325" s="31">
        <v>2</v>
      </c>
      <c r="SH325" s="31">
        <v>2</v>
      </c>
      <c r="SI325" s="31">
        <v>2</v>
      </c>
      <c r="SJ325" s="31">
        <v>2</v>
      </c>
      <c r="SK325" s="31">
        <v>2</v>
      </c>
      <c r="SL325" s="31">
        <v>2</v>
      </c>
      <c r="SM325" s="31" t="s">
        <v>1802</v>
      </c>
      <c r="SO325" s="31">
        <v>2</v>
      </c>
      <c r="SP325" s="31">
        <v>2</v>
      </c>
      <c r="SQ325" s="31">
        <v>1</v>
      </c>
      <c r="SR325" s="31">
        <v>2</v>
      </c>
      <c r="SS325" s="31">
        <v>2</v>
      </c>
      <c r="ST325" s="31">
        <v>2</v>
      </c>
      <c r="SU325" s="31">
        <v>2</v>
      </c>
      <c r="SV325" s="31">
        <v>2</v>
      </c>
      <c r="SW325" s="31" t="s">
        <v>1674</v>
      </c>
      <c r="SX325" s="31">
        <v>2</v>
      </c>
      <c r="SZ325" s="31">
        <v>2</v>
      </c>
      <c r="TA325" s="31">
        <v>2</v>
      </c>
      <c r="TB325" s="31">
        <v>2</v>
      </c>
      <c r="TC325" s="31">
        <v>2</v>
      </c>
      <c r="TD325" s="31">
        <v>2</v>
      </c>
      <c r="TE325" s="31">
        <v>2</v>
      </c>
      <c r="TF325" s="31">
        <v>1</v>
      </c>
      <c r="TG325" s="31">
        <v>1</v>
      </c>
      <c r="TH325" s="31" t="s">
        <v>1674</v>
      </c>
      <c r="TJ325" s="31" t="s">
        <v>1577</v>
      </c>
      <c r="TK325" s="31" t="s">
        <v>1576</v>
      </c>
      <c r="TQ325" s="31">
        <v>3</v>
      </c>
      <c r="TS325" s="31">
        <v>2</v>
      </c>
      <c r="TT325" s="31">
        <v>2</v>
      </c>
      <c r="TU325" s="31">
        <v>2</v>
      </c>
      <c r="TV325" s="31">
        <v>2</v>
      </c>
      <c r="TW325" s="31">
        <v>2</v>
      </c>
      <c r="TX325" s="31">
        <v>2</v>
      </c>
      <c r="TY325" s="31">
        <v>1</v>
      </c>
      <c r="TZ325" s="31">
        <v>1</v>
      </c>
      <c r="UA325" s="31">
        <v>1</v>
      </c>
    </row>
    <row r="326" spans="1:547" s="31" customFormat="1" ht="13.5" customHeight="1">
      <c r="A326" s="31">
        <f t="shared" si="5"/>
        <v>324</v>
      </c>
      <c r="B326" s="31">
        <v>325</v>
      </c>
      <c r="C326" s="31">
        <v>3</v>
      </c>
      <c r="D326" s="31" t="s">
        <v>1543</v>
      </c>
      <c r="E326" s="31" t="s">
        <v>1803</v>
      </c>
      <c r="H326" s="31">
        <v>42338</v>
      </c>
      <c r="I326" s="31">
        <v>12451</v>
      </c>
      <c r="J326" s="31">
        <v>1</v>
      </c>
      <c r="K326" s="31">
        <v>1</v>
      </c>
      <c r="L326" s="31">
        <v>1</v>
      </c>
      <c r="M326" s="31">
        <v>1</v>
      </c>
      <c r="N326" s="31">
        <v>1</v>
      </c>
      <c r="O326" s="31">
        <v>1</v>
      </c>
      <c r="P326" s="31">
        <v>1</v>
      </c>
      <c r="Q326" s="31">
        <v>1</v>
      </c>
      <c r="R326" s="31">
        <v>40969</v>
      </c>
      <c r="S326" s="31">
        <v>40969</v>
      </c>
      <c r="T326" s="31">
        <v>42186</v>
      </c>
      <c r="V326" s="31">
        <v>42663</v>
      </c>
      <c r="W326" s="31">
        <v>1</v>
      </c>
      <c r="X326" s="31">
        <v>2</v>
      </c>
      <c r="Y326" s="31">
        <v>2</v>
      </c>
      <c r="Z326" s="31">
        <v>2</v>
      </c>
      <c r="AA326" s="31">
        <v>2</v>
      </c>
      <c r="AB326" s="31">
        <v>2</v>
      </c>
      <c r="AC326" s="31">
        <v>2</v>
      </c>
      <c r="AD326" s="31">
        <v>2</v>
      </c>
      <c r="AE326" s="31">
        <v>3</v>
      </c>
      <c r="AF326" s="31">
        <v>2</v>
      </c>
      <c r="AG326" s="31">
        <v>3</v>
      </c>
      <c r="AH326" s="31">
        <v>1</v>
      </c>
      <c r="AI326" s="31">
        <v>3</v>
      </c>
      <c r="AJ326" s="31">
        <v>2</v>
      </c>
      <c r="AK326" s="31">
        <v>4</v>
      </c>
      <c r="AL326" s="31">
        <v>2</v>
      </c>
      <c r="AN326" s="31">
        <v>1</v>
      </c>
      <c r="AO326" s="31">
        <v>2</v>
      </c>
      <c r="AP326" s="31">
        <v>1</v>
      </c>
      <c r="AQ326" s="31">
        <v>1</v>
      </c>
      <c r="AR326" s="31">
        <v>1</v>
      </c>
      <c r="AS326" s="31">
        <v>2</v>
      </c>
      <c r="AT326" s="31">
        <v>2</v>
      </c>
      <c r="AU326" s="31">
        <v>2</v>
      </c>
      <c r="AW326" s="31">
        <v>1</v>
      </c>
      <c r="AX326" s="31">
        <v>1</v>
      </c>
      <c r="AY326" s="31">
        <v>1</v>
      </c>
      <c r="AZ326" s="31">
        <v>1</v>
      </c>
      <c r="BA326" s="31">
        <v>1</v>
      </c>
      <c r="BB326" s="31">
        <v>2</v>
      </c>
      <c r="BD326" s="31">
        <v>1</v>
      </c>
      <c r="BE326" s="31">
        <v>1</v>
      </c>
      <c r="BF326" s="31">
        <v>1</v>
      </c>
      <c r="BG326" s="31">
        <v>1</v>
      </c>
      <c r="BH326" s="31">
        <v>1</v>
      </c>
      <c r="BI326" s="31">
        <v>2</v>
      </c>
      <c r="BK326" s="31">
        <v>2</v>
      </c>
      <c r="BL326" s="31">
        <v>1</v>
      </c>
      <c r="BM326" s="31">
        <v>1</v>
      </c>
      <c r="BN326" s="31">
        <v>1</v>
      </c>
      <c r="BO326" s="31">
        <v>2</v>
      </c>
      <c r="BP326" s="31">
        <v>1</v>
      </c>
      <c r="BQ326" s="31">
        <v>1</v>
      </c>
      <c r="BT326" s="31">
        <v>2</v>
      </c>
      <c r="BU326" s="31">
        <v>2</v>
      </c>
      <c r="BV326" s="31">
        <v>2</v>
      </c>
      <c r="BW326" s="31">
        <v>2</v>
      </c>
      <c r="BX326" s="31">
        <v>2</v>
      </c>
      <c r="BY326" s="31">
        <v>1</v>
      </c>
      <c r="BZ326" s="31">
        <v>2</v>
      </c>
      <c r="CA326" s="31">
        <v>2</v>
      </c>
      <c r="CB326" s="31">
        <v>2</v>
      </c>
      <c r="CC326" s="31">
        <v>2</v>
      </c>
      <c r="CD326" s="31">
        <v>1</v>
      </c>
      <c r="CH326" s="31">
        <v>1</v>
      </c>
      <c r="CM326" s="31">
        <v>15</v>
      </c>
      <c r="CN326" s="31">
        <v>21</v>
      </c>
      <c r="CO326" s="31">
        <v>1</v>
      </c>
      <c r="CP326" s="31">
        <v>3</v>
      </c>
      <c r="CQ326" s="31">
        <v>9</v>
      </c>
      <c r="DA326" s="31">
        <v>4</v>
      </c>
      <c r="DB326" s="31">
        <v>1</v>
      </c>
      <c r="DC326" s="31">
        <v>9</v>
      </c>
      <c r="DD326" s="31">
        <v>2</v>
      </c>
      <c r="DE326" s="31">
        <v>24</v>
      </c>
      <c r="DF326" s="31">
        <v>3</v>
      </c>
      <c r="DG326" s="31">
        <v>2</v>
      </c>
      <c r="DH326" s="31">
        <v>2</v>
      </c>
      <c r="DI326" s="31">
        <v>3</v>
      </c>
      <c r="DJ326" s="31">
        <v>3</v>
      </c>
      <c r="DK326" s="31">
        <v>0</v>
      </c>
      <c r="DL326" s="31">
        <v>0</v>
      </c>
      <c r="DM326" s="31">
        <v>0</v>
      </c>
      <c r="DN326" s="31">
        <v>0</v>
      </c>
      <c r="DO326" s="31">
        <v>2</v>
      </c>
      <c r="DP326" s="31">
        <v>2</v>
      </c>
      <c r="DQ326" s="31">
        <v>2</v>
      </c>
      <c r="DR326" s="31">
        <v>19</v>
      </c>
      <c r="DS326" s="31">
        <v>0.6447680788897</v>
      </c>
      <c r="EB326" s="31">
        <v>0.66</v>
      </c>
      <c r="EC326" s="31">
        <v>0.5</v>
      </c>
      <c r="ED326" s="31">
        <v>1</v>
      </c>
      <c r="EE326" s="31" t="s">
        <v>1546</v>
      </c>
      <c r="EF326" s="31">
        <v>170</v>
      </c>
      <c r="EG326" s="31">
        <v>0</v>
      </c>
      <c r="EH326" s="31">
        <v>190</v>
      </c>
      <c r="EI326" s="31" t="s">
        <v>1546</v>
      </c>
      <c r="EJ326" s="31">
        <v>62</v>
      </c>
      <c r="EK326" s="31">
        <v>40</v>
      </c>
      <c r="EM326" s="31" t="s">
        <v>1546</v>
      </c>
      <c r="EN326" s="31">
        <v>95</v>
      </c>
      <c r="EO326" s="31">
        <v>60</v>
      </c>
      <c r="EP326" s="31">
        <v>110</v>
      </c>
      <c r="EQ326" s="31" t="s">
        <v>1546</v>
      </c>
      <c r="ER326" s="31">
        <v>64</v>
      </c>
      <c r="ES326" s="31">
        <v>35</v>
      </c>
      <c r="ET326" s="31">
        <v>150</v>
      </c>
      <c r="EU326" s="31" t="s">
        <v>1546</v>
      </c>
      <c r="EV326" s="31">
        <v>2</v>
      </c>
      <c r="EW326" s="31">
        <v>2</v>
      </c>
      <c r="EX326" s="31">
        <v>2</v>
      </c>
      <c r="EY326" s="31">
        <v>2</v>
      </c>
      <c r="EZ326" s="31">
        <v>1</v>
      </c>
      <c r="FA326" s="31">
        <v>1</v>
      </c>
      <c r="FB326" s="31">
        <v>1</v>
      </c>
      <c r="FC326" s="31">
        <v>3</v>
      </c>
      <c r="FD326" s="31">
        <v>71</v>
      </c>
      <c r="FE326" s="31">
        <v>66</v>
      </c>
      <c r="FF326" s="31">
        <v>4.5999999999999902E-2</v>
      </c>
      <c r="FG326" s="31">
        <v>0.29499999999999899</v>
      </c>
      <c r="FI326" s="31">
        <v>92</v>
      </c>
      <c r="FJ326" s="31">
        <v>3.7</v>
      </c>
      <c r="FK326" s="31">
        <v>1</v>
      </c>
      <c r="FL326" s="31">
        <v>2</v>
      </c>
      <c r="FM326" s="31">
        <v>1</v>
      </c>
      <c r="FN326" s="31">
        <v>2</v>
      </c>
      <c r="FO326" s="31">
        <v>2</v>
      </c>
      <c r="FP326" s="31">
        <v>2</v>
      </c>
      <c r="FQ326" s="31">
        <v>2</v>
      </c>
      <c r="FR326" s="31">
        <v>2</v>
      </c>
      <c r="FS326" s="31">
        <v>4</v>
      </c>
      <c r="FT326" s="31">
        <v>2</v>
      </c>
      <c r="FU326" s="31">
        <v>1</v>
      </c>
      <c r="FV326" s="31">
        <v>1</v>
      </c>
      <c r="FW326" s="31">
        <v>1</v>
      </c>
      <c r="FX326" s="31">
        <v>1</v>
      </c>
      <c r="FY326" s="31">
        <v>2</v>
      </c>
      <c r="GA326" s="31">
        <v>2</v>
      </c>
      <c r="GB326" s="31">
        <v>2</v>
      </c>
      <c r="GC326" s="31">
        <v>2</v>
      </c>
      <c r="GE326" s="31">
        <v>2</v>
      </c>
      <c r="GH326" s="31">
        <v>2</v>
      </c>
      <c r="GJ326" s="31">
        <v>2</v>
      </c>
      <c r="GL326" s="31">
        <v>1</v>
      </c>
      <c r="GM326" s="31">
        <v>42278</v>
      </c>
      <c r="GO326" s="31">
        <v>2</v>
      </c>
      <c r="GQ326" s="31">
        <v>1</v>
      </c>
      <c r="GR326" s="31" t="s">
        <v>1553</v>
      </c>
      <c r="GS326" s="31">
        <v>2</v>
      </c>
      <c r="GU326" s="31">
        <v>2</v>
      </c>
      <c r="GW326" s="31">
        <v>2</v>
      </c>
      <c r="HB326" s="31" t="s">
        <v>355</v>
      </c>
      <c r="HM326" s="31">
        <v>2</v>
      </c>
      <c r="HP326" s="31">
        <v>2</v>
      </c>
      <c r="HQ326" s="31">
        <v>2</v>
      </c>
      <c r="HR326" s="31">
        <v>2</v>
      </c>
      <c r="HS326" s="31">
        <v>2</v>
      </c>
      <c r="HT326" s="31">
        <v>2</v>
      </c>
      <c r="HU326" s="31">
        <v>2</v>
      </c>
      <c r="HV326" s="31">
        <v>2</v>
      </c>
      <c r="HZ326" s="31">
        <v>2</v>
      </c>
      <c r="IA326" s="31">
        <v>2</v>
      </c>
      <c r="IB326" s="31">
        <v>2</v>
      </c>
      <c r="IC326" s="31">
        <v>2</v>
      </c>
      <c r="ID326" s="31">
        <v>2</v>
      </c>
      <c r="IE326" s="31">
        <v>2</v>
      </c>
      <c r="IF326" s="31">
        <v>2</v>
      </c>
      <c r="IJ326" s="31">
        <v>2</v>
      </c>
      <c r="IK326" s="31">
        <v>2</v>
      </c>
      <c r="IL326" s="31">
        <v>2</v>
      </c>
      <c r="IM326" s="31">
        <v>2</v>
      </c>
      <c r="IN326" s="31">
        <v>2</v>
      </c>
      <c r="IO326" s="31">
        <v>2</v>
      </c>
      <c r="IP326" s="31">
        <v>2</v>
      </c>
      <c r="IT326" s="31">
        <v>2</v>
      </c>
      <c r="IU326" s="31">
        <v>2</v>
      </c>
      <c r="IV326" s="31">
        <v>2</v>
      </c>
      <c r="IW326" s="31">
        <v>2</v>
      </c>
      <c r="IX326" s="31">
        <v>2</v>
      </c>
      <c r="IY326" s="31">
        <v>2</v>
      </c>
      <c r="IZ326" s="31">
        <v>2</v>
      </c>
      <c r="JD326" s="31">
        <v>2</v>
      </c>
      <c r="JE326" s="31">
        <v>2</v>
      </c>
      <c r="JF326" s="31">
        <v>2</v>
      </c>
      <c r="JG326" s="31">
        <v>2</v>
      </c>
      <c r="JH326" s="31">
        <v>2</v>
      </c>
      <c r="JI326" s="31">
        <v>2</v>
      </c>
      <c r="JJ326" s="31">
        <v>2</v>
      </c>
      <c r="JZ326" s="31">
        <v>2</v>
      </c>
      <c r="KC326" s="31">
        <v>2</v>
      </c>
      <c r="LA326" s="31" t="s">
        <v>364</v>
      </c>
      <c r="LB326" s="31" t="s">
        <v>364</v>
      </c>
      <c r="LC326" s="31">
        <v>2</v>
      </c>
      <c r="LE326" s="31" t="s">
        <v>1449</v>
      </c>
      <c r="LF326" s="31">
        <v>2</v>
      </c>
      <c r="LG326" s="31">
        <v>2</v>
      </c>
      <c r="LH326" s="31">
        <v>1</v>
      </c>
      <c r="LI326" s="31">
        <v>2</v>
      </c>
      <c r="LK326" s="31">
        <v>2</v>
      </c>
      <c r="LM326" s="31">
        <v>2</v>
      </c>
      <c r="LO326" s="31">
        <v>2</v>
      </c>
      <c r="LQ326" s="31">
        <v>2</v>
      </c>
      <c r="LS326" s="31">
        <v>2</v>
      </c>
      <c r="LU326" s="31">
        <v>2</v>
      </c>
      <c r="LW326" s="31">
        <v>2</v>
      </c>
      <c r="LY326" s="31">
        <v>2</v>
      </c>
      <c r="MA326" s="31">
        <v>2</v>
      </c>
      <c r="MC326" s="31">
        <v>2</v>
      </c>
      <c r="ME326" s="31">
        <v>2</v>
      </c>
      <c r="MG326" s="31">
        <v>2</v>
      </c>
      <c r="MI326" s="31">
        <v>2</v>
      </c>
      <c r="MK326" s="31">
        <v>2</v>
      </c>
      <c r="MM326" s="31">
        <v>2</v>
      </c>
      <c r="MO326" s="31">
        <v>2</v>
      </c>
      <c r="MQ326" s="31">
        <v>2</v>
      </c>
      <c r="MS326" s="31">
        <v>2</v>
      </c>
      <c r="MU326" s="31">
        <v>2</v>
      </c>
      <c r="MW326" s="31">
        <v>2</v>
      </c>
      <c r="MY326" s="31" t="s">
        <v>355</v>
      </c>
      <c r="NA326" s="31">
        <v>2</v>
      </c>
      <c r="NC326" s="31">
        <v>2</v>
      </c>
      <c r="NE326" s="31">
        <v>2</v>
      </c>
      <c r="NG326" s="31">
        <v>2</v>
      </c>
      <c r="NI326" s="31">
        <v>2</v>
      </c>
      <c r="NK326" s="31">
        <v>2</v>
      </c>
      <c r="NM326" s="31">
        <v>2</v>
      </c>
      <c r="NO326" s="31">
        <v>2</v>
      </c>
      <c r="NQ326" s="31">
        <v>2</v>
      </c>
      <c r="NS326" s="31">
        <v>2</v>
      </c>
      <c r="NU326" s="31">
        <v>2</v>
      </c>
      <c r="NW326" s="31">
        <v>2</v>
      </c>
      <c r="NY326" s="31">
        <v>2</v>
      </c>
      <c r="OA326" s="31">
        <v>2</v>
      </c>
      <c r="OC326" s="31">
        <v>2</v>
      </c>
      <c r="OE326" s="31">
        <v>2</v>
      </c>
      <c r="OG326" s="31">
        <v>2</v>
      </c>
      <c r="OI326" s="31">
        <v>2</v>
      </c>
      <c r="OK326" s="31">
        <v>2</v>
      </c>
      <c r="OM326" s="31">
        <v>2</v>
      </c>
      <c r="OO326" s="31">
        <v>2</v>
      </c>
      <c r="OQ326" s="31" t="s">
        <v>355</v>
      </c>
      <c r="OS326" s="31">
        <v>2</v>
      </c>
      <c r="OU326" s="31">
        <v>2</v>
      </c>
      <c r="OW326" s="31">
        <v>2</v>
      </c>
      <c r="OY326" s="31">
        <v>2</v>
      </c>
      <c r="PA326" s="31">
        <v>2</v>
      </c>
      <c r="PC326" s="31">
        <v>2</v>
      </c>
      <c r="PE326" s="31">
        <v>2</v>
      </c>
      <c r="PG326" s="31">
        <v>2</v>
      </c>
      <c r="PI326" s="31">
        <v>2</v>
      </c>
      <c r="PK326" s="31">
        <v>2</v>
      </c>
      <c r="PM326" s="31">
        <v>2</v>
      </c>
      <c r="PO326" s="31">
        <v>2</v>
      </c>
      <c r="PQ326" s="31">
        <v>2</v>
      </c>
      <c r="PS326" s="31">
        <v>2</v>
      </c>
      <c r="PU326" s="31">
        <v>2</v>
      </c>
      <c r="PW326" s="31">
        <v>2</v>
      </c>
      <c r="PY326" s="31">
        <v>2</v>
      </c>
      <c r="QA326" s="31">
        <v>1</v>
      </c>
      <c r="QC326" s="31">
        <v>2</v>
      </c>
      <c r="QE326" s="31">
        <v>2</v>
      </c>
      <c r="QG326" s="31">
        <v>2</v>
      </c>
      <c r="QI326" s="31" t="s">
        <v>355</v>
      </c>
      <c r="QK326" s="31">
        <v>2</v>
      </c>
      <c r="QL326" s="31">
        <v>2</v>
      </c>
      <c r="QM326" s="31">
        <v>2</v>
      </c>
      <c r="QN326" s="31">
        <v>2</v>
      </c>
      <c r="QO326" s="31">
        <v>2</v>
      </c>
      <c r="QP326" s="31">
        <v>2</v>
      </c>
      <c r="QQ326" s="31">
        <v>2</v>
      </c>
      <c r="QR326" s="31">
        <v>2</v>
      </c>
      <c r="QS326" s="31">
        <v>2</v>
      </c>
      <c r="QT326" s="31">
        <v>2</v>
      </c>
      <c r="QU326" s="31">
        <v>2</v>
      </c>
      <c r="QV326" s="31">
        <v>2</v>
      </c>
      <c r="QW326" s="31">
        <v>2</v>
      </c>
      <c r="QX326" s="31">
        <v>2</v>
      </c>
      <c r="QY326" s="31">
        <v>2</v>
      </c>
      <c r="QZ326" s="31">
        <v>2</v>
      </c>
      <c r="RA326" s="31">
        <v>2</v>
      </c>
      <c r="RB326" s="31">
        <v>2</v>
      </c>
      <c r="RC326" s="31">
        <v>2</v>
      </c>
      <c r="RD326" s="31">
        <v>2</v>
      </c>
      <c r="RE326" s="31">
        <v>1</v>
      </c>
      <c r="RF326" s="31">
        <v>2</v>
      </c>
      <c r="RG326" s="31">
        <v>2</v>
      </c>
      <c r="RH326" s="31">
        <v>2</v>
      </c>
      <c r="RI326" s="31">
        <v>1</v>
      </c>
      <c r="RJ326" s="31">
        <v>2</v>
      </c>
      <c r="RK326" s="31">
        <v>2</v>
      </c>
      <c r="RL326" s="31">
        <v>2</v>
      </c>
      <c r="RM326" s="31">
        <v>2</v>
      </c>
      <c r="RN326" s="31">
        <v>2</v>
      </c>
      <c r="RO326" s="31">
        <v>2</v>
      </c>
      <c r="RP326" s="31">
        <v>2</v>
      </c>
      <c r="RQ326" s="31">
        <v>2</v>
      </c>
      <c r="RR326" s="31">
        <v>2</v>
      </c>
      <c r="RS326" s="31">
        <v>2</v>
      </c>
      <c r="RT326" s="31" t="s">
        <v>1796</v>
      </c>
      <c r="RU326" s="31" t="s">
        <v>1804</v>
      </c>
      <c r="RX326" s="31">
        <v>5</v>
      </c>
      <c r="RY326" s="31">
        <v>2</v>
      </c>
      <c r="RZ326" s="31">
        <v>2</v>
      </c>
      <c r="SA326" s="31">
        <v>2</v>
      </c>
      <c r="SB326" s="31">
        <v>2</v>
      </c>
      <c r="SC326" s="31">
        <v>2</v>
      </c>
      <c r="SD326" s="31">
        <v>5</v>
      </c>
      <c r="SE326" s="31">
        <v>2</v>
      </c>
      <c r="SF326" s="31">
        <v>2</v>
      </c>
      <c r="SG326" s="31">
        <v>2</v>
      </c>
      <c r="SH326" s="31">
        <v>2</v>
      </c>
      <c r="SI326" s="31">
        <v>2</v>
      </c>
      <c r="SJ326" s="31">
        <v>2</v>
      </c>
      <c r="SK326" s="31">
        <v>2</v>
      </c>
      <c r="SL326" s="31">
        <v>2</v>
      </c>
      <c r="SM326" s="31" t="s">
        <v>1655</v>
      </c>
      <c r="SO326" s="31">
        <v>2</v>
      </c>
      <c r="SP326" s="31">
        <v>2</v>
      </c>
      <c r="SQ326" s="31">
        <v>2</v>
      </c>
      <c r="SR326" s="31">
        <v>2</v>
      </c>
      <c r="SS326" s="31">
        <v>2</v>
      </c>
      <c r="ST326" s="31">
        <v>2</v>
      </c>
      <c r="SU326" s="31">
        <v>2</v>
      </c>
      <c r="SV326" s="31">
        <v>2</v>
      </c>
      <c r="SW326" s="31" t="s">
        <v>1805</v>
      </c>
      <c r="SX326" s="31">
        <v>24</v>
      </c>
      <c r="SZ326" s="31">
        <v>2</v>
      </c>
      <c r="TA326" s="31">
        <v>2</v>
      </c>
      <c r="TB326" s="31">
        <v>2</v>
      </c>
      <c r="TC326" s="31">
        <v>1</v>
      </c>
      <c r="TD326" s="31">
        <v>1</v>
      </c>
      <c r="TE326" s="31">
        <v>1</v>
      </c>
      <c r="TF326" s="31">
        <v>1</v>
      </c>
      <c r="TG326" s="31">
        <v>1</v>
      </c>
      <c r="TH326" s="31" t="s">
        <v>1442</v>
      </c>
      <c r="TJ326" s="31" t="s">
        <v>1806</v>
      </c>
      <c r="TK326" s="31" t="s">
        <v>1805</v>
      </c>
      <c r="TL326" s="31" t="s">
        <v>1443</v>
      </c>
      <c r="TQ326" s="31">
        <v>40</v>
      </c>
      <c r="TS326" s="31">
        <v>2</v>
      </c>
      <c r="TT326" s="31">
        <v>2</v>
      </c>
      <c r="TU326" s="31">
        <v>2</v>
      </c>
      <c r="TV326" s="31">
        <v>2</v>
      </c>
      <c r="TW326" s="31">
        <v>2</v>
      </c>
      <c r="TX326" s="31">
        <v>2</v>
      </c>
      <c r="TY326" s="31">
        <v>2</v>
      </c>
      <c r="TZ326" s="31">
        <v>1</v>
      </c>
      <c r="UA326" s="31">
        <v>1</v>
      </c>
    </row>
    <row r="327" spans="1:547" s="31" customFormat="1" ht="13.5" customHeight="1">
      <c r="A327" s="31">
        <f t="shared" si="5"/>
        <v>325</v>
      </c>
      <c r="B327" s="31">
        <v>326</v>
      </c>
      <c r="C327" s="31">
        <v>4</v>
      </c>
      <c r="D327" s="31" t="s">
        <v>1543</v>
      </c>
      <c r="E327" s="31" t="s">
        <v>1807</v>
      </c>
      <c r="H327" s="31">
        <v>42340</v>
      </c>
      <c r="I327" s="31">
        <v>14914</v>
      </c>
      <c r="J327" s="31">
        <v>2</v>
      </c>
      <c r="K327" s="31">
        <v>1</v>
      </c>
      <c r="L327" s="31">
        <v>4</v>
      </c>
      <c r="M327" s="31">
        <v>2</v>
      </c>
      <c r="N327" s="31">
        <v>5</v>
      </c>
      <c r="O327" s="31">
        <v>2</v>
      </c>
      <c r="P327" s="31">
        <v>3</v>
      </c>
      <c r="Q327" s="31">
        <v>2</v>
      </c>
      <c r="R327" s="31">
        <v>41671</v>
      </c>
      <c r="S327" s="31">
        <v>42217</v>
      </c>
      <c r="T327" s="31">
        <v>42278</v>
      </c>
      <c r="W327" s="31">
        <v>1</v>
      </c>
      <c r="X327" s="31">
        <v>2</v>
      </c>
      <c r="Y327" s="31">
        <v>2</v>
      </c>
      <c r="Z327" s="31">
        <v>2</v>
      </c>
      <c r="AA327" s="31">
        <v>2</v>
      </c>
      <c r="AB327" s="31">
        <v>2</v>
      </c>
      <c r="AC327" s="31">
        <v>2</v>
      </c>
      <c r="AD327" s="31">
        <v>2</v>
      </c>
      <c r="AE327" s="31">
        <v>2</v>
      </c>
      <c r="AF327" s="31">
        <v>1</v>
      </c>
      <c r="AG327" s="31">
        <v>1</v>
      </c>
      <c r="AH327" s="31">
        <v>2</v>
      </c>
      <c r="AI327" s="31">
        <v>6</v>
      </c>
      <c r="AJ327" s="31">
        <v>2</v>
      </c>
      <c r="AK327" s="31">
        <v>4</v>
      </c>
      <c r="AL327" s="31">
        <v>2</v>
      </c>
      <c r="AN327" s="31">
        <v>2</v>
      </c>
      <c r="AO327" s="31">
        <v>2</v>
      </c>
      <c r="AP327" s="31">
        <v>1</v>
      </c>
      <c r="AQ327" s="31">
        <v>2</v>
      </c>
      <c r="AR327" s="31">
        <v>1</v>
      </c>
      <c r="AS327" s="31">
        <v>2</v>
      </c>
      <c r="AT327" s="31">
        <v>2</v>
      </c>
      <c r="AU327" s="31">
        <v>2</v>
      </c>
      <c r="AW327" s="31">
        <v>1</v>
      </c>
      <c r="AX327" s="31">
        <v>2</v>
      </c>
      <c r="AY327" s="31">
        <v>2</v>
      </c>
      <c r="AZ327" s="31">
        <v>1</v>
      </c>
      <c r="BA327" s="31">
        <v>1</v>
      </c>
      <c r="BB327" s="31">
        <v>2</v>
      </c>
      <c r="BD327" s="31">
        <v>1</v>
      </c>
      <c r="BE327" s="31">
        <v>2</v>
      </c>
      <c r="BF327" s="31">
        <v>2</v>
      </c>
      <c r="BG327" s="31">
        <v>1</v>
      </c>
      <c r="BH327" s="31">
        <v>1</v>
      </c>
      <c r="BI327" s="31">
        <v>2</v>
      </c>
      <c r="BK327" s="31">
        <v>2</v>
      </c>
      <c r="BL327" s="31">
        <v>2</v>
      </c>
      <c r="BM327" s="31">
        <v>2</v>
      </c>
      <c r="BN327" s="31">
        <v>2</v>
      </c>
      <c r="BO327" s="31">
        <v>2</v>
      </c>
      <c r="BP327" s="31">
        <v>2</v>
      </c>
      <c r="BQ327" s="31">
        <v>2</v>
      </c>
      <c r="BT327" s="31">
        <v>2</v>
      </c>
      <c r="BU327" s="31">
        <v>2</v>
      </c>
      <c r="BV327" s="31">
        <v>2</v>
      </c>
      <c r="BW327" s="31">
        <v>2</v>
      </c>
      <c r="BX327" s="31">
        <v>2</v>
      </c>
      <c r="BY327" s="31">
        <v>1</v>
      </c>
      <c r="BZ327" s="31">
        <v>2</v>
      </c>
      <c r="CA327" s="31">
        <v>2</v>
      </c>
      <c r="CB327" s="31">
        <v>2</v>
      </c>
      <c r="CC327" s="31">
        <v>2</v>
      </c>
      <c r="CD327" s="31">
        <v>1</v>
      </c>
      <c r="CH327" s="31">
        <v>1</v>
      </c>
      <c r="CM327" s="31">
        <v>11</v>
      </c>
      <c r="CN327" s="31">
        <v>13</v>
      </c>
      <c r="CO327" s="31">
        <v>17</v>
      </c>
      <c r="DA327" s="31">
        <v>2</v>
      </c>
      <c r="DB327" s="31">
        <v>4</v>
      </c>
      <c r="DC327" s="31">
        <v>18</v>
      </c>
      <c r="DF327" s="31">
        <v>4</v>
      </c>
      <c r="DG327" s="31">
        <v>3</v>
      </c>
      <c r="DH327" s="31">
        <v>4</v>
      </c>
      <c r="DI327" s="31">
        <v>3</v>
      </c>
      <c r="DJ327" s="31">
        <v>3</v>
      </c>
      <c r="DK327" s="31">
        <v>3</v>
      </c>
      <c r="DL327" s="31">
        <v>4</v>
      </c>
      <c r="DM327" s="31">
        <v>4</v>
      </c>
      <c r="DN327" s="31">
        <v>4</v>
      </c>
      <c r="DO327" s="31">
        <v>4</v>
      </c>
      <c r="DP327" s="31">
        <v>4</v>
      </c>
      <c r="DQ327" s="31">
        <v>4</v>
      </c>
      <c r="DR327" s="31">
        <v>44</v>
      </c>
      <c r="DS327" s="31">
        <v>0.181988041853512</v>
      </c>
      <c r="EB327" s="31">
        <v>1.21</v>
      </c>
      <c r="EC327" s="31">
        <v>0.66</v>
      </c>
      <c r="ED327" s="31">
        <v>1.25</v>
      </c>
      <c r="EE327" s="31" t="s">
        <v>1546</v>
      </c>
      <c r="EF327" s="31">
        <v>171</v>
      </c>
      <c r="EG327" s="31">
        <v>120</v>
      </c>
      <c r="EH327" s="31">
        <v>200</v>
      </c>
      <c r="EI327" s="31" t="s">
        <v>1546</v>
      </c>
      <c r="EJ327" s="31">
        <v>47</v>
      </c>
      <c r="EK327" s="31">
        <v>40</v>
      </c>
      <c r="EM327" s="31" t="s">
        <v>1546</v>
      </c>
      <c r="ER327" s="31">
        <v>135</v>
      </c>
      <c r="ES327" s="31">
        <v>35</v>
      </c>
      <c r="ET327" s="31">
        <v>150</v>
      </c>
      <c r="EU327" s="31" t="s">
        <v>1546</v>
      </c>
      <c r="EV327" s="31">
        <v>1</v>
      </c>
      <c r="EW327" s="31">
        <v>2</v>
      </c>
      <c r="EX327" s="31">
        <v>2</v>
      </c>
      <c r="EY327" s="31">
        <v>2</v>
      </c>
      <c r="EZ327" s="31">
        <v>1</v>
      </c>
      <c r="FA327" s="31">
        <v>1</v>
      </c>
      <c r="FD327" s="31">
        <v>53</v>
      </c>
      <c r="FE327" s="31">
        <v>50</v>
      </c>
      <c r="FF327" s="31">
        <v>0.53</v>
      </c>
      <c r="FG327" s="31">
        <v>0.57999999999999996</v>
      </c>
      <c r="FH327" s="31">
        <v>50</v>
      </c>
      <c r="FI327" s="31">
        <v>92.5</v>
      </c>
      <c r="FJ327" s="31">
        <v>6</v>
      </c>
      <c r="FK327" s="31">
        <v>1</v>
      </c>
      <c r="FL327" s="31">
        <v>2</v>
      </c>
      <c r="FM327" s="31">
        <v>1</v>
      </c>
      <c r="FN327" s="31">
        <v>1</v>
      </c>
      <c r="FO327" s="31">
        <v>2</v>
      </c>
      <c r="FP327" s="31">
        <v>2</v>
      </c>
      <c r="FQ327" s="31">
        <v>2</v>
      </c>
      <c r="FR327" s="31">
        <v>2</v>
      </c>
      <c r="FS327" s="31">
        <v>4</v>
      </c>
      <c r="FT327" s="31">
        <v>1</v>
      </c>
      <c r="FU327" s="31">
        <v>2</v>
      </c>
      <c r="FV327" s="31">
        <v>2</v>
      </c>
      <c r="FW327" s="31">
        <v>1</v>
      </c>
      <c r="FX327" s="31">
        <v>1</v>
      </c>
      <c r="FY327" s="31">
        <v>2</v>
      </c>
      <c r="GA327" s="31">
        <v>2</v>
      </c>
      <c r="GB327" s="31">
        <v>2</v>
      </c>
      <c r="GC327" s="31">
        <v>1</v>
      </c>
      <c r="GD327" s="31">
        <v>1960</v>
      </c>
      <c r="GE327" s="31">
        <v>1</v>
      </c>
      <c r="GF327" s="31">
        <v>1980</v>
      </c>
      <c r="GG327" s="31">
        <v>2</v>
      </c>
      <c r="GH327" s="31">
        <v>2</v>
      </c>
      <c r="GJ327" s="31">
        <v>2</v>
      </c>
      <c r="GL327" s="31">
        <v>2</v>
      </c>
      <c r="GO327" s="31">
        <v>2</v>
      </c>
      <c r="GQ327" s="31">
        <v>2</v>
      </c>
      <c r="GS327" s="31">
        <v>2</v>
      </c>
      <c r="GU327" s="31">
        <v>2</v>
      </c>
      <c r="GW327" s="31">
        <v>2</v>
      </c>
      <c r="HB327" s="31" t="s">
        <v>355</v>
      </c>
      <c r="HM327" s="31">
        <v>2</v>
      </c>
      <c r="HP327" s="31">
        <v>2</v>
      </c>
      <c r="HQ327" s="31">
        <v>2</v>
      </c>
      <c r="HR327" s="31">
        <v>2</v>
      </c>
      <c r="HS327" s="31">
        <v>2</v>
      </c>
      <c r="HT327" s="31">
        <v>2</v>
      </c>
      <c r="HU327" s="31">
        <v>2</v>
      </c>
      <c r="HV327" s="31">
        <v>2</v>
      </c>
      <c r="HZ327" s="31">
        <v>2</v>
      </c>
      <c r="IA327" s="31">
        <v>2</v>
      </c>
      <c r="IB327" s="31">
        <v>2</v>
      </c>
      <c r="IC327" s="31">
        <v>2</v>
      </c>
      <c r="ID327" s="31">
        <v>2</v>
      </c>
      <c r="IE327" s="31">
        <v>2</v>
      </c>
      <c r="IF327" s="31">
        <v>2</v>
      </c>
      <c r="IJ327" s="31">
        <v>2</v>
      </c>
      <c r="IK327" s="31">
        <v>2</v>
      </c>
      <c r="IL327" s="31">
        <v>2</v>
      </c>
      <c r="IM327" s="31">
        <v>2</v>
      </c>
      <c r="IN327" s="31">
        <v>2</v>
      </c>
      <c r="IO327" s="31">
        <v>2</v>
      </c>
      <c r="IP327" s="31">
        <v>2</v>
      </c>
      <c r="IT327" s="31">
        <v>2</v>
      </c>
      <c r="IU327" s="31">
        <v>2</v>
      </c>
      <c r="IV327" s="31">
        <v>2</v>
      </c>
      <c r="IW327" s="31">
        <v>2</v>
      </c>
      <c r="IX327" s="31">
        <v>2</v>
      </c>
      <c r="IY327" s="31">
        <v>2</v>
      </c>
      <c r="IZ327" s="31">
        <v>2</v>
      </c>
      <c r="JD327" s="31">
        <v>2</v>
      </c>
      <c r="JE327" s="31">
        <v>2</v>
      </c>
      <c r="JF327" s="31">
        <v>2</v>
      </c>
      <c r="JG327" s="31">
        <v>2</v>
      </c>
      <c r="JH327" s="31">
        <v>2</v>
      </c>
      <c r="JI327" s="31">
        <v>2</v>
      </c>
      <c r="JJ327" s="31">
        <v>2</v>
      </c>
      <c r="JN327" s="31" t="s">
        <v>355</v>
      </c>
      <c r="JQ327" s="31" t="s">
        <v>355</v>
      </c>
      <c r="JZ327" s="31">
        <v>2</v>
      </c>
      <c r="KA327" s="31" t="s">
        <v>1563</v>
      </c>
      <c r="KB327" s="31">
        <v>85</v>
      </c>
      <c r="KC327" s="31">
        <v>2</v>
      </c>
      <c r="KE327" s="31">
        <v>79</v>
      </c>
      <c r="LA327" s="31" t="s">
        <v>370</v>
      </c>
      <c r="LB327" s="31" t="s">
        <v>365</v>
      </c>
      <c r="LC327" s="31">
        <v>2</v>
      </c>
      <c r="LE327" s="31" t="s">
        <v>370</v>
      </c>
      <c r="LF327" s="31">
        <v>2</v>
      </c>
      <c r="LG327" s="31">
        <v>2</v>
      </c>
      <c r="LH327" s="31">
        <v>1</v>
      </c>
      <c r="LI327" s="31">
        <v>2</v>
      </c>
      <c r="LK327" s="31">
        <v>2</v>
      </c>
      <c r="LM327" s="31">
        <v>2</v>
      </c>
      <c r="LO327" s="31">
        <v>2</v>
      </c>
      <c r="LQ327" s="31">
        <v>2</v>
      </c>
      <c r="LS327" s="31">
        <v>2</v>
      </c>
      <c r="LU327" s="31">
        <v>2</v>
      </c>
      <c r="LW327" s="31">
        <v>2</v>
      </c>
      <c r="LY327" s="31">
        <v>2</v>
      </c>
      <c r="MA327" s="31">
        <v>2</v>
      </c>
      <c r="MC327" s="31">
        <v>2</v>
      </c>
      <c r="ME327" s="31">
        <v>2</v>
      </c>
      <c r="MG327" s="31">
        <v>2</v>
      </c>
      <c r="MI327" s="31">
        <v>2</v>
      </c>
      <c r="MK327" s="31">
        <v>2</v>
      </c>
      <c r="MM327" s="31">
        <v>2</v>
      </c>
      <c r="MO327" s="31">
        <v>2</v>
      </c>
      <c r="MQ327" s="31">
        <v>2</v>
      </c>
      <c r="MS327" s="31">
        <v>1</v>
      </c>
      <c r="MT327" s="31">
        <v>10</v>
      </c>
      <c r="MU327" s="31">
        <v>2</v>
      </c>
      <c r="MW327" s="31">
        <v>2</v>
      </c>
      <c r="MY327" s="31" t="s">
        <v>356</v>
      </c>
      <c r="MZ327" s="31">
        <v>10</v>
      </c>
      <c r="NA327" s="31">
        <v>2</v>
      </c>
      <c r="NC327" s="31">
        <v>2</v>
      </c>
      <c r="NE327" s="31">
        <v>2</v>
      </c>
      <c r="NG327" s="31">
        <v>2</v>
      </c>
      <c r="NI327" s="31">
        <v>2</v>
      </c>
      <c r="NK327" s="31">
        <v>2</v>
      </c>
      <c r="NM327" s="31">
        <v>2</v>
      </c>
      <c r="NO327" s="31">
        <v>2</v>
      </c>
      <c r="NQ327" s="31">
        <v>2</v>
      </c>
      <c r="NS327" s="31">
        <v>2</v>
      </c>
      <c r="NU327" s="31">
        <v>2</v>
      </c>
      <c r="NW327" s="31">
        <v>2</v>
      </c>
      <c r="NY327" s="31">
        <v>2</v>
      </c>
      <c r="OA327" s="31">
        <v>2</v>
      </c>
      <c r="OC327" s="31">
        <v>2</v>
      </c>
      <c r="OE327" s="31">
        <v>2</v>
      </c>
      <c r="OG327" s="31">
        <v>2</v>
      </c>
      <c r="OI327" s="31">
        <v>2</v>
      </c>
      <c r="OK327" s="31">
        <v>2</v>
      </c>
      <c r="OM327" s="31">
        <v>2</v>
      </c>
      <c r="OO327" s="31">
        <v>2</v>
      </c>
      <c r="OQ327" s="31" t="s">
        <v>355</v>
      </c>
      <c r="OS327" s="31">
        <v>2</v>
      </c>
      <c r="OU327" s="31">
        <v>2</v>
      </c>
      <c r="OW327" s="31">
        <v>2</v>
      </c>
      <c r="OY327" s="31">
        <v>2</v>
      </c>
      <c r="PA327" s="31">
        <v>2</v>
      </c>
      <c r="PC327" s="31">
        <v>2</v>
      </c>
      <c r="PE327" s="31">
        <v>2</v>
      </c>
      <c r="PG327" s="31">
        <v>2</v>
      </c>
      <c r="PI327" s="31">
        <v>2</v>
      </c>
      <c r="PK327" s="31">
        <v>2</v>
      </c>
      <c r="PM327" s="31">
        <v>2</v>
      </c>
      <c r="PO327" s="31">
        <v>2</v>
      </c>
      <c r="PQ327" s="31">
        <v>2</v>
      </c>
      <c r="PS327" s="31">
        <v>2</v>
      </c>
      <c r="PU327" s="31">
        <v>2</v>
      </c>
      <c r="PW327" s="31">
        <v>2</v>
      </c>
      <c r="PY327" s="31">
        <v>2</v>
      </c>
      <c r="QA327" s="31">
        <v>2</v>
      </c>
      <c r="QC327" s="31">
        <v>2</v>
      </c>
      <c r="QE327" s="31">
        <v>2</v>
      </c>
      <c r="QG327" s="31">
        <v>2</v>
      </c>
      <c r="QI327" s="31" t="s">
        <v>355</v>
      </c>
      <c r="QK327" s="31">
        <v>2</v>
      </c>
      <c r="QL327" s="31">
        <v>2</v>
      </c>
      <c r="QM327" s="31">
        <v>2</v>
      </c>
      <c r="QN327" s="31">
        <v>2</v>
      </c>
      <c r="QO327" s="31">
        <v>2</v>
      </c>
      <c r="QP327" s="31">
        <v>2</v>
      </c>
      <c r="QQ327" s="31">
        <v>2</v>
      </c>
      <c r="QR327" s="31">
        <v>2</v>
      </c>
      <c r="QS327" s="31">
        <v>2</v>
      </c>
      <c r="QT327" s="31">
        <v>2</v>
      </c>
      <c r="QU327" s="31">
        <v>2</v>
      </c>
      <c r="QV327" s="31">
        <v>2</v>
      </c>
      <c r="QW327" s="31">
        <v>2</v>
      </c>
      <c r="QX327" s="31">
        <v>2</v>
      </c>
      <c r="QY327" s="31">
        <v>2</v>
      </c>
      <c r="QZ327" s="31">
        <v>2</v>
      </c>
      <c r="RA327" s="31">
        <v>2</v>
      </c>
      <c r="RB327" s="31">
        <v>2</v>
      </c>
      <c r="RC327" s="31">
        <v>2</v>
      </c>
      <c r="RD327" s="31">
        <v>1</v>
      </c>
      <c r="RE327" s="31">
        <v>1</v>
      </c>
      <c r="RF327" s="31">
        <v>2</v>
      </c>
      <c r="RG327" s="31">
        <v>2</v>
      </c>
      <c r="RH327" s="31">
        <v>2</v>
      </c>
      <c r="RI327" s="31">
        <v>2</v>
      </c>
      <c r="RJ327" s="31">
        <v>2</v>
      </c>
      <c r="RK327" s="31">
        <v>2</v>
      </c>
      <c r="RL327" s="31">
        <v>2</v>
      </c>
      <c r="RM327" s="31">
        <v>2</v>
      </c>
      <c r="RN327" s="31">
        <v>2</v>
      </c>
      <c r="RO327" s="31">
        <v>2</v>
      </c>
      <c r="RP327" s="31">
        <v>2</v>
      </c>
      <c r="RQ327" s="31">
        <v>2</v>
      </c>
      <c r="RR327" s="31">
        <v>2</v>
      </c>
      <c r="RS327" s="31">
        <v>2</v>
      </c>
      <c r="RT327" s="31" t="s">
        <v>1796</v>
      </c>
      <c r="RU327" s="31" t="s">
        <v>1808</v>
      </c>
      <c r="RX327" s="31">
        <v>4</v>
      </c>
      <c r="RY327" s="31">
        <v>2</v>
      </c>
      <c r="RZ327" s="31">
        <v>2</v>
      </c>
      <c r="SA327" s="31">
        <v>2</v>
      </c>
      <c r="SB327" s="31">
        <v>2</v>
      </c>
      <c r="SC327" s="31">
        <v>2</v>
      </c>
      <c r="SD327" s="31">
        <v>4</v>
      </c>
      <c r="SE327" s="31">
        <v>2</v>
      </c>
      <c r="SF327" s="31">
        <v>2</v>
      </c>
      <c r="SG327" s="31">
        <v>2</v>
      </c>
      <c r="SH327" s="31">
        <v>2</v>
      </c>
      <c r="SI327" s="31">
        <v>2</v>
      </c>
      <c r="SJ327" s="31">
        <v>2</v>
      </c>
      <c r="SK327" s="31">
        <v>2</v>
      </c>
      <c r="SL327" s="31">
        <v>2</v>
      </c>
      <c r="SM327" s="31" t="s">
        <v>1550</v>
      </c>
      <c r="SO327" s="31">
        <v>1</v>
      </c>
      <c r="SP327" s="31">
        <v>1</v>
      </c>
      <c r="SQ327" s="31">
        <v>2</v>
      </c>
      <c r="SR327" s="31">
        <v>2</v>
      </c>
      <c r="SS327" s="31">
        <v>2</v>
      </c>
      <c r="ST327" s="31">
        <v>2</v>
      </c>
      <c r="SU327" s="31">
        <v>2</v>
      </c>
      <c r="SV327" s="31">
        <v>1</v>
      </c>
      <c r="SW327" s="31" t="s">
        <v>1442</v>
      </c>
      <c r="SX327" s="31">
        <v>2</v>
      </c>
      <c r="SZ327" s="31">
        <v>2</v>
      </c>
      <c r="TA327" s="31">
        <v>2</v>
      </c>
      <c r="TB327" s="31">
        <v>2</v>
      </c>
      <c r="TC327" s="31">
        <v>1</v>
      </c>
      <c r="TD327" s="31">
        <v>1</v>
      </c>
      <c r="TE327" s="31">
        <v>2</v>
      </c>
      <c r="TF327" s="31">
        <v>2</v>
      </c>
      <c r="TG327" s="31">
        <v>1</v>
      </c>
      <c r="TH327" s="31" t="s">
        <v>1442</v>
      </c>
      <c r="TJ327" s="31" t="s">
        <v>1550</v>
      </c>
      <c r="TK327" s="31" t="s">
        <v>1442</v>
      </c>
      <c r="TQ327" s="31">
        <v>2</v>
      </c>
      <c r="TS327" s="31">
        <v>2</v>
      </c>
      <c r="TT327" s="31">
        <v>2</v>
      </c>
      <c r="TU327" s="31">
        <v>2</v>
      </c>
      <c r="TV327" s="31">
        <v>1</v>
      </c>
      <c r="TW327" s="31">
        <v>1</v>
      </c>
      <c r="TX327" s="31">
        <v>2</v>
      </c>
      <c r="TY327" s="31">
        <v>2</v>
      </c>
      <c r="TZ327" s="31">
        <v>1</v>
      </c>
      <c r="UA327" s="31">
        <v>1</v>
      </c>
    </row>
    <row r="328" spans="1:547" s="31" customFormat="1" ht="13.5" customHeight="1">
      <c r="A328" s="31">
        <f t="shared" si="5"/>
        <v>326</v>
      </c>
      <c r="B328" s="31">
        <v>327</v>
      </c>
      <c r="C328" s="31">
        <v>5</v>
      </c>
      <c r="D328" s="31" t="s">
        <v>1543</v>
      </c>
      <c r="E328" s="31" t="s">
        <v>1809</v>
      </c>
      <c r="H328" s="31">
        <v>42352</v>
      </c>
      <c r="I328" s="31">
        <v>18177</v>
      </c>
      <c r="J328" s="31">
        <v>1</v>
      </c>
      <c r="K328" s="31">
        <v>1</v>
      </c>
      <c r="L328" s="31">
        <v>5</v>
      </c>
      <c r="M328" s="31">
        <v>1</v>
      </c>
      <c r="N328" s="31">
        <v>3</v>
      </c>
      <c r="O328" s="31">
        <v>1</v>
      </c>
      <c r="P328" s="31">
        <v>4</v>
      </c>
      <c r="Q328" s="31">
        <v>2</v>
      </c>
      <c r="R328" s="31">
        <v>41640</v>
      </c>
      <c r="S328" s="31">
        <v>41671</v>
      </c>
      <c r="T328" s="31">
        <v>42248</v>
      </c>
      <c r="W328" s="31">
        <v>1</v>
      </c>
      <c r="X328" s="31">
        <v>2</v>
      </c>
      <c r="Y328" s="31">
        <v>2</v>
      </c>
      <c r="Z328" s="31">
        <v>2</v>
      </c>
      <c r="AA328" s="31">
        <v>2</v>
      </c>
      <c r="AB328" s="31">
        <v>2</v>
      </c>
      <c r="AC328" s="31">
        <v>2</v>
      </c>
      <c r="AD328" s="31">
        <v>2</v>
      </c>
      <c r="AE328" s="31">
        <v>3</v>
      </c>
      <c r="AF328" s="31">
        <v>2</v>
      </c>
      <c r="AG328" s="31">
        <v>1</v>
      </c>
      <c r="AH328" s="31">
        <v>1</v>
      </c>
      <c r="AI328" s="31">
        <v>6</v>
      </c>
      <c r="AJ328" s="31">
        <v>2</v>
      </c>
      <c r="AK328" s="31">
        <v>4</v>
      </c>
      <c r="AL328" s="31">
        <v>2</v>
      </c>
      <c r="AN328" s="31">
        <v>2</v>
      </c>
      <c r="AO328" s="31">
        <v>2</v>
      </c>
      <c r="AP328" s="31">
        <v>2</v>
      </c>
      <c r="AQ328" s="31">
        <v>2</v>
      </c>
      <c r="AR328" s="31">
        <v>2</v>
      </c>
      <c r="AS328" s="31">
        <v>2</v>
      </c>
      <c r="AT328" s="31">
        <v>2</v>
      </c>
      <c r="AU328" s="31">
        <v>2</v>
      </c>
      <c r="AW328" s="31">
        <v>1</v>
      </c>
      <c r="AX328" s="31">
        <v>1</v>
      </c>
      <c r="AY328" s="31">
        <v>2</v>
      </c>
      <c r="AZ328" s="31">
        <v>1</v>
      </c>
      <c r="BA328" s="31">
        <v>2</v>
      </c>
      <c r="BB328" s="31">
        <v>2</v>
      </c>
      <c r="BD328" s="31">
        <v>1</v>
      </c>
      <c r="BE328" s="31">
        <v>2</v>
      </c>
      <c r="BF328" s="31">
        <v>2</v>
      </c>
      <c r="BG328" s="31">
        <v>1</v>
      </c>
      <c r="BH328" s="31">
        <v>2</v>
      </c>
      <c r="BI328" s="31">
        <v>2</v>
      </c>
      <c r="BK328" s="31">
        <v>2</v>
      </c>
      <c r="BL328" s="31">
        <v>2</v>
      </c>
      <c r="BM328" s="31">
        <v>2</v>
      </c>
      <c r="BN328" s="31">
        <v>2</v>
      </c>
      <c r="BO328" s="31">
        <v>2</v>
      </c>
      <c r="BP328" s="31">
        <v>1</v>
      </c>
      <c r="BQ328" s="31">
        <v>2</v>
      </c>
      <c r="BT328" s="31">
        <v>2</v>
      </c>
      <c r="BU328" s="31">
        <v>2</v>
      </c>
      <c r="BV328" s="31">
        <v>2</v>
      </c>
      <c r="BW328" s="31">
        <v>2</v>
      </c>
      <c r="BX328" s="31">
        <v>2</v>
      </c>
      <c r="BY328" s="31">
        <v>1</v>
      </c>
      <c r="BZ328" s="31">
        <v>2</v>
      </c>
      <c r="CA328" s="31">
        <v>2</v>
      </c>
      <c r="CB328" s="31">
        <v>2</v>
      </c>
      <c r="CC328" s="31">
        <v>2</v>
      </c>
      <c r="CD328" s="31">
        <v>1</v>
      </c>
      <c r="CH328" s="31">
        <v>1</v>
      </c>
      <c r="CM328" s="31">
        <v>5</v>
      </c>
      <c r="CN328" s="31">
        <v>17</v>
      </c>
      <c r="CO328" s="31">
        <v>11</v>
      </c>
      <c r="DA328" s="31">
        <v>2</v>
      </c>
      <c r="DB328" s="31">
        <v>4</v>
      </c>
      <c r="DC328" s="31">
        <v>4</v>
      </c>
      <c r="DF328" s="31">
        <v>4</v>
      </c>
      <c r="DG328" s="31">
        <v>4</v>
      </c>
      <c r="DH328" s="31">
        <v>4</v>
      </c>
      <c r="DI328" s="31">
        <v>2</v>
      </c>
      <c r="DJ328" s="31">
        <v>2</v>
      </c>
      <c r="DK328" s="31">
        <v>2</v>
      </c>
      <c r="DL328" s="31">
        <v>2</v>
      </c>
      <c r="DM328" s="31">
        <v>2</v>
      </c>
      <c r="DN328" s="31">
        <v>1</v>
      </c>
      <c r="DO328" s="31">
        <v>4</v>
      </c>
      <c r="DP328" s="31">
        <v>4</v>
      </c>
      <c r="DQ328" s="31">
        <v>4</v>
      </c>
      <c r="DR328" s="31">
        <v>35</v>
      </c>
      <c r="DS328" s="31">
        <v>0.55574087078651602</v>
      </c>
      <c r="DT328" s="31">
        <v>509</v>
      </c>
      <c r="DU328" s="31">
        <v>30</v>
      </c>
      <c r="DV328" s="31">
        <v>180</v>
      </c>
      <c r="DW328" s="31" t="s">
        <v>1545</v>
      </c>
      <c r="DX328" s="31">
        <v>4.2</v>
      </c>
      <c r="DY328" s="31">
        <v>2.9</v>
      </c>
      <c r="DZ328" s="31">
        <v>4.9000000000000004</v>
      </c>
      <c r="EA328" s="31" t="s">
        <v>1558</v>
      </c>
      <c r="EB328" s="31">
        <v>0.6</v>
      </c>
      <c r="EC328" s="31">
        <v>0.5</v>
      </c>
      <c r="ED328" s="31">
        <v>1.1000000000000001</v>
      </c>
      <c r="EE328" s="31" t="s">
        <v>1546</v>
      </c>
      <c r="EW328" s="31">
        <v>2</v>
      </c>
      <c r="EX328" s="31">
        <v>2</v>
      </c>
      <c r="EY328" s="31">
        <v>2</v>
      </c>
      <c r="FA328" s="31">
        <v>1</v>
      </c>
      <c r="FB328" s="31">
        <v>1</v>
      </c>
      <c r="FC328" s="31">
        <v>1</v>
      </c>
      <c r="FD328" s="31">
        <v>115</v>
      </c>
      <c r="FE328" s="31">
        <v>112</v>
      </c>
      <c r="FK328" s="31">
        <v>2</v>
      </c>
      <c r="FL328" s="31">
        <v>2</v>
      </c>
      <c r="FM328" s="31">
        <v>2</v>
      </c>
      <c r="FN328" s="31">
        <v>2</v>
      </c>
      <c r="FO328" s="31">
        <v>2</v>
      </c>
      <c r="FP328" s="31">
        <v>2</v>
      </c>
      <c r="FQ328" s="31">
        <v>2</v>
      </c>
      <c r="FR328" s="31">
        <v>2</v>
      </c>
      <c r="FS328" s="31">
        <v>4</v>
      </c>
      <c r="FT328" s="31">
        <v>2</v>
      </c>
      <c r="FU328" s="31">
        <v>2</v>
      </c>
      <c r="FV328" s="31">
        <v>2</v>
      </c>
      <c r="FW328" s="31">
        <v>1</v>
      </c>
      <c r="FX328" s="31">
        <v>1</v>
      </c>
      <c r="FY328" s="31">
        <v>2</v>
      </c>
      <c r="GA328" s="31">
        <v>2</v>
      </c>
      <c r="GB328" s="31">
        <v>2</v>
      </c>
      <c r="GC328" s="31">
        <v>2</v>
      </c>
      <c r="GE328" s="31">
        <v>2</v>
      </c>
      <c r="GH328" s="31">
        <v>2</v>
      </c>
      <c r="GJ328" s="31">
        <v>2</v>
      </c>
      <c r="GL328" s="31">
        <v>2</v>
      </c>
      <c r="GO328" s="31">
        <v>2</v>
      </c>
      <c r="GQ328" s="31">
        <v>2</v>
      </c>
      <c r="GS328" s="31">
        <v>2</v>
      </c>
      <c r="GU328" s="31">
        <v>2</v>
      </c>
      <c r="GW328" s="31">
        <v>1</v>
      </c>
      <c r="GX328" s="31" t="s">
        <v>1810</v>
      </c>
      <c r="HB328" s="31" t="s">
        <v>355</v>
      </c>
      <c r="HM328" s="31">
        <v>2</v>
      </c>
      <c r="HP328" s="31">
        <v>2</v>
      </c>
      <c r="HQ328" s="31">
        <v>2</v>
      </c>
      <c r="HR328" s="31">
        <v>2</v>
      </c>
      <c r="HS328" s="31">
        <v>2</v>
      </c>
      <c r="HT328" s="31">
        <v>2</v>
      </c>
      <c r="HU328" s="31">
        <v>2</v>
      </c>
      <c r="HV328" s="31">
        <v>2</v>
      </c>
      <c r="HZ328" s="31">
        <v>2</v>
      </c>
      <c r="IA328" s="31">
        <v>2</v>
      </c>
      <c r="IB328" s="31">
        <v>2</v>
      </c>
      <c r="IC328" s="31">
        <v>2</v>
      </c>
      <c r="ID328" s="31">
        <v>2</v>
      </c>
      <c r="IE328" s="31">
        <v>2</v>
      </c>
      <c r="IF328" s="31">
        <v>2</v>
      </c>
      <c r="IJ328" s="31">
        <v>2</v>
      </c>
      <c r="IK328" s="31">
        <v>2</v>
      </c>
      <c r="IL328" s="31">
        <v>2</v>
      </c>
      <c r="IM328" s="31">
        <v>2</v>
      </c>
      <c r="IN328" s="31">
        <v>2</v>
      </c>
      <c r="IO328" s="31">
        <v>2</v>
      </c>
      <c r="IP328" s="31">
        <v>2</v>
      </c>
      <c r="IT328" s="31">
        <v>2</v>
      </c>
      <c r="IU328" s="31">
        <v>2</v>
      </c>
      <c r="IV328" s="31">
        <v>2</v>
      </c>
      <c r="IW328" s="31">
        <v>2</v>
      </c>
      <c r="IX328" s="31">
        <v>2</v>
      </c>
      <c r="IY328" s="31">
        <v>2</v>
      </c>
      <c r="IZ328" s="31">
        <v>2</v>
      </c>
      <c r="JD328" s="31">
        <v>2</v>
      </c>
      <c r="JE328" s="31">
        <v>2</v>
      </c>
      <c r="JF328" s="31">
        <v>2</v>
      </c>
      <c r="JG328" s="31">
        <v>2</v>
      </c>
      <c r="JH328" s="31">
        <v>2</v>
      </c>
      <c r="JI328" s="31">
        <v>2</v>
      </c>
      <c r="JJ328" s="31">
        <v>2</v>
      </c>
      <c r="JZ328" s="31">
        <v>2</v>
      </c>
      <c r="KA328" s="31" t="s">
        <v>1811</v>
      </c>
      <c r="KB328" s="31">
        <v>97</v>
      </c>
      <c r="KC328" s="31">
        <v>2</v>
      </c>
      <c r="KD328" s="31" t="s">
        <v>1811</v>
      </c>
      <c r="KE328" s="31">
        <v>91</v>
      </c>
      <c r="LA328" s="31" t="s">
        <v>1622</v>
      </c>
      <c r="LB328" s="31" t="s">
        <v>374</v>
      </c>
      <c r="LC328" s="31">
        <v>2</v>
      </c>
      <c r="LE328" s="31" t="s">
        <v>1449</v>
      </c>
      <c r="LF328" s="31">
        <v>2</v>
      </c>
      <c r="LG328" s="31">
        <v>2</v>
      </c>
      <c r="LH328" s="31">
        <v>1</v>
      </c>
      <c r="LI328" s="31">
        <v>2</v>
      </c>
      <c r="LK328" s="31">
        <v>2</v>
      </c>
      <c r="LM328" s="31">
        <v>2</v>
      </c>
      <c r="LO328" s="31">
        <v>2</v>
      </c>
      <c r="LQ328" s="31">
        <v>2</v>
      </c>
      <c r="LS328" s="31">
        <v>2</v>
      </c>
      <c r="LU328" s="31">
        <v>2</v>
      </c>
      <c r="LW328" s="31">
        <v>2</v>
      </c>
      <c r="LY328" s="31">
        <v>2</v>
      </c>
      <c r="MA328" s="31">
        <v>2</v>
      </c>
      <c r="MC328" s="31">
        <v>2</v>
      </c>
      <c r="ME328" s="31">
        <v>2</v>
      </c>
      <c r="MG328" s="31">
        <v>2</v>
      </c>
      <c r="MI328" s="31">
        <v>2</v>
      </c>
      <c r="MK328" s="31">
        <v>2</v>
      </c>
      <c r="MM328" s="31">
        <v>1</v>
      </c>
      <c r="MN328" s="31">
        <v>20</v>
      </c>
      <c r="MO328" s="31">
        <v>2</v>
      </c>
      <c r="MQ328" s="31">
        <v>2</v>
      </c>
      <c r="MS328" s="31">
        <v>2</v>
      </c>
      <c r="MU328" s="31">
        <v>2</v>
      </c>
      <c r="MW328" s="31">
        <v>2</v>
      </c>
      <c r="MY328" s="31" t="s">
        <v>355</v>
      </c>
      <c r="NA328" s="31">
        <v>2</v>
      </c>
      <c r="NC328" s="31">
        <v>2</v>
      </c>
      <c r="NE328" s="31">
        <v>2</v>
      </c>
      <c r="NG328" s="31">
        <v>2</v>
      </c>
      <c r="NI328" s="31">
        <v>2</v>
      </c>
      <c r="NK328" s="31">
        <v>2</v>
      </c>
      <c r="NM328" s="31">
        <v>2</v>
      </c>
      <c r="NO328" s="31">
        <v>2</v>
      </c>
      <c r="NQ328" s="31">
        <v>2</v>
      </c>
      <c r="NS328" s="31">
        <v>2</v>
      </c>
      <c r="NU328" s="31">
        <v>2</v>
      </c>
      <c r="NW328" s="31">
        <v>2</v>
      </c>
      <c r="NY328" s="31">
        <v>2</v>
      </c>
      <c r="OA328" s="31">
        <v>2</v>
      </c>
      <c r="OC328" s="31">
        <v>2</v>
      </c>
      <c r="OE328" s="31">
        <v>2</v>
      </c>
      <c r="OG328" s="31">
        <v>2</v>
      </c>
      <c r="OI328" s="31">
        <v>2</v>
      </c>
      <c r="OK328" s="31">
        <v>2</v>
      </c>
      <c r="OM328" s="31">
        <v>2</v>
      </c>
      <c r="OO328" s="31">
        <v>2</v>
      </c>
      <c r="OQ328" s="31" t="s">
        <v>355</v>
      </c>
      <c r="OS328" s="31">
        <v>2</v>
      </c>
      <c r="OU328" s="31">
        <v>2</v>
      </c>
      <c r="OW328" s="31">
        <v>2</v>
      </c>
      <c r="OY328" s="31">
        <v>2</v>
      </c>
      <c r="PA328" s="31">
        <v>2</v>
      </c>
      <c r="PC328" s="31">
        <v>2</v>
      </c>
      <c r="PE328" s="31">
        <v>2</v>
      </c>
      <c r="PG328" s="31">
        <v>2</v>
      </c>
      <c r="PI328" s="31">
        <v>2</v>
      </c>
      <c r="PK328" s="31">
        <v>2</v>
      </c>
      <c r="PM328" s="31">
        <v>2</v>
      </c>
      <c r="PO328" s="31">
        <v>2</v>
      </c>
      <c r="PQ328" s="31">
        <v>2</v>
      </c>
      <c r="PS328" s="31">
        <v>2</v>
      </c>
      <c r="PU328" s="31">
        <v>2</v>
      </c>
      <c r="PW328" s="31">
        <v>2</v>
      </c>
      <c r="PY328" s="31">
        <v>2</v>
      </c>
      <c r="QA328" s="31">
        <v>2</v>
      </c>
      <c r="QC328" s="31">
        <v>2</v>
      </c>
      <c r="QE328" s="31">
        <v>2</v>
      </c>
      <c r="QG328" s="31">
        <v>2</v>
      </c>
      <c r="QI328" s="31" t="s">
        <v>355</v>
      </c>
      <c r="QK328" s="31">
        <v>2</v>
      </c>
      <c r="QL328" s="31">
        <v>2</v>
      </c>
      <c r="QM328" s="31">
        <v>2</v>
      </c>
      <c r="QN328" s="31">
        <v>2</v>
      </c>
      <c r="QO328" s="31">
        <v>2</v>
      </c>
      <c r="QP328" s="31">
        <v>2</v>
      </c>
      <c r="QQ328" s="31">
        <v>2</v>
      </c>
      <c r="QR328" s="31">
        <v>2</v>
      </c>
      <c r="QS328" s="31">
        <v>2</v>
      </c>
      <c r="QT328" s="31">
        <v>2</v>
      </c>
      <c r="QU328" s="31">
        <v>2</v>
      </c>
      <c r="QV328" s="31">
        <v>2</v>
      </c>
      <c r="QW328" s="31">
        <v>2</v>
      </c>
      <c r="QX328" s="31">
        <v>2</v>
      </c>
      <c r="QY328" s="31">
        <v>2</v>
      </c>
      <c r="QZ328" s="31">
        <v>2</v>
      </c>
      <c r="RA328" s="31">
        <v>2</v>
      </c>
      <c r="RB328" s="31">
        <v>2</v>
      </c>
      <c r="RC328" s="31">
        <v>2</v>
      </c>
      <c r="RD328" s="31">
        <v>2</v>
      </c>
      <c r="RE328" s="31">
        <v>2</v>
      </c>
      <c r="RF328" s="31">
        <v>1</v>
      </c>
      <c r="RG328" s="31">
        <v>2</v>
      </c>
      <c r="RH328" s="31">
        <v>2</v>
      </c>
      <c r="RI328" s="31">
        <v>2</v>
      </c>
      <c r="RJ328" s="31">
        <v>2</v>
      </c>
      <c r="RK328" s="31">
        <v>2</v>
      </c>
      <c r="RL328" s="31">
        <v>2</v>
      </c>
      <c r="RM328" s="31">
        <v>2</v>
      </c>
      <c r="RN328" s="31">
        <v>2</v>
      </c>
      <c r="RO328" s="31">
        <v>1</v>
      </c>
      <c r="RP328" s="31">
        <v>2</v>
      </c>
      <c r="RQ328" s="31">
        <v>2</v>
      </c>
      <c r="RR328" s="31">
        <v>2</v>
      </c>
      <c r="RS328" s="31">
        <v>2</v>
      </c>
      <c r="RT328" s="31" t="s">
        <v>1812</v>
      </c>
      <c r="RU328" s="31" t="s">
        <v>1812</v>
      </c>
      <c r="RV328" s="31" t="s">
        <v>1451</v>
      </c>
      <c r="RW328" s="31" t="s">
        <v>1451</v>
      </c>
      <c r="RX328" s="31">
        <v>4</v>
      </c>
      <c r="RY328" s="31">
        <v>2</v>
      </c>
      <c r="RZ328" s="31">
        <v>2</v>
      </c>
      <c r="SA328" s="31">
        <v>2</v>
      </c>
      <c r="SB328" s="31">
        <v>2</v>
      </c>
      <c r="SC328" s="31">
        <v>2</v>
      </c>
      <c r="SD328" s="31">
        <v>4</v>
      </c>
      <c r="SE328" s="31">
        <v>2</v>
      </c>
      <c r="SF328" s="31">
        <v>2</v>
      </c>
      <c r="SG328" s="31">
        <v>2</v>
      </c>
      <c r="SH328" s="31">
        <v>2</v>
      </c>
      <c r="SI328" s="31">
        <v>2</v>
      </c>
      <c r="SJ328" s="31">
        <v>2</v>
      </c>
      <c r="SK328" s="31">
        <v>2</v>
      </c>
      <c r="SL328" s="31">
        <v>2</v>
      </c>
      <c r="SM328" s="31" t="s">
        <v>1674</v>
      </c>
      <c r="SO328" s="31">
        <v>2</v>
      </c>
      <c r="SP328" s="31">
        <v>2</v>
      </c>
      <c r="SQ328" s="31">
        <v>2</v>
      </c>
      <c r="SR328" s="31">
        <v>2</v>
      </c>
      <c r="SS328" s="31">
        <v>1</v>
      </c>
      <c r="ST328" s="31">
        <v>1</v>
      </c>
      <c r="SU328" s="31">
        <v>1</v>
      </c>
      <c r="SV328" s="31">
        <v>2</v>
      </c>
      <c r="SW328" s="31" t="s">
        <v>1813</v>
      </c>
      <c r="SX328" s="31">
        <v>1</v>
      </c>
      <c r="SZ328" s="31">
        <v>2</v>
      </c>
      <c r="TA328" s="31">
        <v>2</v>
      </c>
      <c r="TB328" s="31">
        <v>2</v>
      </c>
      <c r="TC328" s="31">
        <v>2</v>
      </c>
      <c r="TD328" s="31">
        <v>2</v>
      </c>
      <c r="TE328" s="31">
        <v>2</v>
      </c>
      <c r="TF328" s="31">
        <v>2</v>
      </c>
      <c r="TG328" s="31">
        <v>2</v>
      </c>
      <c r="TH328" s="31" t="s">
        <v>1442</v>
      </c>
      <c r="TJ328" s="31" t="s">
        <v>1814</v>
      </c>
      <c r="TK328" s="31" t="s">
        <v>1813</v>
      </c>
      <c r="TL328" s="31" t="s">
        <v>1815</v>
      </c>
      <c r="TM328" s="31" t="s">
        <v>1815</v>
      </c>
      <c r="TN328" s="31" t="s">
        <v>1442</v>
      </c>
      <c r="TQ328" s="31">
        <v>19</v>
      </c>
      <c r="TS328" s="31">
        <v>2</v>
      </c>
      <c r="TT328" s="31">
        <v>2</v>
      </c>
      <c r="TU328" s="31">
        <v>2</v>
      </c>
      <c r="TV328" s="31">
        <v>2</v>
      </c>
      <c r="TW328" s="31">
        <v>2</v>
      </c>
      <c r="TX328" s="31">
        <v>2</v>
      </c>
      <c r="TY328" s="31">
        <v>2</v>
      </c>
      <c r="TZ328" s="31">
        <v>1</v>
      </c>
      <c r="UA328" s="31">
        <v>1</v>
      </c>
    </row>
    <row r="329" spans="1:547" s="31" customFormat="1" ht="13.5" customHeight="1">
      <c r="A329" s="31">
        <f t="shared" si="5"/>
        <v>327</v>
      </c>
      <c r="B329" s="31">
        <v>328</v>
      </c>
      <c r="C329" s="31">
        <v>6</v>
      </c>
      <c r="D329" s="31" t="s">
        <v>1543</v>
      </c>
      <c r="E329" s="31" t="s">
        <v>1816</v>
      </c>
      <c r="H329" s="31">
        <v>42375</v>
      </c>
      <c r="I329" s="31">
        <v>28967</v>
      </c>
      <c r="J329" s="31">
        <v>1</v>
      </c>
      <c r="K329" s="31">
        <v>1</v>
      </c>
      <c r="L329" s="31">
        <v>5</v>
      </c>
      <c r="M329" s="31">
        <v>2</v>
      </c>
      <c r="N329" s="31">
        <v>4</v>
      </c>
      <c r="O329" s="31">
        <v>2</v>
      </c>
      <c r="P329" s="31">
        <v>4</v>
      </c>
      <c r="Q329" s="31">
        <v>2</v>
      </c>
      <c r="R329" s="31">
        <v>41275</v>
      </c>
      <c r="S329" s="31">
        <v>41791</v>
      </c>
      <c r="T329" s="31">
        <v>42005</v>
      </c>
      <c r="W329" s="31">
        <v>1</v>
      </c>
      <c r="X329" s="31">
        <v>2</v>
      </c>
      <c r="Y329" s="31">
        <v>2</v>
      </c>
      <c r="Z329" s="31">
        <v>2</v>
      </c>
      <c r="AA329" s="31">
        <v>2</v>
      </c>
      <c r="AB329" s="31">
        <v>2</v>
      </c>
      <c r="AC329" s="31">
        <v>2</v>
      </c>
      <c r="AD329" s="31">
        <v>2</v>
      </c>
      <c r="AE329" s="31">
        <v>2</v>
      </c>
      <c r="AF329" s="31">
        <v>1</v>
      </c>
      <c r="AG329" s="31">
        <v>1</v>
      </c>
      <c r="AH329" s="31">
        <v>1</v>
      </c>
      <c r="AI329" s="31">
        <v>6</v>
      </c>
      <c r="AJ329" s="31">
        <v>2</v>
      </c>
      <c r="AK329" s="31">
        <v>4</v>
      </c>
      <c r="AL329" s="31">
        <v>2</v>
      </c>
      <c r="AN329" s="31">
        <v>2</v>
      </c>
      <c r="AO329" s="31">
        <v>2</v>
      </c>
      <c r="AP329" s="31">
        <v>2</v>
      </c>
      <c r="AQ329" s="31">
        <v>1</v>
      </c>
      <c r="AR329" s="31">
        <v>1</v>
      </c>
      <c r="AS329" s="31">
        <v>2</v>
      </c>
      <c r="AT329" s="31">
        <v>2</v>
      </c>
      <c r="AU329" s="31">
        <v>2</v>
      </c>
      <c r="AW329" s="31">
        <v>1</v>
      </c>
      <c r="AX329" s="31">
        <v>2</v>
      </c>
      <c r="AY329" s="31">
        <v>1</v>
      </c>
      <c r="AZ329" s="31">
        <v>1</v>
      </c>
      <c r="BA329" s="31">
        <v>2</v>
      </c>
      <c r="BB329" s="31">
        <v>2</v>
      </c>
      <c r="BD329" s="31">
        <v>1</v>
      </c>
      <c r="BE329" s="31">
        <v>2</v>
      </c>
      <c r="BF329" s="31">
        <v>2</v>
      </c>
      <c r="BG329" s="31">
        <v>2</v>
      </c>
      <c r="BH329" s="31">
        <v>2</v>
      </c>
      <c r="BI329" s="31">
        <v>2</v>
      </c>
      <c r="BK329" s="31">
        <v>2</v>
      </c>
      <c r="BL329" s="31">
        <v>2</v>
      </c>
      <c r="BM329" s="31">
        <v>2</v>
      </c>
      <c r="BN329" s="31">
        <v>2</v>
      </c>
      <c r="BO329" s="31">
        <v>2</v>
      </c>
      <c r="BP329" s="31">
        <v>2</v>
      </c>
      <c r="BQ329" s="31">
        <v>2</v>
      </c>
      <c r="BT329" s="31">
        <v>2</v>
      </c>
      <c r="BU329" s="31">
        <v>2</v>
      </c>
      <c r="BV329" s="31">
        <v>2</v>
      </c>
      <c r="BW329" s="31">
        <v>2</v>
      </c>
      <c r="BX329" s="31">
        <v>2</v>
      </c>
      <c r="BY329" s="31">
        <v>1</v>
      </c>
      <c r="BZ329" s="31">
        <v>2</v>
      </c>
      <c r="CA329" s="31">
        <v>2</v>
      </c>
      <c r="CB329" s="31">
        <v>2</v>
      </c>
      <c r="CC329" s="31">
        <v>2</v>
      </c>
      <c r="CD329" s="31">
        <v>1</v>
      </c>
      <c r="CH329" s="31">
        <v>1</v>
      </c>
      <c r="CM329" s="31">
        <v>11</v>
      </c>
      <c r="CN329" s="31">
        <v>13</v>
      </c>
      <c r="CO329" s="31">
        <v>17</v>
      </c>
      <c r="CP329" s="31">
        <v>19</v>
      </c>
      <c r="DA329" s="31">
        <v>2</v>
      </c>
      <c r="DB329" s="31">
        <v>4</v>
      </c>
      <c r="DC329" s="31">
        <v>3</v>
      </c>
      <c r="DF329" s="31">
        <v>4</v>
      </c>
      <c r="DG329" s="31">
        <v>4</v>
      </c>
      <c r="DH329" s="31">
        <v>4</v>
      </c>
      <c r="DI329" s="31">
        <v>4</v>
      </c>
      <c r="DJ329" s="31">
        <v>3</v>
      </c>
      <c r="DK329" s="31">
        <v>3</v>
      </c>
      <c r="DL329" s="31">
        <v>3</v>
      </c>
      <c r="DM329" s="31">
        <v>3</v>
      </c>
      <c r="DN329" s="31">
        <v>3</v>
      </c>
      <c r="DO329" s="31">
        <v>3</v>
      </c>
      <c r="DP329" s="31">
        <v>4</v>
      </c>
      <c r="DQ329" s="31">
        <v>4</v>
      </c>
      <c r="DR329" s="31">
        <v>42</v>
      </c>
      <c r="DS329" s="31">
        <v>0.16602272727272699</v>
      </c>
      <c r="EW329" s="31">
        <v>2</v>
      </c>
      <c r="EX329" s="31">
        <v>2</v>
      </c>
      <c r="EY329" s="31">
        <v>2</v>
      </c>
      <c r="EZ329" s="31">
        <v>1</v>
      </c>
      <c r="FA329" s="31">
        <v>1</v>
      </c>
      <c r="FK329" s="31">
        <v>2</v>
      </c>
      <c r="FL329" s="31">
        <v>2</v>
      </c>
      <c r="FM329" s="31">
        <v>2</v>
      </c>
      <c r="FN329" s="31">
        <v>2</v>
      </c>
      <c r="FO329" s="31">
        <v>2</v>
      </c>
      <c r="FP329" s="31">
        <v>1</v>
      </c>
      <c r="FQ329" s="31">
        <v>2</v>
      </c>
      <c r="FR329" s="31">
        <v>2</v>
      </c>
      <c r="FS329" s="31">
        <v>4</v>
      </c>
      <c r="FT329" s="31">
        <v>2</v>
      </c>
      <c r="FU329" s="31">
        <v>2</v>
      </c>
      <c r="FV329" s="31">
        <v>2</v>
      </c>
      <c r="FW329" s="31">
        <v>1</v>
      </c>
      <c r="FX329" s="31">
        <v>1</v>
      </c>
      <c r="FY329" s="31">
        <v>2</v>
      </c>
      <c r="GA329" s="31">
        <v>2</v>
      </c>
      <c r="GB329" s="31">
        <v>2</v>
      </c>
      <c r="GC329" s="31">
        <v>2</v>
      </c>
      <c r="GE329" s="31">
        <v>2</v>
      </c>
      <c r="GH329" s="31">
        <v>2</v>
      </c>
      <c r="GJ329" s="31">
        <v>1</v>
      </c>
      <c r="GK329" s="31" t="s">
        <v>1817</v>
      </c>
      <c r="GL329" s="31">
        <v>1</v>
      </c>
      <c r="GM329" s="31">
        <v>42005</v>
      </c>
      <c r="GN329" s="31" t="s">
        <v>355</v>
      </c>
      <c r="GO329" s="31">
        <v>2</v>
      </c>
      <c r="GQ329" s="31">
        <v>2</v>
      </c>
      <c r="GS329" s="31">
        <v>2</v>
      </c>
      <c r="GU329" s="31">
        <v>2</v>
      </c>
      <c r="GW329" s="31">
        <v>2</v>
      </c>
      <c r="GY329" s="31">
        <v>2</v>
      </c>
      <c r="HA329" s="31">
        <v>2</v>
      </c>
      <c r="HB329" s="31" t="s">
        <v>355</v>
      </c>
      <c r="HM329" s="31">
        <v>2</v>
      </c>
      <c r="HP329" s="31">
        <v>2</v>
      </c>
      <c r="HQ329" s="31">
        <v>2</v>
      </c>
      <c r="HR329" s="31">
        <v>2</v>
      </c>
      <c r="HS329" s="31">
        <v>2</v>
      </c>
      <c r="HT329" s="31">
        <v>2</v>
      </c>
      <c r="HU329" s="31">
        <v>2</v>
      </c>
      <c r="HV329" s="31">
        <v>2</v>
      </c>
      <c r="HZ329" s="31">
        <v>2</v>
      </c>
      <c r="IA329" s="31">
        <v>2</v>
      </c>
      <c r="IB329" s="31">
        <v>2</v>
      </c>
      <c r="IC329" s="31">
        <v>2</v>
      </c>
      <c r="ID329" s="31">
        <v>2</v>
      </c>
      <c r="IE329" s="31">
        <v>2</v>
      </c>
      <c r="IF329" s="31">
        <v>2</v>
      </c>
      <c r="IJ329" s="31">
        <v>2</v>
      </c>
      <c r="IK329" s="31">
        <v>2</v>
      </c>
      <c r="IL329" s="31">
        <v>2</v>
      </c>
      <c r="IM329" s="31">
        <v>2</v>
      </c>
      <c r="IN329" s="31">
        <v>2</v>
      </c>
      <c r="IO329" s="31">
        <v>2</v>
      </c>
      <c r="IP329" s="31">
        <v>2</v>
      </c>
      <c r="IT329" s="31">
        <v>2</v>
      </c>
      <c r="IU329" s="31">
        <v>2</v>
      </c>
      <c r="IV329" s="31">
        <v>2</v>
      </c>
      <c r="IW329" s="31">
        <v>2</v>
      </c>
      <c r="IX329" s="31">
        <v>2</v>
      </c>
      <c r="IY329" s="31">
        <v>2</v>
      </c>
      <c r="IZ329" s="31">
        <v>2</v>
      </c>
      <c r="JD329" s="31">
        <v>2</v>
      </c>
      <c r="JE329" s="31">
        <v>2</v>
      </c>
      <c r="JF329" s="31">
        <v>2</v>
      </c>
      <c r="JG329" s="31">
        <v>2</v>
      </c>
      <c r="JH329" s="31">
        <v>2</v>
      </c>
      <c r="JI329" s="31">
        <v>2</v>
      </c>
      <c r="JJ329" s="31">
        <v>2</v>
      </c>
      <c r="JZ329" s="31">
        <v>1</v>
      </c>
      <c r="KC329" s="31">
        <v>1</v>
      </c>
      <c r="LA329" s="31" t="s">
        <v>359</v>
      </c>
      <c r="LB329" s="31" t="s">
        <v>363</v>
      </c>
      <c r="LC329" s="31">
        <v>2</v>
      </c>
      <c r="LE329" s="31" t="s">
        <v>1683</v>
      </c>
      <c r="LF329" s="31">
        <v>2</v>
      </c>
      <c r="LG329" s="31">
        <v>2</v>
      </c>
      <c r="LH329" s="31">
        <v>2</v>
      </c>
      <c r="LI329" s="31">
        <v>2</v>
      </c>
      <c r="LK329" s="31">
        <v>2</v>
      </c>
      <c r="LM329" s="31">
        <v>2</v>
      </c>
      <c r="LO329" s="31">
        <v>2</v>
      </c>
      <c r="LQ329" s="31">
        <v>2</v>
      </c>
      <c r="LS329" s="31">
        <v>2</v>
      </c>
      <c r="LU329" s="31">
        <v>2</v>
      </c>
      <c r="LW329" s="31">
        <v>2</v>
      </c>
      <c r="LY329" s="31">
        <v>2</v>
      </c>
      <c r="MA329" s="31">
        <v>2</v>
      </c>
      <c r="MC329" s="31">
        <v>2</v>
      </c>
      <c r="ME329" s="31">
        <v>2</v>
      </c>
      <c r="MG329" s="31">
        <v>2</v>
      </c>
      <c r="MI329" s="31">
        <v>2</v>
      </c>
      <c r="MK329" s="31">
        <v>2</v>
      </c>
      <c r="MM329" s="31">
        <v>2</v>
      </c>
      <c r="MO329" s="31">
        <v>2</v>
      </c>
      <c r="MQ329" s="31">
        <v>2</v>
      </c>
      <c r="MS329" s="31">
        <v>2</v>
      </c>
      <c r="MU329" s="31">
        <v>2</v>
      </c>
      <c r="MW329" s="31">
        <v>2</v>
      </c>
      <c r="MY329" s="31" t="s">
        <v>355</v>
      </c>
      <c r="NA329" s="31">
        <v>2</v>
      </c>
      <c r="NC329" s="31">
        <v>2</v>
      </c>
      <c r="NE329" s="31">
        <v>2</v>
      </c>
      <c r="NG329" s="31">
        <v>2</v>
      </c>
      <c r="NI329" s="31">
        <v>2</v>
      </c>
      <c r="NK329" s="31">
        <v>2</v>
      </c>
      <c r="NM329" s="31">
        <v>2</v>
      </c>
      <c r="NO329" s="31">
        <v>2</v>
      </c>
      <c r="NQ329" s="31">
        <v>2</v>
      </c>
      <c r="NS329" s="31">
        <v>2</v>
      </c>
      <c r="NU329" s="31">
        <v>2</v>
      </c>
      <c r="NW329" s="31">
        <v>2</v>
      </c>
      <c r="NY329" s="31">
        <v>2</v>
      </c>
      <c r="OA329" s="31">
        <v>2</v>
      </c>
      <c r="OC329" s="31">
        <v>2</v>
      </c>
      <c r="OE329" s="31">
        <v>2</v>
      </c>
      <c r="OG329" s="31">
        <v>2</v>
      </c>
      <c r="OI329" s="31">
        <v>2</v>
      </c>
      <c r="OK329" s="31">
        <v>2</v>
      </c>
      <c r="OM329" s="31">
        <v>2</v>
      </c>
      <c r="OO329" s="31">
        <v>2</v>
      </c>
      <c r="OQ329" s="31" t="s">
        <v>355</v>
      </c>
      <c r="OS329" s="31">
        <v>2</v>
      </c>
      <c r="OU329" s="31">
        <v>2</v>
      </c>
      <c r="OW329" s="31">
        <v>2</v>
      </c>
      <c r="OY329" s="31">
        <v>2</v>
      </c>
      <c r="PA329" s="31">
        <v>2</v>
      </c>
      <c r="PC329" s="31">
        <v>2</v>
      </c>
      <c r="PE329" s="31">
        <v>2</v>
      </c>
      <c r="PG329" s="31">
        <v>2</v>
      </c>
      <c r="PI329" s="31">
        <v>2</v>
      </c>
      <c r="PK329" s="31">
        <v>2</v>
      </c>
      <c r="PM329" s="31">
        <v>2</v>
      </c>
      <c r="PO329" s="31">
        <v>2</v>
      </c>
      <c r="PQ329" s="31">
        <v>2</v>
      </c>
      <c r="PS329" s="31">
        <v>2</v>
      </c>
      <c r="PU329" s="31">
        <v>2</v>
      </c>
      <c r="PW329" s="31">
        <v>2</v>
      </c>
      <c r="PY329" s="31">
        <v>2</v>
      </c>
      <c r="QA329" s="31">
        <v>2</v>
      </c>
      <c r="QC329" s="31">
        <v>2</v>
      </c>
      <c r="QE329" s="31">
        <v>2</v>
      </c>
      <c r="QG329" s="31">
        <v>2</v>
      </c>
      <c r="QI329" s="31" t="s">
        <v>355</v>
      </c>
      <c r="QK329" s="31">
        <v>2</v>
      </c>
      <c r="QL329" s="31">
        <v>2</v>
      </c>
      <c r="QM329" s="31">
        <v>2</v>
      </c>
      <c r="QN329" s="31">
        <v>2</v>
      </c>
      <c r="QO329" s="31">
        <v>2</v>
      </c>
      <c r="QP329" s="31">
        <v>2</v>
      </c>
      <c r="QQ329" s="31">
        <v>2</v>
      </c>
      <c r="QR329" s="31">
        <v>2</v>
      </c>
      <c r="QS329" s="31">
        <v>2</v>
      </c>
      <c r="QT329" s="31">
        <v>2</v>
      </c>
      <c r="QU329" s="31">
        <v>2</v>
      </c>
      <c r="QV329" s="31">
        <v>2</v>
      </c>
      <c r="QW329" s="31">
        <v>2</v>
      </c>
      <c r="QX329" s="31">
        <v>2</v>
      </c>
      <c r="QY329" s="31">
        <v>2</v>
      </c>
      <c r="QZ329" s="31">
        <v>2</v>
      </c>
      <c r="RA329" s="31">
        <v>2</v>
      </c>
      <c r="RB329" s="31">
        <v>2</v>
      </c>
      <c r="RC329" s="31">
        <v>2</v>
      </c>
      <c r="RD329" s="31">
        <v>2</v>
      </c>
      <c r="RE329" s="31">
        <v>2</v>
      </c>
      <c r="RF329" s="31">
        <v>2</v>
      </c>
      <c r="RG329" s="31">
        <v>2</v>
      </c>
      <c r="RH329" s="31">
        <v>2</v>
      </c>
      <c r="RI329" s="31">
        <v>1</v>
      </c>
      <c r="RJ329" s="31">
        <v>2</v>
      </c>
      <c r="RK329" s="31">
        <v>2</v>
      </c>
      <c r="RL329" s="31">
        <v>2</v>
      </c>
      <c r="RM329" s="31">
        <v>2</v>
      </c>
      <c r="RN329" s="31">
        <v>2</v>
      </c>
      <c r="RO329" s="31">
        <v>2</v>
      </c>
      <c r="RP329" s="31">
        <v>2</v>
      </c>
      <c r="RQ329" s="31">
        <v>2</v>
      </c>
      <c r="RR329" s="31">
        <v>2</v>
      </c>
      <c r="RS329" s="31">
        <v>2</v>
      </c>
      <c r="RT329" s="31" t="s">
        <v>1818</v>
      </c>
      <c r="RU329" s="31" t="s">
        <v>1818</v>
      </c>
      <c r="RX329" s="31">
        <v>4</v>
      </c>
      <c r="RY329" s="31">
        <v>2</v>
      </c>
      <c r="RZ329" s="31">
        <v>2</v>
      </c>
      <c r="SA329" s="31">
        <v>2</v>
      </c>
      <c r="SB329" s="31">
        <v>2</v>
      </c>
      <c r="SC329" s="31">
        <v>2</v>
      </c>
      <c r="SD329" s="31">
        <v>4</v>
      </c>
      <c r="SE329" s="31">
        <v>2</v>
      </c>
      <c r="SF329" s="31">
        <v>2</v>
      </c>
      <c r="SG329" s="31">
        <v>2</v>
      </c>
      <c r="SH329" s="31">
        <v>2</v>
      </c>
      <c r="SI329" s="31">
        <v>2</v>
      </c>
      <c r="SJ329" s="31">
        <v>2</v>
      </c>
      <c r="SK329" s="31">
        <v>2</v>
      </c>
      <c r="SL329" s="31">
        <v>2</v>
      </c>
      <c r="SM329" s="31" t="s">
        <v>1550</v>
      </c>
      <c r="SO329" s="31">
        <v>2</v>
      </c>
      <c r="SP329" s="31">
        <v>2</v>
      </c>
      <c r="SQ329" s="31">
        <v>2</v>
      </c>
      <c r="SR329" s="31">
        <v>2</v>
      </c>
      <c r="SS329" s="31">
        <v>2</v>
      </c>
      <c r="ST329" s="31">
        <v>2</v>
      </c>
      <c r="SU329" s="31">
        <v>2</v>
      </c>
      <c r="SV329" s="31">
        <v>1</v>
      </c>
      <c r="SW329" s="31" t="s">
        <v>1819</v>
      </c>
      <c r="SX329" s="31">
        <v>6</v>
      </c>
      <c r="SZ329" s="31">
        <v>2</v>
      </c>
      <c r="TA329" s="31">
        <v>2</v>
      </c>
      <c r="TB329" s="31">
        <v>2</v>
      </c>
      <c r="TC329" s="31">
        <v>1</v>
      </c>
      <c r="TD329" s="31">
        <v>2</v>
      </c>
      <c r="TE329" s="31">
        <v>2</v>
      </c>
      <c r="TF329" s="31">
        <v>2</v>
      </c>
      <c r="TG329" s="31">
        <v>1</v>
      </c>
      <c r="TH329" s="31" t="s">
        <v>1442</v>
      </c>
      <c r="TJ329" s="31" t="s">
        <v>1820</v>
      </c>
      <c r="TK329" s="31" t="s">
        <v>1819</v>
      </c>
      <c r="TQ329" s="31">
        <v>6</v>
      </c>
      <c r="TS329" s="31">
        <v>2</v>
      </c>
      <c r="TT329" s="31">
        <v>2</v>
      </c>
      <c r="TU329" s="31">
        <v>2</v>
      </c>
      <c r="TV329" s="31">
        <v>1</v>
      </c>
      <c r="TW329" s="31">
        <v>2</v>
      </c>
      <c r="TX329" s="31">
        <v>2</v>
      </c>
      <c r="TY329" s="31">
        <v>2</v>
      </c>
      <c r="TZ329" s="31">
        <v>1</v>
      </c>
      <c r="UA329" s="31">
        <v>1</v>
      </c>
    </row>
    <row r="330" spans="1:547" s="31" customFormat="1" ht="13.5" customHeight="1">
      <c r="A330" s="31">
        <f t="shared" si="5"/>
        <v>328</v>
      </c>
      <c r="B330" s="31">
        <v>329</v>
      </c>
      <c r="C330" s="31">
        <v>7</v>
      </c>
      <c r="D330" s="31" t="s">
        <v>1543</v>
      </c>
      <c r="E330" s="31" t="s">
        <v>1821</v>
      </c>
      <c r="H330" s="31">
        <v>42380</v>
      </c>
      <c r="I330" s="31">
        <v>22340</v>
      </c>
      <c r="J330" s="31">
        <v>1</v>
      </c>
      <c r="K330" s="31">
        <v>1</v>
      </c>
      <c r="L330" s="31">
        <v>3</v>
      </c>
      <c r="M330" s="31">
        <v>2</v>
      </c>
      <c r="N330" s="31">
        <v>1</v>
      </c>
      <c r="O330" s="31">
        <v>1</v>
      </c>
      <c r="P330" s="31">
        <v>1</v>
      </c>
      <c r="Q330" s="31">
        <v>1</v>
      </c>
      <c r="R330" s="31">
        <v>39083</v>
      </c>
      <c r="S330" s="31">
        <v>39234</v>
      </c>
      <c r="T330" s="31">
        <v>40210</v>
      </c>
      <c r="W330" s="31">
        <v>1</v>
      </c>
      <c r="X330" s="31">
        <v>2</v>
      </c>
      <c r="Y330" s="31">
        <v>2</v>
      </c>
      <c r="Z330" s="31">
        <v>2</v>
      </c>
      <c r="AA330" s="31">
        <v>2</v>
      </c>
      <c r="AB330" s="31">
        <v>2</v>
      </c>
      <c r="AC330" s="31">
        <v>2</v>
      </c>
      <c r="AD330" s="31">
        <v>1</v>
      </c>
      <c r="AE330" s="31">
        <v>3</v>
      </c>
      <c r="AF330" s="31">
        <v>1</v>
      </c>
      <c r="AG330" s="31">
        <v>2</v>
      </c>
      <c r="AH330" s="31">
        <v>2</v>
      </c>
      <c r="AI330" s="31">
        <v>6</v>
      </c>
      <c r="AJ330" s="31">
        <v>2</v>
      </c>
      <c r="AK330" s="31">
        <v>4</v>
      </c>
      <c r="AL330" s="31">
        <v>2</v>
      </c>
      <c r="AN330" s="31">
        <v>2</v>
      </c>
      <c r="AO330" s="31">
        <v>2</v>
      </c>
      <c r="AP330" s="31">
        <v>2</v>
      </c>
      <c r="AQ330" s="31">
        <v>2</v>
      </c>
      <c r="AR330" s="31">
        <v>2</v>
      </c>
      <c r="AS330" s="31">
        <v>2</v>
      </c>
      <c r="AT330" s="31">
        <v>2</v>
      </c>
      <c r="AU330" s="31">
        <v>2</v>
      </c>
      <c r="AW330" s="31">
        <v>1</v>
      </c>
      <c r="AX330" s="31">
        <v>1</v>
      </c>
      <c r="AY330" s="31">
        <v>1</v>
      </c>
      <c r="AZ330" s="31">
        <v>1</v>
      </c>
      <c r="BA330" s="31">
        <v>2</v>
      </c>
      <c r="BB330" s="31">
        <v>2</v>
      </c>
      <c r="BD330" s="31">
        <v>1</v>
      </c>
      <c r="BE330" s="31">
        <v>1</v>
      </c>
      <c r="BF330" s="31">
        <v>1</v>
      </c>
      <c r="BG330" s="31">
        <v>2</v>
      </c>
      <c r="BH330" s="31">
        <v>2</v>
      </c>
      <c r="BI330" s="31">
        <v>2</v>
      </c>
      <c r="BK330" s="31">
        <v>2</v>
      </c>
      <c r="BL330" s="31">
        <v>2</v>
      </c>
      <c r="BM330" s="31">
        <v>2</v>
      </c>
      <c r="BN330" s="31">
        <v>2</v>
      </c>
      <c r="BO330" s="31">
        <v>2</v>
      </c>
      <c r="BP330" s="31">
        <v>2</v>
      </c>
      <c r="BR330" s="31">
        <v>2</v>
      </c>
      <c r="BT330" s="31">
        <v>2</v>
      </c>
      <c r="BU330" s="31">
        <v>2</v>
      </c>
      <c r="BV330" s="31">
        <v>2</v>
      </c>
      <c r="BW330" s="31">
        <v>2</v>
      </c>
      <c r="BX330" s="31">
        <v>2</v>
      </c>
      <c r="BY330" s="31">
        <v>1</v>
      </c>
      <c r="BZ330" s="31">
        <v>2</v>
      </c>
      <c r="CA330" s="31">
        <v>2</v>
      </c>
      <c r="CB330" s="31">
        <v>2</v>
      </c>
      <c r="CC330" s="31">
        <v>2</v>
      </c>
      <c r="CD330" s="31">
        <v>1</v>
      </c>
      <c r="CH330" s="31">
        <v>1</v>
      </c>
      <c r="CM330" s="31">
        <v>25</v>
      </c>
      <c r="CN330" s="31">
        <v>23</v>
      </c>
      <c r="CO330" s="31">
        <v>15</v>
      </c>
      <c r="CP330" s="31">
        <v>11</v>
      </c>
      <c r="DA330" s="31">
        <v>4</v>
      </c>
      <c r="DB330" s="31">
        <v>2</v>
      </c>
      <c r="DC330" s="31">
        <v>60</v>
      </c>
      <c r="DF330" s="31">
        <v>4</v>
      </c>
      <c r="DG330" s="31">
        <v>4</v>
      </c>
      <c r="DH330" s="31">
        <v>4</v>
      </c>
      <c r="DI330" s="31">
        <v>4</v>
      </c>
      <c r="DJ330" s="31">
        <v>4</v>
      </c>
      <c r="DK330" s="31">
        <v>3</v>
      </c>
      <c r="DL330" s="31">
        <v>3</v>
      </c>
      <c r="DM330" s="31">
        <v>3</v>
      </c>
      <c r="DN330" s="31">
        <v>2</v>
      </c>
      <c r="DO330" s="31">
        <v>4</v>
      </c>
      <c r="DP330" s="31">
        <v>4</v>
      </c>
      <c r="DQ330" s="31">
        <v>4</v>
      </c>
      <c r="DR330" s="31">
        <v>43</v>
      </c>
      <c r="DS330" s="31">
        <v>4.6159387321807598E-2</v>
      </c>
      <c r="EV330" s="31">
        <v>1</v>
      </c>
      <c r="EW330" s="31">
        <v>1</v>
      </c>
      <c r="EX330" s="31">
        <v>1</v>
      </c>
      <c r="EY330" s="31">
        <v>2</v>
      </c>
      <c r="EZ330" s="31">
        <v>1</v>
      </c>
      <c r="FA330" s="31">
        <v>1</v>
      </c>
      <c r="FB330" s="31">
        <v>1</v>
      </c>
      <c r="FC330" s="31">
        <v>1</v>
      </c>
      <c r="FK330" s="31">
        <v>1</v>
      </c>
      <c r="FL330" s="31">
        <v>2</v>
      </c>
      <c r="FM330" s="31">
        <v>2</v>
      </c>
      <c r="FN330" s="31">
        <v>2</v>
      </c>
      <c r="FO330" s="31">
        <v>2</v>
      </c>
      <c r="FP330" s="31">
        <v>2</v>
      </c>
      <c r="FQ330" s="31">
        <v>2</v>
      </c>
      <c r="FR330" s="31">
        <v>2</v>
      </c>
      <c r="FS330" s="31">
        <v>4</v>
      </c>
      <c r="FT330" s="31">
        <v>2</v>
      </c>
      <c r="FU330" s="31">
        <v>2</v>
      </c>
      <c r="FV330" s="31">
        <v>2</v>
      </c>
      <c r="FW330" s="31">
        <v>1</v>
      </c>
      <c r="FX330" s="31">
        <v>1</v>
      </c>
      <c r="FY330" s="31">
        <v>2</v>
      </c>
      <c r="GA330" s="31">
        <v>2</v>
      </c>
      <c r="GB330" s="31">
        <v>2</v>
      </c>
      <c r="GC330" s="31">
        <v>2</v>
      </c>
      <c r="GE330" s="31">
        <v>2</v>
      </c>
      <c r="GH330" s="31">
        <v>1</v>
      </c>
      <c r="GJ330" s="31">
        <v>2</v>
      </c>
      <c r="GL330" s="31">
        <v>1</v>
      </c>
      <c r="GM330" s="31">
        <v>41426</v>
      </c>
      <c r="GN330" s="31" t="s">
        <v>1822</v>
      </c>
      <c r="GO330" s="31">
        <v>2</v>
      </c>
      <c r="GQ330" s="31">
        <v>2</v>
      </c>
      <c r="GS330" s="31">
        <v>2</v>
      </c>
      <c r="GU330" s="31">
        <v>2</v>
      </c>
      <c r="GW330" s="31">
        <v>2</v>
      </c>
      <c r="HB330" s="31" t="s">
        <v>355</v>
      </c>
      <c r="HM330" s="31">
        <v>2</v>
      </c>
      <c r="HP330" s="31">
        <v>2</v>
      </c>
      <c r="HQ330" s="31">
        <v>2</v>
      </c>
      <c r="HR330" s="31">
        <v>2</v>
      </c>
      <c r="HS330" s="31">
        <v>2</v>
      </c>
      <c r="HT330" s="31">
        <v>2</v>
      </c>
      <c r="HU330" s="31">
        <v>2</v>
      </c>
      <c r="HV330" s="31">
        <v>2</v>
      </c>
      <c r="HZ330" s="31">
        <v>2</v>
      </c>
      <c r="IA330" s="31">
        <v>2</v>
      </c>
      <c r="IB330" s="31">
        <v>2</v>
      </c>
      <c r="IC330" s="31">
        <v>2</v>
      </c>
      <c r="ID330" s="31">
        <v>2</v>
      </c>
      <c r="IE330" s="31">
        <v>2</v>
      </c>
      <c r="IF330" s="31">
        <v>2</v>
      </c>
      <c r="IJ330" s="31">
        <v>2</v>
      </c>
      <c r="IK330" s="31">
        <v>2</v>
      </c>
      <c r="IL330" s="31">
        <v>2</v>
      </c>
      <c r="IM330" s="31">
        <v>2</v>
      </c>
      <c r="IN330" s="31">
        <v>2</v>
      </c>
      <c r="IO330" s="31">
        <v>2</v>
      </c>
      <c r="IP330" s="31">
        <v>2</v>
      </c>
      <c r="IT330" s="31">
        <v>2</v>
      </c>
      <c r="IU330" s="31">
        <v>2</v>
      </c>
      <c r="IV330" s="31">
        <v>2</v>
      </c>
      <c r="IW330" s="31">
        <v>2</v>
      </c>
      <c r="IX330" s="31">
        <v>2</v>
      </c>
      <c r="IY330" s="31">
        <v>2</v>
      </c>
      <c r="IZ330" s="31">
        <v>2</v>
      </c>
      <c r="JD330" s="31">
        <v>2</v>
      </c>
      <c r="JE330" s="31">
        <v>2</v>
      </c>
      <c r="JF330" s="31">
        <v>2</v>
      </c>
      <c r="JG330" s="31">
        <v>2</v>
      </c>
      <c r="JH330" s="31">
        <v>2</v>
      </c>
      <c r="JI330" s="31">
        <v>2</v>
      </c>
      <c r="JJ330" s="31">
        <v>2</v>
      </c>
      <c r="JN330" s="31" t="s">
        <v>1445</v>
      </c>
      <c r="JQ330" s="31" t="s">
        <v>1823</v>
      </c>
      <c r="JZ330" s="31">
        <v>1</v>
      </c>
      <c r="KC330" s="31">
        <v>2</v>
      </c>
      <c r="KD330" s="31" t="s">
        <v>1690</v>
      </c>
      <c r="KE330" s="31">
        <v>76</v>
      </c>
      <c r="LA330" s="31" t="s">
        <v>1574</v>
      </c>
      <c r="LB330" s="31" t="s">
        <v>1824</v>
      </c>
      <c r="LC330" s="31">
        <v>2</v>
      </c>
      <c r="LE330" s="31" t="s">
        <v>360</v>
      </c>
      <c r="LF330" s="31">
        <v>2</v>
      </c>
      <c r="LG330" s="31">
        <v>2</v>
      </c>
      <c r="LH330" s="31">
        <v>1</v>
      </c>
      <c r="LI330" s="31">
        <v>2</v>
      </c>
      <c r="LK330" s="31">
        <v>2</v>
      </c>
      <c r="LM330" s="31">
        <v>2</v>
      </c>
      <c r="LO330" s="31">
        <v>2</v>
      </c>
      <c r="LQ330" s="31">
        <v>2</v>
      </c>
      <c r="LS330" s="31">
        <v>2</v>
      </c>
      <c r="LU330" s="31">
        <v>2</v>
      </c>
      <c r="LW330" s="31">
        <v>2</v>
      </c>
      <c r="LY330" s="31">
        <v>2</v>
      </c>
      <c r="MA330" s="31">
        <v>2</v>
      </c>
      <c r="MC330" s="31">
        <v>2</v>
      </c>
      <c r="ME330" s="31">
        <v>2</v>
      </c>
      <c r="MG330" s="31">
        <v>2</v>
      </c>
      <c r="MI330" s="31">
        <v>2</v>
      </c>
      <c r="MK330" s="31">
        <v>2</v>
      </c>
      <c r="MM330" s="31">
        <v>2</v>
      </c>
      <c r="MO330" s="31">
        <v>2</v>
      </c>
      <c r="MQ330" s="31">
        <v>2</v>
      </c>
      <c r="MS330" s="31">
        <v>2</v>
      </c>
      <c r="MU330" s="31">
        <v>2</v>
      </c>
      <c r="MW330" s="31">
        <v>2</v>
      </c>
      <c r="MY330" s="31" t="s">
        <v>355</v>
      </c>
      <c r="NA330" s="31">
        <v>2</v>
      </c>
      <c r="NC330" s="31">
        <v>2</v>
      </c>
      <c r="NE330" s="31">
        <v>2</v>
      </c>
      <c r="NG330" s="31">
        <v>2</v>
      </c>
      <c r="NI330" s="31">
        <v>2</v>
      </c>
      <c r="NK330" s="31">
        <v>2</v>
      </c>
      <c r="NM330" s="31">
        <v>2</v>
      </c>
      <c r="NO330" s="31">
        <v>2</v>
      </c>
      <c r="NQ330" s="31">
        <v>2</v>
      </c>
      <c r="NS330" s="31">
        <v>2</v>
      </c>
      <c r="NU330" s="31">
        <v>2</v>
      </c>
      <c r="NW330" s="31">
        <v>2</v>
      </c>
      <c r="NY330" s="31">
        <v>2</v>
      </c>
      <c r="OA330" s="31">
        <v>2</v>
      </c>
      <c r="OC330" s="31">
        <v>2</v>
      </c>
      <c r="OE330" s="31">
        <v>2</v>
      </c>
      <c r="OG330" s="31">
        <v>2</v>
      </c>
      <c r="OI330" s="31">
        <v>2</v>
      </c>
      <c r="OK330" s="31">
        <v>2</v>
      </c>
      <c r="OM330" s="31">
        <v>2</v>
      </c>
      <c r="OO330" s="31">
        <v>2</v>
      </c>
      <c r="OQ330" s="31" t="s">
        <v>355</v>
      </c>
      <c r="OS330" s="31">
        <v>2</v>
      </c>
      <c r="OU330" s="31">
        <v>2</v>
      </c>
      <c r="OW330" s="31">
        <v>2</v>
      </c>
      <c r="OY330" s="31">
        <v>2</v>
      </c>
      <c r="PA330" s="31">
        <v>2</v>
      </c>
      <c r="PC330" s="31">
        <v>2</v>
      </c>
      <c r="PE330" s="31">
        <v>2</v>
      </c>
      <c r="PG330" s="31">
        <v>2</v>
      </c>
      <c r="PI330" s="31">
        <v>2</v>
      </c>
      <c r="PK330" s="31">
        <v>2</v>
      </c>
      <c r="PM330" s="31">
        <v>2</v>
      </c>
      <c r="PO330" s="31">
        <v>2</v>
      </c>
      <c r="PQ330" s="31">
        <v>2</v>
      </c>
      <c r="PS330" s="31">
        <v>2</v>
      </c>
      <c r="PU330" s="31">
        <v>2</v>
      </c>
      <c r="PW330" s="31">
        <v>2</v>
      </c>
      <c r="PY330" s="31">
        <v>2</v>
      </c>
      <c r="QA330" s="31">
        <v>1</v>
      </c>
      <c r="QB330" s="31">
        <v>1</v>
      </c>
      <c r="QC330" s="31">
        <v>2</v>
      </c>
      <c r="QE330" s="31">
        <v>2</v>
      </c>
      <c r="QG330" s="31">
        <v>2</v>
      </c>
      <c r="QI330" s="31" t="s">
        <v>355</v>
      </c>
      <c r="QK330" s="31">
        <v>2</v>
      </c>
      <c r="QL330" s="31">
        <v>2</v>
      </c>
      <c r="QM330" s="31">
        <v>2</v>
      </c>
      <c r="QN330" s="31">
        <v>2</v>
      </c>
      <c r="QO330" s="31">
        <v>2</v>
      </c>
      <c r="QP330" s="31">
        <v>2</v>
      </c>
      <c r="QQ330" s="31">
        <v>2</v>
      </c>
      <c r="QR330" s="31">
        <v>2</v>
      </c>
      <c r="QS330" s="31">
        <v>2</v>
      </c>
      <c r="QT330" s="31">
        <v>2</v>
      </c>
      <c r="QU330" s="31">
        <v>2</v>
      </c>
      <c r="QV330" s="31">
        <v>2</v>
      </c>
      <c r="QW330" s="31">
        <v>2</v>
      </c>
      <c r="QX330" s="31">
        <v>2</v>
      </c>
      <c r="QY330" s="31">
        <v>2</v>
      </c>
      <c r="QZ330" s="31">
        <v>2</v>
      </c>
      <c r="RA330" s="31">
        <v>2</v>
      </c>
      <c r="RB330" s="31">
        <v>2</v>
      </c>
      <c r="RC330" s="31">
        <v>2</v>
      </c>
      <c r="RD330" s="31">
        <v>2</v>
      </c>
      <c r="RE330" s="31">
        <v>1</v>
      </c>
      <c r="RF330" s="31">
        <v>2</v>
      </c>
      <c r="RG330" s="31">
        <v>2</v>
      </c>
      <c r="RH330" s="31">
        <v>2</v>
      </c>
      <c r="RI330" s="31">
        <v>2</v>
      </c>
      <c r="RJ330" s="31">
        <v>2</v>
      </c>
      <c r="RK330" s="31">
        <v>2</v>
      </c>
      <c r="RL330" s="31">
        <v>2</v>
      </c>
      <c r="RM330" s="31">
        <v>2</v>
      </c>
      <c r="RN330" s="31">
        <v>2</v>
      </c>
      <c r="RO330" s="31">
        <v>2</v>
      </c>
      <c r="RP330" s="31">
        <v>2</v>
      </c>
      <c r="RQ330" s="31">
        <v>2</v>
      </c>
      <c r="RR330" s="31">
        <v>2</v>
      </c>
      <c r="RS330" s="31">
        <v>1</v>
      </c>
      <c r="RT330" s="31" t="s">
        <v>1825</v>
      </c>
      <c r="RU330" s="31" t="s">
        <v>1826</v>
      </c>
      <c r="RX330" s="31">
        <v>3</v>
      </c>
      <c r="RY330" s="31">
        <v>2</v>
      </c>
      <c r="RZ330" s="31">
        <v>2</v>
      </c>
      <c r="SA330" s="31">
        <v>2</v>
      </c>
      <c r="SB330" s="31">
        <v>2</v>
      </c>
      <c r="SC330" s="31">
        <v>2</v>
      </c>
      <c r="SD330" s="31">
        <v>3</v>
      </c>
      <c r="SE330" s="31">
        <v>2</v>
      </c>
      <c r="SF330" s="31">
        <v>2</v>
      </c>
      <c r="SG330" s="31">
        <v>2</v>
      </c>
      <c r="SH330" s="31">
        <v>2</v>
      </c>
      <c r="SI330" s="31">
        <v>2</v>
      </c>
      <c r="SJ330" s="31">
        <v>2</v>
      </c>
      <c r="SK330" s="31">
        <v>2</v>
      </c>
      <c r="SL330" s="31">
        <v>2</v>
      </c>
      <c r="SM330" s="31" t="s">
        <v>1674</v>
      </c>
      <c r="SO330" s="31">
        <v>2</v>
      </c>
      <c r="SP330" s="31">
        <v>2</v>
      </c>
      <c r="SQ330" s="31">
        <v>2</v>
      </c>
      <c r="SR330" s="31">
        <v>2</v>
      </c>
      <c r="SS330" s="31">
        <v>2</v>
      </c>
      <c r="ST330" s="31">
        <v>2</v>
      </c>
      <c r="SU330" s="31">
        <v>2</v>
      </c>
      <c r="SV330" s="31">
        <v>2</v>
      </c>
      <c r="SW330" s="31" t="s">
        <v>1443</v>
      </c>
      <c r="SX330" s="31">
        <v>32</v>
      </c>
      <c r="SZ330" s="31">
        <v>1</v>
      </c>
      <c r="TA330" s="31">
        <v>2</v>
      </c>
      <c r="TB330" s="31">
        <v>2</v>
      </c>
      <c r="TC330" s="31">
        <v>1</v>
      </c>
      <c r="TD330" s="31">
        <v>1</v>
      </c>
      <c r="TE330" s="31">
        <v>1</v>
      </c>
      <c r="TF330" s="31">
        <v>1</v>
      </c>
      <c r="TG330" s="31">
        <v>1</v>
      </c>
      <c r="TH330" s="31" t="s">
        <v>1827</v>
      </c>
      <c r="TJ330" s="31" t="s">
        <v>1828</v>
      </c>
      <c r="TK330" s="31" t="s">
        <v>1443</v>
      </c>
      <c r="TQ330" s="31">
        <v>32</v>
      </c>
      <c r="TS330" s="31">
        <v>1</v>
      </c>
      <c r="TT330" s="31">
        <v>2</v>
      </c>
      <c r="TU330" s="31">
        <v>2</v>
      </c>
      <c r="TV330" s="31">
        <v>1</v>
      </c>
      <c r="TW330" s="31">
        <v>1</v>
      </c>
      <c r="TX330" s="31">
        <v>1</v>
      </c>
      <c r="TY330" s="31">
        <v>1</v>
      </c>
      <c r="TZ330" s="31">
        <v>1</v>
      </c>
      <c r="UA330" s="31">
        <v>1</v>
      </c>
    </row>
    <row r="331" spans="1:547" s="31" customFormat="1" ht="13.5" customHeight="1">
      <c r="A331" s="31">
        <f t="shared" si="5"/>
        <v>329</v>
      </c>
      <c r="B331" s="31">
        <v>330</v>
      </c>
      <c r="C331" s="31">
        <v>8</v>
      </c>
      <c r="D331" s="31" t="s">
        <v>1543</v>
      </c>
      <c r="E331" s="31" t="s">
        <v>1829</v>
      </c>
      <c r="H331" s="31">
        <v>42396</v>
      </c>
      <c r="I331" s="31">
        <v>11431</v>
      </c>
      <c r="J331" s="31">
        <v>1</v>
      </c>
      <c r="K331" s="31">
        <v>1</v>
      </c>
      <c r="L331" s="31">
        <v>4</v>
      </c>
      <c r="M331" s="31">
        <v>1</v>
      </c>
      <c r="N331" s="31">
        <v>4</v>
      </c>
      <c r="O331" s="31">
        <v>1</v>
      </c>
      <c r="P331" s="31">
        <v>4</v>
      </c>
      <c r="Q331" s="31">
        <v>1</v>
      </c>
      <c r="R331" s="31">
        <v>42278</v>
      </c>
      <c r="S331" s="31">
        <v>42370</v>
      </c>
      <c r="T331" s="31">
        <v>42370</v>
      </c>
      <c r="V331" s="31">
        <v>42487</v>
      </c>
      <c r="W331" s="31">
        <v>2</v>
      </c>
      <c r="X331" s="31">
        <v>1</v>
      </c>
      <c r="Y331" s="31">
        <v>2</v>
      </c>
      <c r="Z331" s="31">
        <v>2</v>
      </c>
      <c r="AA331" s="31">
        <v>2</v>
      </c>
      <c r="AB331" s="31">
        <v>2</v>
      </c>
      <c r="AC331" s="31">
        <v>2</v>
      </c>
      <c r="AD331" s="31">
        <v>1</v>
      </c>
      <c r="AE331" s="31">
        <v>1</v>
      </c>
      <c r="AH331" s="31">
        <v>2</v>
      </c>
      <c r="AI331" s="31">
        <v>6</v>
      </c>
      <c r="AJ331" s="31">
        <v>2</v>
      </c>
      <c r="AK331" s="31">
        <v>4</v>
      </c>
      <c r="AL331" s="31">
        <v>2</v>
      </c>
      <c r="AN331" s="31">
        <v>2</v>
      </c>
      <c r="AO331" s="31">
        <v>2</v>
      </c>
      <c r="AP331" s="31">
        <v>1</v>
      </c>
      <c r="AQ331" s="31">
        <v>2</v>
      </c>
      <c r="AR331" s="31">
        <v>2</v>
      </c>
      <c r="AS331" s="31">
        <v>2</v>
      </c>
      <c r="AT331" s="31">
        <v>2</v>
      </c>
      <c r="AU331" s="31">
        <v>2</v>
      </c>
      <c r="AW331" s="31">
        <v>2</v>
      </c>
      <c r="AX331" s="31">
        <v>2</v>
      </c>
      <c r="AY331" s="31">
        <v>2</v>
      </c>
      <c r="AZ331" s="31">
        <v>2</v>
      </c>
      <c r="BA331" s="31">
        <v>1</v>
      </c>
      <c r="BB331" s="31">
        <v>2</v>
      </c>
      <c r="BD331" s="31">
        <v>2</v>
      </c>
      <c r="BE331" s="31">
        <v>2</v>
      </c>
      <c r="BF331" s="31">
        <v>1</v>
      </c>
      <c r="BG331" s="31">
        <v>2</v>
      </c>
      <c r="BH331" s="31">
        <v>1</v>
      </c>
      <c r="BI331" s="31">
        <v>2</v>
      </c>
      <c r="BK331" s="31">
        <v>1</v>
      </c>
      <c r="BL331" s="31">
        <v>2</v>
      </c>
      <c r="BM331" s="31">
        <v>2</v>
      </c>
      <c r="BN331" s="31">
        <v>2</v>
      </c>
      <c r="BO331" s="31">
        <v>2</v>
      </c>
      <c r="BP331" s="31">
        <v>1</v>
      </c>
      <c r="BQ331" s="31">
        <v>2</v>
      </c>
      <c r="BT331" s="31">
        <v>2</v>
      </c>
      <c r="BU331" s="31">
        <v>1</v>
      </c>
      <c r="BV331" s="31">
        <v>2</v>
      </c>
      <c r="BW331" s="31">
        <v>2</v>
      </c>
      <c r="BX331" s="31">
        <v>2</v>
      </c>
      <c r="BY331" s="31">
        <v>1</v>
      </c>
      <c r="BZ331" s="31">
        <v>2</v>
      </c>
      <c r="CA331" s="31">
        <v>2</v>
      </c>
      <c r="CB331" s="31">
        <v>1</v>
      </c>
      <c r="CC331" s="31">
        <v>2</v>
      </c>
      <c r="CD331" s="31">
        <v>1</v>
      </c>
      <c r="CH331" s="31">
        <v>1</v>
      </c>
      <c r="CM331" s="31">
        <v>1</v>
      </c>
      <c r="DA331" s="31">
        <v>1</v>
      </c>
      <c r="DF331" s="31">
        <v>1</v>
      </c>
      <c r="DG331" s="31">
        <v>4</v>
      </c>
      <c r="DH331" s="31">
        <v>3</v>
      </c>
      <c r="DI331" s="31">
        <v>4</v>
      </c>
      <c r="DJ331" s="31">
        <v>4</v>
      </c>
      <c r="DK331" s="31">
        <v>2</v>
      </c>
      <c r="DL331" s="31">
        <v>3</v>
      </c>
      <c r="DM331" s="31">
        <v>2</v>
      </c>
      <c r="DN331" s="31">
        <v>1</v>
      </c>
      <c r="DO331" s="31">
        <v>4</v>
      </c>
      <c r="DP331" s="31">
        <v>4</v>
      </c>
      <c r="DQ331" s="31">
        <v>4</v>
      </c>
      <c r="DR331" s="31">
        <v>36</v>
      </c>
      <c r="DS331" s="31">
        <v>3.0953389830508402</v>
      </c>
      <c r="EV331" s="31">
        <v>2</v>
      </c>
      <c r="EW331" s="31">
        <v>2</v>
      </c>
      <c r="EX331" s="31">
        <v>2</v>
      </c>
      <c r="EY331" s="31">
        <v>2</v>
      </c>
      <c r="FK331" s="31">
        <v>1</v>
      </c>
      <c r="FL331" s="31">
        <v>2</v>
      </c>
      <c r="FM331" s="31">
        <v>2</v>
      </c>
      <c r="FN331" s="31">
        <v>2</v>
      </c>
      <c r="FO331" s="31">
        <v>2</v>
      </c>
      <c r="FP331" s="31">
        <v>2</v>
      </c>
      <c r="FQ331" s="31">
        <v>2</v>
      </c>
      <c r="FR331" s="31">
        <v>2</v>
      </c>
      <c r="FS331" s="31">
        <v>4</v>
      </c>
      <c r="FT331" s="31">
        <v>2</v>
      </c>
      <c r="FU331" s="31">
        <v>2</v>
      </c>
      <c r="FV331" s="31">
        <v>2</v>
      </c>
      <c r="FW331" s="31">
        <v>1</v>
      </c>
      <c r="FX331" s="31">
        <v>1</v>
      </c>
      <c r="FY331" s="31">
        <v>2</v>
      </c>
      <c r="GA331" s="31">
        <v>2</v>
      </c>
      <c r="GB331" s="31">
        <v>2</v>
      </c>
      <c r="GC331" s="31">
        <v>2</v>
      </c>
      <c r="GE331" s="31">
        <v>2</v>
      </c>
      <c r="GH331" s="31">
        <v>1</v>
      </c>
      <c r="GJ331" s="31">
        <v>2</v>
      </c>
      <c r="GL331" s="31">
        <v>2</v>
      </c>
      <c r="GO331" s="31">
        <v>2</v>
      </c>
      <c r="GQ331" s="31">
        <v>2</v>
      </c>
      <c r="GS331" s="31">
        <v>2</v>
      </c>
      <c r="GU331" s="31">
        <v>2</v>
      </c>
      <c r="GW331" s="31">
        <v>2</v>
      </c>
      <c r="HB331" s="31" t="s">
        <v>355</v>
      </c>
      <c r="HM331" s="31">
        <v>2</v>
      </c>
      <c r="HP331" s="31">
        <v>2</v>
      </c>
      <c r="HQ331" s="31">
        <v>2</v>
      </c>
      <c r="HR331" s="31">
        <v>2</v>
      </c>
      <c r="HS331" s="31">
        <v>2</v>
      </c>
      <c r="HT331" s="31">
        <v>2</v>
      </c>
      <c r="HU331" s="31">
        <v>2</v>
      </c>
      <c r="HV331" s="31">
        <v>2</v>
      </c>
      <c r="HZ331" s="31">
        <v>2</v>
      </c>
      <c r="IA331" s="31">
        <v>2</v>
      </c>
      <c r="IB331" s="31">
        <v>2</v>
      </c>
      <c r="IC331" s="31">
        <v>2</v>
      </c>
      <c r="ID331" s="31">
        <v>2</v>
      </c>
      <c r="IE331" s="31">
        <v>2</v>
      </c>
      <c r="IF331" s="31">
        <v>2</v>
      </c>
      <c r="IJ331" s="31">
        <v>2</v>
      </c>
      <c r="IK331" s="31">
        <v>2</v>
      </c>
      <c r="IL331" s="31">
        <v>2</v>
      </c>
      <c r="IM331" s="31">
        <v>2</v>
      </c>
      <c r="IN331" s="31">
        <v>2</v>
      </c>
      <c r="IO331" s="31">
        <v>2</v>
      </c>
      <c r="IP331" s="31">
        <v>2</v>
      </c>
      <c r="IT331" s="31">
        <v>2</v>
      </c>
      <c r="IU331" s="31">
        <v>2</v>
      </c>
      <c r="IV331" s="31">
        <v>2</v>
      </c>
      <c r="IW331" s="31">
        <v>2</v>
      </c>
      <c r="IX331" s="31">
        <v>2</v>
      </c>
      <c r="IY331" s="31">
        <v>2</v>
      </c>
      <c r="IZ331" s="31">
        <v>2</v>
      </c>
      <c r="JD331" s="31">
        <v>2</v>
      </c>
      <c r="JE331" s="31">
        <v>2</v>
      </c>
      <c r="JF331" s="31">
        <v>2</v>
      </c>
      <c r="JG331" s="31">
        <v>2</v>
      </c>
      <c r="JH331" s="31">
        <v>2</v>
      </c>
      <c r="JI331" s="31">
        <v>2</v>
      </c>
      <c r="JJ331" s="31">
        <v>2</v>
      </c>
      <c r="JN331" s="31" t="s">
        <v>1830</v>
      </c>
      <c r="JQ331" s="31" t="s">
        <v>1831</v>
      </c>
      <c r="JZ331" s="31">
        <v>2</v>
      </c>
      <c r="KA331" s="31" t="s">
        <v>1830</v>
      </c>
      <c r="KB331" s="31">
        <v>58</v>
      </c>
      <c r="KC331" s="31">
        <v>2</v>
      </c>
      <c r="KD331" s="31" t="s">
        <v>1831</v>
      </c>
      <c r="KE331" s="31">
        <v>35</v>
      </c>
      <c r="LA331" s="31" t="s">
        <v>374</v>
      </c>
      <c r="LB331" s="31" t="s">
        <v>365</v>
      </c>
      <c r="LC331" s="31">
        <v>2</v>
      </c>
      <c r="LF331" s="31">
        <v>2</v>
      </c>
      <c r="LG331" s="31">
        <v>2</v>
      </c>
      <c r="LH331" s="31">
        <v>2</v>
      </c>
      <c r="LI331" s="31">
        <v>2</v>
      </c>
      <c r="LK331" s="31">
        <v>2</v>
      </c>
      <c r="LM331" s="31">
        <v>2</v>
      </c>
      <c r="LO331" s="31">
        <v>2</v>
      </c>
      <c r="LQ331" s="31">
        <v>2</v>
      </c>
      <c r="LS331" s="31">
        <v>2</v>
      </c>
      <c r="LU331" s="31">
        <v>2</v>
      </c>
      <c r="LW331" s="31">
        <v>2</v>
      </c>
      <c r="LY331" s="31">
        <v>2</v>
      </c>
      <c r="MA331" s="31">
        <v>2</v>
      </c>
      <c r="MC331" s="31">
        <v>2</v>
      </c>
      <c r="ME331" s="31">
        <v>2</v>
      </c>
      <c r="MG331" s="31">
        <v>2</v>
      </c>
      <c r="MI331" s="31">
        <v>2</v>
      </c>
      <c r="MK331" s="31">
        <v>2</v>
      </c>
      <c r="MM331" s="31">
        <v>2</v>
      </c>
      <c r="MO331" s="31">
        <v>2</v>
      </c>
      <c r="MQ331" s="31">
        <v>2</v>
      </c>
      <c r="MS331" s="31">
        <v>2</v>
      </c>
      <c r="MU331" s="31">
        <v>2</v>
      </c>
      <c r="MW331" s="31">
        <v>2</v>
      </c>
      <c r="MY331" s="31" t="s">
        <v>355</v>
      </c>
      <c r="NA331" s="31">
        <v>2</v>
      </c>
      <c r="NC331" s="31">
        <v>2</v>
      </c>
      <c r="NE331" s="31">
        <v>2</v>
      </c>
      <c r="NG331" s="31">
        <v>2</v>
      </c>
      <c r="NI331" s="31">
        <v>2</v>
      </c>
      <c r="NK331" s="31">
        <v>2</v>
      </c>
      <c r="NM331" s="31">
        <v>2</v>
      </c>
      <c r="NO331" s="31">
        <v>2</v>
      </c>
      <c r="NQ331" s="31">
        <v>2</v>
      </c>
      <c r="NS331" s="31">
        <v>2</v>
      </c>
      <c r="NU331" s="31">
        <v>2</v>
      </c>
      <c r="NW331" s="31">
        <v>2</v>
      </c>
      <c r="NY331" s="31">
        <v>2</v>
      </c>
      <c r="OA331" s="31">
        <v>2</v>
      </c>
      <c r="OC331" s="31">
        <v>2</v>
      </c>
      <c r="OE331" s="31">
        <v>2</v>
      </c>
      <c r="OG331" s="31">
        <v>2</v>
      </c>
      <c r="OI331" s="31">
        <v>2</v>
      </c>
      <c r="OK331" s="31">
        <v>2</v>
      </c>
      <c r="OM331" s="31">
        <v>2</v>
      </c>
      <c r="OO331" s="31">
        <v>2</v>
      </c>
      <c r="OQ331" s="31" t="s">
        <v>355</v>
      </c>
      <c r="OS331" s="31">
        <v>2</v>
      </c>
      <c r="OU331" s="31">
        <v>2</v>
      </c>
      <c r="OW331" s="31">
        <v>2</v>
      </c>
      <c r="OY331" s="31">
        <v>2</v>
      </c>
      <c r="PA331" s="31">
        <v>2</v>
      </c>
      <c r="PC331" s="31">
        <v>2</v>
      </c>
      <c r="PE331" s="31">
        <v>2</v>
      </c>
      <c r="PG331" s="31">
        <v>2</v>
      </c>
      <c r="PI331" s="31">
        <v>2</v>
      </c>
      <c r="PK331" s="31">
        <v>2</v>
      </c>
      <c r="PM331" s="31">
        <v>2</v>
      </c>
      <c r="PO331" s="31">
        <v>2</v>
      </c>
      <c r="PQ331" s="31">
        <v>2</v>
      </c>
      <c r="PS331" s="31">
        <v>2</v>
      </c>
      <c r="PU331" s="31">
        <v>2</v>
      </c>
      <c r="PW331" s="31">
        <v>2</v>
      </c>
      <c r="PY331" s="31">
        <v>2</v>
      </c>
      <c r="QA331" s="31">
        <v>2</v>
      </c>
      <c r="QC331" s="31">
        <v>2</v>
      </c>
      <c r="QE331" s="31">
        <v>2</v>
      </c>
      <c r="QG331" s="31">
        <v>2</v>
      </c>
      <c r="QI331" s="31" t="s">
        <v>355</v>
      </c>
      <c r="QK331" s="31">
        <v>2</v>
      </c>
      <c r="QL331" s="31">
        <v>2</v>
      </c>
      <c r="QM331" s="31">
        <v>1</v>
      </c>
      <c r="QN331" s="31">
        <v>2</v>
      </c>
      <c r="QO331" s="31">
        <v>2</v>
      </c>
      <c r="QP331" s="31">
        <v>2</v>
      </c>
      <c r="QQ331" s="31">
        <v>2</v>
      </c>
      <c r="QR331" s="31">
        <v>2</v>
      </c>
      <c r="QS331" s="31">
        <v>2</v>
      </c>
      <c r="QT331" s="31">
        <v>2</v>
      </c>
      <c r="QU331" s="31">
        <v>2</v>
      </c>
      <c r="QV331" s="31">
        <v>2</v>
      </c>
      <c r="QW331" s="31">
        <v>2</v>
      </c>
      <c r="QX331" s="31">
        <v>2</v>
      </c>
      <c r="QY331" s="31">
        <v>2</v>
      </c>
      <c r="QZ331" s="31">
        <v>2</v>
      </c>
      <c r="RA331" s="31">
        <v>2</v>
      </c>
      <c r="RB331" s="31">
        <v>2</v>
      </c>
      <c r="RC331" s="31">
        <v>2</v>
      </c>
      <c r="RD331" s="31">
        <v>2</v>
      </c>
      <c r="RE331" s="31">
        <v>2</v>
      </c>
      <c r="RF331" s="31">
        <v>2</v>
      </c>
      <c r="RG331" s="31">
        <v>2</v>
      </c>
      <c r="RH331" s="31">
        <v>2</v>
      </c>
      <c r="RI331" s="31">
        <v>1</v>
      </c>
      <c r="RJ331" s="31">
        <v>2</v>
      </c>
      <c r="RK331" s="31">
        <v>2</v>
      </c>
      <c r="RL331" s="31">
        <v>2</v>
      </c>
      <c r="RM331" s="31">
        <v>1</v>
      </c>
      <c r="RN331" s="31">
        <v>2</v>
      </c>
      <c r="RO331" s="31">
        <v>2</v>
      </c>
      <c r="RP331" s="31">
        <v>2</v>
      </c>
      <c r="RQ331" s="31">
        <v>2</v>
      </c>
      <c r="RR331" s="31">
        <v>2</v>
      </c>
      <c r="RS331" s="31">
        <v>2</v>
      </c>
      <c r="RT331" s="31" t="s">
        <v>1796</v>
      </c>
      <c r="RU331" s="31" t="s">
        <v>1832</v>
      </c>
      <c r="RX331" s="31">
        <v>5</v>
      </c>
      <c r="RY331" s="31">
        <v>2</v>
      </c>
      <c r="RZ331" s="31">
        <v>2</v>
      </c>
      <c r="SA331" s="31">
        <v>2</v>
      </c>
      <c r="SB331" s="31">
        <v>2</v>
      </c>
      <c r="SC331" s="31">
        <v>2</v>
      </c>
      <c r="SD331" s="31">
        <v>5</v>
      </c>
      <c r="SE331" s="31">
        <v>2</v>
      </c>
      <c r="SF331" s="31">
        <v>2</v>
      </c>
      <c r="SG331" s="31">
        <v>2</v>
      </c>
      <c r="SH331" s="31">
        <v>2</v>
      </c>
      <c r="SI331" s="31">
        <v>2</v>
      </c>
      <c r="SJ331" s="31">
        <v>2</v>
      </c>
      <c r="SK331" s="31">
        <v>2</v>
      </c>
      <c r="SL331" s="31">
        <v>2</v>
      </c>
      <c r="SM331" s="31" t="s">
        <v>1442</v>
      </c>
      <c r="SO331" s="31">
        <v>1</v>
      </c>
      <c r="SP331" s="31">
        <v>2</v>
      </c>
      <c r="SQ331" s="31">
        <v>2</v>
      </c>
      <c r="SR331" s="31">
        <v>2</v>
      </c>
      <c r="SS331" s="31">
        <v>2</v>
      </c>
      <c r="ST331" s="31">
        <v>2</v>
      </c>
      <c r="SU331" s="31">
        <v>2</v>
      </c>
      <c r="SV331" s="31">
        <v>1</v>
      </c>
      <c r="SZ331" s="31">
        <v>2</v>
      </c>
      <c r="TA331" s="31">
        <v>2</v>
      </c>
      <c r="TB331" s="31">
        <v>2</v>
      </c>
      <c r="TC331" s="31">
        <v>2</v>
      </c>
      <c r="TD331" s="31">
        <v>2</v>
      </c>
      <c r="TE331" s="31">
        <v>2</v>
      </c>
      <c r="TF331" s="31">
        <v>2</v>
      </c>
      <c r="TG331" s="31">
        <v>2</v>
      </c>
      <c r="TH331" s="31" t="s">
        <v>1442</v>
      </c>
      <c r="TJ331" s="31" t="s">
        <v>1443</v>
      </c>
      <c r="TQ331" s="31">
        <v>0</v>
      </c>
      <c r="TS331" s="31">
        <v>2</v>
      </c>
      <c r="TT331" s="31">
        <v>2</v>
      </c>
      <c r="TU331" s="31">
        <v>2</v>
      </c>
      <c r="TV331" s="31">
        <v>2</v>
      </c>
      <c r="TW331" s="31">
        <v>2</v>
      </c>
      <c r="TX331" s="31">
        <v>2</v>
      </c>
      <c r="TY331" s="31">
        <v>2</v>
      </c>
      <c r="TZ331" s="31">
        <v>2</v>
      </c>
      <c r="UA331" s="31">
        <v>1</v>
      </c>
    </row>
    <row r="332" spans="1:547" s="31" customFormat="1" ht="13.5" customHeight="1">
      <c r="A332" s="31">
        <f t="shared" si="5"/>
        <v>330</v>
      </c>
      <c r="B332" s="31">
        <v>331</v>
      </c>
      <c r="C332" s="31">
        <v>1</v>
      </c>
      <c r="D332" s="31" t="s">
        <v>1543</v>
      </c>
      <c r="E332" s="31" t="s">
        <v>1833</v>
      </c>
      <c r="H332" s="31">
        <v>42324</v>
      </c>
      <c r="I332" s="31">
        <v>16836</v>
      </c>
      <c r="J332" s="31">
        <v>2</v>
      </c>
      <c r="K332" s="31">
        <v>1</v>
      </c>
      <c r="L332" s="31">
        <v>1</v>
      </c>
      <c r="M332" s="31">
        <v>1</v>
      </c>
      <c r="N332" s="31">
        <v>1</v>
      </c>
      <c r="O332" s="31">
        <v>1</v>
      </c>
      <c r="P332" s="31">
        <v>1</v>
      </c>
      <c r="Q332" s="31">
        <v>1</v>
      </c>
      <c r="R332" s="31">
        <v>42156</v>
      </c>
      <c r="S332" s="31">
        <v>42309</v>
      </c>
      <c r="T332" s="31">
        <v>42309</v>
      </c>
      <c r="W332" s="31">
        <v>1</v>
      </c>
      <c r="X332" s="31">
        <v>2</v>
      </c>
      <c r="Y332" s="31">
        <v>2</v>
      </c>
      <c r="Z332" s="31">
        <v>2</v>
      </c>
      <c r="AA332" s="31">
        <v>2</v>
      </c>
      <c r="AB332" s="31">
        <v>2</v>
      </c>
      <c r="AC332" s="31">
        <v>2</v>
      </c>
      <c r="AD332" s="31">
        <v>2</v>
      </c>
      <c r="AE332" s="31">
        <v>3</v>
      </c>
      <c r="AF332" s="31">
        <v>1</v>
      </c>
      <c r="AG332" s="31">
        <v>1</v>
      </c>
      <c r="AH332" s="31">
        <v>1</v>
      </c>
      <c r="AI332" s="31">
        <v>6</v>
      </c>
      <c r="AJ332" s="31">
        <v>2</v>
      </c>
      <c r="AK332" s="31">
        <v>4</v>
      </c>
      <c r="AL332" s="31">
        <v>2</v>
      </c>
      <c r="AN332" s="31">
        <v>2</v>
      </c>
      <c r="AO332" s="31">
        <v>2</v>
      </c>
      <c r="AP332" s="31">
        <v>2</v>
      </c>
      <c r="AQ332" s="31">
        <v>2</v>
      </c>
      <c r="AR332" s="31">
        <v>2</v>
      </c>
      <c r="AS332" s="31">
        <v>2</v>
      </c>
      <c r="AT332" s="31">
        <v>2</v>
      </c>
      <c r="AU332" s="31">
        <v>2</v>
      </c>
      <c r="AW332" s="31">
        <v>2</v>
      </c>
      <c r="AX332" s="31">
        <v>2</v>
      </c>
      <c r="AY332" s="31">
        <v>2</v>
      </c>
      <c r="AZ332" s="31">
        <v>2</v>
      </c>
      <c r="BA332" s="31">
        <v>2</v>
      </c>
      <c r="BB332" s="31">
        <v>2</v>
      </c>
      <c r="BD332" s="31">
        <v>1</v>
      </c>
      <c r="BE332" s="31">
        <v>1</v>
      </c>
      <c r="BF332" s="31">
        <v>1</v>
      </c>
      <c r="BG332" s="31">
        <v>1</v>
      </c>
      <c r="BH332" s="31">
        <v>1</v>
      </c>
      <c r="BI332" s="31">
        <v>2</v>
      </c>
      <c r="BK332" s="31">
        <v>2</v>
      </c>
      <c r="BL332" s="31">
        <v>2</v>
      </c>
      <c r="BM332" s="31">
        <v>2</v>
      </c>
      <c r="BN332" s="31">
        <v>2</v>
      </c>
      <c r="BO332" s="31">
        <v>2</v>
      </c>
      <c r="BP332" s="31">
        <v>2</v>
      </c>
      <c r="BQ332" s="31">
        <v>3</v>
      </c>
      <c r="BT332" s="31">
        <v>2</v>
      </c>
      <c r="BU332" s="31">
        <v>2</v>
      </c>
      <c r="BV332" s="31">
        <v>2</v>
      </c>
      <c r="BW332" s="31">
        <v>2</v>
      </c>
      <c r="BX332" s="31">
        <v>2</v>
      </c>
      <c r="BY332" s="31">
        <v>1</v>
      </c>
      <c r="BZ332" s="31">
        <v>2</v>
      </c>
      <c r="CA332" s="31">
        <v>2</v>
      </c>
      <c r="CB332" s="31">
        <v>2</v>
      </c>
      <c r="CC332" s="31">
        <v>2</v>
      </c>
      <c r="CD332" s="31">
        <v>1</v>
      </c>
      <c r="CH332" s="31">
        <v>1</v>
      </c>
      <c r="CM332" s="31">
        <v>23</v>
      </c>
      <c r="CN332" s="31">
        <v>25</v>
      </c>
      <c r="DA332" s="31">
        <v>4</v>
      </c>
      <c r="DF332" s="31">
        <v>4</v>
      </c>
      <c r="DG332" s="31">
        <v>4</v>
      </c>
      <c r="DH332" s="31">
        <v>4</v>
      </c>
      <c r="DI332" s="31">
        <v>4</v>
      </c>
      <c r="DJ332" s="31">
        <v>4</v>
      </c>
      <c r="DK332" s="31">
        <v>4</v>
      </c>
      <c r="DL332" s="31">
        <v>4</v>
      </c>
      <c r="DM332" s="31">
        <v>3</v>
      </c>
      <c r="DN332" s="31">
        <v>4</v>
      </c>
      <c r="DO332" s="31">
        <v>4</v>
      </c>
      <c r="DP332" s="31">
        <v>4</v>
      </c>
      <c r="DQ332" s="31">
        <v>4</v>
      </c>
      <c r="DR332" s="31">
        <v>47</v>
      </c>
      <c r="DS332" s="31">
        <v>0.18117559523809501</v>
      </c>
      <c r="EV332" s="31">
        <v>1</v>
      </c>
      <c r="EW332" s="31">
        <v>1</v>
      </c>
      <c r="EX332" s="31">
        <v>2</v>
      </c>
      <c r="EY332" s="31">
        <v>2</v>
      </c>
      <c r="EZ332" s="31">
        <v>1</v>
      </c>
      <c r="FA332" s="31">
        <v>1</v>
      </c>
      <c r="FB332" s="31">
        <v>1</v>
      </c>
      <c r="FC332" s="31">
        <v>1</v>
      </c>
      <c r="FD332" s="31">
        <v>111</v>
      </c>
      <c r="FE332" s="31">
        <v>105</v>
      </c>
      <c r="FF332" s="31">
        <v>0.77</v>
      </c>
      <c r="FG332" s="31">
        <v>0.87</v>
      </c>
      <c r="FH332" s="31">
        <v>90</v>
      </c>
      <c r="FK332" s="31">
        <v>2</v>
      </c>
      <c r="FL332" s="31">
        <v>2</v>
      </c>
      <c r="FM332" s="31">
        <v>1</v>
      </c>
      <c r="FN332" s="31">
        <v>2</v>
      </c>
      <c r="FO332" s="31">
        <v>2</v>
      </c>
      <c r="FP332" s="31">
        <v>2</v>
      </c>
      <c r="FQ332" s="31">
        <v>2</v>
      </c>
      <c r="FR332" s="31">
        <v>2</v>
      </c>
      <c r="FS332" s="31">
        <v>4</v>
      </c>
      <c r="FT332" s="31">
        <v>2</v>
      </c>
      <c r="FU332" s="31">
        <v>2</v>
      </c>
      <c r="FV332" s="31">
        <v>2</v>
      </c>
      <c r="FW332" s="31">
        <v>1</v>
      </c>
      <c r="FX332" s="31">
        <v>1</v>
      </c>
      <c r="FY332" s="31">
        <v>2</v>
      </c>
      <c r="GA332" s="31">
        <v>2</v>
      </c>
      <c r="GB332" s="31">
        <v>2</v>
      </c>
      <c r="GC332" s="31">
        <v>2</v>
      </c>
      <c r="GE332" s="31">
        <v>2</v>
      </c>
      <c r="GH332" s="31">
        <v>2</v>
      </c>
      <c r="GJ332" s="31">
        <v>1</v>
      </c>
      <c r="GK332" s="31" t="s">
        <v>1834</v>
      </c>
      <c r="GL332" s="31">
        <v>2</v>
      </c>
      <c r="GO332" s="31">
        <v>2</v>
      </c>
      <c r="GQ332" s="31">
        <v>1</v>
      </c>
      <c r="GR332" s="31" t="s">
        <v>1672</v>
      </c>
      <c r="GS332" s="31">
        <v>2</v>
      </c>
      <c r="GU332" s="31">
        <v>2</v>
      </c>
      <c r="GW332" s="31">
        <v>2</v>
      </c>
      <c r="HA332" s="31">
        <v>2</v>
      </c>
      <c r="HB332" s="31" t="s">
        <v>355</v>
      </c>
      <c r="HM332" s="31">
        <v>2</v>
      </c>
      <c r="HP332" s="31">
        <v>2</v>
      </c>
      <c r="HQ332" s="31">
        <v>2</v>
      </c>
      <c r="HR332" s="31">
        <v>2</v>
      </c>
      <c r="HS332" s="31">
        <v>2</v>
      </c>
      <c r="HT332" s="31">
        <v>2</v>
      </c>
      <c r="HU332" s="31">
        <v>2</v>
      </c>
      <c r="HV332" s="31">
        <v>2</v>
      </c>
      <c r="HZ332" s="31">
        <v>2</v>
      </c>
      <c r="IA332" s="31">
        <v>2</v>
      </c>
      <c r="IB332" s="31">
        <v>2</v>
      </c>
      <c r="IC332" s="31">
        <v>2</v>
      </c>
      <c r="ID332" s="31">
        <v>2</v>
      </c>
      <c r="IE332" s="31">
        <v>2</v>
      </c>
      <c r="IF332" s="31">
        <v>2</v>
      </c>
      <c r="IJ332" s="31">
        <v>2</v>
      </c>
      <c r="IK332" s="31">
        <v>2</v>
      </c>
      <c r="IL332" s="31">
        <v>2</v>
      </c>
      <c r="IM332" s="31">
        <v>2</v>
      </c>
      <c r="IN332" s="31">
        <v>2</v>
      </c>
      <c r="IO332" s="31">
        <v>2</v>
      </c>
      <c r="IP332" s="31">
        <v>2</v>
      </c>
      <c r="IT332" s="31">
        <v>2</v>
      </c>
      <c r="IU332" s="31">
        <v>2</v>
      </c>
      <c r="IV332" s="31">
        <v>2</v>
      </c>
      <c r="IW332" s="31">
        <v>2</v>
      </c>
      <c r="IX332" s="31">
        <v>2</v>
      </c>
      <c r="IY332" s="31">
        <v>2</v>
      </c>
      <c r="IZ332" s="31">
        <v>2</v>
      </c>
      <c r="JD332" s="31">
        <v>2</v>
      </c>
      <c r="JE332" s="31">
        <v>2</v>
      </c>
      <c r="JF332" s="31">
        <v>2</v>
      </c>
      <c r="JG332" s="31">
        <v>2</v>
      </c>
      <c r="JH332" s="31">
        <v>2</v>
      </c>
      <c r="JI332" s="31">
        <v>2</v>
      </c>
      <c r="JJ332" s="31">
        <v>2</v>
      </c>
      <c r="JZ332" s="31">
        <v>2</v>
      </c>
      <c r="KA332" s="31" t="s">
        <v>1445</v>
      </c>
      <c r="KB332" s="31">
        <v>83</v>
      </c>
      <c r="KC332" s="31">
        <v>2</v>
      </c>
      <c r="KD332" s="31" t="s">
        <v>1835</v>
      </c>
      <c r="KE332" s="31">
        <v>75</v>
      </c>
      <c r="KF332" s="31" t="s">
        <v>361</v>
      </c>
      <c r="KG332" s="31" t="s">
        <v>1836</v>
      </c>
      <c r="KH332" s="31">
        <v>28</v>
      </c>
      <c r="LA332" s="31" t="s">
        <v>365</v>
      </c>
      <c r="LB332" s="31" t="s">
        <v>363</v>
      </c>
      <c r="LC332" s="31">
        <v>2</v>
      </c>
      <c r="LE332" s="31" t="s">
        <v>359</v>
      </c>
      <c r="LF332" s="31">
        <v>2</v>
      </c>
      <c r="LG332" s="31">
        <v>2</v>
      </c>
      <c r="LH332" s="31">
        <v>1</v>
      </c>
      <c r="LI332" s="31">
        <v>2</v>
      </c>
      <c r="LK332" s="31">
        <v>2</v>
      </c>
      <c r="LM332" s="31">
        <v>2</v>
      </c>
      <c r="LO332" s="31">
        <v>2</v>
      </c>
      <c r="LQ332" s="31">
        <v>2</v>
      </c>
      <c r="LS332" s="31">
        <v>2</v>
      </c>
      <c r="LU332" s="31">
        <v>2</v>
      </c>
      <c r="LW332" s="31">
        <v>2</v>
      </c>
      <c r="LY332" s="31">
        <v>2</v>
      </c>
      <c r="MA332" s="31">
        <v>2</v>
      </c>
      <c r="MC332" s="31">
        <v>2</v>
      </c>
      <c r="ME332" s="31">
        <v>2</v>
      </c>
      <c r="MG332" s="31">
        <v>2</v>
      </c>
      <c r="MI332" s="31">
        <v>2</v>
      </c>
      <c r="MK332" s="31">
        <v>2</v>
      </c>
      <c r="MM332" s="31">
        <v>1</v>
      </c>
      <c r="MN332" s="31">
        <v>15</v>
      </c>
      <c r="MO332" s="31">
        <v>2</v>
      </c>
      <c r="MQ332" s="31">
        <v>2</v>
      </c>
      <c r="MS332" s="31">
        <v>2</v>
      </c>
      <c r="MU332" s="31">
        <v>2</v>
      </c>
      <c r="MW332" s="31">
        <v>2</v>
      </c>
      <c r="MY332" s="31" t="s">
        <v>355</v>
      </c>
      <c r="NA332" s="31">
        <v>2</v>
      </c>
      <c r="NC332" s="31">
        <v>2</v>
      </c>
      <c r="NE332" s="31">
        <v>2</v>
      </c>
      <c r="NG332" s="31">
        <v>2</v>
      </c>
      <c r="NI332" s="31">
        <v>2</v>
      </c>
      <c r="NK332" s="31">
        <v>2</v>
      </c>
      <c r="NM332" s="31">
        <v>2</v>
      </c>
      <c r="NO332" s="31">
        <v>2</v>
      </c>
      <c r="NQ332" s="31">
        <v>2</v>
      </c>
      <c r="NS332" s="31">
        <v>2</v>
      </c>
      <c r="NU332" s="31">
        <v>2</v>
      </c>
      <c r="NW332" s="31">
        <v>2</v>
      </c>
      <c r="NY332" s="31">
        <v>2</v>
      </c>
      <c r="OA332" s="31">
        <v>2</v>
      </c>
      <c r="OC332" s="31">
        <v>2</v>
      </c>
      <c r="OE332" s="31">
        <v>2</v>
      </c>
      <c r="OG332" s="31">
        <v>2</v>
      </c>
      <c r="OI332" s="31">
        <v>2</v>
      </c>
      <c r="OK332" s="31">
        <v>2</v>
      </c>
      <c r="OM332" s="31">
        <v>2</v>
      </c>
      <c r="OO332" s="31">
        <v>2</v>
      </c>
      <c r="OQ332" s="31" t="s">
        <v>355</v>
      </c>
      <c r="OS332" s="31">
        <v>2</v>
      </c>
      <c r="OU332" s="31">
        <v>2</v>
      </c>
      <c r="OW332" s="31">
        <v>2</v>
      </c>
      <c r="OY332" s="31">
        <v>2</v>
      </c>
      <c r="PA332" s="31">
        <v>2</v>
      </c>
      <c r="PC332" s="31">
        <v>2</v>
      </c>
      <c r="PE332" s="31">
        <v>2</v>
      </c>
      <c r="PG332" s="31">
        <v>2</v>
      </c>
      <c r="PI332" s="31">
        <v>2</v>
      </c>
      <c r="PK332" s="31">
        <v>2</v>
      </c>
      <c r="PM332" s="31">
        <v>2</v>
      </c>
      <c r="PO332" s="31">
        <v>2</v>
      </c>
      <c r="PQ332" s="31">
        <v>2</v>
      </c>
      <c r="PS332" s="31">
        <v>2</v>
      </c>
      <c r="PU332" s="31">
        <v>2</v>
      </c>
      <c r="PW332" s="31">
        <v>2</v>
      </c>
      <c r="PY332" s="31">
        <v>2</v>
      </c>
      <c r="QA332" s="31">
        <v>2</v>
      </c>
      <c r="QC332" s="31">
        <v>2</v>
      </c>
      <c r="QE332" s="31">
        <v>2</v>
      </c>
      <c r="QG332" s="31">
        <v>2</v>
      </c>
      <c r="QI332" s="31" t="s">
        <v>355</v>
      </c>
      <c r="QK332" s="31">
        <v>2</v>
      </c>
      <c r="QL332" s="31">
        <v>2</v>
      </c>
      <c r="QM332" s="31">
        <v>2</v>
      </c>
      <c r="QN332" s="31">
        <v>2</v>
      </c>
      <c r="QO332" s="31">
        <v>2</v>
      </c>
      <c r="QP332" s="31">
        <v>2</v>
      </c>
      <c r="QQ332" s="31">
        <v>2</v>
      </c>
      <c r="QR332" s="31">
        <v>2</v>
      </c>
      <c r="QS332" s="31">
        <v>2</v>
      </c>
      <c r="QT332" s="31">
        <v>2</v>
      </c>
      <c r="QU332" s="31">
        <v>2</v>
      </c>
      <c r="QV332" s="31">
        <v>1</v>
      </c>
      <c r="QW332" s="31">
        <v>2</v>
      </c>
      <c r="QX332" s="31">
        <v>2</v>
      </c>
      <c r="QY332" s="31">
        <v>2</v>
      </c>
      <c r="QZ332" s="31">
        <v>2</v>
      </c>
      <c r="RA332" s="31">
        <v>2</v>
      </c>
      <c r="RB332" s="31">
        <v>2</v>
      </c>
      <c r="RC332" s="31">
        <v>2</v>
      </c>
      <c r="RD332" s="31">
        <v>2</v>
      </c>
      <c r="RE332" s="31">
        <v>2</v>
      </c>
      <c r="RF332" s="31">
        <v>2</v>
      </c>
      <c r="RG332" s="31">
        <v>2</v>
      </c>
      <c r="RH332" s="31">
        <v>2</v>
      </c>
      <c r="RI332" s="31">
        <v>2</v>
      </c>
      <c r="RJ332" s="31">
        <v>2</v>
      </c>
      <c r="RK332" s="31">
        <v>2</v>
      </c>
      <c r="RL332" s="31">
        <v>2</v>
      </c>
      <c r="RM332" s="31">
        <v>2</v>
      </c>
      <c r="RN332" s="31">
        <v>2</v>
      </c>
      <c r="RO332" s="31">
        <v>2</v>
      </c>
      <c r="RP332" s="31">
        <v>2</v>
      </c>
      <c r="RQ332" s="31">
        <v>2</v>
      </c>
      <c r="RR332" s="31">
        <v>2</v>
      </c>
      <c r="RS332" s="31">
        <v>2</v>
      </c>
      <c r="RT332" s="31" t="s">
        <v>1837</v>
      </c>
      <c r="RU332" s="31" t="s">
        <v>1837</v>
      </c>
      <c r="RX332" s="31">
        <v>4</v>
      </c>
      <c r="RY332" s="31">
        <v>2</v>
      </c>
      <c r="RZ332" s="31">
        <v>2</v>
      </c>
      <c r="SA332" s="31">
        <v>2</v>
      </c>
      <c r="SB332" s="31">
        <v>2</v>
      </c>
      <c r="SC332" s="31">
        <v>2</v>
      </c>
      <c r="SD332" s="31">
        <v>4</v>
      </c>
      <c r="SE332" s="31">
        <v>2</v>
      </c>
      <c r="SF332" s="31">
        <v>2</v>
      </c>
      <c r="SG332" s="31">
        <v>2</v>
      </c>
      <c r="SH332" s="31">
        <v>2</v>
      </c>
      <c r="SI332" s="31">
        <v>2</v>
      </c>
      <c r="SJ332" s="31">
        <v>2</v>
      </c>
      <c r="SK332" s="31">
        <v>2</v>
      </c>
      <c r="SL332" s="31">
        <v>2</v>
      </c>
      <c r="SM332" s="31" t="s">
        <v>1442</v>
      </c>
      <c r="SO332" s="31">
        <v>2</v>
      </c>
      <c r="SP332" s="31">
        <v>2</v>
      </c>
      <c r="SQ332" s="31">
        <v>2</v>
      </c>
      <c r="SR332" s="31">
        <v>1</v>
      </c>
      <c r="SS332" s="31">
        <v>1</v>
      </c>
      <c r="ST332" s="31">
        <v>1</v>
      </c>
      <c r="SU332" s="31">
        <v>1</v>
      </c>
      <c r="SV332" s="31">
        <v>1</v>
      </c>
      <c r="SZ332" s="31">
        <v>2</v>
      </c>
      <c r="TA332" s="31">
        <v>2</v>
      </c>
      <c r="TB332" s="31">
        <v>2</v>
      </c>
      <c r="TC332" s="31">
        <v>2</v>
      </c>
      <c r="TD332" s="31">
        <v>2</v>
      </c>
      <c r="TE332" s="31">
        <v>2</v>
      </c>
      <c r="TF332" s="31">
        <v>2</v>
      </c>
      <c r="TG332" s="31">
        <v>2</v>
      </c>
      <c r="TH332" s="31" t="s">
        <v>1430</v>
      </c>
      <c r="TJ332" s="31" t="s">
        <v>1430</v>
      </c>
      <c r="TQ332" s="31">
        <v>0</v>
      </c>
      <c r="TS332" s="31">
        <v>2</v>
      </c>
      <c r="TT332" s="31">
        <v>2</v>
      </c>
      <c r="TU332" s="31">
        <v>2</v>
      </c>
      <c r="TV332" s="31">
        <v>2</v>
      </c>
      <c r="TW332" s="31">
        <v>2</v>
      </c>
      <c r="TX332" s="31">
        <v>2</v>
      </c>
      <c r="TY332" s="31">
        <v>2</v>
      </c>
      <c r="TZ332" s="31">
        <v>2</v>
      </c>
      <c r="UA332" s="31">
        <v>1</v>
      </c>
    </row>
    <row r="333" spans="1:547" s="31" customFormat="1" ht="13.5" customHeight="1">
      <c r="A333" s="31">
        <f t="shared" si="5"/>
        <v>331</v>
      </c>
      <c r="B333" s="31">
        <v>332</v>
      </c>
      <c r="C333" s="31">
        <v>2</v>
      </c>
      <c r="D333" s="31" t="s">
        <v>1543</v>
      </c>
      <c r="E333" s="31" t="s">
        <v>1838</v>
      </c>
      <c r="H333" s="31">
        <v>42317</v>
      </c>
      <c r="I333" s="31">
        <v>28181</v>
      </c>
      <c r="J333" s="31">
        <v>2</v>
      </c>
      <c r="K333" s="31">
        <v>1</v>
      </c>
      <c r="L333" s="31">
        <v>3</v>
      </c>
      <c r="M333" s="31">
        <v>2</v>
      </c>
      <c r="N333" s="31">
        <v>3</v>
      </c>
      <c r="O333" s="31">
        <v>2</v>
      </c>
      <c r="P333" s="31">
        <v>3</v>
      </c>
      <c r="Q333" s="31">
        <v>2</v>
      </c>
      <c r="R333" s="31">
        <v>41974</v>
      </c>
      <c r="S333" s="31">
        <v>42064</v>
      </c>
      <c r="T333" s="31">
        <v>42186</v>
      </c>
      <c r="W333" s="31">
        <v>1</v>
      </c>
      <c r="X333" s="31">
        <v>2</v>
      </c>
      <c r="Y333" s="31">
        <v>2</v>
      </c>
      <c r="Z333" s="31">
        <v>2</v>
      </c>
      <c r="AA333" s="31">
        <v>2</v>
      </c>
      <c r="AB333" s="31">
        <v>2</v>
      </c>
      <c r="AC333" s="31">
        <v>2</v>
      </c>
      <c r="AD333" s="31">
        <v>2</v>
      </c>
      <c r="AE333" s="31">
        <v>2</v>
      </c>
      <c r="AF333" s="31">
        <v>1</v>
      </c>
      <c r="AG333" s="31">
        <v>1</v>
      </c>
      <c r="AH333" s="31">
        <v>1</v>
      </c>
      <c r="AI333" s="31">
        <v>2</v>
      </c>
      <c r="AJ333" s="31">
        <v>2</v>
      </c>
      <c r="AK333" s="31">
        <v>4</v>
      </c>
      <c r="AL333" s="31">
        <v>2</v>
      </c>
      <c r="AN333" s="31">
        <v>2</v>
      </c>
      <c r="AO333" s="31">
        <v>2</v>
      </c>
      <c r="AP333" s="31">
        <v>2</v>
      </c>
      <c r="AQ333" s="31">
        <v>2</v>
      </c>
      <c r="AR333" s="31">
        <v>2</v>
      </c>
      <c r="AS333" s="31">
        <v>2</v>
      </c>
      <c r="AT333" s="31">
        <v>2</v>
      </c>
      <c r="AU333" s="31">
        <v>2</v>
      </c>
      <c r="AW333" s="31">
        <v>2</v>
      </c>
      <c r="AX333" s="31">
        <v>2</v>
      </c>
      <c r="AY333" s="31">
        <v>2</v>
      </c>
      <c r="AZ333" s="31">
        <v>1</v>
      </c>
      <c r="BA333" s="31">
        <v>1</v>
      </c>
      <c r="BB333" s="31">
        <v>2</v>
      </c>
      <c r="BD333" s="31">
        <v>2</v>
      </c>
      <c r="BE333" s="31">
        <v>2</v>
      </c>
      <c r="BF333" s="31">
        <v>2</v>
      </c>
      <c r="BG333" s="31">
        <v>1</v>
      </c>
      <c r="BH333" s="31">
        <v>1</v>
      </c>
      <c r="BI333" s="31">
        <v>2</v>
      </c>
      <c r="BK333" s="31">
        <v>2</v>
      </c>
      <c r="BL333" s="31">
        <v>1</v>
      </c>
      <c r="BM333" s="31">
        <v>2</v>
      </c>
      <c r="BN333" s="31">
        <v>1</v>
      </c>
      <c r="BO333" s="31">
        <v>1</v>
      </c>
      <c r="BP333" s="31">
        <v>1</v>
      </c>
      <c r="BR333" s="31">
        <v>1</v>
      </c>
      <c r="BT333" s="31">
        <v>2</v>
      </c>
      <c r="BU333" s="31">
        <v>2</v>
      </c>
      <c r="BV333" s="31">
        <v>2</v>
      </c>
      <c r="BW333" s="31">
        <v>2</v>
      </c>
      <c r="BX333" s="31">
        <v>2</v>
      </c>
      <c r="BY333" s="31">
        <v>1</v>
      </c>
      <c r="BZ333" s="31">
        <v>2</v>
      </c>
      <c r="CA333" s="31">
        <v>2</v>
      </c>
      <c r="CB333" s="31">
        <v>2</v>
      </c>
      <c r="CC333" s="31">
        <v>2</v>
      </c>
      <c r="CD333" s="31">
        <v>1</v>
      </c>
      <c r="CH333" s="31">
        <v>1</v>
      </c>
      <c r="CM333" s="31">
        <v>11</v>
      </c>
      <c r="CN333" s="31">
        <v>5</v>
      </c>
      <c r="CO333" s="31">
        <v>8</v>
      </c>
      <c r="CP333" s="31">
        <v>13</v>
      </c>
      <c r="CQ333" s="31">
        <v>27</v>
      </c>
      <c r="DA333" s="31">
        <v>2</v>
      </c>
      <c r="DB333" s="31">
        <v>3</v>
      </c>
      <c r="DC333" s="31">
        <v>1</v>
      </c>
      <c r="DF333" s="31">
        <v>4</v>
      </c>
      <c r="DG333" s="31">
        <v>4</v>
      </c>
      <c r="DH333" s="31">
        <v>4</v>
      </c>
      <c r="DI333" s="31">
        <v>2</v>
      </c>
      <c r="DJ333" s="31">
        <v>1</v>
      </c>
      <c r="DK333" s="31">
        <v>3</v>
      </c>
      <c r="DL333" s="31">
        <v>3</v>
      </c>
      <c r="DM333" s="31">
        <v>4</v>
      </c>
      <c r="DN333" s="31">
        <v>3</v>
      </c>
      <c r="DO333" s="31">
        <v>3</v>
      </c>
      <c r="DP333" s="31">
        <v>3</v>
      </c>
      <c r="DQ333" s="31">
        <v>4</v>
      </c>
      <c r="DR333" s="31">
        <v>38</v>
      </c>
      <c r="DS333" s="31">
        <v>0.88739067055393495</v>
      </c>
      <c r="DT333" s="31">
        <v>851</v>
      </c>
      <c r="DU333" s="31">
        <v>39</v>
      </c>
      <c r="DV333" s="31">
        <v>300</v>
      </c>
      <c r="DW333" s="31" t="s">
        <v>1545</v>
      </c>
      <c r="DX333" s="31">
        <v>4.8</v>
      </c>
      <c r="DY333" s="31">
        <v>3.5</v>
      </c>
      <c r="DZ333" s="31">
        <v>5.4</v>
      </c>
      <c r="EA333" s="31" t="s">
        <v>1558</v>
      </c>
      <c r="EB333" s="31">
        <v>0.63</v>
      </c>
      <c r="EC333" s="31">
        <v>0.8</v>
      </c>
      <c r="ED333" s="31">
        <v>1.3</v>
      </c>
      <c r="EE333" s="31" t="s">
        <v>1546</v>
      </c>
      <c r="EF333" s="31">
        <v>255</v>
      </c>
      <c r="EG333" s="31">
        <v>0</v>
      </c>
      <c r="EH333" s="31">
        <v>200</v>
      </c>
      <c r="EI333" s="31" t="s">
        <v>1546</v>
      </c>
      <c r="EJ333" s="31">
        <v>66</v>
      </c>
      <c r="EK333" s="31">
        <v>40</v>
      </c>
      <c r="EM333" s="31" t="s">
        <v>1546</v>
      </c>
      <c r="EN333" s="31">
        <v>156</v>
      </c>
      <c r="EO333" s="31">
        <v>60</v>
      </c>
      <c r="EP333" s="31">
        <v>130</v>
      </c>
      <c r="EQ333" s="31" t="s">
        <v>1546</v>
      </c>
      <c r="ER333" s="31">
        <v>163</v>
      </c>
      <c r="ES333" s="31">
        <v>35</v>
      </c>
      <c r="ET333" s="31">
        <v>150</v>
      </c>
      <c r="EU333" s="31" t="s">
        <v>1546</v>
      </c>
      <c r="EW333" s="31">
        <v>2</v>
      </c>
      <c r="EX333" s="31">
        <v>2</v>
      </c>
      <c r="EY333" s="31">
        <v>2</v>
      </c>
      <c r="FA333" s="31">
        <v>1</v>
      </c>
      <c r="FC333" s="31">
        <v>1</v>
      </c>
      <c r="FD333" s="31">
        <v>60</v>
      </c>
      <c r="FE333" s="31">
        <v>57</v>
      </c>
      <c r="FF333" s="31">
        <v>0.62</v>
      </c>
      <c r="FG333" s="31">
        <v>0.53</v>
      </c>
      <c r="FH333" s="31">
        <v>42</v>
      </c>
      <c r="FI333" s="31">
        <v>88.4</v>
      </c>
      <c r="FJ333" s="31">
        <v>68.8</v>
      </c>
      <c r="FK333" s="31">
        <v>2</v>
      </c>
      <c r="FL333" s="31">
        <v>2</v>
      </c>
      <c r="FM333" s="31">
        <v>2</v>
      </c>
      <c r="FN333" s="31">
        <v>2</v>
      </c>
      <c r="FO333" s="31">
        <v>2</v>
      </c>
      <c r="FP333" s="31">
        <v>2</v>
      </c>
      <c r="FQ333" s="31">
        <v>2</v>
      </c>
      <c r="FR333" s="31">
        <v>2</v>
      </c>
      <c r="FS333" s="31">
        <v>4</v>
      </c>
      <c r="FT333" s="31">
        <v>2</v>
      </c>
      <c r="FU333" s="31">
        <v>2</v>
      </c>
      <c r="FV333" s="31">
        <v>2</v>
      </c>
      <c r="FW333" s="31">
        <v>1</v>
      </c>
      <c r="FX333" s="31">
        <v>1</v>
      </c>
      <c r="FY333" s="31">
        <v>2</v>
      </c>
      <c r="GA333" s="31">
        <v>2</v>
      </c>
      <c r="GB333" s="31">
        <v>2</v>
      </c>
      <c r="GC333" s="31">
        <v>1</v>
      </c>
      <c r="GD333" s="31">
        <v>1998</v>
      </c>
      <c r="GE333" s="31">
        <v>2</v>
      </c>
      <c r="GG333" s="31">
        <v>1</v>
      </c>
      <c r="GH333" s="31">
        <v>2</v>
      </c>
      <c r="GJ333" s="31">
        <v>2</v>
      </c>
      <c r="GL333" s="31">
        <v>1</v>
      </c>
      <c r="GM333" s="31">
        <v>42248</v>
      </c>
      <c r="GN333" s="31" t="s">
        <v>355</v>
      </c>
      <c r="GO333" s="31">
        <v>2</v>
      </c>
      <c r="GQ333" s="31">
        <v>2</v>
      </c>
      <c r="GS333" s="31">
        <v>2</v>
      </c>
      <c r="GU333" s="31">
        <v>2</v>
      </c>
      <c r="GW333" s="31">
        <v>2</v>
      </c>
      <c r="GY333" s="31">
        <v>2</v>
      </c>
      <c r="HA333" s="31">
        <v>2</v>
      </c>
      <c r="HB333" s="31" t="s">
        <v>355</v>
      </c>
      <c r="HM333" s="31">
        <v>2</v>
      </c>
      <c r="HP333" s="31">
        <v>2</v>
      </c>
      <c r="HQ333" s="31">
        <v>2</v>
      </c>
      <c r="HR333" s="31">
        <v>2</v>
      </c>
      <c r="HS333" s="31">
        <v>2</v>
      </c>
      <c r="HT333" s="31">
        <v>2</v>
      </c>
      <c r="HU333" s="31">
        <v>2</v>
      </c>
      <c r="HV333" s="31">
        <v>2</v>
      </c>
      <c r="HZ333" s="31">
        <v>2</v>
      </c>
      <c r="IA333" s="31">
        <v>2</v>
      </c>
      <c r="IB333" s="31">
        <v>2</v>
      </c>
      <c r="IC333" s="31">
        <v>2</v>
      </c>
      <c r="ID333" s="31">
        <v>2</v>
      </c>
      <c r="IE333" s="31">
        <v>2</v>
      </c>
      <c r="IF333" s="31">
        <v>2</v>
      </c>
      <c r="IJ333" s="31">
        <v>2</v>
      </c>
      <c r="IK333" s="31">
        <v>2</v>
      </c>
      <c r="IL333" s="31">
        <v>2</v>
      </c>
      <c r="IM333" s="31">
        <v>2</v>
      </c>
      <c r="IN333" s="31">
        <v>2</v>
      </c>
      <c r="IO333" s="31">
        <v>2</v>
      </c>
      <c r="IP333" s="31">
        <v>2</v>
      </c>
      <c r="IT333" s="31">
        <v>2</v>
      </c>
      <c r="IU333" s="31">
        <v>2</v>
      </c>
      <c r="IV333" s="31">
        <v>2</v>
      </c>
      <c r="IW333" s="31">
        <v>2</v>
      </c>
      <c r="IX333" s="31">
        <v>2</v>
      </c>
      <c r="IY333" s="31">
        <v>2</v>
      </c>
      <c r="IZ333" s="31">
        <v>2</v>
      </c>
      <c r="JD333" s="31">
        <v>2</v>
      </c>
      <c r="JE333" s="31">
        <v>2</v>
      </c>
      <c r="JF333" s="31">
        <v>2</v>
      </c>
      <c r="JG333" s="31">
        <v>2</v>
      </c>
      <c r="JH333" s="31">
        <v>2</v>
      </c>
      <c r="JI333" s="31">
        <v>2</v>
      </c>
      <c r="JJ333" s="31">
        <v>2</v>
      </c>
      <c r="JZ333" s="31">
        <v>1</v>
      </c>
      <c r="KC333" s="31">
        <v>1</v>
      </c>
      <c r="LC333" s="31">
        <v>2</v>
      </c>
      <c r="LE333" s="31" t="s">
        <v>379</v>
      </c>
      <c r="LF333" s="31">
        <v>2</v>
      </c>
      <c r="LG333" s="31">
        <v>2</v>
      </c>
      <c r="LH333" s="31">
        <v>1</v>
      </c>
      <c r="LI333" s="31">
        <v>2</v>
      </c>
      <c r="LK333" s="31">
        <v>2</v>
      </c>
      <c r="LM333" s="31">
        <v>2</v>
      </c>
      <c r="LO333" s="31">
        <v>2</v>
      </c>
      <c r="LQ333" s="31">
        <v>2</v>
      </c>
      <c r="LS333" s="31">
        <v>2</v>
      </c>
      <c r="LU333" s="31">
        <v>2</v>
      </c>
      <c r="LW333" s="31">
        <v>2</v>
      </c>
      <c r="LY333" s="31">
        <v>2</v>
      </c>
      <c r="MA333" s="31">
        <v>2</v>
      </c>
      <c r="MC333" s="31">
        <v>2</v>
      </c>
      <c r="ME333" s="31">
        <v>2</v>
      </c>
      <c r="MG333" s="31">
        <v>2</v>
      </c>
      <c r="MI333" s="31">
        <v>2</v>
      </c>
      <c r="MK333" s="31">
        <v>2</v>
      </c>
      <c r="MM333" s="31">
        <v>2</v>
      </c>
      <c r="MO333" s="31">
        <v>2</v>
      </c>
      <c r="MQ333" s="31">
        <v>2</v>
      </c>
      <c r="MS333" s="31">
        <v>2</v>
      </c>
      <c r="MU333" s="31">
        <v>2</v>
      </c>
      <c r="MW333" s="31">
        <v>2</v>
      </c>
      <c r="MY333" s="31" t="s">
        <v>355</v>
      </c>
      <c r="NA333" s="31">
        <v>2</v>
      </c>
      <c r="NC333" s="31">
        <v>2</v>
      </c>
      <c r="NE333" s="31">
        <v>2</v>
      </c>
      <c r="NG333" s="31">
        <v>2</v>
      </c>
      <c r="NI333" s="31">
        <v>2</v>
      </c>
      <c r="NK333" s="31">
        <v>2</v>
      </c>
      <c r="NM333" s="31">
        <v>2</v>
      </c>
      <c r="NO333" s="31">
        <v>2</v>
      </c>
      <c r="NQ333" s="31">
        <v>2</v>
      </c>
      <c r="NS333" s="31">
        <v>1</v>
      </c>
      <c r="NT333" s="31">
        <v>20</v>
      </c>
      <c r="NU333" s="31">
        <v>2</v>
      </c>
      <c r="NW333" s="31">
        <v>2</v>
      </c>
      <c r="NY333" s="31">
        <v>2</v>
      </c>
      <c r="OA333" s="31">
        <v>2</v>
      </c>
      <c r="OC333" s="31">
        <v>2</v>
      </c>
      <c r="OE333" s="31">
        <v>2</v>
      </c>
      <c r="OG333" s="31">
        <v>2</v>
      </c>
      <c r="OI333" s="31">
        <v>2</v>
      </c>
      <c r="OK333" s="31">
        <v>2</v>
      </c>
      <c r="OM333" s="31">
        <v>2</v>
      </c>
      <c r="OO333" s="31">
        <v>2</v>
      </c>
      <c r="OQ333" s="31" t="s">
        <v>355</v>
      </c>
      <c r="OS333" s="31">
        <v>2</v>
      </c>
      <c r="OU333" s="31">
        <v>2</v>
      </c>
      <c r="OW333" s="31">
        <v>2</v>
      </c>
      <c r="OY333" s="31">
        <v>2</v>
      </c>
      <c r="PA333" s="31">
        <v>2</v>
      </c>
      <c r="PC333" s="31">
        <v>2</v>
      </c>
      <c r="PE333" s="31">
        <v>2</v>
      </c>
      <c r="PG333" s="31">
        <v>2</v>
      </c>
      <c r="PI333" s="31">
        <v>2</v>
      </c>
      <c r="PK333" s="31">
        <v>2</v>
      </c>
      <c r="PM333" s="31">
        <v>2</v>
      </c>
      <c r="PO333" s="31">
        <v>2</v>
      </c>
      <c r="PQ333" s="31">
        <v>2</v>
      </c>
      <c r="PS333" s="31">
        <v>2</v>
      </c>
      <c r="PU333" s="31">
        <v>2</v>
      </c>
      <c r="PW333" s="31">
        <v>2</v>
      </c>
      <c r="PY333" s="31">
        <v>2</v>
      </c>
      <c r="QA333" s="31">
        <v>2</v>
      </c>
      <c r="QC333" s="31">
        <v>2</v>
      </c>
      <c r="QE333" s="31">
        <v>2</v>
      </c>
      <c r="QG333" s="31">
        <v>2</v>
      </c>
      <c r="QI333" s="31" t="s">
        <v>355</v>
      </c>
      <c r="QK333" s="31">
        <v>1</v>
      </c>
      <c r="QL333" s="31">
        <v>2</v>
      </c>
      <c r="QM333" s="31">
        <v>2</v>
      </c>
      <c r="QN333" s="31">
        <v>2</v>
      </c>
      <c r="QO333" s="31">
        <v>2</v>
      </c>
      <c r="QP333" s="31">
        <v>2</v>
      </c>
      <c r="QQ333" s="31">
        <v>2</v>
      </c>
      <c r="QR333" s="31">
        <v>2</v>
      </c>
      <c r="QS333" s="31">
        <v>2</v>
      </c>
      <c r="QT333" s="31">
        <v>2</v>
      </c>
      <c r="QU333" s="31">
        <v>2</v>
      </c>
      <c r="QV333" s="31">
        <v>2</v>
      </c>
      <c r="QW333" s="31">
        <v>2</v>
      </c>
      <c r="QX333" s="31">
        <v>2</v>
      </c>
      <c r="QY333" s="31">
        <v>2</v>
      </c>
      <c r="QZ333" s="31">
        <v>2</v>
      </c>
      <c r="RA333" s="31">
        <v>2</v>
      </c>
      <c r="RB333" s="31">
        <v>2</v>
      </c>
      <c r="RC333" s="31">
        <v>1</v>
      </c>
      <c r="RD333" s="31">
        <v>2</v>
      </c>
      <c r="RE333" s="31">
        <v>2</v>
      </c>
      <c r="RF333" s="31">
        <v>2</v>
      </c>
      <c r="RG333" s="31">
        <v>2</v>
      </c>
      <c r="RH333" s="31">
        <v>2</v>
      </c>
      <c r="RI333" s="31">
        <v>2</v>
      </c>
      <c r="RJ333" s="31">
        <v>2</v>
      </c>
      <c r="RK333" s="31">
        <v>2</v>
      </c>
      <c r="RL333" s="31">
        <v>2</v>
      </c>
      <c r="RM333" s="31">
        <v>2</v>
      </c>
      <c r="RN333" s="31">
        <v>2</v>
      </c>
      <c r="RO333" s="31">
        <v>2</v>
      </c>
      <c r="RP333" s="31">
        <v>2</v>
      </c>
      <c r="RQ333" s="31">
        <v>2</v>
      </c>
      <c r="RR333" s="31">
        <v>2</v>
      </c>
      <c r="RS333" s="31">
        <v>2</v>
      </c>
      <c r="RT333" s="31" t="s">
        <v>1839</v>
      </c>
      <c r="RU333" s="31" t="s">
        <v>1839</v>
      </c>
      <c r="RV333" s="31" t="s">
        <v>1454</v>
      </c>
      <c r="RW333" s="31" t="s">
        <v>1454</v>
      </c>
      <c r="RX333" s="31">
        <v>2</v>
      </c>
      <c r="RY333" s="31">
        <v>1</v>
      </c>
      <c r="RZ333" s="31">
        <v>2</v>
      </c>
      <c r="SA333" s="31">
        <v>2</v>
      </c>
      <c r="SB333" s="31">
        <v>2</v>
      </c>
      <c r="SC333" s="31">
        <v>2</v>
      </c>
      <c r="SD333" s="31">
        <v>3</v>
      </c>
      <c r="SE333" s="31">
        <v>2</v>
      </c>
      <c r="SF333" s="31">
        <v>2</v>
      </c>
      <c r="SG333" s="31">
        <v>2</v>
      </c>
      <c r="SH333" s="31">
        <v>2</v>
      </c>
      <c r="SI333" s="31">
        <v>2</v>
      </c>
      <c r="SJ333" s="31">
        <v>2</v>
      </c>
      <c r="SK333" s="31">
        <v>2</v>
      </c>
      <c r="SL333" s="31">
        <v>2</v>
      </c>
      <c r="SM333" s="31" t="s">
        <v>1576</v>
      </c>
      <c r="SO333" s="31">
        <v>2</v>
      </c>
      <c r="SP333" s="31">
        <v>1</v>
      </c>
      <c r="SQ333" s="31">
        <v>2</v>
      </c>
      <c r="SR333" s="31">
        <v>2</v>
      </c>
      <c r="SS333" s="31">
        <v>2</v>
      </c>
      <c r="ST333" s="31">
        <v>2</v>
      </c>
      <c r="SU333" s="31">
        <v>2</v>
      </c>
      <c r="SV333" s="31">
        <v>2</v>
      </c>
      <c r="SW333" s="31" t="s">
        <v>1430</v>
      </c>
      <c r="SX333" s="31">
        <v>2</v>
      </c>
      <c r="SZ333" s="31">
        <v>2</v>
      </c>
      <c r="TA333" s="31">
        <v>2</v>
      </c>
      <c r="TB333" s="31">
        <v>2</v>
      </c>
      <c r="TC333" s="31">
        <v>2</v>
      </c>
      <c r="TD333" s="31">
        <v>1</v>
      </c>
      <c r="TE333" s="31">
        <v>2</v>
      </c>
      <c r="TF333" s="31">
        <v>2</v>
      </c>
      <c r="TG333" s="31">
        <v>1</v>
      </c>
      <c r="TH333" s="31" t="s">
        <v>1430</v>
      </c>
      <c r="TJ333" s="31" t="s">
        <v>1576</v>
      </c>
      <c r="TK333" s="31" t="s">
        <v>1430</v>
      </c>
      <c r="TQ333" s="31">
        <v>4</v>
      </c>
      <c r="TS333" s="31">
        <v>2</v>
      </c>
      <c r="TT333" s="31">
        <v>2</v>
      </c>
      <c r="TU333" s="31">
        <v>2</v>
      </c>
      <c r="TV333" s="31">
        <v>2</v>
      </c>
      <c r="TW333" s="31">
        <v>1</v>
      </c>
      <c r="TX333" s="31">
        <v>2</v>
      </c>
      <c r="TY333" s="31">
        <v>2</v>
      </c>
      <c r="TZ333" s="31">
        <v>1</v>
      </c>
      <c r="UA333" s="31">
        <v>1</v>
      </c>
    </row>
    <row r="334" spans="1:547" s="31" customFormat="1" ht="13.5" customHeight="1">
      <c r="A334" s="31">
        <f t="shared" si="5"/>
        <v>332</v>
      </c>
      <c r="B334" s="31">
        <v>333</v>
      </c>
      <c r="C334" s="31">
        <v>3</v>
      </c>
      <c r="D334" s="31" t="s">
        <v>1543</v>
      </c>
      <c r="E334" s="31" t="s">
        <v>1840</v>
      </c>
      <c r="H334" s="31">
        <v>42296</v>
      </c>
      <c r="I334" s="31">
        <v>21435</v>
      </c>
      <c r="J334" s="31">
        <v>2</v>
      </c>
      <c r="K334" s="31">
        <v>1</v>
      </c>
      <c r="L334" s="31">
        <v>5</v>
      </c>
      <c r="M334" s="31">
        <v>2</v>
      </c>
      <c r="N334" s="31">
        <v>5</v>
      </c>
      <c r="O334" s="31">
        <v>2</v>
      </c>
      <c r="P334" s="31">
        <v>5</v>
      </c>
      <c r="Q334" s="31">
        <v>2</v>
      </c>
      <c r="R334" s="31">
        <v>40330</v>
      </c>
      <c r="S334" s="31">
        <v>40452</v>
      </c>
      <c r="T334" s="31">
        <v>42278</v>
      </c>
      <c r="W334" s="31">
        <v>2</v>
      </c>
      <c r="X334" s="31">
        <v>2</v>
      </c>
      <c r="Y334" s="31">
        <v>2</v>
      </c>
      <c r="Z334" s="31">
        <v>2</v>
      </c>
      <c r="AA334" s="31">
        <v>1</v>
      </c>
      <c r="AB334" s="31">
        <v>2</v>
      </c>
      <c r="AC334" s="31">
        <v>2</v>
      </c>
      <c r="AD334" s="31">
        <v>2</v>
      </c>
      <c r="AE334" s="31">
        <v>1</v>
      </c>
      <c r="AH334" s="31">
        <v>2</v>
      </c>
      <c r="AI334" s="31">
        <v>6</v>
      </c>
      <c r="AJ334" s="31">
        <v>2</v>
      </c>
      <c r="AK334" s="31">
        <v>4</v>
      </c>
      <c r="AL334" s="31">
        <v>2</v>
      </c>
      <c r="AN334" s="31">
        <v>2</v>
      </c>
      <c r="AO334" s="31">
        <v>2</v>
      </c>
      <c r="AP334" s="31">
        <v>2</v>
      </c>
      <c r="AQ334" s="31">
        <v>2</v>
      </c>
      <c r="AR334" s="31">
        <v>2</v>
      </c>
      <c r="AS334" s="31">
        <v>2</v>
      </c>
      <c r="AT334" s="31">
        <v>2</v>
      </c>
      <c r="AU334" s="31">
        <v>2</v>
      </c>
      <c r="AW334" s="31">
        <v>2</v>
      </c>
      <c r="AX334" s="31">
        <v>2</v>
      </c>
      <c r="AY334" s="31">
        <v>2</v>
      </c>
      <c r="AZ334" s="31">
        <v>1</v>
      </c>
      <c r="BA334" s="31">
        <v>2</v>
      </c>
      <c r="BB334" s="31">
        <v>1</v>
      </c>
      <c r="BD334" s="31">
        <v>2</v>
      </c>
      <c r="BE334" s="31">
        <v>2</v>
      </c>
      <c r="BF334" s="31">
        <v>2</v>
      </c>
      <c r="BG334" s="31">
        <v>1</v>
      </c>
      <c r="BH334" s="31">
        <v>2</v>
      </c>
      <c r="BI334" s="31">
        <v>1</v>
      </c>
      <c r="BK334" s="31">
        <v>1</v>
      </c>
      <c r="BL334" s="31">
        <v>2</v>
      </c>
      <c r="BM334" s="31">
        <v>1</v>
      </c>
      <c r="BN334" s="31">
        <v>1</v>
      </c>
      <c r="BO334" s="31">
        <v>1</v>
      </c>
      <c r="BP334" s="31">
        <v>2</v>
      </c>
      <c r="BR334" s="31">
        <v>1</v>
      </c>
      <c r="BT334" s="31">
        <v>2</v>
      </c>
      <c r="BU334" s="31">
        <v>2</v>
      </c>
      <c r="BV334" s="31">
        <v>2</v>
      </c>
      <c r="BW334" s="31">
        <v>2</v>
      </c>
      <c r="BX334" s="31">
        <v>2</v>
      </c>
      <c r="BY334" s="31">
        <v>1</v>
      </c>
      <c r="BZ334" s="31">
        <v>2</v>
      </c>
      <c r="CA334" s="31">
        <v>2</v>
      </c>
      <c r="CB334" s="31">
        <v>2</v>
      </c>
      <c r="CC334" s="31">
        <v>2</v>
      </c>
      <c r="CD334" s="31">
        <v>1</v>
      </c>
      <c r="CH334" s="31">
        <v>1</v>
      </c>
      <c r="CM334" s="31">
        <v>27</v>
      </c>
      <c r="CN334" s="31">
        <v>7</v>
      </c>
      <c r="CO334" s="31">
        <v>13</v>
      </c>
      <c r="DA334" s="31">
        <v>3</v>
      </c>
      <c r="DB334" s="31">
        <v>2</v>
      </c>
      <c r="DC334" s="31">
        <v>36</v>
      </c>
      <c r="DF334" s="31">
        <v>4</v>
      </c>
      <c r="DG334" s="31">
        <v>4</v>
      </c>
      <c r="DH334" s="31">
        <v>4</v>
      </c>
      <c r="DI334" s="31">
        <v>4</v>
      </c>
      <c r="DJ334" s="31">
        <v>4</v>
      </c>
      <c r="DK334" s="31">
        <v>3</v>
      </c>
      <c r="DL334" s="31">
        <v>3</v>
      </c>
      <c r="DM334" s="31">
        <v>4</v>
      </c>
      <c r="DN334" s="31">
        <v>4</v>
      </c>
      <c r="DO334" s="31">
        <v>3</v>
      </c>
      <c r="DP334" s="31">
        <v>4</v>
      </c>
      <c r="DQ334" s="31">
        <v>4</v>
      </c>
      <c r="DR334" s="31">
        <v>45</v>
      </c>
      <c r="DS334" s="31">
        <v>4.6445829094608301E-2</v>
      </c>
      <c r="EW334" s="31">
        <v>2</v>
      </c>
      <c r="EX334" s="31">
        <v>2</v>
      </c>
      <c r="EY334" s="31">
        <v>2</v>
      </c>
      <c r="EZ334" s="31">
        <v>1</v>
      </c>
      <c r="FA334" s="31">
        <v>1</v>
      </c>
      <c r="FB334" s="31">
        <v>1</v>
      </c>
      <c r="FC334" s="31">
        <v>1</v>
      </c>
      <c r="FD334" s="31">
        <v>55.1</v>
      </c>
      <c r="FI334" s="31">
        <v>89.1</v>
      </c>
      <c r="FJ334" s="31">
        <v>31.5</v>
      </c>
      <c r="FK334" s="31">
        <v>2</v>
      </c>
      <c r="FL334" s="31">
        <v>2</v>
      </c>
      <c r="FM334" s="31">
        <v>2</v>
      </c>
      <c r="FN334" s="31">
        <v>2</v>
      </c>
      <c r="FO334" s="31">
        <v>2</v>
      </c>
      <c r="FP334" s="31">
        <v>2</v>
      </c>
      <c r="FQ334" s="31">
        <v>2</v>
      </c>
      <c r="FR334" s="31">
        <v>2</v>
      </c>
      <c r="FS334" s="31">
        <v>4</v>
      </c>
      <c r="FT334" s="31">
        <v>2</v>
      </c>
      <c r="FU334" s="31">
        <v>2</v>
      </c>
      <c r="FV334" s="31">
        <v>2</v>
      </c>
      <c r="FW334" s="31">
        <v>1</v>
      </c>
      <c r="FX334" s="31">
        <v>1</v>
      </c>
      <c r="FY334" s="31">
        <v>2</v>
      </c>
      <c r="GA334" s="31">
        <v>2</v>
      </c>
      <c r="GB334" s="31">
        <v>2</v>
      </c>
      <c r="GC334" s="31">
        <v>2</v>
      </c>
      <c r="GE334" s="31">
        <v>2</v>
      </c>
      <c r="GH334" s="31">
        <v>2</v>
      </c>
      <c r="GJ334" s="31">
        <v>2</v>
      </c>
      <c r="GL334" s="31">
        <v>2</v>
      </c>
      <c r="GO334" s="31">
        <v>2</v>
      </c>
      <c r="GQ334" s="31">
        <v>2</v>
      </c>
      <c r="GS334" s="31">
        <v>2</v>
      </c>
      <c r="GU334" s="31">
        <v>2</v>
      </c>
      <c r="GW334" s="31">
        <v>2</v>
      </c>
      <c r="GY334" s="31">
        <v>2</v>
      </c>
      <c r="HA334" s="31">
        <v>2</v>
      </c>
      <c r="HB334" s="31" t="s">
        <v>355</v>
      </c>
      <c r="HM334" s="31">
        <v>2</v>
      </c>
      <c r="HP334" s="31">
        <v>2</v>
      </c>
      <c r="HQ334" s="31">
        <v>2</v>
      </c>
      <c r="HR334" s="31">
        <v>2</v>
      </c>
      <c r="HS334" s="31">
        <v>2</v>
      </c>
      <c r="HT334" s="31">
        <v>2</v>
      </c>
      <c r="HU334" s="31">
        <v>2</v>
      </c>
      <c r="HV334" s="31">
        <v>2</v>
      </c>
      <c r="HZ334" s="31">
        <v>2</v>
      </c>
      <c r="IA334" s="31">
        <v>2</v>
      </c>
      <c r="IB334" s="31">
        <v>2</v>
      </c>
      <c r="IC334" s="31">
        <v>2</v>
      </c>
      <c r="ID334" s="31">
        <v>2</v>
      </c>
      <c r="IE334" s="31">
        <v>2</v>
      </c>
      <c r="IF334" s="31">
        <v>2</v>
      </c>
      <c r="IJ334" s="31">
        <v>2</v>
      </c>
      <c r="IK334" s="31">
        <v>2</v>
      </c>
      <c r="IL334" s="31">
        <v>2</v>
      </c>
      <c r="IM334" s="31">
        <v>2</v>
      </c>
      <c r="IN334" s="31">
        <v>2</v>
      </c>
      <c r="IO334" s="31">
        <v>2</v>
      </c>
      <c r="IP334" s="31">
        <v>2</v>
      </c>
      <c r="IT334" s="31">
        <v>2</v>
      </c>
      <c r="IU334" s="31">
        <v>2</v>
      </c>
      <c r="IV334" s="31">
        <v>2</v>
      </c>
      <c r="IW334" s="31">
        <v>2</v>
      </c>
      <c r="IX334" s="31">
        <v>2</v>
      </c>
      <c r="IY334" s="31">
        <v>2</v>
      </c>
      <c r="IZ334" s="31">
        <v>2</v>
      </c>
      <c r="JD334" s="31">
        <v>2</v>
      </c>
      <c r="JE334" s="31">
        <v>2</v>
      </c>
      <c r="JF334" s="31">
        <v>2</v>
      </c>
      <c r="JG334" s="31">
        <v>2</v>
      </c>
      <c r="JH334" s="31">
        <v>2</v>
      </c>
      <c r="JI334" s="31">
        <v>2</v>
      </c>
      <c r="JJ334" s="31">
        <v>2</v>
      </c>
      <c r="JZ334" s="31">
        <v>1</v>
      </c>
      <c r="KC334" s="31">
        <v>2</v>
      </c>
      <c r="KD334" s="31" t="s">
        <v>1554</v>
      </c>
      <c r="KE334" s="31">
        <v>83</v>
      </c>
      <c r="LA334" s="31" t="s">
        <v>1673</v>
      </c>
      <c r="LB334" s="31" t="s">
        <v>1841</v>
      </c>
      <c r="LC334" s="31">
        <v>2</v>
      </c>
      <c r="LE334" s="31" t="s">
        <v>359</v>
      </c>
      <c r="LF334" s="31">
        <v>2</v>
      </c>
      <c r="LG334" s="31">
        <v>2</v>
      </c>
      <c r="LH334" s="31">
        <v>2</v>
      </c>
      <c r="LI334" s="31">
        <v>2</v>
      </c>
      <c r="LK334" s="31">
        <v>2</v>
      </c>
      <c r="LM334" s="31">
        <v>2</v>
      </c>
      <c r="LO334" s="31">
        <v>2</v>
      </c>
      <c r="LQ334" s="31">
        <v>2</v>
      </c>
      <c r="LS334" s="31">
        <v>2</v>
      </c>
      <c r="LU334" s="31">
        <v>2</v>
      </c>
      <c r="LW334" s="31">
        <v>2</v>
      </c>
      <c r="LY334" s="31">
        <v>2</v>
      </c>
      <c r="MA334" s="31">
        <v>2</v>
      </c>
      <c r="MC334" s="31">
        <v>2</v>
      </c>
      <c r="ME334" s="31">
        <v>2</v>
      </c>
      <c r="MG334" s="31">
        <v>2</v>
      </c>
      <c r="MI334" s="31">
        <v>2</v>
      </c>
      <c r="MK334" s="31">
        <v>2</v>
      </c>
      <c r="MM334" s="31">
        <v>2</v>
      </c>
      <c r="MO334" s="31">
        <v>2</v>
      </c>
      <c r="MQ334" s="31">
        <v>2</v>
      </c>
      <c r="MS334" s="31">
        <v>2</v>
      </c>
      <c r="MU334" s="31">
        <v>2</v>
      </c>
      <c r="MW334" s="31">
        <v>2</v>
      </c>
      <c r="MY334" s="31" t="s">
        <v>355</v>
      </c>
      <c r="NA334" s="31">
        <v>2</v>
      </c>
      <c r="NC334" s="31">
        <v>2</v>
      </c>
      <c r="NE334" s="31">
        <v>2</v>
      </c>
      <c r="NG334" s="31">
        <v>2</v>
      </c>
      <c r="NI334" s="31">
        <v>2</v>
      </c>
      <c r="NK334" s="31">
        <v>2</v>
      </c>
      <c r="NM334" s="31">
        <v>2</v>
      </c>
      <c r="NO334" s="31">
        <v>2</v>
      </c>
      <c r="NQ334" s="31">
        <v>2</v>
      </c>
      <c r="NS334" s="31">
        <v>2</v>
      </c>
      <c r="NU334" s="31">
        <v>2</v>
      </c>
      <c r="NW334" s="31">
        <v>2</v>
      </c>
      <c r="NY334" s="31">
        <v>2</v>
      </c>
      <c r="OA334" s="31">
        <v>2</v>
      </c>
      <c r="OC334" s="31">
        <v>2</v>
      </c>
      <c r="OE334" s="31">
        <v>2</v>
      </c>
      <c r="OG334" s="31">
        <v>2</v>
      </c>
      <c r="OI334" s="31">
        <v>2</v>
      </c>
      <c r="OK334" s="31">
        <v>2</v>
      </c>
      <c r="OM334" s="31">
        <v>2</v>
      </c>
      <c r="OO334" s="31">
        <v>2</v>
      </c>
      <c r="OQ334" s="31" t="s">
        <v>355</v>
      </c>
      <c r="OS334" s="31">
        <v>2</v>
      </c>
      <c r="OU334" s="31">
        <v>2</v>
      </c>
      <c r="OW334" s="31">
        <v>2</v>
      </c>
      <c r="OY334" s="31">
        <v>2</v>
      </c>
      <c r="PA334" s="31">
        <v>2</v>
      </c>
      <c r="PC334" s="31">
        <v>2</v>
      </c>
      <c r="PE334" s="31">
        <v>2</v>
      </c>
      <c r="PG334" s="31">
        <v>2</v>
      </c>
      <c r="PI334" s="31">
        <v>2</v>
      </c>
      <c r="PK334" s="31">
        <v>2</v>
      </c>
      <c r="PM334" s="31">
        <v>2</v>
      </c>
      <c r="PO334" s="31">
        <v>2</v>
      </c>
      <c r="PQ334" s="31">
        <v>2</v>
      </c>
      <c r="PS334" s="31">
        <v>2</v>
      </c>
      <c r="PU334" s="31">
        <v>2</v>
      </c>
      <c r="PW334" s="31">
        <v>2</v>
      </c>
      <c r="PY334" s="31">
        <v>2</v>
      </c>
      <c r="QA334" s="31">
        <v>2</v>
      </c>
      <c r="QC334" s="31">
        <v>2</v>
      </c>
      <c r="QE334" s="31">
        <v>2</v>
      </c>
      <c r="QG334" s="31">
        <v>2</v>
      </c>
      <c r="QI334" s="31" t="s">
        <v>355</v>
      </c>
      <c r="QK334" s="31">
        <v>2</v>
      </c>
      <c r="QL334" s="31">
        <v>2</v>
      </c>
      <c r="QM334" s="31">
        <v>2</v>
      </c>
      <c r="QN334" s="31">
        <v>2</v>
      </c>
      <c r="QO334" s="31">
        <v>2</v>
      </c>
      <c r="QP334" s="31">
        <v>2</v>
      </c>
      <c r="QQ334" s="31">
        <v>2</v>
      </c>
      <c r="QR334" s="31">
        <v>2</v>
      </c>
      <c r="QS334" s="31">
        <v>2</v>
      </c>
      <c r="QT334" s="31">
        <v>2</v>
      </c>
      <c r="QU334" s="31">
        <v>2</v>
      </c>
      <c r="QV334" s="31">
        <v>2</v>
      </c>
      <c r="QW334" s="31">
        <v>2</v>
      </c>
      <c r="QX334" s="31">
        <v>2</v>
      </c>
      <c r="QY334" s="31">
        <v>2</v>
      </c>
      <c r="QZ334" s="31">
        <v>2</v>
      </c>
      <c r="RA334" s="31">
        <v>2</v>
      </c>
      <c r="RB334" s="31">
        <v>2</v>
      </c>
      <c r="RC334" s="31">
        <v>2</v>
      </c>
      <c r="RD334" s="31">
        <v>2</v>
      </c>
      <c r="RE334" s="31">
        <v>2</v>
      </c>
      <c r="RF334" s="31">
        <v>2</v>
      </c>
      <c r="RG334" s="31">
        <v>2</v>
      </c>
      <c r="RH334" s="31">
        <v>2</v>
      </c>
      <c r="RI334" s="31">
        <v>2</v>
      </c>
      <c r="RJ334" s="31">
        <v>2</v>
      </c>
      <c r="RK334" s="31">
        <v>2</v>
      </c>
      <c r="RL334" s="31">
        <v>2</v>
      </c>
      <c r="RM334" s="31">
        <v>2</v>
      </c>
      <c r="RN334" s="31">
        <v>2</v>
      </c>
      <c r="RO334" s="31">
        <v>2</v>
      </c>
      <c r="RP334" s="31">
        <v>2</v>
      </c>
      <c r="RQ334" s="31">
        <v>1</v>
      </c>
      <c r="RR334" s="31">
        <v>2</v>
      </c>
      <c r="RS334" s="31">
        <v>1</v>
      </c>
      <c r="RT334" s="31" t="s">
        <v>1842</v>
      </c>
      <c r="RU334" s="31" t="s">
        <v>1842</v>
      </c>
      <c r="RX334" s="31">
        <v>1</v>
      </c>
      <c r="RY334" s="31">
        <v>1</v>
      </c>
      <c r="RZ334" s="31">
        <v>2</v>
      </c>
      <c r="SA334" s="31">
        <v>2</v>
      </c>
      <c r="SB334" s="31">
        <v>2</v>
      </c>
      <c r="SC334" s="31">
        <v>2</v>
      </c>
      <c r="SD334" s="31">
        <v>1</v>
      </c>
      <c r="SE334" s="31">
        <v>1</v>
      </c>
      <c r="SF334" s="31">
        <v>2</v>
      </c>
      <c r="SG334" s="31">
        <v>2</v>
      </c>
      <c r="SH334" s="31">
        <v>2</v>
      </c>
      <c r="SI334" s="31">
        <v>2</v>
      </c>
      <c r="SJ334" s="31">
        <v>2</v>
      </c>
      <c r="SK334" s="31">
        <v>2</v>
      </c>
      <c r="SL334" s="31">
        <v>2</v>
      </c>
      <c r="SM334" s="31" t="s">
        <v>1550</v>
      </c>
      <c r="SO334" s="31">
        <v>2</v>
      </c>
      <c r="SP334" s="31">
        <v>2</v>
      </c>
      <c r="SQ334" s="31">
        <v>2</v>
      </c>
      <c r="SR334" s="31">
        <v>2</v>
      </c>
      <c r="SS334" s="31">
        <v>2</v>
      </c>
      <c r="ST334" s="31">
        <v>2</v>
      </c>
      <c r="SU334" s="31">
        <v>2</v>
      </c>
      <c r="SV334" s="31">
        <v>2</v>
      </c>
      <c r="SW334" s="31" t="s">
        <v>1843</v>
      </c>
      <c r="SX334" s="31">
        <v>48</v>
      </c>
      <c r="SZ334" s="31">
        <v>2</v>
      </c>
      <c r="TA334" s="31">
        <v>2</v>
      </c>
      <c r="TB334" s="31">
        <v>2</v>
      </c>
      <c r="TC334" s="31">
        <v>1</v>
      </c>
      <c r="TD334" s="31">
        <v>1</v>
      </c>
      <c r="TE334" s="31">
        <v>1</v>
      </c>
      <c r="TF334" s="31">
        <v>1</v>
      </c>
      <c r="TG334" s="31">
        <v>1</v>
      </c>
      <c r="TH334" s="31" t="s">
        <v>1442</v>
      </c>
      <c r="TJ334" s="31" t="s">
        <v>1844</v>
      </c>
      <c r="TK334" s="31" t="s">
        <v>1843</v>
      </c>
      <c r="TL334" s="31" t="s">
        <v>1845</v>
      </c>
      <c r="TQ334" s="31">
        <v>60</v>
      </c>
      <c r="TS334" s="31">
        <v>2</v>
      </c>
      <c r="TT334" s="31">
        <v>2</v>
      </c>
      <c r="TU334" s="31">
        <v>2</v>
      </c>
      <c r="TV334" s="31">
        <v>2</v>
      </c>
      <c r="TW334" s="31">
        <v>2</v>
      </c>
      <c r="TX334" s="31">
        <v>2</v>
      </c>
      <c r="TY334" s="31">
        <v>2</v>
      </c>
      <c r="TZ334" s="31">
        <v>1</v>
      </c>
      <c r="UA334" s="31">
        <v>1</v>
      </c>
    </row>
    <row r="335" spans="1:547" s="31" customFormat="1" ht="13.5" customHeight="1">
      <c r="A335" s="31">
        <f t="shared" si="5"/>
        <v>333</v>
      </c>
      <c r="B335" s="31">
        <v>334</v>
      </c>
      <c r="C335" s="31">
        <v>4</v>
      </c>
      <c r="D335" s="31" t="s">
        <v>1543</v>
      </c>
      <c r="E335" s="31" t="s">
        <v>1846</v>
      </c>
      <c r="H335" s="31">
        <v>42296</v>
      </c>
      <c r="I335" s="31">
        <v>15604</v>
      </c>
      <c r="J335" s="31">
        <v>2</v>
      </c>
      <c r="K335" s="31">
        <v>1</v>
      </c>
      <c r="L335" s="31">
        <v>1</v>
      </c>
      <c r="M335" s="31">
        <v>1</v>
      </c>
      <c r="N335" s="31">
        <v>1</v>
      </c>
      <c r="O335" s="31">
        <v>1</v>
      </c>
      <c r="P335" s="31">
        <v>1</v>
      </c>
      <c r="Q335" s="31">
        <v>1</v>
      </c>
      <c r="R335" s="31">
        <v>41913</v>
      </c>
      <c r="S335" s="31">
        <v>42186</v>
      </c>
      <c r="T335" s="31">
        <v>42186</v>
      </c>
      <c r="W335" s="31">
        <v>2</v>
      </c>
      <c r="X335" s="31">
        <v>2</v>
      </c>
      <c r="Y335" s="31">
        <v>2</v>
      </c>
      <c r="Z335" s="31">
        <v>2</v>
      </c>
      <c r="AA335" s="31">
        <v>1</v>
      </c>
      <c r="AB335" s="31">
        <v>2</v>
      </c>
      <c r="AC335" s="31">
        <v>2</v>
      </c>
      <c r="AD335" s="31">
        <v>2</v>
      </c>
      <c r="AE335" s="31">
        <v>1</v>
      </c>
      <c r="AH335" s="31">
        <v>2</v>
      </c>
      <c r="AI335" s="31">
        <v>2</v>
      </c>
      <c r="AJ335" s="31">
        <v>2</v>
      </c>
      <c r="AK335" s="31">
        <v>4</v>
      </c>
      <c r="AL335" s="31">
        <v>2</v>
      </c>
      <c r="AN335" s="31">
        <v>2</v>
      </c>
      <c r="AO335" s="31">
        <v>2</v>
      </c>
      <c r="AP335" s="31">
        <v>1</v>
      </c>
      <c r="AQ335" s="31">
        <v>2</v>
      </c>
      <c r="AR335" s="31">
        <v>2</v>
      </c>
      <c r="AS335" s="31">
        <v>2</v>
      </c>
      <c r="AT335" s="31">
        <v>2</v>
      </c>
      <c r="AU335" s="31">
        <v>2</v>
      </c>
      <c r="AW335" s="31">
        <v>1</v>
      </c>
      <c r="AX335" s="31">
        <v>1</v>
      </c>
      <c r="AY335" s="31">
        <v>2</v>
      </c>
      <c r="AZ335" s="31">
        <v>1</v>
      </c>
      <c r="BA335" s="31">
        <v>1</v>
      </c>
      <c r="BB335" s="31">
        <v>2</v>
      </c>
      <c r="BD335" s="31">
        <v>1</v>
      </c>
      <c r="BE335" s="31">
        <v>2</v>
      </c>
      <c r="BF335" s="31">
        <v>2</v>
      </c>
      <c r="BG335" s="31">
        <v>1</v>
      </c>
      <c r="BH335" s="31">
        <v>1</v>
      </c>
      <c r="BI335" s="31">
        <v>2</v>
      </c>
      <c r="BK335" s="31">
        <v>1</v>
      </c>
      <c r="BL335" s="31">
        <v>2</v>
      </c>
      <c r="BM335" s="31">
        <v>1</v>
      </c>
      <c r="BN335" s="31">
        <v>1</v>
      </c>
      <c r="BO335" s="31">
        <v>1</v>
      </c>
      <c r="BP335" s="31">
        <v>1</v>
      </c>
      <c r="BQ335" s="31">
        <v>2</v>
      </c>
      <c r="BT335" s="31">
        <v>2</v>
      </c>
      <c r="BU335" s="31">
        <v>2</v>
      </c>
      <c r="BV335" s="31">
        <v>2</v>
      </c>
      <c r="BW335" s="31">
        <v>2</v>
      </c>
      <c r="BX335" s="31">
        <v>2</v>
      </c>
      <c r="BY335" s="31">
        <v>1</v>
      </c>
      <c r="BZ335" s="31">
        <v>2</v>
      </c>
      <c r="CA335" s="31">
        <v>2</v>
      </c>
      <c r="CB335" s="31">
        <v>2</v>
      </c>
      <c r="CC335" s="31">
        <v>2</v>
      </c>
      <c r="CD335" s="31">
        <v>1</v>
      </c>
      <c r="CH335" s="31">
        <v>1</v>
      </c>
      <c r="CM335" s="31">
        <v>27</v>
      </c>
      <c r="CN335" s="31">
        <v>11</v>
      </c>
      <c r="CO335" s="31">
        <v>5</v>
      </c>
      <c r="DA335" s="31">
        <v>3</v>
      </c>
      <c r="DB335" s="31">
        <v>2</v>
      </c>
      <c r="DC335" s="31">
        <v>10</v>
      </c>
      <c r="DF335" s="31">
        <v>4</v>
      </c>
      <c r="DG335" s="31">
        <v>4</v>
      </c>
      <c r="DH335" s="31">
        <v>4</v>
      </c>
      <c r="DI335" s="31">
        <v>4</v>
      </c>
      <c r="DJ335" s="31">
        <v>2</v>
      </c>
      <c r="DK335" s="31">
        <v>3</v>
      </c>
      <c r="DL335" s="31">
        <v>4</v>
      </c>
      <c r="DM335" s="31">
        <v>4</v>
      </c>
      <c r="DN335" s="31">
        <v>4</v>
      </c>
      <c r="DO335" s="31">
        <v>3</v>
      </c>
      <c r="DP335" s="31">
        <v>3</v>
      </c>
      <c r="DQ335" s="31">
        <v>2</v>
      </c>
      <c r="DR335" s="31">
        <v>41</v>
      </c>
      <c r="DS335" s="31">
        <v>0.55629895561357701</v>
      </c>
      <c r="EV335" s="31">
        <v>1</v>
      </c>
      <c r="EW335" s="31">
        <v>2</v>
      </c>
      <c r="EX335" s="31">
        <v>2</v>
      </c>
      <c r="EY335" s="31">
        <v>2</v>
      </c>
      <c r="FA335" s="31">
        <v>1</v>
      </c>
      <c r="FB335" s="31">
        <v>1</v>
      </c>
      <c r="FC335" s="31">
        <v>1</v>
      </c>
      <c r="FK335" s="31">
        <v>2</v>
      </c>
      <c r="FL335" s="31">
        <v>2</v>
      </c>
      <c r="FM335" s="31">
        <v>2</v>
      </c>
      <c r="FN335" s="31">
        <v>2</v>
      </c>
      <c r="FO335" s="31">
        <v>2</v>
      </c>
      <c r="FP335" s="31">
        <v>2</v>
      </c>
      <c r="FQ335" s="31">
        <v>2</v>
      </c>
      <c r="FR335" s="31">
        <v>2</v>
      </c>
      <c r="FS335" s="31">
        <v>4</v>
      </c>
      <c r="FT335" s="31">
        <v>2</v>
      </c>
      <c r="FU335" s="31">
        <v>2</v>
      </c>
      <c r="FV335" s="31">
        <v>2</v>
      </c>
      <c r="FW335" s="31">
        <v>1</v>
      </c>
      <c r="FX335" s="31">
        <v>1</v>
      </c>
      <c r="FY335" s="31">
        <v>2</v>
      </c>
      <c r="GA335" s="31">
        <v>2</v>
      </c>
      <c r="GB335" s="31">
        <v>2</v>
      </c>
      <c r="GC335" s="31">
        <v>2</v>
      </c>
      <c r="GE335" s="31">
        <v>2</v>
      </c>
      <c r="GH335" s="31">
        <v>2</v>
      </c>
      <c r="GJ335" s="31">
        <v>2</v>
      </c>
      <c r="GL335" s="31">
        <v>2</v>
      </c>
      <c r="GO335" s="31">
        <v>2</v>
      </c>
      <c r="GQ335" s="31">
        <v>2</v>
      </c>
      <c r="GS335" s="31">
        <v>2</v>
      </c>
      <c r="GU335" s="31">
        <v>2</v>
      </c>
      <c r="GW335" s="31">
        <v>2</v>
      </c>
      <c r="GY335" s="31">
        <v>2</v>
      </c>
      <c r="HA335" s="31">
        <v>2</v>
      </c>
      <c r="HB335" s="31" t="s">
        <v>355</v>
      </c>
      <c r="HM335" s="31">
        <v>2</v>
      </c>
      <c r="HP335" s="31">
        <v>2</v>
      </c>
      <c r="HQ335" s="31">
        <v>2</v>
      </c>
      <c r="HR335" s="31">
        <v>2</v>
      </c>
      <c r="HS335" s="31">
        <v>2</v>
      </c>
      <c r="HT335" s="31">
        <v>2</v>
      </c>
      <c r="HU335" s="31">
        <v>2</v>
      </c>
      <c r="HV335" s="31">
        <v>2</v>
      </c>
      <c r="HZ335" s="31">
        <v>2</v>
      </c>
      <c r="IA335" s="31">
        <v>2</v>
      </c>
      <c r="IB335" s="31">
        <v>2</v>
      </c>
      <c r="IC335" s="31">
        <v>2</v>
      </c>
      <c r="ID335" s="31">
        <v>2</v>
      </c>
      <c r="IE335" s="31">
        <v>2</v>
      </c>
      <c r="IF335" s="31">
        <v>2</v>
      </c>
      <c r="IJ335" s="31">
        <v>2</v>
      </c>
      <c r="IK335" s="31">
        <v>2</v>
      </c>
      <c r="IL335" s="31">
        <v>2</v>
      </c>
      <c r="IM335" s="31">
        <v>2</v>
      </c>
      <c r="IN335" s="31">
        <v>2</v>
      </c>
      <c r="IO335" s="31">
        <v>2</v>
      </c>
      <c r="IP335" s="31">
        <v>2</v>
      </c>
      <c r="IT335" s="31">
        <v>2</v>
      </c>
      <c r="IU335" s="31">
        <v>2</v>
      </c>
      <c r="IV335" s="31">
        <v>2</v>
      </c>
      <c r="IW335" s="31">
        <v>2</v>
      </c>
      <c r="IX335" s="31">
        <v>2</v>
      </c>
      <c r="IY335" s="31">
        <v>2</v>
      </c>
      <c r="IZ335" s="31">
        <v>2</v>
      </c>
      <c r="JD335" s="31">
        <v>2</v>
      </c>
      <c r="JE335" s="31">
        <v>2</v>
      </c>
      <c r="JF335" s="31">
        <v>2</v>
      </c>
      <c r="JG335" s="31">
        <v>2</v>
      </c>
      <c r="JH335" s="31">
        <v>2</v>
      </c>
      <c r="JI335" s="31">
        <v>2</v>
      </c>
      <c r="JJ335" s="31">
        <v>2</v>
      </c>
      <c r="JZ335" s="31">
        <v>2</v>
      </c>
      <c r="KA335" s="31" t="s">
        <v>1811</v>
      </c>
      <c r="KB335" s="31">
        <v>81</v>
      </c>
      <c r="KC335" s="31">
        <v>2</v>
      </c>
      <c r="KD335" s="31" t="s">
        <v>1811</v>
      </c>
      <c r="KE335" s="31">
        <v>82</v>
      </c>
      <c r="LA335" s="31" t="s">
        <v>1622</v>
      </c>
      <c r="LB335" s="31" t="s">
        <v>1636</v>
      </c>
      <c r="LC335" s="31">
        <v>2</v>
      </c>
      <c r="LE335" s="31" t="s">
        <v>1440</v>
      </c>
      <c r="LF335" s="31">
        <v>2</v>
      </c>
      <c r="LG335" s="31">
        <v>2</v>
      </c>
      <c r="LH335" s="31">
        <v>2</v>
      </c>
      <c r="LI335" s="31">
        <v>2</v>
      </c>
      <c r="LK335" s="31">
        <v>2</v>
      </c>
      <c r="LM335" s="31">
        <v>2</v>
      </c>
      <c r="LO335" s="31">
        <v>2</v>
      </c>
      <c r="LQ335" s="31">
        <v>2</v>
      </c>
      <c r="LS335" s="31">
        <v>2</v>
      </c>
      <c r="LU335" s="31">
        <v>2</v>
      </c>
      <c r="LW335" s="31">
        <v>2</v>
      </c>
      <c r="LY335" s="31">
        <v>2</v>
      </c>
      <c r="MA335" s="31">
        <v>2</v>
      </c>
      <c r="MC335" s="31">
        <v>2</v>
      </c>
      <c r="ME335" s="31">
        <v>2</v>
      </c>
      <c r="MG335" s="31">
        <v>2</v>
      </c>
      <c r="MI335" s="31">
        <v>2</v>
      </c>
      <c r="MK335" s="31">
        <v>2</v>
      </c>
      <c r="MM335" s="31">
        <v>2</v>
      </c>
      <c r="MO335" s="31">
        <v>2</v>
      </c>
      <c r="MQ335" s="31">
        <v>2</v>
      </c>
      <c r="MS335" s="31">
        <v>2</v>
      </c>
      <c r="MU335" s="31">
        <v>2</v>
      </c>
      <c r="MW335" s="31">
        <v>2</v>
      </c>
      <c r="MY335" s="31" t="s">
        <v>355</v>
      </c>
      <c r="NA335" s="31">
        <v>2</v>
      </c>
      <c r="NC335" s="31">
        <v>2</v>
      </c>
      <c r="NE335" s="31">
        <v>2</v>
      </c>
      <c r="NG335" s="31">
        <v>2</v>
      </c>
      <c r="NI335" s="31">
        <v>2</v>
      </c>
      <c r="NK335" s="31">
        <v>2</v>
      </c>
      <c r="NM335" s="31">
        <v>2</v>
      </c>
      <c r="NO335" s="31">
        <v>2</v>
      </c>
      <c r="NQ335" s="31">
        <v>2</v>
      </c>
      <c r="NS335" s="31">
        <v>2</v>
      </c>
      <c r="NU335" s="31">
        <v>2</v>
      </c>
      <c r="NW335" s="31">
        <v>2</v>
      </c>
      <c r="NY335" s="31">
        <v>2</v>
      </c>
      <c r="OA335" s="31">
        <v>2</v>
      </c>
      <c r="OC335" s="31">
        <v>2</v>
      </c>
      <c r="OE335" s="31">
        <v>2</v>
      </c>
      <c r="OG335" s="31">
        <v>2</v>
      </c>
      <c r="OI335" s="31">
        <v>2</v>
      </c>
      <c r="OK335" s="31">
        <v>2</v>
      </c>
      <c r="OM335" s="31">
        <v>2</v>
      </c>
      <c r="OO335" s="31">
        <v>2</v>
      </c>
      <c r="OQ335" s="31" t="s">
        <v>355</v>
      </c>
      <c r="OS335" s="31">
        <v>2</v>
      </c>
      <c r="OU335" s="31">
        <v>2</v>
      </c>
      <c r="OW335" s="31">
        <v>2</v>
      </c>
      <c r="OY335" s="31">
        <v>2</v>
      </c>
      <c r="PA335" s="31">
        <v>2</v>
      </c>
      <c r="PC335" s="31">
        <v>2</v>
      </c>
      <c r="PE335" s="31">
        <v>2</v>
      </c>
      <c r="PG335" s="31">
        <v>2</v>
      </c>
      <c r="PI335" s="31">
        <v>2</v>
      </c>
      <c r="PK335" s="31">
        <v>2</v>
      </c>
      <c r="PM335" s="31">
        <v>2</v>
      </c>
      <c r="PO335" s="31">
        <v>2</v>
      </c>
      <c r="PQ335" s="31">
        <v>2</v>
      </c>
      <c r="PS335" s="31">
        <v>2</v>
      </c>
      <c r="PU335" s="31">
        <v>2</v>
      </c>
      <c r="PW335" s="31">
        <v>2</v>
      </c>
      <c r="PY335" s="31">
        <v>2</v>
      </c>
      <c r="QA335" s="31">
        <v>2</v>
      </c>
      <c r="QC335" s="31">
        <v>2</v>
      </c>
      <c r="QE335" s="31">
        <v>2</v>
      </c>
      <c r="QG335" s="31">
        <v>2</v>
      </c>
      <c r="QI335" s="31" t="s">
        <v>355</v>
      </c>
      <c r="QK335" s="31">
        <v>1</v>
      </c>
      <c r="QL335" s="31">
        <v>2</v>
      </c>
      <c r="QM335" s="31">
        <v>2</v>
      </c>
      <c r="QN335" s="31">
        <v>2</v>
      </c>
      <c r="QO335" s="31">
        <v>2</v>
      </c>
      <c r="QP335" s="31">
        <v>2</v>
      </c>
      <c r="QQ335" s="31">
        <v>2</v>
      </c>
      <c r="QR335" s="31">
        <v>2</v>
      </c>
      <c r="QS335" s="31">
        <v>2</v>
      </c>
      <c r="QT335" s="31">
        <v>2</v>
      </c>
      <c r="QU335" s="31">
        <v>2</v>
      </c>
      <c r="QV335" s="31">
        <v>2</v>
      </c>
      <c r="QW335" s="31">
        <v>2</v>
      </c>
      <c r="QX335" s="31">
        <v>2</v>
      </c>
      <c r="QY335" s="31">
        <v>2</v>
      </c>
      <c r="QZ335" s="31">
        <v>2</v>
      </c>
      <c r="RA335" s="31">
        <v>2</v>
      </c>
      <c r="RB335" s="31">
        <v>2</v>
      </c>
      <c r="RC335" s="31">
        <v>2</v>
      </c>
      <c r="RD335" s="31">
        <v>2</v>
      </c>
      <c r="RE335" s="31">
        <v>2</v>
      </c>
      <c r="RF335" s="31">
        <v>2</v>
      </c>
      <c r="RG335" s="31">
        <v>2</v>
      </c>
      <c r="RH335" s="31">
        <v>2</v>
      </c>
      <c r="RI335" s="31">
        <v>2</v>
      </c>
      <c r="RJ335" s="31">
        <v>2</v>
      </c>
      <c r="RK335" s="31">
        <v>2</v>
      </c>
      <c r="RL335" s="31">
        <v>2</v>
      </c>
      <c r="RM335" s="31">
        <v>2</v>
      </c>
      <c r="RN335" s="31">
        <v>2</v>
      </c>
      <c r="RO335" s="31">
        <v>2</v>
      </c>
      <c r="RP335" s="31">
        <v>2</v>
      </c>
      <c r="RQ335" s="31">
        <v>2</v>
      </c>
      <c r="RR335" s="31">
        <v>2</v>
      </c>
      <c r="RS335" s="31">
        <v>2</v>
      </c>
      <c r="RT335" s="31" t="s">
        <v>362</v>
      </c>
      <c r="RU335" s="31" t="s">
        <v>1560</v>
      </c>
      <c r="RX335" s="31">
        <v>3</v>
      </c>
      <c r="RY335" s="31">
        <v>2</v>
      </c>
      <c r="RZ335" s="31">
        <v>2</v>
      </c>
      <c r="SA335" s="31">
        <v>2</v>
      </c>
      <c r="SB335" s="31">
        <v>2</v>
      </c>
      <c r="SC335" s="31">
        <v>2</v>
      </c>
      <c r="SF335" s="31">
        <v>2</v>
      </c>
      <c r="SG335" s="31">
        <v>2</v>
      </c>
      <c r="SH335" s="31">
        <v>2</v>
      </c>
      <c r="SI335" s="31">
        <v>2</v>
      </c>
      <c r="SJ335" s="31">
        <v>2</v>
      </c>
      <c r="SK335" s="31">
        <v>2</v>
      </c>
      <c r="SL335" s="31">
        <v>2</v>
      </c>
      <c r="SM335" s="31" t="s">
        <v>1550</v>
      </c>
      <c r="SO335" s="31">
        <v>2</v>
      </c>
      <c r="SP335" s="31">
        <v>2</v>
      </c>
      <c r="SQ335" s="31">
        <v>2</v>
      </c>
      <c r="SR335" s="31">
        <v>2</v>
      </c>
      <c r="SS335" s="31">
        <v>1</v>
      </c>
      <c r="ST335" s="31">
        <v>1</v>
      </c>
      <c r="SU335" s="31">
        <v>1</v>
      </c>
      <c r="SV335" s="31">
        <v>1</v>
      </c>
      <c r="SZ335" s="31">
        <v>2</v>
      </c>
      <c r="TA335" s="31">
        <v>2</v>
      </c>
      <c r="TB335" s="31">
        <v>2</v>
      </c>
      <c r="TC335" s="31">
        <v>2</v>
      </c>
      <c r="TD335" s="31">
        <v>2</v>
      </c>
      <c r="TE335" s="31">
        <v>2</v>
      </c>
      <c r="TF335" s="31">
        <v>2</v>
      </c>
      <c r="TG335" s="31">
        <v>2</v>
      </c>
      <c r="TH335" s="31" t="s">
        <v>1550</v>
      </c>
      <c r="TJ335" s="31" t="s">
        <v>1550</v>
      </c>
      <c r="TQ335" s="31">
        <v>0</v>
      </c>
      <c r="TS335" s="31">
        <v>2</v>
      </c>
      <c r="TT335" s="31">
        <v>2</v>
      </c>
      <c r="TU335" s="31">
        <v>2</v>
      </c>
      <c r="TV335" s="31">
        <v>2</v>
      </c>
      <c r="TW335" s="31">
        <v>1</v>
      </c>
      <c r="TX335" s="31">
        <v>1</v>
      </c>
      <c r="TY335" s="31">
        <v>1</v>
      </c>
      <c r="TZ335" s="31">
        <v>1</v>
      </c>
      <c r="UA335" s="31">
        <v>1</v>
      </c>
    </row>
    <row r="336" spans="1:547" s="31" customFormat="1" ht="13.5" customHeight="1">
      <c r="A336" s="31">
        <f t="shared" si="5"/>
        <v>334</v>
      </c>
      <c r="B336" s="31">
        <v>335</v>
      </c>
      <c r="C336" s="31">
        <v>5</v>
      </c>
      <c r="D336" s="31" t="s">
        <v>1543</v>
      </c>
      <c r="E336" s="31" t="s">
        <v>1847</v>
      </c>
      <c r="H336" s="31">
        <v>42289</v>
      </c>
      <c r="I336" s="31">
        <v>14177</v>
      </c>
      <c r="J336" s="31">
        <v>2</v>
      </c>
      <c r="K336" s="31">
        <v>1</v>
      </c>
      <c r="L336" s="31">
        <v>1</v>
      </c>
      <c r="M336" s="31">
        <v>1</v>
      </c>
      <c r="N336" s="31">
        <v>1</v>
      </c>
      <c r="O336" s="31">
        <v>1</v>
      </c>
      <c r="P336" s="31">
        <v>1</v>
      </c>
      <c r="Q336" s="31">
        <v>1</v>
      </c>
      <c r="R336" s="31">
        <v>41821</v>
      </c>
      <c r="S336" s="31">
        <v>41852</v>
      </c>
      <c r="T336" s="31">
        <v>42278</v>
      </c>
      <c r="V336" s="31">
        <v>42396</v>
      </c>
      <c r="W336" s="31">
        <v>1</v>
      </c>
      <c r="X336" s="31">
        <v>2</v>
      </c>
      <c r="Y336" s="31">
        <v>2</v>
      </c>
      <c r="Z336" s="31">
        <v>2</v>
      </c>
      <c r="AA336" s="31">
        <v>2</v>
      </c>
      <c r="AB336" s="31">
        <v>2</v>
      </c>
      <c r="AC336" s="31">
        <v>2</v>
      </c>
      <c r="AD336" s="31">
        <v>2</v>
      </c>
      <c r="AE336" s="31">
        <v>3</v>
      </c>
      <c r="AF336" s="31">
        <v>1</v>
      </c>
      <c r="AG336" s="31">
        <v>1</v>
      </c>
      <c r="AH336" s="31">
        <v>1</v>
      </c>
      <c r="AI336" s="31">
        <v>2</v>
      </c>
      <c r="AJ336" s="31">
        <v>2</v>
      </c>
      <c r="AK336" s="31">
        <v>4</v>
      </c>
      <c r="AL336" s="31">
        <v>2</v>
      </c>
      <c r="AN336" s="31">
        <v>1</v>
      </c>
      <c r="AO336" s="31">
        <v>2</v>
      </c>
      <c r="AP336" s="31">
        <v>2</v>
      </c>
      <c r="AQ336" s="31">
        <v>2</v>
      </c>
      <c r="AR336" s="31">
        <v>2</v>
      </c>
      <c r="AS336" s="31">
        <v>2</v>
      </c>
      <c r="AT336" s="31">
        <v>2</v>
      </c>
      <c r="AU336" s="31">
        <v>2</v>
      </c>
      <c r="AW336" s="31">
        <v>1</v>
      </c>
      <c r="AX336" s="31">
        <v>2</v>
      </c>
      <c r="AY336" s="31">
        <v>2</v>
      </c>
      <c r="AZ336" s="31">
        <v>1</v>
      </c>
      <c r="BA336" s="31">
        <v>1</v>
      </c>
      <c r="BB336" s="31">
        <v>2</v>
      </c>
      <c r="BD336" s="31">
        <v>1</v>
      </c>
      <c r="BE336" s="31">
        <v>2</v>
      </c>
      <c r="BF336" s="31">
        <v>1</v>
      </c>
      <c r="BG336" s="31">
        <v>1</v>
      </c>
      <c r="BH336" s="31">
        <v>1</v>
      </c>
      <c r="BI336" s="31">
        <v>2</v>
      </c>
      <c r="BK336" s="31">
        <v>1</v>
      </c>
      <c r="BL336" s="31">
        <v>1</v>
      </c>
      <c r="BM336" s="31">
        <v>1</v>
      </c>
      <c r="BN336" s="31">
        <v>2</v>
      </c>
      <c r="BO336" s="31">
        <v>2</v>
      </c>
      <c r="BP336" s="31">
        <v>1</v>
      </c>
      <c r="BQ336" s="31">
        <v>1</v>
      </c>
      <c r="BT336" s="31">
        <v>2</v>
      </c>
      <c r="BU336" s="31">
        <v>2</v>
      </c>
      <c r="BV336" s="31">
        <v>2</v>
      </c>
      <c r="BW336" s="31">
        <v>2</v>
      </c>
      <c r="BX336" s="31">
        <v>2</v>
      </c>
      <c r="BY336" s="31">
        <v>1</v>
      </c>
      <c r="BZ336" s="31">
        <v>2</v>
      </c>
      <c r="CA336" s="31">
        <v>2</v>
      </c>
      <c r="CB336" s="31">
        <v>2</v>
      </c>
      <c r="CC336" s="31">
        <v>2</v>
      </c>
      <c r="CD336" s="31">
        <v>1</v>
      </c>
      <c r="CH336" s="31">
        <v>1</v>
      </c>
      <c r="CM336" s="31">
        <v>23</v>
      </c>
      <c r="CN336" s="31">
        <v>1</v>
      </c>
      <c r="CO336" s="31">
        <v>11</v>
      </c>
      <c r="DA336" s="31">
        <v>4</v>
      </c>
      <c r="DB336" s="31">
        <v>1</v>
      </c>
      <c r="DC336" s="31">
        <v>3</v>
      </c>
      <c r="DD336" s="31">
        <v>2</v>
      </c>
      <c r="DE336" s="31">
        <v>3</v>
      </c>
      <c r="DF336" s="31">
        <v>3</v>
      </c>
      <c r="DG336" s="31">
        <v>3</v>
      </c>
      <c r="DH336" s="31">
        <v>3</v>
      </c>
      <c r="DI336" s="31">
        <v>3</v>
      </c>
      <c r="DJ336" s="31">
        <v>4</v>
      </c>
      <c r="DK336" s="31">
        <v>2</v>
      </c>
      <c r="DL336" s="31">
        <v>2</v>
      </c>
      <c r="DM336" s="31">
        <v>2</v>
      </c>
      <c r="DN336" s="31">
        <v>1</v>
      </c>
      <c r="DO336" s="31">
        <v>3</v>
      </c>
      <c r="DP336" s="31">
        <v>4</v>
      </c>
      <c r="DQ336" s="31">
        <v>4</v>
      </c>
      <c r="DR336" s="31">
        <v>34</v>
      </c>
      <c r="DS336" s="31">
        <v>0.91052350427350404</v>
      </c>
      <c r="EV336" s="31">
        <v>2</v>
      </c>
      <c r="EW336" s="31">
        <v>2</v>
      </c>
      <c r="EX336" s="31">
        <v>2</v>
      </c>
      <c r="EY336" s="31">
        <v>2</v>
      </c>
      <c r="EZ336" s="31">
        <v>1</v>
      </c>
      <c r="FA336" s="31">
        <v>1</v>
      </c>
      <c r="FB336" s="31">
        <v>1</v>
      </c>
      <c r="FC336" s="31">
        <v>1</v>
      </c>
      <c r="FD336" s="31">
        <v>60</v>
      </c>
      <c r="FE336" s="31">
        <v>55</v>
      </c>
      <c r="FF336" s="31">
        <v>0.34</v>
      </c>
      <c r="FG336" s="31">
        <v>0.47</v>
      </c>
      <c r="FH336" s="31">
        <v>33</v>
      </c>
      <c r="FK336" s="31">
        <v>1</v>
      </c>
      <c r="FL336" s="31">
        <v>2</v>
      </c>
      <c r="FM336" s="31">
        <v>1</v>
      </c>
      <c r="FN336" s="31">
        <v>1</v>
      </c>
      <c r="FO336" s="31">
        <v>2</v>
      </c>
      <c r="FP336" s="31">
        <v>2</v>
      </c>
      <c r="FQ336" s="31">
        <v>2</v>
      </c>
      <c r="FR336" s="31">
        <v>2</v>
      </c>
      <c r="FS336" s="31">
        <v>4</v>
      </c>
      <c r="FT336" s="31">
        <v>2</v>
      </c>
      <c r="FU336" s="31">
        <v>2</v>
      </c>
      <c r="FV336" s="31">
        <v>2</v>
      </c>
      <c r="FW336" s="31">
        <v>1</v>
      </c>
      <c r="FX336" s="31">
        <v>1</v>
      </c>
      <c r="FY336" s="31">
        <v>2</v>
      </c>
      <c r="GA336" s="31">
        <v>2</v>
      </c>
      <c r="GB336" s="31">
        <v>2</v>
      </c>
      <c r="GC336" s="31">
        <v>1</v>
      </c>
      <c r="GE336" s="31">
        <v>2</v>
      </c>
      <c r="GH336" s="31">
        <v>1</v>
      </c>
      <c r="GJ336" s="31">
        <v>2</v>
      </c>
      <c r="GL336" s="31">
        <v>2</v>
      </c>
      <c r="GO336" s="31">
        <v>2</v>
      </c>
      <c r="GQ336" s="31">
        <v>1</v>
      </c>
      <c r="GS336" s="31">
        <v>2</v>
      </c>
      <c r="GU336" s="31">
        <v>2</v>
      </c>
      <c r="GW336" s="31">
        <v>2</v>
      </c>
      <c r="HB336" s="31" t="s">
        <v>355</v>
      </c>
      <c r="HM336" s="31">
        <v>2</v>
      </c>
      <c r="HP336" s="31">
        <v>2</v>
      </c>
      <c r="HQ336" s="31">
        <v>2</v>
      </c>
      <c r="HR336" s="31">
        <v>2</v>
      </c>
      <c r="HS336" s="31">
        <v>2</v>
      </c>
      <c r="HT336" s="31">
        <v>2</v>
      </c>
      <c r="HU336" s="31">
        <v>2</v>
      </c>
      <c r="HV336" s="31">
        <v>2</v>
      </c>
      <c r="HZ336" s="31">
        <v>2</v>
      </c>
      <c r="IA336" s="31">
        <v>2</v>
      </c>
      <c r="IB336" s="31">
        <v>2</v>
      </c>
      <c r="IC336" s="31">
        <v>2</v>
      </c>
      <c r="ID336" s="31">
        <v>2</v>
      </c>
      <c r="IE336" s="31">
        <v>2</v>
      </c>
      <c r="IF336" s="31">
        <v>2</v>
      </c>
      <c r="IJ336" s="31">
        <v>2</v>
      </c>
      <c r="IK336" s="31">
        <v>2</v>
      </c>
      <c r="IL336" s="31">
        <v>2</v>
      </c>
      <c r="IM336" s="31">
        <v>2</v>
      </c>
      <c r="IN336" s="31">
        <v>2</v>
      </c>
      <c r="IO336" s="31">
        <v>2</v>
      </c>
      <c r="IP336" s="31">
        <v>2</v>
      </c>
      <c r="IT336" s="31">
        <v>2</v>
      </c>
      <c r="IU336" s="31">
        <v>2</v>
      </c>
      <c r="IV336" s="31">
        <v>2</v>
      </c>
      <c r="IW336" s="31">
        <v>2</v>
      </c>
      <c r="IX336" s="31">
        <v>2</v>
      </c>
      <c r="IY336" s="31">
        <v>2</v>
      </c>
      <c r="IZ336" s="31">
        <v>2</v>
      </c>
      <c r="JD336" s="31">
        <v>2</v>
      </c>
      <c r="JE336" s="31">
        <v>2</v>
      </c>
      <c r="JF336" s="31">
        <v>2</v>
      </c>
      <c r="JG336" s="31">
        <v>2</v>
      </c>
      <c r="JH336" s="31">
        <v>2</v>
      </c>
      <c r="JI336" s="31">
        <v>2</v>
      </c>
      <c r="JJ336" s="31">
        <v>2</v>
      </c>
      <c r="JZ336" s="31">
        <v>2</v>
      </c>
      <c r="KA336" s="31" t="s">
        <v>371</v>
      </c>
      <c r="KC336" s="31">
        <v>2</v>
      </c>
      <c r="KD336" s="31" t="s">
        <v>1740</v>
      </c>
      <c r="LC336" s="31">
        <v>2</v>
      </c>
      <c r="LE336" s="31" t="s">
        <v>359</v>
      </c>
      <c r="LF336" s="31">
        <v>2</v>
      </c>
      <c r="LG336" s="31">
        <v>2</v>
      </c>
      <c r="LH336" s="31">
        <v>2</v>
      </c>
      <c r="LI336" s="31">
        <v>2</v>
      </c>
      <c r="LK336" s="31">
        <v>2</v>
      </c>
      <c r="LM336" s="31">
        <v>2</v>
      </c>
      <c r="LO336" s="31">
        <v>2</v>
      </c>
      <c r="LQ336" s="31">
        <v>2</v>
      </c>
      <c r="LS336" s="31">
        <v>2</v>
      </c>
      <c r="LU336" s="31">
        <v>2</v>
      </c>
      <c r="LW336" s="31">
        <v>2</v>
      </c>
      <c r="LY336" s="31">
        <v>2</v>
      </c>
      <c r="MA336" s="31">
        <v>2</v>
      </c>
      <c r="MC336" s="31">
        <v>2</v>
      </c>
      <c r="ME336" s="31">
        <v>2</v>
      </c>
      <c r="MG336" s="31">
        <v>2</v>
      </c>
      <c r="MI336" s="31">
        <v>2</v>
      </c>
      <c r="MK336" s="31">
        <v>2</v>
      </c>
      <c r="MM336" s="31">
        <v>2</v>
      </c>
      <c r="MO336" s="31">
        <v>2</v>
      </c>
      <c r="MQ336" s="31">
        <v>2</v>
      </c>
      <c r="MS336" s="31">
        <v>2</v>
      </c>
      <c r="MU336" s="31">
        <v>2</v>
      </c>
      <c r="MW336" s="31">
        <v>2</v>
      </c>
      <c r="MY336" s="31" t="s">
        <v>355</v>
      </c>
      <c r="NA336" s="31">
        <v>2</v>
      </c>
      <c r="NC336" s="31">
        <v>2</v>
      </c>
      <c r="NE336" s="31">
        <v>2</v>
      </c>
      <c r="NG336" s="31">
        <v>2</v>
      </c>
      <c r="NI336" s="31">
        <v>2</v>
      </c>
      <c r="NK336" s="31">
        <v>2</v>
      </c>
      <c r="NM336" s="31">
        <v>2</v>
      </c>
      <c r="NO336" s="31">
        <v>2</v>
      </c>
      <c r="NQ336" s="31">
        <v>2</v>
      </c>
      <c r="NS336" s="31">
        <v>2</v>
      </c>
      <c r="NU336" s="31">
        <v>2</v>
      </c>
      <c r="NW336" s="31">
        <v>2</v>
      </c>
      <c r="NY336" s="31">
        <v>2</v>
      </c>
      <c r="OA336" s="31">
        <v>2</v>
      </c>
      <c r="OC336" s="31">
        <v>2</v>
      </c>
      <c r="OE336" s="31">
        <v>2</v>
      </c>
      <c r="OG336" s="31">
        <v>2</v>
      </c>
      <c r="OI336" s="31">
        <v>2</v>
      </c>
      <c r="OK336" s="31">
        <v>2</v>
      </c>
      <c r="OM336" s="31">
        <v>2</v>
      </c>
      <c r="OO336" s="31">
        <v>2</v>
      </c>
      <c r="OQ336" s="31" t="s">
        <v>355</v>
      </c>
      <c r="OS336" s="31">
        <v>2</v>
      </c>
      <c r="OU336" s="31">
        <v>2</v>
      </c>
      <c r="OW336" s="31">
        <v>2</v>
      </c>
      <c r="OY336" s="31">
        <v>2</v>
      </c>
      <c r="PA336" s="31">
        <v>2</v>
      </c>
      <c r="PC336" s="31">
        <v>2</v>
      </c>
      <c r="PE336" s="31">
        <v>2</v>
      </c>
      <c r="PG336" s="31">
        <v>2</v>
      </c>
      <c r="PI336" s="31">
        <v>2</v>
      </c>
      <c r="PK336" s="31">
        <v>2</v>
      </c>
      <c r="PM336" s="31">
        <v>2</v>
      </c>
      <c r="PO336" s="31">
        <v>2</v>
      </c>
      <c r="PQ336" s="31">
        <v>2</v>
      </c>
      <c r="PS336" s="31">
        <v>2</v>
      </c>
      <c r="PU336" s="31">
        <v>2</v>
      </c>
      <c r="PW336" s="31">
        <v>2</v>
      </c>
      <c r="PY336" s="31">
        <v>2</v>
      </c>
      <c r="QA336" s="31">
        <v>2</v>
      </c>
      <c r="QC336" s="31">
        <v>2</v>
      </c>
      <c r="QE336" s="31">
        <v>2</v>
      </c>
      <c r="QG336" s="31">
        <v>2</v>
      </c>
      <c r="QI336" s="31" t="s">
        <v>355</v>
      </c>
      <c r="QK336" s="31">
        <v>1</v>
      </c>
      <c r="QL336" s="31">
        <v>2</v>
      </c>
      <c r="QM336" s="31">
        <v>2</v>
      </c>
      <c r="QN336" s="31">
        <v>2</v>
      </c>
      <c r="QO336" s="31">
        <v>2</v>
      </c>
      <c r="QP336" s="31">
        <v>2</v>
      </c>
      <c r="QQ336" s="31">
        <v>2</v>
      </c>
      <c r="QR336" s="31">
        <v>2</v>
      </c>
      <c r="QS336" s="31">
        <v>2</v>
      </c>
      <c r="QT336" s="31">
        <v>2</v>
      </c>
      <c r="QU336" s="31">
        <v>2</v>
      </c>
      <c r="QV336" s="31">
        <v>2</v>
      </c>
      <c r="QW336" s="31">
        <v>2</v>
      </c>
      <c r="QX336" s="31">
        <v>2</v>
      </c>
      <c r="QY336" s="31">
        <v>1</v>
      </c>
      <c r="QZ336" s="31">
        <v>2</v>
      </c>
      <c r="RA336" s="31">
        <v>2</v>
      </c>
      <c r="RB336" s="31">
        <v>2</v>
      </c>
      <c r="RC336" s="31">
        <v>2</v>
      </c>
      <c r="RD336" s="31">
        <v>2</v>
      </c>
      <c r="RE336" s="31">
        <v>2</v>
      </c>
      <c r="RF336" s="31">
        <v>2</v>
      </c>
      <c r="RG336" s="31">
        <v>2</v>
      </c>
      <c r="RH336" s="31">
        <v>1</v>
      </c>
      <c r="RI336" s="31">
        <v>2</v>
      </c>
      <c r="RJ336" s="31">
        <v>2</v>
      </c>
      <c r="RK336" s="31">
        <v>2</v>
      </c>
      <c r="RL336" s="31">
        <v>2</v>
      </c>
      <c r="RM336" s="31">
        <v>2</v>
      </c>
      <c r="RN336" s="31">
        <v>2</v>
      </c>
      <c r="RO336" s="31">
        <v>2</v>
      </c>
      <c r="RP336" s="31">
        <v>2</v>
      </c>
      <c r="RQ336" s="31">
        <v>2</v>
      </c>
      <c r="RR336" s="31">
        <v>2</v>
      </c>
      <c r="RS336" s="31">
        <v>2</v>
      </c>
      <c r="RT336" s="31" t="s">
        <v>362</v>
      </c>
      <c r="RU336" s="31" t="s">
        <v>362</v>
      </c>
      <c r="RV336" s="31" t="s">
        <v>362</v>
      </c>
      <c r="RW336" s="31" t="s">
        <v>362</v>
      </c>
      <c r="RX336" s="31">
        <v>5</v>
      </c>
      <c r="RY336" s="31">
        <v>2</v>
      </c>
      <c r="RZ336" s="31">
        <v>2</v>
      </c>
      <c r="SA336" s="31">
        <v>2</v>
      </c>
      <c r="SB336" s="31">
        <v>2</v>
      </c>
      <c r="SC336" s="31">
        <v>1</v>
      </c>
      <c r="SD336" s="31">
        <v>5</v>
      </c>
      <c r="SE336" s="31">
        <v>2</v>
      </c>
      <c r="SF336" s="31">
        <v>2</v>
      </c>
      <c r="SG336" s="31">
        <v>2</v>
      </c>
      <c r="SH336" s="31">
        <v>2</v>
      </c>
      <c r="SI336" s="31">
        <v>1</v>
      </c>
      <c r="SJ336" s="31">
        <v>2</v>
      </c>
      <c r="SK336" s="31">
        <v>2</v>
      </c>
      <c r="SL336" s="31">
        <v>2</v>
      </c>
      <c r="SM336" s="31" t="s">
        <v>1848</v>
      </c>
      <c r="SO336" s="31">
        <v>1</v>
      </c>
      <c r="SP336" s="31">
        <v>2</v>
      </c>
      <c r="SQ336" s="31">
        <v>2</v>
      </c>
      <c r="SR336" s="31">
        <v>2</v>
      </c>
      <c r="SS336" s="31">
        <v>2</v>
      </c>
      <c r="ST336" s="31">
        <v>2</v>
      </c>
      <c r="SU336" s="31">
        <v>2</v>
      </c>
      <c r="SV336" s="31">
        <v>2</v>
      </c>
      <c r="SW336" s="31" t="s">
        <v>1442</v>
      </c>
      <c r="SX336" s="31">
        <v>1</v>
      </c>
      <c r="SZ336" s="31">
        <v>2</v>
      </c>
      <c r="TA336" s="31">
        <v>2</v>
      </c>
      <c r="TB336" s="31">
        <v>2</v>
      </c>
      <c r="TC336" s="31">
        <v>1</v>
      </c>
      <c r="TD336" s="31">
        <v>1</v>
      </c>
      <c r="TE336" s="31">
        <v>1</v>
      </c>
      <c r="TF336" s="31">
        <v>1</v>
      </c>
      <c r="TG336" s="31">
        <v>1</v>
      </c>
      <c r="TH336" s="31" t="s">
        <v>1442</v>
      </c>
      <c r="TJ336" s="31" t="s">
        <v>1550</v>
      </c>
      <c r="TK336" s="31" t="s">
        <v>1442</v>
      </c>
      <c r="TL336" s="31" t="s">
        <v>1443</v>
      </c>
      <c r="TQ336" s="31">
        <v>14</v>
      </c>
      <c r="TS336" s="31">
        <v>2</v>
      </c>
      <c r="TT336" s="31">
        <v>2</v>
      </c>
      <c r="TU336" s="31">
        <v>2</v>
      </c>
      <c r="TV336" s="31">
        <v>1</v>
      </c>
      <c r="TW336" s="31">
        <v>1</v>
      </c>
      <c r="TX336" s="31">
        <v>1</v>
      </c>
      <c r="TY336" s="31">
        <v>1</v>
      </c>
      <c r="TZ336" s="31">
        <v>1</v>
      </c>
      <c r="UA336" s="31">
        <v>1</v>
      </c>
    </row>
    <row r="337" spans="1:547" s="31" customFormat="1" ht="13.5" customHeight="1">
      <c r="A337" s="31">
        <f t="shared" si="5"/>
        <v>335</v>
      </c>
      <c r="B337" s="31">
        <v>336</v>
      </c>
      <c r="C337" s="31">
        <v>6</v>
      </c>
      <c r="D337" s="31" t="s">
        <v>1543</v>
      </c>
      <c r="E337" s="31" t="s">
        <v>1849</v>
      </c>
      <c r="H337" s="31">
        <v>42240</v>
      </c>
      <c r="I337" s="31">
        <v>19580</v>
      </c>
      <c r="J337" s="31">
        <v>1</v>
      </c>
      <c r="K337" s="31">
        <v>1</v>
      </c>
      <c r="L337" s="31">
        <v>2</v>
      </c>
      <c r="M337" s="31">
        <v>1</v>
      </c>
      <c r="N337" s="31">
        <v>2</v>
      </c>
      <c r="O337" s="31">
        <v>1</v>
      </c>
      <c r="P337" s="31">
        <v>2</v>
      </c>
      <c r="Q337" s="31">
        <v>1</v>
      </c>
      <c r="R337" s="31">
        <v>39965</v>
      </c>
      <c r="S337" s="31">
        <v>40057</v>
      </c>
      <c r="T337" s="31">
        <v>42217</v>
      </c>
      <c r="W337" s="31">
        <v>1</v>
      </c>
      <c r="X337" s="31">
        <v>2</v>
      </c>
      <c r="Y337" s="31">
        <v>2</v>
      </c>
      <c r="Z337" s="31">
        <v>2</v>
      </c>
      <c r="AA337" s="31">
        <v>2</v>
      </c>
      <c r="AB337" s="31">
        <v>2</v>
      </c>
      <c r="AC337" s="31">
        <v>2</v>
      </c>
      <c r="AD337" s="31">
        <v>1</v>
      </c>
      <c r="AE337" s="31">
        <v>3</v>
      </c>
      <c r="AF337" s="31">
        <v>1</v>
      </c>
      <c r="AG337" s="31">
        <v>2</v>
      </c>
      <c r="AH337" s="31">
        <v>2</v>
      </c>
      <c r="AI337" s="31">
        <v>6</v>
      </c>
      <c r="AJ337" s="31">
        <v>2</v>
      </c>
      <c r="AK337" s="31">
        <v>4</v>
      </c>
      <c r="AL337" s="31">
        <v>2</v>
      </c>
      <c r="AN337" s="31">
        <v>1</v>
      </c>
      <c r="AO337" s="31">
        <v>2</v>
      </c>
      <c r="AP337" s="31">
        <v>1</v>
      </c>
      <c r="AQ337" s="31">
        <v>2</v>
      </c>
      <c r="AR337" s="31">
        <v>2</v>
      </c>
      <c r="AS337" s="31">
        <v>2</v>
      </c>
      <c r="AT337" s="31">
        <v>2</v>
      </c>
      <c r="AU337" s="31">
        <v>2</v>
      </c>
      <c r="AW337" s="31">
        <v>1</v>
      </c>
      <c r="AX337" s="31">
        <v>1</v>
      </c>
      <c r="AY337" s="31">
        <v>1</v>
      </c>
      <c r="AZ337" s="31">
        <v>2</v>
      </c>
      <c r="BA337" s="31">
        <v>2</v>
      </c>
      <c r="BB337" s="31">
        <v>2</v>
      </c>
      <c r="BD337" s="31">
        <v>1</v>
      </c>
      <c r="BE337" s="31">
        <v>1</v>
      </c>
      <c r="BF337" s="31">
        <v>1</v>
      </c>
      <c r="BG337" s="31">
        <v>2</v>
      </c>
      <c r="BH337" s="31">
        <v>2</v>
      </c>
      <c r="BI337" s="31">
        <v>2</v>
      </c>
      <c r="BK337" s="31">
        <v>2</v>
      </c>
      <c r="BL337" s="31">
        <v>2</v>
      </c>
      <c r="BM337" s="31">
        <v>2</v>
      </c>
      <c r="BN337" s="31">
        <v>2</v>
      </c>
      <c r="BO337" s="31">
        <v>2</v>
      </c>
      <c r="BP337" s="31">
        <v>2</v>
      </c>
      <c r="BR337" s="31">
        <v>2</v>
      </c>
      <c r="BT337" s="31">
        <v>2</v>
      </c>
      <c r="BU337" s="31">
        <v>2</v>
      </c>
      <c r="BV337" s="31">
        <v>2</v>
      </c>
      <c r="BW337" s="31">
        <v>2</v>
      </c>
      <c r="BX337" s="31">
        <v>2</v>
      </c>
      <c r="BY337" s="31">
        <v>1</v>
      </c>
      <c r="BZ337" s="31">
        <v>2</v>
      </c>
      <c r="CA337" s="31">
        <v>2</v>
      </c>
      <c r="CB337" s="31">
        <v>2</v>
      </c>
      <c r="CC337" s="31">
        <v>2</v>
      </c>
      <c r="CD337" s="31">
        <v>1</v>
      </c>
      <c r="CH337" s="31">
        <v>1</v>
      </c>
      <c r="CM337" s="31">
        <v>25</v>
      </c>
      <c r="CN337" s="31">
        <v>19</v>
      </c>
      <c r="CO337" s="31">
        <v>1</v>
      </c>
      <c r="CP337" s="31">
        <v>8</v>
      </c>
      <c r="CQ337" s="31">
        <v>13</v>
      </c>
      <c r="DA337" s="31">
        <v>4</v>
      </c>
      <c r="DB337" s="31">
        <v>1</v>
      </c>
      <c r="DC337" s="31">
        <v>60</v>
      </c>
      <c r="DD337" s="31">
        <v>2</v>
      </c>
      <c r="DE337" s="31">
        <v>12</v>
      </c>
      <c r="DF337" s="31">
        <v>4</v>
      </c>
      <c r="DG337" s="31">
        <v>4</v>
      </c>
      <c r="DH337" s="31">
        <v>4</v>
      </c>
      <c r="DI337" s="31">
        <v>3</v>
      </c>
      <c r="DJ337" s="31">
        <v>3</v>
      </c>
      <c r="DK337" s="31">
        <v>3</v>
      </c>
      <c r="DL337" s="31">
        <v>3</v>
      </c>
      <c r="DM337" s="31">
        <v>2</v>
      </c>
      <c r="DN337" s="31">
        <v>2</v>
      </c>
      <c r="DO337" s="31">
        <v>4</v>
      </c>
      <c r="DP337" s="31">
        <v>4</v>
      </c>
      <c r="DQ337" s="31">
        <v>4</v>
      </c>
      <c r="DR337" s="31">
        <v>40</v>
      </c>
      <c r="DS337" s="31">
        <v>0.107032967032967</v>
      </c>
      <c r="DT337" s="31">
        <v>106</v>
      </c>
      <c r="DU337" s="31">
        <v>26</v>
      </c>
      <c r="DV337" s="31">
        <v>190</v>
      </c>
      <c r="DW337" s="31" t="s">
        <v>1545</v>
      </c>
      <c r="EB337" s="31">
        <v>0.78</v>
      </c>
      <c r="EC337" s="31">
        <v>0.5</v>
      </c>
      <c r="ED337" s="31">
        <v>0.9</v>
      </c>
      <c r="EE337" s="31" t="s">
        <v>1546</v>
      </c>
      <c r="EF337" s="31">
        <v>212</v>
      </c>
      <c r="EG337" s="31">
        <v>0</v>
      </c>
      <c r="EH337" s="31">
        <v>200</v>
      </c>
      <c r="EI337" s="31" t="s">
        <v>1546</v>
      </c>
      <c r="EJ337" s="31">
        <v>55</v>
      </c>
      <c r="EK337" s="31">
        <v>40</v>
      </c>
      <c r="EM337" s="31" t="s">
        <v>1546</v>
      </c>
      <c r="EN337" s="31">
        <v>141</v>
      </c>
      <c r="EO337" s="31">
        <v>60</v>
      </c>
      <c r="EP337" s="31">
        <v>130</v>
      </c>
      <c r="EQ337" s="31" t="s">
        <v>1546</v>
      </c>
      <c r="ER337" s="31">
        <v>80</v>
      </c>
      <c r="ES337" s="31">
        <v>35</v>
      </c>
      <c r="ET337" s="31">
        <v>150</v>
      </c>
      <c r="EU337" s="31" t="s">
        <v>1546</v>
      </c>
      <c r="EV337" s="31">
        <v>1</v>
      </c>
      <c r="EW337" s="31">
        <v>1</v>
      </c>
      <c r="EX337" s="31">
        <v>2</v>
      </c>
      <c r="EY337" s="31">
        <v>2</v>
      </c>
      <c r="EZ337" s="31">
        <v>1</v>
      </c>
      <c r="FA337" s="31">
        <v>1</v>
      </c>
      <c r="FB337" s="31">
        <v>1</v>
      </c>
      <c r="FC337" s="31">
        <v>3</v>
      </c>
      <c r="FD337" s="31">
        <v>101</v>
      </c>
      <c r="FE337" s="31">
        <v>97.5</v>
      </c>
      <c r="FF337" s="31">
        <v>0.307</v>
      </c>
      <c r="FG337" s="31">
        <v>0.36799999999999899</v>
      </c>
      <c r="FI337" s="31">
        <v>93.81</v>
      </c>
      <c r="FJ337" s="31">
        <v>1.35</v>
      </c>
      <c r="FK337" s="31">
        <v>2</v>
      </c>
      <c r="FL337" s="31">
        <v>2</v>
      </c>
      <c r="FM337" s="31">
        <v>2</v>
      </c>
      <c r="FN337" s="31">
        <v>2</v>
      </c>
      <c r="FO337" s="31">
        <v>2</v>
      </c>
      <c r="FP337" s="31">
        <v>2</v>
      </c>
      <c r="FQ337" s="31">
        <v>2</v>
      </c>
      <c r="FR337" s="31">
        <v>2</v>
      </c>
      <c r="FS337" s="31">
        <v>4</v>
      </c>
      <c r="FT337" s="31">
        <v>2</v>
      </c>
      <c r="FU337" s="31">
        <v>2</v>
      </c>
      <c r="FV337" s="31">
        <v>2</v>
      </c>
      <c r="FW337" s="31">
        <v>1</v>
      </c>
      <c r="FX337" s="31">
        <v>1</v>
      </c>
      <c r="FY337" s="31">
        <v>2</v>
      </c>
      <c r="GA337" s="31">
        <v>2</v>
      </c>
      <c r="GB337" s="31">
        <v>2</v>
      </c>
      <c r="GC337" s="31">
        <v>2</v>
      </c>
      <c r="GE337" s="31">
        <v>2</v>
      </c>
      <c r="GH337" s="31">
        <v>2</v>
      </c>
      <c r="GJ337" s="31">
        <v>2</v>
      </c>
      <c r="GL337" s="31">
        <v>2</v>
      </c>
      <c r="GO337" s="31">
        <v>2</v>
      </c>
      <c r="GQ337" s="31">
        <v>2</v>
      </c>
      <c r="GS337" s="31">
        <v>2</v>
      </c>
      <c r="GU337" s="31">
        <v>2</v>
      </c>
      <c r="GW337" s="31">
        <v>2</v>
      </c>
      <c r="HB337" s="31" t="s">
        <v>355</v>
      </c>
      <c r="HM337" s="31">
        <v>2</v>
      </c>
      <c r="HP337" s="31">
        <v>2</v>
      </c>
      <c r="HQ337" s="31">
        <v>2</v>
      </c>
      <c r="HR337" s="31">
        <v>2</v>
      </c>
      <c r="HS337" s="31">
        <v>2</v>
      </c>
      <c r="HT337" s="31">
        <v>2</v>
      </c>
      <c r="HU337" s="31">
        <v>2</v>
      </c>
      <c r="HV337" s="31">
        <v>2</v>
      </c>
      <c r="HZ337" s="31">
        <v>2</v>
      </c>
      <c r="IA337" s="31">
        <v>2</v>
      </c>
      <c r="IB337" s="31">
        <v>2</v>
      </c>
      <c r="IC337" s="31">
        <v>2</v>
      </c>
      <c r="ID337" s="31">
        <v>2</v>
      </c>
      <c r="IE337" s="31">
        <v>2</v>
      </c>
      <c r="IF337" s="31">
        <v>2</v>
      </c>
      <c r="IJ337" s="31">
        <v>2</v>
      </c>
      <c r="IK337" s="31">
        <v>2</v>
      </c>
      <c r="IL337" s="31">
        <v>2</v>
      </c>
      <c r="IM337" s="31">
        <v>2</v>
      </c>
      <c r="IN337" s="31">
        <v>2</v>
      </c>
      <c r="IO337" s="31">
        <v>2</v>
      </c>
      <c r="IP337" s="31">
        <v>2</v>
      </c>
      <c r="IT337" s="31">
        <v>2</v>
      </c>
      <c r="IU337" s="31">
        <v>2</v>
      </c>
      <c r="IV337" s="31">
        <v>2</v>
      </c>
      <c r="IW337" s="31">
        <v>2</v>
      </c>
      <c r="IX337" s="31">
        <v>2</v>
      </c>
      <c r="IY337" s="31">
        <v>2</v>
      </c>
      <c r="IZ337" s="31">
        <v>2</v>
      </c>
      <c r="JD337" s="31">
        <v>2</v>
      </c>
      <c r="JE337" s="31">
        <v>2</v>
      </c>
      <c r="JF337" s="31">
        <v>2</v>
      </c>
      <c r="JG337" s="31">
        <v>2</v>
      </c>
      <c r="JH337" s="31">
        <v>2</v>
      </c>
      <c r="JI337" s="31">
        <v>2</v>
      </c>
      <c r="JJ337" s="31">
        <v>2</v>
      </c>
      <c r="JZ337" s="31">
        <v>2</v>
      </c>
      <c r="KB337" s="31">
        <v>78</v>
      </c>
      <c r="KC337" s="31">
        <v>2</v>
      </c>
      <c r="KD337" s="31" t="s">
        <v>1811</v>
      </c>
      <c r="KE337" s="31">
        <v>89</v>
      </c>
      <c r="LC337" s="31">
        <v>2</v>
      </c>
      <c r="LE337" s="31" t="s">
        <v>1615</v>
      </c>
      <c r="LF337" s="31">
        <v>2</v>
      </c>
      <c r="LG337" s="31">
        <v>2</v>
      </c>
      <c r="LH337" s="31">
        <v>2</v>
      </c>
      <c r="LI337" s="31">
        <v>2</v>
      </c>
      <c r="LK337" s="31">
        <v>2</v>
      </c>
      <c r="LM337" s="31">
        <v>2</v>
      </c>
      <c r="LO337" s="31">
        <v>2</v>
      </c>
      <c r="LQ337" s="31">
        <v>2</v>
      </c>
      <c r="LS337" s="31">
        <v>2</v>
      </c>
      <c r="LU337" s="31">
        <v>2</v>
      </c>
      <c r="LW337" s="31">
        <v>2</v>
      </c>
      <c r="LY337" s="31">
        <v>2</v>
      </c>
      <c r="MA337" s="31">
        <v>2</v>
      </c>
      <c r="MC337" s="31">
        <v>2</v>
      </c>
      <c r="ME337" s="31">
        <v>2</v>
      </c>
      <c r="MG337" s="31">
        <v>2</v>
      </c>
      <c r="MI337" s="31">
        <v>2</v>
      </c>
      <c r="MK337" s="31">
        <v>2</v>
      </c>
      <c r="MM337" s="31">
        <v>2</v>
      </c>
      <c r="MO337" s="31">
        <v>2</v>
      </c>
      <c r="MQ337" s="31">
        <v>2</v>
      </c>
      <c r="MS337" s="31">
        <v>2</v>
      </c>
      <c r="MU337" s="31">
        <v>2</v>
      </c>
      <c r="MW337" s="31">
        <v>2</v>
      </c>
      <c r="MY337" s="31" t="s">
        <v>355</v>
      </c>
      <c r="NA337" s="31">
        <v>2</v>
      </c>
      <c r="NC337" s="31">
        <v>2</v>
      </c>
      <c r="NE337" s="31">
        <v>2</v>
      </c>
      <c r="NG337" s="31">
        <v>2</v>
      </c>
      <c r="NI337" s="31">
        <v>2</v>
      </c>
      <c r="NK337" s="31">
        <v>2</v>
      </c>
      <c r="NM337" s="31">
        <v>2</v>
      </c>
      <c r="NO337" s="31">
        <v>2</v>
      </c>
      <c r="NQ337" s="31">
        <v>2</v>
      </c>
      <c r="NS337" s="31">
        <v>2</v>
      </c>
      <c r="NU337" s="31">
        <v>2</v>
      </c>
      <c r="NW337" s="31">
        <v>2</v>
      </c>
      <c r="NY337" s="31">
        <v>2</v>
      </c>
      <c r="OA337" s="31">
        <v>2</v>
      </c>
      <c r="OC337" s="31">
        <v>2</v>
      </c>
      <c r="OE337" s="31">
        <v>2</v>
      </c>
      <c r="OG337" s="31">
        <v>2</v>
      </c>
      <c r="OI337" s="31">
        <v>2</v>
      </c>
      <c r="OK337" s="31">
        <v>2</v>
      </c>
      <c r="OM337" s="31">
        <v>2</v>
      </c>
      <c r="OO337" s="31">
        <v>2</v>
      </c>
      <c r="OQ337" s="31" t="s">
        <v>355</v>
      </c>
      <c r="OS337" s="31">
        <v>2</v>
      </c>
      <c r="OU337" s="31">
        <v>2</v>
      </c>
      <c r="OW337" s="31">
        <v>2</v>
      </c>
      <c r="OY337" s="31">
        <v>2</v>
      </c>
      <c r="PA337" s="31">
        <v>2</v>
      </c>
      <c r="PC337" s="31">
        <v>2</v>
      </c>
      <c r="PE337" s="31">
        <v>2</v>
      </c>
      <c r="PG337" s="31">
        <v>2</v>
      </c>
      <c r="PI337" s="31">
        <v>2</v>
      </c>
      <c r="PK337" s="31">
        <v>2</v>
      </c>
      <c r="PM337" s="31">
        <v>2</v>
      </c>
      <c r="PO337" s="31">
        <v>2</v>
      </c>
      <c r="PQ337" s="31">
        <v>2</v>
      </c>
      <c r="PS337" s="31">
        <v>2</v>
      </c>
      <c r="PU337" s="31">
        <v>2</v>
      </c>
      <c r="PW337" s="31">
        <v>2</v>
      </c>
      <c r="PY337" s="31">
        <v>2</v>
      </c>
      <c r="QA337" s="31">
        <v>2</v>
      </c>
      <c r="QC337" s="31">
        <v>2</v>
      </c>
      <c r="QE337" s="31">
        <v>2</v>
      </c>
      <c r="QG337" s="31">
        <v>2</v>
      </c>
      <c r="QI337" s="31" t="s">
        <v>355</v>
      </c>
      <c r="QK337" s="31">
        <v>1</v>
      </c>
      <c r="QL337" s="31">
        <v>2</v>
      </c>
      <c r="QM337" s="31">
        <v>2</v>
      </c>
      <c r="QN337" s="31">
        <v>2</v>
      </c>
      <c r="QO337" s="31">
        <v>2</v>
      </c>
      <c r="QP337" s="31">
        <v>2</v>
      </c>
      <c r="QQ337" s="31">
        <v>2</v>
      </c>
      <c r="QR337" s="31">
        <v>2</v>
      </c>
      <c r="QS337" s="31">
        <v>2</v>
      </c>
      <c r="QT337" s="31">
        <v>2</v>
      </c>
      <c r="QU337" s="31">
        <v>2</v>
      </c>
      <c r="QV337" s="31">
        <v>2</v>
      </c>
      <c r="QW337" s="31">
        <v>2</v>
      </c>
      <c r="QX337" s="31">
        <v>2</v>
      </c>
      <c r="QY337" s="31">
        <v>2</v>
      </c>
      <c r="QZ337" s="31">
        <v>2</v>
      </c>
      <c r="RA337" s="31">
        <v>2</v>
      </c>
      <c r="RB337" s="31">
        <v>2</v>
      </c>
      <c r="RC337" s="31">
        <v>2</v>
      </c>
      <c r="RD337" s="31">
        <v>2</v>
      </c>
      <c r="RE337" s="31">
        <v>2</v>
      </c>
      <c r="RF337" s="31">
        <v>2</v>
      </c>
      <c r="RG337" s="31">
        <v>2</v>
      </c>
      <c r="RH337" s="31">
        <v>2</v>
      </c>
      <c r="RI337" s="31">
        <v>2</v>
      </c>
      <c r="RJ337" s="31">
        <v>2</v>
      </c>
      <c r="RK337" s="31">
        <v>2</v>
      </c>
      <c r="RL337" s="31">
        <v>2</v>
      </c>
      <c r="RM337" s="31">
        <v>2</v>
      </c>
      <c r="RN337" s="31">
        <v>2</v>
      </c>
      <c r="RO337" s="31">
        <v>2</v>
      </c>
      <c r="RP337" s="31">
        <v>2</v>
      </c>
      <c r="RQ337" s="31">
        <v>2</v>
      </c>
      <c r="RR337" s="31">
        <v>2</v>
      </c>
      <c r="RS337" s="31">
        <v>2</v>
      </c>
      <c r="RT337" s="31" t="s">
        <v>362</v>
      </c>
      <c r="RU337" s="31" t="s">
        <v>1850</v>
      </c>
      <c r="RX337" s="31">
        <v>5</v>
      </c>
      <c r="RY337" s="31">
        <v>2</v>
      </c>
      <c r="RZ337" s="31">
        <v>2</v>
      </c>
      <c r="SA337" s="31">
        <v>2</v>
      </c>
      <c r="SB337" s="31">
        <v>2</v>
      </c>
      <c r="SC337" s="31">
        <v>2</v>
      </c>
      <c r="SD337" s="31">
        <v>5</v>
      </c>
      <c r="SE337" s="31">
        <v>2</v>
      </c>
      <c r="SF337" s="31">
        <v>2</v>
      </c>
      <c r="SG337" s="31">
        <v>2</v>
      </c>
      <c r="SH337" s="31">
        <v>2</v>
      </c>
      <c r="SI337" s="31">
        <v>2</v>
      </c>
      <c r="SJ337" s="31">
        <v>2</v>
      </c>
      <c r="SK337" s="31">
        <v>2</v>
      </c>
      <c r="SL337" s="31">
        <v>2</v>
      </c>
      <c r="SM337" s="31" t="s">
        <v>1550</v>
      </c>
      <c r="SO337" s="31">
        <v>2</v>
      </c>
      <c r="SP337" s="31">
        <v>2</v>
      </c>
      <c r="SQ337" s="31">
        <v>1</v>
      </c>
      <c r="SR337" s="31">
        <v>2</v>
      </c>
      <c r="SS337" s="31">
        <v>2</v>
      </c>
      <c r="ST337" s="31">
        <v>2</v>
      </c>
      <c r="SU337" s="31">
        <v>2</v>
      </c>
      <c r="SV337" s="31">
        <v>2</v>
      </c>
      <c r="SW337" s="31" t="s">
        <v>1851</v>
      </c>
      <c r="SX337" s="31">
        <v>12</v>
      </c>
      <c r="SZ337" s="31">
        <v>2</v>
      </c>
      <c r="TA337" s="31">
        <v>2</v>
      </c>
      <c r="TB337" s="31">
        <v>2</v>
      </c>
      <c r="TC337" s="31">
        <v>2</v>
      </c>
      <c r="TD337" s="31">
        <v>2</v>
      </c>
      <c r="TE337" s="31">
        <v>2</v>
      </c>
      <c r="TF337" s="31">
        <v>1</v>
      </c>
      <c r="TG337" s="31">
        <v>2</v>
      </c>
      <c r="TH337" s="31" t="s">
        <v>1442</v>
      </c>
      <c r="TJ337" s="31" t="s">
        <v>1852</v>
      </c>
      <c r="TK337" s="31" t="s">
        <v>1851</v>
      </c>
      <c r="TL337" s="31" t="s">
        <v>1851</v>
      </c>
      <c r="TM337" s="31" t="s">
        <v>1845</v>
      </c>
      <c r="TQ337" s="31">
        <v>71</v>
      </c>
      <c r="TS337" s="31">
        <v>2</v>
      </c>
      <c r="TT337" s="31">
        <v>2</v>
      </c>
      <c r="TU337" s="31">
        <v>2</v>
      </c>
      <c r="TV337" s="31">
        <v>1</v>
      </c>
      <c r="TW337" s="31">
        <v>2</v>
      </c>
      <c r="TX337" s="31">
        <v>2</v>
      </c>
      <c r="TY337" s="31">
        <v>2</v>
      </c>
      <c r="TZ337" s="31">
        <v>1</v>
      </c>
      <c r="UA337" s="31">
        <v>1</v>
      </c>
    </row>
    <row r="338" spans="1:547" s="31" customFormat="1" ht="13.5" customHeight="1">
      <c r="A338" s="31">
        <f t="shared" si="5"/>
        <v>336</v>
      </c>
      <c r="B338" s="31">
        <v>337</v>
      </c>
      <c r="C338" s="31">
        <v>1</v>
      </c>
      <c r="D338" s="31" t="s">
        <v>1543</v>
      </c>
      <c r="E338" s="31" t="s">
        <v>1853</v>
      </c>
      <c r="H338" s="31">
        <v>42254</v>
      </c>
      <c r="I338" s="31">
        <v>21012</v>
      </c>
      <c r="J338" s="31">
        <v>2</v>
      </c>
      <c r="K338" s="31">
        <v>1</v>
      </c>
      <c r="L338" s="31">
        <v>4</v>
      </c>
      <c r="M338" s="31">
        <v>1</v>
      </c>
      <c r="N338" s="31">
        <v>4</v>
      </c>
      <c r="O338" s="31">
        <v>1</v>
      </c>
      <c r="P338" s="31">
        <v>4</v>
      </c>
      <c r="Q338" s="31">
        <v>1</v>
      </c>
      <c r="R338" s="31">
        <v>41030</v>
      </c>
      <c r="S338" s="31">
        <v>41334</v>
      </c>
      <c r="T338" s="31">
        <v>41671</v>
      </c>
      <c r="W338" s="31">
        <v>2</v>
      </c>
      <c r="X338" s="31">
        <v>1</v>
      </c>
      <c r="Y338" s="31">
        <v>2</v>
      </c>
      <c r="Z338" s="31">
        <v>2</v>
      </c>
      <c r="AA338" s="31">
        <v>2</v>
      </c>
      <c r="AB338" s="31">
        <v>2</v>
      </c>
      <c r="AC338" s="31">
        <v>2</v>
      </c>
      <c r="AD338" s="31">
        <v>1</v>
      </c>
      <c r="AE338" s="31">
        <v>1</v>
      </c>
      <c r="AH338" s="31">
        <v>2</v>
      </c>
      <c r="AI338" s="31">
        <v>2</v>
      </c>
      <c r="AJ338" s="31">
        <v>2</v>
      </c>
      <c r="AK338" s="31">
        <v>4</v>
      </c>
      <c r="AL338" s="31">
        <v>2</v>
      </c>
      <c r="AN338" s="31">
        <v>1</v>
      </c>
      <c r="AO338" s="31">
        <v>2</v>
      </c>
      <c r="AP338" s="31">
        <v>1</v>
      </c>
      <c r="AQ338" s="31">
        <v>2</v>
      </c>
      <c r="AR338" s="31">
        <v>2</v>
      </c>
      <c r="AS338" s="31">
        <v>2</v>
      </c>
      <c r="AT338" s="31">
        <v>2</v>
      </c>
      <c r="AU338" s="31">
        <v>2</v>
      </c>
      <c r="AW338" s="31">
        <v>1</v>
      </c>
      <c r="AX338" s="31">
        <v>1</v>
      </c>
      <c r="AY338" s="31">
        <v>1</v>
      </c>
      <c r="AZ338" s="31">
        <v>1</v>
      </c>
      <c r="BA338" s="31">
        <v>1</v>
      </c>
      <c r="BB338" s="31">
        <v>2</v>
      </c>
      <c r="BD338" s="31">
        <v>1</v>
      </c>
      <c r="BE338" s="31">
        <v>1</v>
      </c>
      <c r="BF338" s="31">
        <v>1</v>
      </c>
      <c r="BG338" s="31">
        <v>1</v>
      </c>
      <c r="BH338" s="31">
        <v>1</v>
      </c>
      <c r="BI338" s="31">
        <v>2</v>
      </c>
      <c r="BK338" s="31">
        <v>1</v>
      </c>
      <c r="BL338" s="31">
        <v>2</v>
      </c>
      <c r="BM338" s="31">
        <v>2</v>
      </c>
      <c r="BN338" s="31">
        <v>2</v>
      </c>
      <c r="BO338" s="31">
        <v>2</v>
      </c>
      <c r="BP338" s="31">
        <v>2</v>
      </c>
      <c r="BQ338" s="31">
        <v>1</v>
      </c>
      <c r="BT338" s="31">
        <v>1</v>
      </c>
      <c r="BU338" s="31">
        <v>2</v>
      </c>
      <c r="BV338" s="31">
        <v>2</v>
      </c>
      <c r="BW338" s="31">
        <v>2</v>
      </c>
      <c r="BX338" s="31">
        <v>2</v>
      </c>
      <c r="BY338" s="31">
        <v>1</v>
      </c>
      <c r="BZ338" s="31">
        <v>2</v>
      </c>
      <c r="CA338" s="31">
        <v>2</v>
      </c>
      <c r="CB338" s="31">
        <v>2</v>
      </c>
      <c r="CC338" s="31">
        <v>2</v>
      </c>
      <c r="CD338" s="31">
        <v>1</v>
      </c>
      <c r="CH338" s="31">
        <v>2</v>
      </c>
      <c r="CM338" s="31">
        <v>1</v>
      </c>
      <c r="CN338" s="31">
        <v>5</v>
      </c>
      <c r="CO338" s="31">
        <v>11</v>
      </c>
      <c r="CP338" s="31">
        <v>16</v>
      </c>
      <c r="CQ338" s="31">
        <v>21</v>
      </c>
      <c r="DA338" s="31">
        <v>1</v>
      </c>
      <c r="DB338" s="31">
        <v>2</v>
      </c>
      <c r="DC338" s="31">
        <v>12</v>
      </c>
      <c r="DD338" s="31">
        <v>4</v>
      </c>
      <c r="DE338" s="31">
        <v>6</v>
      </c>
      <c r="DF338" s="31">
        <v>1</v>
      </c>
      <c r="DG338" s="31">
        <v>1</v>
      </c>
      <c r="DH338" s="31">
        <v>2</v>
      </c>
      <c r="DI338" s="31">
        <v>3</v>
      </c>
      <c r="DJ338" s="31">
        <v>1</v>
      </c>
      <c r="DK338" s="31">
        <v>1</v>
      </c>
      <c r="DL338" s="31">
        <v>2</v>
      </c>
      <c r="DM338" s="31">
        <v>2</v>
      </c>
      <c r="DN338" s="31">
        <v>1</v>
      </c>
      <c r="DO338" s="31">
        <v>3</v>
      </c>
      <c r="DP338" s="31">
        <v>4</v>
      </c>
      <c r="DQ338" s="31">
        <v>2</v>
      </c>
      <c r="DR338" s="31">
        <v>23</v>
      </c>
      <c r="DS338" s="31">
        <v>0.62168096405228701</v>
      </c>
      <c r="EB338" s="31">
        <v>0.9</v>
      </c>
      <c r="EC338" s="31">
        <v>0.6</v>
      </c>
      <c r="ED338" s="31">
        <v>1.2</v>
      </c>
      <c r="EE338" s="31" t="s">
        <v>1546</v>
      </c>
      <c r="EF338" s="31">
        <v>229</v>
      </c>
      <c r="EG338" s="31">
        <v>0</v>
      </c>
      <c r="EH338" s="31">
        <v>200</v>
      </c>
      <c r="EI338" s="31" t="s">
        <v>1546</v>
      </c>
      <c r="ER338" s="31">
        <v>84</v>
      </c>
      <c r="ES338" s="31">
        <v>35</v>
      </c>
      <c r="ET338" s="31">
        <v>150</v>
      </c>
      <c r="EU338" s="31" t="s">
        <v>1546</v>
      </c>
      <c r="EV338" s="31">
        <v>2</v>
      </c>
      <c r="EW338" s="31">
        <v>2</v>
      </c>
      <c r="EX338" s="31">
        <v>2</v>
      </c>
      <c r="EY338" s="31">
        <v>2</v>
      </c>
      <c r="EZ338" s="31">
        <v>1</v>
      </c>
      <c r="FA338" s="31">
        <v>1</v>
      </c>
      <c r="FD338" s="31">
        <v>42</v>
      </c>
      <c r="FE338" s="31">
        <v>40</v>
      </c>
      <c r="FF338" s="31">
        <v>0.45</v>
      </c>
      <c r="FG338" s="31">
        <v>0.432</v>
      </c>
      <c r="FK338" s="31">
        <v>2</v>
      </c>
      <c r="FL338" s="31">
        <v>2</v>
      </c>
      <c r="FM338" s="31">
        <v>2</v>
      </c>
      <c r="FN338" s="31">
        <v>2</v>
      </c>
      <c r="FO338" s="31">
        <v>2</v>
      </c>
      <c r="FP338" s="31">
        <v>2</v>
      </c>
      <c r="FQ338" s="31">
        <v>2</v>
      </c>
      <c r="FR338" s="31">
        <v>2</v>
      </c>
      <c r="FS338" s="31">
        <v>4</v>
      </c>
      <c r="FT338" s="31">
        <v>2</v>
      </c>
      <c r="FU338" s="31">
        <v>2</v>
      </c>
      <c r="FV338" s="31">
        <v>2</v>
      </c>
      <c r="FW338" s="31">
        <v>1</v>
      </c>
      <c r="FX338" s="31">
        <v>1</v>
      </c>
      <c r="FY338" s="31">
        <v>2</v>
      </c>
      <c r="GA338" s="31">
        <v>2</v>
      </c>
      <c r="GB338" s="31">
        <v>2</v>
      </c>
      <c r="GC338" s="31">
        <v>2</v>
      </c>
      <c r="GE338" s="31">
        <v>2</v>
      </c>
      <c r="GH338" s="31">
        <v>2</v>
      </c>
      <c r="GJ338" s="31">
        <v>2</v>
      </c>
      <c r="GL338" s="31">
        <v>1</v>
      </c>
      <c r="GM338" s="31">
        <v>41699</v>
      </c>
      <c r="GO338" s="31">
        <v>2</v>
      </c>
      <c r="GQ338" s="31">
        <v>2</v>
      </c>
      <c r="GS338" s="31">
        <v>2</v>
      </c>
      <c r="GU338" s="31">
        <v>2</v>
      </c>
      <c r="GW338" s="31">
        <v>2</v>
      </c>
      <c r="GY338" s="31">
        <v>2</v>
      </c>
      <c r="HA338" s="31">
        <v>2</v>
      </c>
      <c r="HB338" s="31" t="s">
        <v>355</v>
      </c>
      <c r="HM338" s="31">
        <v>2</v>
      </c>
      <c r="HP338" s="31">
        <v>2</v>
      </c>
      <c r="HQ338" s="31">
        <v>2</v>
      </c>
      <c r="HR338" s="31">
        <v>2</v>
      </c>
      <c r="HS338" s="31">
        <v>2</v>
      </c>
      <c r="HT338" s="31">
        <v>2</v>
      </c>
      <c r="HU338" s="31">
        <v>2</v>
      </c>
      <c r="HV338" s="31">
        <v>2</v>
      </c>
      <c r="HZ338" s="31">
        <v>2</v>
      </c>
      <c r="IA338" s="31">
        <v>2</v>
      </c>
      <c r="IB338" s="31">
        <v>2</v>
      </c>
      <c r="IC338" s="31">
        <v>2</v>
      </c>
      <c r="ID338" s="31">
        <v>2</v>
      </c>
      <c r="IE338" s="31">
        <v>2</v>
      </c>
      <c r="IF338" s="31">
        <v>2</v>
      </c>
      <c r="IJ338" s="31">
        <v>2</v>
      </c>
      <c r="IK338" s="31">
        <v>2</v>
      </c>
      <c r="IL338" s="31">
        <v>2</v>
      </c>
      <c r="IM338" s="31">
        <v>2</v>
      </c>
      <c r="IN338" s="31">
        <v>2</v>
      </c>
      <c r="IO338" s="31">
        <v>2</v>
      </c>
      <c r="IP338" s="31">
        <v>2</v>
      </c>
      <c r="IT338" s="31">
        <v>2</v>
      </c>
      <c r="IU338" s="31">
        <v>2</v>
      </c>
      <c r="IV338" s="31">
        <v>2</v>
      </c>
      <c r="IW338" s="31">
        <v>2</v>
      </c>
      <c r="IX338" s="31">
        <v>2</v>
      </c>
      <c r="IY338" s="31">
        <v>2</v>
      </c>
      <c r="IZ338" s="31">
        <v>2</v>
      </c>
      <c r="JD338" s="31">
        <v>2</v>
      </c>
      <c r="JE338" s="31">
        <v>2</v>
      </c>
      <c r="JF338" s="31">
        <v>2</v>
      </c>
      <c r="JG338" s="31">
        <v>2</v>
      </c>
      <c r="JH338" s="31">
        <v>2</v>
      </c>
      <c r="JI338" s="31">
        <v>2</v>
      </c>
      <c r="JJ338" s="31">
        <v>2</v>
      </c>
      <c r="JZ338" s="31">
        <v>2</v>
      </c>
      <c r="KA338" s="31" t="s">
        <v>1836</v>
      </c>
      <c r="KB338" s="31">
        <v>69</v>
      </c>
      <c r="KC338" s="31">
        <v>2</v>
      </c>
      <c r="KD338" s="31" t="s">
        <v>1628</v>
      </c>
      <c r="KE338" s="31">
        <v>84</v>
      </c>
      <c r="LA338" s="31" t="s">
        <v>374</v>
      </c>
      <c r="LB338" s="31" t="s">
        <v>1729</v>
      </c>
      <c r="LC338" s="31">
        <v>2</v>
      </c>
      <c r="LE338" s="31" t="s">
        <v>360</v>
      </c>
      <c r="LF338" s="31">
        <v>2</v>
      </c>
      <c r="LG338" s="31">
        <v>2</v>
      </c>
      <c r="LH338" s="31">
        <v>1</v>
      </c>
      <c r="LI338" s="31">
        <v>2</v>
      </c>
      <c r="LK338" s="31">
        <v>2</v>
      </c>
      <c r="LM338" s="31">
        <v>2</v>
      </c>
      <c r="LO338" s="31">
        <v>2</v>
      </c>
      <c r="LQ338" s="31">
        <v>2</v>
      </c>
      <c r="LS338" s="31">
        <v>2</v>
      </c>
      <c r="LU338" s="31">
        <v>2</v>
      </c>
      <c r="LW338" s="31">
        <v>2</v>
      </c>
      <c r="LY338" s="31">
        <v>2</v>
      </c>
      <c r="MA338" s="31">
        <v>2</v>
      </c>
      <c r="MC338" s="31">
        <v>2</v>
      </c>
      <c r="ME338" s="31">
        <v>2</v>
      </c>
      <c r="MG338" s="31">
        <v>2</v>
      </c>
      <c r="MI338" s="31">
        <v>2</v>
      </c>
      <c r="MK338" s="31">
        <v>2</v>
      </c>
      <c r="MM338" s="31">
        <v>2</v>
      </c>
      <c r="MO338" s="31">
        <v>2</v>
      </c>
      <c r="MQ338" s="31">
        <v>2</v>
      </c>
      <c r="MS338" s="31">
        <v>2</v>
      </c>
      <c r="MU338" s="31">
        <v>2</v>
      </c>
      <c r="MW338" s="31">
        <v>2</v>
      </c>
      <c r="MY338" s="31" t="s">
        <v>355</v>
      </c>
      <c r="NA338" s="31">
        <v>2</v>
      </c>
      <c r="NC338" s="31">
        <v>2</v>
      </c>
      <c r="NE338" s="31">
        <v>2</v>
      </c>
      <c r="NG338" s="31">
        <v>2</v>
      </c>
      <c r="NI338" s="31">
        <v>2</v>
      </c>
      <c r="NK338" s="31">
        <v>2</v>
      </c>
      <c r="NM338" s="31">
        <v>2</v>
      </c>
      <c r="NO338" s="31">
        <v>2</v>
      </c>
      <c r="NQ338" s="31">
        <v>2</v>
      </c>
      <c r="NS338" s="31">
        <v>2</v>
      </c>
      <c r="NU338" s="31">
        <v>2</v>
      </c>
      <c r="NW338" s="31">
        <v>2</v>
      </c>
      <c r="NY338" s="31">
        <v>2</v>
      </c>
      <c r="OA338" s="31">
        <v>2</v>
      </c>
      <c r="OC338" s="31">
        <v>2</v>
      </c>
      <c r="OE338" s="31">
        <v>2</v>
      </c>
      <c r="OG338" s="31">
        <v>2</v>
      </c>
      <c r="OI338" s="31">
        <v>2</v>
      </c>
      <c r="OK338" s="31">
        <v>2</v>
      </c>
      <c r="OM338" s="31">
        <v>2</v>
      </c>
      <c r="OO338" s="31">
        <v>2</v>
      </c>
      <c r="OQ338" s="31" t="s">
        <v>355</v>
      </c>
      <c r="OS338" s="31">
        <v>2</v>
      </c>
      <c r="OU338" s="31">
        <v>2</v>
      </c>
      <c r="OW338" s="31">
        <v>2</v>
      </c>
      <c r="OY338" s="31">
        <v>2</v>
      </c>
      <c r="PA338" s="31">
        <v>2</v>
      </c>
      <c r="PC338" s="31">
        <v>2</v>
      </c>
      <c r="PE338" s="31">
        <v>2</v>
      </c>
      <c r="PG338" s="31">
        <v>2</v>
      </c>
      <c r="PI338" s="31">
        <v>1</v>
      </c>
      <c r="PJ338" s="31">
        <v>10</v>
      </c>
      <c r="PK338" s="31">
        <v>2</v>
      </c>
      <c r="PM338" s="31">
        <v>2</v>
      </c>
      <c r="PO338" s="31">
        <v>2</v>
      </c>
      <c r="PQ338" s="31">
        <v>2</v>
      </c>
      <c r="PS338" s="31">
        <v>2</v>
      </c>
      <c r="PU338" s="31">
        <v>2</v>
      </c>
      <c r="PW338" s="31">
        <v>2</v>
      </c>
      <c r="PY338" s="31">
        <v>2</v>
      </c>
      <c r="QA338" s="31">
        <v>2</v>
      </c>
      <c r="QC338" s="31">
        <v>2</v>
      </c>
      <c r="QE338" s="31">
        <v>2</v>
      </c>
      <c r="QG338" s="31">
        <v>2</v>
      </c>
      <c r="QI338" s="31" t="s">
        <v>355</v>
      </c>
      <c r="QK338" s="31">
        <v>2</v>
      </c>
      <c r="QL338" s="31">
        <v>2</v>
      </c>
      <c r="QM338" s="31">
        <v>2</v>
      </c>
      <c r="QN338" s="31">
        <v>2</v>
      </c>
      <c r="QO338" s="31">
        <v>2</v>
      </c>
      <c r="QP338" s="31">
        <v>2</v>
      </c>
      <c r="QQ338" s="31">
        <v>2</v>
      </c>
      <c r="QR338" s="31">
        <v>2</v>
      </c>
      <c r="QS338" s="31">
        <v>2</v>
      </c>
      <c r="QT338" s="31">
        <v>2</v>
      </c>
      <c r="QU338" s="31">
        <v>2</v>
      </c>
      <c r="QV338" s="31">
        <v>2</v>
      </c>
      <c r="QW338" s="31">
        <v>2</v>
      </c>
      <c r="QX338" s="31">
        <v>2</v>
      </c>
      <c r="QY338" s="31">
        <v>2</v>
      </c>
      <c r="QZ338" s="31">
        <v>2</v>
      </c>
      <c r="RA338" s="31">
        <v>2</v>
      </c>
      <c r="RB338" s="31">
        <v>2</v>
      </c>
      <c r="RC338" s="31">
        <v>2</v>
      </c>
      <c r="RD338" s="31">
        <v>2</v>
      </c>
      <c r="RE338" s="31">
        <v>2</v>
      </c>
      <c r="RF338" s="31">
        <v>2</v>
      </c>
      <c r="RG338" s="31">
        <v>2</v>
      </c>
      <c r="RH338" s="31">
        <v>2</v>
      </c>
      <c r="RI338" s="31">
        <v>2</v>
      </c>
      <c r="RJ338" s="31">
        <v>2</v>
      </c>
      <c r="RK338" s="31">
        <v>2</v>
      </c>
      <c r="RL338" s="31">
        <v>2</v>
      </c>
      <c r="RM338" s="31">
        <v>2</v>
      </c>
      <c r="RN338" s="31">
        <v>2</v>
      </c>
      <c r="RO338" s="31">
        <v>2</v>
      </c>
      <c r="RP338" s="31">
        <v>2</v>
      </c>
      <c r="RQ338" s="31">
        <v>2</v>
      </c>
      <c r="RR338" s="31">
        <v>2</v>
      </c>
      <c r="RS338" s="31">
        <v>2</v>
      </c>
      <c r="RT338" s="31" t="s">
        <v>1781</v>
      </c>
      <c r="RU338" s="31" t="s">
        <v>1781</v>
      </c>
      <c r="RX338" s="31">
        <v>4</v>
      </c>
      <c r="RY338" s="31">
        <v>2</v>
      </c>
      <c r="RZ338" s="31">
        <v>2</v>
      </c>
      <c r="SA338" s="31">
        <v>2</v>
      </c>
      <c r="SB338" s="31">
        <v>2</v>
      </c>
      <c r="SC338" s="31">
        <v>2</v>
      </c>
      <c r="SD338" s="31">
        <v>4</v>
      </c>
      <c r="SE338" s="31">
        <v>1</v>
      </c>
      <c r="SF338" s="31">
        <v>2</v>
      </c>
      <c r="SG338" s="31">
        <v>2</v>
      </c>
      <c r="SH338" s="31">
        <v>2</v>
      </c>
      <c r="SI338" s="31">
        <v>2</v>
      </c>
      <c r="SJ338" s="31">
        <v>2</v>
      </c>
      <c r="SK338" s="31">
        <v>2</v>
      </c>
      <c r="SL338" s="31">
        <v>2</v>
      </c>
      <c r="SM338" s="31" t="s">
        <v>1854</v>
      </c>
      <c r="SO338" s="31">
        <v>2</v>
      </c>
      <c r="SP338" s="31">
        <v>2</v>
      </c>
      <c r="SQ338" s="31">
        <v>2</v>
      </c>
      <c r="SR338" s="31">
        <v>2</v>
      </c>
      <c r="SS338" s="31">
        <v>2</v>
      </c>
      <c r="ST338" s="31">
        <v>2</v>
      </c>
      <c r="SU338" s="31">
        <v>2</v>
      </c>
      <c r="SV338" s="31">
        <v>2</v>
      </c>
      <c r="SW338" s="31" t="s">
        <v>1430</v>
      </c>
      <c r="SX338" s="31">
        <v>11</v>
      </c>
      <c r="SZ338" s="31">
        <v>2</v>
      </c>
      <c r="TA338" s="31">
        <v>2</v>
      </c>
      <c r="TB338" s="31">
        <v>2</v>
      </c>
      <c r="TC338" s="31">
        <v>1</v>
      </c>
      <c r="TD338" s="31">
        <v>1</v>
      </c>
      <c r="TE338" s="31">
        <v>2</v>
      </c>
      <c r="TF338" s="31">
        <v>2</v>
      </c>
      <c r="TG338" s="31">
        <v>1</v>
      </c>
      <c r="TH338" s="31" t="s">
        <v>1430</v>
      </c>
      <c r="TJ338" s="31" t="s">
        <v>1854</v>
      </c>
      <c r="TK338" s="31" t="s">
        <v>1430</v>
      </c>
      <c r="TQ338" s="31">
        <v>11</v>
      </c>
      <c r="TS338" s="31">
        <v>2</v>
      </c>
      <c r="TT338" s="31">
        <v>2</v>
      </c>
      <c r="TU338" s="31">
        <v>2</v>
      </c>
      <c r="TV338" s="31">
        <v>1</v>
      </c>
      <c r="TW338" s="31">
        <v>1</v>
      </c>
      <c r="TX338" s="31">
        <v>2</v>
      </c>
      <c r="TY338" s="31">
        <v>2</v>
      </c>
      <c r="TZ338" s="31">
        <v>1</v>
      </c>
      <c r="UA338" s="31">
        <v>1</v>
      </c>
    </row>
    <row r="339" spans="1:547" s="31" customFormat="1" ht="13.5" customHeight="1">
      <c r="A339" s="31">
        <f t="shared" si="5"/>
        <v>337</v>
      </c>
      <c r="B339" s="31">
        <v>338</v>
      </c>
      <c r="C339" s="31">
        <v>2</v>
      </c>
      <c r="D339" s="31" t="s">
        <v>1543</v>
      </c>
      <c r="E339" s="31" t="s">
        <v>1855</v>
      </c>
      <c r="H339" s="31">
        <v>42373</v>
      </c>
      <c r="I339" s="31">
        <v>20068</v>
      </c>
      <c r="J339" s="31">
        <v>1</v>
      </c>
      <c r="K339" s="31">
        <v>1</v>
      </c>
      <c r="L339" s="31">
        <v>1</v>
      </c>
      <c r="M339" s="31">
        <v>2</v>
      </c>
      <c r="N339" s="31">
        <v>1</v>
      </c>
      <c r="O339" s="31">
        <v>1</v>
      </c>
      <c r="P339" s="31">
        <v>1</v>
      </c>
      <c r="Q339" s="31">
        <v>1</v>
      </c>
      <c r="R339" s="31">
        <v>41852</v>
      </c>
      <c r="S339" s="31">
        <v>41852</v>
      </c>
      <c r="T339" s="31">
        <v>41974</v>
      </c>
      <c r="W339" s="31">
        <v>1</v>
      </c>
      <c r="X339" s="31">
        <v>2</v>
      </c>
      <c r="Y339" s="31">
        <v>2</v>
      </c>
      <c r="Z339" s="31">
        <v>2</v>
      </c>
      <c r="AA339" s="31">
        <v>2</v>
      </c>
      <c r="AB339" s="31">
        <v>2</v>
      </c>
      <c r="AC339" s="31">
        <v>2</v>
      </c>
      <c r="AD339" s="31">
        <v>2</v>
      </c>
      <c r="AE339" s="31">
        <v>2</v>
      </c>
      <c r="AF339" s="31">
        <v>2</v>
      </c>
      <c r="AG339" s="31">
        <v>1</v>
      </c>
      <c r="AH339" s="31">
        <v>2</v>
      </c>
      <c r="AI339" s="31">
        <v>6</v>
      </c>
      <c r="AJ339" s="31">
        <v>2</v>
      </c>
      <c r="AK339" s="31">
        <v>4</v>
      </c>
      <c r="AL339" s="31">
        <v>2</v>
      </c>
      <c r="AN339" s="31">
        <v>2</v>
      </c>
      <c r="AO339" s="31">
        <v>2</v>
      </c>
      <c r="AP339" s="31">
        <v>2</v>
      </c>
      <c r="AQ339" s="31">
        <v>2</v>
      </c>
      <c r="AR339" s="31">
        <v>2</v>
      </c>
      <c r="AS339" s="31">
        <v>2</v>
      </c>
      <c r="AT339" s="31">
        <v>2</v>
      </c>
      <c r="AU339" s="31">
        <v>2</v>
      </c>
      <c r="AW339" s="31">
        <v>2</v>
      </c>
      <c r="AX339" s="31">
        <v>2</v>
      </c>
      <c r="AY339" s="31">
        <v>2</v>
      </c>
      <c r="AZ339" s="31">
        <v>1</v>
      </c>
      <c r="BA339" s="31">
        <v>2</v>
      </c>
      <c r="BB339" s="31">
        <v>1</v>
      </c>
      <c r="BD339" s="31">
        <v>1</v>
      </c>
      <c r="BE339" s="31">
        <v>2</v>
      </c>
      <c r="BF339" s="31">
        <v>2</v>
      </c>
      <c r="BG339" s="31">
        <v>2</v>
      </c>
      <c r="BH339" s="31">
        <v>2</v>
      </c>
      <c r="BI339" s="31">
        <v>2</v>
      </c>
      <c r="BK339" s="31">
        <v>1</v>
      </c>
      <c r="BL339" s="31">
        <v>2</v>
      </c>
      <c r="BM339" s="31">
        <v>1</v>
      </c>
      <c r="BN339" s="31">
        <v>2</v>
      </c>
      <c r="BO339" s="31">
        <v>2</v>
      </c>
      <c r="BP339" s="31">
        <v>1</v>
      </c>
      <c r="BQ339" s="31">
        <v>2</v>
      </c>
      <c r="BT339" s="31">
        <v>2</v>
      </c>
      <c r="BU339" s="31">
        <v>2</v>
      </c>
      <c r="BV339" s="31">
        <v>2</v>
      </c>
      <c r="BW339" s="31">
        <v>2</v>
      </c>
      <c r="BX339" s="31">
        <v>2</v>
      </c>
      <c r="BY339" s="31">
        <v>1</v>
      </c>
      <c r="BZ339" s="31">
        <v>2</v>
      </c>
      <c r="CA339" s="31">
        <v>2</v>
      </c>
      <c r="CB339" s="31">
        <v>2</v>
      </c>
      <c r="CC339" s="31">
        <v>2</v>
      </c>
      <c r="CD339" s="31">
        <v>1</v>
      </c>
      <c r="CH339" s="31">
        <v>1</v>
      </c>
      <c r="CM339" s="31">
        <v>5</v>
      </c>
      <c r="CN339" s="31">
        <v>7</v>
      </c>
      <c r="CO339" s="31">
        <v>11</v>
      </c>
      <c r="CP339" s="31">
        <v>14</v>
      </c>
      <c r="CQ339" s="31">
        <v>27</v>
      </c>
      <c r="DA339" s="31">
        <v>2</v>
      </c>
      <c r="DB339" s="31">
        <v>3</v>
      </c>
      <c r="DC339" s="31">
        <v>4</v>
      </c>
      <c r="DF339" s="31">
        <v>4</v>
      </c>
      <c r="DG339" s="31">
        <v>4</v>
      </c>
      <c r="DH339" s="31">
        <v>4</v>
      </c>
      <c r="DI339" s="31">
        <v>2</v>
      </c>
      <c r="DJ339" s="31">
        <v>2</v>
      </c>
      <c r="DK339" s="31">
        <v>2</v>
      </c>
      <c r="DL339" s="31">
        <v>3</v>
      </c>
      <c r="DM339" s="31">
        <v>3</v>
      </c>
      <c r="DN339" s="31">
        <v>3</v>
      </c>
      <c r="DO339" s="31">
        <v>3</v>
      </c>
      <c r="DP339" s="31">
        <v>4</v>
      </c>
      <c r="DQ339" s="31">
        <v>3</v>
      </c>
      <c r="DR339" s="31">
        <v>37</v>
      </c>
      <c r="DS339" s="31">
        <v>0.64263435700575799</v>
      </c>
      <c r="EW339" s="31">
        <v>2</v>
      </c>
      <c r="EX339" s="31">
        <v>2</v>
      </c>
      <c r="EY339" s="31">
        <v>2</v>
      </c>
      <c r="FA339" s="31">
        <v>1</v>
      </c>
      <c r="FK339" s="31">
        <v>2</v>
      </c>
      <c r="FL339" s="31">
        <v>2</v>
      </c>
      <c r="FM339" s="31">
        <v>2</v>
      </c>
      <c r="FN339" s="31">
        <v>2</v>
      </c>
      <c r="FO339" s="31">
        <v>2</v>
      </c>
      <c r="FP339" s="31">
        <v>2</v>
      </c>
      <c r="FQ339" s="31">
        <v>2</v>
      </c>
      <c r="FR339" s="31">
        <v>2</v>
      </c>
      <c r="FS339" s="31">
        <v>4</v>
      </c>
      <c r="FT339" s="31">
        <v>2</v>
      </c>
      <c r="FU339" s="31">
        <v>2</v>
      </c>
      <c r="FV339" s="31">
        <v>2</v>
      </c>
      <c r="FW339" s="31">
        <v>1</v>
      </c>
      <c r="FX339" s="31">
        <v>1</v>
      </c>
      <c r="FY339" s="31">
        <v>2</v>
      </c>
      <c r="GA339" s="31">
        <v>2</v>
      </c>
      <c r="GB339" s="31">
        <v>2</v>
      </c>
      <c r="GC339" s="31">
        <v>2</v>
      </c>
      <c r="GE339" s="31">
        <v>2</v>
      </c>
      <c r="GH339" s="31">
        <v>2</v>
      </c>
      <c r="GJ339" s="31">
        <v>2</v>
      </c>
      <c r="GL339" s="31">
        <v>1</v>
      </c>
      <c r="GM339" s="31">
        <v>41974</v>
      </c>
      <c r="GO339" s="31">
        <v>2</v>
      </c>
      <c r="GQ339" s="31">
        <v>2</v>
      </c>
      <c r="GS339" s="31">
        <v>2</v>
      </c>
      <c r="GU339" s="31">
        <v>2</v>
      </c>
      <c r="GW339" s="31">
        <v>2</v>
      </c>
      <c r="GY339" s="31">
        <v>2</v>
      </c>
      <c r="HA339" s="31">
        <v>2</v>
      </c>
      <c r="HB339" s="31" t="s">
        <v>355</v>
      </c>
      <c r="HM339" s="31">
        <v>2</v>
      </c>
      <c r="HP339" s="31">
        <v>2</v>
      </c>
      <c r="HQ339" s="31">
        <v>2</v>
      </c>
      <c r="HR339" s="31">
        <v>2</v>
      </c>
      <c r="HS339" s="31">
        <v>2</v>
      </c>
      <c r="HT339" s="31">
        <v>2</v>
      </c>
      <c r="HU339" s="31">
        <v>2</v>
      </c>
      <c r="HV339" s="31">
        <v>2</v>
      </c>
      <c r="HZ339" s="31">
        <v>2</v>
      </c>
      <c r="IA339" s="31">
        <v>2</v>
      </c>
      <c r="IB339" s="31">
        <v>2</v>
      </c>
      <c r="IC339" s="31">
        <v>2</v>
      </c>
      <c r="ID339" s="31">
        <v>2</v>
      </c>
      <c r="IE339" s="31">
        <v>2</v>
      </c>
      <c r="IF339" s="31">
        <v>2</v>
      </c>
      <c r="IJ339" s="31">
        <v>2</v>
      </c>
      <c r="IK339" s="31">
        <v>2</v>
      </c>
      <c r="IL339" s="31">
        <v>2</v>
      </c>
      <c r="IM339" s="31">
        <v>2</v>
      </c>
      <c r="IN339" s="31">
        <v>2</v>
      </c>
      <c r="IO339" s="31">
        <v>2</v>
      </c>
      <c r="IP339" s="31">
        <v>2</v>
      </c>
      <c r="IT339" s="31">
        <v>2</v>
      </c>
      <c r="IU339" s="31">
        <v>2</v>
      </c>
      <c r="IV339" s="31">
        <v>2</v>
      </c>
      <c r="IW339" s="31">
        <v>2</v>
      </c>
      <c r="IX339" s="31">
        <v>2</v>
      </c>
      <c r="IY339" s="31">
        <v>2</v>
      </c>
      <c r="IZ339" s="31">
        <v>2</v>
      </c>
      <c r="JD339" s="31">
        <v>2</v>
      </c>
      <c r="JE339" s="31">
        <v>2</v>
      </c>
      <c r="JF339" s="31">
        <v>2</v>
      </c>
      <c r="JG339" s="31">
        <v>2</v>
      </c>
      <c r="JH339" s="31">
        <v>2</v>
      </c>
      <c r="JI339" s="31">
        <v>2</v>
      </c>
      <c r="JJ339" s="31">
        <v>2</v>
      </c>
      <c r="JN339" s="31" t="s">
        <v>371</v>
      </c>
      <c r="JQ339" s="31" t="s">
        <v>371</v>
      </c>
      <c r="JZ339" s="31">
        <v>2</v>
      </c>
      <c r="KA339" s="31" t="s">
        <v>371</v>
      </c>
      <c r="KB339" s="31">
        <v>83</v>
      </c>
      <c r="KC339" s="31">
        <v>2</v>
      </c>
      <c r="KD339" s="31" t="s">
        <v>371</v>
      </c>
      <c r="KE339" s="31">
        <v>84</v>
      </c>
      <c r="LA339" s="31" t="s">
        <v>1856</v>
      </c>
      <c r="LB339" s="31" t="s">
        <v>364</v>
      </c>
      <c r="LC339" s="31">
        <v>2</v>
      </c>
      <c r="LE339" s="31" t="s">
        <v>1857</v>
      </c>
      <c r="LF339" s="31">
        <v>2</v>
      </c>
      <c r="LG339" s="31">
        <v>2</v>
      </c>
      <c r="LH339" s="31">
        <v>2</v>
      </c>
      <c r="LI339" s="31">
        <v>2</v>
      </c>
      <c r="LK339" s="31">
        <v>2</v>
      </c>
      <c r="LM339" s="31">
        <v>2</v>
      </c>
      <c r="LO339" s="31">
        <v>2</v>
      </c>
      <c r="LQ339" s="31">
        <v>2</v>
      </c>
      <c r="LS339" s="31">
        <v>2</v>
      </c>
      <c r="LU339" s="31">
        <v>2</v>
      </c>
      <c r="LW339" s="31">
        <v>2</v>
      </c>
      <c r="LY339" s="31">
        <v>2</v>
      </c>
      <c r="MA339" s="31">
        <v>2</v>
      </c>
      <c r="MC339" s="31">
        <v>2</v>
      </c>
      <c r="ME339" s="31">
        <v>2</v>
      </c>
      <c r="MG339" s="31">
        <v>2</v>
      </c>
      <c r="MI339" s="31">
        <v>2</v>
      </c>
      <c r="MK339" s="31">
        <v>2</v>
      </c>
      <c r="MM339" s="31">
        <v>2</v>
      </c>
      <c r="MO339" s="31">
        <v>2</v>
      </c>
      <c r="MQ339" s="31">
        <v>2</v>
      </c>
      <c r="MS339" s="31">
        <v>2</v>
      </c>
      <c r="MU339" s="31">
        <v>2</v>
      </c>
      <c r="MW339" s="31">
        <v>2</v>
      </c>
      <c r="MY339" s="31" t="s">
        <v>355</v>
      </c>
      <c r="NA339" s="31">
        <v>2</v>
      </c>
      <c r="NC339" s="31">
        <v>2</v>
      </c>
      <c r="NE339" s="31">
        <v>2</v>
      </c>
      <c r="NG339" s="31">
        <v>2</v>
      </c>
      <c r="NI339" s="31">
        <v>2</v>
      </c>
      <c r="NK339" s="31">
        <v>2</v>
      </c>
      <c r="NM339" s="31">
        <v>2</v>
      </c>
      <c r="NO339" s="31">
        <v>2</v>
      </c>
      <c r="NQ339" s="31">
        <v>2</v>
      </c>
      <c r="NS339" s="31">
        <v>2</v>
      </c>
      <c r="NU339" s="31">
        <v>2</v>
      </c>
      <c r="NW339" s="31">
        <v>2</v>
      </c>
      <c r="NY339" s="31">
        <v>2</v>
      </c>
      <c r="OA339" s="31">
        <v>2</v>
      </c>
      <c r="OC339" s="31">
        <v>2</v>
      </c>
      <c r="OE339" s="31">
        <v>2</v>
      </c>
      <c r="OG339" s="31">
        <v>2</v>
      </c>
      <c r="OI339" s="31">
        <v>2</v>
      </c>
      <c r="OK339" s="31">
        <v>2</v>
      </c>
      <c r="OM339" s="31">
        <v>2</v>
      </c>
      <c r="OO339" s="31">
        <v>2</v>
      </c>
      <c r="OQ339" s="31" t="s">
        <v>355</v>
      </c>
      <c r="OS339" s="31">
        <v>2</v>
      </c>
      <c r="OU339" s="31">
        <v>2</v>
      </c>
      <c r="OW339" s="31">
        <v>2</v>
      </c>
      <c r="OY339" s="31">
        <v>2</v>
      </c>
      <c r="PA339" s="31">
        <v>2</v>
      </c>
      <c r="PC339" s="31">
        <v>2</v>
      </c>
      <c r="PE339" s="31">
        <v>2</v>
      </c>
      <c r="PG339" s="31">
        <v>2</v>
      </c>
      <c r="PI339" s="31">
        <v>2</v>
      </c>
      <c r="PK339" s="31">
        <v>2</v>
      </c>
      <c r="PM339" s="31">
        <v>2</v>
      </c>
      <c r="PO339" s="31">
        <v>2</v>
      </c>
      <c r="PQ339" s="31">
        <v>2</v>
      </c>
      <c r="PS339" s="31">
        <v>2</v>
      </c>
      <c r="PU339" s="31">
        <v>2</v>
      </c>
      <c r="PW339" s="31">
        <v>2</v>
      </c>
      <c r="PY339" s="31">
        <v>2</v>
      </c>
      <c r="QA339" s="31">
        <v>2</v>
      </c>
      <c r="QC339" s="31">
        <v>2</v>
      </c>
      <c r="QE339" s="31">
        <v>2</v>
      </c>
      <c r="QG339" s="31">
        <v>2</v>
      </c>
      <c r="QI339" s="31" t="s">
        <v>355</v>
      </c>
      <c r="QK339" s="31">
        <v>2</v>
      </c>
      <c r="QL339" s="31">
        <v>2</v>
      </c>
      <c r="QM339" s="31">
        <v>2</v>
      </c>
      <c r="QN339" s="31">
        <v>2</v>
      </c>
      <c r="QO339" s="31">
        <v>2</v>
      </c>
      <c r="QP339" s="31">
        <v>2</v>
      </c>
      <c r="QQ339" s="31">
        <v>2</v>
      </c>
      <c r="QR339" s="31">
        <v>2</v>
      </c>
      <c r="QS339" s="31">
        <v>2</v>
      </c>
      <c r="QT339" s="31">
        <v>2</v>
      </c>
      <c r="QU339" s="31">
        <v>2</v>
      </c>
      <c r="QV339" s="31">
        <v>2</v>
      </c>
      <c r="QW339" s="31">
        <v>2</v>
      </c>
      <c r="QX339" s="31">
        <v>2</v>
      </c>
      <c r="QY339" s="31">
        <v>2</v>
      </c>
      <c r="QZ339" s="31">
        <v>2</v>
      </c>
      <c r="RA339" s="31">
        <v>2</v>
      </c>
      <c r="RB339" s="31">
        <v>2</v>
      </c>
      <c r="RC339" s="31">
        <v>2</v>
      </c>
      <c r="RD339" s="31">
        <v>2</v>
      </c>
      <c r="RE339" s="31">
        <v>2</v>
      </c>
      <c r="RF339" s="31">
        <v>2</v>
      </c>
      <c r="RG339" s="31">
        <v>2</v>
      </c>
      <c r="RH339" s="31">
        <v>2</v>
      </c>
      <c r="RI339" s="31">
        <v>2</v>
      </c>
      <c r="RJ339" s="31">
        <v>2</v>
      </c>
      <c r="RK339" s="31">
        <v>2</v>
      </c>
      <c r="RL339" s="31">
        <v>2</v>
      </c>
      <c r="RM339" s="31">
        <v>2</v>
      </c>
      <c r="RN339" s="31">
        <v>2</v>
      </c>
      <c r="RO339" s="31">
        <v>2</v>
      </c>
      <c r="RP339" s="31">
        <v>2</v>
      </c>
      <c r="RQ339" s="31">
        <v>2</v>
      </c>
      <c r="RR339" s="31">
        <v>2</v>
      </c>
      <c r="RS339" s="31">
        <v>2</v>
      </c>
      <c r="RT339" s="31" t="s">
        <v>1858</v>
      </c>
      <c r="RU339" s="31" t="s">
        <v>1858</v>
      </c>
      <c r="RV339" s="31" t="s">
        <v>1858</v>
      </c>
      <c r="RX339" s="31">
        <v>4</v>
      </c>
      <c r="RY339" s="31">
        <v>2</v>
      </c>
      <c r="RZ339" s="31">
        <v>2</v>
      </c>
      <c r="SA339" s="31">
        <v>2</v>
      </c>
      <c r="SB339" s="31">
        <v>2</v>
      </c>
      <c r="SC339" s="31">
        <v>2</v>
      </c>
      <c r="SD339" s="31">
        <v>4</v>
      </c>
      <c r="SE339" s="31">
        <v>2</v>
      </c>
      <c r="SF339" s="31">
        <v>2</v>
      </c>
      <c r="SG339" s="31">
        <v>2</v>
      </c>
      <c r="SH339" s="31">
        <v>2</v>
      </c>
      <c r="SI339" s="31">
        <v>2</v>
      </c>
      <c r="SJ339" s="31">
        <v>2</v>
      </c>
      <c r="SK339" s="31">
        <v>2</v>
      </c>
      <c r="SL339" s="31">
        <v>2</v>
      </c>
      <c r="SM339" s="31" t="s">
        <v>1859</v>
      </c>
      <c r="SO339" s="31">
        <v>2</v>
      </c>
      <c r="SP339" s="31">
        <v>2</v>
      </c>
      <c r="SQ339" s="31">
        <v>2</v>
      </c>
      <c r="SR339" s="31">
        <v>2</v>
      </c>
      <c r="SS339" s="31">
        <v>2</v>
      </c>
      <c r="ST339" s="31">
        <v>2</v>
      </c>
      <c r="SU339" s="31">
        <v>2</v>
      </c>
      <c r="SV339" s="31">
        <v>1</v>
      </c>
      <c r="SW339" s="31" t="s">
        <v>1430</v>
      </c>
      <c r="SX339" s="31">
        <v>1</v>
      </c>
      <c r="SZ339" s="31">
        <v>2</v>
      </c>
      <c r="TA339" s="31">
        <v>2</v>
      </c>
      <c r="TB339" s="31">
        <v>2</v>
      </c>
      <c r="TC339" s="31">
        <v>2</v>
      </c>
      <c r="TD339" s="31">
        <v>1</v>
      </c>
      <c r="TE339" s="31">
        <v>2</v>
      </c>
      <c r="TF339" s="31">
        <v>2</v>
      </c>
      <c r="TG339" s="31">
        <v>2</v>
      </c>
      <c r="TH339" s="31" t="s">
        <v>1430</v>
      </c>
      <c r="TJ339" s="31" t="s">
        <v>1859</v>
      </c>
      <c r="TK339" s="31" t="s">
        <v>1430</v>
      </c>
      <c r="TL339" s="31" t="s">
        <v>1430</v>
      </c>
      <c r="TQ339" s="31">
        <v>4</v>
      </c>
      <c r="TS339" s="31">
        <v>2</v>
      </c>
      <c r="TT339" s="31">
        <v>2</v>
      </c>
      <c r="TU339" s="31">
        <v>2</v>
      </c>
      <c r="TV339" s="31">
        <v>2</v>
      </c>
      <c r="TW339" s="31">
        <v>2</v>
      </c>
      <c r="TX339" s="31">
        <v>2</v>
      </c>
      <c r="TY339" s="31">
        <v>2</v>
      </c>
      <c r="TZ339" s="31">
        <v>1</v>
      </c>
      <c r="UA339" s="31">
        <v>1</v>
      </c>
    </row>
    <row r="340" spans="1:547" s="31" customFormat="1" ht="13.5" customHeight="1">
      <c r="A340" s="31">
        <f t="shared" si="5"/>
        <v>338</v>
      </c>
      <c r="B340" s="31">
        <v>339</v>
      </c>
      <c r="C340" s="31">
        <v>3</v>
      </c>
      <c r="D340" s="31" t="s">
        <v>1543</v>
      </c>
      <c r="E340" s="31" t="s">
        <v>1860</v>
      </c>
      <c r="H340" s="31">
        <v>42401</v>
      </c>
      <c r="I340" s="31">
        <v>15633</v>
      </c>
      <c r="J340" s="31">
        <v>1</v>
      </c>
      <c r="K340" s="31">
        <v>1</v>
      </c>
      <c r="L340" s="31">
        <v>1</v>
      </c>
      <c r="M340" s="31">
        <v>1</v>
      </c>
      <c r="N340" s="31">
        <v>1</v>
      </c>
      <c r="O340" s="31">
        <v>1</v>
      </c>
      <c r="P340" s="31">
        <v>1</v>
      </c>
      <c r="Q340" s="31">
        <v>1</v>
      </c>
      <c r="R340" s="31">
        <v>41518</v>
      </c>
      <c r="S340" s="31">
        <v>41518</v>
      </c>
      <c r="T340" s="31">
        <v>41821</v>
      </c>
      <c r="W340" s="31">
        <v>2</v>
      </c>
      <c r="X340" s="31">
        <v>1</v>
      </c>
      <c r="Y340" s="31">
        <v>2</v>
      </c>
      <c r="Z340" s="31">
        <v>2</v>
      </c>
      <c r="AA340" s="31">
        <v>2</v>
      </c>
      <c r="AB340" s="31">
        <v>2</v>
      </c>
      <c r="AC340" s="31">
        <v>2</v>
      </c>
      <c r="AD340" s="31">
        <v>2</v>
      </c>
      <c r="AE340" s="31">
        <v>1</v>
      </c>
      <c r="AH340" s="31">
        <v>1</v>
      </c>
      <c r="AI340" s="31">
        <v>2</v>
      </c>
      <c r="AJ340" s="31">
        <v>2</v>
      </c>
      <c r="AK340" s="31">
        <v>4</v>
      </c>
      <c r="AL340" s="31">
        <v>2</v>
      </c>
      <c r="AN340" s="31">
        <v>1</v>
      </c>
      <c r="AO340" s="31">
        <v>2</v>
      </c>
      <c r="AP340" s="31">
        <v>1</v>
      </c>
      <c r="AQ340" s="31">
        <v>1</v>
      </c>
      <c r="AR340" s="31">
        <v>1</v>
      </c>
      <c r="AS340" s="31">
        <v>2</v>
      </c>
      <c r="AT340" s="31">
        <v>2</v>
      </c>
      <c r="AU340" s="31">
        <v>2</v>
      </c>
      <c r="AW340" s="31">
        <v>2</v>
      </c>
      <c r="AX340" s="31">
        <v>2</v>
      </c>
      <c r="AY340" s="31">
        <v>2</v>
      </c>
      <c r="AZ340" s="31">
        <v>1</v>
      </c>
      <c r="BA340" s="31">
        <v>1</v>
      </c>
      <c r="BB340" s="31">
        <v>2</v>
      </c>
      <c r="BD340" s="31">
        <v>1</v>
      </c>
      <c r="BE340" s="31">
        <v>2</v>
      </c>
      <c r="BF340" s="31">
        <v>1</v>
      </c>
      <c r="BG340" s="31">
        <v>1</v>
      </c>
      <c r="BH340" s="31">
        <v>2</v>
      </c>
      <c r="BI340" s="31">
        <v>2</v>
      </c>
      <c r="BK340" s="31">
        <v>2</v>
      </c>
      <c r="BL340" s="31">
        <v>2</v>
      </c>
      <c r="BM340" s="31">
        <v>2</v>
      </c>
      <c r="BN340" s="31">
        <v>2</v>
      </c>
      <c r="BO340" s="31">
        <v>2</v>
      </c>
      <c r="BP340" s="31">
        <v>1</v>
      </c>
      <c r="BQ340" s="31">
        <v>1</v>
      </c>
      <c r="BT340" s="31">
        <v>2</v>
      </c>
      <c r="BU340" s="31">
        <v>2</v>
      </c>
      <c r="BV340" s="31">
        <v>2</v>
      </c>
      <c r="BW340" s="31">
        <v>2</v>
      </c>
      <c r="BX340" s="31">
        <v>2</v>
      </c>
      <c r="BY340" s="31">
        <v>1</v>
      </c>
      <c r="BZ340" s="31">
        <v>2</v>
      </c>
      <c r="CA340" s="31">
        <v>2</v>
      </c>
      <c r="CB340" s="31">
        <v>2</v>
      </c>
      <c r="CC340" s="31">
        <v>2</v>
      </c>
      <c r="CD340" s="31">
        <v>1</v>
      </c>
      <c r="CH340" s="31">
        <v>1</v>
      </c>
      <c r="CM340" s="31">
        <v>1</v>
      </c>
      <c r="CN340" s="31">
        <v>5</v>
      </c>
      <c r="CO340" s="31">
        <v>7</v>
      </c>
      <c r="CP340" s="31">
        <v>16</v>
      </c>
      <c r="CQ340" s="31">
        <v>21</v>
      </c>
      <c r="DA340" s="31">
        <v>1</v>
      </c>
      <c r="DB340" s="31">
        <v>2</v>
      </c>
      <c r="DC340" s="31">
        <v>1</v>
      </c>
      <c r="DD340" s="31">
        <v>4</v>
      </c>
      <c r="DE340" s="31">
        <v>28</v>
      </c>
      <c r="DF340" s="31">
        <v>2</v>
      </c>
      <c r="DG340" s="31">
        <v>2</v>
      </c>
      <c r="DH340" s="31">
        <v>2</v>
      </c>
      <c r="DI340" s="31">
        <v>3</v>
      </c>
      <c r="DJ340" s="31">
        <v>1</v>
      </c>
      <c r="DK340" s="31">
        <v>1</v>
      </c>
      <c r="DL340" s="31">
        <v>2</v>
      </c>
      <c r="DM340" s="31">
        <v>3</v>
      </c>
      <c r="DN340" s="31">
        <v>2</v>
      </c>
      <c r="DO340" s="31">
        <v>4</v>
      </c>
      <c r="DP340" s="31">
        <v>4</v>
      </c>
      <c r="DQ340" s="31">
        <v>2</v>
      </c>
      <c r="DR340" s="31">
        <v>28</v>
      </c>
      <c r="DS340" s="31">
        <v>0.68941109852774596</v>
      </c>
      <c r="EV340" s="31">
        <v>2</v>
      </c>
      <c r="EW340" s="31">
        <v>2</v>
      </c>
      <c r="EX340" s="31">
        <v>2</v>
      </c>
      <c r="EY340" s="31">
        <v>2</v>
      </c>
      <c r="EZ340" s="31">
        <v>1</v>
      </c>
      <c r="FK340" s="31">
        <v>1</v>
      </c>
      <c r="FL340" s="31">
        <v>2</v>
      </c>
      <c r="FM340" s="31">
        <v>1</v>
      </c>
      <c r="FN340" s="31">
        <v>2</v>
      </c>
      <c r="FO340" s="31">
        <v>2</v>
      </c>
      <c r="FP340" s="31">
        <v>2</v>
      </c>
      <c r="FQ340" s="31">
        <v>2</v>
      </c>
      <c r="FR340" s="31">
        <v>2</v>
      </c>
      <c r="FS340" s="31">
        <v>4</v>
      </c>
      <c r="FT340" s="31">
        <v>2</v>
      </c>
      <c r="FU340" s="31">
        <v>1</v>
      </c>
      <c r="FV340" s="31">
        <v>2</v>
      </c>
      <c r="FW340" s="31">
        <v>1</v>
      </c>
      <c r="FX340" s="31">
        <v>1</v>
      </c>
      <c r="FY340" s="31">
        <v>2</v>
      </c>
      <c r="GA340" s="31">
        <v>2</v>
      </c>
      <c r="GB340" s="31">
        <v>2</v>
      </c>
      <c r="GC340" s="31">
        <v>2</v>
      </c>
      <c r="GE340" s="31">
        <v>2</v>
      </c>
      <c r="GH340" s="31">
        <v>1</v>
      </c>
      <c r="GJ340" s="31">
        <v>2</v>
      </c>
      <c r="GL340" s="31">
        <v>1</v>
      </c>
      <c r="GM340" s="31">
        <v>41913</v>
      </c>
      <c r="GN340" s="31" t="s">
        <v>355</v>
      </c>
      <c r="GO340" s="31">
        <v>2</v>
      </c>
      <c r="GQ340" s="31">
        <v>1</v>
      </c>
      <c r="GR340" s="31" t="s">
        <v>1553</v>
      </c>
      <c r="GS340" s="31">
        <v>2</v>
      </c>
      <c r="GU340" s="31">
        <v>2</v>
      </c>
      <c r="GW340" s="31">
        <v>2</v>
      </c>
      <c r="HB340" s="31" t="s">
        <v>355</v>
      </c>
      <c r="HM340" s="31">
        <v>2</v>
      </c>
      <c r="HP340" s="31">
        <v>2</v>
      </c>
      <c r="HQ340" s="31">
        <v>2</v>
      </c>
      <c r="HR340" s="31">
        <v>2</v>
      </c>
      <c r="HS340" s="31">
        <v>2</v>
      </c>
      <c r="HT340" s="31">
        <v>2</v>
      </c>
      <c r="HU340" s="31">
        <v>2</v>
      </c>
      <c r="HV340" s="31">
        <v>2</v>
      </c>
      <c r="HZ340" s="31">
        <v>2</v>
      </c>
      <c r="IA340" s="31">
        <v>2</v>
      </c>
      <c r="IB340" s="31">
        <v>2</v>
      </c>
      <c r="IC340" s="31">
        <v>2</v>
      </c>
      <c r="ID340" s="31">
        <v>2</v>
      </c>
      <c r="IE340" s="31">
        <v>2</v>
      </c>
      <c r="IF340" s="31">
        <v>2</v>
      </c>
      <c r="IJ340" s="31">
        <v>1</v>
      </c>
      <c r="IK340" s="31">
        <v>2</v>
      </c>
      <c r="IL340" s="31">
        <v>1</v>
      </c>
      <c r="IM340" s="31">
        <v>2</v>
      </c>
      <c r="IN340" s="31">
        <v>2</v>
      </c>
      <c r="IO340" s="31">
        <v>2</v>
      </c>
      <c r="IP340" s="31">
        <v>2</v>
      </c>
      <c r="IT340" s="31">
        <v>2</v>
      </c>
      <c r="IU340" s="31">
        <v>2</v>
      </c>
      <c r="IV340" s="31">
        <v>2</v>
      </c>
      <c r="IW340" s="31">
        <v>2</v>
      </c>
      <c r="IX340" s="31">
        <v>2</v>
      </c>
      <c r="IY340" s="31">
        <v>2</v>
      </c>
      <c r="IZ340" s="31">
        <v>2</v>
      </c>
      <c r="JD340" s="31">
        <v>2</v>
      </c>
      <c r="JE340" s="31">
        <v>2</v>
      </c>
      <c r="JF340" s="31">
        <v>2</v>
      </c>
      <c r="JG340" s="31">
        <v>2</v>
      </c>
      <c r="JH340" s="31">
        <v>2</v>
      </c>
      <c r="JI340" s="31">
        <v>2</v>
      </c>
      <c r="JJ340" s="31">
        <v>2</v>
      </c>
      <c r="JQ340" s="31" t="s">
        <v>1861</v>
      </c>
      <c r="JZ340" s="31">
        <v>2</v>
      </c>
      <c r="KA340" s="31" t="s">
        <v>1563</v>
      </c>
      <c r="KB340" s="31">
        <v>97</v>
      </c>
      <c r="KC340" s="31">
        <v>2</v>
      </c>
      <c r="KD340" s="31" t="s">
        <v>1642</v>
      </c>
      <c r="KE340" s="31">
        <v>83</v>
      </c>
      <c r="LA340" s="31" t="s">
        <v>1636</v>
      </c>
      <c r="LB340" s="31" t="s">
        <v>1683</v>
      </c>
      <c r="LC340" s="31">
        <v>1</v>
      </c>
      <c r="LE340" s="31" t="s">
        <v>373</v>
      </c>
      <c r="LF340" s="31">
        <v>2</v>
      </c>
      <c r="LG340" s="31">
        <v>2</v>
      </c>
      <c r="LH340" s="31">
        <v>2</v>
      </c>
      <c r="LI340" s="31">
        <v>2</v>
      </c>
      <c r="LK340" s="31">
        <v>2</v>
      </c>
      <c r="LM340" s="31">
        <v>2</v>
      </c>
      <c r="LO340" s="31">
        <v>2</v>
      </c>
      <c r="LQ340" s="31">
        <v>2</v>
      </c>
      <c r="LS340" s="31">
        <v>2</v>
      </c>
      <c r="LU340" s="31">
        <v>2</v>
      </c>
      <c r="LW340" s="31">
        <v>2</v>
      </c>
      <c r="LY340" s="31">
        <v>2</v>
      </c>
      <c r="MA340" s="31">
        <v>2</v>
      </c>
      <c r="MC340" s="31">
        <v>2</v>
      </c>
      <c r="ME340" s="31">
        <v>2</v>
      </c>
      <c r="MG340" s="31">
        <v>2</v>
      </c>
      <c r="MI340" s="31">
        <v>2</v>
      </c>
      <c r="MK340" s="31">
        <v>2</v>
      </c>
      <c r="MM340" s="31">
        <v>2</v>
      </c>
      <c r="MO340" s="31">
        <v>2</v>
      </c>
      <c r="MQ340" s="31">
        <v>2</v>
      </c>
      <c r="MS340" s="31">
        <v>2</v>
      </c>
      <c r="MU340" s="31">
        <v>2</v>
      </c>
      <c r="MW340" s="31">
        <v>2</v>
      </c>
      <c r="MY340" s="31" t="s">
        <v>355</v>
      </c>
      <c r="NA340" s="31">
        <v>2</v>
      </c>
      <c r="NC340" s="31">
        <v>2</v>
      </c>
      <c r="NE340" s="31">
        <v>2</v>
      </c>
      <c r="NG340" s="31">
        <v>2</v>
      </c>
      <c r="NI340" s="31">
        <v>2</v>
      </c>
      <c r="NK340" s="31">
        <v>2</v>
      </c>
      <c r="NM340" s="31">
        <v>2</v>
      </c>
      <c r="NO340" s="31">
        <v>2</v>
      </c>
      <c r="NQ340" s="31">
        <v>2</v>
      </c>
      <c r="NS340" s="31">
        <v>2</v>
      </c>
      <c r="NU340" s="31">
        <v>2</v>
      </c>
      <c r="NW340" s="31">
        <v>2</v>
      </c>
      <c r="NY340" s="31">
        <v>2</v>
      </c>
      <c r="OA340" s="31">
        <v>2</v>
      </c>
      <c r="OC340" s="31">
        <v>2</v>
      </c>
      <c r="OE340" s="31">
        <v>2</v>
      </c>
      <c r="OG340" s="31">
        <v>2</v>
      </c>
      <c r="OI340" s="31">
        <v>2</v>
      </c>
      <c r="OK340" s="31">
        <v>2</v>
      </c>
      <c r="OM340" s="31">
        <v>2</v>
      </c>
      <c r="OO340" s="31">
        <v>2</v>
      </c>
      <c r="OQ340" s="31" t="s">
        <v>355</v>
      </c>
      <c r="OS340" s="31">
        <v>2</v>
      </c>
      <c r="OU340" s="31">
        <v>2</v>
      </c>
      <c r="OW340" s="31">
        <v>2</v>
      </c>
      <c r="OY340" s="31">
        <v>2</v>
      </c>
      <c r="PA340" s="31">
        <v>2</v>
      </c>
      <c r="PC340" s="31">
        <v>2</v>
      </c>
      <c r="PE340" s="31">
        <v>2</v>
      </c>
      <c r="PG340" s="31">
        <v>2</v>
      </c>
      <c r="PI340" s="31">
        <v>2</v>
      </c>
      <c r="PK340" s="31">
        <v>2</v>
      </c>
      <c r="PM340" s="31">
        <v>2</v>
      </c>
      <c r="PO340" s="31">
        <v>2</v>
      </c>
      <c r="PQ340" s="31">
        <v>2</v>
      </c>
      <c r="PS340" s="31">
        <v>2</v>
      </c>
      <c r="PU340" s="31">
        <v>2</v>
      </c>
      <c r="PW340" s="31">
        <v>2</v>
      </c>
      <c r="PY340" s="31">
        <v>2</v>
      </c>
      <c r="QA340" s="31">
        <v>2</v>
      </c>
      <c r="QC340" s="31">
        <v>2</v>
      </c>
      <c r="QE340" s="31">
        <v>2</v>
      </c>
      <c r="QG340" s="31">
        <v>2</v>
      </c>
      <c r="QI340" s="31" t="s">
        <v>355</v>
      </c>
      <c r="QK340" s="31">
        <v>2</v>
      </c>
      <c r="QL340" s="31">
        <v>2</v>
      </c>
      <c r="QM340" s="31">
        <v>2</v>
      </c>
      <c r="QN340" s="31">
        <v>2</v>
      </c>
      <c r="QO340" s="31">
        <v>2</v>
      </c>
      <c r="QP340" s="31">
        <v>2</v>
      </c>
      <c r="QQ340" s="31">
        <v>2</v>
      </c>
      <c r="QR340" s="31">
        <v>2</v>
      </c>
      <c r="QS340" s="31">
        <v>2</v>
      </c>
      <c r="QT340" s="31">
        <v>2</v>
      </c>
      <c r="QU340" s="31">
        <v>2</v>
      </c>
      <c r="QV340" s="31">
        <v>2</v>
      </c>
      <c r="QW340" s="31">
        <v>2</v>
      </c>
      <c r="QX340" s="31">
        <v>2</v>
      </c>
      <c r="QY340" s="31">
        <v>2</v>
      </c>
      <c r="QZ340" s="31">
        <v>1</v>
      </c>
      <c r="RA340" s="31">
        <v>2</v>
      </c>
      <c r="RB340" s="31">
        <v>2</v>
      </c>
      <c r="RC340" s="31">
        <v>2</v>
      </c>
      <c r="RD340" s="31">
        <v>2</v>
      </c>
      <c r="RE340" s="31">
        <v>1</v>
      </c>
      <c r="RF340" s="31">
        <v>2</v>
      </c>
      <c r="RG340" s="31">
        <v>2</v>
      </c>
      <c r="RH340" s="31">
        <v>2</v>
      </c>
      <c r="RI340" s="31">
        <v>2</v>
      </c>
      <c r="RJ340" s="31">
        <v>2</v>
      </c>
      <c r="RK340" s="31">
        <v>1</v>
      </c>
      <c r="RL340" s="31">
        <v>2</v>
      </c>
      <c r="RM340" s="31">
        <v>2</v>
      </c>
      <c r="RN340" s="31">
        <v>2</v>
      </c>
      <c r="RO340" s="31">
        <v>2</v>
      </c>
      <c r="RP340" s="31">
        <v>2</v>
      </c>
      <c r="RQ340" s="31">
        <v>2</v>
      </c>
      <c r="RR340" s="31">
        <v>2</v>
      </c>
      <c r="RS340" s="31">
        <v>1</v>
      </c>
      <c r="RT340" s="31" t="s">
        <v>1862</v>
      </c>
      <c r="RU340" s="31" t="s">
        <v>1863</v>
      </c>
      <c r="RX340" s="31">
        <v>3</v>
      </c>
      <c r="RY340" s="31">
        <v>1</v>
      </c>
      <c r="RZ340" s="31">
        <v>2</v>
      </c>
      <c r="SA340" s="31">
        <v>2</v>
      </c>
      <c r="SB340" s="31">
        <v>2</v>
      </c>
      <c r="SC340" s="31">
        <v>2</v>
      </c>
      <c r="SD340" s="31">
        <v>3</v>
      </c>
      <c r="SE340" s="31">
        <v>1</v>
      </c>
      <c r="SF340" s="31">
        <v>2</v>
      </c>
      <c r="SG340" s="31">
        <v>2</v>
      </c>
      <c r="SH340" s="31">
        <v>2</v>
      </c>
      <c r="SI340" s="31">
        <v>2</v>
      </c>
      <c r="SJ340" s="31">
        <v>2</v>
      </c>
      <c r="SK340" s="31">
        <v>2</v>
      </c>
      <c r="SL340" s="31">
        <v>2</v>
      </c>
      <c r="SM340" s="31" t="s">
        <v>1576</v>
      </c>
      <c r="SO340" s="31">
        <v>2</v>
      </c>
      <c r="SP340" s="31">
        <v>1</v>
      </c>
      <c r="SQ340" s="31">
        <v>2</v>
      </c>
      <c r="SR340" s="31">
        <v>2</v>
      </c>
      <c r="SS340" s="31">
        <v>1</v>
      </c>
      <c r="ST340" s="31">
        <v>2</v>
      </c>
      <c r="SU340" s="31">
        <v>2</v>
      </c>
      <c r="SV340" s="31">
        <v>1</v>
      </c>
      <c r="SW340" s="31" t="s">
        <v>1864</v>
      </c>
      <c r="SX340" s="31">
        <v>2</v>
      </c>
      <c r="SZ340" s="31">
        <v>2</v>
      </c>
      <c r="TA340" s="31">
        <v>2</v>
      </c>
      <c r="TB340" s="31">
        <v>2</v>
      </c>
      <c r="TC340" s="31">
        <v>2</v>
      </c>
      <c r="TD340" s="31">
        <v>2</v>
      </c>
      <c r="TE340" s="31">
        <v>2</v>
      </c>
      <c r="TF340" s="31">
        <v>2</v>
      </c>
      <c r="TG340" s="31">
        <v>2</v>
      </c>
      <c r="TH340" s="31" t="s">
        <v>1430</v>
      </c>
      <c r="TJ340" s="31" t="s">
        <v>1576</v>
      </c>
      <c r="TK340" s="31" t="s">
        <v>1864</v>
      </c>
      <c r="TL340" s="31" t="s">
        <v>1430</v>
      </c>
      <c r="TQ340" s="31">
        <v>10</v>
      </c>
      <c r="TS340" s="31">
        <v>2</v>
      </c>
      <c r="TT340" s="31">
        <v>2</v>
      </c>
      <c r="TU340" s="31">
        <v>2</v>
      </c>
      <c r="TV340" s="31">
        <v>2</v>
      </c>
      <c r="TW340" s="31">
        <v>2</v>
      </c>
      <c r="TX340" s="31">
        <v>2</v>
      </c>
      <c r="TY340" s="31">
        <v>2</v>
      </c>
      <c r="TZ340" s="31">
        <v>1</v>
      </c>
      <c r="UA340" s="31">
        <v>1</v>
      </c>
    </row>
    <row r="341" spans="1:547" s="31" customFormat="1" ht="13.5" customHeight="1">
      <c r="A341" s="31">
        <f t="shared" si="5"/>
        <v>339</v>
      </c>
      <c r="B341" s="31">
        <v>340</v>
      </c>
      <c r="C341" s="31">
        <v>4</v>
      </c>
      <c r="D341" s="31" t="s">
        <v>1543</v>
      </c>
      <c r="E341" s="31" t="s">
        <v>1865</v>
      </c>
      <c r="H341" s="31">
        <v>42121</v>
      </c>
      <c r="I341" s="31">
        <v>26186</v>
      </c>
      <c r="J341" s="31">
        <v>2</v>
      </c>
      <c r="K341" s="31">
        <v>1</v>
      </c>
      <c r="L341" s="31">
        <v>5</v>
      </c>
      <c r="M341" s="31">
        <v>2</v>
      </c>
      <c r="N341" s="31">
        <v>3</v>
      </c>
      <c r="O341" s="31">
        <v>2</v>
      </c>
      <c r="P341" s="31">
        <v>5</v>
      </c>
      <c r="Q341" s="31">
        <v>2</v>
      </c>
      <c r="R341" s="31">
        <v>40756</v>
      </c>
      <c r="S341" s="31">
        <v>40878</v>
      </c>
      <c r="T341" s="31">
        <v>40940</v>
      </c>
      <c r="W341" s="31">
        <v>1</v>
      </c>
      <c r="X341" s="31">
        <v>2</v>
      </c>
      <c r="Y341" s="31">
        <v>2</v>
      </c>
      <c r="Z341" s="31">
        <v>2</v>
      </c>
      <c r="AA341" s="31">
        <v>2</v>
      </c>
      <c r="AB341" s="31">
        <v>2</v>
      </c>
      <c r="AC341" s="31">
        <v>2</v>
      </c>
      <c r="AD341" s="31">
        <v>2</v>
      </c>
      <c r="AE341" s="31">
        <v>2</v>
      </c>
      <c r="AF341" s="31">
        <v>2</v>
      </c>
      <c r="AG341" s="31">
        <v>1</v>
      </c>
      <c r="AH341" s="31">
        <v>2</v>
      </c>
      <c r="AI341" s="31">
        <v>2</v>
      </c>
      <c r="AJ341" s="31">
        <v>2</v>
      </c>
      <c r="AK341" s="31">
        <v>4</v>
      </c>
      <c r="AL341" s="31">
        <v>2</v>
      </c>
      <c r="AN341" s="31">
        <v>2</v>
      </c>
      <c r="AO341" s="31">
        <v>2</v>
      </c>
      <c r="AP341" s="31">
        <v>2</v>
      </c>
      <c r="AQ341" s="31">
        <v>2</v>
      </c>
      <c r="AR341" s="31">
        <v>2</v>
      </c>
      <c r="AS341" s="31">
        <v>2</v>
      </c>
      <c r="AT341" s="31">
        <v>2</v>
      </c>
      <c r="AU341" s="31">
        <v>2</v>
      </c>
      <c r="AW341" s="31">
        <v>2</v>
      </c>
      <c r="AX341" s="31">
        <v>2</v>
      </c>
      <c r="AY341" s="31">
        <v>2</v>
      </c>
      <c r="AZ341" s="31">
        <v>1</v>
      </c>
      <c r="BA341" s="31">
        <v>2</v>
      </c>
      <c r="BB341" s="31">
        <v>1</v>
      </c>
      <c r="BD341" s="31">
        <v>2</v>
      </c>
      <c r="BE341" s="31">
        <v>2</v>
      </c>
      <c r="BF341" s="31">
        <v>2</v>
      </c>
      <c r="BG341" s="31">
        <v>1</v>
      </c>
      <c r="BH341" s="31">
        <v>2</v>
      </c>
      <c r="BI341" s="31">
        <v>1</v>
      </c>
      <c r="BK341" s="31">
        <v>1</v>
      </c>
      <c r="BL341" s="31">
        <v>1</v>
      </c>
      <c r="BM341" s="31">
        <v>1</v>
      </c>
      <c r="BN341" s="31">
        <v>1</v>
      </c>
      <c r="BO341" s="31">
        <v>1</v>
      </c>
      <c r="BP341" s="31">
        <v>2</v>
      </c>
      <c r="BQ341" s="31">
        <v>2</v>
      </c>
      <c r="BT341" s="31">
        <v>2</v>
      </c>
      <c r="BU341" s="31">
        <v>2</v>
      </c>
      <c r="BV341" s="31">
        <v>2</v>
      </c>
      <c r="BW341" s="31">
        <v>2</v>
      </c>
      <c r="BX341" s="31">
        <v>2</v>
      </c>
      <c r="BY341" s="31">
        <v>1</v>
      </c>
      <c r="BZ341" s="31">
        <v>2</v>
      </c>
      <c r="CA341" s="31">
        <v>2</v>
      </c>
      <c r="CB341" s="31">
        <v>2</v>
      </c>
      <c r="CC341" s="31">
        <v>2</v>
      </c>
      <c r="CD341" s="31">
        <v>1</v>
      </c>
      <c r="CH341" s="31">
        <v>1</v>
      </c>
      <c r="CM341" s="31">
        <v>5</v>
      </c>
      <c r="CN341" s="31">
        <v>11</v>
      </c>
      <c r="CO341" s="31">
        <v>20</v>
      </c>
      <c r="CP341" s="31">
        <v>25</v>
      </c>
      <c r="CQ341" s="31">
        <v>13</v>
      </c>
      <c r="CR341" s="31">
        <v>27</v>
      </c>
      <c r="DA341" s="31">
        <v>2</v>
      </c>
      <c r="DB341" s="31">
        <v>4</v>
      </c>
      <c r="DC341" s="31">
        <v>18</v>
      </c>
      <c r="DD341" s="31">
        <v>3</v>
      </c>
      <c r="DE341" s="31">
        <v>12</v>
      </c>
      <c r="DF341" s="31">
        <v>4</v>
      </c>
      <c r="DG341" s="31">
        <v>3</v>
      </c>
      <c r="DH341" s="31">
        <v>4</v>
      </c>
      <c r="DI341" s="31">
        <v>0</v>
      </c>
      <c r="DJ341" s="31">
        <v>1</v>
      </c>
      <c r="DK341" s="31">
        <v>0</v>
      </c>
      <c r="DL341" s="31">
        <v>0</v>
      </c>
      <c r="DM341" s="31">
        <v>0</v>
      </c>
      <c r="DN341" s="31">
        <v>0</v>
      </c>
      <c r="DO341" s="31">
        <v>1</v>
      </c>
      <c r="DP341" s="31">
        <v>1</v>
      </c>
      <c r="DQ341" s="31">
        <v>2</v>
      </c>
      <c r="DR341" s="31">
        <v>16</v>
      </c>
      <c r="DS341" s="31">
        <v>0.71355311355311302</v>
      </c>
      <c r="EV341" s="31">
        <v>1</v>
      </c>
      <c r="EW341" s="31">
        <v>2</v>
      </c>
      <c r="EX341" s="31">
        <v>2</v>
      </c>
      <c r="EY341" s="31">
        <v>2</v>
      </c>
      <c r="FA341" s="31">
        <v>1</v>
      </c>
      <c r="FB341" s="31">
        <v>1</v>
      </c>
      <c r="FC341" s="31">
        <v>1</v>
      </c>
      <c r="FD341" s="31">
        <v>38.700000000000003</v>
      </c>
      <c r="FE341" s="31">
        <v>39.799999999999898</v>
      </c>
      <c r="FF341" s="31">
        <v>0.38700000000000001</v>
      </c>
      <c r="FG341" s="31">
        <v>0.35499999999999998</v>
      </c>
      <c r="FK341" s="31">
        <v>2</v>
      </c>
      <c r="FL341" s="31">
        <v>2</v>
      </c>
      <c r="FM341" s="31">
        <v>1</v>
      </c>
      <c r="FN341" s="31">
        <v>1</v>
      </c>
      <c r="FO341" s="31">
        <v>2</v>
      </c>
      <c r="FP341" s="31">
        <v>2</v>
      </c>
      <c r="FQ341" s="31">
        <v>2</v>
      </c>
      <c r="FR341" s="31">
        <v>2</v>
      </c>
      <c r="FS341" s="31">
        <v>4</v>
      </c>
      <c r="FT341" s="31">
        <v>2</v>
      </c>
      <c r="FU341" s="31">
        <v>2</v>
      </c>
      <c r="FV341" s="31">
        <v>2</v>
      </c>
      <c r="FW341" s="31">
        <v>1</v>
      </c>
      <c r="FX341" s="31">
        <v>1</v>
      </c>
      <c r="FY341" s="31">
        <v>2</v>
      </c>
      <c r="GA341" s="31">
        <v>2</v>
      </c>
      <c r="GB341" s="31">
        <v>2</v>
      </c>
      <c r="GC341" s="31">
        <v>1</v>
      </c>
      <c r="GE341" s="31">
        <v>2</v>
      </c>
      <c r="GG341" s="31">
        <v>0.5</v>
      </c>
      <c r="GH341" s="31">
        <v>2</v>
      </c>
      <c r="GJ341" s="31">
        <v>2</v>
      </c>
      <c r="GL341" s="31">
        <v>1</v>
      </c>
      <c r="GM341" s="31">
        <v>40940</v>
      </c>
      <c r="GO341" s="31">
        <v>2</v>
      </c>
      <c r="GQ341" s="31">
        <v>1</v>
      </c>
      <c r="GS341" s="31">
        <v>2</v>
      </c>
      <c r="GU341" s="31">
        <v>2</v>
      </c>
      <c r="GW341" s="31">
        <v>2</v>
      </c>
      <c r="GY341" s="31">
        <v>2</v>
      </c>
      <c r="HA341" s="31">
        <v>2</v>
      </c>
      <c r="HB341" s="31" t="s">
        <v>355</v>
      </c>
      <c r="HM341" s="31">
        <v>2</v>
      </c>
      <c r="HP341" s="31">
        <v>2</v>
      </c>
      <c r="HQ341" s="31">
        <v>2</v>
      </c>
      <c r="HR341" s="31">
        <v>2</v>
      </c>
      <c r="HS341" s="31">
        <v>2</v>
      </c>
      <c r="HT341" s="31">
        <v>2</v>
      </c>
      <c r="HU341" s="31">
        <v>2</v>
      </c>
      <c r="HV341" s="31">
        <v>2</v>
      </c>
      <c r="HZ341" s="31">
        <v>2</v>
      </c>
      <c r="IA341" s="31">
        <v>2</v>
      </c>
      <c r="IB341" s="31">
        <v>2</v>
      </c>
      <c r="IC341" s="31">
        <v>2</v>
      </c>
      <c r="ID341" s="31">
        <v>2</v>
      </c>
      <c r="IE341" s="31">
        <v>2</v>
      </c>
      <c r="IF341" s="31">
        <v>2</v>
      </c>
      <c r="IJ341" s="31">
        <v>2</v>
      </c>
      <c r="IK341" s="31">
        <v>2</v>
      </c>
      <c r="IL341" s="31">
        <v>2</v>
      </c>
      <c r="IM341" s="31">
        <v>2</v>
      </c>
      <c r="IN341" s="31">
        <v>2</v>
      </c>
      <c r="IO341" s="31">
        <v>2</v>
      </c>
      <c r="IP341" s="31">
        <v>2</v>
      </c>
      <c r="IT341" s="31">
        <v>2</v>
      </c>
      <c r="IU341" s="31">
        <v>2</v>
      </c>
      <c r="IV341" s="31">
        <v>2</v>
      </c>
      <c r="IW341" s="31">
        <v>2</v>
      </c>
      <c r="IX341" s="31">
        <v>2</v>
      </c>
      <c r="IY341" s="31">
        <v>2</v>
      </c>
      <c r="IZ341" s="31">
        <v>2</v>
      </c>
      <c r="JD341" s="31">
        <v>2</v>
      </c>
      <c r="JE341" s="31">
        <v>2</v>
      </c>
      <c r="JF341" s="31">
        <v>2</v>
      </c>
      <c r="JG341" s="31">
        <v>2</v>
      </c>
      <c r="JH341" s="31">
        <v>2</v>
      </c>
      <c r="JI341" s="31">
        <v>2</v>
      </c>
      <c r="JJ341" s="31">
        <v>2</v>
      </c>
      <c r="JZ341" s="31">
        <v>1</v>
      </c>
      <c r="KC341" s="31">
        <v>1</v>
      </c>
      <c r="LC341" s="31">
        <v>2</v>
      </c>
      <c r="LF341" s="31">
        <v>2</v>
      </c>
      <c r="LG341" s="31">
        <v>2</v>
      </c>
      <c r="LH341" s="31">
        <v>2</v>
      </c>
      <c r="LI341" s="31">
        <v>2</v>
      </c>
      <c r="LK341" s="31">
        <v>2</v>
      </c>
      <c r="LM341" s="31">
        <v>2</v>
      </c>
      <c r="LO341" s="31">
        <v>2</v>
      </c>
      <c r="LQ341" s="31">
        <v>2</v>
      </c>
      <c r="LS341" s="31">
        <v>2</v>
      </c>
      <c r="LU341" s="31">
        <v>2</v>
      </c>
      <c r="LW341" s="31">
        <v>2</v>
      </c>
      <c r="LY341" s="31">
        <v>2</v>
      </c>
      <c r="MA341" s="31">
        <v>2</v>
      </c>
      <c r="MC341" s="31">
        <v>2</v>
      </c>
      <c r="ME341" s="31">
        <v>2</v>
      </c>
      <c r="MG341" s="31">
        <v>2</v>
      </c>
      <c r="MI341" s="31">
        <v>2</v>
      </c>
      <c r="MK341" s="31">
        <v>2</v>
      </c>
      <c r="MM341" s="31">
        <v>2</v>
      </c>
      <c r="MO341" s="31">
        <v>2</v>
      </c>
      <c r="MQ341" s="31">
        <v>2</v>
      </c>
      <c r="MS341" s="31">
        <v>2</v>
      </c>
      <c r="MU341" s="31">
        <v>2</v>
      </c>
      <c r="MW341" s="31">
        <v>2</v>
      </c>
      <c r="MY341" s="31" t="s">
        <v>355</v>
      </c>
      <c r="NA341" s="31">
        <v>2</v>
      </c>
      <c r="NC341" s="31">
        <v>2</v>
      </c>
      <c r="NE341" s="31">
        <v>2</v>
      </c>
      <c r="NG341" s="31">
        <v>2</v>
      </c>
      <c r="NI341" s="31">
        <v>2</v>
      </c>
      <c r="NK341" s="31">
        <v>2</v>
      </c>
      <c r="NM341" s="31">
        <v>2</v>
      </c>
      <c r="NO341" s="31">
        <v>2</v>
      </c>
      <c r="NQ341" s="31">
        <v>2</v>
      </c>
      <c r="NS341" s="31">
        <v>2</v>
      </c>
      <c r="NU341" s="31">
        <v>2</v>
      </c>
      <c r="NW341" s="31">
        <v>2</v>
      </c>
      <c r="NY341" s="31">
        <v>2</v>
      </c>
      <c r="OA341" s="31">
        <v>2</v>
      </c>
      <c r="OC341" s="31">
        <v>2</v>
      </c>
      <c r="OE341" s="31">
        <v>2</v>
      </c>
      <c r="OG341" s="31">
        <v>2</v>
      </c>
      <c r="OI341" s="31">
        <v>2</v>
      </c>
      <c r="OK341" s="31">
        <v>2</v>
      </c>
      <c r="OM341" s="31">
        <v>2</v>
      </c>
      <c r="OO341" s="31">
        <v>2</v>
      </c>
      <c r="OQ341" s="31" t="s">
        <v>355</v>
      </c>
      <c r="OS341" s="31">
        <v>2</v>
      </c>
      <c r="OU341" s="31">
        <v>2</v>
      </c>
      <c r="OW341" s="31">
        <v>2</v>
      </c>
      <c r="OY341" s="31">
        <v>2</v>
      </c>
      <c r="PA341" s="31">
        <v>2</v>
      </c>
      <c r="PC341" s="31">
        <v>2</v>
      </c>
      <c r="PE341" s="31">
        <v>2</v>
      </c>
      <c r="PG341" s="31">
        <v>2</v>
      </c>
      <c r="PI341" s="31">
        <v>2</v>
      </c>
      <c r="PK341" s="31">
        <v>2</v>
      </c>
      <c r="PM341" s="31">
        <v>2</v>
      </c>
      <c r="PO341" s="31">
        <v>2</v>
      </c>
      <c r="PQ341" s="31">
        <v>2</v>
      </c>
      <c r="PS341" s="31">
        <v>2</v>
      </c>
      <c r="PU341" s="31">
        <v>2</v>
      </c>
      <c r="PW341" s="31">
        <v>2</v>
      </c>
      <c r="PY341" s="31">
        <v>2</v>
      </c>
      <c r="QA341" s="31">
        <v>2</v>
      </c>
      <c r="QC341" s="31">
        <v>2</v>
      </c>
      <c r="QE341" s="31">
        <v>2</v>
      </c>
      <c r="QG341" s="31">
        <v>2</v>
      </c>
      <c r="QI341" s="31" t="s">
        <v>355</v>
      </c>
      <c r="QK341" s="31">
        <v>2</v>
      </c>
      <c r="QL341" s="31">
        <v>2</v>
      </c>
      <c r="QM341" s="31">
        <v>1</v>
      </c>
      <c r="QN341" s="31">
        <v>1</v>
      </c>
      <c r="QO341" s="31">
        <v>2</v>
      </c>
      <c r="QP341" s="31">
        <v>2</v>
      </c>
      <c r="QQ341" s="31">
        <v>2</v>
      </c>
      <c r="QR341" s="31">
        <v>2</v>
      </c>
      <c r="QS341" s="31">
        <v>2</v>
      </c>
      <c r="QT341" s="31">
        <v>2</v>
      </c>
      <c r="QU341" s="31">
        <v>2</v>
      </c>
      <c r="QV341" s="31">
        <v>2</v>
      </c>
      <c r="QW341" s="31">
        <v>2</v>
      </c>
      <c r="QX341" s="31">
        <v>2</v>
      </c>
      <c r="QY341" s="31">
        <v>2</v>
      </c>
      <c r="QZ341" s="31">
        <v>2</v>
      </c>
      <c r="RA341" s="31">
        <v>2</v>
      </c>
      <c r="RB341" s="31">
        <v>2</v>
      </c>
      <c r="RC341" s="31">
        <v>2</v>
      </c>
      <c r="RD341" s="31">
        <v>2</v>
      </c>
      <c r="RE341" s="31">
        <v>2</v>
      </c>
      <c r="RF341" s="31">
        <v>2</v>
      </c>
      <c r="RG341" s="31">
        <v>2</v>
      </c>
      <c r="RH341" s="31">
        <v>2</v>
      </c>
      <c r="RI341" s="31">
        <v>2</v>
      </c>
      <c r="RJ341" s="31">
        <v>2</v>
      </c>
      <c r="RK341" s="31">
        <v>2</v>
      </c>
      <c r="RL341" s="31">
        <v>2</v>
      </c>
      <c r="RM341" s="31">
        <v>2</v>
      </c>
      <c r="RN341" s="31">
        <v>2</v>
      </c>
      <c r="RO341" s="31">
        <v>2</v>
      </c>
      <c r="RP341" s="31">
        <v>2</v>
      </c>
      <c r="RQ341" s="31">
        <v>2</v>
      </c>
      <c r="RR341" s="31">
        <v>2</v>
      </c>
      <c r="RS341" s="31">
        <v>2</v>
      </c>
      <c r="RT341" s="31" t="s">
        <v>1607</v>
      </c>
      <c r="RU341" s="31" t="s">
        <v>1607</v>
      </c>
      <c r="RX341" s="31">
        <v>5</v>
      </c>
      <c r="RY341" s="31">
        <v>2</v>
      </c>
      <c r="RZ341" s="31">
        <v>2</v>
      </c>
      <c r="SA341" s="31">
        <v>2</v>
      </c>
      <c r="SB341" s="31">
        <v>2</v>
      </c>
      <c r="SC341" s="31">
        <v>2</v>
      </c>
      <c r="SD341" s="31">
        <v>5</v>
      </c>
      <c r="SE341" s="31">
        <v>2</v>
      </c>
      <c r="SF341" s="31">
        <v>2</v>
      </c>
      <c r="SG341" s="31">
        <v>2</v>
      </c>
      <c r="SH341" s="31">
        <v>2</v>
      </c>
      <c r="SI341" s="31">
        <v>2</v>
      </c>
      <c r="SJ341" s="31">
        <v>2</v>
      </c>
      <c r="SK341" s="31">
        <v>2</v>
      </c>
      <c r="SL341" s="31">
        <v>2</v>
      </c>
      <c r="SM341" s="31" t="s">
        <v>1576</v>
      </c>
      <c r="SO341" s="31">
        <v>2</v>
      </c>
      <c r="SP341" s="31">
        <v>2</v>
      </c>
      <c r="SQ341" s="31">
        <v>2</v>
      </c>
      <c r="SR341" s="31">
        <v>2</v>
      </c>
      <c r="SS341" s="31">
        <v>1</v>
      </c>
      <c r="ST341" s="31">
        <v>2</v>
      </c>
      <c r="SU341" s="31">
        <v>2</v>
      </c>
      <c r="SV341" s="31">
        <v>2</v>
      </c>
      <c r="SW341" s="31" t="s">
        <v>1430</v>
      </c>
      <c r="SX341" s="31">
        <v>2</v>
      </c>
      <c r="SZ341" s="31">
        <v>2</v>
      </c>
      <c r="TA341" s="31">
        <v>2</v>
      </c>
      <c r="TB341" s="31">
        <v>2</v>
      </c>
      <c r="TC341" s="31">
        <v>2</v>
      </c>
      <c r="TD341" s="31">
        <v>2</v>
      </c>
      <c r="TE341" s="31">
        <v>2</v>
      </c>
      <c r="TF341" s="31">
        <v>2</v>
      </c>
      <c r="TG341" s="31">
        <v>1</v>
      </c>
      <c r="TH341" s="31" t="s">
        <v>1430</v>
      </c>
      <c r="TJ341" s="31" t="s">
        <v>1576</v>
      </c>
      <c r="TK341" s="31" t="s">
        <v>1430</v>
      </c>
      <c r="TQ341" s="31">
        <v>2</v>
      </c>
      <c r="TS341" s="31">
        <v>2</v>
      </c>
      <c r="TT341" s="31">
        <v>2</v>
      </c>
      <c r="TU341" s="31">
        <v>2</v>
      </c>
      <c r="TV341" s="31">
        <v>2</v>
      </c>
      <c r="TW341" s="31">
        <v>2</v>
      </c>
      <c r="TX341" s="31">
        <v>2</v>
      </c>
      <c r="TY341" s="31">
        <v>2</v>
      </c>
      <c r="TZ341" s="31">
        <v>1</v>
      </c>
      <c r="UA341" s="31">
        <v>1</v>
      </c>
    </row>
    <row r="342" spans="1:547" s="31" customFormat="1" ht="13.5" customHeight="1">
      <c r="A342" s="31">
        <f t="shared" si="5"/>
        <v>340</v>
      </c>
      <c r="B342" s="31">
        <v>341</v>
      </c>
      <c r="C342" s="31">
        <v>5</v>
      </c>
      <c r="D342" s="31" t="s">
        <v>1543</v>
      </c>
      <c r="E342" s="31" t="s">
        <v>1866</v>
      </c>
      <c r="H342" s="31">
        <v>42205</v>
      </c>
      <c r="I342" s="31">
        <v>15199</v>
      </c>
      <c r="J342" s="31">
        <v>2</v>
      </c>
      <c r="K342" s="31">
        <v>1</v>
      </c>
      <c r="L342" s="31">
        <v>2</v>
      </c>
      <c r="M342" s="31">
        <v>1</v>
      </c>
      <c r="N342" s="31">
        <v>2</v>
      </c>
      <c r="O342" s="31">
        <v>1</v>
      </c>
      <c r="P342" s="31">
        <v>2</v>
      </c>
      <c r="Q342" s="31">
        <v>1</v>
      </c>
      <c r="R342" s="31">
        <v>40940</v>
      </c>
      <c r="S342" s="31">
        <v>41091</v>
      </c>
      <c r="T342" s="31">
        <v>42186</v>
      </c>
      <c r="W342" s="31">
        <v>1</v>
      </c>
      <c r="X342" s="31">
        <v>2</v>
      </c>
      <c r="Y342" s="31">
        <v>2</v>
      </c>
      <c r="Z342" s="31">
        <v>2</v>
      </c>
      <c r="AA342" s="31">
        <v>2</v>
      </c>
      <c r="AB342" s="31">
        <v>2</v>
      </c>
      <c r="AC342" s="31">
        <v>2</v>
      </c>
      <c r="AD342" s="31">
        <v>1</v>
      </c>
      <c r="AE342" s="31">
        <v>2</v>
      </c>
      <c r="AF342" s="31">
        <v>2</v>
      </c>
      <c r="AG342" s="31">
        <v>1</v>
      </c>
      <c r="AH342" s="31">
        <v>2</v>
      </c>
      <c r="AI342" s="31">
        <v>6</v>
      </c>
      <c r="AJ342" s="31">
        <v>2</v>
      </c>
      <c r="AK342" s="31">
        <v>4</v>
      </c>
      <c r="AL342" s="31">
        <v>2</v>
      </c>
      <c r="AN342" s="31">
        <v>2</v>
      </c>
      <c r="AO342" s="31">
        <v>2</v>
      </c>
      <c r="AP342" s="31">
        <v>2</v>
      </c>
      <c r="AQ342" s="31">
        <v>2</v>
      </c>
      <c r="AR342" s="31">
        <v>2</v>
      </c>
      <c r="AS342" s="31">
        <v>2</v>
      </c>
      <c r="AT342" s="31">
        <v>2</v>
      </c>
      <c r="AU342" s="31">
        <v>2</v>
      </c>
      <c r="AW342" s="31">
        <v>2</v>
      </c>
      <c r="AX342" s="31">
        <v>2</v>
      </c>
      <c r="AY342" s="31">
        <v>2</v>
      </c>
      <c r="AZ342" s="31">
        <v>1</v>
      </c>
      <c r="BA342" s="31">
        <v>1</v>
      </c>
      <c r="BB342" s="31">
        <v>1</v>
      </c>
      <c r="BD342" s="31">
        <v>1</v>
      </c>
      <c r="BE342" s="31">
        <v>1</v>
      </c>
      <c r="BF342" s="31">
        <v>2</v>
      </c>
      <c r="BG342" s="31">
        <v>1</v>
      </c>
      <c r="BH342" s="31">
        <v>2</v>
      </c>
      <c r="BI342" s="31">
        <v>2</v>
      </c>
      <c r="BK342" s="31">
        <v>2</v>
      </c>
      <c r="BL342" s="31">
        <v>2</v>
      </c>
      <c r="BM342" s="31">
        <v>2</v>
      </c>
      <c r="BN342" s="31">
        <v>2</v>
      </c>
      <c r="BO342" s="31">
        <v>2</v>
      </c>
      <c r="BP342" s="31">
        <v>2</v>
      </c>
      <c r="BQ342" s="31">
        <v>2</v>
      </c>
      <c r="BT342" s="31">
        <v>2</v>
      </c>
      <c r="BU342" s="31">
        <v>2</v>
      </c>
      <c r="BV342" s="31">
        <v>2</v>
      </c>
      <c r="BW342" s="31">
        <v>2</v>
      </c>
      <c r="BX342" s="31">
        <v>2</v>
      </c>
      <c r="BY342" s="31">
        <v>1</v>
      </c>
      <c r="BZ342" s="31">
        <v>2</v>
      </c>
      <c r="CA342" s="31">
        <v>2</v>
      </c>
      <c r="CC342" s="31">
        <v>2</v>
      </c>
      <c r="CD342" s="31">
        <v>1</v>
      </c>
      <c r="CH342" s="31">
        <v>1</v>
      </c>
      <c r="CM342" s="31">
        <v>5</v>
      </c>
      <c r="CN342" s="31">
        <v>7</v>
      </c>
      <c r="CO342" s="31">
        <v>22</v>
      </c>
      <c r="CP342" s="31">
        <v>15</v>
      </c>
      <c r="DA342" s="31">
        <v>2</v>
      </c>
      <c r="DB342" s="31">
        <v>4</v>
      </c>
      <c r="DC342" s="31">
        <v>12</v>
      </c>
      <c r="DF342" s="31">
        <v>4</v>
      </c>
      <c r="DG342" s="31">
        <v>4</v>
      </c>
      <c r="DH342" s="31">
        <v>4</v>
      </c>
      <c r="DI342" s="31">
        <v>3</v>
      </c>
      <c r="DJ342" s="31">
        <v>1</v>
      </c>
      <c r="DK342" s="31">
        <v>3</v>
      </c>
      <c r="DL342" s="31">
        <v>4</v>
      </c>
      <c r="DM342" s="31">
        <v>4</v>
      </c>
      <c r="DN342" s="31">
        <v>4</v>
      </c>
      <c r="DO342" s="31">
        <v>3</v>
      </c>
      <c r="DP342" s="31">
        <v>4</v>
      </c>
      <c r="DQ342" s="31">
        <v>4</v>
      </c>
      <c r="DR342" s="31">
        <v>42</v>
      </c>
      <c r="DS342" s="31">
        <v>0.14436758893280599</v>
      </c>
      <c r="DT342" s="31">
        <v>357</v>
      </c>
      <c r="DU342" s="31">
        <v>39</v>
      </c>
      <c r="DV342" s="31">
        <v>308</v>
      </c>
      <c r="DW342" s="31" t="s">
        <v>1545</v>
      </c>
      <c r="DX342" s="31">
        <v>3.8</v>
      </c>
      <c r="DY342" s="31">
        <v>3.5</v>
      </c>
      <c r="DZ342" s="31">
        <v>5</v>
      </c>
      <c r="EA342" s="31" t="s">
        <v>1558</v>
      </c>
      <c r="EB342" s="31">
        <v>1.03</v>
      </c>
      <c r="EC342" s="31">
        <v>0.66</v>
      </c>
      <c r="ED342" s="31">
        <v>1.25</v>
      </c>
      <c r="EE342" s="31" t="s">
        <v>1546</v>
      </c>
      <c r="EF342" s="31">
        <v>143</v>
      </c>
      <c r="EG342" s="31">
        <v>120</v>
      </c>
      <c r="EH342" s="31">
        <v>200</v>
      </c>
      <c r="EI342" s="31" t="s">
        <v>1546</v>
      </c>
      <c r="EJ342" s="31">
        <v>74</v>
      </c>
      <c r="EK342" s="31">
        <v>40</v>
      </c>
      <c r="EM342" s="31" t="s">
        <v>1546</v>
      </c>
      <c r="EN342" s="31">
        <v>62</v>
      </c>
      <c r="EO342" s="31">
        <v>60</v>
      </c>
      <c r="EP342" s="31">
        <v>130</v>
      </c>
      <c r="EQ342" s="31" t="s">
        <v>1546</v>
      </c>
      <c r="ER342" s="31">
        <v>32</v>
      </c>
      <c r="ES342" s="31">
        <v>35</v>
      </c>
      <c r="ET342" s="31">
        <v>150</v>
      </c>
      <c r="EU342" s="31" t="s">
        <v>1546</v>
      </c>
      <c r="EV342" s="31">
        <v>2</v>
      </c>
      <c r="EW342" s="31">
        <v>2</v>
      </c>
      <c r="EX342" s="31">
        <v>2</v>
      </c>
      <c r="EY342" s="31">
        <v>1</v>
      </c>
      <c r="EZ342" s="31">
        <v>1</v>
      </c>
      <c r="FA342" s="31">
        <v>3</v>
      </c>
      <c r="FD342" s="31">
        <v>51</v>
      </c>
      <c r="FE342" s="31">
        <v>50</v>
      </c>
      <c r="FF342" s="31">
        <v>0.61</v>
      </c>
      <c r="FG342" s="31">
        <v>0.52</v>
      </c>
      <c r="FH342" s="31">
        <v>68</v>
      </c>
      <c r="FI342" s="31">
        <v>94.4</v>
      </c>
      <c r="FJ342" s="31">
        <v>1</v>
      </c>
      <c r="FK342" s="31">
        <v>1</v>
      </c>
      <c r="FL342" s="31">
        <v>2</v>
      </c>
      <c r="FM342" s="31">
        <v>2</v>
      </c>
      <c r="FN342" s="31">
        <v>2</v>
      </c>
      <c r="FO342" s="31">
        <v>2</v>
      </c>
      <c r="FP342" s="31">
        <v>2</v>
      </c>
      <c r="FQ342" s="31">
        <v>2</v>
      </c>
      <c r="FR342" s="31">
        <v>2</v>
      </c>
      <c r="FS342" s="31">
        <v>4</v>
      </c>
      <c r="FT342" s="31">
        <v>2</v>
      </c>
      <c r="FU342" s="31">
        <v>2</v>
      </c>
      <c r="FV342" s="31">
        <v>2</v>
      </c>
      <c r="FW342" s="31">
        <v>1</v>
      </c>
      <c r="FX342" s="31">
        <v>1</v>
      </c>
      <c r="FY342" s="31">
        <v>2</v>
      </c>
      <c r="GA342" s="31">
        <v>2</v>
      </c>
      <c r="GB342" s="31">
        <v>2</v>
      </c>
      <c r="GC342" s="31">
        <v>1</v>
      </c>
      <c r="GD342" s="31">
        <v>1952</v>
      </c>
      <c r="GE342" s="31">
        <v>1</v>
      </c>
      <c r="GH342" s="31">
        <v>2</v>
      </c>
      <c r="GJ342" s="31">
        <v>2</v>
      </c>
      <c r="GL342" s="31">
        <v>1</v>
      </c>
      <c r="GM342" s="31">
        <v>41640</v>
      </c>
      <c r="GN342" s="31" t="s">
        <v>1867</v>
      </c>
      <c r="GO342" s="31">
        <v>2</v>
      </c>
      <c r="GQ342" s="31">
        <v>2</v>
      </c>
      <c r="GS342" s="31">
        <v>2</v>
      </c>
      <c r="GU342" s="31">
        <v>2</v>
      </c>
      <c r="GW342" s="31">
        <v>2</v>
      </c>
      <c r="GY342" s="31">
        <v>2</v>
      </c>
      <c r="HA342" s="31">
        <v>2</v>
      </c>
      <c r="HB342" s="31" t="s">
        <v>355</v>
      </c>
      <c r="HM342" s="31">
        <v>2</v>
      </c>
      <c r="HP342" s="31">
        <v>2</v>
      </c>
      <c r="HQ342" s="31">
        <v>2</v>
      </c>
      <c r="HR342" s="31">
        <v>2</v>
      </c>
      <c r="HS342" s="31">
        <v>2</v>
      </c>
      <c r="HT342" s="31">
        <v>2</v>
      </c>
      <c r="HU342" s="31">
        <v>2</v>
      </c>
      <c r="HV342" s="31">
        <v>2</v>
      </c>
      <c r="HZ342" s="31">
        <v>2</v>
      </c>
      <c r="IA342" s="31">
        <v>2</v>
      </c>
      <c r="IB342" s="31">
        <v>2</v>
      </c>
      <c r="IC342" s="31">
        <v>2</v>
      </c>
      <c r="ID342" s="31">
        <v>2</v>
      </c>
      <c r="IE342" s="31">
        <v>2</v>
      </c>
      <c r="IF342" s="31">
        <v>2</v>
      </c>
      <c r="IJ342" s="31">
        <v>2</v>
      </c>
      <c r="IK342" s="31">
        <v>2</v>
      </c>
      <c r="IL342" s="31">
        <v>2</v>
      </c>
      <c r="IM342" s="31">
        <v>2</v>
      </c>
      <c r="IN342" s="31">
        <v>2</v>
      </c>
      <c r="IO342" s="31">
        <v>2</v>
      </c>
      <c r="IP342" s="31">
        <v>2</v>
      </c>
      <c r="IT342" s="31">
        <v>2</v>
      </c>
      <c r="IU342" s="31">
        <v>2</v>
      </c>
      <c r="IV342" s="31">
        <v>2</v>
      </c>
      <c r="IW342" s="31">
        <v>2</v>
      </c>
      <c r="IX342" s="31">
        <v>2</v>
      </c>
      <c r="IY342" s="31">
        <v>2</v>
      </c>
      <c r="IZ342" s="31">
        <v>2</v>
      </c>
      <c r="JD342" s="31">
        <v>2</v>
      </c>
      <c r="JE342" s="31">
        <v>2</v>
      </c>
      <c r="JF342" s="31">
        <v>2</v>
      </c>
      <c r="JG342" s="31">
        <v>2</v>
      </c>
      <c r="JH342" s="31">
        <v>2</v>
      </c>
      <c r="JI342" s="31">
        <v>2</v>
      </c>
      <c r="JJ342" s="31">
        <v>2</v>
      </c>
      <c r="JN342" s="31" t="s">
        <v>1868</v>
      </c>
      <c r="JQ342" s="31" t="s">
        <v>1869</v>
      </c>
      <c r="JT342" s="31" t="s">
        <v>1870</v>
      </c>
      <c r="JZ342" s="31">
        <v>2</v>
      </c>
      <c r="KA342" s="31" t="s">
        <v>1871</v>
      </c>
      <c r="KB342" s="31">
        <v>72</v>
      </c>
      <c r="KC342" s="31">
        <v>2</v>
      </c>
      <c r="KD342" s="31" t="s">
        <v>1563</v>
      </c>
      <c r="KE342" s="31">
        <v>82</v>
      </c>
      <c r="KF342" s="31" t="s">
        <v>361</v>
      </c>
      <c r="KG342" s="31" t="s">
        <v>1870</v>
      </c>
      <c r="KH342" s="31">
        <v>35</v>
      </c>
      <c r="LA342" s="31" t="s">
        <v>364</v>
      </c>
      <c r="LB342" s="31" t="s">
        <v>1729</v>
      </c>
      <c r="LC342" s="31">
        <v>2</v>
      </c>
      <c r="LE342" s="31" t="s">
        <v>1449</v>
      </c>
      <c r="LF342" s="31">
        <v>2</v>
      </c>
      <c r="LG342" s="31">
        <v>2</v>
      </c>
      <c r="LH342" s="31">
        <v>1</v>
      </c>
      <c r="LI342" s="31">
        <v>2</v>
      </c>
      <c r="LK342" s="31">
        <v>2</v>
      </c>
      <c r="LM342" s="31">
        <v>2</v>
      </c>
      <c r="LO342" s="31">
        <v>2</v>
      </c>
      <c r="LQ342" s="31">
        <v>2</v>
      </c>
      <c r="LS342" s="31">
        <v>2</v>
      </c>
      <c r="LU342" s="31">
        <v>2</v>
      </c>
      <c r="LW342" s="31">
        <v>2</v>
      </c>
      <c r="LY342" s="31">
        <v>2</v>
      </c>
      <c r="MA342" s="31">
        <v>2</v>
      </c>
      <c r="MC342" s="31">
        <v>2</v>
      </c>
      <c r="ME342" s="31">
        <v>2</v>
      </c>
      <c r="MG342" s="31">
        <v>2</v>
      </c>
      <c r="MI342" s="31">
        <v>2</v>
      </c>
      <c r="MK342" s="31">
        <v>2</v>
      </c>
      <c r="MM342" s="31">
        <v>2</v>
      </c>
      <c r="MO342" s="31">
        <v>2</v>
      </c>
      <c r="MQ342" s="31">
        <v>2</v>
      </c>
      <c r="MS342" s="31">
        <v>2</v>
      </c>
      <c r="MU342" s="31">
        <v>2</v>
      </c>
      <c r="MW342" s="31">
        <v>2</v>
      </c>
      <c r="MY342" s="31" t="s">
        <v>355</v>
      </c>
      <c r="NA342" s="31">
        <v>2</v>
      </c>
      <c r="NC342" s="31">
        <v>2</v>
      </c>
      <c r="NE342" s="31">
        <v>2</v>
      </c>
      <c r="NG342" s="31">
        <v>2</v>
      </c>
      <c r="NI342" s="31">
        <v>2</v>
      </c>
      <c r="NK342" s="31">
        <v>2</v>
      </c>
      <c r="NM342" s="31">
        <v>2</v>
      </c>
      <c r="NO342" s="31">
        <v>2</v>
      </c>
      <c r="NQ342" s="31">
        <v>2</v>
      </c>
      <c r="NS342" s="31">
        <v>2</v>
      </c>
      <c r="NU342" s="31">
        <v>2</v>
      </c>
      <c r="NW342" s="31">
        <v>2</v>
      </c>
      <c r="NY342" s="31">
        <v>2</v>
      </c>
      <c r="OA342" s="31">
        <v>2</v>
      </c>
      <c r="OC342" s="31">
        <v>2</v>
      </c>
      <c r="OE342" s="31">
        <v>2</v>
      </c>
      <c r="OG342" s="31">
        <v>2</v>
      </c>
      <c r="OI342" s="31">
        <v>2</v>
      </c>
      <c r="OK342" s="31">
        <v>2</v>
      </c>
      <c r="OM342" s="31">
        <v>2</v>
      </c>
      <c r="OO342" s="31">
        <v>2</v>
      </c>
      <c r="OQ342" s="31" t="s">
        <v>355</v>
      </c>
      <c r="OS342" s="31">
        <v>2</v>
      </c>
      <c r="OU342" s="31">
        <v>2</v>
      </c>
      <c r="OW342" s="31">
        <v>2</v>
      </c>
      <c r="OY342" s="31">
        <v>2</v>
      </c>
      <c r="PA342" s="31">
        <v>2</v>
      </c>
      <c r="PC342" s="31">
        <v>2</v>
      </c>
      <c r="PE342" s="31">
        <v>1</v>
      </c>
      <c r="PF342" s="31">
        <v>50</v>
      </c>
      <c r="PG342" s="31">
        <v>2</v>
      </c>
      <c r="PI342" s="31">
        <v>2</v>
      </c>
      <c r="PK342" s="31">
        <v>2</v>
      </c>
      <c r="PM342" s="31">
        <v>2</v>
      </c>
      <c r="PO342" s="31">
        <v>2</v>
      </c>
      <c r="PQ342" s="31">
        <v>2</v>
      </c>
      <c r="PS342" s="31">
        <v>2</v>
      </c>
      <c r="PU342" s="31">
        <v>2</v>
      </c>
      <c r="PW342" s="31">
        <v>2</v>
      </c>
      <c r="PY342" s="31">
        <v>2</v>
      </c>
      <c r="QA342" s="31">
        <v>2</v>
      </c>
      <c r="QC342" s="31">
        <v>2</v>
      </c>
      <c r="QE342" s="31">
        <v>2</v>
      </c>
      <c r="QG342" s="31">
        <v>2</v>
      </c>
      <c r="QI342" s="31" t="s">
        <v>355</v>
      </c>
      <c r="QK342" s="31">
        <v>1</v>
      </c>
      <c r="QL342" s="31">
        <v>2</v>
      </c>
      <c r="QM342" s="31">
        <v>2</v>
      </c>
      <c r="QN342" s="31">
        <v>2</v>
      </c>
      <c r="QO342" s="31">
        <v>2</v>
      </c>
      <c r="QP342" s="31">
        <v>2</v>
      </c>
      <c r="QQ342" s="31">
        <v>2</v>
      </c>
      <c r="QR342" s="31">
        <v>2</v>
      </c>
      <c r="QS342" s="31">
        <v>2</v>
      </c>
      <c r="QT342" s="31">
        <v>2</v>
      </c>
      <c r="QU342" s="31">
        <v>2</v>
      </c>
      <c r="QV342" s="31">
        <v>2</v>
      </c>
      <c r="QW342" s="31">
        <v>2</v>
      </c>
      <c r="QX342" s="31">
        <v>2</v>
      </c>
      <c r="QY342" s="31">
        <v>2</v>
      </c>
      <c r="QZ342" s="31">
        <v>2</v>
      </c>
      <c r="RA342" s="31">
        <v>2</v>
      </c>
      <c r="RB342" s="31">
        <v>2</v>
      </c>
      <c r="RC342" s="31">
        <v>2</v>
      </c>
      <c r="RD342" s="31">
        <v>2</v>
      </c>
      <c r="RE342" s="31">
        <v>1</v>
      </c>
      <c r="RF342" s="31">
        <v>2</v>
      </c>
      <c r="RG342" s="31">
        <v>2</v>
      </c>
      <c r="RH342" s="31">
        <v>2</v>
      </c>
      <c r="RI342" s="31">
        <v>2</v>
      </c>
      <c r="RJ342" s="31">
        <v>2</v>
      </c>
      <c r="RK342" s="31">
        <v>2</v>
      </c>
      <c r="RL342" s="31">
        <v>2</v>
      </c>
      <c r="RM342" s="31">
        <v>2</v>
      </c>
      <c r="RN342" s="31">
        <v>2</v>
      </c>
      <c r="RO342" s="31">
        <v>1</v>
      </c>
      <c r="RP342" s="31">
        <v>2</v>
      </c>
      <c r="RQ342" s="31">
        <v>2</v>
      </c>
      <c r="RR342" s="31">
        <v>2</v>
      </c>
      <c r="RS342" s="31">
        <v>2</v>
      </c>
      <c r="RT342" s="31" t="s">
        <v>1862</v>
      </c>
      <c r="RU342" s="31" t="s">
        <v>1858</v>
      </c>
      <c r="RV342" s="31" t="s">
        <v>1862</v>
      </c>
      <c r="RW342" s="31" t="s">
        <v>1872</v>
      </c>
      <c r="RX342" s="31">
        <v>5</v>
      </c>
      <c r="RY342" s="31">
        <v>2</v>
      </c>
      <c r="RZ342" s="31">
        <v>2</v>
      </c>
      <c r="SA342" s="31">
        <v>2</v>
      </c>
      <c r="SB342" s="31">
        <v>2</v>
      </c>
      <c r="SC342" s="31">
        <v>2</v>
      </c>
      <c r="SD342" s="31">
        <v>5</v>
      </c>
      <c r="SE342" s="31">
        <v>2</v>
      </c>
      <c r="SF342" s="31">
        <v>2</v>
      </c>
      <c r="SG342" s="31">
        <v>2</v>
      </c>
      <c r="SH342" s="31">
        <v>2</v>
      </c>
      <c r="SI342" s="31">
        <v>2</v>
      </c>
      <c r="SJ342" s="31">
        <v>2</v>
      </c>
      <c r="SK342" s="31">
        <v>2</v>
      </c>
      <c r="SL342" s="31">
        <v>2</v>
      </c>
      <c r="SM342" s="31" t="s">
        <v>1577</v>
      </c>
      <c r="SO342" s="31">
        <v>2</v>
      </c>
      <c r="SP342" s="31">
        <v>2</v>
      </c>
      <c r="SQ342" s="31">
        <v>2</v>
      </c>
      <c r="SR342" s="31">
        <v>1</v>
      </c>
      <c r="SS342" s="31">
        <v>1</v>
      </c>
      <c r="ST342" s="31">
        <v>2</v>
      </c>
      <c r="SU342" s="31">
        <v>2</v>
      </c>
      <c r="SV342" s="31">
        <v>1</v>
      </c>
      <c r="SW342" s="31" t="s">
        <v>1430</v>
      </c>
      <c r="SX342" s="31">
        <v>3</v>
      </c>
      <c r="SZ342" s="31">
        <v>2</v>
      </c>
      <c r="TA342" s="31">
        <v>2</v>
      </c>
      <c r="TB342" s="31">
        <v>2</v>
      </c>
      <c r="TC342" s="31">
        <v>2</v>
      </c>
      <c r="TD342" s="31">
        <v>2</v>
      </c>
      <c r="TE342" s="31">
        <v>2</v>
      </c>
      <c r="TF342" s="31">
        <v>2</v>
      </c>
      <c r="TG342" s="31">
        <v>2</v>
      </c>
      <c r="TH342" s="31" t="s">
        <v>1430</v>
      </c>
      <c r="TJ342" s="31" t="s">
        <v>1577</v>
      </c>
      <c r="TK342" s="31" t="s">
        <v>1430</v>
      </c>
      <c r="TL342" s="31" t="s">
        <v>1430</v>
      </c>
      <c r="TQ342" s="31">
        <v>36</v>
      </c>
      <c r="TS342" s="31">
        <v>2</v>
      </c>
      <c r="TT342" s="31">
        <v>2</v>
      </c>
      <c r="TU342" s="31">
        <v>2</v>
      </c>
      <c r="TV342" s="31">
        <v>2</v>
      </c>
      <c r="TW342" s="31">
        <v>2</v>
      </c>
      <c r="TX342" s="31">
        <v>2</v>
      </c>
      <c r="TY342" s="31">
        <v>2</v>
      </c>
      <c r="TZ342" s="31">
        <v>1</v>
      </c>
      <c r="UA342" s="31">
        <v>1</v>
      </c>
    </row>
    <row r="343" spans="1:547" s="31" customFormat="1" ht="13.5" customHeight="1">
      <c r="A343" s="31">
        <f t="shared" si="5"/>
        <v>341</v>
      </c>
      <c r="B343" s="31">
        <v>342</v>
      </c>
      <c r="C343" s="31">
        <v>6</v>
      </c>
      <c r="D343" s="31" t="s">
        <v>1543</v>
      </c>
      <c r="E343" s="31" t="s">
        <v>1873</v>
      </c>
      <c r="H343" s="31">
        <v>42375</v>
      </c>
      <c r="I343" s="31">
        <v>28337</v>
      </c>
      <c r="J343" s="31">
        <v>1</v>
      </c>
      <c r="K343" s="31">
        <v>1</v>
      </c>
      <c r="L343" s="31">
        <v>5</v>
      </c>
      <c r="M343" s="31">
        <v>2</v>
      </c>
      <c r="N343" s="31">
        <v>5</v>
      </c>
      <c r="O343" s="31">
        <v>2</v>
      </c>
      <c r="P343" s="31">
        <v>5</v>
      </c>
      <c r="Q343" s="31">
        <v>2</v>
      </c>
      <c r="R343" s="31">
        <v>41852</v>
      </c>
      <c r="S343" s="31">
        <v>42036</v>
      </c>
      <c r="T343" s="31">
        <v>42100</v>
      </c>
      <c r="W343" s="31">
        <v>2</v>
      </c>
      <c r="X343" s="31">
        <v>1</v>
      </c>
      <c r="Y343" s="31">
        <v>2</v>
      </c>
      <c r="Z343" s="31">
        <v>2</v>
      </c>
      <c r="AA343" s="31">
        <v>2</v>
      </c>
      <c r="AB343" s="31">
        <v>2</v>
      </c>
      <c r="AC343" s="31">
        <v>2</v>
      </c>
      <c r="AD343" s="31">
        <v>1</v>
      </c>
      <c r="AE343" s="31">
        <v>1</v>
      </c>
      <c r="AH343" s="31">
        <v>2</v>
      </c>
      <c r="AI343" s="31">
        <v>2</v>
      </c>
      <c r="AJ343" s="31">
        <v>2</v>
      </c>
      <c r="AK343" s="31">
        <v>4</v>
      </c>
      <c r="AL343" s="31">
        <v>2</v>
      </c>
      <c r="AN343" s="31">
        <v>1</v>
      </c>
      <c r="AO343" s="31">
        <v>1</v>
      </c>
      <c r="AP343" s="31">
        <v>1</v>
      </c>
      <c r="AQ343" s="31">
        <v>1</v>
      </c>
      <c r="AR343" s="31">
        <v>1</v>
      </c>
      <c r="AS343" s="31">
        <v>2</v>
      </c>
      <c r="AT343" s="31">
        <v>2</v>
      </c>
      <c r="AU343" s="31">
        <v>2</v>
      </c>
      <c r="AW343" s="31">
        <v>1</v>
      </c>
      <c r="AX343" s="31">
        <v>1</v>
      </c>
      <c r="AY343" s="31">
        <v>2</v>
      </c>
      <c r="AZ343" s="31">
        <v>1</v>
      </c>
      <c r="BA343" s="31">
        <v>1</v>
      </c>
      <c r="BB343" s="31">
        <v>2</v>
      </c>
      <c r="BD343" s="31">
        <v>1</v>
      </c>
      <c r="BE343" s="31">
        <v>2</v>
      </c>
      <c r="BF343" s="31">
        <v>2</v>
      </c>
      <c r="BG343" s="31">
        <v>2</v>
      </c>
      <c r="BH343" s="31">
        <v>1</v>
      </c>
      <c r="BI343" s="31">
        <v>2</v>
      </c>
      <c r="BK343" s="31">
        <v>1</v>
      </c>
      <c r="BL343" s="31">
        <v>2</v>
      </c>
      <c r="BM343" s="31">
        <v>2</v>
      </c>
      <c r="BN343" s="31">
        <v>2</v>
      </c>
      <c r="BO343" s="31">
        <v>2</v>
      </c>
      <c r="BP343" s="31">
        <v>1</v>
      </c>
      <c r="BQ343" s="31">
        <v>1</v>
      </c>
      <c r="BT343" s="31">
        <v>2</v>
      </c>
      <c r="BU343" s="31">
        <v>2</v>
      </c>
      <c r="BV343" s="31">
        <v>2</v>
      </c>
      <c r="BW343" s="31">
        <v>2</v>
      </c>
      <c r="BX343" s="31">
        <v>2</v>
      </c>
      <c r="BY343" s="31">
        <v>1</v>
      </c>
      <c r="BZ343" s="31">
        <v>2</v>
      </c>
      <c r="CA343" s="31">
        <v>2</v>
      </c>
      <c r="CB343" s="31">
        <v>2</v>
      </c>
      <c r="CC343" s="31">
        <v>2</v>
      </c>
      <c r="CD343" s="31">
        <v>1</v>
      </c>
      <c r="CH343" s="31">
        <v>1</v>
      </c>
      <c r="CM343" s="31">
        <v>1</v>
      </c>
      <c r="CN343" s="31">
        <v>11</v>
      </c>
      <c r="DA343" s="31">
        <v>1</v>
      </c>
      <c r="DB343" s="31">
        <v>2</v>
      </c>
      <c r="DC343" s="31">
        <v>5</v>
      </c>
      <c r="DF343" s="31">
        <v>0</v>
      </c>
      <c r="DG343" s="31">
        <v>3</v>
      </c>
      <c r="DH343" s="31">
        <v>2</v>
      </c>
      <c r="DI343" s="31">
        <v>4</v>
      </c>
      <c r="DJ343" s="31">
        <v>2</v>
      </c>
      <c r="DK343" s="31">
        <v>3</v>
      </c>
      <c r="DL343" s="31">
        <v>4</v>
      </c>
      <c r="DM343" s="31">
        <v>4</v>
      </c>
      <c r="DN343" s="31">
        <v>3</v>
      </c>
      <c r="DO343" s="31">
        <v>3</v>
      </c>
      <c r="DP343" s="31">
        <v>4</v>
      </c>
      <c r="DQ343" s="31">
        <v>4</v>
      </c>
      <c r="DR343" s="31">
        <v>36</v>
      </c>
      <c r="DS343" s="31">
        <v>0.69837476099426299</v>
      </c>
      <c r="DT343" s="31">
        <v>105</v>
      </c>
      <c r="DU343" s="31">
        <v>33</v>
      </c>
      <c r="DV343" s="31">
        <v>211</v>
      </c>
      <c r="DW343" s="31" t="s">
        <v>1545</v>
      </c>
      <c r="DX343" s="31">
        <v>4.0999999999999899</v>
      </c>
      <c r="DY343" s="31">
        <v>3.2</v>
      </c>
      <c r="DZ343" s="31">
        <v>4.8</v>
      </c>
      <c r="EA343" s="31" t="s">
        <v>1558</v>
      </c>
      <c r="EB343" s="31">
        <v>0.9</v>
      </c>
      <c r="EC343" s="31">
        <v>0.6</v>
      </c>
      <c r="ED343" s="31">
        <v>1.3</v>
      </c>
      <c r="EE343" s="31" t="s">
        <v>1546</v>
      </c>
      <c r="EF343" s="31">
        <v>199</v>
      </c>
      <c r="EG343" s="31">
        <v>0</v>
      </c>
      <c r="EH343" s="31">
        <v>200</v>
      </c>
      <c r="EI343" s="31" t="s">
        <v>1546</v>
      </c>
      <c r="ER343" s="31">
        <v>91</v>
      </c>
      <c r="ES343" s="31">
        <v>35</v>
      </c>
      <c r="ET343" s="31">
        <v>150</v>
      </c>
      <c r="EU343" s="31" t="s">
        <v>1546</v>
      </c>
      <c r="EV343" s="31">
        <v>2</v>
      </c>
      <c r="EW343" s="31">
        <v>2</v>
      </c>
      <c r="EX343" s="31">
        <v>2</v>
      </c>
      <c r="EY343" s="31">
        <v>2</v>
      </c>
      <c r="EZ343" s="31">
        <v>1</v>
      </c>
      <c r="FD343" s="31">
        <v>51</v>
      </c>
      <c r="FE343" s="31">
        <v>50</v>
      </c>
      <c r="FF343" s="31">
        <v>0.19</v>
      </c>
      <c r="FG343" s="31">
        <v>0.2</v>
      </c>
      <c r="FH343" s="31">
        <v>16</v>
      </c>
      <c r="FK343" s="31">
        <v>2</v>
      </c>
      <c r="FL343" s="31">
        <v>2</v>
      </c>
      <c r="FM343" s="31">
        <v>2</v>
      </c>
      <c r="FN343" s="31">
        <v>2</v>
      </c>
      <c r="FO343" s="31">
        <v>2</v>
      </c>
      <c r="FP343" s="31">
        <v>2</v>
      </c>
      <c r="FQ343" s="31">
        <v>2</v>
      </c>
      <c r="FR343" s="31">
        <v>2</v>
      </c>
      <c r="FS343" s="31">
        <v>4</v>
      </c>
      <c r="FT343" s="31">
        <v>2</v>
      </c>
      <c r="FU343" s="31">
        <v>2</v>
      </c>
      <c r="FV343" s="31">
        <v>2</v>
      </c>
      <c r="FW343" s="31">
        <v>1</v>
      </c>
      <c r="FX343" s="31">
        <v>1</v>
      </c>
      <c r="FY343" s="31">
        <v>2</v>
      </c>
      <c r="GA343" s="31">
        <v>2</v>
      </c>
      <c r="GB343" s="31">
        <v>2</v>
      </c>
      <c r="GC343" s="31">
        <v>2</v>
      </c>
      <c r="GE343" s="31">
        <v>2</v>
      </c>
      <c r="GH343" s="31">
        <v>2</v>
      </c>
      <c r="GJ343" s="31">
        <v>2</v>
      </c>
      <c r="GL343" s="31">
        <v>1</v>
      </c>
      <c r="GM343" s="31">
        <v>42095</v>
      </c>
      <c r="GO343" s="31">
        <v>2</v>
      </c>
      <c r="GQ343" s="31">
        <v>2</v>
      </c>
      <c r="GS343" s="31">
        <v>2</v>
      </c>
      <c r="GU343" s="31">
        <v>2</v>
      </c>
      <c r="GW343" s="31">
        <v>2</v>
      </c>
      <c r="GY343" s="31">
        <v>2</v>
      </c>
      <c r="HA343" s="31">
        <v>2</v>
      </c>
      <c r="HB343" s="31" t="s">
        <v>355</v>
      </c>
      <c r="HM343" s="31">
        <v>2</v>
      </c>
      <c r="HP343" s="31">
        <v>2</v>
      </c>
      <c r="HQ343" s="31">
        <v>2</v>
      </c>
      <c r="HR343" s="31">
        <v>2</v>
      </c>
      <c r="HS343" s="31">
        <v>2</v>
      </c>
      <c r="HT343" s="31">
        <v>2</v>
      </c>
      <c r="HU343" s="31">
        <v>2</v>
      </c>
      <c r="HV343" s="31">
        <v>2</v>
      </c>
      <c r="HZ343" s="31">
        <v>2</v>
      </c>
      <c r="IA343" s="31">
        <v>2</v>
      </c>
      <c r="IB343" s="31">
        <v>2</v>
      </c>
      <c r="IC343" s="31">
        <v>2</v>
      </c>
      <c r="ID343" s="31">
        <v>2</v>
      </c>
      <c r="IE343" s="31">
        <v>2</v>
      </c>
      <c r="IF343" s="31">
        <v>2</v>
      </c>
      <c r="IJ343" s="31">
        <v>2</v>
      </c>
      <c r="IK343" s="31">
        <v>2</v>
      </c>
      <c r="IL343" s="31">
        <v>2</v>
      </c>
      <c r="IM343" s="31">
        <v>2</v>
      </c>
      <c r="IN343" s="31">
        <v>2</v>
      </c>
      <c r="IO343" s="31">
        <v>2</v>
      </c>
      <c r="IP343" s="31">
        <v>2</v>
      </c>
      <c r="IT343" s="31">
        <v>2</v>
      </c>
      <c r="IU343" s="31">
        <v>2</v>
      </c>
      <c r="IV343" s="31">
        <v>2</v>
      </c>
      <c r="IW343" s="31">
        <v>2</v>
      </c>
      <c r="IX343" s="31">
        <v>2</v>
      </c>
      <c r="IY343" s="31">
        <v>2</v>
      </c>
      <c r="IZ343" s="31">
        <v>2</v>
      </c>
      <c r="JD343" s="31">
        <v>2</v>
      </c>
      <c r="JE343" s="31">
        <v>2</v>
      </c>
      <c r="JF343" s="31">
        <v>2</v>
      </c>
      <c r="JG343" s="31">
        <v>2</v>
      </c>
      <c r="JH343" s="31">
        <v>2</v>
      </c>
      <c r="JI343" s="31">
        <v>2</v>
      </c>
      <c r="JJ343" s="31">
        <v>2</v>
      </c>
      <c r="JN343" s="31" t="s">
        <v>1874</v>
      </c>
      <c r="JT343" s="31" t="s">
        <v>1875</v>
      </c>
      <c r="JU343" s="31" t="s">
        <v>1875</v>
      </c>
      <c r="JV343" s="31" t="s">
        <v>1875</v>
      </c>
      <c r="JZ343" s="31">
        <v>2</v>
      </c>
      <c r="KA343" s="31" t="s">
        <v>1875</v>
      </c>
      <c r="KB343" s="31">
        <v>54</v>
      </c>
      <c r="KC343" s="31">
        <v>1</v>
      </c>
      <c r="KE343" s="31">
        <v>60</v>
      </c>
      <c r="LA343" s="31" t="s">
        <v>374</v>
      </c>
      <c r="LB343" s="31" t="s">
        <v>375</v>
      </c>
      <c r="LC343" s="31">
        <v>2</v>
      </c>
      <c r="LE343" s="31" t="s">
        <v>363</v>
      </c>
      <c r="LF343" s="31">
        <v>2</v>
      </c>
      <c r="LG343" s="31">
        <v>2</v>
      </c>
      <c r="LH343" s="31">
        <v>1</v>
      </c>
      <c r="LI343" s="31">
        <v>2</v>
      </c>
      <c r="LK343" s="31">
        <v>2</v>
      </c>
      <c r="LM343" s="31">
        <v>2</v>
      </c>
      <c r="LO343" s="31">
        <v>2</v>
      </c>
      <c r="LQ343" s="31">
        <v>2</v>
      </c>
      <c r="LS343" s="31">
        <v>2</v>
      </c>
      <c r="LU343" s="31">
        <v>2</v>
      </c>
      <c r="LW343" s="31">
        <v>2</v>
      </c>
      <c r="LY343" s="31">
        <v>2</v>
      </c>
      <c r="MA343" s="31">
        <v>2</v>
      </c>
      <c r="MC343" s="31">
        <v>2</v>
      </c>
      <c r="ME343" s="31">
        <v>2</v>
      </c>
      <c r="MG343" s="31">
        <v>2</v>
      </c>
      <c r="MI343" s="31">
        <v>2</v>
      </c>
      <c r="MK343" s="31">
        <v>2</v>
      </c>
      <c r="MM343" s="31">
        <v>2</v>
      </c>
      <c r="MO343" s="31">
        <v>2</v>
      </c>
      <c r="MQ343" s="31">
        <v>2</v>
      </c>
      <c r="MS343" s="31">
        <v>2</v>
      </c>
      <c r="MU343" s="31">
        <v>2</v>
      </c>
      <c r="MW343" s="31">
        <v>2</v>
      </c>
      <c r="MY343" s="31" t="s">
        <v>355</v>
      </c>
      <c r="NA343" s="31">
        <v>2</v>
      </c>
      <c r="NC343" s="31">
        <v>2</v>
      </c>
      <c r="NE343" s="31">
        <v>2</v>
      </c>
      <c r="NG343" s="31">
        <v>2</v>
      </c>
      <c r="NI343" s="31">
        <v>2</v>
      </c>
      <c r="NK343" s="31">
        <v>2</v>
      </c>
      <c r="NM343" s="31">
        <v>2</v>
      </c>
      <c r="NO343" s="31">
        <v>2</v>
      </c>
      <c r="NQ343" s="31">
        <v>2</v>
      </c>
      <c r="NS343" s="31">
        <v>2</v>
      </c>
      <c r="NU343" s="31">
        <v>2</v>
      </c>
      <c r="NW343" s="31">
        <v>2</v>
      </c>
      <c r="NY343" s="31">
        <v>2</v>
      </c>
      <c r="OA343" s="31">
        <v>2</v>
      </c>
      <c r="OC343" s="31">
        <v>2</v>
      </c>
      <c r="OE343" s="31">
        <v>2</v>
      </c>
      <c r="OG343" s="31">
        <v>2</v>
      </c>
      <c r="OI343" s="31">
        <v>2</v>
      </c>
      <c r="OK343" s="31">
        <v>2</v>
      </c>
      <c r="OM343" s="31">
        <v>2</v>
      </c>
      <c r="OO343" s="31">
        <v>2</v>
      </c>
      <c r="OQ343" s="31" t="s">
        <v>355</v>
      </c>
      <c r="OS343" s="31">
        <v>2</v>
      </c>
      <c r="OU343" s="31">
        <v>2</v>
      </c>
      <c r="OW343" s="31">
        <v>2</v>
      </c>
      <c r="OY343" s="31">
        <v>2</v>
      </c>
      <c r="PA343" s="31">
        <v>2</v>
      </c>
      <c r="PC343" s="31">
        <v>2</v>
      </c>
      <c r="PE343" s="31">
        <v>2</v>
      </c>
      <c r="PG343" s="31">
        <v>2</v>
      </c>
      <c r="PI343" s="31">
        <v>1</v>
      </c>
      <c r="PJ343" s="31">
        <v>1</v>
      </c>
      <c r="PK343" s="31">
        <v>2</v>
      </c>
      <c r="PM343" s="31">
        <v>2</v>
      </c>
      <c r="PO343" s="31">
        <v>2</v>
      </c>
      <c r="PQ343" s="31">
        <v>2</v>
      </c>
      <c r="PS343" s="31">
        <v>2</v>
      </c>
      <c r="PU343" s="31">
        <v>2</v>
      </c>
      <c r="PW343" s="31">
        <v>2</v>
      </c>
      <c r="PY343" s="31">
        <v>2</v>
      </c>
      <c r="QA343" s="31">
        <v>2</v>
      </c>
      <c r="QC343" s="31">
        <v>2</v>
      </c>
      <c r="QE343" s="31">
        <v>2</v>
      </c>
      <c r="QG343" s="31">
        <v>2</v>
      </c>
      <c r="QI343" s="31" t="s">
        <v>355</v>
      </c>
      <c r="QK343" s="31">
        <v>2</v>
      </c>
      <c r="QL343" s="31">
        <v>2</v>
      </c>
      <c r="QM343" s="31">
        <v>2</v>
      </c>
      <c r="QN343" s="31">
        <v>2</v>
      </c>
      <c r="QO343" s="31">
        <v>2</v>
      </c>
      <c r="QP343" s="31">
        <v>2</v>
      </c>
      <c r="QQ343" s="31">
        <v>2</v>
      </c>
      <c r="QR343" s="31">
        <v>2</v>
      </c>
      <c r="QS343" s="31">
        <v>2</v>
      </c>
      <c r="QT343" s="31">
        <v>2</v>
      </c>
      <c r="QU343" s="31">
        <v>2</v>
      </c>
      <c r="QV343" s="31">
        <v>2</v>
      </c>
      <c r="QW343" s="31">
        <v>2</v>
      </c>
      <c r="QX343" s="31">
        <v>2</v>
      </c>
      <c r="QY343" s="31">
        <v>2</v>
      </c>
      <c r="QZ343" s="31">
        <v>2</v>
      </c>
      <c r="RA343" s="31">
        <v>2</v>
      </c>
      <c r="RB343" s="31">
        <v>2</v>
      </c>
      <c r="RC343" s="31">
        <v>2</v>
      </c>
      <c r="RD343" s="31">
        <v>2</v>
      </c>
      <c r="RE343" s="31">
        <v>1</v>
      </c>
      <c r="RF343" s="31">
        <v>2</v>
      </c>
      <c r="RG343" s="31">
        <v>2</v>
      </c>
      <c r="RH343" s="31">
        <v>2</v>
      </c>
      <c r="RI343" s="31">
        <v>2</v>
      </c>
      <c r="RJ343" s="31">
        <v>2</v>
      </c>
      <c r="RK343" s="31">
        <v>2</v>
      </c>
      <c r="RL343" s="31">
        <v>2</v>
      </c>
      <c r="RM343" s="31">
        <v>2</v>
      </c>
      <c r="RN343" s="31">
        <v>2</v>
      </c>
      <c r="RO343" s="31">
        <v>2</v>
      </c>
      <c r="RP343" s="31">
        <v>2</v>
      </c>
      <c r="RQ343" s="31">
        <v>2</v>
      </c>
      <c r="RR343" s="31">
        <v>2</v>
      </c>
      <c r="RS343" s="31">
        <v>2</v>
      </c>
      <c r="RT343" s="31" t="s">
        <v>1876</v>
      </c>
      <c r="RU343" s="31" t="s">
        <v>1876</v>
      </c>
      <c r="RX343" s="31">
        <v>4</v>
      </c>
      <c r="RY343" s="31">
        <v>2</v>
      </c>
      <c r="RZ343" s="31">
        <v>2</v>
      </c>
      <c r="SA343" s="31">
        <v>2</v>
      </c>
      <c r="SB343" s="31">
        <v>2</v>
      </c>
      <c r="SC343" s="31">
        <v>2</v>
      </c>
      <c r="SD343" s="31">
        <v>5</v>
      </c>
      <c r="SE343" s="31">
        <v>2</v>
      </c>
      <c r="SF343" s="31">
        <v>2</v>
      </c>
      <c r="SG343" s="31">
        <v>2</v>
      </c>
      <c r="SH343" s="31">
        <v>2</v>
      </c>
      <c r="SI343" s="31">
        <v>2</v>
      </c>
      <c r="SJ343" s="31">
        <v>2</v>
      </c>
      <c r="SK343" s="31">
        <v>2</v>
      </c>
      <c r="SL343" s="31">
        <v>2</v>
      </c>
      <c r="SM343" s="31" t="s">
        <v>1551</v>
      </c>
      <c r="SO343" s="31">
        <v>2</v>
      </c>
      <c r="SP343" s="31">
        <v>2</v>
      </c>
      <c r="SQ343" s="31">
        <v>2</v>
      </c>
      <c r="SR343" s="31">
        <v>2</v>
      </c>
      <c r="SS343" s="31">
        <v>2</v>
      </c>
      <c r="ST343" s="31">
        <v>2</v>
      </c>
      <c r="SU343" s="31">
        <v>2</v>
      </c>
      <c r="SV343" s="31">
        <v>2</v>
      </c>
      <c r="SW343" s="31" t="s">
        <v>1430</v>
      </c>
      <c r="SX343" s="31">
        <v>1</v>
      </c>
      <c r="SZ343" s="31">
        <v>2</v>
      </c>
      <c r="TA343" s="31">
        <v>2</v>
      </c>
      <c r="TB343" s="31">
        <v>2</v>
      </c>
      <c r="TC343" s="31">
        <v>1</v>
      </c>
      <c r="TD343" s="31">
        <v>2</v>
      </c>
      <c r="TE343" s="31">
        <v>2</v>
      </c>
      <c r="TF343" s="31">
        <v>2</v>
      </c>
      <c r="TG343" s="31">
        <v>1</v>
      </c>
      <c r="TH343" s="31" t="s">
        <v>1430</v>
      </c>
      <c r="TJ343" s="31" t="s">
        <v>1551</v>
      </c>
      <c r="TK343" s="31" t="s">
        <v>1430</v>
      </c>
      <c r="TQ343" s="31">
        <v>2</v>
      </c>
      <c r="TS343" s="31">
        <v>2</v>
      </c>
      <c r="TT343" s="31">
        <v>2</v>
      </c>
      <c r="TU343" s="31">
        <v>2</v>
      </c>
      <c r="TV343" s="31">
        <v>1</v>
      </c>
      <c r="TW343" s="31">
        <v>2</v>
      </c>
      <c r="TX343" s="31">
        <v>2</v>
      </c>
      <c r="TY343" s="31">
        <v>2</v>
      </c>
      <c r="TZ343" s="31">
        <v>1</v>
      </c>
      <c r="UA343" s="31">
        <v>1</v>
      </c>
    </row>
    <row r="344" spans="1:547" s="31" customFormat="1" ht="13.5" customHeight="1">
      <c r="A344" s="31">
        <f t="shared" si="5"/>
        <v>342</v>
      </c>
      <c r="B344" s="31">
        <v>343</v>
      </c>
      <c r="C344" s="31">
        <v>7</v>
      </c>
      <c r="D344" s="31" t="s">
        <v>1543</v>
      </c>
      <c r="E344" s="31" t="s">
        <v>1877</v>
      </c>
      <c r="H344" s="31">
        <v>42352</v>
      </c>
      <c r="I344" s="31">
        <v>28327</v>
      </c>
      <c r="J344" s="31">
        <v>2</v>
      </c>
      <c r="K344" s="31">
        <v>1</v>
      </c>
      <c r="L344" s="31">
        <v>4</v>
      </c>
      <c r="M344" s="31">
        <v>1</v>
      </c>
      <c r="N344" s="31">
        <v>4</v>
      </c>
      <c r="O344" s="31">
        <v>1</v>
      </c>
      <c r="P344" s="31">
        <v>4</v>
      </c>
      <c r="Q344" s="31">
        <v>1</v>
      </c>
      <c r="R344" s="31">
        <v>39052</v>
      </c>
      <c r="S344" s="31">
        <v>39083</v>
      </c>
      <c r="T344" s="31">
        <v>39203</v>
      </c>
      <c r="W344" s="31">
        <v>1</v>
      </c>
      <c r="X344" s="31">
        <v>2</v>
      </c>
      <c r="Y344" s="31">
        <v>2</v>
      </c>
      <c r="Z344" s="31">
        <v>2</v>
      </c>
      <c r="AA344" s="31">
        <v>2</v>
      </c>
      <c r="AB344" s="31">
        <v>2</v>
      </c>
      <c r="AC344" s="31">
        <v>2</v>
      </c>
      <c r="AD344" s="31">
        <v>2</v>
      </c>
      <c r="AE344" s="31">
        <v>2</v>
      </c>
      <c r="AF344" s="31">
        <v>2</v>
      </c>
      <c r="AG344" s="31">
        <v>1</v>
      </c>
      <c r="AH344" s="31">
        <v>2</v>
      </c>
      <c r="AI344" s="31">
        <v>6</v>
      </c>
      <c r="AJ344" s="31">
        <v>2</v>
      </c>
      <c r="AK344" s="31">
        <v>4</v>
      </c>
      <c r="AL344" s="31">
        <v>2</v>
      </c>
      <c r="AN344" s="31">
        <v>1</v>
      </c>
      <c r="AO344" s="31">
        <v>2</v>
      </c>
      <c r="AP344" s="31">
        <v>1</v>
      </c>
      <c r="AQ344" s="31">
        <v>2</v>
      </c>
      <c r="AR344" s="31">
        <v>1</v>
      </c>
      <c r="AS344" s="31">
        <v>2</v>
      </c>
      <c r="AT344" s="31">
        <v>1</v>
      </c>
      <c r="AU344" s="31">
        <v>2</v>
      </c>
      <c r="AW344" s="31">
        <v>2</v>
      </c>
      <c r="AX344" s="31">
        <v>2</v>
      </c>
      <c r="AY344" s="31">
        <v>2</v>
      </c>
      <c r="AZ344" s="31">
        <v>2</v>
      </c>
      <c r="BA344" s="31">
        <v>2</v>
      </c>
      <c r="BB344" s="31">
        <v>2</v>
      </c>
      <c r="BD344" s="31">
        <v>1</v>
      </c>
      <c r="BE344" s="31">
        <v>1</v>
      </c>
      <c r="BF344" s="31">
        <v>1</v>
      </c>
      <c r="BG344" s="31">
        <v>1</v>
      </c>
      <c r="BH344" s="31">
        <v>1</v>
      </c>
      <c r="BI344" s="31">
        <v>2</v>
      </c>
      <c r="BK344" s="31">
        <v>1</v>
      </c>
      <c r="BL344" s="31">
        <v>2</v>
      </c>
      <c r="BM344" s="31">
        <v>2</v>
      </c>
      <c r="BN344" s="31">
        <v>1</v>
      </c>
      <c r="BO344" s="31">
        <v>1</v>
      </c>
      <c r="BP344" s="31">
        <v>1</v>
      </c>
      <c r="BQ344" s="31">
        <v>2</v>
      </c>
      <c r="BT344" s="31">
        <v>2</v>
      </c>
      <c r="BU344" s="31">
        <v>2</v>
      </c>
      <c r="BV344" s="31">
        <v>2</v>
      </c>
      <c r="BW344" s="31">
        <v>2</v>
      </c>
      <c r="BX344" s="31">
        <v>2</v>
      </c>
      <c r="BY344" s="31">
        <v>1</v>
      </c>
      <c r="BZ344" s="31">
        <v>2</v>
      </c>
      <c r="CA344" s="31">
        <v>2</v>
      </c>
      <c r="CB344" s="31">
        <v>2</v>
      </c>
      <c r="CC344" s="31">
        <v>2</v>
      </c>
      <c r="CD344" s="31">
        <v>1</v>
      </c>
      <c r="CH344" s="31">
        <v>1</v>
      </c>
      <c r="CM344" s="31">
        <v>5</v>
      </c>
      <c r="CN344" s="31">
        <v>17</v>
      </c>
      <c r="CO344" s="31">
        <v>24</v>
      </c>
      <c r="CP344" s="31">
        <v>11</v>
      </c>
      <c r="DA344" s="31">
        <v>2</v>
      </c>
      <c r="DB344" s="31">
        <v>4</v>
      </c>
      <c r="DC344" s="31">
        <v>3</v>
      </c>
      <c r="DF344" s="31">
        <v>3</v>
      </c>
      <c r="DG344" s="31">
        <v>4</v>
      </c>
      <c r="DH344" s="31">
        <v>3</v>
      </c>
      <c r="DI344" s="31">
        <v>0</v>
      </c>
      <c r="DJ344" s="31">
        <v>0</v>
      </c>
      <c r="DK344" s="31">
        <v>1</v>
      </c>
      <c r="DL344" s="31">
        <v>3</v>
      </c>
      <c r="DM344" s="31">
        <v>2</v>
      </c>
      <c r="DN344" s="31">
        <v>0</v>
      </c>
      <c r="DO344" s="31">
        <v>4</v>
      </c>
      <c r="DP344" s="31">
        <v>2</v>
      </c>
      <c r="DQ344" s="31">
        <v>2</v>
      </c>
      <c r="DR344" s="31">
        <v>24</v>
      </c>
      <c r="DS344" s="31">
        <v>0.22136363636363601</v>
      </c>
      <c r="EV344" s="31">
        <v>2</v>
      </c>
      <c r="EW344" s="31">
        <v>2</v>
      </c>
      <c r="EX344" s="31">
        <v>2</v>
      </c>
      <c r="EY344" s="31">
        <v>2</v>
      </c>
      <c r="EZ344" s="31">
        <v>1</v>
      </c>
      <c r="FA344" s="31">
        <v>1</v>
      </c>
      <c r="FB344" s="31">
        <v>1</v>
      </c>
      <c r="FC344" s="31">
        <v>1</v>
      </c>
      <c r="FK344" s="31">
        <v>2</v>
      </c>
      <c r="FL344" s="31">
        <v>2</v>
      </c>
      <c r="FM344" s="31">
        <v>2</v>
      </c>
      <c r="FN344" s="31">
        <v>2</v>
      </c>
      <c r="FO344" s="31">
        <v>2</v>
      </c>
      <c r="FP344" s="31">
        <v>2</v>
      </c>
      <c r="FQ344" s="31">
        <v>2</v>
      </c>
      <c r="FR344" s="31">
        <v>2</v>
      </c>
      <c r="FS344" s="31">
        <v>4</v>
      </c>
      <c r="FT344" s="31">
        <v>2</v>
      </c>
      <c r="FU344" s="31">
        <v>2</v>
      </c>
      <c r="FV344" s="31">
        <v>2</v>
      </c>
      <c r="FW344" s="31">
        <v>1</v>
      </c>
      <c r="FX344" s="31">
        <v>1</v>
      </c>
      <c r="FY344" s="31">
        <v>2</v>
      </c>
      <c r="GA344" s="31">
        <v>2</v>
      </c>
      <c r="GB344" s="31">
        <v>2</v>
      </c>
      <c r="GC344" s="31">
        <v>1</v>
      </c>
      <c r="GD344" s="31">
        <v>1991</v>
      </c>
      <c r="GE344" s="31">
        <v>1</v>
      </c>
      <c r="GF344" s="31">
        <v>2014</v>
      </c>
      <c r="GH344" s="31">
        <v>2</v>
      </c>
      <c r="GJ344" s="31">
        <v>2</v>
      </c>
      <c r="GL344" s="31">
        <v>1</v>
      </c>
      <c r="GM344" s="31">
        <v>39083</v>
      </c>
      <c r="GO344" s="31">
        <v>2</v>
      </c>
      <c r="GQ344" s="31">
        <v>2</v>
      </c>
      <c r="GS344" s="31">
        <v>2</v>
      </c>
      <c r="GU344" s="31">
        <v>2</v>
      </c>
      <c r="GW344" s="31">
        <v>2</v>
      </c>
      <c r="GY344" s="31">
        <v>2</v>
      </c>
      <c r="HA344" s="31">
        <v>2</v>
      </c>
      <c r="HB344" s="31" t="s">
        <v>355</v>
      </c>
      <c r="HM344" s="31">
        <v>2</v>
      </c>
      <c r="HP344" s="31">
        <v>2</v>
      </c>
      <c r="HQ344" s="31">
        <v>2</v>
      </c>
      <c r="HR344" s="31">
        <v>2</v>
      </c>
      <c r="HS344" s="31">
        <v>2</v>
      </c>
      <c r="HT344" s="31">
        <v>2</v>
      </c>
      <c r="HU344" s="31">
        <v>2</v>
      </c>
      <c r="HV344" s="31">
        <v>2</v>
      </c>
      <c r="HZ344" s="31">
        <v>2</v>
      </c>
      <c r="IA344" s="31">
        <v>2</v>
      </c>
      <c r="IB344" s="31">
        <v>2</v>
      </c>
      <c r="IC344" s="31">
        <v>2</v>
      </c>
      <c r="ID344" s="31">
        <v>2</v>
      </c>
      <c r="IE344" s="31">
        <v>2</v>
      </c>
      <c r="IF344" s="31">
        <v>2</v>
      </c>
      <c r="IJ344" s="31">
        <v>2</v>
      </c>
      <c r="IK344" s="31">
        <v>2</v>
      </c>
      <c r="IL344" s="31">
        <v>2</v>
      </c>
      <c r="IM344" s="31">
        <v>2</v>
      </c>
      <c r="IN344" s="31">
        <v>2</v>
      </c>
      <c r="IO344" s="31">
        <v>2</v>
      </c>
      <c r="IP344" s="31">
        <v>2</v>
      </c>
      <c r="IT344" s="31">
        <v>2</v>
      </c>
      <c r="IU344" s="31">
        <v>2</v>
      </c>
      <c r="IV344" s="31">
        <v>2</v>
      </c>
      <c r="IW344" s="31">
        <v>2</v>
      </c>
      <c r="IX344" s="31">
        <v>2</v>
      </c>
      <c r="IY344" s="31">
        <v>2</v>
      </c>
      <c r="IZ344" s="31">
        <v>2</v>
      </c>
      <c r="JD344" s="31">
        <v>2</v>
      </c>
      <c r="JE344" s="31">
        <v>2</v>
      </c>
      <c r="JF344" s="31">
        <v>2</v>
      </c>
      <c r="JG344" s="31">
        <v>2</v>
      </c>
      <c r="JH344" s="31">
        <v>2</v>
      </c>
      <c r="JI344" s="31">
        <v>2</v>
      </c>
      <c r="JJ344" s="31">
        <v>2</v>
      </c>
      <c r="JZ344" s="31">
        <v>1</v>
      </c>
      <c r="KC344" s="31">
        <v>1</v>
      </c>
      <c r="LB344" s="31" t="s">
        <v>1824</v>
      </c>
      <c r="LC344" s="31">
        <v>2</v>
      </c>
      <c r="LE344" s="31" t="s">
        <v>379</v>
      </c>
      <c r="LF344" s="31">
        <v>2</v>
      </c>
      <c r="LG344" s="31">
        <v>2</v>
      </c>
      <c r="LH344" s="31">
        <v>2</v>
      </c>
      <c r="LI344" s="31">
        <v>2</v>
      </c>
      <c r="LK344" s="31">
        <v>2</v>
      </c>
      <c r="LM344" s="31">
        <v>2</v>
      </c>
      <c r="LO344" s="31">
        <v>2</v>
      </c>
      <c r="LQ344" s="31">
        <v>2</v>
      </c>
      <c r="LS344" s="31">
        <v>2</v>
      </c>
      <c r="LU344" s="31">
        <v>2</v>
      </c>
      <c r="LW344" s="31">
        <v>2</v>
      </c>
      <c r="LY344" s="31">
        <v>2</v>
      </c>
      <c r="MA344" s="31">
        <v>2</v>
      </c>
      <c r="MC344" s="31">
        <v>2</v>
      </c>
      <c r="ME344" s="31">
        <v>2</v>
      </c>
      <c r="MG344" s="31">
        <v>2</v>
      </c>
      <c r="MI344" s="31">
        <v>2</v>
      </c>
      <c r="MK344" s="31">
        <v>2</v>
      </c>
      <c r="MM344" s="31">
        <v>2</v>
      </c>
      <c r="MO344" s="31">
        <v>2</v>
      </c>
      <c r="MQ344" s="31">
        <v>2</v>
      </c>
      <c r="MS344" s="31">
        <v>2</v>
      </c>
      <c r="MU344" s="31">
        <v>2</v>
      </c>
      <c r="MW344" s="31">
        <v>2</v>
      </c>
      <c r="MY344" s="31" t="s">
        <v>355</v>
      </c>
      <c r="NA344" s="31">
        <v>2</v>
      </c>
      <c r="NC344" s="31">
        <v>2</v>
      </c>
      <c r="NE344" s="31">
        <v>2</v>
      </c>
      <c r="NG344" s="31">
        <v>2</v>
      </c>
      <c r="NI344" s="31">
        <v>2</v>
      </c>
      <c r="NK344" s="31">
        <v>2</v>
      </c>
      <c r="NM344" s="31">
        <v>2</v>
      </c>
      <c r="NO344" s="31">
        <v>2</v>
      </c>
      <c r="NQ344" s="31">
        <v>2</v>
      </c>
      <c r="NS344" s="31">
        <v>2</v>
      </c>
      <c r="NU344" s="31">
        <v>2</v>
      </c>
      <c r="NW344" s="31">
        <v>2</v>
      </c>
      <c r="NY344" s="31">
        <v>2</v>
      </c>
      <c r="OA344" s="31">
        <v>2</v>
      </c>
      <c r="OC344" s="31">
        <v>2</v>
      </c>
      <c r="OE344" s="31">
        <v>2</v>
      </c>
      <c r="OG344" s="31">
        <v>2</v>
      </c>
      <c r="OI344" s="31">
        <v>2</v>
      </c>
      <c r="OK344" s="31">
        <v>2</v>
      </c>
      <c r="OM344" s="31">
        <v>2</v>
      </c>
      <c r="OO344" s="31">
        <v>2</v>
      </c>
      <c r="OQ344" s="31" t="s">
        <v>355</v>
      </c>
      <c r="OS344" s="31">
        <v>2</v>
      </c>
      <c r="OU344" s="31">
        <v>2</v>
      </c>
      <c r="OW344" s="31">
        <v>2</v>
      </c>
      <c r="OY344" s="31">
        <v>2</v>
      </c>
      <c r="PA344" s="31">
        <v>2</v>
      </c>
      <c r="PC344" s="31">
        <v>2</v>
      </c>
      <c r="PE344" s="31">
        <v>2</v>
      </c>
      <c r="PG344" s="31">
        <v>2</v>
      </c>
      <c r="PI344" s="31">
        <v>2</v>
      </c>
      <c r="PK344" s="31">
        <v>2</v>
      </c>
      <c r="PM344" s="31">
        <v>2</v>
      </c>
      <c r="PO344" s="31">
        <v>2</v>
      </c>
      <c r="PQ344" s="31">
        <v>2</v>
      </c>
      <c r="PS344" s="31">
        <v>2</v>
      </c>
      <c r="PU344" s="31">
        <v>2</v>
      </c>
      <c r="PW344" s="31">
        <v>2</v>
      </c>
      <c r="PY344" s="31">
        <v>2</v>
      </c>
      <c r="QA344" s="31">
        <v>2</v>
      </c>
      <c r="QC344" s="31">
        <v>2</v>
      </c>
      <c r="QE344" s="31">
        <v>2</v>
      </c>
      <c r="QG344" s="31">
        <v>2</v>
      </c>
      <c r="QI344" s="31" t="s">
        <v>355</v>
      </c>
      <c r="QK344" s="31">
        <v>2</v>
      </c>
      <c r="QL344" s="31">
        <v>2</v>
      </c>
      <c r="QM344" s="31">
        <v>2</v>
      </c>
      <c r="QN344" s="31">
        <v>2</v>
      </c>
      <c r="QO344" s="31">
        <v>2</v>
      </c>
      <c r="QP344" s="31">
        <v>2</v>
      </c>
      <c r="QQ344" s="31">
        <v>2</v>
      </c>
      <c r="QR344" s="31">
        <v>2</v>
      </c>
      <c r="QS344" s="31">
        <v>2</v>
      </c>
      <c r="QT344" s="31">
        <v>2</v>
      </c>
      <c r="QU344" s="31">
        <v>2</v>
      </c>
      <c r="QV344" s="31">
        <v>2</v>
      </c>
      <c r="QW344" s="31">
        <v>2</v>
      </c>
      <c r="QX344" s="31">
        <v>2</v>
      </c>
      <c r="QY344" s="31">
        <v>2</v>
      </c>
      <c r="QZ344" s="31">
        <v>2</v>
      </c>
      <c r="RA344" s="31">
        <v>2</v>
      </c>
      <c r="RB344" s="31">
        <v>2</v>
      </c>
      <c r="RC344" s="31">
        <v>2</v>
      </c>
      <c r="RD344" s="31">
        <v>2</v>
      </c>
      <c r="RE344" s="31">
        <v>2</v>
      </c>
      <c r="RF344" s="31">
        <v>2</v>
      </c>
      <c r="RG344" s="31">
        <v>2</v>
      </c>
      <c r="RH344" s="31">
        <v>2</v>
      </c>
      <c r="RI344" s="31">
        <v>2</v>
      </c>
      <c r="RJ344" s="31">
        <v>2</v>
      </c>
      <c r="RK344" s="31">
        <v>2</v>
      </c>
      <c r="RL344" s="31">
        <v>2</v>
      </c>
      <c r="RM344" s="31">
        <v>2</v>
      </c>
      <c r="RN344" s="31">
        <v>2</v>
      </c>
      <c r="RO344" s="31">
        <v>2</v>
      </c>
      <c r="RP344" s="31">
        <v>2</v>
      </c>
      <c r="RQ344" s="31">
        <v>2</v>
      </c>
      <c r="RR344" s="31">
        <v>2</v>
      </c>
      <c r="RS344" s="31">
        <v>2</v>
      </c>
      <c r="RT344" s="31" t="s">
        <v>1850</v>
      </c>
      <c r="RX344" s="31">
        <v>4</v>
      </c>
      <c r="RY344" s="31">
        <v>2</v>
      </c>
      <c r="RZ344" s="31">
        <v>2</v>
      </c>
      <c r="SA344" s="31">
        <v>2</v>
      </c>
      <c r="SB344" s="31">
        <v>2</v>
      </c>
      <c r="SC344" s="31">
        <v>2</v>
      </c>
      <c r="SD344" s="31">
        <v>4</v>
      </c>
      <c r="SE344" s="31">
        <v>2</v>
      </c>
      <c r="SF344" s="31">
        <v>2</v>
      </c>
      <c r="SG344" s="31">
        <v>2</v>
      </c>
      <c r="SH344" s="31">
        <v>2</v>
      </c>
      <c r="SI344" s="31">
        <v>2</v>
      </c>
      <c r="SJ344" s="31">
        <v>2</v>
      </c>
      <c r="SK344" s="31">
        <v>2</v>
      </c>
      <c r="SL344" s="31">
        <v>2</v>
      </c>
      <c r="SM344" s="31" t="s">
        <v>1576</v>
      </c>
      <c r="SO344" s="31">
        <v>2</v>
      </c>
      <c r="SP344" s="31">
        <v>2</v>
      </c>
      <c r="SQ344" s="31">
        <v>2</v>
      </c>
      <c r="SR344" s="31">
        <v>2</v>
      </c>
      <c r="SS344" s="31">
        <v>2</v>
      </c>
      <c r="ST344" s="31">
        <v>2</v>
      </c>
      <c r="SU344" s="31">
        <v>2</v>
      </c>
      <c r="SV344" s="31">
        <v>2</v>
      </c>
      <c r="SW344" s="31" t="s">
        <v>1550</v>
      </c>
      <c r="SX344" s="31">
        <v>4</v>
      </c>
      <c r="SZ344" s="31">
        <v>2</v>
      </c>
      <c r="TA344" s="31">
        <v>2</v>
      </c>
      <c r="TB344" s="31">
        <v>2</v>
      </c>
      <c r="TC344" s="31">
        <v>2</v>
      </c>
      <c r="TD344" s="31">
        <v>2</v>
      </c>
      <c r="TE344" s="31">
        <v>2</v>
      </c>
      <c r="TF344" s="31">
        <v>2</v>
      </c>
      <c r="TG344" s="31">
        <v>2</v>
      </c>
      <c r="TH344" s="31" t="s">
        <v>1430</v>
      </c>
      <c r="TJ344" s="31" t="s">
        <v>1576</v>
      </c>
      <c r="TK344" s="31" t="s">
        <v>1550</v>
      </c>
      <c r="TL344" s="31" t="s">
        <v>1430</v>
      </c>
      <c r="TQ344" s="31">
        <v>4</v>
      </c>
      <c r="TS344" s="31">
        <v>2</v>
      </c>
      <c r="TT344" s="31">
        <v>2</v>
      </c>
      <c r="TU344" s="31">
        <v>2</v>
      </c>
      <c r="TV344" s="31">
        <v>1</v>
      </c>
      <c r="TW344" s="31">
        <v>1</v>
      </c>
      <c r="TX344" s="31">
        <v>1</v>
      </c>
      <c r="TY344" s="31">
        <v>1</v>
      </c>
      <c r="TZ344" s="31">
        <v>1</v>
      </c>
      <c r="UA344" s="31">
        <v>1</v>
      </c>
    </row>
    <row r="345" spans="1:547" s="31" customFormat="1" ht="13.5" customHeight="1">
      <c r="A345" s="31">
        <f t="shared" si="5"/>
        <v>343</v>
      </c>
      <c r="B345" s="31">
        <v>344</v>
      </c>
      <c r="C345" s="31">
        <v>1</v>
      </c>
      <c r="D345" s="31" t="s">
        <v>1543</v>
      </c>
      <c r="E345" s="31" t="s">
        <v>1878</v>
      </c>
      <c r="H345" s="31">
        <v>42338</v>
      </c>
      <c r="I345" s="31">
        <v>13352</v>
      </c>
      <c r="J345" s="31">
        <v>1</v>
      </c>
      <c r="K345" s="31">
        <v>1</v>
      </c>
      <c r="L345" s="31">
        <v>3</v>
      </c>
      <c r="M345" s="31">
        <v>2</v>
      </c>
      <c r="N345" s="31">
        <v>3</v>
      </c>
      <c r="O345" s="31">
        <v>2</v>
      </c>
      <c r="P345" s="31">
        <v>5</v>
      </c>
      <c r="Q345" s="31">
        <v>2</v>
      </c>
      <c r="R345" s="31">
        <v>38718</v>
      </c>
      <c r="S345" s="31">
        <v>39387</v>
      </c>
      <c r="T345" s="31">
        <v>42309</v>
      </c>
      <c r="V345" s="31">
        <v>42492</v>
      </c>
      <c r="W345" s="31">
        <v>2</v>
      </c>
      <c r="X345" s="31">
        <v>2</v>
      </c>
      <c r="Y345" s="31">
        <v>2</v>
      </c>
      <c r="Z345" s="31">
        <v>2</v>
      </c>
      <c r="AA345" s="31">
        <v>2</v>
      </c>
      <c r="AB345" s="31">
        <v>1</v>
      </c>
      <c r="AC345" s="31">
        <v>2</v>
      </c>
      <c r="AE345" s="31">
        <v>1</v>
      </c>
      <c r="AH345" s="31">
        <v>2</v>
      </c>
      <c r="AI345" s="31">
        <v>6</v>
      </c>
      <c r="AJ345" s="31">
        <v>2</v>
      </c>
      <c r="AK345" s="31">
        <v>1</v>
      </c>
      <c r="AL345" s="31">
        <v>2</v>
      </c>
      <c r="AN345" s="31">
        <v>1</v>
      </c>
      <c r="AO345" s="31">
        <v>2</v>
      </c>
      <c r="AP345" s="31">
        <v>1</v>
      </c>
      <c r="AQ345" s="31">
        <v>2</v>
      </c>
      <c r="AR345" s="31">
        <v>2</v>
      </c>
      <c r="AS345" s="31">
        <v>2</v>
      </c>
      <c r="AT345" s="31">
        <v>2</v>
      </c>
      <c r="AU345" s="31">
        <v>2</v>
      </c>
      <c r="AW345" s="31">
        <v>1</v>
      </c>
      <c r="AX345" s="31">
        <v>1</v>
      </c>
      <c r="AY345" s="31">
        <v>2</v>
      </c>
      <c r="AZ345" s="31">
        <v>1</v>
      </c>
      <c r="BA345" s="31">
        <v>1</v>
      </c>
      <c r="BB345" s="31">
        <v>2</v>
      </c>
      <c r="BD345" s="31">
        <v>1</v>
      </c>
      <c r="BE345" s="31">
        <v>1</v>
      </c>
      <c r="BF345" s="31">
        <v>1</v>
      </c>
      <c r="BG345" s="31">
        <v>2</v>
      </c>
      <c r="BH345" s="31">
        <v>1</v>
      </c>
      <c r="BI345" s="31">
        <v>2</v>
      </c>
      <c r="BK345" s="31">
        <v>2</v>
      </c>
      <c r="BL345" s="31">
        <v>2</v>
      </c>
      <c r="BM345" s="31">
        <v>2</v>
      </c>
      <c r="BN345" s="31">
        <v>2</v>
      </c>
      <c r="BO345" s="31">
        <v>2</v>
      </c>
      <c r="BP345" s="31">
        <v>2</v>
      </c>
      <c r="BQ345" s="31">
        <v>2</v>
      </c>
      <c r="BT345" s="31">
        <v>2</v>
      </c>
      <c r="BU345" s="31">
        <v>2</v>
      </c>
      <c r="BV345" s="31">
        <v>2</v>
      </c>
      <c r="BW345" s="31">
        <v>2</v>
      </c>
      <c r="BX345" s="31">
        <v>2</v>
      </c>
      <c r="BY345" s="31">
        <v>1</v>
      </c>
      <c r="BZ345" s="31">
        <v>2</v>
      </c>
      <c r="CA345" s="31">
        <v>2</v>
      </c>
      <c r="CB345" s="31">
        <v>2</v>
      </c>
      <c r="CC345" s="31">
        <v>2</v>
      </c>
      <c r="CD345" s="31">
        <v>2</v>
      </c>
      <c r="CH345" s="31">
        <v>1</v>
      </c>
      <c r="CM345" s="31">
        <v>33</v>
      </c>
      <c r="CN345" s="31">
        <v>1</v>
      </c>
      <c r="CO345" s="31">
        <v>16</v>
      </c>
      <c r="CP345" s="31">
        <v>21</v>
      </c>
      <c r="CQ345" s="31">
        <v>6</v>
      </c>
      <c r="CR345" s="31">
        <v>11</v>
      </c>
      <c r="DA345" s="31">
        <v>5</v>
      </c>
      <c r="DB345" s="31">
        <v>1</v>
      </c>
      <c r="DC345" s="31">
        <v>8</v>
      </c>
      <c r="DD345" s="31">
        <v>4</v>
      </c>
      <c r="DE345" s="31">
        <v>4</v>
      </c>
      <c r="DF345" s="31">
        <v>1</v>
      </c>
      <c r="DG345" s="31">
        <v>4</v>
      </c>
      <c r="DH345" s="31">
        <v>3</v>
      </c>
      <c r="DI345" s="31">
        <v>3</v>
      </c>
      <c r="DJ345" s="31">
        <v>2</v>
      </c>
      <c r="DK345" s="31">
        <v>1</v>
      </c>
      <c r="DL345" s="31">
        <v>2</v>
      </c>
      <c r="DM345" s="31">
        <v>1</v>
      </c>
      <c r="DN345" s="31">
        <v>0</v>
      </c>
      <c r="DO345" s="31">
        <v>4</v>
      </c>
      <c r="DP345" s="31">
        <v>4</v>
      </c>
      <c r="DQ345" s="31">
        <v>4</v>
      </c>
      <c r="DR345" s="31">
        <v>29</v>
      </c>
      <c r="DS345" s="31">
        <v>0.159754834254143</v>
      </c>
      <c r="EV345" s="31">
        <v>2</v>
      </c>
      <c r="EW345" s="31">
        <v>2</v>
      </c>
      <c r="EX345" s="31">
        <v>2</v>
      </c>
      <c r="EY345" s="31">
        <v>2</v>
      </c>
      <c r="FK345" s="31">
        <v>1</v>
      </c>
      <c r="FL345" s="31">
        <v>2</v>
      </c>
      <c r="FM345" s="31">
        <v>2</v>
      </c>
      <c r="FN345" s="31">
        <v>2</v>
      </c>
      <c r="FO345" s="31">
        <v>2</v>
      </c>
      <c r="FP345" s="31">
        <v>2</v>
      </c>
      <c r="FQ345" s="31">
        <v>2</v>
      </c>
      <c r="FR345" s="31">
        <v>2</v>
      </c>
      <c r="FS345" s="31">
        <v>4</v>
      </c>
      <c r="FT345" s="31">
        <v>2</v>
      </c>
      <c r="FU345" s="31">
        <v>2</v>
      </c>
      <c r="FV345" s="31">
        <v>2</v>
      </c>
      <c r="FW345" s="31">
        <v>1</v>
      </c>
      <c r="FX345" s="31">
        <v>1</v>
      </c>
      <c r="FY345" s="31">
        <v>2</v>
      </c>
      <c r="GA345" s="31">
        <v>2</v>
      </c>
      <c r="GB345" s="31">
        <v>2</v>
      </c>
      <c r="GC345" s="31">
        <v>2</v>
      </c>
      <c r="GE345" s="31">
        <v>2</v>
      </c>
      <c r="GH345" s="31">
        <v>2</v>
      </c>
      <c r="GJ345" s="31">
        <v>2</v>
      </c>
      <c r="GL345" s="31">
        <v>2</v>
      </c>
      <c r="GO345" s="31">
        <v>2</v>
      </c>
      <c r="GQ345" s="31">
        <v>2</v>
      </c>
      <c r="GS345" s="31">
        <v>2</v>
      </c>
      <c r="GU345" s="31">
        <v>2</v>
      </c>
      <c r="GW345" s="31">
        <v>2</v>
      </c>
      <c r="HB345" s="31" t="s">
        <v>355</v>
      </c>
      <c r="HM345" s="31">
        <v>2</v>
      </c>
      <c r="HP345" s="31">
        <v>2</v>
      </c>
      <c r="HQ345" s="31">
        <v>2</v>
      </c>
      <c r="HR345" s="31">
        <v>2</v>
      </c>
      <c r="HS345" s="31">
        <v>2</v>
      </c>
      <c r="HT345" s="31">
        <v>2</v>
      </c>
      <c r="HU345" s="31">
        <v>2</v>
      </c>
      <c r="HV345" s="31">
        <v>2</v>
      </c>
      <c r="HZ345" s="31">
        <v>2</v>
      </c>
      <c r="IA345" s="31">
        <v>2</v>
      </c>
      <c r="IB345" s="31">
        <v>2</v>
      </c>
      <c r="IC345" s="31">
        <v>2</v>
      </c>
      <c r="ID345" s="31">
        <v>2</v>
      </c>
      <c r="IE345" s="31">
        <v>2</v>
      </c>
      <c r="IF345" s="31">
        <v>2</v>
      </c>
      <c r="IJ345" s="31">
        <v>2</v>
      </c>
      <c r="IK345" s="31">
        <v>2</v>
      </c>
      <c r="IL345" s="31">
        <v>2</v>
      </c>
      <c r="IM345" s="31">
        <v>2</v>
      </c>
      <c r="IN345" s="31">
        <v>2</v>
      </c>
      <c r="IO345" s="31">
        <v>2</v>
      </c>
      <c r="IP345" s="31">
        <v>2</v>
      </c>
      <c r="IT345" s="31">
        <v>2</v>
      </c>
      <c r="IU345" s="31">
        <v>2</v>
      </c>
      <c r="IV345" s="31">
        <v>2</v>
      </c>
      <c r="IW345" s="31">
        <v>2</v>
      </c>
      <c r="IX345" s="31">
        <v>2</v>
      </c>
      <c r="IY345" s="31">
        <v>2</v>
      </c>
      <c r="IZ345" s="31">
        <v>2</v>
      </c>
      <c r="JD345" s="31">
        <v>2</v>
      </c>
      <c r="JE345" s="31">
        <v>2</v>
      </c>
      <c r="JF345" s="31">
        <v>2</v>
      </c>
      <c r="JG345" s="31">
        <v>2</v>
      </c>
      <c r="JH345" s="31">
        <v>2</v>
      </c>
      <c r="JI345" s="31">
        <v>2</v>
      </c>
      <c r="JJ345" s="31">
        <v>2</v>
      </c>
      <c r="JZ345" s="31">
        <v>2</v>
      </c>
      <c r="KA345" s="31" t="s">
        <v>1879</v>
      </c>
      <c r="KB345" s="31">
        <v>28</v>
      </c>
      <c r="KC345" s="31">
        <v>2</v>
      </c>
      <c r="KE345" s="31">
        <v>65</v>
      </c>
      <c r="LA345" s="31" t="s">
        <v>1880</v>
      </c>
      <c r="LB345" s="31" t="s">
        <v>374</v>
      </c>
      <c r="LC345" s="31">
        <v>2</v>
      </c>
      <c r="LE345" s="31" t="s">
        <v>1441</v>
      </c>
      <c r="LF345" s="31">
        <v>2</v>
      </c>
      <c r="LG345" s="31">
        <v>2</v>
      </c>
      <c r="LH345" s="31">
        <v>2</v>
      </c>
      <c r="LI345" s="31">
        <v>2</v>
      </c>
      <c r="LK345" s="31">
        <v>2</v>
      </c>
      <c r="LM345" s="31">
        <v>2</v>
      </c>
      <c r="LO345" s="31">
        <v>2</v>
      </c>
      <c r="LQ345" s="31">
        <v>2</v>
      </c>
      <c r="LS345" s="31">
        <v>2</v>
      </c>
      <c r="LU345" s="31">
        <v>2</v>
      </c>
      <c r="LW345" s="31">
        <v>2</v>
      </c>
      <c r="LY345" s="31">
        <v>2</v>
      </c>
      <c r="MA345" s="31">
        <v>2</v>
      </c>
      <c r="MC345" s="31">
        <v>2</v>
      </c>
      <c r="ME345" s="31">
        <v>2</v>
      </c>
      <c r="MG345" s="31">
        <v>2</v>
      </c>
      <c r="MI345" s="31">
        <v>2</v>
      </c>
      <c r="MK345" s="31">
        <v>2</v>
      </c>
      <c r="MM345" s="31">
        <v>2</v>
      </c>
      <c r="MO345" s="31">
        <v>2</v>
      </c>
      <c r="MQ345" s="31">
        <v>2</v>
      </c>
      <c r="MS345" s="31">
        <v>2</v>
      </c>
      <c r="MU345" s="31">
        <v>2</v>
      </c>
      <c r="MW345" s="31">
        <v>2</v>
      </c>
      <c r="MY345" s="31" t="s">
        <v>355</v>
      </c>
      <c r="NA345" s="31">
        <v>2</v>
      </c>
      <c r="NC345" s="31">
        <v>2</v>
      </c>
      <c r="NE345" s="31">
        <v>2</v>
      </c>
      <c r="NG345" s="31">
        <v>2</v>
      </c>
      <c r="NI345" s="31">
        <v>2</v>
      </c>
      <c r="NK345" s="31">
        <v>2</v>
      </c>
      <c r="NM345" s="31">
        <v>2</v>
      </c>
      <c r="NO345" s="31">
        <v>2</v>
      </c>
      <c r="NQ345" s="31">
        <v>2</v>
      </c>
      <c r="NS345" s="31">
        <v>2</v>
      </c>
      <c r="NU345" s="31">
        <v>2</v>
      </c>
      <c r="NW345" s="31">
        <v>2</v>
      </c>
      <c r="NY345" s="31">
        <v>2</v>
      </c>
      <c r="OA345" s="31">
        <v>2</v>
      </c>
      <c r="OC345" s="31">
        <v>2</v>
      </c>
      <c r="OE345" s="31">
        <v>2</v>
      </c>
      <c r="OG345" s="31">
        <v>2</v>
      </c>
      <c r="OI345" s="31">
        <v>2</v>
      </c>
      <c r="OK345" s="31">
        <v>2</v>
      </c>
      <c r="OM345" s="31">
        <v>2</v>
      </c>
      <c r="OO345" s="31">
        <v>2</v>
      </c>
      <c r="OQ345" s="31" t="s">
        <v>355</v>
      </c>
      <c r="OS345" s="31">
        <v>2</v>
      </c>
      <c r="OU345" s="31">
        <v>2</v>
      </c>
      <c r="OW345" s="31">
        <v>2</v>
      </c>
      <c r="OY345" s="31">
        <v>2</v>
      </c>
      <c r="PA345" s="31">
        <v>2</v>
      </c>
      <c r="PC345" s="31">
        <v>2</v>
      </c>
      <c r="PE345" s="31">
        <v>2</v>
      </c>
      <c r="PG345" s="31">
        <v>2</v>
      </c>
      <c r="PI345" s="31">
        <v>2</v>
      </c>
      <c r="PK345" s="31">
        <v>2</v>
      </c>
      <c r="PM345" s="31">
        <v>2</v>
      </c>
      <c r="PO345" s="31">
        <v>2</v>
      </c>
      <c r="PQ345" s="31">
        <v>2</v>
      </c>
      <c r="PS345" s="31">
        <v>2</v>
      </c>
      <c r="PU345" s="31">
        <v>2</v>
      </c>
      <c r="PW345" s="31">
        <v>2</v>
      </c>
      <c r="PY345" s="31">
        <v>2</v>
      </c>
      <c r="QA345" s="31">
        <v>2</v>
      </c>
      <c r="QC345" s="31">
        <v>2</v>
      </c>
      <c r="QE345" s="31">
        <v>2</v>
      </c>
      <c r="QG345" s="31">
        <v>2</v>
      </c>
      <c r="QI345" s="31" t="s">
        <v>355</v>
      </c>
      <c r="QK345" s="31">
        <v>2</v>
      </c>
      <c r="QL345" s="31">
        <v>2</v>
      </c>
      <c r="QM345" s="31">
        <v>2</v>
      </c>
      <c r="QN345" s="31">
        <v>2</v>
      </c>
      <c r="QO345" s="31">
        <v>2</v>
      </c>
      <c r="QP345" s="31">
        <v>2</v>
      </c>
      <c r="QQ345" s="31">
        <v>2</v>
      </c>
      <c r="QR345" s="31">
        <v>2</v>
      </c>
      <c r="QS345" s="31">
        <v>2</v>
      </c>
      <c r="QT345" s="31">
        <v>2</v>
      </c>
      <c r="QU345" s="31">
        <v>2</v>
      </c>
      <c r="QV345" s="31">
        <v>2</v>
      </c>
      <c r="QW345" s="31">
        <v>2</v>
      </c>
      <c r="QX345" s="31">
        <v>2</v>
      </c>
      <c r="QY345" s="31">
        <v>2</v>
      </c>
      <c r="QZ345" s="31">
        <v>2</v>
      </c>
      <c r="RA345" s="31">
        <v>2</v>
      </c>
      <c r="RB345" s="31">
        <v>2</v>
      </c>
      <c r="RC345" s="31">
        <v>2</v>
      </c>
      <c r="RD345" s="31">
        <v>2</v>
      </c>
      <c r="RE345" s="31">
        <v>2</v>
      </c>
      <c r="RF345" s="31">
        <v>2</v>
      </c>
      <c r="RG345" s="31">
        <v>2</v>
      </c>
      <c r="RH345" s="31">
        <v>2</v>
      </c>
      <c r="RI345" s="31">
        <v>2</v>
      </c>
      <c r="RJ345" s="31">
        <v>2</v>
      </c>
      <c r="RK345" s="31">
        <v>2</v>
      </c>
      <c r="RL345" s="31">
        <v>2</v>
      </c>
      <c r="RM345" s="31">
        <v>2</v>
      </c>
      <c r="RN345" s="31">
        <v>2</v>
      </c>
      <c r="RO345" s="31">
        <v>2</v>
      </c>
      <c r="RP345" s="31">
        <v>2</v>
      </c>
      <c r="RQ345" s="31">
        <v>2</v>
      </c>
      <c r="RR345" s="31">
        <v>2</v>
      </c>
      <c r="RS345" s="31">
        <v>2</v>
      </c>
      <c r="RT345" s="31" t="s">
        <v>1457</v>
      </c>
      <c r="RU345" s="31" t="s">
        <v>1457</v>
      </c>
      <c r="RX345" s="31">
        <v>5</v>
      </c>
      <c r="RY345" s="31">
        <v>2</v>
      </c>
      <c r="RZ345" s="31">
        <v>2</v>
      </c>
      <c r="SA345" s="31">
        <v>2</v>
      </c>
      <c r="SB345" s="31">
        <v>2</v>
      </c>
      <c r="SC345" s="31">
        <v>2</v>
      </c>
      <c r="SD345" s="31">
        <v>5</v>
      </c>
      <c r="SE345" s="31">
        <v>2</v>
      </c>
      <c r="SF345" s="31">
        <v>2</v>
      </c>
      <c r="SG345" s="31">
        <v>2</v>
      </c>
      <c r="SH345" s="31">
        <v>2</v>
      </c>
      <c r="SI345" s="31">
        <v>2</v>
      </c>
      <c r="SJ345" s="31">
        <v>2</v>
      </c>
      <c r="SK345" s="31">
        <v>2</v>
      </c>
      <c r="SL345" s="31">
        <v>2</v>
      </c>
      <c r="SM345" s="31" t="s">
        <v>1881</v>
      </c>
      <c r="SO345" s="31">
        <v>2</v>
      </c>
      <c r="SP345" s="31">
        <v>2</v>
      </c>
      <c r="SQ345" s="31">
        <v>2</v>
      </c>
      <c r="SR345" s="31">
        <v>2</v>
      </c>
      <c r="SS345" s="31">
        <v>2</v>
      </c>
      <c r="ST345" s="31">
        <v>2</v>
      </c>
      <c r="SU345" s="31">
        <v>2</v>
      </c>
      <c r="SV345" s="31">
        <v>2</v>
      </c>
      <c r="SW345" s="31" t="s">
        <v>1442</v>
      </c>
      <c r="SX345" s="31">
        <v>12</v>
      </c>
      <c r="SZ345" s="31">
        <v>2</v>
      </c>
      <c r="TA345" s="31">
        <v>2</v>
      </c>
      <c r="TB345" s="31">
        <v>2</v>
      </c>
      <c r="TC345" s="31">
        <v>2</v>
      </c>
      <c r="TD345" s="31">
        <v>1</v>
      </c>
      <c r="TE345" s="31">
        <v>2</v>
      </c>
      <c r="TF345" s="31">
        <v>2</v>
      </c>
      <c r="TG345" s="31">
        <v>2</v>
      </c>
      <c r="TH345" s="31" t="s">
        <v>1442</v>
      </c>
      <c r="TJ345" s="31" t="s">
        <v>1881</v>
      </c>
      <c r="TK345" s="31" t="s">
        <v>1442</v>
      </c>
      <c r="TL345" s="31" t="s">
        <v>1442</v>
      </c>
      <c r="TQ345" s="31">
        <v>96</v>
      </c>
      <c r="TS345" s="31">
        <v>2</v>
      </c>
      <c r="TT345" s="31">
        <v>2</v>
      </c>
      <c r="TU345" s="31">
        <v>2</v>
      </c>
      <c r="TV345" s="31">
        <v>2</v>
      </c>
      <c r="TW345" s="31">
        <v>2</v>
      </c>
      <c r="TX345" s="31">
        <v>2</v>
      </c>
      <c r="TY345" s="31">
        <v>2</v>
      </c>
      <c r="TZ345" s="31">
        <v>1</v>
      </c>
      <c r="UA345" s="31">
        <v>1</v>
      </c>
    </row>
    <row r="346" spans="1:547" s="31" customFormat="1" ht="13.5" customHeight="1">
      <c r="A346" s="31">
        <f t="shared" si="5"/>
        <v>344</v>
      </c>
      <c r="B346" s="31">
        <v>345</v>
      </c>
      <c r="C346" s="31">
        <v>2</v>
      </c>
      <c r="D346" s="31" t="s">
        <v>1543</v>
      </c>
      <c r="E346" s="31" t="s">
        <v>1882</v>
      </c>
      <c r="H346" s="31">
        <v>42401</v>
      </c>
      <c r="I346" s="31">
        <v>46554</v>
      </c>
      <c r="J346" s="31">
        <v>2</v>
      </c>
      <c r="K346" s="31">
        <v>1</v>
      </c>
      <c r="L346" s="31">
        <v>4</v>
      </c>
      <c r="M346" s="31">
        <v>2</v>
      </c>
      <c r="N346" s="31">
        <v>4</v>
      </c>
      <c r="O346" s="31">
        <v>2</v>
      </c>
      <c r="P346" s="31">
        <v>4</v>
      </c>
      <c r="Q346" s="31">
        <v>2</v>
      </c>
      <c r="R346" s="31">
        <v>41821</v>
      </c>
      <c r="S346" s="31">
        <v>41821</v>
      </c>
      <c r="T346" s="31">
        <v>42278</v>
      </c>
      <c r="W346" s="31">
        <v>1</v>
      </c>
      <c r="X346" s="31">
        <v>2</v>
      </c>
      <c r="Y346" s="31">
        <v>2</v>
      </c>
      <c r="Z346" s="31">
        <v>2</v>
      </c>
      <c r="AA346" s="31">
        <v>2</v>
      </c>
      <c r="AB346" s="31">
        <v>2</v>
      </c>
      <c r="AC346" s="31">
        <v>2</v>
      </c>
      <c r="AD346" s="31">
        <v>1</v>
      </c>
      <c r="AE346" s="31">
        <v>3</v>
      </c>
      <c r="AF346" s="31">
        <v>2</v>
      </c>
      <c r="AG346" s="31">
        <v>2</v>
      </c>
      <c r="AH346" s="31">
        <v>2</v>
      </c>
      <c r="AI346" s="31">
        <v>2</v>
      </c>
      <c r="AJ346" s="31">
        <v>1</v>
      </c>
      <c r="AK346" s="31">
        <v>1</v>
      </c>
      <c r="AL346" s="31">
        <v>2</v>
      </c>
      <c r="AN346" s="31">
        <v>1</v>
      </c>
      <c r="AO346" s="31">
        <v>2</v>
      </c>
      <c r="AP346" s="31">
        <v>1</v>
      </c>
      <c r="AQ346" s="31">
        <v>2</v>
      </c>
      <c r="AR346" s="31">
        <v>2</v>
      </c>
      <c r="AS346" s="31">
        <v>2</v>
      </c>
      <c r="AT346" s="31">
        <v>2</v>
      </c>
      <c r="AU346" s="31">
        <v>2</v>
      </c>
      <c r="AW346" s="31">
        <v>1</v>
      </c>
      <c r="AX346" s="31">
        <v>1</v>
      </c>
      <c r="AY346" s="31">
        <v>1</v>
      </c>
      <c r="AZ346" s="31">
        <v>1</v>
      </c>
      <c r="BA346" s="31">
        <v>2</v>
      </c>
      <c r="BB346" s="31">
        <v>2</v>
      </c>
      <c r="BD346" s="31">
        <v>1</v>
      </c>
      <c r="BE346" s="31">
        <v>1</v>
      </c>
      <c r="BF346" s="31">
        <v>1</v>
      </c>
      <c r="BG346" s="31">
        <v>1</v>
      </c>
      <c r="BH346" s="31">
        <v>1</v>
      </c>
      <c r="BI346" s="31">
        <v>2</v>
      </c>
      <c r="BK346" s="31">
        <v>1</v>
      </c>
      <c r="BL346" s="31">
        <v>2</v>
      </c>
      <c r="BM346" s="31">
        <v>2</v>
      </c>
      <c r="BN346" s="31">
        <v>2</v>
      </c>
      <c r="BO346" s="31">
        <v>2</v>
      </c>
      <c r="BP346" s="31">
        <v>1</v>
      </c>
      <c r="BQ346" s="31">
        <v>1</v>
      </c>
      <c r="BT346" s="31">
        <v>1</v>
      </c>
      <c r="BU346" s="31">
        <v>2</v>
      </c>
      <c r="BV346" s="31">
        <v>2</v>
      </c>
      <c r="BW346" s="31">
        <v>2</v>
      </c>
      <c r="BX346" s="31">
        <v>2</v>
      </c>
      <c r="BY346" s="31">
        <v>1</v>
      </c>
      <c r="BZ346" s="31">
        <v>2</v>
      </c>
      <c r="CA346" s="31">
        <v>2</v>
      </c>
      <c r="CD346" s="31">
        <v>1</v>
      </c>
      <c r="CH346" s="31">
        <v>1</v>
      </c>
      <c r="CM346" s="31">
        <v>19</v>
      </c>
      <c r="CN346" s="31">
        <v>25</v>
      </c>
      <c r="CO346" s="31">
        <v>2</v>
      </c>
      <c r="CP346" s="31">
        <v>6</v>
      </c>
      <c r="CQ346" s="31">
        <v>11</v>
      </c>
      <c r="DA346" s="31">
        <v>4</v>
      </c>
      <c r="DB346" s="31">
        <v>1</v>
      </c>
      <c r="DC346" s="31">
        <v>12</v>
      </c>
      <c r="DD346" s="31">
        <v>2</v>
      </c>
      <c r="DE346" s="31">
        <v>0</v>
      </c>
      <c r="DF346" s="31">
        <v>3</v>
      </c>
      <c r="DG346" s="31">
        <v>2</v>
      </c>
      <c r="DH346" s="31">
        <v>3</v>
      </c>
      <c r="DI346" s="31">
        <v>1</v>
      </c>
      <c r="DJ346" s="31">
        <v>1</v>
      </c>
      <c r="DK346" s="31">
        <v>0</v>
      </c>
      <c r="DL346" s="31">
        <v>1</v>
      </c>
      <c r="DM346" s="31">
        <v>1</v>
      </c>
      <c r="DN346" s="31">
        <v>0</v>
      </c>
      <c r="DO346" s="31">
        <v>4</v>
      </c>
      <c r="DP346" s="31">
        <v>4</v>
      </c>
      <c r="DQ346" s="31">
        <v>4</v>
      </c>
      <c r="DR346" s="31">
        <v>24</v>
      </c>
      <c r="DS346" s="31">
        <v>1.25948275862068</v>
      </c>
      <c r="DT346" s="31">
        <v>56</v>
      </c>
      <c r="DU346" s="31">
        <v>32</v>
      </c>
      <c r="DV346" s="31">
        <v>294</v>
      </c>
      <c r="DW346" s="31" t="s">
        <v>1545</v>
      </c>
      <c r="EB346" s="31">
        <v>0.89</v>
      </c>
      <c r="EC346" s="31">
        <v>0.7</v>
      </c>
      <c r="ED346" s="31">
        <v>1.3</v>
      </c>
      <c r="EE346" s="31" t="s">
        <v>1546</v>
      </c>
      <c r="EV346" s="31">
        <v>2</v>
      </c>
      <c r="EW346" s="31">
        <v>2</v>
      </c>
      <c r="EX346" s="31">
        <v>2</v>
      </c>
      <c r="EY346" s="31">
        <v>2</v>
      </c>
      <c r="FD346" s="31">
        <v>44</v>
      </c>
      <c r="FE346" s="31">
        <v>48</v>
      </c>
      <c r="FK346" s="31">
        <v>1</v>
      </c>
      <c r="FL346" s="31">
        <v>2</v>
      </c>
      <c r="FM346" s="31">
        <v>2</v>
      </c>
      <c r="FN346" s="31">
        <v>2</v>
      </c>
      <c r="FO346" s="31">
        <v>2</v>
      </c>
      <c r="FP346" s="31">
        <v>2</v>
      </c>
      <c r="FQ346" s="31">
        <v>2</v>
      </c>
      <c r="FR346" s="31">
        <v>2</v>
      </c>
      <c r="FS346" s="31">
        <v>4</v>
      </c>
      <c r="FT346" s="31">
        <v>2</v>
      </c>
      <c r="FU346" s="31">
        <v>2</v>
      </c>
      <c r="FV346" s="31">
        <v>2</v>
      </c>
      <c r="FW346" s="31">
        <v>1</v>
      </c>
      <c r="FX346" s="31">
        <v>1</v>
      </c>
      <c r="FY346" s="31">
        <v>2</v>
      </c>
      <c r="GA346" s="31">
        <v>2</v>
      </c>
      <c r="GB346" s="31">
        <v>2</v>
      </c>
      <c r="GC346" s="31">
        <v>2</v>
      </c>
      <c r="GE346" s="31">
        <v>2</v>
      </c>
      <c r="GH346" s="31">
        <v>2</v>
      </c>
      <c r="GJ346" s="31">
        <v>2</v>
      </c>
      <c r="GL346" s="31">
        <v>2</v>
      </c>
      <c r="GO346" s="31">
        <v>2</v>
      </c>
      <c r="GQ346" s="31">
        <v>2</v>
      </c>
      <c r="GS346" s="31">
        <v>2</v>
      </c>
      <c r="GU346" s="31">
        <v>2</v>
      </c>
      <c r="GW346" s="31">
        <v>2</v>
      </c>
      <c r="GY346" s="31">
        <v>2</v>
      </c>
      <c r="HA346" s="31">
        <v>2</v>
      </c>
      <c r="HB346" s="31" t="s">
        <v>355</v>
      </c>
      <c r="HM346" s="31">
        <v>2</v>
      </c>
      <c r="HP346" s="31">
        <v>2</v>
      </c>
      <c r="HQ346" s="31">
        <v>2</v>
      </c>
      <c r="HR346" s="31">
        <v>2</v>
      </c>
      <c r="HS346" s="31">
        <v>2</v>
      </c>
      <c r="HT346" s="31">
        <v>2</v>
      </c>
      <c r="HU346" s="31">
        <v>2</v>
      </c>
      <c r="HV346" s="31">
        <v>2</v>
      </c>
      <c r="HZ346" s="31">
        <v>2</v>
      </c>
      <c r="IA346" s="31">
        <v>2</v>
      </c>
      <c r="IB346" s="31">
        <v>2</v>
      </c>
      <c r="IC346" s="31">
        <v>2</v>
      </c>
      <c r="ID346" s="31">
        <v>2</v>
      </c>
      <c r="IE346" s="31">
        <v>2</v>
      </c>
      <c r="IF346" s="31">
        <v>2</v>
      </c>
      <c r="IJ346" s="31">
        <v>2</v>
      </c>
      <c r="IK346" s="31">
        <v>2</v>
      </c>
      <c r="IL346" s="31">
        <v>2</v>
      </c>
      <c r="IM346" s="31">
        <v>2</v>
      </c>
      <c r="IN346" s="31">
        <v>2</v>
      </c>
      <c r="IO346" s="31">
        <v>2</v>
      </c>
      <c r="IP346" s="31">
        <v>2</v>
      </c>
      <c r="IT346" s="31">
        <v>2</v>
      </c>
      <c r="IU346" s="31">
        <v>2</v>
      </c>
      <c r="IV346" s="31">
        <v>2</v>
      </c>
      <c r="IW346" s="31">
        <v>2</v>
      </c>
      <c r="IX346" s="31">
        <v>2</v>
      </c>
      <c r="IY346" s="31">
        <v>2</v>
      </c>
      <c r="IZ346" s="31">
        <v>2</v>
      </c>
      <c r="JD346" s="31">
        <v>2</v>
      </c>
      <c r="JE346" s="31">
        <v>2</v>
      </c>
      <c r="JF346" s="31">
        <v>2</v>
      </c>
      <c r="JG346" s="31">
        <v>2</v>
      </c>
      <c r="JH346" s="31">
        <v>2</v>
      </c>
      <c r="JI346" s="31">
        <v>2</v>
      </c>
      <c r="JJ346" s="31">
        <v>2</v>
      </c>
      <c r="JZ346" s="31">
        <v>2</v>
      </c>
      <c r="KB346" s="31">
        <v>80</v>
      </c>
      <c r="KC346" s="31">
        <v>2</v>
      </c>
      <c r="KD346" s="31" t="s">
        <v>371</v>
      </c>
      <c r="KE346" s="31">
        <v>77</v>
      </c>
      <c r="LA346" s="31" t="s">
        <v>373</v>
      </c>
      <c r="LB346" s="31" t="s">
        <v>370</v>
      </c>
      <c r="LC346" s="31">
        <v>2</v>
      </c>
      <c r="LF346" s="31">
        <v>2</v>
      </c>
      <c r="LG346" s="31">
        <v>2</v>
      </c>
      <c r="LH346" s="31">
        <v>2</v>
      </c>
      <c r="LI346" s="31">
        <v>2</v>
      </c>
      <c r="LK346" s="31">
        <v>2</v>
      </c>
      <c r="LM346" s="31">
        <v>2</v>
      </c>
      <c r="LO346" s="31">
        <v>2</v>
      </c>
      <c r="LQ346" s="31">
        <v>2</v>
      </c>
      <c r="LS346" s="31">
        <v>2</v>
      </c>
      <c r="LU346" s="31">
        <v>2</v>
      </c>
      <c r="LW346" s="31">
        <v>2</v>
      </c>
      <c r="LY346" s="31">
        <v>2</v>
      </c>
      <c r="MA346" s="31">
        <v>2</v>
      </c>
      <c r="MC346" s="31">
        <v>2</v>
      </c>
      <c r="ME346" s="31">
        <v>2</v>
      </c>
      <c r="MG346" s="31">
        <v>2</v>
      </c>
      <c r="MI346" s="31">
        <v>2</v>
      </c>
      <c r="MK346" s="31">
        <v>2</v>
      </c>
      <c r="MM346" s="31">
        <v>2</v>
      </c>
      <c r="MO346" s="31">
        <v>2</v>
      </c>
      <c r="MQ346" s="31">
        <v>2</v>
      </c>
      <c r="MS346" s="31">
        <v>2</v>
      </c>
      <c r="MU346" s="31">
        <v>2</v>
      </c>
      <c r="MW346" s="31">
        <v>2</v>
      </c>
      <c r="MY346" s="31" t="s">
        <v>355</v>
      </c>
      <c r="NA346" s="31">
        <v>2</v>
      </c>
      <c r="NC346" s="31">
        <v>2</v>
      </c>
      <c r="NE346" s="31">
        <v>2</v>
      </c>
      <c r="NG346" s="31">
        <v>2</v>
      </c>
      <c r="NI346" s="31">
        <v>2</v>
      </c>
      <c r="NK346" s="31">
        <v>2</v>
      </c>
      <c r="NM346" s="31">
        <v>2</v>
      </c>
      <c r="NO346" s="31">
        <v>2</v>
      </c>
      <c r="NQ346" s="31">
        <v>2</v>
      </c>
      <c r="NS346" s="31">
        <v>2</v>
      </c>
      <c r="NU346" s="31">
        <v>2</v>
      </c>
      <c r="NW346" s="31">
        <v>2</v>
      </c>
      <c r="NY346" s="31">
        <v>2</v>
      </c>
      <c r="OA346" s="31">
        <v>2</v>
      </c>
      <c r="OC346" s="31">
        <v>2</v>
      </c>
      <c r="OE346" s="31">
        <v>2</v>
      </c>
      <c r="OG346" s="31">
        <v>2</v>
      </c>
      <c r="OI346" s="31">
        <v>2</v>
      </c>
      <c r="OK346" s="31">
        <v>2</v>
      </c>
      <c r="OM346" s="31">
        <v>2</v>
      </c>
      <c r="OO346" s="31">
        <v>2</v>
      </c>
      <c r="OQ346" s="31" t="s">
        <v>355</v>
      </c>
      <c r="OS346" s="31">
        <v>2</v>
      </c>
      <c r="OU346" s="31">
        <v>2</v>
      </c>
      <c r="OW346" s="31">
        <v>2</v>
      </c>
      <c r="OY346" s="31">
        <v>2</v>
      </c>
      <c r="PA346" s="31">
        <v>2</v>
      </c>
      <c r="PC346" s="31">
        <v>2</v>
      </c>
      <c r="PE346" s="31">
        <v>2</v>
      </c>
      <c r="PG346" s="31">
        <v>2</v>
      </c>
      <c r="PI346" s="31">
        <v>2</v>
      </c>
      <c r="PK346" s="31">
        <v>2</v>
      </c>
      <c r="PM346" s="31">
        <v>2</v>
      </c>
      <c r="PO346" s="31">
        <v>2</v>
      </c>
      <c r="PQ346" s="31">
        <v>2</v>
      </c>
      <c r="PS346" s="31">
        <v>2</v>
      </c>
      <c r="PU346" s="31">
        <v>2</v>
      </c>
      <c r="PW346" s="31">
        <v>2</v>
      </c>
      <c r="PY346" s="31">
        <v>2</v>
      </c>
      <c r="QA346" s="31">
        <v>2</v>
      </c>
      <c r="QC346" s="31">
        <v>2</v>
      </c>
      <c r="QE346" s="31">
        <v>2</v>
      </c>
      <c r="QG346" s="31">
        <v>2</v>
      </c>
      <c r="QI346" s="31" t="s">
        <v>355</v>
      </c>
      <c r="QK346" s="31">
        <v>2</v>
      </c>
      <c r="QL346" s="31">
        <v>2</v>
      </c>
      <c r="QM346" s="31">
        <v>2</v>
      </c>
      <c r="QN346" s="31">
        <v>2</v>
      </c>
      <c r="QO346" s="31">
        <v>2</v>
      </c>
      <c r="QP346" s="31">
        <v>2</v>
      </c>
      <c r="QQ346" s="31">
        <v>2</v>
      </c>
      <c r="QR346" s="31">
        <v>2</v>
      </c>
      <c r="QS346" s="31">
        <v>2</v>
      </c>
      <c r="QT346" s="31">
        <v>2</v>
      </c>
      <c r="QU346" s="31">
        <v>2</v>
      </c>
      <c r="QV346" s="31">
        <v>2</v>
      </c>
      <c r="QW346" s="31">
        <v>2</v>
      </c>
      <c r="QX346" s="31">
        <v>2</v>
      </c>
      <c r="QY346" s="31">
        <v>2</v>
      </c>
      <c r="QZ346" s="31">
        <v>2</v>
      </c>
      <c r="RA346" s="31">
        <v>2</v>
      </c>
      <c r="RB346" s="31">
        <v>2</v>
      </c>
      <c r="RC346" s="31">
        <v>2</v>
      </c>
      <c r="RD346" s="31">
        <v>2</v>
      </c>
      <c r="RE346" s="31">
        <v>2</v>
      </c>
      <c r="RF346" s="31">
        <v>2</v>
      </c>
      <c r="RG346" s="31">
        <v>2</v>
      </c>
      <c r="RH346" s="31">
        <v>2</v>
      </c>
      <c r="RI346" s="31">
        <v>2</v>
      </c>
      <c r="RJ346" s="31">
        <v>2</v>
      </c>
      <c r="RK346" s="31">
        <v>2</v>
      </c>
      <c r="RL346" s="31">
        <v>2</v>
      </c>
      <c r="RM346" s="31">
        <v>2</v>
      </c>
      <c r="RN346" s="31">
        <v>2</v>
      </c>
      <c r="RO346" s="31">
        <v>2</v>
      </c>
      <c r="RP346" s="31">
        <v>2</v>
      </c>
      <c r="RQ346" s="31">
        <v>2</v>
      </c>
      <c r="RR346" s="31">
        <v>2</v>
      </c>
      <c r="RS346" s="31">
        <v>2</v>
      </c>
      <c r="RT346" s="31" t="s">
        <v>362</v>
      </c>
      <c r="RU346" s="31" t="s">
        <v>362</v>
      </c>
      <c r="RX346" s="31">
        <v>4</v>
      </c>
      <c r="RY346" s="31">
        <v>2</v>
      </c>
      <c r="RZ346" s="31">
        <v>2</v>
      </c>
      <c r="SA346" s="31">
        <v>2</v>
      </c>
      <c r="SB346" s="31">
        <v>2</v>
      </c>
      <c r="SC346" s="31">
        <v>2</v>
      </c>
      <c r="SD346" s="31">
        <v>4</v>
      </c>
      <c r="SE346" s="31">
        <v>2</v>
      </c>
      <c r="SF346" s="31">
        <v>2</v>
      </c>
      <c r="SG346" s="31">
        <v>2</v>
      </c>
      <c r="SH346" s="31">
        <v>2</v>
      </c>
      <c r="SI346" s="31">
        <v>2</v>
      </c>
      <c r="SJ346" s="31">
        <v>2</v>
      </c>
      <c r="SK346" s="31">
        <v>2</v>
      </c>
      <c r="SL346" s="31">
        <v>2</v>
      </c>
      <c r="SM346" s="31" t="s">
        <v>1550</v>
      </c>
      <c r="SO346" s="31">
        <v>1</v>
      </c>
      <c r="SP346" s="31">
        <v>2</v>
      </c>
      <c r="SQ346" s="31">
        <v>2</v>
      </c>
      <c r="SR346" s="31">
        <v>2</v>
      </c>
      <c r="SS346" s="31">
        <v>2</v>
      </c>
      <c r="ST346" s="31">
        <v>2</v>
      </c>
      <c r="SU346" s="31">
        <v>2</v>
      </c>
      <c r="SV346" s="31">
        <v>2</v>
      </c>
      <c r="SW346" s="31" t="s">
        <v>1459</v>
      </c>
      <c r="SX346" s="31">
        <v>5</v>
      </c>
      <c r="SZ346" s="31">
        <v>2</v>
      </c>
      <c r="TA346" s="31">
        <v>2</v>
      </c>
      <c r="TB346" s="31">
        <v>2</v>
      </c>
      <c r="TC346" s="31">
        <v>2</v>
      </c>
      <c r="TD346" s="31">
        <v>2</v>
      </c>
      <c r="TE346" s="31">
        <v>2</v>
      </c>
      <c r="TF346" s="31">
        <v>2</v>
      </c>
      <c r="TG346" s="31">
        <v>1</v>
      </c>
      <c r="TH346" s="31" t="s">
        <v>1442</v>
      </c>
      <c r="TJ346" s="31" t="s">
        <v>1550</v>
      </c>
      <c r="TK346" s="31" t="s">
        <v>1459</v>
      </c>
      <c r="TL346" s="31" t="s">
        <v>1442</v>
      </c>
      <c r="TQ346" s="31">
        <v>15</v>
      </c>
      <c r="TS346" s="31">
        <v>2</v>
      </c>
      <c r="TT346" s="31">
        <v>2</v>
      </c>
      <c r="TU346" s="31">
        <v>2</v>
      </c>
      <c r="TV346" s="31">
        <v>2</v>
      </c>
      <c r="TW346" s="31">
        <v>2</v>
      </c>
      <c r="TX346" s="31">
        <v>2</v>
      </c>
      <c r="TY346" s="31">
        <v>2</v>
      </c>
      <c r="TZ346" s="31">
        <v>1</v>
      </c>
      <c r="UA346" s="31">
        <v>1</v>
      </c>
    </row>
    <row r="347" spans="1:547" s="31" customFormat="1" ht="13.5" customHeight="1">
      <c r="A347" s="31">
        <f t="shared" si="5"/>
        <v>345</v>
      </c>
      <c r="B347" s="31">
        <v>346</v>
      </c>
      <c r="C347" s="31">
        <v>3</v>
      </c>
      <c r="D347" s="31" t="s">
        <v>1543</v>
      </c>
      <c r="E347" s="31" t="s">
        <v>1883</v>
      </c>
      <c r="H347" s="31">
        <v>42467</v>
      </c>
      <c r="I347" s="31">
        <v>14701</v>
      </c>
      <c r="J347" s="31">
        <v>2</v>
      </c>
      <c r="K347" s="31">
        <v>1</v>
      </c>
      <c r="L347" s="31">
        <v>5</v>
      </c>
      <c r="M347" s="31">
        <v>2</v>
      </c>
      <c r="N347" s="31">
        <v>5</v>
      </c>
      <c r="O347" s="31">
        <v>2</v>
      </c>
      <c r="P347" s="31">
        <v>2</v>
      </c>
      <c r="Q347" s="31">
        <v>1</v>
      </c>
      <c r="R347" s="31">
        <v>42095</v>
      </c>
      <c r="S347" s="31">
        <v>42095</v>
      </c>
      <c r="T347" s="31">
        <v>42339</v>
      </c>
      <c r="W347" s="31">
        <v>2</v>
      </c>
      <c r="X347" s="31">
        <v>1</v>
      </c>
      <c r="Y347" s="31">
        <v>2</v>
      </c>
      <c r="Z347" s="31">
        <v>2</v>
      </c>
      <c r="AA347" s="31">
        <v>2</v>
      </c>
      <c r="AB347" s="31">
        <v>2</v>
      </c>
      <c r="AC347" s="31">
        <v>2</v>
      </c>
      <c r="AD347" s="31">
        <v>1</v>
      </c>
      <c r="AE347" s="31">
        <v>1</v>
      </c>
      <c r="AH347" s="31">
        <v>2</v>
      </c>
      <c r="AI347" s="31">
        <v>6</v>
      </c>
      <c r="AJ347" s="31">
        <v>2</v>
      </c>
      <c r="AK347" s="31">
        <v>4</v>
      </c>
      <c r="AL347" s="31">
        <v>2</v>
      </c>
      <c r="AN347" s="31">
        <v>1</v>
      </c>
      <c r="AO347" s="31">
        <v>2</v>
      </c>
      <c r="AP347" s="31">
        <v>1</v>
      </c>
      <c r="AQ347" s="31">
        <v>2</v>
      </c>
      <c r="AR347" s="31">
        <v>1</v>
      </c>
      <c r="AS347" s="31">
        <v>2</v>
      </c>
      <c r="AT347" s="31">
        <v>2</v>
      </c>
      <c r="AU347" s="31">
        <v>2</v>
      </c>
      <c r="AW347" s="31">
        <v>1</v>
      </c>
      <c r="AX347" s="31">
        <v>2</v>
      </c>
      <c r="AY347" s="31">
        <v>2</v>
      </c>
      <c r="AZ347" s="31">
        <v>2</v>
      </c>
      <c r="BA347" s="31">
        <v>1</v>
      </c>
      <c r="BB347" s="31">
        <v>2</v>
      </c>
      <c r="BD347" s="31">
        <v>1</v>
      </c>
      <c r="BE347" s="31">
        <v>2</v>
      </c>
      <c r="BF347" s="31">
        <v>2</v>
      </c>
      <c r="BG347" s="31">
        <v>2</v>
      </c>
      <c r="BH347" s="31">
        <v>1</v>
      </c>
      <c r="BI347" s="31">
        <v>2</v>
      </c>
      <c r="BK347" s="31">
        <v>1</v>
      </c>
      <c r="BL347" s="31">
        <v>2</v>
      </c>
      <c r="BM347" s="31">
        <v>2</v>
      </c>
      <c r="BN347" s="31">
        <v>2</v>
      </c>
      <c r="BO347" s="31">
        <v>2</v>
      </c>
      <c r="BP347" s="31">
        <v>2</v>
      </c>
      <c r="BQ347" s="31">
        <v>1</v>
      </c>
      <c r="BT347" s="31">
        <v>2</v>
      </c>
      <c r="BU347" s="31">
        <v>2</v>
      </c>
      <c r="BV347" s="31">
        <v>2</v>
      </c>
      <c r="BW347" s="31">
        <v>2</v>
      </c>
      <c r="BX347" s="31">
        <v>2</v>
      </c>
      <c r="BY347" s="31">
        <v>1</v>
      </c>
      <c r="BZ347" s="31">
        <v>2</v>
      </c>
      <c r="CA347" s="31">
        <v>2</v>
      </c>
      <c r="CB347" s="31">
        <v>2</v>
      </c>
      <c r="CC347" s="31">
        <v>2</v>
      </c>
      <c r="CD347" s="31">
        <v>1</v>
      </c>
      <c r="CH347" s="31">
        <v>1</v>
      </c>
      <c r="CM347" s="31">
        <v>1</v>
      </c>
      <c r="CN347" s="31">
        <v>16</v>
      </c>
      <c r="CO347" s="31">
        <v>21</v>
      </c>
      <c r="DA347" s="31">
        <v>1</v>
      </c>
      <c r="DB347" s="31">
        <v>4</v>
      </c>
      <c r="DC347" s="31">
        <v>10</v>
      </c>
      <c r="DF347" s="31">
        <v>1</v>
      </c>
      <c r="DG347" s="31">
        <v>2</v>
      </c>
      <c r="DH347" s="31">
        <v>2</v>
      </c>
      <c r="DI347" s="31">
        <v>4</v>
      </c>
      <c r="DJ347" s="31">
        <v>4</v>
      </c>
      <c r="DK347" s="31">
        <v>4</v>
      </c>
      <c r="DL347" s="31">
        <v>4</v>
      </c>
      <c r="DM347" s="31">
        <v>3</v>
      </c>
      <c r="DN347" s="31">
        <v>3</v>
      </c>
      <c r="DO347" s="31">
        <v>4</v>
      </c>
      <c r="DP347" s="31">
        <v>4</v>
      </c>
      <c r="DQ347" s="31">
        <v>4</v>
      </c>
      <c r="DR347" s="31">
        <v>39</v>
      </c>
      <c r="DS347" s="31">
        <v>0.73639112903225801</v>
      </c>
      <c r="DT347" s="31">
        <v>102</v>
      </c>
      <c r="DU347" s="31">
        <v>32</v>
      </c>
      <c r="DV347" s="31">
        <v>294</v>
      </c>
      <c r="DW347" s="31" t="s">
        <v>1545</v>
      </c>
      <c r="DX347" s="31">
        <v>4</v>
      </c>
      <c r="DY347" s="31">
        <v>3.2</v>
      </c>
      <c r="DZ347" s="31">
        <v>4.8</v>
      </c>
      <c r="EA347" s="31" t="s">
        <v>1558</v>
      </c>
      <c r="EB347" s="31">
        <v>0.82</v>
      </c>
      <c r="EC347" s="31">
        <v>0.7</v>
      </c>
      <c r="ED347" s="31">
        <v>1.3</v>
      </c>
      <c r="EE347" s="31" t="s">
        <v>1546</v>
      </c>
      <c r="ER347" s="31">
        <v>133</v>
      </c>
      <c r="ES347" s="31">
        <v>35</v>
      </c>
      <c r="ET347" s="31">
        <v>150</v>
      </c>
      <c r="EU347" s="31" t="s">
        <v>1546</v>
      </c>
      <c r="EV347" s="31">
        <v>2</v>
      </c>
      <c r="EW347" s="31">
        <v>2</v>
      </c>
      <c r="EX347" s="31">
        <v>2</v>
      </c>
      <c r="EY347" s="31">
        <v>2</v>
      </c>
      <c r="EZ347" s="31">
        <v>1</v>
      </c>
      <c r="FD347" s="31">
        <v>44</v>
      </c>
      <c r="FE347" s="31">
        <v>19</v>
      </c>
      <c r="FH347" s="31">
        <v>10</v>
      </c>
      <c r="FK347" s="31">
        <v>2</v>
      </c>
      <c r="FL347" s="31">
        <v>2</v>
      </c>
      <c r="FM347" s="31">
        <v>2</v>
      </c>
      <c r="FN347" s="31">
        <v>2</v>
      </c>
      <c r="FO347" s="31">
        <v>2</v>
      </c>
      <c r="FP347" s="31">
        <v>2</v>
      </c>
      <c r="FQ347" s="31">
        <v>2</v>
      </c>
      <c r="FR347" s="31">
        <v>2</v>
      </c>
      <c r="FS347" s="31">
        <v>4</v>
      </c>
      <c r="FT347" s="31">
        <v>2</v>
      </c>
      <c r="FU347" s="31">
        <v>1</v>
      </c>
      <c r="FV347" s="31">
        <v>2</v>
      </c>
      <c r="FW347" s="31">
        <v>3</v>
      </c>
      <c r="FX347" s="31">
        <v>1</v>
      </c>
      <c r="FY347" s="31">
        <v>2</v>
      </c>
      <c r="GA347" s="31">
        <v>2</v>
      </c>
      <c r="GB347" s="31">
        <v>2</v>
      </c>
      <c r="GC347" s="31">
        <v>2</v>
      </c>
      <c r="GE347" s="31">
        <v>2</v>
      </c>
      <c r="GH347" s="31">
        <v>2</v>
      </c>
      <c r="GJ347" s="31">
        <v>2</v>
      </c>
      <c r="GL347" s="31">
        <v>1</v>
      </c>
      <c r="GM347" s="31">
        <v>42339</v>
      </c>
      <c r="GO347" s="31">
        <v>2</v>
      </c>
      <c r="GQ347" s="31">
        <v>2</v>
      </c>
      <c r="GS347" s="31">
        <v>2</v>
      </c>
      <c r="GU347" s="31">
        <v>2</v>
      </c>
      <c r="GW347" s="31">
        <v>2</v>
      </c>
      <c r="HA347" s="31">
        <v>2</v>
      </c>
      <c r="HB347" s="31" t="s">
        <v>355</v>
      </c>
      <c r="HM347" s="31">
        <v>2</v>
      </c>
      <c r="HP347" s="31">
        <v>2</v>
      </c>
      <c r="HQ347" s="31">
        <v>2</v>
      </c>
      <c r="HR347" s="31">
        <v>2</v>
      </c>
      <c r="HS347" s="31">
        <v>2</v>
      </c>
      <c r="HT347" s="31">
        <v>2</v>
      </c>
      <c r="HU347" s="31">
        <v>2</v>
      </c>
      <c r="HV347" s="31">
        <v>2</v>
      </c>
      <c r="HZ347" s="31">
        <v>2</v>
      </c>
      <c r="IA347" s="31">
        <v>2</v>
      </c>
      <c r="IB347" s="31">
        <v>2</v>
      </c>
      <c r="IC347" s="31">
        <v>2</v>
      </c>
      <c r="ID347" s="31">
        <v>2</v>
      </c>
      <c r="IE347" s="31">
        <v>2</v>
      </c>
      <c r="IF347" s="31">
        <v>2</v>
      </c>
      <c r="IJ347" s="31">
        <v>2</v>
      </c>
      <c r="IK347" s="31">
        <v>2</v>
      </c>
      <c r="IL347" s="31">
        <v>2</v>
      </c>
      <c r="IM347" s="31">
        <v>2</v>
      </c>
      <c r="IN347" s="31">
        <v>2</v>
      </c>
      <c r="IO347" s="31">
        <v>2</v>
      </c>
      <c r="IP347" s="31">
        <v>2</v>
      </c>
      <c r="IT347" s="31">
        <v>2</v>
      </c>
      <c r="IU347" s="31">
        <v>2</v>
      </c>
      <c r="IV347" s="31">
        <v>2</v>
      </c>
      <c r="IW347" s="31">
        <v>2</v>
      </c>
      <c r="IX347" s="31">
        <v>2</v>
      </c>
      <c r="IY347" s="31">
        <v>2</v>
      </c>
      <c r="IZ347" s="31">
        <v>2</v>
      </c>
      <c r="JD347" s="31">
        <v>2</v>
      </c>
      <c r="JE347" s="31">
        <v>2</v>
      </c>
      <c r="JF347" s="31">
        <v>2</v>
      </c>
      <c r="JG347" s="31">
        <v>2</v>
      </c>
      <c r="JH347" s="31">
        <v>2</v>
      </c>
      <c r="JI347" s="31">
        <v>2</v>
      </c>
      <c r="JJ347" s="31">
        <v>2</v>
      </c>
      <c r="JQ347" s="31" t="s">
        <v>1635</v>
      </c>
      <c r="JZ347" s="31">
        <v>2</v>
      </c>
      <c r="KA347" s="31" t="s">
        <v>372</v>
      </c>
      <c r="KB347" s="31">
        <v>79</v>
      </c>
      <c r="KC347" s="31">
        <v>2</v>
      </c>
      <c r="KD347" s="31" t="s">
        <v>1635</v>
      </c>
      <c r="KE347" s="31">
        <v>84</v>
      </c>
      <c r="LA347" s="31" t="s">
        <v>365</v>
      </c>
      <c r="LB347" s="31" t="s">
        <v>363</v>
      </c>
      <c r="LC347" s="31">
        <v>2</v>
      </c>
      <c r="LE347" s="31" t="s">
        <v>360</v>
      </c>
      <c r="LF347" s="31">
        <v>2</v>
      </c>
      <c r="LG347" s="31">
        <v>2</v>
      </c>
      <c r="LH347" s="31">
        <v>2</v>
      </c>
      <c r="LI347" s="31">
        <v>2</v>
      </c>
      <c r="LK347" s="31">
        <v>2</v>
      </c>
      <c r="LM347" s="31">
        <v>2</v>
      </c>
      <c r="LO347" s="31">
        <v>2</v>
      </c>
      <c r="LQ347" s="31">
        <v>2</v>
      </c>
      <c r="LS347" s="31">
        <v>2</v>
      </c>
      <c r="LU347" s="31">
        <v>2</v>
      </c>
      <c r="LW347" s="31">
        <v>2</v>
      </c>
      <c r="LY347" s="31">
        <v>2</v>
      </c>
      <c r="MA347" s="31">
        <v>2</v>
      </c>
      <c r="MC347" s="31">
        <v>2</v>
      </c>
      <c r="ME347" s="31">
        <v>2</v>
      </c>
      <c r="MG347" s="31">
        <v>2</v>
      </c>
      <c r="MI347" s="31">
        <v>2</v>
      </c>
      <c r="MK347" s="31">
        <v>2</v>
      </c>
      <c r="MM347" s="31">
        <v>2</v>
      </c>
      <c r="MO347" s="31">
        <v>2</v>
      </c>
      <c r="MQ347" s="31">
        <v>2</v>
      </c>
      <c r="MS347" s="31">
        <v>2</v>
      </c>
      <c r="MU347" s="31">
        <v>2</v>
      </c>
      <c r="MW347" s="31">
        <v>2</v>
      </c>
      <c r="MY347" s="31" t="s">
        <v>355</v>
      </c>
      <c r="NA347" s="31">
        <v>2</v>
      </c>
      <c r="NC347" s="31">
        <v>2</v>
      </c>
      <c r="NE347" s="31">
        <v>2</v>
      </c>
      <c r="NG347" s="31">
        <v>2</v>
      </c>
      <c r="NI347" s="31">
        <v>2</v>
      </c>
      <c r="NK347" s="31">
        <v>2</v>
      </c>
      <c r="NM347" s="31">
        <v>2</v>
      </c>
      <c r="NO347" s="31">
        <v>2</v>
      </c>
      <c r="NQ347" s="31">
        <v>2</v>
      </c>
      <c r="NS347" s="31">
        <v>2</v>
      </c>
      <c r="NU347" s="31">
        <v>2</v>
      </c>
      <c r="NW347" s="31">
        <v>2</v>
      </c>
      <c r="NY347" s="31">
        <v>2</v>
      </c>
      <c r="OA347" s="31">
        <v>2</v>
      </c>
      <c r="OC347" s="31">
        <v>2</v>
      </c>
      <c r="OE347" s="31">
        <v>2</v>
      </c>
      <c r="OG347" s="31">
        <v>2</v>
      </c>
      <c r="OI347" s="31">
        <v>2</v>
      </c>
      <c r="OK347" s="31">
        <v>2</v>
      </c>
      <c r="OM347" s="31">
        <v>2</v>
      </c>
      <c r="OO347" s="31">
        <v>2</v>
      </c>
      <c r="OQ347" s="31" t="s">
        <v>355</v>
      </c>
      <c r="OS347" s="31">
        <v>2</v>
      </c>
      <c r="OU347" s="31">
        <v>2</v>
      </c>
      <c r="OW347" s="31">
        <v>2</v>
      </c>
      <c r="OY347" s="31">
        <v>2</v>
      </c>
      <c r="PA347" s="31">
        <v>2</v>
      </c>
      <c r="PC347" s="31">
        <v>2</v>
      </c>
      <c r="PE347" s="31">
        <v>2</v>
      </c>
      <c r="PG347" s="31">
        <v>2</v>
      </c>
      <c r="PI347" s="31">
        <v>2</v>
      </c>
      <c r="PK347" s="31">
        <v>2</v>
      </c>
      <c r="PM347" s="31">
        <v>2</v>
      </c>
      <c r="PO347" s="31">
        <v>2</v>
      </c>
      <c r="PQ347" s="31">
        <v>2</v>
      </c>
      <c r="PS347" s="31">
        <v>2</v>
      </c>
      <c r="PU347" s="31">
        <v>2</v>
      </c>
      <c r="PW347" s="31">
        <v>2</v>
      </c>
      <c r="PY347" s="31">
        <v>2</v>
      </c>
      <c r="QA347" s="31">
        <v>2</v>
      </c>
      <c r="QC347" s="31">
        <v>2</v>
      </c>
      <c r="QE347" s="31">
        <v>2</v>
      </c>
      <c r="QG347" s="31">
        <v>2</v>
      </c>
      <c r="QI347" s="31" t="s">
        <v>355</v>
      </c>
      <c r="QK347" s="31">
        <v>2</v>
      </c>
      <c r="QL347" s="31">
        <v>2</v>
      </c>
      <c r="QM347" s="31">
        <v>2</v>
      </c>
      <c r="QN347" s="31">
        <v>2</v>
      </c>
      <c r="QO347" s="31">
        <v>2</v>
      </c>
      <c r="QP347" s="31">
        <v>2</v>
      </c>
      <c r="QQ347" s="31">
        <v>2</v>
      </c>
      <c r="QR347" s="31">
        <v>2</v>
      </c>
      <c r="QS347" s="31">
        <v>2</v>
      </c>
      <c r="QT347" s="31">
        <v>2</v>
      </c>
      <c r="QU347" s="31">
        <v>2</v>
      </c>
      <c r="QV347" s="31">
        <v>2</v>
      </c>
      <c r="QW347" s="31">
        <v>2</v>
      </c>
      <c r="QX347" s="31">
        <v>2</v>
      </c>
      <c r="QY347" s="31">
        <v>2</v>
      </c>
      <c r="QZ347" s="31">
        <v>2</v>
      </c>
      <c r="RA347" s="31">
        <v>2</v>
      </c>
      <c r="RB347" s="31">
        <v>2</v>
      </c>
      <c r="RC347" s="31">
        <v>2</v>
      </c>
      <c r="RD347" s="31">
        <v>2</v>
      </c>
      <c r="RE347" s="31">
        <v>2</v>
      </c>
      <c r="RF347" s="31">
        <v>2</v>
      </c>
      <c r="RG347" s="31">
        <v>2</v>
      </c>
      <c r="RH347" s="31">
        <v>2</v>
      </c>
      <c r="RI347" s="31">
        <v>2</v>
      </c>
      <c r="RJ347" s="31">
        <v>2</v>
      </c>
      <c r="RK347" s="31">
        <v>1</v>
      </c>
      <c r="RL347" s="31">
        <v>2</v>
      </c>
      <c r="RM347" s="31">
        <v>2</v>
      </c>
      <c r="RN347" s="31">
        <v>2</v>
      </c>
      <c r="RO347" s="31">
        <v>2</v>
      </c>
      <c r="RP347" s="31">
        <v>2</v>
      </c>
      <c r="RQ347" s="31">
        <v>2</v>
      </c>
      <c r="RR347" s="31">
        <v>2</v>
      </c>
      <c r="RS347" s="31">
        <v>2</v>
      </c>
      <c r="RT347" s="31" t="s">
        <v>362</v>
      </c>
      <c r="RU347" s="31" t="s">
        <v>1863</v>
      </c>
      <c r="RX347" s="31">
        <v>5</v>
      </c>
      <c r="RY347" s="31">
        <v>2</v>
      </c>
      <c r="RZ347" s="31">
        <v>2</v>
      </c>
      <c r="SA347" s="31">
        <v>2</v>
      </c>
      <c r="SB347" s="31">
        <v>2</v>
      </c>
      <c r="SC347" s="31">
        <v>2</v>
      </c>
      <c r="SD347" s="31">
        <v>5</v>
      </c>
      <c r="SE347" s="31">
        <v>2</v>
      </c>
      <c r="SF347" s="31">
        <v>2</v>
      </c>
      <c r="SG347" s="31">
        <v>2</v>
      </c>
      <c r="SH347" s="31">
        <v>2</v>
      </c>
      <c r="SI347" s="31">
        <v>2</v>
      </c>
      <c r="SJ347" s="31">
        <v>2</v>
      </c>
      <c r="SK347" s="31">
        <v>2</v>
      </c>
      <c r="SL347" s="31">
        <v>2</v>
      </c>
      <c r="SM347" s="31" t="s">
        <v>1551</v>
      </c>
      <c r="SO347" s="31">
        <v>2</v>
      </c>
      <c r="SP347" s="31">
        <v>2</v>
      </c>
      <c r="SQ347" s="31">
        <v>2</v>
      </c>
      <c r="SR347" s="31">
        <v>2</v>
      </c>
      <c r="SS347" s="31">
        <v>2</v>
      </c>
      <c r="ST347" s="31">
        <v>2</v>
      </c>
      <c r="SU347" s="31">
        <v>2</v>
      </c>
      <c r="SV347" s="31">
        <v>2</v>
      </c>
      <c r="SW347" s="31" t="s">
        <v>1625</v>
      </c>
      <c r="SX347" s="31">
        <v>2</v>
      </c>
      <c r="SZ347" s="31">
        <v>2</v>
      </c>
      <c r="TA347" s="31">
        <v>2</v>
      </c>
      <c r="TB347" s="31">
        <v>2</v>
      </c>
      <c r="TC347" s="31">
        <v>2</v>
      </c>
      <c r="TD347" s="31">
        <v>2</v>
      </c>
      <c r="TE347" s="31">
        <v>2</v>
      </c>
      <c r="TF347" s="31">
        <v>2</v>
      </c>
      <c r="TG347" s="31">
        <v>2</v>
      </c>
      <c r="TH347" s="31" t="s">
        <v>1430</v>
      </c>
      <c r="TJ347" s="31" t="s">
        <v>1551</v>
      </c>
      <c r="TK347" s="31" t="s">
        <v>1625</v>
      </c>
      <c r="TL347" s="31" t="s">
        <v>1884</v>
      </c>
      <c r="TM347" s="31" t="s">
        <v>1430</v>
      </c>
      <c r="TQ347" s="31">
        <v>8</v>
      </c>
      <c r="TS347" s="31">
        <v>2</v>
      </c>
      <c r="TT347" s="31">
        <v>2</v>
      </c>
      <c r="TU347" s="31">
        <v>2</v>
      </c>
      <c r="TV347" s="31">
        <v>1</v>
      </c>
      <c r="TW347" s="31">
        <v>2</v>
      </c>
      <c r="TX347" s="31">
        <v>2</v>
      </c>
      <c r="TY347" s="31">
        <v>2</v>
      </c>
      <c r="TZ347" s="31">
        <v>1</v>
      </c>
      <c r="UA347" s="31">
        <v>1</v>
      </c>
    </row>
    <row r="348" spans="1:547" s="31" customFormat="1" ht="13.5" customHeight="1">
      <c r="A348" s="31">
        <f t="shared" si="5"/>
        <v>346</v>
      </c>
      <c r="B348" s="31">
        <v>347</v>
      </c>
      <c r="C348" s="31">
        <v>4</v>
      </c>
      <c r="D348" s="31" t="s">
        <v>1543</v>
      </c>
      <c r="E348" s="31" t="s">
        <v>1885</v>
      </c>
      <c r="H348" s="31">
        <v>42412</v>
      </c>
      <c r="I348" s="31">
        <v>17642</v>
      </c>
      <c r="J348" s="31">
        <v>1</v>
      </c>
      <c r="K348" s="31">
        <v>1</v>
      </c>
      <c r="R348" s="31">
        <v>42005</v>
      </c>
      <c r="S348" s="31">
        <v>42036</v>
      </c>
      <c r="T348" s="31">
        <v>42186</v>
      </c>
      <c r="W348" s="31">
        <v>2</v>
      </c>
      <c r="X348" s="31">
        <v>1</v>
      </c>
      <c r="Y348" s="31">
        <v>2</v>
      </c>
      <c r="Z348" s="31">
        <v>2</v>
      </c>
      <c r="AA348" s="31">
        <v>2</v>
      </c>
      <c r="AB348" s="31">
        <v>2</v>
      </c>
      <c r="AC348" s="31">
        <v>2</v>
      </c>
      <c r="AD348" s="31">
        <v>1</v>
      </c>
      <c r="AE348" s="31">
        <v>1</v>
      </c>
      <c r="AH348" s="31">
        <v>2</v>
      </c>
      <c r="AI348" s="31">
        <v>6</v>
      </c>
      <c r="AJ348" s="31">
        <v>2</v>
      </c>
      <c r="AK348" s="31">
        <v>4</v>
      </c>
      <c r="AL348" s="31">
        <v>2</v>
      </c>
      <c r="AN348" s="31">
        <v>1</v>
      </c>
      <c r="AO348" s="31">
        <v>2</v>
      </c>
      <c r="AP348" s="31">
        <v>1</v>
      </c>
      <c r="AQ348" s="31">
        <v>1</v>
      </c>
      <c r="AR348" s="31">
        <v>1</v>
      </c>
      <c r="AS348" s="31">
        <v>2</v>
      </c>
      <c r="AT348" s="31">
        <v>2</v>
      </c>
      <c r="AU348" s="31">
        <v>2</v>
      </c>
      <c r="AW348" s="31">
        <v>1</v>
      </c>
      <c r="AX348" s="31">
        <v>2</v>
      </c>
      <c r="AY348" s="31">
        <v>1</v>
      </c>
      <c r="AZ348" s="31">
        <v>1</v>
      </c>
      <c r="BA348" s="31">
        <v>1</v>
      </c>
      <c r="BB348" s="31">
        <v>2</v>
      </c>
      <c r="BD348" s="31">
        <v>1</v>
      </c>
      <c r="BE348" s="31">
        <v>2</v>
      </c>
      <c r="BF348" s="31">
        <v>2</v>
      </c>
      <c r="BG348" s="31">
        <v>1</v>
      </c>
      <c r="BH348" s="31">
        <v>1</v>
      </c>
      <c r="BI348" s="31">
        <v>2</v>
      </c>
      <c r="BK348" s="31">
        <v>1</v>
      </c>
      <c r="BL348" s="31">
        <v>2</v>
      </c>
      <c r="BM348" s="31">
        <v>2</v>
      </c>
      <c r="BN348" s="31">
        <v>2</v>
      </c>
      <c r="BO348" s="31">
        <v>2</v>
      </c>
      <c r="BP348" s="31">
        <v>1</v>
      </c>
      <c r="BQ348" s="31">
        <v>1</v>
      </c>
      <c r="BT348" s="31">
        <v>2</v>
      </c>
      <c r="BU348" s="31">
        <v>2</v>
      </c>
      <c r="BV348" s="31">
        <v>2</v>
      </c>
      <c r="BW348" s="31">
        <v>2</v>
      </c>
      <c r="BX348" s="31">
        <v>2</v>
      </c>
      <c r="BY348" s="31">
        <v>1</v>
      </c>
      <c r="BZ348" s="31">
        <v>2</v>
      </c>
      <c r="CA348" s="31">
        <v>2</v>
      </c>
      <c r="CB348" s="31">
        <v>2</v>
      </c>
      <c r="CC348" s="31">
        <v>2</v>
      </c>
      <c r="CD348" s="31">
        <v>1</v>
      </c>
      <c r="CH348" s="31">
        <v>1</v>
      </c>
      <c r="CM348" s="31">
        <v>1</v>
      </c>
      <c r="CN348" s="31">
        <v>11</v>
      </c>
      <c r="CO348" s="31">
        <v>5</v>
      </c>
      <c r="DA348" s="31">
        <v>1</v>
      </c>
      <c r="DB348" s="31">
        <v>2</v>
      </c>
      <c r="DC348" s="31">
        <v>1</v>
      </c>
      <c r="DF348" s="31">
        <v>3</v>
      </c>
      <c r="DG348" s="31">
        <v>2</v>
      </c>
      <c r="DH348" s="31">
        <v>3</v>
      </c>
      <c r="DI348" s="31">
        <v>3</v>
      </c>
      <c r="DJ348" s="31">
        <v>3</v>
      </c>
      <c r="DK348" s="31">
        <v>4</v>
      </c>
      <c r="DL348" s="31">
        <v>3</v>
      </c>
      <c r="DM348" s="31">
        <v>4</v>
      </c>
      <c r="DN348" s="31">
        <v>4</v>
      </c>
      <c r="DO348" s="31">
        <v>4</v>
      </c>
      <c r="DP348" s="31">
        <v>3</v>
      </c>
      <c r="DQ348" s="31">
        <v>4</v>
      </c>
      <c r="DR348" s="31">
        <v>40</v>
      </c>
      <c r="DS348" s="31">
        <v>0.59828009828009798</v>
      </c>
      <c r="DT348" s="31">
        <v>35</v>
      </c>
      <c r="DU348" s="31">
        <v>33</v>
      </c>
      <c r="DV348" s="31">
        <v>211</v>
      </c>
      <c r="DW348" s="31" t="s">
        <v>1545</v>
      </c>
      <c r="EB348" s="31">
        <v>0.8</v>
      </c>
      <c r="EC348" s="31">
        <v>0.5</v>
      </c>
      <c r="ED348" s="31">
        <v>1.1000000000000001</v>
      </c>
      <c r="EE348" s="31" t="s">
        <v>1546</v>
      </c>
      <c r="EV348" s="31">
        <v>2</v>
      </c>
      <c r="EW348" s="31">
        <v>2</v>
      </c>
      <c r="EX348" s="31">
        <v>2</v>
      </c>
      <c r="EY348" s="31">
        <v>2</v>
      </c>
      <c r="EZ348" s="31">
        <v>1</v>
      </c>
      <c r="FA348" s="31">
        <v>1</v>
      </c>
      <c r="FC348" s="31">
        <v>1</v>
      </c>
      <c r="FD348" s="31">
        <v>66</v>
      </c>
      <c r="FE348" s="31">
        <v>64</v>
      </c>
      <c r="FF348" s="31">
        <v>0.54</v>
      </c>
      <c r="FG348" s="31">
        <v>0.26</v>
      </c>
      <c r="FH348" s="31">
        <v>44</v>
      </c>
      <c r="FK348" s="31">
        <v>1</v>
      </c>
      <c r="FL348" s="31">
        <v>1</v>
      </c>
      <c r="FM348" s="31">
        <v>1</v>
      </c>
      <c r="FN348" s="31">
        <v>1</v>
      </c>
      <c r="FO348" s="31">
        <v>2</v>
      </c>
      <c r="FP348" s="31">
        <v>2</v>
      </c>
      <c r="FQ348" s="31">
        <v>2</v>
      </c>
      <c r="FR348" s="31">
        <v>2</v>
      </c>
      <c r="FS348" s="31">
        <v>4</v>
      </c>
      <c r="FT348" s="31">
        <v>2</v>
      </c>
      <c r="FU348" s="31">
        <v>2</v>
      </c>
      <c r="FV348" s="31">
        <v>2</v>
      </c>
      <c r="FW348" s="31">
        <v>1</v>
      </c>
      <c r="FX348" s="31">
        <v>1</v>
      </c>
      <c r="FY348" s="31">
        <v>2</v>
      </c>
      <c r="GA348" s="31">
        <v>2</v>
      </c>
      <c r="GB348" s="31">
        <v>2</v>
      </c>
      <c r="GC348" s="31">
        <v>2</v>
      </c>
      <c r="GE348" s="31">
        <v>2</v>
      </c>
      <c r="GH348" s="31">
        <v>2</v>
      </c>
      <c r="GJ348" s="31">
        <v>2</v>
      </c>
      <c r="GL348" s="31">
        <v>1</v>
      </c>
      <c r="GM348" s="31">
        <v>42186</v>
      </c>
      <c r="GN348" s="31" t="s">
        <v>1547</v>
      </c>
      <c r="GO348" s="31">
        <v>2</v>
      </c>
      <c r="GQ348" s="31">
        <v>2</v>
      </c>
      <c r="GS348" s="31">
        <v>2</v>
      </c>
      <c r="GU348" s="31">
        <v>2</v>
      </c>
      <c r="GW348" s="31">
        <v>2</v>
      </c>
      <c r="HA348" s="31">
        <v>2</v>
      </c>
      <c r="HB348" s="31" t="s">
        <v>355</v>
      </c>
      <c r="HM348" s="31">
        <v>2</v>
      </c>
      <c r="HP348" s="31">
        <v>2</v>
      </c>
      <c r="HQ348" s="31">
        <v>2</v>
      </c>
      <c r="HR348" s="31">
        <v>2</v>
      </c>
      <c r="HS348" s="31">
        <v>2</v>
      </c>
      <c r="HT348" s="31">
        <v>2</v>
      </c>
      <c r="HU348" s="31">
        <v>2</v>
      </c>
      <c r="HV348" s="31">
        <v>2</v>
      </c>
      <c r="HZ348" s="31">
        <v>2</v>
      </c>
      <c r="IA348" s="31">
        <v>2</v>
      </c>
      <c r="IB348" s="31">
        <v>2</v>
      </c>
      <c r="IC348" s="31">
        <v>2</v>
      </c>
      <c r="ID348" s="31">
        <v>2</v>
      </c>
      <c r="IE348" s="31">
        <v>2</v>
      </c>
      <c r="IF348" s="31">
        <v>2</v>
      </c>
      <c r="IJ348" s="31">
        <v>1</v>
      </c>
      <c r="IK348" s="31">
        <v>1</v>
      </c>
      <c r="IL348" s="31">
        <v>2</v>
      </c>
      <c r="IM348" s="31">
        <v>2</v>
      </c>
      <c r="IN348" s="31">
        <v>2</v>
      </c>
      <c r="IO348" s="31">
        <v>2</v>
      </c>
      <c r="IP348" s="31">
        <v>2</v>
      </c>
      <c r="IT348" s="31">
        <v>2</v>
      </c>
      <c r="IU348" s="31">
        <v>2</v>
      </c>
      <c r="IV348" s="31">
        <v>2</v>
      </c>
      <c r="IW348" s="31">
        <v>2</v>
      </c>
      <c r="IX348" s="31">
        <v>2</v>
      </c>
      <c r="IY348" s="31">
        <v>2</v>
      </c>
      <c r="IZ348" s="31">
        <v>2</v>
      </c>
      <c r="JD348" s="31">
        <v>2</v>
      </c>
      <c r="JE348" s="31">
        <v>2</v>
      </c>
      <c r="JF348" s="31">
        <v>2</v>
      </c>
      <c r="JG348" s="31">
        <v>2</v>
      </c>
      <c r="JH348" s="31">
        <v>2</v>
      </c>
      <c r="JI348" s="31">
        <v>2</v>
      </c>
      <c r="JJ348" s="31">
        <v>2</v>
      </c>
      <c r="JT348" s="31" t="s">
        <v>1886</v>
      </c>
      <c r="JZ348" s="31">
        <v>2</v>
      </c>
      <c r="KA348" s="31" t="s">
        <v>1563</v>
      </c>
      <c r="KB348" s="31">
        <v>83</v>
      </c>
      <c r="KC348" s="31">
        <v>2</v>
      </c>
      <c r="KE348" s="31">
        <v>66</v>
      </c>
      <c r="LC348" s="31">
        <v>2</v>
      </c>
      <c r="LE348" s="31" t="s">
        <v>1887</v>
      </c>
      <c r="LF348" s="31">
        <v>2</v>
      </c>
      <c r="LG348" s="31">
        <v>2</v>
      </c>
      <c r="LH348" s="31">
        <v>2</v>
      </c>
      <c r="LI348" s="31">
        <v>2</v>
      </c>
      <c r="LK348" s="31">
        <v>2</v>
      </c>
      <c r="LM348" s="31">
        <v>2</v>
      </c>
      <c r="LO348" s="31">
        <v>2</v>
      </c>
      <c r="LQ348" s="31">
        <v>2</v>
      </c>
      <c r="LS348" s="31">
        <v>2</v>
      </c>
      <c r="LU348" s="31">
        <v>2</v>
      </c>
      <c r="LW348" s="31">
        <v>2</v>
      </c>
      <c r="LY348" s="31">
        <v>2</v>
      </c>
      <c r="MA348" s="31">
        <v>2</v>
      </c>
      <c r="MC348" s="31">
        <v>2</v>
      </c>
      <c r="ME348" s="31">
        <v>2</v>
      </c>
      <c r="MG348" s="31">
        <v>2</v>
      </c>
      <c r="MI348" s="31">
        <v>2</v>
      </c>
      <c r="MK348" s="31">
        <v>2</v>
      </c>
      <c r="MM348" s="31">
        <v>2</v>
      </c>
      <c r="MO348" s="31">
        <v>2</v>
      </c>
      <c r="MQ348" s="31">
        <v>2</v>
      </c>
      <c r="MS348" s="31">
        <v>2</v>
      </c>
      <c r="MU348" s="31">
        <v>2</v>
      </c>
      <c r="MW348" s="31">
        <v>2</v>
      </c>
      <c r="MY348" s="31" t="s">
        <v>355</v>
      </c>
      <c r="NA348" s="31">
        <v>2</v>
      </c>
      <c r="NC348" s="31">
        <v>2</v>
      </c>
      <c r="NE348" s="31">
        <v>2</v>
      </c>
      <c r="NG348" s="31">
        <v>2</v>
      </c>
      <c r="NI348" s="31">
        <v>2</v>
      </c>
      <c r="NK348" s="31">
        <v>2</v>
      </c>
      <c r="NM348" s="31">
        <v>2</v>
      </c>
      <c r="NO348" s="31">
        <v>2</v>
      </c>
      <c r="NQ348" s="31">
        <v>2</v>
      </c>
      <c r="NS348" s="31">
        <v>2</v>
      </c>
      <c r="NU348" s="31">
        <v>2</v>
      </c>
      <c r="NW348" s="31">
        <v>2</v>
      </c>
      <c r="NY348" s="31">
        <v>2</v>
      </c>
      <c r="OA348" s="31">
        <v>2</v>
      </c>
      <c r="OC348" s="31">
        <v>2</v>
      </c>
      <c r="OE348" s="31">
        <v>2</v>
      </c>
      <c r="OG348" s="31">
        <v>2</v>
      </c>
      <c r="OI348" s="31">
        <v>2</v>
      </c>
      <c r="OK348" s="31">
        <v>2</v>
      </c>
      <c r="OM348" s="31">
        <v>2</v>
      </c>
      <c r="OO348" s="31">
        <v>2</v>
      </c>
      <c r="OQ348" s="31" t="s">
        <v>355</v>
      </c>
      <c r="OS348" s="31">
        <v>2</v>
      </c>
      <c r="OU348" s="31">
        <v>2</v>
      </c>
      <c r="OW348" s="31">
        <v>2</v>
      </c>
      <c r="OY348" s="31">
        <v>2</v>
      </c>
      <c r="PA348" s="31">
        <v>2</v>
      </c>
      <c r="PC348" s="31">
        <v>2</v>
      </c>
      <c r="PE348" s="31">
        <v>2</v>
      </c>
      <c r="PG348" s="31">
        <v>2</v>
      </c>
      <c r="PI348" s="31">
        <v>2</v>
      </c>
      <c r="PK348" s="31">
        <v>2</v>
      </c>
      <c r="PM348" s="31">
        <v>2</v>
      </c>
      <c r="PO348" s="31">
        <v>2</v>
      </c>
      <c r="PQ348" s="31">
        <v>2</v>
      </c>
      <c r="PS348" s="31">
        <v>2</v>
      </c>
      <c r="PU348" s="31">
        <v>2</v>
      </c>
      <c r="PW348" s="31">
        <v>2</v>
      </c>
      <c r="PY348" s="31">
        <v>2</v>
      </c>
      <c r="QA348" s="31">
        <v>2</v>
      </c>
      <c r="QC348" s="31">
        <v>2</v>
      </c>
      <c r="QE348" s="31">
        <v>2</v>
      </c>
      <c r="QG348" s="31">
        <v>2</v>
      </c>
      <c r="QI348" s="31" t="s">
        <v>355</v>
      </c>
      <c r="QK348" s="31">
        <v>1</v>
      </c>
      <c r="QL348" s="31">
        <v>2</v>
      </c>
      <c r="QM348" s="31">
        <v>2</v>
      </c>
      <c r="QN348" s="31">
        <v>2</v>
      </c>
      <c r="QO348" s="31">
        <v>2</v>
      </c>
      <c r="QP348" s="31">
        <v>2</v>
      </c>
      <c r="QQ348" s="31">
        <v>2</v>
      </c>
      <c r="QR348" s="31">
        <v>2</v>
      </c>
      <c r="QS348" s="31">
        <v>2</v>
      </c>
      <c r="QT348" s="31">
        <v>2</v>
      </c>
      <c r="QU348" s="31">
        <v>2</v>
      </c>
      <c r="QV348" s="31">
        <v>2</v>
      </c>
      <c r="QW348" s="31">
        <v>2</v>
      </c>
      <c r="QX348" s="31">
        <v>2</v>
      </c>
      <c r="QY348" s="31">
        <v>2</v>
      </c>
      <c r="QZ348" s="31">
        <v>2</v>
      </c>
      <c r="RA348" s="31">
        <v>2</v>
      </c>
      <c r="RB348" s="31">
        <v>1</v>
      </c>
      <c r="RC348" s="31">
        <v>2</v>
      </c>
      <c r="RD348" s="31">
        <v>2</v>
      </c>
      <c r="RE348" s="31">
        <v>2</v>
      </c>
      <c r="RF348" s="31">
        <v>2</v>
      </c>
      <c r="RG348" s="31">
        <v>2</v>
      </c>
      <c r="RH348" s="31">
        <v>2</v>
      </c>
      <c r="RI348" s="31">
        <v>2</v>
      </c>
      <c r="RJ348" s="31">
        <v>2</v>
      </c>
      <c r="RK348" s="31">
        <v>2</v>
      </c>
      <c r="RL348" s="31">
        <v>2</v>
      </c>
      <c r="RM348" s="31">
        <v>2</v>
      </c>
      <c r="RN348" s="31">
        <v>2</v>
      </c>
      <c r="RO348" s="31">
        <v>2</v>
      </c>
      <c r="RP348" s="31">
        <v>2</v>
      </c>
      <c r="RQ348" s="31">
        <v>2</v>
      </c>
      <c r="RR348" s="31">
        <v>2</v>
      </c>
      <c r="RS348" s="31">
        <v>2</v>
      </c>
      <c r="RT348" s="31" t="s">
        <v>1789</v>
      </c>
      <c r="RU348" s="31" t="s">
        <v>1789</v>
      </c>
      <c r="RX348" s="31">
        <v>5</v>
      </c>
      <c r="RY348" s="31">
        <v>2</v>
      </c>
      <c r="RZ348" s="31">
        <v>2</v>
      </c>
      <c r="SA348" s="31">
        <v>2</v>
      </c>
      <c r="SB348" s="31">
        <v>2</v>
      </c>
      <c r="SC348" s="31">
        <v>2</v>
      </c>
      <c r="SD348" s="31">
        <v>5</v>
      </c>
      <c r="SE348" s="31">
        <v>2</v>
      </c>
      <c r="SF348" s="31">
        <v>2</v>
      </c>
      <c r="SG348" s="31">
        <v>2</v>
      </c>
      <c r="SH348" s="31">
        <v>2</v>
      </c>
      <c r="SI348" s="31">
        <v>2</v>
      </c>
      <c r="SJ348" s="31">
        <v>2</v>
      </c>
      <c r="SK348" s="31">
        <v>2</v>
      </c>
      <c r="SL348" s="31">
        <v>2</v>
      </c>
      <c r="SM348" s="31" t="s">
        <v>1442</v>
      </c>
      <c r="SO348" s="31">
        <v>2</v>
      </c>
      <c r="SP348" s="31">
        <v>2</v>
      </c>
      <c r="SQ348" s="31">
        <v>2</v>
      </c>
      <c r="SR348" s="31">
        <v>1</v>
      </c>
      <c r="SS348" s="31">
        <v>1</v>
      </c>
      <c r="ST348" s="31">
        <v>1</v>
      </c>
      <c r="SU348" s="31">
        <v>1</v>
      </c>
      <c r="SV348" s="31">
        <v>2</v>
      </c>
      <c r="SW348" s="31" t="s">
        <v>1442</v>
      </c>
      <c r="SX348" s="31">
        <v>2</v>
      </c>
      <c r="SZ348" s="31">
        <v>2</v>
      </c>
      <c r="TA348" s="31">
        <v>2</v>
      </c>
      <c r="TB348" s="31">
        <v>2</v>
      </c>
      <c r="TC348" s="31">
        <v>2</v>
      </c>
      <c r="TD348" s="31">
        <v>2</v>
      </c>
      <c r="TE348" s="31">
        <v>2</v>
      </c>
      <c r="TF348" s="31">
        <v>2</v>
      </c>
      <c r="TG348" s="31">
        <v>1</v>
      </c>
      <c r="TH348" s="31" t="s">
        <v>1442</v>
      </c>
      <c r="TJ348" s="31" t="s">
        <v>1442</v>
      </c>
      <c r="TK348" s="31" t="s">
        <v>1442</v>
      </c>
      <c r="TL348" s="31" t="s">
        <v>1442</v>
      </c>
      <c r="TQ348" s="31">
        <v>5</v>
      </c>
      <c r="TS348" s="31">
        <v>2</v>
      </c>
      <c r="TT348" s="31">
        <v>2</v>
      </c>
      <c r="TU348" s="31">
        <v>2</v>
      </c>
      <c r="TV348" s="31">
        <v>2</v>
      </c>
      <c r="TW348" s="31">
        <v>2</v>
      </c>
      <c r="TX348" s="31">
        <v>2</v>
      </c>
      <c r="TY348" s="31">
        <v>2</v>
      </c>
      <c r="TZ348" s="31">
        <v>1</v>
      </c>
      <c r="UA348" s="31">
        <v>1</v>
      </c>
    </row>
    <row r="349" spans="1:547" s="31" customFormat="1" ht="13.5" customHeight="1">
      <c r="A349" s="31">
        <f t="shared" si="5"/>
        <v>347</v>
      </c>
      <c r="B349" s="31">
        <v>348</v>
      </c>
      <c r="C349" s="31">
        <v>5</v>
      </c>
      <c r="D349" s="31" t="s">
        <v>1543</v>
      </c>
      <c r="E349" s="31" t="s">
        <v>1888</v>
      </c>
      <c r="H349" s="31">
        <v>42415</v>
      </c>
      <c r="I349" s="31">
        <v>22137</v>
      </c>
      <c r="J349" s="31">
        <v>1</v>
      </c>
      <c r="K349" s="31">
        <v>1</v>
      </c>
      <c r="L349" s="31">
        <v>2</v>
      </c>
      <c r="M349" s="31">
        <v>1</v>
      </c>
      <c r="N349" s="31">
        <v>2</v>
      </c>
      <c r="O349" s="31">
        <v>1</v>
      </c>
      <c r="P349" s="31">
        <v>2</v>
      </c>
      <c r="Q349" s="31">
        <v>1</v>
      </c>
      <c r="R349" s="31">
        <v>42186</v>
      </c>
      <c r="S349" s="31">
        <v>42248</v>
      </c>
      <c r="T349" s="31">
        <v>42370</v>
      </c>
      <c r="W349" s="31">
        <v>1</v>
      </c>
      <c r="X349" s="31">
        <v>2</v>
      </c>
      <c r="Y349" s="31">
        <v>2</v>
      </c>
      <c r="Z349" s="31">
        <v>2</v>
      </c>
      <c r="AA349" s="31">
        <v>2</v>
      </c>
      <c r="AB349" s="31">
        <v>2</v>
      </c>
      <c r="AC349" s="31">
        <v>2</v>
      </c>
      <c r="AD349" s="31">
        <v>1</v>
      </c>
      <c r="AE349" s="31">
        <v>3</v>
      </c>
      <c r="AF349" s="31">
        <v>1</v>
      </c>
      <c r="AG349" s="31">
        <v>1</v>
      </c>
      <c r="AH349" s="31">
        <v>1</v>
      </c>
      <c r="AI349" s="31">
        <v>6</v>
      </c>
      <c r="AJ349" s="31">
        <v>1</v>
      </c>
      <c r="AK349" s="31">
        <v>4</v>
      </c>
      <c r="AL349" s="31">
        <v>2</v>
      </c>
      <c r="AN349" s="31">
        <v>2</v>
      </c>
      <c r="AO349" s="31">
        <v>2</v>
      </c>
      <c r="AP349" s="31">
        <v>1</v>
      </c>
      <c r="AQ349" s="31">
        <v>2</v>
      </c>
      <c r="AR349" s="31">
        <v>2</v>
      </c>
      <c r="AS349" s="31">
        <v>2</v>
      </c>
      <c r="AT349" s="31">
        <v>2</v>
      </c>
      <c r="AU349" s="31">
        <v>2</v>
      </c>
      <c r="AW349" s="31">
        <v>1</v>
      </c>
      <c r="AX349" s="31">
        <v>1</v>
      </c>
      <c r="AY349" s="31">
        <v>1</v>
      </c>
      <c r="AZ349" s="31">
        <v>1</v>
      </c>
      <c r="BA349" s="31">
        <v>1</v>
      </c>
      <c r="BB349" s="31">
        <v>2</v>
      </c>
      <c r="BD349" s="31">
        <v>1</v>
      </c>
      <c r="BE349" s="31">
        <v>1</v>
      </c>
      <c r="BF349" s="31">
        <v>1</v>
      </c>
      <c r="BG349" s="31">
        <v>1</v>
      </c>
      <c r="BH349" s="31">
        <v>2</v>
      </c>
      <c r="BI349" s="31">
        <v>2</v>
      </c>
      <c r="BK349" s="31">
        <v>1</v>
      </c>
      <c r="BL349" s="31">
        <v>2</v>
      </c>
      <c r="BM349" s="31">
        <v>2</v>
      </c>
      <c r="BN349" s="31">
        <v>2</v>
      </c>
      <c r="BO349" s="31">
        <v>2</v>
      </c>
      <c r="BP349" s="31">
        <v>2</v>
      </c>
      <c r="BQ349" s="31">
        <v>1</v>
      </c>
      <c r="BT349" s="31">
        <v>1</v>
      </c>
      <c r="BU349" s="31">
        <v>2</v>
      </c>
      <c r="BV349" s="31">
        <v>2</v>
      </c>
      <c r="BW349" s="31">
        <v>2</v>
      </c>
      <c r="BX349" s="31">
        <v>2</v>
      </c>
      <c r="BY349" s="31">
        <v>1</v>
      </c>
      <c r="BZ349" s="31">
        <v>2</v>
      </c>
      <c r="CA349" s="31">
        <v>2</v>
      </c>
      <c r="CB349" s="31">
        <v>2</v>
      </c>
      <c r="CC349" s="31">
        <v>2</v>
      </c>
      <c r="CD349" s="31">
        <v>1</v>
      </c>
      <c r="CH349" s="31">
        <v>1</v>
      </c>
      <c r="CM349" s="31">
        <v>23</v>
      </c>
      <c r="CN349" s="31">
        <v>17</v>
      </c>
      <c r="CO349" s="31">
        <v>11</v>
      </c>
      <c r="CP349" s="31">
        <v>5</v>
      </c>
      <c r="DA349" s="31">
        <v>4</v>
      </c>
      <c r="DB349" s="31">
        <v>2</v>
      </c>
      <c r="DC349" s="31">
        <v>4</v>
      </c>
      <c r="DF349" s="31">
        <v>4</v>
      </c>
      <c r="DG349" s="31">
        <v>4</v>
      </c>
      <c r="DH349" s="31">
        <v>4</v>
      </c>
      <c r="DI349" s="31">
        <v>3</v>
      </c>
      <c r="DJ349" s="31">
        <v>2</v>
      </c>
      <c r="DK349" s="31">
        <v>0</v>
      </c>
      <c r="DL349" s="31">
        <v>1</v>
      </c>
      <c r="DM349" s="31">
        <v>1</v>
      </c>
      <c r="DN349" s="31">
        <v>1</v>
      </c>
      <c r="DO349" s="31">
        <v>4</v>
      </c>
      <c r="DP349" s="31">
        <v>4</v>
      </c>
      <c r="DQ349" s="31">
        <v>4</v>
      </c>
      <c r="DR349" s="31">
        <v>32</v>
      </c>
      <c r="DS349" s="31">
        <v>2.1266375545851499</v>
      </c>
      <c r="DT349" s="31">
        <v>66</v>
      </c>
      <c r="DU349" s="31">
        <v>33</v>
      </c>
      <c r="DV349" s="31">
        <v>211</v>
      </c>
      <c r="DW349" s="31" t="s">
        <v>1545</v>
      </c>
      <c r="DX349" s="31">
        <v>3.8</v>
      </c>
      <c r="DY349" s="31">
        <v>3.2</v>
      </c>
      <c r="DZ349" s="31">
        <v>4.9000000000000004</v>
      </c>
      <c r="EA349" s="31" t="s">
        <v>1558</v>
      </c>
      <c r="EB349" s="31">
        <v>0.6</v>
      </c>
      <c r="EC349" s="31">
        <v>0.5</v>
      </c>
      <c r="ED349" s="31">
        <v>1.1000000000000001</v>
      </c>
      <c r="EE349" s="31" t="s">
        <v>1546</v>
      </c>
      <c r="EV349" s="31">
        <v>2</v>
      </c>
      <c r="EW349" s="31">
        <v>2</v>
      </c>
      <c r="EX349" s="31">
        <v>2</v>
      </c>
      <c r="EY349" s="31">
        <v>2</v>
      </c>
      <c r="FB349" s="31">
        <v>1</v>
      </c>
      <c r="FC349" s="31">
        <v>1</v>
      </c>
      <c r="FD349" s="31">
        <v>82</v>
      </c>
      <c r="FE349" s="31">
        <v>80</v>
      </c>
      <c r="FF349" s="31">
        <v>0.5</v>
      </c>
      <c r="FG349" s="31">
        <v>0.95499999999999896</v>
      </c>
      <c r="FK349" s="31">
        <v>1</v>
      </c>
      <c r="FL349" s="31">
        <v>2</v>
      </c>
      <c r="FM349" s="31">
        <v>1</v>
      </c>
      <c r="FN349" s="31">
        <v>2</v>
      </c>
      <c r="FO349" s="31">
        <v>2</v>
      </c>
      <c r="FP349" s="31">
        <v>2</v>
      </c>
      <c r="FQ349" s="31">
        <v>2</v>
      </c>
      <c r="FR349" s="31">
        <v>2</v>
      </c>
      <c r="FS349" s="31">
        <v>4</v>
      </c>
      <c r="FT349" s="31">
        <v>2</v>
      </c>
      <c r="FU349" s="31">
        <v>2</v>
      </c>
      <c r="FV349" s="31">
        <v>2</v>
      </c>
      <c r="FW349" s="31">
        <v>1</v>
      </c>
      <c r="FX349" s="31">
        <v>1</v>
      </c>
      <c r="FY349" s="31">
        <v>2</v>
      </c>
      <c r="GA349" s="31">
        <v>2</v>
      </c>
      <c r="GB349" s="31">
        <v>2</v>
      </c>
      <c r="GC349" s="31">
        <v>1</v>
      </c>
      <c r="GD349" s="31">
        <v>1986</v>
      </c>
      <c r="GE349" s="31">
        <v>1</v>
      </c>
      <c r="GF349" s="31">
        <v>2005</v>
      </c>
      <c r="GG349" s="31">
        <v>0.4</v>
      </c>
      <c r="GH349" s="31">
        <v>2</v>
      </c>
      <c r="GJ349" s="31">
        <v>2</v>
      </c>
      <c r="GL349" s="31">
        <v>2</v>
      </c>
      <c r="GO349" s="31">
        <v>2</v>
      </c>
      <c r="GQ349" s="31">
        <v>1</v>
      </c>
      <c r="GR349" s="31" t="s">
        <v>1889</v>
      </c>
      <c r="GS349" s="31">
        <v>2</v>
      </c>
      <c r="GU349" s="31">
        <v>2</v>
      </c>
      <c r="GW349" s="31">
        <v>2</v>
      </c>
      <c r="HA349" s="31">
        <v>2</v>
      </c>
      <c r="HB349" s="31" t="s">
        <v>355</v>
      </c>
      <c r="HM349" s="31">
        <v>2</v>
      </c>
      <c r="HP349" s="31">
        <v>2</v>
      </c>
      <c r="HQ349" s="31">
        <v>2</v>
      </c>
      <c r="HR349" s="31">
        <v>2</v>
      </c>
      <c r="HS349" s="31">
        <v>2</v>
      </c>
      <c r="HT349" s="31">
        <v>2</v>
      </c>
      <c r="HU349" s="31">
        <v>2</v>
      </c>
      <c r="HV349" s="31">
        <v>2</v>
      </c>
      <c r="HZ349" s="31">
        <v>2</v>
      </c>
      <c r="IA349" s="31">
        <v>2</v>
      </c>
      <c r="IB349" s="31">
        <v>2</v>
      </c>
      <c r="IC349" s="31">
        <v>2</v>
      </c>
      <c r="ID349" s="31">
        <v>2</v>
      </c>
      <c r="IE349" s="31">
        <v>2</v>
      </c>
      <c r="IF349" s="31">
        <v>2</v>
      </c>
      <c r="IJ349" s="31">
        <v>2</v>
      </c>
      <c r="IK349" s="31">
        <v>2</v>
      </c>
      <c r="IL349" s="31">
        <v>2</v>
      </c>
      <c r="IM349" s="31">
        <v>2</v>
      </c>
      <c r="IN349" s="31">
        <v>2</v>
      </c>
      <c r="IO349" s="31">
        <v>2</v>
      </c>
      <c r="IP349" s="31">
        <v>2</v>
      </c>
      <c r="IT349" s="31">
        <v>2</v>
      </c>
      <c r="IU349" s="31">
        <v>2</v>
      </c>
      <c r="IV349" s="31">
        <v>2</v>
      </c>
      <c r="IW349" s="31">
        <v>2</v>
      </c>
      <c r="IX349" s="31">
        <v>2</v>
      </c>
      <c r="IY349" s="31">
        <v>2</v>
      </c>
      <c r="IZ349" s="31">
        <v>2</v>
      </c>
      <c r="JD349" s="31">
        <v>2</v>
      </c>
      <c r="JE349" s="31">
        <v>2</v>
      </c>
      <c r="JF349" s="31">
        <v>2</v>
      </c>
      <c r="JG349" s="31">
        <v>2</v>
      </c>
      <c r="JH349" s="31">
        <v>2</v>
      </c>
      <c r="JI349" s="31">
        <v>2</v>
      </c>
      <c r="JJ349" s="31">
        <v>2</v>
      </c>
      <c r="JQ349" s="31" t="s">
        <v>1890</v>
      </c>
      <c r="JZ349" s="31">
        <v>1</v>
      </c>
      <c r="KC349" s="31">
        <v>2</v>
      </c>
      <c r="KD349" s="31" t="s">
        <v>1890</v>
      </c>
      <c r="KE349" s="31">
        <v>65</v>
      </c>
      <c r="LA349" s="31" t="s">
        <v>1449</v>
      </c>
      <c r="LB349" s="31" t="s">
        <v>359</v>
      </c>
      <c r="LC349" s="31">
        <v>2</v>
      </c>
      <c r="LE349" s="31" t="s">
        <v>364</v>
      </c>
      <c r="LF349" s="31">
        <v>2</v>
      </c>
      <c r="LG349" s="31">
        <v>2</v>
      </c>
      <c r="LH349" s="31">
        <v>2</v>
      </c>
      <c r="LI349" s="31">
        <v>2</v>
      </c>
      <c r="LK349" s="31">
        <v>2</v>
      </c>
      <c r="LM349" s="31">
        <v>2</v>
      </c>
      <c r="LO349" s="31">
        <v>2</v>
      </c>
      <c r="LQ349" s="31">
        <v>2</v>
      </c>
      <c r="LS349" s="31">
        <v>2</v>
      </c>
      <c r="LU349" s="31">
        <v>2</v>
      </c>
      <c r="LW349" s="31">
        <v>2</v>
      </c>
      <c r="LY349" s="31">
        <v>2</v>
      </c>
      <c r="MA349" s="31">
        <v>2</v>
      </c>
      <c r="MC349" s="31">
        <v>2</v>
      </c>
      <c r="ME349" s="31">
        <v>2</v>
      </c>
      <c r="MG349" s="31">
        <v>2</v>
      </c>
      <c r="MI349" s="31">
        <v>2</v>
      </c>
      <c r="MK349" s="31">
        <v>2</v>
      </c>
      <c r="MM349" s="31">
        <v>2</v>
      </c>
      <c r="MO349" s="31">
        <v>2</v>
      </c>
      <c r="MQ349" s="31">
        <v>2</v>
      </c>
      <c r="MS349" s="31">
        <v>2</v>
      </c>
      <c r="MU349" s="31">
        <v>2</v>
      </c>
      <c r="MW349" s="31">
        <v>2</v>
      </c>
      <c r="MY349" s="31" t="s">
        <v>355</v>
      </c>
      <c r="NA349" s="31">
        <v>2</v>
      </c>
      <c r="NC349" s="31">
        <v>2</v>
      </c>
      <c r="NE349" s="31">
        <v>2</v>
      </c>
      <c r="NG349" s="31">
        <v>2</v>
      </c>
      <c r="NI349" s="31">
        <v>2</v>
      </c>
      <c r="NK349" s="31">
        <v>2</v>
      </c>
      <c r="NM349" s="31">
        <v>2</v>
      </c>
      <c r="NO349" s="31">
        <v>2</v>
      </c>
      <c r="NQ349" s="31">
        <v>2</v>
      </c>
      <c r="NS349" s="31">
        <v>2</v>
      </c>
      <c r="NU349" s="31">
        <v>2</v>
      </c>
      <c r="NW349" s="31">
        <v>2</v>
      </c>
      <c r="NY349" s="31">
        <v>2</v>
      </c>
      <c r="OA349" s="31">
        <v>2</v>
      </c>
      <c r="OC349" s="31">
        <v>2</v>
      </c>
      <c r="OE349" s="31">
        <v>2</v>
      </c>
      <c r="OG349" s="31">
        <v>2</v>
      </c>
      <c r="OI349" s="31">
        <v>2</v>
      </c>
      <c r="OK349" s="31">
        <v>2</v>
      </c>
      <c r="OM349" s="31">
        <v>2</v>
      </c>
      <c r="OO349" s="31">
        <v>2</v>
      </c>
      <c r="OQ349" s="31" t="s">
        <v>355</v>
      </c>
      <c r="OS349" s="31">
        <v>2</v>
      </c>
      <c r="OU349" s="31">
        <v>2</v>
      </c>
      <c r="OW349" s="31">
        <v>2</v>
      </c>
      <c r="OY349" s="31">
        <v>2</v>
      </c>
      <c r="PA349" s="31">
        <v>2</v>
      </c>
      <c r="PC349" s="31">
        <v>2</v>
      </c>
      <c r="PE349" s="31">
        <v>2</v>
      </c>
      <c r="PG349" s="31">
        <v>2</v>
      </c>
      <c r="PI349" s="31">
        <v>2</v>
      </c>
      <c r="PK349" s="31">
        <v>2</v>
      </c>
      <c r="PM349" s="31">
        <v>2</v>
      </c>
      <c r="PO349" s="31">
        <v>2</v>
      </c>
      <c r="PQ349" s="31">
        <v>2</v>
      </c>
      <c r="PS349" s="31">
        <v>2</v>
      </c>
      <c r="PU349" s="31">
        <v>2</v>
      </c>
      <c r="PW349" s="31">
        <v>2</v>
      </c>
      <c r="PY349" s="31">
        <v>2</v>
      </c>
      <c r="QA349" s="31">
        <v>2</v>
      </c>
      <c r="QC349" s="31">
        <v>2</v>
      </c>
      <c r="QE349" s="31">
        <v>2</v>
      </c>
      <c r="QG349" s="31">
        <v>2</v>
      </c>
      <c r="QI349" s="31" t="s">
        <v>355</v>
      </c>
      <c r="QK349" s="31">
        <v>2</v>
      </c>
      <c r="QL349" s="31">
        <v>2</v>
      </c>
      <c r="QM349" s="31">
        <v>2</v>
      </c>
      <c r="QN349" s="31">
        <v>2</v>
      </c>
      <c r="QO349" s="31">
        <v>2</v>
      </c>
      <c r="QP349" s="31">
        <v>2</v>
      </c>
      <c r="QQ349" s="31">
        <v>2</v>
      </c>
      <c r="QR349" s="31">
        <v>2</v>
      </c>
      <c r="QS349" s="31">
        <v>2</v>
      </c>
      <c r="QT349" s="31">
        <v>2</v>
      </c>
      <c r="QU349" s="31">
        <v>2</v>
      </c>
      <c r="QV349" s="31">
        <v>1</v>
      </c>
      <c r="QW349" s="31">
        <v>2</v>
      </c>
      <c r="QX349" s="31">
        <v>2</v>
      </c>
      <c r="QY349" s="31">
        <v>2</v>
      </c>
      <c r="QZ349" s="31">
        <v>2</v>
      </c>
      <c r="RA349" s="31">
        <v>2</v>
      </c>
      <c r="RB349" s="31">
        <v>2</v>
      </c>
      <c r="RC349" s="31">
        <v>2</v>
      </c>
      <c r="RD349" s="31">
        <v>2</v>
      </c>
      <c r="RE349" s="31">
        <v>2</v>
      </c>
      <c r="RF349" s="31">
        <v>2</v>
      </c>
      <c r="RG349" s="31">
        <v>2</v>
      </c>
      <c r="RH349" s="31">
        <v>2</v>
      </c>
      <c r="RI349" s="31">
        <v>2</v>
      </c>
      <c r="RJ349" s="31">
        <v>2</v>
      </c>
      <c r="RK349" s="31">
        <v>2</v>
      </c>
      <c r="RL349" s="31">
        <v>2</v>
      </c>
      <c r="RM349" s="31">
        <v>2</v>
      </c>
      <c r="RN349" s="31">
        <v>2</v>
      </c>
      <c r="RO349" s="31">
        <v>2</v>
      </c>
      <c r="RP349" s="31">
        <v>2</v>
      </c>
      <c r="RQ349" s="31">
        <v>2</v>
      </c>
      <c r="RR349" s="31">
        <v>2</v>
      </c>
      <c r="RS349" s="31">
        <v>1</v>
      </c>
      <c r="RT349" s="31" t="s">
        <v>1863</v>
      </c>
      <c r="RU349" s="31" t="s">
        <v>1863</v>
      </c>
      <c r="RX349" s="31">
        <v>2</v>
      </c>
      <c r="RY349" s="31">
        <v>2</v>
      </c>
      <c r="RZ349" s="31">
        <v>2</v>
      </c>
      <c r="SA349" s="31">
        <v>2</v>
      </c>
      <c r="SB349" s="31">
        <v>2</v>
      </c>
      <c r="SC349" s="31">
        <v>2</v>
      </c>
      <c r="SD349" s="31">
        <v>2</v>
      </c>
      <c r="SE349" s="31">
        <v>2</v>
      </c>
      <c r="SF349" s="31">
        <v>2</v>
      </c>
      <c r="SG349" s="31">
        <v>2</v>
      </c>
      <c r="SH349" s="31">
        <v>2</v>
      </c>
      <c r="SI349" s="31">
        <v>2</v>
      </c>
      <c r="SJ349" s="31">
        <v>2</v>
      </c>
      <c r="SK349" s="31">
        <v>2</v>
      </c>
      <c r="SL349" s="31">
        <v>2</v>
      </c>
      <c r="SM349" s="31" t="s">
        <v>1550</v>
      </c>
      <c r="SO349" s="31">
        <v>2</v>
      </c>
      <c r="SP349" s="31">
        <v>2</v>
      </c>
      <c r="SQ349" s="31">
        <v>1</v>
      </c>
      <c r="SR349" s="31">
        <v>2</v>
      </c>
      <c r="SS349" s="31">
        <v>2</v>
      </c>
      <c r="ST349" s="31">
        <v>2</v>
      </c>
      <c r="SU349" s="31">
        <v>2</v>
      </c>
      <c r="SV349" s="31">
        <v>2</v>
      </c>
      <c r="SW349" s="31" t="s">
        <v>1459</v>
      </c>
      <c r="SX349" s="31">
        <v>2</v>
      </c>
      <c r="SZ349" s="31">
        <v>2</v>
      </c>
      <c r="TA349" s="31">
        <v>2</v>
      </c>
      <c r="TB349" s="31">
        <v>1</v>
      </c>
      <c r="TC349" s="31">
        <v>1</v>
      </c>
      <c r="TD349" s="31">
        <v>2</v>
      </c>
      <c r="TE349" s="31">
        <v>1</v>
      </c>
      <c r="TF349" s="31">
        <v>2</v>
      </c>
      <c r="TG349" s="31">
        <v>1</v>
      </c>
      <c r="TH349" s="31" t="s">
        <v>1430</v>
      </c>
      <c r="TJ349" s="31" t="s">
        <v>1550</v>
      </c>
      <c r="TK349" s="31" t="s">
        <v>1459</v>
      </c>
      <c r="TL349" s="31" t="s">
        <v>1430</v>
      </c>
      <c r="TQ349" s="31">
        <v>4</v>
      </c>
      <c r="TS349" s="31">
        <v>2</v>
      </c>
      <c r="TT349" s="31">
        <v>2</v>
      </c>
      <c r="TU349" s="31">
        <v>2</v>
      </c>
      <c r="TV349" s="31">
        <v>2</v>
      </c>
      <c r="TW349" s="31">
        <v>2</v>
      </c>
      <c r="TX349" s="31">
        <v>2</v>
      </c>
      <c r="TY349" s="31">
        <v>2</v>
      </c>
      <c r="TZ349" s="31">
        <v>1</v>
      </c>
      <c r="UA349" s="31">
        <v>1</v>
      </c>
    </row>
    <row r="350" spans="1:547" s="31" customFormat="1" ht="13.5" customHeight="1">
      <c r="A350" s="31">
        <f t="shared" si="5"/>
        <v>348</v>
      </c>
      <c r="B350" s="31">
        <v>349</v>
      </c>
      <c r="C350" s="31">
        <v>6</v>
      </c>
      <c r="D350" s="31" t="s">
        <v>1543</v>
      </c>
      <c r="E350" s="31" t="s">
        <v>1891</v>
      </c>
      <c r="H350" s="31">
        <v>42436</v>
      </c>
      <c r="I350" s="31">
        <v>15298</v>
      </c>
      <c r="J350" s="31">
        <v>2</v>
      </c>
      <c r="K350" s="31">
        <v>1</v>
      </c>
      <c r="L350" s="31">
        <v>5</v>
      </c>
      <c r="M350" s="31">
        <v>2</v>
      </c>
      <c r="N350" s="31">
        <v>5</v>
      </c>
      <c r="O350" s="31">
        <v>2</v>
      </c>
      <c r="P350" s="31">
        <v>2</v>
      </c>
      <c r="Q350" s="31">
        <v>1</v>
      </c>
      <c r="R350" s="31">
        <v>42036</v>
      </c>
      <c r="S350" s="31">
        <v>42036</v>
      </c>
      <c r="T350" s="31">
        <v>42278</v>
      </c>
      <c r="W350" s="31">
        <v>2</v>
      </c>
      <c r="X350" s="31">
        <v>1</v>
      </c>
      <c r="Y350" s="31">
        <v>2</v>
      </c>
      <c r="Z350" s="31">
        <v>2</v>
      </c>
      <c r="AA350" s="31">
        <v>2</v>
      </c>
      <c r="AB350" s="31">
        <v>2</v>
      </c>
      <c r="AC350" s="31">
        <v>2</v>
      </c>
      <c r="AD350" s="31">
        <v>1</v>
      </c>
      <c r="AE350" s="31">
        <v>1</v>
      </c>
      <c r="AH350" s="31">
        <v>1</v>
      </c>
      <c r="AI350" s="31">
        <v>6</v>
      </c>
      <c r="AJ350" s="31">
        <v>2</v>
      </c>
      <c r="AK350" s="31">
        <v>4</v>
      </c>
      <c r="AL350" s="31">
        <v>2</v>
      </c>
      <c r="AN350" s="31">
        <v>1</v>
      </c>
      <c r="AO350" s="31">
        <v>1</v>
      </c>
      <c r="AP350" s="31">
        <v>1</v>
      </c>
      <c r="AQ350" s="31">
        <v>1</v>
      </c>
      <c r="AR350" s="31">
        <v>1</v>
      </c>
      <c r="AS350" s="31">
        <v>2</v>
      </c>
      <c r="AT350" s="31">
        <v>2</v>
      </c>
      <c r="AU350" s="31">
        <v>2</v>
      </c>
      <c r="AW350" s="31">
        <v>2</v>
      </c>
      <c r="AX350" s="31">
        <v>2</v>
      </c>
      <c r="AY350" s="31">
        <v>2</v>
      </c>
      <c r="AZ350" s="31">
        <v>2</v>
      </c>
      <c r="BA350" s="31">
        <v>2</v>
      </c>
      <c r="BB350" s="31">
        <v>2</v>
      </c>
      <c r="BD350" s="31">
        <v>2</v>
      </c>
      <c r="BE350" s="31">
        <v>2</v>
      </c>
      <c r="BF350" s="31">
        <v>2</v>
      </c>
      <c r="BG350" s="31">
        <v>2</v>
      </c>
      <c r="BH350" s="31">
        <v>2</v>
      </c>
      <c r="BI350" s="31">
        <v>2</v>
      </c>
      <c r="BK350" s="31">
        <v>2</v>
      </c>
      <c r="BL350" s="31">
        <v>2</v>
      </c>
      <c r="BM350" s="31">
        <v>2</v>
      </c>
      <c r="BN350" s="31">
        <v>2</v>
      </c>
      <c r="BO350" s="31">
        <v>2</v>
      </c>
      <c r="BP350" s="31">
        <v>2</v>
      </c>
      <c r="BQ350" s="31">
        <v>2</v>
      </c>
      <c r="BT350" s="31">
        <v>2</v>
      </c>
      <c r="BU350" s="31">
        <v>2</v>
      </c>
      <c r="BV350" s="31">
        <v>2</v>
      </c>
      <c r="BW350" s="31">
        <v>2</v>
      </c>
      <c r="BX350" s="31">
        <v>2</v>
      </c>
      <c r="BY350" s="31">
        <v>1</v>
      </c>
      <c r="BZ350" s="31">
        <v>2</v>
      </c>
      <c r="CA350" s="31">
        <v>2</v>
      </c>
      <c r="CB350" s="31">
        <v>2</v>
      </c>
      <c r="CC350" s="31">
        <v>2</v>
      </c>
      <c r="CD350" s="31">
        <v>1</v>
      </c>
      <c r="CH350" s="31">
        <v>1</v>
      </c>
      <c r="CM350" s="31">
        <v>1</v>
      </c>
      <c r="CN350" s="31">
        <v>27</v>
      </c>
      <c r="DA350" s="31">
        <v>1</v>
      </c>
      <c r="DB350" s="31">
        <v>3</v>
      </c>
      <c r="DC350" s="31">
        <v>6</v>
      </c>
      <c r="DF350" s="31">
        <v>2</v>
      </c>
      <c r="DG350" s="31">
        <v>4</v>
      </c>
      <c r="DH350" s="31">
        <v>3</v>
      </c>
      <c r="DI350" s="31">
        <v>4</v>
      </c>
      <c r="DJ350" s="31">
        <v>4</v>
      </c>
      <c r="DK350" s="31">
        <v>4</v>
      </c>
      <c r="DL350" s="31">
        <v>4</v>
      </c>
      <c r="DM350" s="31">
        <v>4</v>
      </c>
      <c r="DN350" s="31">
        <v>3</v>
      </c>
      <c r="DO350" s="31">
        <v>3</v>
      </c>
      <c r="DP350" s="31">
        <v>4</v>
      </c>
      <c r="DQ350" s="31">
        <v>4</v>
      </c>
      <c r="DR350" s="31">
        <v>43</v>
      </c>
      <c r="DS350" s="31">
        <v>0.38046875000000002</v>
      </c>
      <c r="EV350" s="31">
        <v>2</v>
      </c>
      <c r="EW350" s="31">
        <v>2</v>
      </c>
      <c r="EX350" s="31">
        <v>2</v>
      </c>
      <c r="EY350" s="31">
        <v>1</v>
      </c>
      <c r="FD350" s="31">
        <v>77</v>
      </c>
      <c r="FE350" s="31">
        <v>59</v>
      </c>
      <c r="FF350" s="31">
        <v>0.57999999999999896</v>
      </c>
      <c r="FG350" s="31">
        <v>0.41</v>
      </c>
      <c r="FH350" s="31">
        <v>48</v>
      </c>
      <c r="FK350" s="31">
        <v>2</v>
      </c>
      <c r="FL350" s="31">
        <v>2</v>
      </c>
      <c r="FM350" s="31">
        <v>1</v>
      </c>
      <c r="FN350" s="31">
        <v>2</v>
      </c>
      <c r="FO350" s="31">
        <v>2</v>
      </c>
      <c r="FP350" s="31">
        <v>2</v>
      </c>
      <c r="FQ350" s="31">
        <v>2</v>
      </c>
      <c r="FR350" s="31">
        <v>2</v>
      </c>
      <c r="FS350" s="31">
        <v>4</v>
      </c>
      <c r="FT350" s="31">
        <v>2</v>
      </c>
      <c r="FU350" s="31">
        <v>2</v>
      </c>
      <c r="FV350" s="31">
        <v>2</v>
      </c>
      <c r="FW350" s="31">
        <v>1</v>
      </c>
      <c r="FX350" s="31">
        <v>1</v>
      </c>
      <c r="FY350" s="31">
        <v>2</v>
      </c>
      <c r="GA350" s="31">
        <v>2</v>
      </c>
      <c r="GB350" s="31">
        <v>2</v>
      </c>
      <c r="GC350" s="31">
        <v>1</v>
      </c>
      <c r="GD350" s="31">
        <v>1961</v>
      </c>
      <c r="GE350" s="31">
        <v>1</v>
      </c>
      <c r="GF350" s="31">
        <v>2011</v>
      </c>
      <c r="GH350" s="31">
        <v>2</v>
      </c>
      <c r="GJ350" s="31">
        <v>2</v>
      </c>
      <c r="GL350" s="31">
        <v>1</v>
      </c>
      <c r="GM350" s="31">
        <v>42278</v>
      </c>
      <c r="GO350" s="31">
        <v>2</v>
      </c>
      <c r="GQ350" s="31">
        <v>2</v>
      </c>
      <c r="GS350" s="31">
        <v>2</v>
      </c>
      <c r="GU350" s="31">
        <v>2</v>
      </c>
      <c r="GW350" s="31">
        <v>2</v>
      </c>
      <c r="HA350" s="31">
        <v>2</v>
      </c>
      <c r="HB350" s="31" t="s">
        <v>355</v>
      </c>
      <c r="HM350" s="31">
        <v>2</v>
      </c>
      <c r="HP350" s="31">
        <v>2</v>
      </c>
      <c r="HQ350" s="31">
        <v>2</v>
      </c>
      <c r="HR350" s="31">
        <v>2</v>
      </c>
      <c r="HS350" s="31">
        <v>2</v>
      </c>
      <c r="HT350" s="31">
        <v>2</v>
      </c>
      <c r="HU350" s="31">
        <v>2</v>
      </c>
      <c r="HV350" s="31">
        <v>2</v>
      </c>
      <c r="HZ350" s="31">
        <v>2</v>
      </c>
      <c r="IA350" s="31">
        <v>2</v>
      </c>
      <c r="IB350" s="31">
        <v>2</v>
      </c>
      <c r="IC350" s="31">
        <v>2</v>
      </c>
      <c r="ID350" s="31">
        <v>2</v>
      </c>
      <c r="IE350" s="31">
        <v>2</v>
      </c>
      <c r="IF350" s="31">
        <v>2</v>
      </c>
      <c r="IJ350" s="31">
        <v>2</v>
      </c>
      <c r="IK350" s="31">
        <v>2</v>
      </c>
      <c r="IL350" s="31">
        <v>2</v>
      </c>
      <c r="IM350" s="31">
        <v>2</v>
      </c>
      <c r="IN350" s="31">
        <v>2</v>
      </c>
      <c r="IO350" s="31">
        <v>2</v>
      </c>
      <c r="IP350" s="31">
        <v>2</v>
      </c>
      <c r="IT350" s="31">
        <v>2</v>
      </c>
      <c r="IU350" s="31">
        <v>2</v>
      </c>
      <c r="IV350" s="31">
        <v>2</v>
      </c>
      <c r="IW350" s="31">
        <v>2</v>
      </c>
      <c r="IX350" s="31">
        <v>2</v>
      </c>
      <c r="IY350" s="31">
        <v>2</v>
      </c>
      <c r="IZ350" s="31">
        <v>2</v>
      </c>
      <c r="JD350" s="31">
        <v>2</v>
      </c>
      <c r="JE350" s="31">
        <v>2</v>
      </c>
      <c r="JF350" s="31">
        <v>2</v>
      </c>
      <c r="JG350" s="31">
        <v>2</v>
      </c>
      <c r="JH350" s="31">
        <v>2</v>
      </c>
      <c r="JI350" s="31">
        <v>2</v>
      </c>
      <c r="JJ350" s="31">
        <v>2</v>
      </c>
      <c r="JZ350" s="31">
        <v>2</v>
      </c>
      <c r="KA350" s="31" t="s">
        <v>1563</v>
      </c>
      <c r="KB350" s="31">
        <v>85</v>
      </c>
      <c r="KC350" s="31">
        <v>2</v>
      </c>
      <c r="KD350" s="31" t="s">
        <v>1892</v>
      </c>
      <c r="KE350" s="31">
        <v>44</v>
      </c>
      <c r="LC350" s="31">
        <v>2</v>
      </c>
      <c r="LE350" s="31" t="s">
        <v>1683</v>
      </c>
      <c r="LF350" s="31">
        <v>2</v>
      </c>
      <c r="LG350" s="31">
        <v>1</v>
      </c>
      <c r="LH350" s="31">
        <v>1</v>
      </c>
      <c r="LI350" s="31">
        <v>2</v>
      </c>
      <c r="LK350" s="31">
        <v>2</v>
      </c>
      <c r="LM350" s="31">
        <v>2</v>
      </c>
      <c r="LO350" s="31">
        <v>2</v>
      </c>
      <c r="LQ350" s="31">
        <v>2</v>
      </c>
      <c r="LS350" s="31">
        <v>2</v>
      </c>
      <c r="LU350" s="31">
        <v>2</v>
      </c>
      <c r="LW350" s="31">
        <v>2</v>
      </c>
      <c r="LY350" s="31">
        <v>2</v>
      </c>
      <c r="MA350" s="31">
        <v>2</v>
      </c>
      <c r="MC350" s="31">
        <v>2</v>
      </c>
      <c r="ME350" s="31">
        <v>2</v>
      </c>
      <c r="MG350" s="31">
        <v>2</v>
      </c>
      <c r="MI350" s="31">
        <v>2</v>
      </c>
      <c r="MK350" s="31">
        <v>2</v>
      </c>
      <c r="MM350" s="31">
        <v>2</v>
      </c>
      <c r="MO350" s="31">
        <v>2</v>
      </c>
      <c r="MQ350" s="31">
        <v>2</v>
      </c>
      <c r="MS350" s="31">
        <v>2</v>
      </c>
      <c r="MU350" s="31">
        <v>2</v>
      </c>
      <c r="MW350" s="31">
        <v>2</v>
      </c>
      <c r="MY350" s="31" t="s">
        <v>355</v>
      </c>
      <c r="NA350" s="31">
        <v>2</v>
      </c>
      <c r="NC350" s="31">
        <v>2</v>
      </c>
      <c r="NE350" s="31">
        <v>2</v>
      </c>
      <c r="NG350" s="31">
        <v>2</v>
      </c>
      <c r="NI350" s="31">
        <v>2</v>
      </c>
      <c r="NK350" s="31">
        <v>2</v>
      </c>
      <c r="NM350" s="31">
        <v>2</v>
      </c>
      <c r="NO350" s="31">
        <v>2</v>
      </c>
      <c r="NQ350" s="31">
        <v>2</v>
      </c>
      <c r="NS350" s="31">
        <v>1</v>
      </c>
      <c r="NT350" s="31">
        <v>16</v>
      </c>
      <c r="NU350" s="31">
        <v>2</v>
      </c>
      <c r="NW350" s="31">
        <v>2</v>
      </c>
      <c r="NY350" s="31">
        <v>2</v>
      </c>
      <c r="OA350" s="31">
        <v>2</v>
      </c>
      <c r="OC350" s="31">
        <v>2</v>
      </c>
      <c r="OE350" s="31">
        <v>2</v>
      </c>
      <c r="OG350" s="31">
        <v>2</v>
      </c>
      <c r="OI350" s="31">
        <v>2</v>
      </c>
      <c r="OK350" s="31">
        <v>2</v>
      </c>
      <c r="OM350" s="31">
        <v>2</v>
      </c>
      <c r="OO350" s="31">
        <v>2</v>
      </c>
      <c r="OQ350" s="31" t="s">
        <v>355</v>
      </c>
      <c r="OS350" s="31">
        <v>2</v>
      </c>
      <c r="OU350" s="31">
        <v>2</v>
      </c>
      <c r="OW350" s="31">
        <v>2</v>
      </c>
      <c r="OY350" s="31">
        <v>2</v>
      </c>
      <c r="PA350" s="31">
        <v>2</v>
      </c>
      <c r="PC350" s="31">
        <v>2</v>
      </c>
      <c r="PE350" s="31">
        <v>2</v>
      </c>
      <c r="PG350" s="31">
        <v>2</v>
      </c>
      <c r="PI350" s="31">
        <v>2</v>
      </c>
      <c r="PK350" s="31">
        <v>2</v>
      </c>
      <c r="PM350" s="31">
        <v>2</v>
      </c>
      <c r="PO350" s="31">
        <v>2</v>
      </c>
      <c r="PQ350" s="31">
        <v>2</v>
      </c>
      <c r="PS350" s="31">
        <v>2</v>
      </c>
      <c r="PU350" s="31">
        <v>2</v>
      </c>
      <c r="PW350" s="31">
        <v>2</v>
      </c>
      <c r="PY350" s="31">
        <v>2</v>
      </c>
      <c r="QA350" s="31">
        <v>2</v>
      </c>
      <c r="QC350" s="31">
        <v>2</v>
      </c>
      <c r="QE350" s="31">
        <v>2</v>
      </c>
      <c r="QG350" s="31">
        <v>2</v>
      </c>
      <c r="QI350" s="31" t="s">
        <v>355</v>
      </c>
      <c r="QK350" s="31">
        <v>2</v>
      </c>
      <c r="QL350" s="31">
        <v>2</v>
      </c>
      <c r="QM350" s="31">
        <v>1</v>
      </c>
      <c r="QN350" s="31">
        <v>2</v>
      </c>
      <c r="QO350" s="31">
        <v>2</v>
      </c>
      <c r="QP350" s="31">
        <v>2</v>
      </c>
      <c r="QQ350" s="31">
        <v>2</v>
      </c>
      <c r="QR350" s="31">
        <v>2</v>
      </c>
      <c r="QS350" s="31">
        <v>2</v>
      </c>
      <c r="QT350" s="31">
        <v>2</v>
      </c>
      <c r="QU350" s="31">
        <v>2</v>
      </c>
      <c r="QV350" s="31">
        <v>2</v>
      </c>
      <c r="QW350" s="31">
        <v>2</v>
      </c>
      <c r="QX350" s="31">
        <v>2</v>
      </c>
      <c r="QY350" s="31">
        <v>2</v>
      </c>
      <c r="QZ350" s="31">
        <v>2</v>
      </c>
      <c r="RA350" s="31">
        <v>1</v>
      </c>
      <c r="RB350" s="31">
        <v>2</v>
      </c>
      <c r="RC350" s="31">
        <v>1</v>
      </c>
      <c r="RD350" s="31">
        <v>2</v>
      </c>
      <c r="RE350" s="31">
        <v>2</v>
      </c>
      <c r="RF350" s="31">
        <v>2</v>
      </c>
      <c r="RG350" s="31">
        <v>2</v>
      </c>
      <c r="RH350" s="31">
        <v>2</v>
      </c>
      <c r="RI350" s="31">
        <v>2</v>
      </c>
      <c r="RJ350" s="31">
        <v>2</v>
      </c>
      <c r="RK350" s="31">
        <v>2</v>
      </c>
      <c r="RL350" s="31">
        <v>2</v>
      </c>
      <c r="RM350" s="31">
        <v>2</v>
      </c>
      <c r="RN350" s="31">
        <v>1</v>
      </c>
      <c r="RO350" s="31">
        <v>1</v>
      </c>
      <c r="RP350" s="31">
        <v>2</v>
      </c>
      <c r="RQ350" s="31">
        <v>2</v>
      </c>
      <c r="RR350" s="31">
        <v>2</v>
      </c>
      <c r="RS350" s="31">
        <v>2</v>
      </c>
      <c r="RT350" s="31" t="s">
        <v>362</v>
      </c>
      <c r="RU350" s="31" t="s">
        <v>1872</v>
      </c>
      <c r="RX350" s="31">
        <v>5</v>
      </c>
      <c r="RY350" s="31">
        <v>2</v>
      </c>
      <c r="RZ350" s="31">
        <v>2</v>
      </c>
      <c r="SA350" s="31">
        <v>2</v>
      </c>
      <c r="SB350" s="31">
        <v>2</v>
      </c>
      <c r="SC350" s="31">
        <v>2</v>
      </c>
      <c r="SD350" s="31">
        <v>5</v>
      </c>
      <c r="SE350" s="31">
        <v>2</v>
      </c>
      <c r="SF350" s="31">
        <v>2</v>
      </c>
      <c r="SG350" s="31">
        <v>2</v>
      </c>
      <c r="SH350" s="31">
        <v>2</v>
      </c>
      <c r="SI350" s="31">
        <v>2</v>
      </c>
      <c r="SJ350" s="31">
        <v>2</v>
      </c>
      <c r="SK350" s="31">
        <v>2</v>
      </c>
      <c r="SL350" s="31">
        <v>2</v>
      </c>
      <c r="SM350" s="31" t="s">
        <v>1551</v>
      </c>
      <c r="SO350" s="31">
        <v>1</v>
      </c>
      <c r="SP350" s="31">
        <v>2</v>
      </c>
      <c r="SQ350" s="31">
        <v>2</v>
      </c>
      <c r="SR350" s="31">
        <v>2</v>
      </c>
      <c r="SS350" s="31">
        <v>2</v>
      </c>
      <c r="ST350" s="31">
        <v>2</v>
      </c>
      <c r="SU350" s="31">
        <v>2</v>
      </c>
      <c r="SV350" s="31">
        <v>2</v>
      </c>
      <c r="SW350" s="31" t="s">
        <v>1442</v>
      </c>
      <c r="SX350" s="31">
        <v>8</v>
      </c>
      <c r="SZ350" s="31">
        <v>2</v>
      </c>
      <c r="TA350" s="31">
        <v>2</v>
      </c>
      <c r="TB350" s="31">
        <v>2</v>
      </c>
      <c r="TC350" s="31">
        <v>2</v>
      </c>
      <c r="TD350" s="31">
        <v>2</v>
      </c>
      <c r="TE350" s="31">
        <v>2</v>
      </c>
      <c r="TF350" s="31">
        <v>2</v>
      </c>
      <c r="TG350" s="31">
        <v>1</v>
      </c>
      <c r="TH350" s="31" t="s">
        <v>1442</v>
      </c>
      <c r="TJ350" s="31" t="s">
        <v>1551</v>
      </c>
      <c r="TK350" s="31" t="s">
        <v>1442</v>
      </c>
      <c r="TQ350" s="31">
        <v>8</v>
      </c>
      <c r="TS350" s="31">
        <v>2</v>
      </c>
      <c r="TT350" s="31">
        <v>2</v>
      </c>
      <c r="TU350" s="31">
        <v>2</v>
      </c>
      <c r="TV350" s="31">
        <v>2</v>
      </c>
      <c r="TW350" s="31">
        <v>2</v>
      </c>
      <c r="TX350" s="31">
        <v>2</v>
      </c>
      <c r="TY350" s="31">
        <v>2</v>
      </c>
      <c r="TZ350" s="31">
        <v>1</v>
      </c>
      <c r="UA350" s="31">
        <v>1</v>
      </c>
    </row>
    <row r="351" spans="1:547" s="31" customFormat="1" ht="13.5" customHeight="1">
      <c r="A351" s="31">
        <f t="shared" si="5"/>
        <v>349</v>
      </c>
      <c r="B351" s="31">
        <v>350</v>
      </c>
      <c r="C351" s="31">
        <v>7</v>
      </c>
      <c r="D351" s="31" t="s">
        <v>1543</v>
      </c>
      <c r="E351" s="31" t="s">
        <v>1893</v>
      </c>
      <c r="H351" s="31">
        <v>42416</v>
      </c>
      <c r="I351" s="31">
        <v>19593</v>
      </c>
      <c r="J351" s="31">
        <v>1</v>
      </c>
      <c r="K351" s="31">
        <v>1</v>
      </c>
      <c r="L351" s="31">
        <v>5</v>
      </c>
      <c r="M351" s="31">
        <v>2</v>
      </c>
      <c r="N351" s="31">
        <v>5</v>
      </c>
      <c r="O351" s="31">
        <v>2</v>
      </c>
      <c r="P351" s="31">
        <v>5</v>
      </c>
      <c r="Q351" s="31">
        <v>2</v>
      </c>
      <c r="R351" s="31">
        <v>42036</v>
      </c>
      <c r="S351" s="31">
        <v>42095</v>
      </c>
      <c r="T351" s="31">
        <v>42416</v>
      </c>
      <c r="W351" s="31">
        <v>1</v>
      </c>
      <c r="X351" s="31">
        <v>2</v>
      </c>
      <c r="Y351" s="31">
        <v>2</v>
      </c>
      <c r="Z351" s="31">
        <v>2</v>
      </c>
      <c r="AA351" s="31">
        <v>2</v>
      </c>
      <c r="AB351" s="31">
        <v>2</v>
      </c>
      <c r="AC351" s="31">
        <v>2</v>
      </c>
      <c r="AD351" s="31">
        <v>2</v>
      </c>
      <c r="AE351" s="31">
        <v>2</v>
      </c>
      <c r="AF351" s="31">
        <v>2</v>
      </c>
      <c r="AG351" s="31">
        <v>1</v>
      </c>
      <c r="AH351" s="31">
        <v>2</v>
      </c>
      <c r="AI351" s="31">
        <v>6</v>
      </c>
      <c r="AJ351" s="31">
        <v>2</v>
      </c>
      <c r="AK351" s="31">
        <v>4</v>
      </c>
      <c r="AL351" s="31">
        <v>2</v>
      </c>
      <c r="AN351" s="31">
        <v>2</v>
      </c>
      <c r="AO351" s="31">
        <v>2</v>
      </c>
      <c r="AP351" s="31">
        <v>2</v>
      </c>
      <c r="AQ351" s="31">
        <v>2</v>
      </c>
      <c r="AR351" s="31">
        <v>2</v>
      </c>
      <c r="AS351" s="31">
        <v>2</v>
      </c>
      <c r="AT351" s="31">
        <v>2</v>
      </c>
      <c r="AU351" s="31">
        <v>2</v>
      </c>
      <c r="AW351" s="31">
        <v>1</v>
      </c>
      <c r="AX351" s="31">
        <v>2</v>
      </c>
      <c r="AY351" s="31">
        <v>2</v>
      </c>
      <c r="AZ351" s="31">
        <v>1</v>
      </c>
      <c r="BA351" s="31">
        <v>1</v>
      </c>
      <c r="BB351" s="31">
        <v>2</v>
      </c>
      <c r="BD351" s="31">
        <v>1</v>
      </c>
      <c r="BE351" s="31">
        <v>2</v>
      </c>
      <c r="BF351" s="31">
        <v>2</v>
      </c>
      <c r="BG351" s="31">
        <v>1</v>
      </c>
      <c r="BH351" s="31">
        <v>1</v>
      </c>
      <c r="BI351" s="31">
        <v>2</v>
      </c>
      <c r="BK351" s="31">
        <v>1</v>
      </c>
      <c r="BL351" s="31">
        <v>2</v>
      </c>
      <c r="BM351" s="31">
        <v>1</v>
      </c>
      <c r="BN351" s="31">
        <v>2</v>
      </c>
      <c r="BO351" s="31">
        <v>2</v>
      </c>
      <c r="BP351" s="31">
        <v>1</v>
      </c>
      <c r="BQ351" s="31">
        <v>2</v>
      </c>
      <c r="BT351" s="31">
        <v>2</v>
      </c>
      <c r="BU351" s="31">
        <v>2</v>
      </c>
      <c r="BV351" s="31">
        <v>2</v>
      </c>
      <c r="BW351" s="31">
        <v>2</v>
      </c>
      <c r="BX351" s="31">
        <v>2</v>
      </c>
      <c r="BY351" s="31">
        <v>1</v>
      </c>
      <c r="BZ351" s="31">
        <v>2</v>
      </c>
      <c r="CA351" s="31">
        <v>2</v>
      </c>
      <c r="CB351" s="31">
        <v>2</v>
      </c>
      <c r="CC351" s="31">
        <v>2</v>
      </c>
      <c r="CD351" s="31">
        <v>1</v>
      </c>
      <c r="CH351" s="31">
        <v>1</v>
      </c>
      <c r="CM351" s="31">
        <v>5</v>
      </c>
      <c r="CN351" s="31">
        <v>17</v>
      </c>
      <c r="CO351" s="31">
        <v>27</v>
      </c>
      <c r="CP351" s="31">
        <v>7</v>
      </c>
      <c r="DA351" s="31">
        <v>2</v>
      </c>
      <c r="DB351" s="31">
        <v>4</v>
      </c>
      <c r="DC351" s="31">
        <v>2</v>
      </c>
      <c r="DD351" s="31">
        <v>3</v>
      </c>
      <c r="DE351" s="31">
        <v>3</v>
      </c>
      <c r="DF351" s="31">
        <v>4</v>
      </c>
      <c r="DG351" s="31">
        <v>4</v>
      </c>
      <c r="DH351" s="31">
        <v>4</v>
      </c>
      <c r="DI351" s="31">
        <v>2</v>
      </c>
      <c r="DJ351" s="31">
        <v>3</v>
      </c>
      <c r="DK351" s="31">
        <v>3</v>
      </c>
      <c r="DL351" s="31">
        <v>3</v>
      </c>
      <c r="DM351" s="31">
        <v>3</v>
      </c>
      <c r="DN351" s="31">
        <v>3</v>
      </c>
      <c r="DO351" s="31">
        <v>3</v>
      </c>
      <c r="DP351" s="31">
        <v>4</v>
      </c>
      <c r="DQ351" s="31">
        <v>4</v>
      </c>
      <c r="DR351" s="31">
        <v>40</v>
      </c>
      <c r="DS351" s="31">
        <v>0.64078947368421002</v>
      </c>
      <c r="DT351" s="31">
        <v>177</v>
      </c>
      <c r="DU351" s="31">
        <v>30</v>
      </c>
      <c r="DV351" s="31">
        <v>211</v>
      </c>
      <c r="DW351" s="31" t="s">
        <v>1545</v>
      </c>
      <c r="EF351" s="31">
        <v>245</v>
      </c>
      <c r="EG351" s="31">
        <v>0</v>
      </c>
      <c r="EH351" s="31">
        <v>200</v>
      </c>
      <c r="EI351" s="31" t="s">
        <v>1546</v>
      </c>
      <c r="EJ351" s="31">
        <v>115</v>
      </c>
      <c r="EK351" s="31">
        <v>40</v>
      </c>
      <c r="EM351" s="31" t="s">
        <v>1546</v>
      </c>
      <c r="EN351" s="31">
        <v>116</v>
      </c>
      <c r="EO351" s="31">
        <v>60</v>
      </c>
      <c r="EP351" s="31">
        <v>130</v>
      </c>
      <c r="EQ351" s="31" t="s">
        <v>1546</v>
      </c>
      <c r="ER351" s="31">
        <v>72</v>
      </c>
      <c r="ES351" s="31">
        <v>35</v>
      </c>
      <c r="ET351" s="31">
        <v>150</v>
      </c>
      <c r="EU351" s="31" t="s">
        <v>1546</v>
      </c>
      <c r="EV351" s="31">
        <v>2</v>
      </c>
      <c r="EW351" s="31">
        <v>2</v>
      </c>
      <c r="EX351" s="31">
        <v>2</v>
      </c>
      <c r="EY351" s="31">
        <v>2</v>
      </c>
      <c r="FC351" s="31">
        <v>1</v>
      </c>
      <c r="FD351" s="31">
        <v>90</v>
      </c>
      <c r="FE351" s="31">
        <v>79</v>
      </c>
      <c r="FF351" s="31">
        <v>0.78</v>
      </c>
      <c r="FG351" s="31">
        <v>0.64</v>
      </c>
      <c r="FH351" s="31">
        <v>40</v>
      </c>
      <c r="FI351" s="31">
        <v>95.6</v>
      </c>
      <c r="FJ351" s="31">
        <v>0.78</v>
      </c>
      <c r="FK351" s="31">
        <v>2</v>
      </c>
      <c r="FL351" s="31">
        <v>2</v>
      </c>
      <c r="FM351" s="31">
        <v>2</v>
      </c>
      <c r="FN351" s="31">
        <v>2</v>
      </c>
      <c r="FO351" s="31">
        <v>2</v>
      </c>
      <c r="FP351" s="31">
        <v>2</v>
      </c>
      <c r="FQ351" s="31">
        <v>2</v>
      </c>
      <c r="FR351" s="31">
        <v>2</v>
      </c>
      <c r="FS351" s="31">
        <v>4</v>
      </c>
      <c r="FT351" s="31">
        <v>2</v>
      </c>
      <c r="FU351" s="31">
        <v>2</v>
      </c>
      <c r="FV351" s="31">
        <v>2</v>
      </c>
      <c r="FW351" s="31">
        <v>1</v>
      </c>
      <c r="FX351" s="31">
        <v>1</v>
      </c>
      <c r="FY351" s="31">
        <v>2</v>
      </c>
      <c r="GA351" s="31">
        <v>2</v>
      </c>
      <c r="GB351" s="31">
        <v>2</v>
      </c>
      <c r="GC351" s="31">
        <v>2</v>
      </c>
      <c r="GE351" s="31">
        <v>2</v>
      </c>
      <c r="GH351" s="31">
        <v>2</v>
      </c>
      <c r="GJ351" s="31">
        <v>2</v>
      </c>
      <c r="GL351" s="31">
        <v>2</v>
      </c>
      <c r="GO351" s="31">
        <v>2</v>
      </c>
      <c r="GQ351" s="31">
        <v>2</v>
      </c>
      <c r="GS351" s="31">
        <v>2</v>
      </c>
      <c r="GU351" s="31">
        <v>2</v>
      </c>
      <c r="GW351" s="31">
        <v>2</v>
      </c>
      <c r="HA351" s="31">
        <v>2</v>
      </c>
      <c r="HB351" s="31" t="s">
        <v>355</v>
      </c>
      <c r="HM351" s="31">
        <v>2</v>
      </c>
      <c r="HP351" s="31">
        <v>2</v>
      </c>
      <c r="HQ351" s="31">
        <v>2</v>
      </c>
      <c r="HR351" s="31">
        <v>2</v>
      </c>
      <c r="HS351" s="31">
        <v>2</v>
      </c>
      <c r="HT351" s="31">
        <v>2</v>
      </c>
      <c r="HU351" s="31">
        <v>2</v>
      </c>
      <c r="HV351" s="31">
        <v>2</v>
      </c>
      <c r="HZ351" s="31">
        <v>2</v>
      </c>
      <c r="IA351" s="31">
        <v>2</v>
      </c>
      <c r="IB351" s="31">
        <v>2</v>
      </c>
      <c r="IC351" s="31">
        <v>2</v>
      </c>
      <c r="ID351" s="31">
        <v>2</v>
      </c>
      <c r="IE351" s="31">
        <v>2</v>
      </c>
      <c r="IF351" s="31">
        <v>2</v>
      </c>
      <c r="IJ351" s="31">
        <v>2</v>
      </c>
      <c r="IK351" s="31">
        <v>2</v>
      </c>
      <c r="IL351" s="31">
        <v>2</v>
      </c>
      <c r="IM351" s="31">
        <v>2</v>
      </c>
      <c r="IN351" s="31">
        <v>2</v>
      </c>
      <c r="IO351" s="31">
        <v>2</v>
      </c>
      <c r="IP351" s="31">
        <v>2</v>
      </c>
      <c r="IT351" s="31">
        <v>2</v>
      </c>
      <c r="IU351" s="31">
        <v>2</v>
      </c>
      <c r="IV351" s="31">
        <v>2</v>
      </c>
      <c r="IW351" s="31">
        <v>2</v>
      </c>
      <c r="IX351" s="31">
        <v>2</v>
      </c>
      <c r="IY351" s="31">
        <v>2</v>
      </c>
      <c r="IZ351" s="31">
        <v>2</v>
      </c>
      <c r="JD351" s="31">
        <v>2</v>
      </c>
      <c r="JE351" s="31">
        <v>2</v>
      </c>
      <c r="JF351" s="31">
        <v>2</v>
      </c>
      <c r="JG351" s="31">
        <v>2</v>
      </c>
      <c r="JH351" s="31">
        <v>2</v>
      </c>
      <c r="JI351" s="31">
        <v>2</v>
      </c>
      <c r="JJ351" s="31">
        <v>2</v>
      </c>
      <c r="JN351" s="31" t="s">
        <v>381</v>
      </c>
      <c r="JQ351" s="31" t="s">
        <v>377</v>
      </c>
      <c r="JZ351" s="31">
        <v>2</v>
      </c>
      <c r="KA351" s="31" t="s">
        <v>381</v>
      </c>
      <c r="KB351" s="31">
        <v>85</v>
      </c>
      <c r="KC351" s="31">
        <v>2</v>
      </c>
      <c r="KD351" s="31" t="s">
        <v>377</v>
      </c>
      <c r="KE351" s="31">
        <v>77</v>
      </c>
      <c r="LA351" s="31" t="s">
        <v>359</v>
      </c>
      <c r="LB351" s="31" t="s">
        <v>363</v>
      </c>
      <c r="LC351" s="31">
        <v>2</v>
      </c>
      <c r="LE351" s="31" t="s">
        <v>363</v>
      </c>
      <c r="LF351" s="31">
        <v>2</v>
      </c>
      <c r="LG351" s="31">
        <v>2</v>
      </c>
      <c r="LH351" s="31">
        <v>2</v>
      </c>
      <c r="LI351" s="31">
        <v>2</v>
      </c>
      <c r="LK351" s="31">
        <v>2</v>
      </c>
      <c r="LM351" s="31">
        <v>2</v>
      </c>
      <c r="LO351" s="31">
        <v>2</v>
      </c>
      <c r="LQ351" s="31">
        <v>2</v>
      </c>
      <c r="LS351" s="31">
        <v>2</v>
      </c>
      <c r="LU351" s="31">
        <v>2</v>
      </c>
      <c r="LW351" s="31">
        <v>2</v>
      </c>
      <c r="LY351" s="31">
        <v>2</v>
      </c>
      <c r="MA351" s="31">
        <v>2</v>
      </c>
      <c r="MC351" s="31">
        <v>2</v>
      </c>
      <c r="ME351" s="31">
        <v>2</v>
      </c>
      <c r="MG351" s="31">
        <v>2</v>
      </c>
      <c r="MI351" s="31">
        <v>2</v>
      </c>
      <c r="MK351" s="31">
        <v>2</v>
      </c>
      <c r="MM351" s="31">
        <v>2</v>
      </c>
      <c r="MO351" s="31">
        <v>2</v>
      </c>
      <c r="MQ351" s="31">
        <v>2</v>
      </c>
      <c r="MS351" s="31">
        <v>2</v>
      </c>
      <c r="MU351" s="31">
        <v>2</v>
      </c>
      <c r="MW351" s="31">
        <v>2</v>
      </c>
      <c r="MY351" s="31" t="s">
        <v>355</v>
      </c>
      <c r="NA351" s="31">
        <v>2</v>
      </c>
      <c r="NC351" s="31">
        <v>2</v>
      </c>
      <c r="NE351" s="31">
        <v>2</v>
      </c>
      <c r="NG351" s="31">
        <v>2</v>
      </c>
      <c r="NI351" s="31">
        <v>2</v>
      </c>
      <c r="NK351" s="31">
        <v>2</v>
      </c>
      <c r="NM351" s="31">
        <v>2</v>
      </c>
      <c r="NO351" s="31">
        <v>2</v>
      </c>
      <c r="NQ351" s="31">
        <v>2</v>
      </c>
      <c r="NS351" s="31">
        <v>2</v>
      </c>
      <c r="NU351" s="31">
        <v>2</v>
      </c>
      <c r="NW351" s="31">
        <v>2</v>
      </c>
      <c r="NY351" s="31">
        <v>2</v>
      </c>
      <c r="OA351" s="31">
        <v>2</v>
      </c>
      <c r="OC351" s="31">
        <v>2</v>
      </c>
      <c r="OE351" s="31">
        <v>2</v>
      </c>
      <c r="OG351" s="31">
        <v>2</v>
      </c>
      <c r="OI351" s="31">
        <v>2</v>
      </c>
      <c r="OK351" s="31">
        <v>2</v>
      </c>
      <c r="OM351" s="31">
        <v>2</v>
      </c>
      <c r="OO351" s="31">
        <v>2</v>
      </c>
      <c r="OQ351" s="31" t="s">
        <v>355</v>
      </c>
      <c r="OS351" s="31">
        <v>2</v>
      </c>
      <c r="OU351" s="31">
        <v>2</v>
      </c>
      <c r="OW351" s="31">
        <v>2</v>
      </c>
      <c r="OY351" s="31">
        <v>2</v>
      </c>
      <c r="PA351" s="31">
        <v>2</v>
      </c>
      <c r="PC351" s="31">
        <v>2</v>
      </c>
      <c r="PE351" s="31">
        <v>2</v>
      </c>
      <c r="PG351" s="31">
        <v>2</v>
      </c>
      <c r="PI351" s="31">
        <v>2</v>
      </c>
      <c r="PK351" s="31">
        <v>2</v>
      </c>
      <c r="PM351" s="31">
        <v>2</v>
      </c>
      <c r="PO351" s="31">
        <v>2</v>
      </c>
      <c r="PQ351" s="31">
        <v>2</v>
      </c>
      <c r="PS351" s="31">
        <v>2</v>
      </c>
      <c r="PU351" s="31">
        <v>2</v>
      </c>
      <c r="PW351" s="31">
        <v>2</v>
      </c>
      <c r="PY351" s="31">
        <v>2</v>
      </c>
      <c r="QA351" s="31">
        <v>2</v>
      </c>
      <c r="QC351" s="31">
        <v>2</v>
      </c>
      <c r="QE351" s="31">
        <v>2</v>
      </c>
      <c r="QG351" s="31">
        <v>2</v>
      </c>
      <c r="QI351" s="31" t="s">
        <v>355</v>
      </c>
      <c r="QK351" s="31">
        <v>2</v>
      </c>
      <c r="QL351" s="31">
        <v>2</v>
      </c>
      <c r="QM351" s="31">
        <v>2</v>
      </c>
      <c r="QN351" s="31">
        <v>2</v>
      </c>
      <c r="QO351" s="31">
        <v>2</v>
      </c>
      <c r="QP351" s="31">
        <v>2</v>
      </c>
      <c r="QQ351" s="31">
        <v>2</v>
      </c>
      <c r="QR351" s="31">
        <v>2</v>
      </c>
      <c r="QS351" s="31">
        <v>2</v>
      </c>
      <c r="QT351" s="31">
        <v>2</v>
      </c>
      <c r="QU351" s="31">
        <v>2</v>
      </c>
      <c r="QV351" s="31">
        <v>2</v>
      </c>
      <c r="QW351" s="31">
        <v>2</v>
      </c>
      <c r="QX351" s="31">
        <v>2</v>
      </c>
      <c r="QY351" s="31">
        <v>2</v>
      </c>
      <c r="QZ351" s="31">
        <v>2</v>
      </c>
      <c r="RA351" s="31">
        <v>2</v>
      </c>
      <c r="RB351" s="31">
        <v>2</v>
      </c>
      <c r="RC351" s="31">
        <v>2</v>
      </c>
      <c r="RD351" s="31">
        <v>2</v>
      </c>
      <c r="RE351" s="31">
        <v>2</v>
      </c>
      <c r="RF351" s="31">
        <v>2</v>
      </c>
      <c r="RG351" s="31">
        <v>2</v>
      </c>
      <c r="RH351" s="31">
        <v>2</v>
      </c>
      <c r="RI351" s="31">
        <v>2</v>
      </c>
      <c r="RJ351" s="31">
        <v>2</v>
      </c>
      <c r="RK351" s="31">
        <v>2</v>
      </c>
      <c r="RL351" s="31">
        <v>2</v>
      </c>
      <c r="RM351" s="31">
        <v>2</v>
      </c>
      <c r="RN351" s="31">
        <v>2</v>
      </c>
      <c r="RO351" s="31">
        <v>2</v>
      </c>
      <c r="RP351" s="31">
        <v>2</v>
      </c>
      <c r="RQ351" s="31">
        <v>2</v>
      </c>
      <c r="RR351" s="31">
        <v>2</v>
      </c>
      <c r="RS351" s="31">
        <v>2</v>
      </c>
      <c r="RT351" s="31" t="s">
        <v>1894</v>
      </c>
      <c r="RU351" s="31" t="s">
        <v>1894</v>
      </c>
      <c r="RX351" s="31">
        <v>5</v>
      </c>
      <c r="RY351" s="31">
        <v>2</v>
      </c>
      <c r="RZ351" s="31">
        <v>2</v>
      </c>
      <c r="SA351" s="31">
        <v>2</v>
      </c>
      <c r="SB351" s="31">
        <v>2</v>
      </c>
      <c r="SC351" s="31">
        <v>2</v>
      </c>
      <c r="SD351" s="31">
        <v>5</v>
      </c>
      <c r="SE351" s="31">
        <v>2</v>
      </c>
      <c r="SF351" s="31">
        <v>2</v>
      </c>
      <c r="SG351" s="31">
        <v>2</v>
      </c>
      <c r="SH351" s="31">
        <v>2</v>
      </c>
      <c r="SI351" s="31">
        <v>2</v>
      </c>
      <c r="SJ351" s="31">
        <v>2</v>
      </c>
      <c r="SK351" s="31">
        <v>2</v>
      </c>
      <c r="SL351" s="31">
        <v>2</v>
      </c>
      <c r="SM351" s="31" t="s">
        <v>1655</v>
      </c>
      <c r="SO351" s="31">
        <v>2</v>
      </c>
      <c r="SP351" s="31">
        <v>2</v>
      </c>
      <c r="SQ351" s="31">
        <v>2</v>
      </c>
      <c r="SR351" s="31">
        <v>2</v>
      </c>
      <c r="SS351" s="31">
        <v>2</v>
      </c>
      <c r="ST351" s="31">
        <v>2</v>
      </c>
      <c r="SU351" s="31">
        <v>1</v>
      </c>
      <c r="SV351" s="31">
        <v>1</v>
      </c>
      <c r="SW351" s="31" t="s">
        <v>1430</v>
      </c>
      <c r="SX351" s="31">
        <v>10</v>
      </c>
      <c r="SZ351" s="31">
        <v>2</v>
      </c>
      <c r="TA351" s="31">
        <v>2</v>
      </c>
      <c r="TB351" s="31">
        <v>2</v>
      </c>
      <c r="TC351" s="31">
        <v>2</v>
      </c>
      <c r="TD351" s="31">
        <v>2</v>
      </c>
      <c r="TE351" s="31">
        <v>2</v>
      </c>
      <c r="TF351" s="31">
        <v>2</v>
      </c>
      <c r="TG351" s="31">
        <v>1</v>
      </c>
      <c r="TH351" s="31" t="s">
        <v>1430</v>
      </c>
      <c r="TJ351" s="31" t="s">
        <v>1655</v>
      </c>
      <c r="TK351" s="31" t="s">
        <v>1430</v>
      </c>
      <c r="TQ351" s="31">
        <v>10</v>
      </c>
      <c r="TS351" s="31">
        <v>2</v>
      </c>
      <c r="TT351" s="31">
        <v>2</v>
      </c>
      <c r="TU351" s="31">
        <v>2</v>
      </c>
      <c r="TV351" s="31">
        <v>2</v>
      </c>
      <c r="TW351" s="31">
        <v>2</v>
      </c>
      <c r="TX351" s="31">
        <v>2</v>
      </c>
      <c r="TY351" s="31">
        <v>2</v>
      </c>
      <c r="TZ351" s="31">
        <v>1</v>
      </c>
      <c r="UA351" s="31">
        <v>1</v>
      </c>
    </row>
    <row r="352" spans="1:547" s="31" customFormat="1" ht="13.5" customHeight="1">
      <c r="A352" s="31">
        <f t="shared" si="5"/>
        <v>350</v>
      </c>
      <c r="B352" s="31">
        <v>351</v>
      </c>
      <c r="C352" s="31">
        <v>8</v>
      </c>
      <c r="D352" s="31" t="s">
        <v>1543</v>
      </c>
      <c r="E352" s="31" t="s">
        <v>1895</v>
      </c>
      <c r="H352" s="31">
        <v>42417</v>
      </c>
      <c r="I352" s="31">
        <v>21603</v>
      </c>
      <c r="J352" s="31">
        <v>1</v>
      </c>
      <c r="K352" s="31">
        <v>1</v>
      </c>
      <c r="L352" s="31">
        <v>2</v>
      </c>
      <c r="M352" s="31">
        <v>1</v>
      </c>
      <c r="N352" s="31">
        <v>4</v>
      </c>
      <c r="O352" s="31">
        <v>2</v>
      </c>
      <c r="P352" s="31">
        <v>2</v>
      </c>
      <c r="Q352" s="31">
        <v>1</v>
      </c>
      <c r="R352" s="31">
        <v>39448</v>
      </c>
      <c r="S352" s="31">
        <v>40909</v>
      </c>
      <c r="T352" s="31">
        <v>41275</v>
      </c>
      <c r="W352" s="31">
        <v>1</v>
      </c>
      <c r="X352" s="31">
        <v>2</v>
      </c>
      <c r="Y352" s="31">
        <v>2</v>
      </c>
      <c r="Z352" s="31">
        <v>2</v>
      </c>
      <c r="AA352" s="31">
        <v>2</v>
      </c>
      <c r="AB352" s="31">
        <v>2</v>
      </c>
      <c r="AC352" s="31">
        <v>2</v>
      </c>
      <c r="AD352" s="31">
        <v>1</v>
      </c>
      <c r="AE352" s="31">
        <v>3</v>
      </c>
      <c r="AF352" s="31">
        <v>3</v>
      </c>
      <c r="AG352" s="31">
        <v>2</v>
      </c>
      <c r="AH352" s="31">
        <v>2</v>
      </c>
      <c r="AI352" s="31">
        <v>6</v>
      </c>
      <c r="AJ352" s="31">
        <v>2</v>
      </c>
      <c r="AK352" s="31">
        <v>4</v>
      </c>
      <c r="AL352" s="31">
        <v>2</v>
      </c>
      <c r="AN352" s="31">
        <v>2</v>
      </c>
      <c r="AO352" s="31">
        <v>2</v>
      </c>
      <c r="AP352" s="31">
        <v>2</v>
      </c>
      <c r="AQ352" s="31">
        <v>2</v>
      </c>
      <c r="AR352" s="31">
        <v>2</v>
      </c>
      <c r="AS352" s="31">
        <v>2</v>
      </c>
      <c r="AT352" s="31">
        <v>2</v>
      </c>
      <c r="AU352" s="31">
        <v>2</v>
      </c>
      <c r="AW352" s="31">
        <v>1</v>
      </c>
      <c r="AX352" s="31">
        <v>1</v>
      </c>
      <c r="AY352" s="31">
        <v>1</v>
      </c>
      <c r="AZ352" s="31">
        <v>1</v>
      </c>
      <c r="BA352" s="31">
        <v>2</v>
      </c>
      <c r="BB352" s="31">
        <v>2</v>
      </c>
      <c r="BD352" s="31">
        <v>1</v>
      </c>
      <c r="BE352" s="31">
        <v>2</v>
      </c>
      <c r="BF352" s="31">
        <v>1</v>
      </c>
      <c r="BG352" s="31">
        <v>2</v>
      </c>
      <c r="BH352" s="31">
        <v>2</v>
      </c>
      <c r="BI352" s="31">
        <v>2</v>
      </c>
      <c r="BK352" s="31">
        <v>2</v>
      </c>
      <c r="BL352" s="31">
        <v>2</v>
      </c>
      <c r="BM352" s="31">
        <v>2</v>
      </c>
      <c r="BN352" s="31">
        <v>2</v>
      </c>
      <c r="BO352" s="31">
        <v>2</v>
      </c>
      <c r="BP352" s="31">
        <v>2</v>
      </c>
      <c r="BR352" s="31">
        <v>2</v>
      </c>
      <c r="BT352" s="31">
        <v>2</v>
      </c>
      <c r="BU352" s="31">
        <v>2</v>
      </c>
      <c r="BV352" s="31">
        <v>2</v>
      </c>
      <c r="BW352" s="31">
        <v>2</v>
      </c>
      <c r="BX352" s="31">
        <v>2</v>
      </c>
      <c r="BY352" s="31">
        <v>1</v>
      </c>
      <c r="BZ352" s="31">
        <v>2</v>
      </c>
      <c r="CA352" s="31">
        <v>2</v>
      </c>
      <c r="CB352" s="31">
        <v>2</v>
      </c>
      <c r="CC352" s="31">
        <v>2</v>
      </c>
      <c r="CD352" s="31">
        <v>1</v>
      </c>
      <c r="CH352" s="31">
        <v>1</v>
      </c>
      <c r="CM352" s="31">
        <v>20</v>
      </c>
      <c r="CN352" s="31">
        <v>25</v>
      </c>
      <c r="CO352" s="31">
        <v>8</v>
      </c>
      <c r="CP352" s="31">
        <v>13</v>
      </c>
      <c r="DA352" s="31">
        <v>4</v>
      </c>
      <c r="DB352" s="31">
        <v>2</v>
      </c>
      <c r="DC352" s="31">
        <v>72</v>
      </c>
      <c r="DF352" s="31">
        <v>4</v>
      </c>
      <c r="DG352" s="31">
        <v>3</v>
      </c>
      <c r="DH352" s="31">
        <v>4</v>
      </c>
      <c r="DI352" s="31">
        <v>3</v>
      </c>
      <c r="DJ352" s="31">
        <v>3</v>
      </c>
      <c r="DK352" s="31">
        <v>2</v>
      </c>
      <c r="DL352" s="31">
        <v>3</v>
      </c>
      <c r="DM352" s="31">
        <v>3</v>
      </c>
      <c r="DN352" s="31">
        <v>1</v>
      </c>
      <c r="DO352" s="31">
        <v>4</v>
      </c>
      <c r="DP352" s="31">
        <v>4</v>
      </c>
      <c r="DQ352" s="31">
        <v>4</v>
      </c>
      <c r="DR352" s="31">
        <v>38</v>
      </c>
      <c r="DS352" s="31">
        <v>0.10251768272145501</v>
      </c>
      <c r="EV352" s="31">
        <v>1</v>
      </c>
      <c r="EW352" s="31">
        <v>1</v>
      </c>
      <c r="EX352" s="31">
        <v>1</v>
      </c>
      <c r="EY352" s="31">
        <v>2</v>
      </c>
      <c r="EZ352" s="31">
        <v>1</v>
      </c>
      <c r="FA352" s="31">
        <v>1</v>
      </c>
      <c r="FD352" s="31">
        <v>82</v>
      </c>
      <c r="FE352" s="31">
        <v>71</v>
      </c>
      <c r="FF352" s="31">
        <v>0.84</v>
      </c>
      <c r="FG352" s="31">
        <v>0.62</v>
      </c>
      <c r="FH352" s="31">
        <v>66</v>
      </c>
      <c r="FK352" s="31">
        <v>1</v>
      </c>
      <c r="FL352" s="31">
        <v>2</v>
      </c>
      <c r="FM352" s="31">
        <v>2</v>
      </c>
      <c r="FN352" s="31">
        <v>2</v>
      </c>
      <c r="FO352" s="31">
        <v>2</v>
      </c>
      <c r="FP352" s="31">
        <v>2</v>
      </c>
      <c r="FQ352" s="31">
        <v>2</v>
      </c>
      <c r="FR352" s="31">
        <v>2</v>
      </c>
      <c r="FS352" s="31">
        <v>4</v>
      </c>
      <c r="FT352" s="31">
        <v>2</v>
      </c>
      <c r="FU352" s="31">
        <v>2</v>
      </c>
      <c r="FV352" s="31">
        <v>2</v>
      </c>
      <c r="FW352" s="31">
        <v>1</v>
      </c>
      <c r="FX352" s="31">
        <v>1</v>
      </c>
      <c r="FY352" s="31">
        <v>2</v>
      </c>
      <c r="GA352" s="31">
        <v>2</v>
      </c>
      <c r="GB352" s="31">
        <v>2</v>
      </c>
      <c r="GC352" s="31">
        <v>2</v>
      </c>
      <c r="GE352" s="31">
        <v>2</v>
      </c>
      <c r="GH352" s="31">
        <v>2</v>
      </c>
      <c r="GJ352" s="31">
        <v>2</v>
      </c>
      <c r="GL352" s="31">
        <v>2</v>
      </c>
      <c r="GO352" s="31">
        <v>2</v>
      </c>
      <c r="GQ352" s="31">
        <v>2</v>
      </c>
      <c r="GS352" s="31">
        <v>2</v>
      </c>
      <c r="GU352" s="31">
        <v>2</v>
      </c>
      <c r="GW352" s="31">
        <v>2</v>
      </c>
      <c r="HA352" s="31">
        <v>2</v>
      </c>
      <c r="HB352" s="31" t="s">
        <v>355</v>
      </c>
      <c r="HM352" s="31">
        <v>2</v>
      </c>
      <c r="HP352" s="31">
        <v>2</v>
      </c>
      <c r="HQ352" s="31">
        <v>2</v>
      </c>
      <c r="HR352" s="31">
        <v>2</v>
      </c>
      <c r="HS352" s="31">
        <v>2</v>
      </c>
      <c r="HT352" s="31">
        <v>2</v>
      </c>
      <c r="HU352" s="31">
        <v>2</v>
      </c>
      <c r="HV352" s="31">
        <v>2</v>
      </c>
      <c r="HZ352" s="31">
        <v>2</v>
      </c>
      <c r="IA352" s="31">
        <v>2</v>
      </c>
      <c r="IB352" s="31">
        <v>2</v>
      </c>
      <c r="IC352" s="31">
        <v>2</v>
      </c>
      <c r="ID352" s="31">
        <v>2</v>
      </c>
      <c r="IE352" s="31">
        <v>2</v>
      </c>
      <c r="IF352" s="31">
        <v>2</v>
      </c>
      <c r="IJ352" s="31">
        <v>1</v>
      </c>
      <c r="IK352" s="31">
        <v>1</v>
      </c>
      <c r="IL352" s="31">
        <v>2</v>
      </c>
      <c r="IM352" s="31">
        <v>2</v>
      </c>
      <c r="IN352" s="31">
        <v>2</v>
      </c>
      <c r="IO352" s="31">
        <v>2</v>
      </c>
      <c r="IP352" s="31">
        <v>2</v>
      </c>
      <c r="IQ352" s="31" t="s">
        <v>1896</v>
      </c>
      <c r="IT352" s="31">
        <v>2</v>
      </c>
      <c r="IU352" s="31">
        <v>2</v>
      </c>
      <c r="IV352" s="31">
        <v>2</v>
      </c>
      <c r="IW352" s="31">
        <v>2</v>
      </c>
      <c r="IX352" s="31">
        <v>2</v>
      </c>
      <c r="IY352" s="31">
        <v>2</v>
      </c>
      <c r="IZ352" s="31">
        <v>2</v>
      </c>
      <c r="JD352" s="31">
        <v>2</v>
      </c>
      <c r="JE352" s="31">
        <v>2</v>
      </c>
      <c r="JF352" s="31">
        <v>2</v>
      </c>
      <c r="JG352" s="31">
        <v>2</v>
      </c>
      <c r="JH352" s="31">
        <v>2</v>
      </c>
      <c r="JI352" s="31">
        <v>2</v>
      </c>
      <c r="JJ352" s="31">
        <v>2</v>
      </c>
      <c r="JZ352" s="31">
        <v>2</v>
      </c>
      <c r="KA352" s="31" t="s">
        <v>1861</v>
      </c>
      <c r="KB352" s="31">
        <v>72</v>
      </c>
      <c r="KC352" s="31">
        <v>1</v>
      </c>
      <c r="LC352" s="31">
        <v>2</v>
      </c>
      <c r="LE352" s="31" t="s">
        <v>364</v>
      </c>
      <c r="LF352" s="31">
        <v>2</v>
      </c>
      <c r="LG352" s="31">
        <v>2</v>
      </c>
      <c r="LH352" s="31">
        <v>2</v>
      </c>
      <c r="LI352" s="31">
        <v>2</v>
      </c>
      <c r="LK352" s="31">
        <v>2</v>
      </c>
      <c r="LM352" s="31">
        <v>2</v>
      </c>
      <c r="LO352" s="31">
        <v>2</v>
      </c>
      <c r="LQ352" s="31">
        <v>2</v>
      </c>
      <c r="LS352" s="31">
        <v>2</v>
      </c>
      <c r="LU352" s="31">
        <v>2</v>
      </c>
      <c r="LW352" s="31">
        <v>2</v>
      </c>
      <c r="LY352" s="31">
        <v>2</v>
      </c>
      <c r="MA352" s="31">
        <v>2</v>
      </c>
      <c r="MC352" s="31">
        <v>2</v>
      </c>
      <c r="ME352" s="31">
        <v>2</v>
      </c>
      <c r="MG352" s="31">
        <v>2</v>
      </c>
      <c r="MI352" s="31">
        <v>2</v>
      </c>
      <c r="MK352" s="31">
        <v>2</v>
      </c>
      <c r="MM352" s="31">
        <v>2</v>
      </c>
      <c r="MO352" s="31">
        <v>2</v>
      </c>
      <c r="MQ352" s="31">
        <v>2</v>
      </c>
      <c r="MS352" s="31">
        <v>2</v>
      </c>
      <c r="MU352" s="31">
        <v>2</v>
      </c>
      <c r="MW352" s="31">
        <v>2</v>
      </c>
      <c r="MY352" s="31" t="s">
        <v>355</v>
      </c>
      <c r="NA352" s="31">
        <v>2</v>
      </c>
      <c r="NC352" s="31">
        <v>2</v>
      </c>
      <c r="NE352" s="31">
        <v>2</v>
      </c>
      <c r="NG352" s="31">
        <v>2</v>
      </c>
      <c r="NI352" s="31">
        <v>2</v>
      </c>
      <c r="NK352" s="31">
        <v>2</v>
      </c>
      <c r="NM352" s="31">
        <v>2</v>
      </c>
      <c r="NO352" s="31">
        <v>2</v>
      </c>
      <c r="NQ352" s="31">
        <v>2</v>
      </c>
      <c r="NS352" s="31">
        <v>2</v>
      </c>
      <c r="NU352" s="31">
        <v>2</v>
      </c>
      <c r="NW352" s="31">
        <v>2</v>
      </c>
      <c r="NY352" s="31">
        <v>2</v>
      </c>
      <c r="OA352" s="31">
        <v>2</v>
      </c>
      <c r="OC352" s="31">
        <v>2</v>
      </c>
      <c r="OE352" s="31">
        <v>2</v>
      </c>
      <c r="OG352" s="31">
        <v>2</v>
      </c>
      <c r="OI352" s="31">
        <v>2</v>
      </c>
      <c r="OK352" s="31">
        <v>2</v>
      </c>
      <c r="OM352" s="31">
        <v>2</v>
      </c>
      <c r="OO352" s="31">
        <v>2</v>
      </c>
      <c r="OQ352" s="31" t="s">
        <v>355</v>
      </c>
      <c r="OS352" s="31">
        <v>2</v>
      </c>
      <c r="OU352" s="31">
        <v>2</v>
      </c>
      <c r="OW352" s="31">
        <v>2</v>
      </c>
      <c r="OY352" s="31">
        <v>2</v>
      </c>
      <c r="PA352" s="31">
        <v>2</v>
      </c>
      <c r="PC352" s="31">
        <v>2</v>
      </c>
      <c r="PE352" s="31">
        <v>2</v>
      </c>
      <c r="PG352" s="31">
        <v>2</v>
      </c>
      <c r="PI352" s="31">
        <v>2</v>
      </c>
      <c r="PK352" s="31">
        <v>2</v>
      </c>
      <c r="PM352" s="31">
        <v>2</v>
      </c>
      <c r="PO352" s="31">
        <v>2</v>
      </c>
      <c r="PQ352" s="31">
        <v>2</v>
      </c>
      <c r="PS352" s="31">
        <v>2</v>
      </c>
      <c r="PU352" s="31">
        <v>2</v>
      </c>
      <c r="PW352" s="31">
        <v>2</v>
      </c>
      <c r="PY352" s="31">
        <v>2</v>
      </c>
      <c r="QA352" s="31">
        <v>2</v>
      </c>
      <c r="QC352" s="31">
        <v>2</v>
      </c>
      <c r="QE352" s="31">
        <v>2</v>
      </c>
      <c r="QG352" s="31">
        <v>2</v>
      </c>
      <c r="QI352" s="31" t="s">
        <v>355</v>
      </c>
      <c r="QK352" s="31">
        <v>2</v>
      </c>
      <c r="QL352" s="31">
        <v>2</v>
      </c>
      <c r="QM352" s="31">
        <v>2</v>
      </c>
      <c r="QN352" s="31">
        <v>2</v>
      </c>
      <c r="QO352" s="31">
        <v>2</v>
      </c>
      <c r="QP352" s="31">
        <v>2</v>
      </c>
      <c r="QQ352" s="31">
        <v>2</v>
      </c>
      <c r="QR352" s="31">
        <v>2</v>
      </c>
      <c r="QS352" s="31">
        <v>2</v>
      </c>
      <c r="QT352" s="31">
        <v>2</v>
      </c>
      <c r="QU352" s="31">
        <v>2</v>
      </c>
      <c r="QV352" s="31">
        <v>2</v>
      </c>
      <c r="QW352" s="31">
        <v>2</v>
      </c>
      <c r="QX352" s="31">
        <v>2</v>
      </c>
      <c r="QY352" s="31">
        <v>2</v>
      </c>
      <c r="QZ352" s="31">
        <v>2</v>
      </c>
      <c r="RA352" s="31">
        <v>2</v>
      </c>
      <c r="RB352" s="31">
        <v>2</v>
      </c>
      <c r="RC352" s="31">
        <v>2</v>
      </c>
      <c r="RD352" s="31">
        <v>2</v>
      </c>
      <c r="RE352" s="31">
        <v>2</v>
      </c>
      <c r="RF352" s="31">
        <v>2</v>
      </c>
      <c r="RG352" s="31">
        <v>2</v>
      </c>
      <c r="RH352" s="31">
        <v>2</v>
      </c>
      <c r="RI352" s="31">
        <v>1</v>
      </c>
      <c r="RJ352" s="31">
        <v>2</v>
      </c>
      <c r="RK352" s="31">
        <v>2</v>
      </c>
      <c r="RL352" s="31">
        <v>2</v>
      </c>
      <c r="RM352" s="31">
        <v>2</v>
      </c>
      <c r="RN352" s="31">
        <v>2</v>
      </c>
      <c r="RO352" s="31">
        <v>2</v>
      </c>
      <c r="RP352" s="31">
        <v>2</v>
      </c>
      <c r="RQ352" s="31">
        <v>2</v>
      </c>
      <c r="RR352" s="31">
        <v>2</v>
      </c>
      <c r="RS352" s="31">
        <v>2</v>
      </c>
      <c r="RT352" s="31" t="s">
        <v>384</v>
      </c>
      <c r="RU352" s="31" t="s">
        <v>384</v>
      </c>
      <c r="RX352" s="31">
        <v>2</v>
      </c>
      <c r="RY352" s="31">
        <v>1</v>
      </c>
      <c r="RZ352" s="31">
        <v>2</v>
      </c>
      <c r="SA352" s="31">
        <v>2</v>
      </c>
      <c r="SB352" s="31">
        <v>2</v>
      </c>
      <c r="SC352" s="31">
        <v>2</v>
      </c>
      <c r="SD352" s="31">
        <v>2</v>
      </c>
      <c r="SE352" s="31">
        <v>1</v>
      </c>
      <c r="SF352" s="31">
        <v>2</v>
      </c>
      <c r="SG352" s="31">
        <v>2</v>
      </c>
      <c r="SH352" s="31">
        <v>2</v>
      </c>
      <c r="SI352" s="31">
        <v>2</v>
      </c>
      <c r="SJ352" s="31">
        <v>2</v>
      </c>
      <c r="SK352" s="31">
        <v>2</v>
      </c>
      <c r="SL352" s="31">
        <v>2</v>
      </c>
      <c r="SM352" s="31" t="s">
        <v>1459</v>
      </c>
      <c r="SO352" s="31">
        <v>2</v>
      </c>
      <c r="SP352" s="31">
        <v>2</v>
      </c>
      <c r="SQ352" s="31">
        <v>2</v>
      </c>
      <c r="SR352" s="31">
        <v>1</v>
      </c>
      <c r="SS352" s="31">
        <v>1</v>
      </c>
      <c r="ST352" s="31">
        <v>1</v>
      </c>
      <c r="SU352" s="31">
        <v>1</v>
      </c>
      <c r="SV352" s="31">
        <v>2</v>
      </c>
      <c r="SW352" s="31" t="s">
        <v>1442</v>
      </c>
      <c r="SX352" s="31">
        <v>12</v>
      </c>
      <c r="SZ352" s="31">
        <v>2</v>
      </c>
      <c r="TA352" s="31">
        <v>2</v>
      </c>
      <c r="TB352" s="31">
        <v>2</v>
      </c>
      <c r="TC352" s="31">
        <v>2</v>
      </c>
      <c r="TD352" s="31">
        <v>2</v>
      </c>
      <c r="TE352" s="31">
        <v>2</v>
      </c>
      <c r="TF352" s="31">
        <v>2</v>
      </c>
      <c r="TG352" s="31">
        <v>1</v>
      </c>
      <c r="TH352" s="31" t="s">
        <v>1442</v>
      </c>
      <c r="TJ352" s="31" t="s">
        <v>1459</v>
      </c>
      <c r="TK352" s="31" t="s">
        <v>1442</v>
      </c>
      <c r="TQ352" s="31">
        <v>12</v>
      </c>
      <c r="TS352" s="31">
        <v>2</v>
      </c>
      <c r="TT352" s="31">
        <v>2</v>
      </c>
      <c r="TU352" s="31">
        <v>2</v>
      </c>
      <c r="TV352" s="31">
        <v>2</v>
      </c>
      <c r="TW352" s="31">
        <v>2</v>
      </c>
      <c r="TX352" s="31">
        <v>2</v>
      </c>
      <c r="TY352" s="31">
        <v>2</v>
      </c>
      <c r="TZ352" s="31">
        <v>1</v>
      </c>
      <c r="UA352" s="31">
        <v>1</v>
      </c>
    </row>
    <row r="353" spans="1:547" s="31" customFormat="1" ht="13.5" customHeight="1">
      <c r="A353" s="31">
        <f t="shared" si="5"/>
        <v>351</v>
      </c>
      <c r="B353" s="31">
        <v>352</v>
      </c>
      <c r="C353" s="31">
        <v>9</v>
      </c>
      <c r="D353" s="31" t="s">
        <v>1543</v>
      </c>
      <c r="E353" s="31" t="s">
        <v>1897</v>
      </c>
      <c r="H353" s="31">
        <v>42429</v>
      </c>
      <c r="I353" s="31">
        <v>15636</v>
      </c>
      <c r="J353" s="31">
        <v>1</v>
      </c>
      <c r="K353" s="31">
        <v>1</v>
      </c>
      <c r="L353" s="31">
        <v>4</v>
      </c>
      <c r="M353" s="31">
        <v>2</v>
      </c>
      <c r="N353" s="31">
        <v>3</v>
      </c>
      <c r="O353" s="31">
        <v>2</v>
      </c>
      <c r="P353" s="31">
        <v>4</v>
      </c>
      <c r="Q353" s="31">
        <v>2</v>
      </c>
      <c r="R353" s="31">
        <v>41944</v>
      </c>
      <c r="S353" s="31">
        <v>41974</v>
      </c>
      <c r="T353" s="31">
        <v>42381</v>
      </c>
      <c r="W353" s="31">
        <v>1</v>
      </c>
      <c r="X353" s="31">
        <v>2</v>
      </c>
      <c r="Y353" s="31">
        <v>2</v>
      </c>
      <c r="Z353" s="31">
        <v>2</v>
      </c>
      <c r="AA353" s="31">
        <v>2</v>
      </c>
      <c r="AB353" s="31">
        <v>2</v>
      </c>
      <c r="AC353" s="31">
        <v>2</v>
      </c>
      <c r="AD353" s="31">
        <v>2</v>
      </c>
      <c r="AE353" s="31">
        <v>2</v>
      </c>
      <c r="AF353" s="31">
        <v>1</v>
      </c>
      <c r="AG353" s="31">
        <v>2</v>
      </c>
      <c r="AH353" s="31">
        <v>1</v>
      </c>
      <c r="AI353" s="31">
        <v>6</v>
      </c>
      <c r="AJ353" s="31">
        <v>2</v>
      </c>
      <c r="AK353" s="31">
        <v>4</v>
      </c>
      <c r="AL353" s="31">
        <v>2</v>
      </c>
      <c r="AN353" s="31">
        <v>2</v>
      </c>
      <c r="AO353" s="31">
        <v>2</v>
      </c>
      <c r="AP353" s="31">
        <v>2</v>
      </c>
      <c r="AQ353" s="31">
        <v>2</v>
      </c>
      <c r="AR353" s="31">
        <v>2</v>
      </c>
      <c r="AS353" s="31">
        <v>2</v>
      </c>
      <c r="AT353" s="31">
        <v>2</v>
      </c>
      <c r="AU353" s="31">
        <v>2</v>
      </c>
      <c r="AW353" s="31">
        <v>2</v>
      </c>
      <c r="AX353" s="31">
        <v>1</v>
      </c>
      <c r="AY353" s="31">
        <v>2</v>
      </c>
      <c r="AZ353" s="31">
        <v>1</v>
      </c>
      <c r="BA353" s="31">
        <v>1</v>
      </c>
      <c r="BB353" s="31">
        <v>2</v>
      </c>
      <c r="BD353" s="31">
        <v>2</v>
      </c>
      <c r="BE353" s="31">
        <v>2</v>
      </c>
      <c r="BF353" s="31">
        <v>2</v>
      </c>
      <c r="BG353" s="31">
        <v>1</v>
      </c>
      <c r="BH353" s="31">
        <v>1</v>
      </c>
      <c r="BI353" s="31">
        <v>2</v>
      </c>
      <c r="BK353" s="31">
        <v>2</v>
      </c>
      <c r="BL353" s="31">
        <v>1</v>
      </c>
      <c r="BM353" s="31">
        <v>2</v>
      </c>
      <c r="BN353" s="31">
        <v>2</v>
      </c>
      <c r="BO353" s="31">
        <v>2</v>
      </c>
      <c r="BP353" s="31">
        <v>2</v>
      </c>
      <c r="BR353" s="31">
        <v>1</v>
      </c>
      <c r="BT353" s="31">
        <v>2</v>
      </c>
      <c r="BU353" s="31">
        <v>2</v>
      </c>
      <c r="BV353" s="31">
        <v>2</v>
      </c>
      <c r="BW353" s="31">
        <v>2</v>
      </c>
      <c r="BX353" s="31">
        <v>2</v>
      </c>
      <c r="BY353" s="31">
        <v>1</v>
      </c>
      <c r="BZ353" s="31">
        <v>2</v>
      </c>
      <c r="CA353" s="31">
        <v>2</v>
      </c>
      <c r="CB353" s="31">
        <v>2</v>
      </c>
      <c r="CC353" s="31">
        <v>2</v>
      </c>
      <c r="CD353" s="31">
        <v>1</v>
      </c>
      <c r="CH353" s="31">
        <v>1</v>
      </c>
      <c r="CM353" s="31">
        <v>13</v>
      </c>
      <c r="CN353" s="31">
        <v>7</v>
      </c>
      <c r="CO353" s="31">
        <v>12</v>
      </c>
      <c r="CP353" s="31">
        <v>5</v>
      </c>
      <c r="CQ353" s="31">
        <v>20</v>
      </c>
      <c r="CR353" s="31">
        <v>25</v>
      </c>
      <c r="DA353" s="31">
        <v>2</v>
      </c>
      <c r="DB353" s="31">
        <v>4</v>
      </c>
      <c r="DC353" s="31">
        <v>12</v>
      </c>
      <c r="DF353" s="31">
        <v>4</v>
      </c>
      <c r="DG353" s="31">
        <v>4</v>
      </c>
      <c r="DH353" s="31">
        <v>4</v>
      </c>
      <c r="DI353" s="31">
        <v>4</v>
      </c>
      <c r="DJ353" s="31">
        <v>4</v>
      </c>
      <c r="DK353" s="31">
        <v>4</v>
      </c>
      <c r="DL353" s="31">
        <v>3</v>
      </c>
      <c r="DM353" s="31">
        <v>3</v>
      </c>
      <c r="DN353" s="31">
        <v>2</v>
      </c>
      <c r="DO353" s="31">
        <v>4</v>
      </c>
      <c r="DP353" s="31">
        <v>4</v>
      </c>
      <c r="DQ353" s="31">
        <v>4</v>
      </c>
      <c r="DR353" s="31">
        <v>44</v>
      </c>
      <c r="DS353" s="31">
        <v>0.25103092783505099</v>
      </c>
      <c r="DT353" s="31">
        <v>289</v>
      </c>
      <c r="DU353" s="31">
        <v>26</v>
      </c>
      <c r="DV353" s="31">
        <v>192</v>
      </c>
      <c r="DW353" s="31" t="s">
        <v>1545</v>
      </c>
      <c r="EB353" s="31">
        <v>0.72</v>
      </c>
      <c r="EC353" s="31">
        <v>0.5</v>
      </c>
      <c r="ED353" s="31">
        <v>0.9</v>
      </c>
      <c r="EE353" s="31" t="s">
        <v>1546</v>
      </c>
      <c r="EF353" s="31">
        <v>220</v>
      </c>
      <c r="EG353" s="31">
        <v>0</v>
      </c>
      <c r="EH353" s="31">
        <v>190</v>
      </c>
      <c r="EI353" s="31" t="s">
        <v>1546</v>
      </c>
      <c r="EJ353" s="31">
        <v>43</v>
      </c>
      <c r="EK353" s="31">
        <v>45</v>
      </c>
      <c r="EM353" s="31" t="s">
        <v>1546</v>
      </c>
      <c r="EN353" s="31">
        <v>171</v>
      </c>
      <c r="EO353" s="31">
        <v>60</v>
      </c>
      <c r="EP353" s="31">
        <v>115</v>
      </c>
      <c r="EQ353" s="31" t="s">
        <v>1546</v>
      </c>
      <c r="ER353" s="31">
        <v>134</v>
      </c>
      <c r="ES353" s="31">
        <v>35</v>
      </c>
      <c r="ET353" s="31">
        <v>150</v>
      </c>
      <c r="EU353" s="31" t="s">
        <v>1546</v>
      </c>
      <c r="EV353" s="31">
        <v>1</v>
      </c>
      <c r="EW353" s="31">
        <v>2</v>
      </c>
      <c r="EX353" s="31">
        <v>2</v>
      </c>
      <c r="EY353" s="31">
        <v>2</v>
      </c>
      <c r="FC353" s="31">
        <v>1</v>
      </c>
      <c r="FD353" s="31">
        <v>81</v>
      </c>
      <c r="FE353" s="31">
        <v>83</v>
      </c>
      <c r="FF353" s="31">
        <v>0.8</v>
      </c>
      <c r="FG353" s="31">
        <v>1.34</v>
      </c>
      <c r="FH353" s="31">
        <v>46</v>
      </c>
      <c r="FK353" s="31">
        <v>1</v>
      </c>
      <c r="FL353" s="31">
        <v>2</v>
      </c>
      <c r="FM353" s="31">
        <v>1</v>
      </c>
      <c r="FN353" s="31">
        <v>1</v>
      </c>
      <c r="FO353" s="31">
        <v>2</v>
      </c>
      <c r="FP353" s="31">
        <v>2</v>
      </c>
      <c r="FQ353" s="31">
        <v>2</v>
      </c>
      <c r="FR353" s="31">
        <v>2</v>
      </c>
      <c r="FS353" s="31">
        <v>4</v>
      </c>
      <c r="FT353" s="31">
        <v>2</v>
      </c>
      <c r="FU353" s="31">
        <v>2</v>
      </c>
      <c r="FV353" s="31">
        <v>2</v>
      </c>
      <c r="FW353" s="31">
        <v>1</v>
      </c>
      <c r="FX353" s="31">
        <v>1</v>
      </c>
      <c r="FY353" s="31">
        <v>2</v>
      </c>
      <c r="GA353" s="31">
        <v>2</v>
      </c>
      <c r="GB353" s="31">
        <v>2</v>
      </c>
      <c r="GC353" s="31">
        <v>2</v>
      </c>
      <c r="GE353" s="31">
        <v>2</v>
      </c>
      <c r="GH353" s="31">
        <v>2</v>
      </c>
      <c r="GJ353" s="31">
        <v>2</v>
      </c>
      <c r="GL353" s="31">
        <v>2</v>
      </c>
      <c r="GO353" s="31">
        <v>2</v>
      </c>
      <c r="GQ353" s="31">
        <v>1</v>
      </c>
      <c r="GS353" s="31">
        <v>2</v>
      </c>
      <c r="GU353" s="31">
        <v>2</v>
      </c>
      <c r="GW353" s="31">
        <v>2</v>
      </c>
      <c r="HA353" s="31">
        <v>2</v>
      </c>
      <c r="HB353" s="31" t="s">
        <v>355</v>
      </c>
      <c r="HM353" s="31">
        <v>2</v>
      </c>
      <c r="HP353" s="31">
        <v>2</v>
      </c>
      <c r="HQ353" s="31">
        <v>2</v>
      </c>
      <c r="HR353" s="31">
        <v>2</v>
      </c>
      <c r="HS353" s="31">
        <v>2</v>
      </c>
      <c r="HT353" s="31">
        <v>2</v>
      </c>
      <c r="HU353" s="31">
        <v>2</v>
      </c>
      <c r="HV353" s="31">
        <v>2</v>
      </c>
      <c r="HZ353" s="31">
        <v>2</v>
      </c>
      <c r="IA353" s="31">
        <v>2</v>
      </c>
      <c r="IB353" s="31">
        <v>2</v>
      </c>
      <c r="IC353" s="31">
        <v>2</v>
      </c>
      <c r="ID353" s="31">
        <v>2</v>
      </c>
      <c r="IE353" s="31">
        <v>2</v>
      </c>
      <c r="IF353" s="31">
        <v>2</v>
      </c>
      <c r="IJ353" s="31">
        <v>2</v>
      </c>
      <c r="IK353" s="31">
        <v>2</v>
      </c>
      <c r="IL353" s="31">
        <v>2</v>
      </c>
      <c r="IM353" s="31">
        <v>2</v>
      </c>
      <c r="IN353" s="31">
        <v>2</v>
      </c>
      <c r="IO353" s="31">
        <v>2</v>
      </c>
      <c r="IP353" s="31">
        <v>2</v>
      </c>
      <c r="IT353" s="31">
        <v>2</v>
      </c>
      <c r="IU353" s="31">
        <v>2</v>
      </c>
      <c r="IV353" s="31">
        <v>2</v>
      </c>
      <c r="IW353" s="31">
        <v>2</v>
      </c>
      <c r="IX353" s="31">
        <v>2</v>
      </c>
      <c r="IY353" s="31">
        <v>2</v>
      </c>
      <c r="IZ353" s="31">
        <v>2</v>
      </c>
      <c r="JD353" s="31">
        <v>2</v>
      </c>
      <c r="JE353" s="31">
        <v>2</v>
      </c>
      <c r="JF353" s="31">
        <v>2</v>
      </c>
      <c r="JG353" s="31">
        <v>2</v>
      </c>
      <c r="JH353" s="31">
        <v>2</v>
      </c>
      <c r="JI353" s="31">
        <v>2</v>
      </c>
      <c r="JJ353" s="31">
        <v>2</v>
      </c>
      <c r="JZ353" s="31">
        <v>2</v>
      </c>
      <c r="KA353" s="31" t="s">
        <v>1447</v>
      </c>
      <c r="KB353" s="31">
        <v>81</v>
      </c>
      <c r="KC353" s="31">
        <v>2</v>
      </c>
      <c r="KD353" s="31" t="s">
        <v>1563</v>
      </c>
      <c r="KE353" s="31">
        <v>82</v>
      </c>
      <c r="LA353" s="31" t="s">
        <v>375</v>
      </c>
      <c r="LB353" s="31" t="s">
        <v>365</v>
      </c>
      <c r="LC353" s="31">
        <v>2</v>
      </c>
      <c r="LE353" s="31" t="s">
        <v>375</v>
      </c>
      <c r="LF353" s="31">
        <v>2</v>
      </c>
      <c r="LG353" s="31">
        <v>2</v>
      </c>
      <c r="LH353" s="31">
        <v>2</v>
      </c>
      <c r="LI353" s="31">
        <v>2</v>
      </c>
      <c r="LK353" s="31">
        <v>2</v>
      </c>
      <c r="LM353" s="31">
        <v>2</v>
      </c>
      <c r="LO353" s="31">
        <v>2</v>
      </c>
      <c r="LQ353" s="31">
        <v>2</v>
      </c>
      <c r="LS353" s="31">
        <v>2</v>
      </c>
      <c r="LU353" s="31">
        <v>2</v>
      </c>
      <c r="LW353" s="31">
        <v>2</v>
      </c>
      <c r="LY353" s="31">
        <v>2</v>
      </c>
      <c r="MA353" s="31">
        <v>2</v>
      </c>
      <c r="MC353" s="31">
        <v>2</v>
      </c>
      <c r="ME353" s="31">
        <v>2</v>
      </c>
      <c r="MG353" s="31">
        <v>2</v>
      </c>
      <c r="MI353" s="31">
        <v>2</v>
      </c>
      <c r="MK353" s="31">
        <v>2</v>
      </c>
      <c r="MM353" s="31">
        <v>2</v>
      </c>
      <c r="MO353" s="31">
        <v>2</v>
      </c>
      <c r="MQ353" s="31">
        <v>2</v>
      </c>
      <c r="MS353" s="31">
        <v>2</v>
      </c>
      <c r="MU353" s="31">
        <v>2</v>
      </c>
      <c r="MW353" s="31">
        <v>2</v>
      </c>
      <c r="MY353" s="31" t="s">
        <v>355</v>
      </c>
      <c r="NA353" s="31">
        <v>2</v>
      </c>
      <c r="NC353" s="31">
        <v>2</v>
      </c>
      <c r="NE353" s="31">
        <v>2</v>
      </c>
      <c r="NG353" s="31">
        <v>2</v>
      </c>
      <c r="NI353" s="31">
        <v>2</v>
      </c>
      <c r="NK353" s="31">
        <v>2</v>
      </c>
      <c r="NM353" s="31">
        <v>2</v>
      </c>
      <c r="NO353" s="31">
        <v>2</v>
      </c>
      <c r="NQ353" s="31">
        <v>2</v>
      </c>
      <c r="NS353" s="31">
        <v>2</v>
      </c>
      <c r="NU353" s="31">
        <v>2</v>
      </c>
      <c r="NW353" s="31">
        <v>2</v>
      </c>
      <c r="NY353" s="31">
        <v>2</v>
      </c>
      <c r="OA353" s="31">
        <v>2</v>
      </c>
      <c r="OC353" s="31">
        <v>2</v>
      </c>
      <c r="OE353" s="31">
        <v>2</v>
      </c>
      <c r="OG353" s="31">
        <v>2</v>
      </c>
      <c r="OI353" s="31">
        <v>2</v>
      </c>
      <c r="OK353" s="31">
        <v>2</v>
      </c>
      <c r="OM353" s="31">
        <v>2</v>
      </c>
      <c r="OO353" s="31">
        <v>2</v>
      </c>
      <c r="OQ353" s="31" t="s">
        <v>355</v>
      </c>
      <c r="OS353" s="31">
        <v>2</v>
      </c>
      <c r="OU353" s="31">
        <v>2</v>
      </c>
      <c r="OW353" s="31">
        <v>2</v>
      </c>
      <c r="OY353" s="31">
        <v>2</v>
      </c>
      <c r="PA353" s="31">
        <v>2</v>
      </c>
      <c r="PC353" s="31">
        <v>2</v>
      </c>
      <c r="PE353" s="31">
        <v>2</v>
      </c>
      <c r="PG353" s="31">
        <v>2</v>
      </c>
      <c r="PI353" s="31">
        <v>2</v>
      </c>
      <c r="PK353" s="31">
        <v>2</v>
      </c>
      <c r="PM353" s="31">
        <v>2</v>
      </c>
      <c r="PO353" s="31">
        <v>2</v>
      </c>
      <c r="PQ353" s="31">
        <v>2</v>
      </c>
      <c r="PS353" s="31">
        <v>2</v>
      </c>
      <c r="PU353" s="31">
        <v>2</v>
      </c>
      <c r="PW353" s="31">
        <v>2</v>
      </c>
      <c r="PY353" s="31">
        <v>2</v>
      </c>
      <c r="QA353" s="31">
        <v>2</v>
      </c>
      <c r="QC353" s="31">
        <v>2</v>
      </c>
      <c r="QE353" s="31">
        <v>2</v>
      </c>
      <c r="QG353" s="31">
        <v>2</v>
      </c>
      <c r="QI353" s="31" t="s">
        <v>355</v>
      </c>
      <c r="QK353" s="31">
        <v>2</v>
      </c>
      <c r="QL353" s="31">
        <v>2</v>
      </c>
      <c r="QM353" s="31">
        <v>2</v>
      </c>
      <c r="QN353" s="31">
        <v>2</v>
      </c>
      <c r="QO353" s="31">
        <v>2</v>
      </c>
      <c r="QP353" s="31">
        <v>2</v>
      </c>
      <c r="QQ353" s="31">
        <v>2</v>
      </c>
      <c r="QR353" s="31">
        <v>2</v>
      </c>
      <c r="QS353" s="31">
        <v>2</v>
      </c>
      <c r="QT353" s="31">
        <v>2</v>
      </c>
      <c r="QU353" s="31">
        <v>2</v>
      </c>
      <c r="QV353" s="31">
        <v>2</v>
      </c>
      <c r="QW353" s="31">
        <v>2</v>
      </c>
      <c r="QX353" s="31">
        <v>2</v>
      </c>
      <c r="QY353" s="31">
        <v>2</v>
      </c>
      <c r="QZ353" s="31">
        <v>2</v>
      </c>
      <c r="RA353" s="31">
        <v>2</v>
      </c>
      <c r="RB353" s="31">
        <v>2</v>
      </c>
      <c r="RC353" s="31">
        <v>1</v>
      </c>
      <c r="RD353" s="31">
        <v>2</v>
      </c>
      <c r="RE353" s="31">
        <v>2</v>
      </c>
      <c r="RF353" s="31">
        <v>2</v>
      </c>
      <c r="RG353" s="31">
        <v>2</v>
      </c>
      <c r="RH353" s="31">
        <v>2</v>
      </c>
      <c r="RI353" s="31">
        <v>1</v>
      </c>
      <c r="RJ353" s="31">
        <v>2</v>
      </c>
      <c r="RK353" s="31">
        <v>2</v>
      </c>
      <c r="RL353" s="31">
        <v>2</v>
      </c>
      <c r="RM353" s="31">
        <v>2</v>
      </c>
      <c r="RN353" s="31">
        <v>2</v>
      </c>
      <c r="RO353" s="31">
        <v>2</v>
      </c>
      <c r="RP353" s="31">
        <v>2</v>
      </c>
      <c r="RQ353" s="31">
        <v>2</v>
      </c>
      <c r="RR353" s="31">
        <v>1</v>
      </c>
      <c r="RS353" s="31">
        <v>2</v>
      </c>
      <c r="RT353" s="31" t="s">
        <v>362</v>
      </c>
      <c r="RU353" s="31" t="s">
        <v>1898</v>
      </c>
      <c r="RX353" s="31">
        <v>4</v>
      </c>
      <c r="RY353" s="31">
        <v>2</v>
      </c>
      <c r="RZ353" s="31">
        <v>2</v>
      </c>
      <c r="SA353" s="31">
        <v>2</v>
      </c>
      <c r="SB353" s="31">
        <v>2</v>
      </c>
      <c r="SC353" s="31">
        <v>2</v>
      </c>
      <c r="SD353" s="31">
        <v>4</v>
      </c>
      <c r="SE353" s="31">
        <v>2</v>
      </c>
      <c r="SF353" s="31">
        <v>2</v>
      </c>
      <c r="SG353" s="31">
        <v>2</v>
      </c>
      <c r="SH353" s="31">
        <v>2</v>
      </c>
      <c r="SI353" s="31">
        <v>2</v>
      </c>
      <c r="SJ353" s="31">
        <v>1</v>
      </c>
      <c r="SK353" s="31">
        <v>2</v>
      </c>
      <c r="SL353" s="31">
        <v>2</v>
      </c>
      <c r="SM353" s="31" t="s">
        <v>1550</v>
      </c>
      <c r="SO353" s="31">
        <v>2</v>
      </c>
      <c r="SP353" s="31">
        <v>2</v>
      </c>
      <c r="SQ353" s="31">
        <v>2</v>
      </c>
      <c r="SR353" s="31">
        <v>2</v>
      </c>
      <c r="SS353" s="31">
        <v>2</v>
      </c>
      <c r="ST353" s="31">
        <v>2</v>
      </c>
      <c r="SU353" s="31">
        <v>1</v>
      </c>
      <c r="SV353" s="31">
        <v>2</v>
      </c>
      <c r="SW353" s="31" t="s">
        <v>1442</v>
      </c>
      <c r="SX353" s="31">
        <v>12</v>
      </c>
      <c r="SZ353" s="31">
        <v>2</v>
      </c>
      <c r="TA353" s="31">
        <v>2</v>
      </c>
      <c r="TB353" s="31">
        <v>2</v>
      </c>
      <c r="TC353" s="31">
        <v>2</v>
      </c>
      <c r="TD353" s="31">
        <v>2</v>
      </c>
      <c r="TE353" s="31">
        <v>2</v>
      </c>
      <c r="TF353" s="31">
        <v>2</v>
      </c>
      <c r="TG353" s="31">
        <v>2</v>
      </c>
      <c r="TH353" s="31" t="s">
        <v>1442</v>
      </c>
      <c r="TJ353" s="31" t="s">
        <v>1550</v>
      </c>
      <c r="TK353" s="31" t="s">
        <v>1442</v>
      </c>
      <c r="TL353" s="31" t="s">
        <v>1442</v>
      </c>
      <c r="TQ353" s="31">
        <v>13</v>
      </c>
      <c r="TS353" s="31">
        <v>2</v>
      </c>
      <c r="TT353" s="31">
        <v>2</v>
      </c>
      <c r="TU353" s="31">
        <v>2</v>
      </c>
      <c r="TV353" s="31">
        <v>2</v>
      </c>
      <c r="TW353" s="31">
        <v>2</v>
      </c>
      <c r="TX353" s="31">
        <v>2</v>
      </c>
      <c r="TY353" s="31">
        <v>2</v>
      </c>
      <c r="TZ353" s="31">
        <v>1</v>
      </c>
      <c r="UA353" s="31">
        <v>1</v>
      </c>
    </row>
    <row r="354" spans="1:547" s="31" customFormat="1" ht="13.5" customHeight="1">
      <c r="A354" s="31">
        <f t="shared" si="5"/>
        <v>352</v>
      </c>
      <c r="B354" s="31">
        <v>353</v>
      </c>
      <c r="C354" s="31">
        <v>10</v>
      </c>
      <c r="D354" s="31" t="s">
        <v>1543</v>
      </c>
      <c r="E354" s="31" t="s">
        <v>1899</v>
      </c>
      <c r="H354" s="31">
        <v>42429</v>
      </c>
      <c r="I354" s="31">
        <v>42462</v>
      </c>
      <c r="J354" s="31">
        <v>1</v>
      </c>
      <c r="K354" s="31">
        <v>1</v>
      </c>
      <c r="L354" s="31">
        <v>1</v>
      </c>
      <c r="M354" s="31">
        <v>1</v>
      </c>
      <c r="N354" s="31">
        <v>1</v>
      </c>
      <c r="O354" s="31">
        <v>1</v>
      </c>
      <c r="P354" s="31">
        <v>1</v>
      </c>
      <c r="Q354" s="31">
        <v>1</v>
      </c>
      <c r="R354" s="31">
        <v>42095</v>
      </c>
      <c r="S354" s="31">
        <v>42248</v>
      </c>
      <c r="T354" s="31">
        <v>42278</v>
      </c>
      <c r="W354" s="31">
        <v>2</v>
      </c>
      <c r="X354" s="31">
        <v>1</v>
      </c>
      <c r="Y354" s="31">
        <v>2</v>
      </c>
      <c r="Z354" s="31">
        <v>2</v>
      </c>
      <c r="AA354" s="31">
        <v>2</v>
      </c>
      <c r="AB354" s="31">
        <v>2</v>
      </c>
      <c r="AC354" s="31">
        <v>2</v>
      </c>
      <c r="AD354" s="31">
        <v>1</v>
      </c>
      <c r="AE354" s="31">
        <v>1</v>
      </c>
      <c r="AH354" s="31">
        <v>1</v>
      </c>
      <c r="AI354" s="31">
        <v>6</v>
      </c>
      <c r="AJ354" s="31">
        <v>2</v>
      </c>
      <c r="AK354" s="31">
        <v>4</v>
      </c>
      <c r="AL354" s="31">
        <v>2</v>
      </c>
      <c r="AN354" s="31">
        <v>1</v>
      </c>
      <c r="AO354" s="31">
        <v>2</v>
      </c>
      <c r="AP354" s="31">
        <v>1</v>
      </c>
      <c r="AQ354" s="31">
        <v>2</v>
      </c>
      <c r="AR354" s="31">
        <v>1</v>
      </c>
      <c r="AS354" s="31">
        <v>2</v>
      </c>
      <c r="AT354" s="31">
        <v>2</v>
      </c>
      <c r="AU354" s="31">
        <v>2</v>
      </c>
      <c r="AW354" s="31">
        <v>1</v>
      </c>
      <c r="AX354" s="31">
        <v>1</v>
      </c>
      <c r="AY354" s="31">
        <v>1</v>
      </c>
      <c r="AZ354" s="31">
        <v>1</v>
      </c>
      <c r="BA354" s="31">
        <v>1</v>
      </c>
      <c r="BB354" s="31">
        <v>2</v>
      </c>
      <c r="BD354" s="31">
        <v>1</v>
      </c>
      <c r="BE354" s="31">
        <v>2</v>
      </c>
      <c r="BF354" s="31">
        <v>1</v>
      </c>
      <c r="BG354" s="31">
        <v>1</v>
      </c>
      <c r="BH354" s="31">
        <v>1</v>
      </c>
      <c r="BI354" s="31">
        <v>2</v>
      </c>
      <c r="BK354" s="31">
        <v>1</v>
      </c>
      <c r="BL354" s="31">
        <v>2</v>
      </c>
      <c r="BM354" s="31">
        <v>2</v>
      </c>
      <c r="BN354" s="31">
        <v>2</v>
      </c>
      <c r="BO354" s="31">
        <v>2</v>
      </c>
      <c r="BP354" s="31">
        <v>1</v>
      </c>
      <c r="BQ354" s="31">
        <v>1</v>
      </c>
      <c r="BT354" s="31">
        <v>2</v>
      </c>
      <c r="BU354" s="31">
        <v>2</v>
      </c>
      <c r="BV354" s="31">
        <v>2</v>
      </c>
      <c r="BW354" s="31">
        <v>2</v>
      </c>
      <c r="BX354" s="31">
        <v>2</v>
      </c>
      <c r="BY354" s="31">
        <v>1</v>
      </c>
      <c r="BZ354" s="31">
        <v>2</v>
      </c>
      <c r="CA354" s="31">
        <v>2</v>
      </c>
      <c r="CB354" s="31">
        <v>2</v>
      </c>
      <c r="CC354" s="31">
        <v>2</v>
      </c>
      <c r="CD354" s="31">
        <v>1</v>
      </c>
      <c r="CH354" s="31">
        <v>1</v>
      </c>
      <c r="CM354" s="31">
        <v>1</v>
      </c>
      <c r="CN354" s="31">
        <v>17</v>
      </c>
      <c r="CO354" s="31">
        <v>23</v>
      </c>
      <c r="DA354" s="31">
        <v>1</v>
      </c>
      <c r="DB354" s="31">
        <v>4</v>
      </c>
      <c r="DC354" s="31">
        <v>2</v>
      </c>
      <c r="DF354" s="31">
        <v>3</v>
      </c>
      <c r="DG354" s="31">
        <v>3</v>
      </c>
      <c r="DH354" s="31">
        <v>3</v>
      </c>
      <c r="DI354" s="31">
        <v>4</v>
      </c>
      <c r="DJ354" s="31">
        <v>4</v>
      </c>
      <c r="DK354" s="31">
        <v>3</v>
      </c>
      <c r="DL354" s="31">
        <v>3</v>
      </c>
      <c r="DM354" s="31">
        <v>2</v>
      </c>
      <c r="DN354" s="31">
        <v>1</v>
      </c>
      <c r="DO354" s="31">
        <v>3</v>
      </c>
      <c r="DP354" s="31">
        <v>4</v>
      </c>
      <c r="DQ354" s="31">
        <v>4</v>
      </c>
      <c r="DR354" s="31">
        <v>37</v>
      </c>
      <c r="DS354" s="31">
        <v>1.0024326347305299</v>
      </c>
      <c r="DT354" s="31">
        <v>154</v>
      </c>
      <c r="DU354" s="31">
        <v>26</v>
      </c>
      <c r="DV354" s="31">
        <v>192</v>
      </c>
      <c r="DW354" s="31" t="s">
        <v>1545</v>
      </c>
      <c r="DX354" s="31">
        <v>4.25</v>
      </c>
      <c r="DY354" s="31">
        <v>3.5</v>
      </c>
      <c r="DZ354" s="31">
        <v>5.5</v>
      </c>
      <c r="EA354" s="31" t="s">
        <v>1558</v>
      </c>
      <c r="EB354" s="31">
        <v>0.5</v>
      </c>
      <c r="EC354" s="31">
        <v>0.55000000000000004</v>
      </c>
      <c r="ED354" s="31">
        <v>1.8</v>
      </c>
      <c r="EE354" s="31" t="s">
        <v>1546</v>
      </c>
      <c r="EV354" s="31">
        <v>2</v>
      </c>
      <c r="EW354" s="31">
        <v>2</v>
      </c>
      <c r="EX354" s="31">
        <v>2</v>
      </c>
      <c r="EY354" s="31">
        <v>2</v>
      </c>
      <c r="EZ354" s="31">
        <v>1</v>
      </c>
      <c r="FC354" s="31">
        <v>1</v>
      </c>
      <c r="FD354" s="31">
        <v>47</v>
      </c>
      <c r="FE354" s="31">
        <v>44</v>
      </c>
      <c r="FF354" s="31">
        <v>0.28000000000000003</v>
      </c>
      <c r="FG354" s="31">
        <v>0.17</v>
      </c>
      <c r="FH354" s="31">
        <v>28</v>
      </c>
      <c r="FK354" s="31">
        <v>1</v>
      </c>
      <c r="FL354" s="31">
        <v>2</v>
      </c>
      <c r="FM354" s="31">
        <v>1</v>
      </c>
      <c r="FN354" s="31">
        <v>2</v>
      </c>
      <c r="FO354" s="31">
        <v>2</v>
      </c>
      <c r="FP354" s="31">
        <v>2</v>
      </c>
      <c r="FQ354" s="31">
        <v>2</v>
      </c>
      <c r="FR354" s="31">
        <v>2</v>
      </c>
      <c r="FS354" s="31">
        <v>4</v>
      </c>
      <c r="FT354" s="31">
        <v>2</v>
      </c>
      <c r="FU354" s="31">
        <v>2</v>
      </c>
      <c r="FV354" s="31">
        <v>2</v>
      </c>
      <c r="FW354" s="31">
        <v>1</v>
      </c>
      <c r="FX354" s="31">
        <v>1</v>
      </c>
      <c r="FY354" s="31">
        <v>2</v>
      </c>
      <c r="GA354" s="31">
        <v>2</v>
      </c>
      <c r="GB354" s="31">
        <v>2</v>
      </c>
      <c r="GC354" s="31">
        <v>2</v>
      </c>
      <c r="GE354" s="31">
        <v>2</v>
      </c>
      <c r="GH354" s="31">
        <v>2</v>
      </c>
      <c r="GJ354" s="31">
        <v>2</v>
      </c>
      <c r="GL354" s="31">
        <v>1</v>
      </c>
      <c r="GM354" s="31">
        <v>42278</v>
      </c>
      <c r="GO354" s="31">
        <v>2</v>
      </c>
      <c r="GQ354" s="31">
        <v>2</v>
      </c>
      <c r="GS354" s="31">
        <v>2</v>
      </c>
      <c r="GU354" s="31">
        <v>2</v>
      </c>
      <c r="GW354" s="31">
        <v>2</v>
      </c>
      <c r="HA354" s="31">
        <v>1</v>
      </c>
      <c r="HB354" s="31" t="s">
        <v>355</v>
      </c>
      <c r="HM354" s="31">
        <v>2</v>
      </c>
      <c r="HP354" s="31">
        <v>2</v>
      </c>
      <c r="HQ354" s="31">
        <v>2</v>
      </c>
      <c r="HR354" s="31">
        <v>2</v>
      </c>
      <c r="HS354" s="31">
        <v>2</v>
      </c>
      <c r="HT354" s="31">
        <v>2</v>
      </c>
      <c r="HU354" s="31">
        <v>2</v>
      </c>
      <c r="HV354" s="31">
        <v>2</v>
      </c>
      <c r="HZ354" s="31">
        <v>2</v>
      </c>
      <c r="IA354" s="31">
        <v>2</v>
      </c>
      <c r="IB354" s="31">
        <v>2</v>
      </c>
      <c r="IC354" s="31">
        <v>2</v>
      </c>
      <c r="ID354" s="31">
        <v>2</v>
      </c>
      <c r="IE354" s="31">
        <v>2</v>
      </c>
      <c r="IF354" s="31">
        <v>2</v>
      </c>
      <c r="IJ354" s="31">
        <v>2</v>
      </c>
      <c r="IK354" s="31">
        <v>2</v>
      </c>
      <c r="IL354" s="31">
        <v>2</v>
      </c>
      <c r="IM354" s="31">
        <v>2</v>
      </c>
      <c r="IN354" s="31">
        <v>2</v>
      </c>
      <c r="IO354" s="31">
        <v>2</v>
      </c>
      <c r="IP354" s="31">
        <v>2</v>
      </c>
      <c r="IT354" s="31">
        <v>2</v>
      </c>
      <c r="IU354" s="31">
        <v>2</v>
      </c>
      <c r="IV354" s="31">
        <v>2</v>
      </c>
      <c r="IW354" s="31">
        <v>2</v>
      </c>
      <c r="IX354" s="31">
        <v>2</v>
      </c>
      <c r="IY354" s="31">
        <v>2</v>
      </c>
      <c r="IZ354" s="31">
        <v>2</v>
      </c>
      <c r="JD354" s="31">
        <v>2</v>
      </c>
      <c r="JE354" s="31">
        <v>2</v>
      </c>
      <c r="JF354" s="31">
        <v>2</v>
      </c>
      <c r="JG354" s="31">
        <v>2</v>
      </c>
      <c r="JH354" s="31">
        <v>2</v>
      </c>
      <c r="JI354" s="31">
        <v>2</v>
      </c>
      <c r="JJ354" s="31">
        <v>2</v>
      </c>
      <c r="JZ354" s="31">
        <v>2</v>
      </c>
      <c r="KA354" s="31" t="s">
        <v>1563</v>
      </c>
      <c r="KB354" s="31">
        <v>83</v>
      </c>
      <c r="KC354" s="31">
        <v>2</v>
      </c>
      <c r="KD354" s="31" t="s">
        <v>1563</v>
      </c>
      <c r="KE354" s="31">
        <v>86</v>
      </c>
      <c r="LC354" s="31">
        <v>2</v>
      </c>
      <c r="LE354" s="31" t="s">
        <v>360</v>
      </c>
      <c r="LF354" s="31">
        <v>2</v>
      </c>
      <c r="LG354" s="31">
        <v>2</v>
      </c>
      <c r="LH354" s="31">
        <v>2</v>
      </c>
      <c r="LI354" s="31">
        <v>2</v>
      </c>
      <c r="LK354" s="31">
        <v>2</v>
      </c>
      <c r="LM354" s="31">
        <v>2</v>
      </c>
      <c r="LO354" s="31">
        <v>2</v>
      </c>
      <c r="LQ354" s="31">
        <v>2</v>
      </c>
      <c r="LS354" s="31">
        <v>2</v>
      </c>
      <c r="LU354" s="31">
        <v>2</v>
      </c>
      <c r="LW354" s="31">
        <v>2</v>
      </c>
      <c r="LY354" s="31">
        <v>2</v>
      </c>
      <c r="MA354" s="31">
        <v>2</v>
      </c>
      <c r="MC354" s="31">
        <v>2</v>
      </c>
      <c r="ME354" s="31">
        <v>2</v>
      </c>
      <c r="MG354" s="31">
        <v>2</v>
      </c>
      <c r="MI354" s="31">
        <v>2</v>
      </c>
      <c r="MK354" s="31">
        <v>2</v>
      </c>
      <c r="MM354" s="31">
        <v>2</v>
      </c>
      <c r="MO354" s="31">
        <v>2</v>
      </c>
      <c r="MQ354" s="31">
        <v>2</v>
      </c>
      <c r="MS354" s="31">
        <v>2</v>
      </c>
      <c r="MU354" s="31">
        <v>2</v>
      </c>
      <c r="MW354" s="31">
        <v>2</v>
      </c>
      <c r="MY354" s="31" t="s">
        <v>355</v>
      </c>
      <c r="NA354" s="31">
        <v>2</v>
      </c>
      <c r="NC354" s="31">
        <v>2</v>
      </c>
      <c r="NE354" s="31">
        <v>2</v>
      </c>
      <c r="NG354" s="31">
        <v>2</v>
      </c>
      <c r="NI354" s="31">
        <v>2</v>
      </c>
      <c r="NK354" s="31">
        <v>2</v>
      </c>
      <c r="NM354" s="31">
        <v>2</v>
      </c>
      <c r="NO354" s="31">
        <v>2</v>
      </c>
      <c r="NQ354" s="31">
        <v>2</v>
      </c>
      <c r="NS354" s="31">
        <v>2</v>
      </c>
      <c r="NU354" s="31">
        <v>2</v>
      </c>
      <c r="NW354" s="31">
        <v>2</v>
      </c>
      <c r="NY354" s="31">
        <v>2</v>
      </c>
      <c r="OA354" s="31">
        <v>2</v>
      </c>
      <c r="OC354" s="31">
        <v>2</v>
      </c>
      <c r="OE354" s="31">
        <v>2</v>
      </c>
      <c r="OG354" s="31">
        <v>2</v>
      </c>
      <c r="OI354" s="31">
        <v>2</v>
      </c>
      <c r="OK354" s="31">
        <v>2</v>
      </c>
      <c r="OM354" s="31">
        <v>2</v>
      </c>
      <c r="OO354" s="31">
        <v>2</v>
      </c>
      <c r="OQ354" s="31" t="s">
        <v>355</v>
      </c>
      <c r="OS354" s="31">
        <v>2</v>
      </c>
      <c r="OU354" s="31">
        <v>2</v>
      </c>
      <c r="OW354" s="31">
        <v>2</v>
      </c>
      <c r="OY354" s="31">
        <v>2</v>
      </c>
      <c r="PA354" s="31">
        <v>2</v>
      </c>
      <c r="PC354" s="31">
        <v>2</v>
      </c>
      <c r="PE354" s="31">
        <v>2</v>
      </c>
      <c r="PG354" s="31">
        <v>2</v>
      </c>
      <c r="PI354" s="31">
        <v>2</v>
      </c>
      <c r="PK354" s="31">
        <v>2</v>
      </c>
      <c r="PM354" s="31">
        <v>2</v>
      </c>
      <c r="PO354" s="31">
        <v>2</v>
      </c>
      <c r="PQ354" s="31">
        <v>2</v>
      </c>
      <c r="PS354" s="31">
        <v>2</v>
      </c>
      <c r="PU354" s="31">
        <v>2</v>
      </c>
      <c r="PW354" s="31">
        <v>2</v>
      </c>
      <c r="PY354" s="31">
        <v>2</v>
      </c>
      <c r="QA354" s="31">
        <v>2</v>
      </c>
      <c r="QC354" s="31">
        <v>2</v>
      </c>
      <c r="QE354" s="31">
        <v>2</v>
      </c>
      <c r="QG354" s="31">
        <v>2</v>
      </c>
      <c r="QI354" s="31" t="s">
        <v>355</v>
      </c>
      <c r="QK354" s="31">
        <v>2</v>
      </c>
      <c r="QL354" s="31">
        <v>2</v>
      </c>
      <c r="QM354" s="31">
        <v>2</v>
      </c>
      <c r="QN354" s="31">
        <v>2</v>
      </c>
      <c r="QO354" s="31">
        <v>2</v>
      </c>
      <c r="QP354" s="31">
        <v>2</v>
      </c>
      <c r="QQ354" s="31">
        <v>2</v>
      </c>
      <c r="QR354" s="31">
        <v>2</v>
      </c>
      <c r="QS354" s="31">
        <v>2</v>
      </c>
      <c r="QT354" s="31">
        <v>2</v>
      </c>
      <c r="QU354" s="31">
        <v>2</v>
      </c>
      <c r="QV354" s="31">
        <v>2</v>
      </c>
      <c r="QW354" s="31">
        <v>2</v>
      </c>
      <c r="QX354" s="31">
        <v>2</v>
      </c>
      <c r="QY354" s="31">
        <v>2</v>
      </c>
      <c r="QZ354" s="31">
        <v>2</v>
      </c>
      <c r="RA354" s="31">
        <v>2</v>
      </c>
      <c r="RB354" s="31">
        <v>2</v>
      </c>
      <c r="RC354" s="31">
        <v>2</v>
      </c>
      <c r="RD354" s="31">
        <v>2</v>
      </c>
      <c r="RE354" s="31">
        <v>2</v>
      </c>
      <c r="RF354" s="31">
        <v>2</v>
      </c>
      <c r="RG354" s="31">
        <v>2</v>
      </c>
      <c r="RH354" s="31">
        <v>2</v>
      </c>
      <c r="RI354" s="31">
        <v>2</v>
      </c>
      <c r="RJ354" s="31">
        <v>2</v>
      </c>
      <c r="RK354" s="31">
        <v>2</v>
      </c>
      <c r="RL354" s="31">
        <v>2</v>
      </c>
      <c r="RM354" s="31">
        <v>2</v>
      </c>
      <c r="RN354" s="31">
        <v>2</v>
      </c>
      <c r="RO354" s="31">
        <v>2</v>
      </c>
      <c r="RP354" s="31">
        <v>2</v>
      </c>
      <c r="RQ354" s="31">
        <v>2</v>
      </c>
      <c r="RR354" s="31">
        <v>2</v>
      </c>
      <c r="RS354" s="31">
        <v>2</v>
      </c>
      <c r="RT354" s="31" t="s">
        <v>1900</v>
      </c>
      <c r="RU354" s="31" t="s">
        <v>1900</v>
      </c>
      <c r="RX354" s="31">
        <v>4</v>
      </c>
      <c r="RY354" s="31">
        <v>2</v>
      </c>
      <c r="RZ354" s="31">
        <v>2</v>
      </c>
      <c r="SA354" s="31">
        <v>2</v>
      </c>
      <c r="SB354" s="31">
        <v>2</v>
      </c>
      <c r="SC354" s="31">
        <v>2</v>
      </c>
      <c r="SD354" s="31">
        <v>4</v>
      </c>
      <c r="SE354" s="31">
        <v>2</v>
      </c>
      <c r="SF354" s="31">
        <v>2</v>
      </c>
      <c r="SG354" s="31">
        <v>2</v>
      </c>
      <c r="SH354" s="31">
        <v>2</v>
      </c>
      <c r="SI354" s="31">
        <v>2</v>
      </c>
      <c r="SJ354" s="31">
        <v>2</v>
      </c>
      <c r="SK354" s="31">
        <v>2</v>
      </c>
      <c r="SL354" s="31">
        <v>2</v>
      </c>
      <c r="SM354" s="31" t="s">
        <v>1550</v>
      </c>
      <c r="SO354" s="31">
        <v>2</v>
      </c>
      <c r="SP354" s="31">
        <v>2</v>
      </c>
      <c r="SQ354" s="31">
        <v>2</v>
      </c>
      <c r="SR354" s="31">
        <v>2</v>
      </c>
      <c r="SS354" s="31">
        <v>2</v>
      </c>
      <c r="ST354" s="31">
        <v>2</v>
      </c>
      <c r="SU354" s="31">
        <v>2</v>
      </c>
      <c r="SV354" s="31">
        <v>2</v>
      </c>
      <c r="SW354" s="31" t="s">
        <v>1442</v>
      </c>
      <c r="SX354" s="31">
        <v>1</v>
      </c>
      <c r="SZ354" s="31">
        <v>2</v>
      </c>
      <c r="TA354" s="31">
        <v>2</v>
      </c>
      <c r="TB354" s="31">
        <v>2</v>
      </c>
      <c r="TC354" s="31">
        <v>1</v>
      </c>
      <c r="TD354" s="31">
        <v>2</v>
      </c>
      <c r="TE354" s="31">
        <v>2</v>
      </c>
      <c r="TF354" s="31">
        <v>1</v>
      </c>
      <c r="TG354" s="31">
        <v>1</v>
      </c>
      <c r="TH354" s="31" t="s">
        <v>1442</v>
      </c>
      <c r="TJ354" s="31" t="s">
        <v>1550</v>
      </c>
      <c r="TK354" s="31" t="s">
        <v>1442</v>
      </c>
      <c r="TQ354" s="31">
        <v>1</v>
      </c>
      <c r="TS354" s="31">
        <v>2</v>
      </c>
      <c r="TT354" s="31">
        <v>2</v>
      </c>
      <c r="TU354" s="31">
        <v>2</v>
      </c>
      <c r="TV354" s="31">
        <v>1</v>
      </c>
      <c r="TW354" s="31">
        <v>2</v>
      </c>
      <c r="TX354" s="31">
        <v>2</v>
      </c>
      <c r="TY354" s="31">
        <v>1</v>
      </c>
      <c r="TZ354" s="31">
        <v>1</v>
      </c>
      <c r="UA354" s="31">
        <v>1</v>
      </c>
    </row>
    <row r="355" spans="1:547" s="31" customFormat="1" ht="13.5" customHeight="1">
      <c r="A355" s="31">
        <f t="shared" si="5"/>
        <v>353</v>
      </c>
      <c r="B355" s="31">
        <v>354</v>
      </c>
      <c r="C355" s="31">
        <v>11</v>
      </c>
      <c r="D355" s="31" t="s">
        <v>1543</v>
      </c>
      <c r="E355" s="31" t="s">
        <v>1901</v>
      </c>
      <c r="H355" s="31">
        <v>42405</v>
      </c>
      <c r="I355" s="31">
        <v>24783</v>
      </c>
      <c r="J355" s="31">
        <v>2</v>
      </c>
      <c r="K355" s="31">
        <v>1</v>
      </c>
      <c r="L355" s="31">
        <v>3</v>
      </c>
      <c r="M355" s="31">
        <v>1</v>
      </c>
      <c r="N355" s="31">
        <v>3</v>
      </c>
      <c r="O355" s="31">
        <v>1</v>
      </c>
      <c r="P355" s="31">
        <v>3</v>
      </c>
      <c r="Q355" s="31">
        <v>1</v>
      </c>
      <c r="R355" s="31">
        <v>42248</v>
      </c>
      <c r="S355" s="31">
        <v>42248</v>
      </c>
      <c r="T355" s="31">
        <v>42309</v>
      </c>
      <c r="V355" s="31">
        <v>42453</v>
      </c>
      <c r="W355" s="31">
        <v>1</v>
      </c>
      <c r="X355" s="31">
        <v>2</v>
      </c>
      <c r="Y355" s="31">
        <v>2</v>
      </c>
      <c r="Z355" s="31">
        <v>2</v>
      </c>
      <c r="AA355" s="31">
        <v>2</v>
      </c>
      <c r="AB355" s="31">
        <v>2</v>
      </c>
      <c r="AC355" s="31">
        <v>2</v>
      </c>
      <c r="AD355" s="31">
        <v>2</v>
      </c>
      <c r="AE355" s="31">
        <v>2</v>
      </c>
      <c r="AF355" s="31">
        <v>1</v>
      </c>
      <c r="AG355" s="31">
        <v>1</v>
      </c>
      <c r="AH355" s="31">
        <v>1</v>
      </c>
      <c r="AI355" s="31">
        <v>2</v>
      </c>
      <c r="AJ355" s="31">
        <v>2</v>
      </c>
      <c r="AK355" s="31">
        <v>4</v>
      </c>
      <c r="AL355" s="31">
        <v>2</v>
      </c>
      <c r="AN355" s="31">
        <v>2</v>
      </c>
      <c r="AO355" s="31">
        <v>2</v>
      </c>
      <c r="AP355" s="31">
        <v>1</v>
      </c>
      <c r="AQ355" s="31">
        <v>1</v>
      </c>
      <c r="AR355" s="31">
        <v>1</v>
      </c>
      <c r="AS355" s="31">
        <v>2</v>
      </c>
      <c r="AT355" s="31">
        <v>2</v>
      </c>
      <c r="AU355" s="31">
        <v>2</v>
      </c>
      <c r="AW355" s="31">
        <v>1</v>
      </c>
      <c r="AX355" s="31">
        <v>1</v>
      </c>
      <c r="AY355" s="31">
        <v>1</v>
      </c>
      <c r="AZ355" s="31">
        <v>1</v>
      </c>
      <c r="BA355" s="31">
        <v>1</v>
      </c>
      <c r="BB355" s="31">
        <v>2</v>
      </c>
      <c r="BD355" s="31">
        <v>1</v>
      </c>
      <c r="BE355" s="31">
        <v>2</v>
      </c>
      <c r="BF355" s="31">
        <v>1</v>
      </c>
      <c r="BG355" s="31">
        <v>1</v>
      </c>
      <c r="BH355" s="31">
        <v>1</v>
      </c>
      <c r="BI355" s="31">
        <v>2</v>
      </c>
      <c r="BK355" s="31">
        <v>1</v>
      </c>
      <c r="BL355" s="31">
        <v>1</v>
      </c>
      <c r="BM355" s="31">
        <v>1</v>
      </c>
      <c r="BN355" s="31">
        <v>2</v>
      </c>
      <c r="BO355" s="31">
        <v>2</v>
      </c>
      <c r="BP355" s="31">
        <v>2</v>
      </c>
      <c r="BQ355" s="31">
        <v>1</v>
      </c>
      <c r="BT355" s="31">
        <v>2</v>
      </c>
      <c r="BU355" s="31">
        <v>2</v>
      </c>
      <c r="BV355" s="31">
        <v>2</v>
      </c>
      <c r="BW355" s="31">
        <v>2</v>
      </c>
      <c r="BX355" s="31">
        <v>2</v>
      </c>
      <c r="BY355" s="31">
        <v>1</v>
      </c>
      <c r="BZ355" s="31">
        <v>2</v>
      </c>
      <c r="CA355" s="31">
        <v>2</v>
      </c>
      <c r="CB355" s="31">
        <v>2</v>
      </c>
      <c r="CC355" s="31">
        <v>2</v>
      </c>
      <c r="CD355" s="31">
        <v>1</v>
      </c>
      <c r="CH355" s="31">
        <v>1</v>
      </c>
      <c r="CM355" s="31">
        <v>11</v>
      </c>
      <c r="CN355" s="31">
        <v>17</v>
      </c>
      <c r="CO355" s="31">
        <v>2</v>
      </c>
      <c r="CP355" s="31">
        <v>29</v>
      </c>
      <c r="CQ355" s="31">
        <v>6</v>
      </c>
      <c r="CR355" s="31">
        <v>23</v>
      </c>
      <c r="DA355" s="31">
        <v>2</v>
      </c>
      <c r="DB355" s="31">
        <v>4</v>
      </c>
      <c r="DC355" s="31">
        <v>1</v>
      </c>
      <c r="DD355" s="31">
        <v>1</v>
      </c>
      <c r="DE355" s="31">
        <v>1</v>
      </c>
      <c r="DF355" s="31">
        <v>3</v>
      </c>
      <c r="DG355" s="31">
        <v>2</v>
      </c>
      <c r="DH355" s="31">
        <v>3</v>
      </c>
      <c r="DI355" s="31">
        <v>2</v>
      </c>
      <c r="DJ355" s="31">
        <v>1</v>
      </c>
      <c r="DK355" s="31">
        <v>1</v>
      </c>
      <c r="DL355" s="31">
        <v>1</v>
      </c>
      <c r="DM355" s="31">
        <v>2</v>
      </c>
      <c r="DN355" s="31">
        <v>1</v>
      </c>
      <c r="DO355" s="31">
        <v>2</v>
      </c>
      <c r="DP355" s="31">
        <v>3</v>
      </c>
      <c r="DQ355" s="31">
        <v>4</v>
      </c>
      <c r="DR355" s="31">
        <v>25</v>
      </c>
      <c r="DS355" s="31">
        <v>4.4589968152866204</v>
      </c>
      <c r="DT355" s="31">
        <v>447</v>
      </c>
      <c r="DU355" s="31">
        <v>30</v>
      </c>
      <c r="DV355" s="31">
        <v>294</v>
      </c>
      <c r="DW355" s="31" t="s">
        <v>1545</v>
      </c>
      <c r="EW355" s="31">
        <v>2</v>
      </c>
      <c r="EX355" s="31">
        <v>2</v>
      </c>
      <c r="EY355" s="31">
        <v>2</v>
      </c>
      <c r="EZ355" s="31">
        <v>1</v>
      </c>
      <c r="FA355" s="31">
        <v>1</v>
      </c>
      <c r="FD355" s="31">
        <v>46</v>
      </c>
      <c r="FE355" s="31">
        <v>43</v>
      </c>
      <c r="FF355" s="31">
        <v>0.49</v>
      </c>
      <c r="FG355" s="31">
        <v>0.51</v>
      </c>
      <c r="FH355" s="31">
        <v>45</v>
      </c>
      <c r="FK355" s="31">
        <v>2</v>
      </c>
      <c r="FL355" s="31">
        <v>2</v>
      </c>
      <c r="FM355" s="31">
        <v>2</v>
      </c>
      <c r="FN355" s="31">
        <v>2</v>
      </c>
      <c r="FO355" s="31">
        <v>2</v>
      </c>
      <c r="FP355" s="31">
        <v>2</v>
      </c>
      <c r="FQ355" s="31">
        <v>2</v>
      </c>
      <c r="FR355" s="31">
        <v>2</v>
      </c>
      <c r="FS355" s="31">
        <v>4</v>
      </c>
      <c r="FT355" s="31">
        <v>2</v>
      </c>
      <c r="FU355" s="31">
        <v>2</v>
      </c>
      <c r="FV355" s="31">
        <v>2</v>
      </c>
      <c r="FW355" s="31">
        <v>1</v>
      </c>
      <c r="FX355" s="31">
        <v>1</v>
      </c>
      <c r="FY355" s="31">
        <v>2</v>
      </c>
      <c r="GA355" s="31">
        <v>2</v>
      </c>
      <c r="GB355" s="31">
        <v>2</v>
      </c>
      <c r="GC355" s="31">
        <v>1</v>
      </c>
      <c r="GD355" s="31">
        <v>1980</v>
      </c>
      <c r="GE355" s="31">
        <v>1</v>
      </c>
      <c r="GF355" s="31">
        <v>2001</v>
      </c>
      <c r="GG355" s="31">
        <v>1</v>
      </c>
      <c r="GH355" s="31">
        <v>2</v>
      </c>
      <c r="GJ355" s="31">
        <v>2</v>
      </c>
      <c r="GL355" s="31">
        <v>2</v>
      </c>
      <c r="GO355" s="31">
        <v>2</v>
      </c>
      <c r="GQ355" s="31">
        <v>2</v>
      </c>
      <c r="GS355" s="31">
        <v>2</v>
      </c>
      <c r="GU355" s="31">
        <v>2</v>
      </c>
      <c r="GW355" s="31">
        <v>2</v>
      </c>
      <c r="HA355" s="31">
        <v>1</v>
      </c>
      <c r="HB355" s="31" t="s">
        <v>355</v>
      </c>
      <c r="HM355" s="31">
        <v>2</v>
      </c>
      <c r="HP355" s="31">
        <v>1</v>
      </c>
      <c r="HQ355" s="31">
        <v>1</v>
      </c>
      <c r="HR355" s="31">
        <v>2</v>
      </c>
      <c r="HS355" s="31">
        <v>2</v>
      </c>
      <c r="HT355" s="31">
        <v>2</v>
      </c>
      <c r="HU355" s="31">
        <v>2</v>
      </c>
      <c r="HV355" s="31">
        <v>2</v>
      </c>
      <c r="HZ355" s="31">
        <v>2</v>
      </c>
      <c r="IA355" s="31">
        <v>2</v>
      </c>
      <c r="IB355" s="31">
        <v>2</v>
      </c>
      <c r="IC355" s="31">
        <v>2</v>
      </c>
      <c r="ID355" s="31">
        <v>2</v>
      </c>
      <c r="IE355" s="31">
        <v>2</v>
      </c>
      <c r="IF355" s="31">
        <v>2</v>
      </c>
      <c r="IJ355" s="31">
        <v>2</v>
      </c>
      <c r="IK355" s="31">
        <v>2</v>
      </c>
      <c r="IL355" s="31">
        <v>2</v>
      </c>
      <c r="IM355" s="31">
        <v>2</v>
      </c>
      <c r="IN355" s="31">
        <v>2</v>
      </c>
      <c r="IO355" s="31">
        <v>2</v>
      </c>
      <c r="IP355" s="31">
        <v>2</v>
      </c>
      <c r="IT355" s="31">
        <v>2</v>
      </c>
      <c r="IU355" s="31">
        <v>2</v>
      </c>
      <c r="IV355" s="31">
        <v>2</v>
      </c>
      <c r="IW355" s="31">
        <v>2</v>
      </c>
      <c r="IX355" s="31">
        <v>2</v>
      </c>
      <c r="IY355" s="31">
        <v>2</v>
      </c>
      <c r="IZ355" s="31">
        <v>2</v>
      </c>
      <c r="JD355" s="31">
        <v>2</v>
      </c>
      <c r="JE355" s="31">
        <v>2</v>
      </c>
      <c r="JF355" s="31">
        <v>2</v>
      </c>
      <c r="JG355" s="31">
        <v>2</v>
      </c>
      <c r="JH355" s="31">
        <v>2</v>
      </c>
      <c r="JI355" s="31">
        <v>2</v>
      </c>
      <c r="JJ355" s="31">
        <v>2</v>
      </c>
      <c r="JT355" s="31" t="s">
        <v>1902</v>
      </c>
      <c r="JZ355" s="31">
        <v>2</v>
      </c>
      <c r="KA355" s="31" t="s">
        <v>1903</v>
      </c>
      <c r="KB355" s="31">
        <v>50</v>
      </c>
      <c r="KC355" s="31">
        <v>1</v>
      </c>
      <c r="LC355" s="31">
        <v>2</v>
      </c>
      <c r="LF355" s="31">
        <v>2</v>
      </c>
      <c r="LG355" s="31">
        <v>2</v>
      </c>
      <c r="LH355" s="31">
        <v>2</v>
      </c>
      <c r="LI355" s="31">
        <v>2</v>
      </c>
      <c r="LK355" s="31">
        <v>2</v>
      </c>
      <c r="LM355" s="31">
        <v>2</v>
      </c>
      <c r="LO355" s="31">
        <v>2</v>
      </c>
      <c r="LQ355" s="31">
        <v>2</v>
      </c>
      <c r="LS355" s="31">
        <v>2</v>
      </c>
      <c r="LU355" s="31">
        <v>2</v>
      </c>
      <c r="LW355" s="31">
        <v>2</v>
      </c>
      <c r="LY355" s="31">
        <v>2</v>
      </c>
      <c r="MA355" s="31">
        <v>2</v>
      </c>
      <c r="MC355" s="31">
        <v>2</v>
      </c>
      <c r="ME355" s="31">
        <v>2</v>
      </c>
      <c r="MG355" s="31">
        <v>2</v>
      </c>
      <c r="MI355" s="31">
        <v>2</v>
      </c>
      <c r="MK355" s="31">
        <v>2</v>
      </c>
      <c r="MM355" s="31">
        <v>2</v>
      </c>
      <c r="MO355" s="31">
        <v>2</v>
      </c>
      <c r="MQ355" s="31">
        <v>2</v>
      </c>
      <c r="MS355" s="31">
        <v>2</v>
      </c>
      <c r="MU355" s="31">
        <v>2</v>
      </c>
      <c r="MW355" s="31">
        <v>2</v>
      </c>
      <c r="MY355" s="31" t="s">
        <v>355</v>
      </c>
      <c r="NA355" s="31">
        <v>2</v>
      </c>
      <c r="NC355" s="31">
        <v>2</v>
      </c>
      <c r="NE355" s="31">
        <v>2</v>
      </c>
      <c r="NG355" s="31">
        <v>2</v>
      </c>
      <c r="NI355" s="31">
        <v>2</v>
      </c>
      <c r="NK355" s="31">
        <v>2</v>
      </c>
      <c r="NM355" s="31">
        <v>2</v>
      </c>
      <c r="NO355" s="31">
        <v>2</v>
      </c>
      <c r="NQ355" s="31">
        <v>2</v>
      </c>
      <c r="NS355" s="31">
        <v>2</v>
      </c>
      <c r="NU355" s="31">
        <v>2</v>
      </c>
      <c r="NW355" s="31">
        <v>2</v>
      </c>
      <c r="NY355" s="31">
        <v>2</v>
      </c>
      <c r="OA355" s="31">
        <v>2</v>
      </c>
      <c r="OC355" s="31">
        <v>2</v>
      </c>
      <c r="OE355" s="31">
        <v>2</v>
      </c>
      <c r="OG355" s="31">
        <v>2</v>
      </c>
      <c r="OI355" s="31">
        <v>2</v>
      </c>
      <c r="OK355" s="31">
        <v>2</v>
      </c>
      <c r="OM355" s="31">
        <v>2</v>
      </c>
      <c r="OO355" s="31">
        <v>2</v>
      </c>
      <c r="OQ355" s="31" t="s">
        <v>355</v>
      </c>
      <c r="OS355" s="31">
        <v>2</v>
      </c>
      <c r="OU355" s="31">
        <v>2</v>
      </c>
      <c r="OW355" s="31">
        <v>2</v>
      </c>
      <c r="OY355" s="31">
        <v>2</v>
      </c>
      <c r="PA355" s="31">
        <v>2</v>
      </c>
      <c r="PC355" s="31">
        <v>2</v>
      </c>
      <c r="PE355" s="31">
        <v>2</v>
      </c>
      <c r="PG355" s="31">
        <v>2</v>
      </c>
      <c r="PI355" s="31">
        <v>2</v>
      </c>
      <c r="PK355" s="31">
        <v>2</v>
      </c>
      <c r="PM355" s="31">
        <v>2</v>
      </c>
      <c r="PO355" s="31">
        <v>2</v>
      </c>
      <c r="PQ355" s="31">
        <v>2</v>
      </c>
      <c r="PS355" s="31">
        <v>2</v>
      </c>
      <c r="PU355" s="31">
        <v>2</v>
      </c>
      <c r="PW355" s="31">
        <v>2</v>
      </c>
      <c r="PY355" s="31">
        <v>2</v>
      </c>
      <c r="QA355" s="31">
        <v>2</v>
      </c>
      <c r="QC355" s="31">
        <v>2</v>
      </c>
      <c r="QE355" s="31">
        <v>2</v>
      </c>
      <c r="QG355" s="31">
        <v>2</v>
      </c>
      <c r="QI355" s="31" t="s">
        <v>355</v>
      </c>
      <c r="QK355" s="31">
        <v>1</v>
      </c>
      <c r="QL355" s="31">
        <v>2</v>
      </c>
      <c r="QM355" s="31">
        <v>2</v>
      </c>
      <c r="QN355" s="31">
        <v>2</v>
      </c>
      <c r="QO355" s="31">
        <v>2</v>
      </c>
      <c r="QP355" s="31">
        <v>2</v>
      </c>
      <c r="QQ355" s="31">
        <v>2</v>
      </c>
      <c r="QR355" s="31">
        <v>2</v>
      </c>
      <c r="QS355" s="31">
        <v>2</v>
      </c>
      <c r="QT355" s="31">
        <v>2</v>
      </c>
      <c r="QU355" s="31">
        <v>2</v>
      </c>
      <c r="QV355" s="31">
        <v>2</v>
      </c>
      <c r="QW355" s="31">
        <v>2</v>
      </c>
      <c r="QX355" s="31">
        <v>2</v>
      </c>
      <c r="QY355" s="31">
        <v>2</v>
      </c>
      <c r="QZ355" s="31">
        <v>2</v>
      </c>
      <c r="RA355" s="31">
        <v>2</v>
      </c>
      <c r="RB355" s="31">
        <v>2</v>
      </c>
      <c r="RC355" s="31">
        <v>2</v>
      </c>
      <c r="RD355" s="31">
        <v>2</v>
      </c>
      <c r="RE355" s="31">
        <v>2</v>
      </c>
      <c r="RF355" s="31">
        <v>2</v>
      </c>
      <c r="RG355" s="31">
        <v>1</v>
      </c>
      <c r="RH355" s="31">
        <v>2</v>
      </c>
      <c r="RI355" s="31">
        <v>2</v>
      </c>
      <c r="RJ355" s="31">
        <v>2</v>
      </c>
      <c r="RK355" s="31">
        <v>2</v>
      </c>
      <c r="RL355" s="31">
        <v>2</v>
      </c>
      <c r="RM355" s="31">
        <v>2</v>
      </c>
      <c r="RN355" s="31">
        <v>1</v>
      </c>
      <c r="RO355" s="31">
        <v>1</v>
      </c>
      <c r="RP355" s="31">
        <v>2</v>
      </c>
      <c r="RQ355" s="31">
        <v>2</v>
      </c>
      <c r="RR355" s="31">
        <v>2</v>
      </c>
      <c r="RS355" s="31">
        <v>2</v>
      </c>
      <c r="RT355" s="31" t="s">
        <v>1433</v>
      </c>
      <c r="RU355" s="31" t="s">
        <v>1433</v>
      </c>
      <c r="RX355" s="31">
        <v>5</v>
      </c>
      <c r="RY355" s="31">
        <v>2</v>
      </c>
      <c r="RZ355" s="31">
        <v>2</v>
      </c>
      <c r="SA355" s="31">
        <v>2</v>
      </c>
      <c r="SB355" s="31">
        <v>2</v>
      </c>
      <c r="SC355" s="31">
        <v>2</v>
      </c>
      <c r="SD355" s="31">
        <v>5</v>
      </c>
      <c r="SE355" s="31">
        <v>2</v>
      </c>
      <c r="SF355" s="31">
        <v>2</v>
      </c>
      <c r="SG355" s="31">
        <v>2</v>
      </c>
      <c r="SH355" s="31">
        <v>2</v>
      </c>
      <c r="SI355" s="31">
        <v>2</v>
      </c>
      <c r="SJ355" s="31">
        <v>2</v>
      </c>
      <c r="SK355" s="31">
        <v>2</v>
      </c>
      <c r="SL355" s="31">
        <v>2</v>
      </c>
      <c r="SM355" s="31" t="s">
        <v>1430</v>
      </c>
      <c r="SO355" s="31">
        <v>2</v>
      </c>
      <c r="SP355" s="31">
        <v>2</v>
      </c>
      <c r="SQ355" s="31">
        <v>2</v>
      </c>
      <c r="SR355" s="31">
        <v>1</v>
      </c>
      <c r="SS355" s="31">
        <v>1</v>
      </c>
      <c r="ST355" s="31">
        <v>2</v>
      </c>
      <c r="SU355" s="31">
        <v>2</v>
      </c>
      <c r="SV355" s="31">
        <v>1</v>
      </c>
      <c r="SZ355" s="31">
        <v>2</v>
      </c>
      <c r="TA355" s="31">
        <v>2</v>
      </c>
      <c r="TB355" s="31">
        <v>2</v>
      </c>
      <c r="TC355" s="31">
        <v>2</v>
      </c>
      <c r="TD355" s="31">
        <v>2</v>
      </c>
      <c r="TE355" s="31">
        <v>2</v>
      </c>
      <c r="TF355" s="31">
        <v>2</v>
      </c>
      <c r="TG355" s="31">
        <v>2</v>
      </c>
      <c r="TH355" s="31" t="s">
        <v>1430</v>
      </c>
      <c r="TJ355" s="31" t="s">
        <v>1430</v>
      </c>
      <c r="TQ355" s="31">
        <v>2</v>
      </c>
      <c r="TS355" s="31">
        <v>2</v>
      </c>
      <c r="TT355" s="31">
        <v>2</v>
      </c>
      <c r="TU355" s="31">
        <v>2</v>
      </c>
      <c r="TV355" s="31">
        <v>1</v>
      </c>
      <c r="TW355" s="31">
        <v>1</v>
      </c>
      <c r="TX355" s="31">
        <v>2</v>
      </c>
      <c r="TY355" s="31">
        <v>2</v>
      </c>
      <c r="TZ355" s="31">
        <v>1</v>
      </c>
      <c r="UA355" s="31">
        <v>1</v>
      </c>
    </row>
    <row r="356" spans="1:547" s="31" customFormat="1" ht="13.5" customHeight="1">
      <c r="A356" s="31">
        <f t="shared" si="5"/>
        <v>354</v>
      </c>
      <c r="B356" s="31">
        <v>355</v>
      </c>
      <c r="C356" s="31">
        <v>12</v>
      </c>
      <c r="D356" s="31" t="s">
        <v>1543</v>
      </c>
      <c r="E356" s="31" t="s">
        <v>1904</v>
      </c>
      <c r="H356" s="31">
        <v>42418</v>
      </c>
      <c r="I356" s="31">
        <v>18581</v>
      </c>
      <c r="J356" s="31">
        <v>2</v>
      </c>
      <c r="K356" s="31">
        <v>1</v>
      </c>
      <c r="L356" s="31">
        <v>4</v>
      </c>
      <c r="M356" s="31">
        <v>2</v>
      </c>
      <c r="N356" s="31">
        <v>4</v>
      </c>
      <c r="O356" s="31">
        <v>2</v>
      </c>
      <c r="P356" s="31">
        <v>4</v>
      </c>
      <c r="Q356" s="31">
        <v>2</v>
      </c>
      <c r="R356" s="31">
        <v>42248</v>
      </c>
      <c r="S356" s="31">
        <v>42401</v>
      </c>
      <c r="T356" s="31">
        <v>42401</v>
      </c>
      <c r="W356" s="31">
        <v>2</v>
      </c>
      <c r="X356" s="31">
        <v>2</v>
      </c>
      <c r="Y356" s="31">
        <v>2</v>
      </c>
      <c r="Z356" s="31">
        <v>1</v>
      </c>
      <c r="AA356" s="31">
        <v>2</v>
      </c>
      <c r="AB356" s="31">
        <v>2</v>
      </c>
      <c r="AC356" s="31">
        <v>2</v>
      </c>
      <c r="AD356" s="31">
        <v>2</v>
      </c>
      <c r="AE356" s="31">
        <v>1</v>
      </c>
      <c r="AH356" s="31">
        <v>1</v>
      </c>
      <c r="AI356" s="31">
        <v>2</v>
      </c>
      <c r="AJ356" s="31">
        <v>2</v>
      </c>
      <c r="AK356" s="31">
        <v>4</v>
      </c>
      <c r="AL356" s="31">
        <v>2</v>
      </c>
      <c r="AN356" s="31">
        <v>2</v>
      </c>
      <c r="AO356" s="31">
        <v>2</v>
      </c>
      <c r="AP356" s="31">
        <v>2</v>
      </c>
      <c r="AQ356" s="31">
        <v>2</v>
      </c>
      <c r="AR356" s="31">
        <v>2</v>
      </c>
      <c r="AS356" s="31">
        <v>2</v>
      </c>
      <c r="AT356" s="31">
        <v>2</v>
      </c>
      <c r="AU356" s="31">
        <v>2</v>
      </c>
      <c r="AW356" s="31">
        <v>1</v>
      </c>
      <c r="AX356" s="31">
        <v>1</v>
      </c>
      <c r="AY356" s="31">
        <v>2</v>
      </c>
      <c r="AZ356" s="31">
        <v>1</v>
      </c>
      <c r="BA356" s="31">
        <v>1</v>
      </c>
      <c r="BB356" s="31">
        <v>2</v>
      </c>
      <c r="BD356" s="31">
        <v>2</v>
      </c>
      <c r="BE356" s="31">
        <v>2</v>
      </c>
      <c r="BF356" s="31">
        <v>2</v>
      </c>
      <c r="BG356" s="31">
        <v>1</v>
      </c>
      <c r="BH356" s="31">
        <v>1</v>
      </c>
      <c r="BI356" s="31">
        <v>2</v>
      </c>
      <c r="BK356" s="31">
        <v>1</v>
      </c>
      <c r="BL356" s="31">
        <v>1</v>
      </c>
      <c r="BM356" s="31">
        <v>2</v>
      </c>
      <c r="BN356" s="31">
        <v>2</v>
      </c>
      <c r="BO356" s="31">
        <v>2</v>
      </c>
      <c r="BP356" s="31">
        <v>1</v>
      </c>
      <c r="BQ356" s="31">
        <v>2</v>
      </c>
      <c r="BT356" s="31">
        <v>2</v>
      </c>
      <c r="BU356" s="31">
        <v>2</v>
      </c>
      <c r="BV356" s="31">
        <v>2</v>
      </c>
      <c r="BW356" s="31">
        <v>2</v>
      </c>
      <c r="BX356" s="31">
        <v>2</v>
      </c>
      <c r="BY356" s="31">
        <v>1</v>
      </c>
      <c r="BZ356" s="31">
        <v>2</v>
      </c>
      <c r="CA356" s="31">
        <v>2</v>
      </c>
      <c r="CB356" s="31">
        <v>2</v>
      </c>
      <c r="CC356" s="31">
        <v>2</v>
      </c>
      <c r="CD356" s="31">
        <v>1</v>
      </c>
      <c r="CH356" s="31">
        <v>1</v>
      </c>
      <c r="CM356" s="31">
        <v>31</v>
      </c>
      <c r="CN356" s="31">
        <v>23</v>
      </c>
      <c r="CO356" s="31">
        <v>17</v>
      </c>
      <c r="CP356" s="31">
        <v>11</v>
      </c>
      <c r="CQ356" s="31">
        <v>5</v>
      </c>
      <c r="DA356" s="31">
        <v>3</v>
      </c>
      <c r="DB356" s="31">
        <v>4</v>
      </c>
      <c r="DC356" s="31">
        <v>1</v>
      </c>
      <c r="DD356" s="31">
        <v>2</v>
      </c>
      <c r="DE356" s="31">
        <v>4</v>
      </c>
      <c r="DF356" s="31">
        <v>4</v>
      </c>
      <c r="DG356" s="31">
        <v>4</v>
      </c>
      <c r="DH356" s="31">
        <v>4</v>
      </c>
      <c r="DI356" s="31">
        <v>4</v>
      </c>
      <c r="DJ356" s="31">
        <v>3</v>
      </c>
      <c r="DK356" s="31">
        <v>3</v>
      </c>
      <c r="DL356" s="31">
        <v>4</v>
      </c>
      <c r="DM356" s="31">
        <v>3</v>
      </c>
      <c r="DN356" s="31">
        <v>2</v>
      </c>
      <c r="DO356" s="31">
        <v>4</v>
      </c>
      <c r="DP356" s="31">
        <v>4</v>
      </c>
      <c r="DQ356" s="31">
        <v>4</v>
      </c>
      <c r="DR356" s="31">
        <v>43</v>
      </c>
      <c r="DS356" s="31">
        <v>0.89522058823529405</v>
      </c>
      <c r="DT356" s="31">
        <v>660</v>
      </c>
      <c r="DU356" s="31">
        <v>30</v>
      </c>
      <c r="DV356" s="31">
        <v>308</v>
      </c>
      <c r="DW356" s="31" t="s">
        <v>1545</v>
      </c>
      <c r="DX356" s="31">
        <v>4</v>
      </c>
      <c r="DY356" s="31">
        <v>3.4</v>
      </c>
      <c r="DZ356" s="31">
        <v>5</v>
      </c>
      <c r="EA356" s="31" t="s">
        <v>1558</v>
      </c>
      <c r="EB356" s="31">
        <v>0.8</v>
      </c>
      <c r="EC356" s="31">
        <v>0.6</v>
      </c>
      <c r="ED356" s="31">
        <v>1.1000000000000001</v>
      </c>
      <c r="EE356" s="31" t="s">
        <v>1546</v>
      </c>
      <c r="EV356" s="31">
        <v>2</v>
      </c>
      <c r="EW356" s="31">
        <v>2</v>
      </c>
      <c r="EX356" s="31">
        <v>2</v>
      </c>
      <c r="EY356" s="31">
        <v>2</v>
      </c>
      <c r="EZ356" s="31">
        <v>1</v>
      </c>
      <c r="FD356" s="31">
        <v>100.8</v>
      </c>
      <c r="FE356" s="31">
        <v>98</v>
      </c>
      <c r="FF356" s="31">
        <v>0.92100000000000004</v>
      </c>
      <c r="FG356" s="31">
        <v>0.83399999999999896</v>
      </c>
      <c r="FK356" s="31">
        <v>2</v>
      </c>
      <c r="FL356" s="31">
        <v>2</v>
      </c>
      <c r="FM356" s="31">
        <v>2</v>
      </c>
      <c r="FN356" s="31">
        <v>2</v>
      </c>
      <c r="FO356" s="31">
        <v>2</v>
      </c>
      <c r="FP356" s="31">
        <v>2</v>
      </c>
      <c r="FQ356" s="31">
        <v>2</v>
      </c>
      <c r="FR356" s="31">
        <v>2</v>
      </c>
      <c r="FS356" s="31">
        <v>4</v>
      </c>
      <c r="FT356" s="31">
        <v>2</v>
      </c>
      <c r="FU356" s="31">
        <v>2</v>
      </c>
      <c r="FV356" s="31">
        <v>2</v>
      </c>
      <c r="FW356" s="31">
        <v>1</v>
      </c>
      <c r="FX356" s="31">
        <v>1</v>
      </c>
      <c r="FY356" s="31">
        <v>2</v>
      </c>
      <c r="GA356" s="31">
        <v>2</v>
      </c>
      <c r="GB356" s="31">
        <v>2</v>
      </c>
      <c r="GC356" s="31">
        <v>1</v>
      </c>
      <c r="GD356" s="31">
        <v>1970</v>
      </c>
      <c r="GE356" s="31">
        <v>1</v>
      </c>
      <c r="GF356" s="31">
        <v>2010</v>
      </c>
      <c r="GG356" s="31">
        <v>0.5</v>
      </c>
      <c r="GH356" s="31">
        <v>2</v>
      </c>
      <c r="GJ356" s="31">
        <v>2</v>
      </c>
      <c r="GL356" s="31">
        <v>2</v>
      </c>
      <c r="GO356" s="31">
        <v>2</v>
      </c>
      <c r="GQ356" s="31">
        <v>2</v>
      </c>
      <c r="GS356" s="31">
        <v>2</v>
      </c>
      <c r="GU356" s="31">
        <v>2</v>
      </c>
      <c r="GW356" s="31">
        <v>2</v>
      </c>
      <c r="HB356" s="31" t="s">
        <v>355</v>
      </c>
      <c r="HM356" s="31">
        <v>2</v>
      </c>
      <c r="HP356" s="31">
        <v>2</v>
      </c>
      <c r="HQ356" s="31">
        <v>2</v>
      </c>
      <c r="HR356" s="31">
        <v>2</v>
      </c>
      <c r="HS356" s="31">
        <v>2</v>
      </c>
      <c r="HT356" s="31">
        <v>2</v>
      </c>
      <c r="HU356" s="31">
        <v>2</v>
      </c>
      <c r="HV356" s="31">
        <v>2</v>
      </c>
      <c r="HZ356" s="31">
        <v>2</v>
      </c>
      <c r="IA356" s="31">
        <v>2</v>
      </c>
      <c r="IB356" s="31">
        <v>2</v>
      </c>
      <c r="IC356" s="31">
        <v>2</v>
      </c>
      <c r="ID356" s="31">
        <v>2</v>
      </c>
      <c r="IE356" s="31">
        <v>2</v>
      </c>
      <c r="IF356" s="31">
        <v>2</v>
      </c>
      <c r="IJ356" s="31">
        <v>2</v>
      </c>
      <c r="IK356" s="31">
        <v>2</v>
      </c>
      <c r="IL356" s="31">
        <v>2</v>
      </c>
      <c r="IM356" s="31">
        <v>2</v>
      </c>
      <c r="IN356" s="31">
        <v>2</v>
      </c>
      <c r="IO356" s="31">
        <v>2</v>
      </c>
      <c r="IP356" s="31">
        <v>2</v>
      </c>
      <c r="IT356" s="31">
        <v>2</v>
      </c>
      <c r="IU356" s="31">
        <v>2</v>
      </c>
      <c r="IV356" s="31">
        <v>2</v>
      </c>
      <c r="IW356" s="31">
        <v>2</v>
      </c>
      <c r="IX356" s="31">
        <v>2</v>
      </c>
      <c r="IY356" s="31">
        <v>2</v>
      </c>
      <c r="IZ356" s="31">
        <v>2</v>
      </c>
      <c r="JD356" s="31">
        <v>2</v>
      </c>
      <c r="JE356" s="31">
        <v>2</v>
      </c>
      <c r="JF356" s="31">
        <v>2</v>
      </c>
      <c r="JG356" s="31">
        <v>2</v>
      </c>
      <c r="JH356" s="31">
        <v>2</v>
      </c>
      <c r="JI356" s="31">
        <v>2</v>
      </c>
      <c r="JJ356" s="31">
        <v>2</v>
      </c>
      <c r="JN356" s="31" t="s">
        <v>1905</v>
      </c>
      <c r="JQ356" s="31" t="s">
        <v>1906</v>
      </c>
      <c r="JT356" s="31" t="s">
        <v>1907</v>
      </c>
      <c r="JZ356" s="31">
        <v>2</v>
      </c>
      <c r="KA356" s="31" t="s">
        <v>1905</v>
      </c>
      <c r="KB356" s="31">
        <v>79</v>
      </c>
      <c r="KC356" s="31">
        <v>2</v>
      </c>
      <c r="KD356" s="31" t="s">
        <v>1906</v>
      </c>
      <c r="KE356" s="31">
        <v>75</v>
      </c>
      <c r="LA356" s="31" t="s">
        <v>370</v>
      </c>
      <c r="LB356" s="31" t="s">
        <v>365</v>
      </c>
      <c r="LC356" s="31">
        <v>2</v>
      </c>
      <c r="LE356" s="31" t="s">
        <v>1629</v>
      </c>
      <c r="LF356" s="31">
        <v>2</v>
      </c>
      <c r="LG356" s="31">
        <v>2</v>
      </c>
      <c r="LH356" s="31">
        <v>1</v>
      </c>
      <c r="LI356" s="31">
        <v>2</v>
      </c>
      <c r="LK356" s="31">
        <v>2</v>
      </c>
      <c r="LM356" s="31">
        <v>2</v>
      </c>
      <c r="LO356" s="31">
        <v>2</v>
      </c>
      <c r="LQ356" s="31">
        <v>2</v>
      </c>
      <c r="LS356" s="31">
        <v>2</v>
      </c>
      <c r="LU356" s="31">
        <v>1</v>
      </c>
      <c r="LW356" s="31">
        <v>2</v>
      </c>
      <c r="LY356" s="31">
        <v>2</v>
      </c>
      <c r="MA356" s="31">
        <v>2</v>
      </c>
      <c r="MC356" s="31">
        <v>2</v>
      </c>
      <c r="ME356" s="31">
        <v>2</v>
      </c>
      <c r="MG356" s="31">
        <v>2</v>
      </c>
      <c r="MI356" s="31">
        <v>2</v>
      </c>
      <c r="MK356" s="31">
        <v>2</v>
      </c>
      <c r="MM356" s="31">
        <v>2</v>
      </c>
      <c r="MO356" s="31">
        <v>2</v>
      </c>
      <c r="MQ356" s="31">
        <v>2</v>
      </c>
      <c r="MS356" s="31">
        <v>2</v>
      </c>
      <c r="MU356" s="31">
        <v>2</v>
      </c>
      <c r="MW356" s="31">
        <v>2</v>
      </c>
      <c r="MY356" s="31" t="s">
        <v>355</v>
      </c>
      <c r="NA356" s="31">
        <v>2</v>
      </c>
      <c r="NC356" s="31">
        <v>2</v>
      </c>
      <c r="NE356" s="31">
        <v>2</v>
      </c>
      <c r="NG356" s="31">
        <v>2</v>
      </c>
      <c r="NI356" s="31">
        <v>2</v>
      </c>
      <c r="NK356" s="31">
        <v>2</v>
      </c>
      <c r="NM356" s="31">
        <v>2</v>
      </c>
      <c r="NO356" s="31">
        <v>2</v>
      </c>
      <c r="NQ356" s="31">
        <v>2</v>
      </c>
      <c r="NS356" s="31">
        <v>2</v>
      </c>
      <c r="NU356" s="31">
        <v>2</v>
      </c>
      <c r="NW356" s="31">
        <v>2</v>
      </c>
      <c r="NY356" s="31">
        <v>2</v>
      </c>
      <c r="OA356" s="31">
        <v>2</v>
      </c>
      <c r="OC356" s="31">
        <v>1</v>
      </c>
      <c r="OE356" s="31">
        <v>2</v>
      </c>
      <c r="OG356" s="31">
        <v>2</v>
      </c>
      <c r="OI356" s="31">
        <v>2</v>
      </c>
      <c r="OK356" s="31">
        <v>2</v>
      </c>
      <c r="OM356" s="31">
        <v>2</v>
      </c>
      <c r="OO356" s="31">
        <v>2</v>
      </c>
      <c r="OQ356" s="31" t="s">
        <v>355</v>
      </c>
      <c r="OS356" s="31">
        <v>2</v>
      </c>
      <c r="OU356" s="31">
        <v>2</v>
      </c>
      <c r="OW356" s="31">
        <v>2</v>
      </c>
      <c r="OY356" s="31">
        <v>2</v>
      </c>
      <c r="PA356" s="31">
        <v>2</v>
      </c>
      <c r="PC356" s="31">
        <v>2</v>
      </c>
      <c r="PE356" s="31">
        <v>2</v>
      </c>
      <c r="PG356" s="31">
        <v>2</v>
      </c>
      <c r="PI356" s="31">
        <v>2</v>
      </c>
      <c r="PK356" s="31">
        <v>2</v>
      </c>
      <c r="PM356" s="31">
        <v>2</v>
      </c>
      <c r="PO356" s="31">
        <v>2</v>
      </c>
      <c r="PQ356" s="31">
        <v>2</v>
      </c>
      <c r="PS356" s="31">
        <v>2</v>
      </c>
      <c r="PU356" s="31">
        <v>2</v>
      </c>
      <c r="PW356" s="31">
        <v>2</v>
      </c>
      <c r="PY356" s="31">
        <v>2</v>
      </c>
      <c r="QA356" s="31">
        <v>2</v>
      </c>
      <c r="QC356" s="31">
        <v>2</v>
      </c>
      <c r="QE356" s="31">
        <v>2</v>
      </c>
      <c r="QG356" s="31">
        <v>2</v>
      </c>
      <c r="QI356" s="31" t="s">
        <v>355</v>
      </c>
      <c r="QK356" s="31">
        <v>2</v>
      </c>
      <c r="QL356" s="31">
        <v>2</v>
      </c>
      <c r="QM356" s="31">
        <v>2</v>
      </c>
      <c r="QN356" s="31">
        <v>2</v>
      </c>
      <c r="QO356" s="31">
        <v>2</v>
      </c>
      <c r="QP356" s="31">
        <v>2</v>
      </c>
      <c r="QQ356" s="31">
        <v>2</v>
      </c>
      <c r="QR356" s="31">
        <v>2</v>
      </c>
      <c r="QS356" s="31">
        <v>2</v>
      </c>
      <c r="QT356" s="31">
        <v>2</v>
      </c>
      <c r="QU356" s="31">
        <v>2</v>
      </c>
      <c r="QV356" s="31">
        <v>2</v>
      </c>
      <c r="QW356" s="31">
        <v>2</v>
      </c>
      <c r="QX356" s="31">
        <v>2</v>
      </c>
      <c r="QY356" s="31">
        <v>2</v>
      </c>
      <c r="QZ356" s="31">
        <v>2</v>
      </c>
      <c r="RA356" s="31">
        <v>2</v>
      </c>
      <c r="RB356" s="31">
        <v>2</v>
      </c>
      <c r="RC356" s="31">
        <v>1</v>
      </c>
      <c r="RD356" s="31">
        <v>2</v>
      </c>
      <c r="RE356" s="31">
        <v>1</v>
      </c>
      <c r="RF356" s="31">
        <v>2</v>
      </c>
      <c r="RG356" s="31">
        <v>2</v>
      </c>
      <c r="RH356" s="31">
        <v>2</v>
      </c>
      <c r="RI356" s="31">
        <v>1</v>
      </c>
      <c r="RJ356" s="31">
        <v>2</v>
      </c>
      <c r="RK356" s="31">
        <v>2</v>
      </c>
      <c r="RL356" s="31">
        <v>2</v>
      </c>
      <c r="RM356" s="31">
        <v>2</v>
      </c>
      <c r="RN356" s="31">
        <v>2</v>
      </c>
      <c r="RO356" s="31">
        <v>2</v>
      </c>
      <c r="RP356" s="31">
        <v>2</v>
      </c>
      <c r="RQ356" s="31">
        <v>2</v>
      </c>
      <c r="RR356" s="31">
        <v>2</v>
      </c>
      <c r="RS356" s="31">
        <v>2</v>
      </c>
      <c r="RT356" s="31" t="s">
        <v>1908</v>
      </c>
      <c r="RU356" s="31" t="s">
        <v>1908</v>
      </c>
      <c r="RX356" s="31">
        <v>4</v>
      </c>
      <c r="RY356" s="31">
        <v>2</v>
      </c>
      <c r="RZ356" s="31">
        <v>2</v>
      </c>
      <c r="SA356" s="31">
        <v>2</v>
      </c>
      <c r="SB356" s="31">
        <v>2</v>
      </c>
      <c r="SC356" s="31">
        <v>2</v>
      </c>
      <c r="SD356" s="31">
        <v>4</v>
      </c>
      <c r="SE356" s="31">
        <v>2</v>
      </c>
      <c r="SF356" s="31">
        <v>2</v>
      </c>
      <c r="SG356" s="31">
        <v>2</v>
      </c>
      <c r="SH356" s="31">
        <v>2</v>
      </c>
      <c r="SI356" s="31">
        <v>2</v>
      </c>
      <c r="SJ356" s="31">
        <v>2</v>
      </c>
      <c r="SK356" s="31">
        <v>2</v>
      </c>
      <c r="SL356" s="31">
        <v>2</v>
      </c>
      <c r="SM356" s="31" t="s">
        <v>1430</v>
      </c>
      <c r="SO356" s="31">
        <v>2</v>
      </c>
      <c r="SP356" s="31">
        <v>2</v>
      </c>
      <c r="SQ356" s="31">
        <v>2</v>
      </c>
      <c r="SR356" s="31">
        <v>1</v>
      </c>
      <c r="SS356" s="31">
        <v>2</v>
      </c>
      <c r="ST356" s="31">
        <v>2</v>
      </c>
      <c r="SU356" s="31">
        <v>2</v>
      </c>
      <c r="SV356" s="31">
        <v>1</v>
      </c>
      <c r="SZ356" s="31">
        <v>2</v>
      </c>
      <c r="TA356" s="31">
        <v>2</v>
      </c>
      <c r="TB356" s="31">
        <v>2</v>
      </c>
      <c r="TC356" s="31">
        <v>2</v>
      </c>
      <c r="TD356" s="31">
        <v>2</v>
      </c>
      <c r="TE356" s="31">
        <v>2</v>
      </c>
      <c r="TF356" s="31">
        <v>2</v>
      </c>
      <c r="TG356" s="31">
        <v>2</v>
      </c>
      <c r="TH356" s="31" t="s">
        <v>1430</v>
      </c>
      <c r="TJ356" s="31" t="s">
        <v>1430</v>
      </c>
      <c r="TQ356" s="31">
        <v>1</v>
      </c>
      <c r="TS356" s="31">
        <v>2</v>
      </c>
      <c r="TT356" s="31">
        <v>2</v>
      </c>
      <c r="TU356" s="31">
        <v>2</v>
      </c>
      <c r="TV356" s="31">
        <v>1</v>
      </c>
      <c r="TW356" s="31">
        <v>2</v>
      </c>
      <c r="TX356" s="31">
        <v>2</v>
      </c>
      <c r="TY356" s="31">
        <v>2</v>
      </c>
      <c r="TZ356" s="31">
        <v>1</v>
      </c>
      <c r="UA356" s="31">
        <v>1</v>
      </c>
    </row>
    <row r="357" spans="1:547" s="31" customFormat="1" ht="13.5" customHeight="1">
      <c r="A357" s="31">
        <f t="shared" si="5"/>
        <v>355</v>
      </c>
      <c r="B357" s="31">
        <v>356</v>
      </c>
      <c r="C357" s="31">
        <v>13</v>
      </c>
      <c r="D357" s="31" t="s">
        <v>1543</v>
      </c>
      <c r="E357" s="31" t="s">
        <v>1909</v>
      </c>
      <c r="H357" s="31">
        <v>42372</v>
      </c>
      <c r="I357" s="31">
        <v>14626</v>
      </c>
      <c r="J357" s="31">
        <v>1</v>
      </c>
      <c r="K357" s="31">
        <v>1</v>
      </c>
      <c r="L357" s="31">
        <v>3</v>
      </c>
      <c r="M357" s="31">
        <v>2</v>
      </c>
      <c r="N357" s="31">
        <v>3</v>
      </c>
      <c r="O357" s="31">
        <v>2</v>
      </c>
      <c r="P357" s="31">
        <v>3</v>
      </c>
      <c r="Q357" s="31">
        <v>2</v>
      </c>
      <c r="R357" s="31">
        <v>42095</v>
      </c>
      <c r="S357" s="31">
        <v>42156</v>
      </c>
      <c r="T357" s="31">
        <v>42278</v>
      </c>
      <c r="W357" s="31">
        <v>2</v>
      </c>
      <c r="X357" s="31">
        <v>1</v>
      </c>
      <c r="Y357" s="31">
        <v>2</v>
      </c>
      <c r="Z357" s="31">
        <v>2</v>
      </c>
      <c r="AA357" s="31">
        <v>1</v>
      </c>
      <c r="AB357" s="31">
        <v>2</v>
      </c>
      <c r="AC357" s="31">
        <v>2</v>
      </c>
      <c r="AD357" s="31">
        <v>1</v>
      </c>
      <c r="AE357" s="31">
        <v>1</v>
      </c>
      <c r="AH357" s="31">
        <v>2</v>
      </c>
      <c r="AI357" s="31">
        <v>6</v>
      </c>
      <c r="AJ357" s="31">
        <v>2</v>
      </c>
      <c r="AK357" s="31">
        <v>4</v>
      </c>
      <c r="AL357" s="31">
        <v>2</v>
      </c>
      <c r="AN357" s="31">
        <v>1</v>
      </c>
      <c r="AO357" s="31">
        <v>2</v>
      </c>
      <c r="AP357" s="31">
        <v>1</v>
      </c>
      <c r="AQ357" s="31">
        <v>2</v>
      </c>
      <c r="AR357" s="31">
        <v>2</v>
      </c>
      <c r="AS357" s="31">
        <v>2</v>
      </c>
      <c r="AT357" s="31">
        <v>2</v>
      </c>
      <c r="AU357" s="31">
        <v>2</v>
      </c>
      <c r="AW357" s="31">
        <v>2</v>
      </c>
      <c r="AX357" s="31">
        <v>2</v>
      </c>
      <c r="AY357" s="31">
        <v>2</v>
      </c>
      <c r="AZ357" s="31">
        <v>1</v>
      </c>
      <c r="BA357" s="31">
        <v>1</v>
      </c>
      <c r="BB357" s="31">
        <v>2</v>
      </c>
      <c r="BD357" s="31">
        <v>2</v>
      </c>
      <c r="BE357" s="31">
        <v>2</v>
      </c>
      <c r="BF357" s="31">
        <v>2</v>
      </c>
      <c r="BG357" s="31">
        <v>1</v>
      </c>
      <c r="BH357" s="31">
        <v>1</v>
      </c>
      <c r="BI357" s="31">
        <v>2</v>
      </c>
      <c r="BK357" s="31">
        <v>1</v>
      </c>
      <c r="BL357" s="31">
        <v>2</v>
      </c>
      <c r="BM357" s="31">
        <v>1</v>
      </c>
      <c r="BN357" s="31">
        <v>1</v>
      </c>
      <c r="BO357" s="31">
        <v>2</v>
      </c>
      <c r="BP357" s="31">
        <v>1</v>
      </c>
      <c r="BQ357" s="31">
        <v>1</v>
      </c>
      <c r="BT357" s="31">
        <v>2</v>
      </c>
      <c r="BU357" s="31">
        <v>2</v>
      </c>
      <c r="BV357" s="31">
        <v>2</v>
      </c>
      <c r="BW357" s="31">
        <v>2</v>
      </c>
      <c r="BX357" s="31">
        <v>2</v>
      </c>
      <c r="BY357" s="31">
        <v>1</v>
      </c>
      <c r="BZ357" s="31">
        <v>2</v>
      </c>
      <c r="CA357" s="31">
        <v>2</v>
      </c>
      <c r="CB357" s="31">
        <v>2</v>
      </c>
      <c r="CC357" s="31">
        <v>2</v>
      </c>
      <c r="CD357" s="31">
        <v>1</v>
      </c>
      <c r="CH357" s="31">
        <v>1</v>
      </c>
      <c r="CM357" s="31">
        <v>2</v>
      </c>
      <c r="CN357" s="31">
        <v>27</v>
      </c>
      <c r="CO357" s="31">
        <v>5</v>
      </c>
      <c r="CP357" s="31">
        <v>11</v>
      </c>
      <c r="CQ357" s="31">
        <v>16</v>
      </c>
      <c r="CR357" s="31">
        <v>21</v>
      </c>
      <c r="DA357" s="31">
        <v>1</v>
      </c>
      <c r="DB357" s="31">
        <v>3</v>
      </c>
      <c r="DC357" s="31">
        <v>0</v>
      </c>
      <c r="DD357" s="31">
        <v>2</v>
      </c>
      <c r="DE357" s="31">
        <v>2</v>
      </c>
      <c r="DF357" s="31">
        <v>3</v>
      </c>
      <c r="DG357" s="31">
        <v>3</v>
      </c>
      <c r="DH357" s="31">
        <v>2</v>
      </c>
      <c r="DI357" s="31">
        <v>4</v>
      </c>
      <c r="DJ357" s="31">
        <v>3</v>
      </c>
      <c r="DK357" s="31">
        <v>2</v>
      </c>
      <c r="DL357" s="31">
        <v>2</v>
      </c>
      <c r="DM357" s="31">
        <v>3</v>
      </c>
      <c r="DN357" s="31">
        <v>1</v>
      </c>
      <c r="DO357" s="31">
        <v>3</v>
      </c>
      <c r="DP357" s="31">
        <v>2</v>
      </c>
      <c r="DQ357" s="31">
        <v>3</v>
      </c>
      <c r="DR357" s="31">
        <v>31</v>
      </c>
      <c r="DS357" s="31">
        <v>1.8680054151624499</v>
      </c>
      <c r="EZ357" s="31">
        <v>3</v>
      </c>
      <c r="FA357" s="31">
        <v>1</v>
      </c>
      <c r="FD357" s="31">
        <v>74</v>
      </c>
      <c r="FE357" s="31">
        <v>58</v>
      </c>
      <c r="FF357" s="31">
        <v>0.34</v>
      </c>
      <c r="FG357" s="31">
        <v>0.28999999999999898</v>
      </c>
      <c r="FH357" s="31">
        <v>19</v>
      </c>
      <c r="FI357" s="31">
        <v>94.1</v>
      </c>
      <c r="FJ357" s="31">
        <v>0.5</v>
      </c>
      <c r="FK357" s="31">
        <v>1</v>
      </c>
      <c r="FL357" s="31">
        <v>1</v>
      </c>
      <c r="FM357" s="31">
        <v>1</v>
      </c>
      <c r="FN357" s="31">
        <v>2</v>
      </c>
      <c r="FO357" s="31">
        <v>2</v>
      </c>
      <c r="FP357" s="31">
        <v>2</v>
      </c>
      <c r="FQ357" s="31">
        <v>2</v>
      </c>
      <c r="FR357" s="31">
        <v>2</v>
      </c>
      <c r="FS357" s="31">
        <v>4</v>
      </c>
      <c r="FT357" s="31">
        <v>2</v>
      </c>
      <c r="FU357" s="31">
        <v>2</v>
      </c>
      <c r="FV357" s="31">
        <v>2</v>
      </c>
      <c r="FW357" s="31">
        <v>1</v>
      </c>
      <c r="FX357" s="31">
        <v>1</v>
      </c>
      <c r="FY357" s="31">
        <v>2</v>
      </c>
      <c r="GA357" s="31">
        <v>2</v>
      </c>
      <c r="GB357" s="31">
        <v>2</v>
      </c>
      <c r="GC357" s="31">
        <v>2</v>
      </c>
      <c r="GE357" s="31">
        <v>2</v>
      </c>
      <c r="GH357" s="31">
        <v>1</v>
      </c>
      <c r="GJ357" s="31">
        <v>2</v>
      </c>
      <c r="GL357" s="31">
        <v>1</v>
      </c>
      <c r="GM357" s="31">
        <v>42278</v>
      </c>
      <c r="GO357" s="31">
        <v>2</v>
      </c>
      <c r="GQ357" s="31">
        <v>1</v>
      </c>
      <c r="GS357" s="31">
        <v>2</v>
      </c>
      <c r="GU357" s="31">
        <v>2</v>
      </c>
      <c r="GW357" s="31">
        <v>2</v>
      </c>
      <c r="GY357" s="31">
        <v>2</v>
      </c>
      <c r="HA357" s="31">
        <v>2</v>
      </c>
      <c r="HB357" s="31" t="s">
        <v>355</v>
      </c>
      <c r="HM357" s="31">
        <v>2</v>
      </c>
      <c r="HP357" s="31">
        <v>2</v>
      </c>
      <c r="HQ357" s="31">
        <v>2</v>
      </c>
      <c r="HR357" s="31">
        <v>2</v>
      </c>
      <c r="HS357" s="31">
        <v>2</v>
      </c>
      <c r="HT357" s="31">
        <v>2</v>
      </c>
      <c r="HU357" s="31">
        <v>2</v>
      </c>
      <c r="HV357" s="31">
        <v>2</v>
      </c>
      <c r="HZ357" s="31">
        <v>2</v>
      </c>
      <c r="IA357" s="31">
        <v>2</v>
      </c>
      <c r="IB357" s="31">
        <v>2</v>
      </c>
      <c r="IC357" s="31">
        <v>2</v>
      </c>
      <c r="ID357" s="31">
        <v>2</v>
      </c>
      <c r="IE357" s="31">
        <v>2</v>
      </c>
      <c r="IF357" s="31">
        <v>2</v>
      </c>
      <c r="IJ357" s="31">
        <v>2</v>
      </c>
      <c r="IK357" s="31">
        <v>2</v>
      </c>
      <c r="IL357" s="31">
        <v>2</v>
      </c>
      <c r="IM357" s="31">
        <v>2</v>
      </c>
      <c r="IN357" s="31">
        <v>2</v>
      </c>
      <c r="IO357" s="31">
        <v>2</v>
      </c>
      <c r="IP357" s="31">
        <v>2</v>
      </c>
      <c r="IT357" s="31">
        <v>2</v>
      </c>
      <c r="IU357" s="31">
        <v>2</v>
      </c>
      <c r="IV357" s="31">
        <v>2</v>
      </c>
      <c r="IW357" s="31">
        <v>2</v>
      </c>
      <c r="IX357" s="31">
        <v>2</v>
      </c>
      <c r="IY357" s="31">
        <v>2</v>
      </c>
      <c r="IZ357" s="31">
        <v>2</v>
      </c>
      <c r="JD357" s="31">
        <v>2</v>
      </c>
      <c r="JE357" s="31">
        <v>2</v>
      </c>
      <c r="JF357" s="31">
        <v>2</v>
      </c>
      <c r="JG357" s="31">
        <v>2</v>
      </c>
      <c r="JH357" s="31">
        <v>2</v>
      </c>
      <c r="JI357" s="31">
        <v>2</v>
      </c>
      <c r="JJ357" s="31">
        <v>2</v>
      </c>
      <c r="JQ357" s="31" t="s">
        <v>1554</v>
      </c>
      <c r="JZ357" s="31">
        <v>2</v>
      </c>
      <c r="KA357" s="31" t="s">
        <v>1563</v>
      </c>
      <c r="KB357" s="31">
        <v>105</v>
      </c>
      <c r="KC357" s="31">
        <v>2</v>
      </c>
      <c r="KD357" s="31" t="s">
        <v>1554</v>
      </c>
      <c r="KE357" s="31">
        <v>58</v>
      </c>
      <c r="LA357" s="31" t="s">
        <v>1648</v>
      </c>
      <c r="LB357" s="31" t="s">
        <v>374</v>
      </c>
      <c r="LC357" s="31">
        <v>2</v>
      </c>
      <c r="LE357" s="31" t="s">
        <v>1824</v>
      </c>
      <c r="LF357" s="31">
        <v>2</v>
      </c>
      <c r="LG357" s="31">
        <v>2</v>
      </c>
      <c r="LH357" s="31">
        <v>1</v>
      </c>
      <c r="LI357" s="31">
        <v>2</v>
      </c>
      <c r="LK357" s="31">
        <v>2</v>
      </c>
      <c r="LM357" s="31">
        <v>2</v>
      </c>
      <c r="LO357" s="31">
        <v>2</v>
      </c>
      <c r="LQ357" s="31">
        <v>2</v>
      </c>
      <c r="LS357" s="31">
        <v>2</v>
      </c>
      <c r="LU357" s="31">
        <v>2</v>
      </c>
      <c r="LW357" s="31">
        <v>2</v>
      </c>
      <c r="LY357" s="31">
        <v>2</v>
      </c>
      <c r="MA357" s="31">
        <v>2</v>
      </c>
      <c r="MC357" s="31">
        <v>2</v>
      </c>
      <c r="ME357" s="31">
        <v>2</v>
      </c>
      <c r="MG357" s="31">
        <v>2</v>
      </c>
      <c r="MI357" s="31">
        <v>2</v>
      </c>
      <c r="MK357" s="31">
        <v>2</v>
      </c>
      <c r="MM357" s="31">
        <v>2</v>
      </c>
      <c r="MO357" s="31">
        <v>2</v>
      </c>
      <c r="MQ357" s="31">
        <v>2</v>
      </c>
      <c r="MS357" s="31">
        <v>2</v>
      </c>
      <c r="MU357" s="31">
        <v>2</v>
      </c>
      <c r="MW357" s="31">
        <v>2</v>
      </c>
      <c r="MY357" s="31" t="s">
        <v>355</v>
      </c>
      <c r="NA357" s="31">
        <v>2</v>
      </c>
      <c r="NC357" s="31">
        <v>2</v>
      </c>
      <c r="NE357" s="31">
        <v>2</v>
      </c>
      <c r="NG357" s="31">
        <v>2</v>
      </c>
      <c r="NI357" s="31">
        <v>2</v>
      </c>
      <c r="NK357" s="31">
        <v>2</v>
      </c>
      <c r="NM357" s="31">
        <v>2</v>
      </c>
      <c r="NO357" s="31">
        <v>2</v>
      </c>
      <c r="NQ357" s="31">
        <v>2</v>
      </c>
      <c r="NS357" s="31">
        <v>2</v>
      </c>
      <c r="NU357" s="31">
        <v>2</v>
      </c>
      <c r="NW357" s="31">
        <v>2</v>
      </c>
      <c r="NY357" s="31">
        <v>2</v>
      </c>
      <c r="OA357" s="31">
        <v>2</v>
      </c>
      <c r="OC357" s="31">
        <v>2</v>
      </c>
      <c r="OE357" s="31">
        <v>2</v>
      </c>
      <c r="OG357" s="31">
        <v>2</v>
      </c>
      <c r="OI357" s="31">
        <v>2</v>
      </c>
      <c r="OK357" s="31">
        <v>2</v>
      </c>
      <c r="OM357" s="31">
        <v>2</v>
      </c>
      <c r="OO357" s="31">
        <v>2</v>
      </c>
      <c r="OQ357" s="31" t="s">
        <v>355</v>
      </c>
      <c r="OS357" s="31">
        <v>2</v>
      </c>
      <c r="OU357" s="31">
        <v>2</v>
      </c>
      <c r="OW357" s="31">
        <v>2</v>
      </c>
      <c r="OY357" s="31">
        <v>2</v>
      </c>
      <c r="PA357" s="31">
        <v>2</v>
      </c>
      <c r="PC357" s="31">
        <v>2</v>
      </c>
      <c r="PE357" s="31">
        <v>1</v>
      </c>
      <c r="PF357" s="31">
        <v>20</v>
      </c>
      <c r="PG357" s="31">
        <v>2</v>
      </c>
      <c r="PI357" s="31">
        <v>2</v>
      </c>
      <c r="PK357" s="31">
        <v>2</v>
      </c>
      <c r="PM357" s="31">
        <v>2</v>
      </c>
      <c r="PO357" s="31">
        <v>2</v>
      </c>
      <c r="PQ357" s="31">
        <v>2</v>
      </c>
      <c r="PS357" s="31">
        <v>2</v>
      </c>
      <c r="PU357" s="31">
        <v>2</v>
      </c>
      <c r="PW357" s="31">
        <v>2</v>
      </c>
      <c r="PY357" s="31">
        <v>2</v>
      </c>
      <c r="QA357" s="31">
        <v>2</v>
      </c>
      <c r="QC357" s="31">
        <v>2</v>
      </c>
      <c r="QE357" s="31">
        <v>2</v>
      </c>
      <c r="QG357" s="31">
        <v>2</v>
      </c>
      <c r="QI357" s="31" t="s">
        <v>355</v>
      </c>
      <c r="QK357" s="31">
        <v>2</v>
      </c>
      <c r="QL357" s="31">
        <v>2</v>
      </c>
      <c r="QM357" s="31">
        <v>2</v>
      </c>
      <c r="QN357" s="31">
        <v>2</v>
      </c>
      <c r="QO357" s="31">
        <v>2</v>
      </c>
      <c r="QP357" s="31">
        <v>2</v>
      </c>
      <c r="QQ357" s="31">
        <v>2</v>
      </c>
      <c r="QR357" s="31">
        <v>2</v>
      </c>
      <c r="QS357" s="31">
        <v>2</v>
      </c>
      <c r="QT357" s="31">
        <v>2</v>
      </c>
      <c r="QU357" s="31">
        <v>2</v>
      </c>
      <c r="QV357" s="31">
        <v>2</v>
      </c>
      <c r="QW357" s="31">
        <v>2</v>
      </c>
      <c r="QX357" s="31">
        <v>2</v>
      </c>
      <c r="QY357" s="31">
        <v>2</v>
      </c>
      <c r="QZ357" s="31">
        <v>2</v>
      </c>
      <c r="RA357" s="31">
        <v>2</v>
      </c>
      <c r="RB357" s="31">
        <v>2</v>
      </c>
      <c r="RC357" s="31">
        <v>1</v>
      </c>
      <c r="RD357" s="31">
        <v>2</v>
      </c>
      <c r="RE357" s="31">
        <v>2</v>
      </c>
      <c r="RF357" s="31">
        <v>2</v>
      </c>
      <c r="RG357" s="31">
        <v>2</v>
      </c>
      <c r="RH357" s="31">
        <v>2</v>
      </c>
      <c r="RI357" s="31">
        <v>1</v>
      </c>
      <c r="RJ357" s="31">
        <v>2</v>
      </c>
      <c r="RK357" s="31">
        <v>2</v>
      </c>
      <c r="RL357" s="31">
        <v>2</v>
      </c>
      <c r="RM357" s="31">
        <v>2</v>
      </c>
      <c r="RN357" s="31">
        <v>2</v>
      </c>
      <c r="RO357" s="31">
        <v>2</v>
      </c>
      <c r="RP357" s="31">
        <v>2</v>
      </c>
      <c r="RQ357" s="31">
        <v>2</v>
      </c>
      <c r="RR357" s="31">
        <v>2</v>
      </c>
      <c r="RS357" s="31">
        <v>2</v>
      </c>
      <c r="RT357" s="31" t="s">
        <v>362</v>
      </c>
      <c r="RU357" s="31" t="s">
        <v>1910</v>
      </c>
      <c r="RX357" s="31">
        <v>2</v>
      </c>
      <c r="RY357" s="31">
        <v>1</v>
      </c>
      <c r="RZ357" s="31">
        <v>2</v>
      </c>
      <c r="SA357" s="31">
        <v>2</v>
      </c>
      <c r="SB357" s="31">
        <v>2</v>
      </c>
      <c r="SC357" s="31">
        <v>2</v>
      </c>
      <c r="SD357" s="31">
        <v>2</v>
      </c>
      <c r="SE357" s="31">
        <v>1</v>
      </c>
      <c r="SF357" s="31">
        <v>2</v>
      </c>
      <c r="SG357" s="31">
        <v>2</v>
      </c>
      <c r="SH357" s="31">
        <v>2</v>
      </c>
      <c r="SI357" s="31">
        <v>2</v>
      </c>
      <c r="SJ357" s="31">
        <v>2</v>
      </c>
      <c r="SK357" s="31">
        <v>2</v>
      </c>
      <c r="SL357" s="31">
        <v>2</v>
      </c>
      <c r="SM357" s="31" t="s">
        <v>1550</v>
      </c>
      <c r="SO357" s="31">
        <v>2</v>
      </c>
      <c r="SP357" s="31">
        <v>2</v>
      </c>
      <c r="SQ357" s="31">
        <v>2</v>
      </c>
      <c r="SR357" s="31">
        <v>2</v>
      </c>
      <c r="SS357" s="31">
        <v>2</v>
      </c>
      <c r="ST357" s="31">
        <v>2</v>
      </c>
      <c r="SU357" s="31">
        <v>2</v>
      </c>
      <c r="SV357" s="31">
        <v>2</v>
      </c>
      <c r="SW357" s="31" t="s">
        <v>1430</v>
      </c>
      <c r="SX357" s="31">
        <v>2</v>
      </c>
      <c r="SZ357" s="31">
        <v>1</v>
      </c>
      <c r="TA357" s="31">
        <v>2</v>
      </c>
      <c r="TB357" s="31">
        <v>2</v>
      </c>
      <c r="TC357" s="31">
        <v>2</v>
      </c>
      <c r="TD357" s="31">
        <v>2</v>
      </c>
      <c r="TE357" s="31">
        <v>2</v>
      </c>
      <c r="TF357" s="31">
        <v>2</v>
      </c>
      <c r="TG357" s="31">
        <v>2</v>
      </c>
      <c r="TH357" s="31" t="s">
        <v>1430</v>
      </c>
      <c r="TJ357" s="31" t="s">
        <v>1550</v>
      </c>
      <c r="TK357" s="31" t="s">
        <v>1430</v>
      </c>
      <c r="TL357" s="31" t="s">
        <v>1430</v>
      </c>
      <c r="TQ357" s="31">
        <v>4</v>
      </c>
      <c r="TS357" s="31">
        <v>2</v>
      </c>
      <c r="TT357" s="31">
        <v>2</v>
      </c>
      <c r="TU357" s="31">
        <v>2</v>
      </c>
      <c r="TV357" s="31">
        <v>1</v>
      </c>
      <c r="TW357" s="31">
        <v>1</v>
      </c>
      <c r="TX357" s="31">
        <v>2</v>
      </c>
      <c r="TY357" s="31">
        <v>2</v>
      </c>
      <c r="TZ357" s="31">
        <v>1</v>
      </c>
      <c r="UA357" s="31">
        <v>1</v>
      </c>
    </row>
    <row r="358" spans="1:547" s="31" customFormat="1" ht="13.5" customHeight="1">
      <c r="A358" s="31">
        <f t="shared" si="5"/>
        <v>356</v>
      </c>
      <c r="B358" s="31">
        <v>357</v>
      </c>
      <c r="C358" s="31">
        <v>14</v>
      </c>
      <c r="D358" s="31" t="s">
        <v>1543</v>
      </c>
      <c r="E358" s="31" t="s">
        <v>1911</v>
      </c>
      <c r="H358" s="31">
        <v>42459</v>
      </c>
      <c r="I358" s="31">
        <v>13209</v>
      </c>
      <c r="J358" s="31">
        <v>2</v>
      </c>
      <c r="K358" s="31">
        <v>1</v>
      </c>
      <c r="L358" s="31">
        <v>1</v>
      </c>
      <c r="M358" s="31">
        <v>1</v>
      </c>
      <c r="N358" s="31">
        <v>1</v>
      </c>
      <c r="O358" s="31">
        <v>1</v>
      </c>
      <c r="P358" s="31">
        <v>1</v>
      </c>
      <c r="Q358" s="31">
        <v>1</v>
      </c>
      <c r="R358" s="31">
        <v>41061</v>
      </c>
      <c r="S358" s="31">
        <v>41153</v>
      </c>
      <c r="T358" s="31">
        <v>42430</v>
      </c>
      <c r="W358" s="31">
        <v>1</v>
      </c>
      <c r="X358" s="31">
        <v>2</v>
      </c>
      <c r="Y358" s="31">
        <v>2</v>
      </c>
      <c r="Z358" s="31">
        <v>2</v>
      </c>
      <c r="AA358" s="31">
        <v>2</v>
      </c>
      <c r="AB358" s="31">
        <v>2</v>
      </c>
      <c r="AC358" s="31">
        <v>2</v>
      </c>
      <c r="AD358" s="31">
        <v>2</v>
      </c>
      <c r="AE358" s="31">
        <v>2</v>
      </c>
      <c r="AF358" s="31">
        <v>2</v>
      </c>
      <c r="AG358" s="31">
        <v>1</v>
      </c>
      <c r="AH358" s="31">
        <v>1</v>
      </c>
      <c r="AI358" s="31">
        <v>1</v>
      </c>
      <c r="AJ358" s="31">
        <v>1</v>
      </c>
      <c r="AK358" s="31">
        <v>3</v>
      </c>
      <c r="AL358" s="31">
        <v>2</v>
      </c>
      <c r="AN358" s="31">
        <v>1</v>
      </c>
      <c r="AO358" s="31">
        <v>2</v>
      </c>
      <c r="AP358" s="31">
        <v>1</v>
      </c>
      <c r="AQ358" s="31">
        <v>2</v>
      </c>
      <c r="AR358" s="31">
        <v>2</v>
      </c>
      <c r="AS358" s="31">
        <v>2</v>
      </c>
      <c r="AT358" s="31">
        <v>2</v>
      </c>
      <c r="AU358" s="31">
        <v>2</v>
      </c>
      <c r="AW358" s="31">
        <v>1</v>
      </c>
      <c r="AX358" s="31">
        <v>1</v>
      </c>
      <c r="AY358" s="31">
        <v>1</v>
      </c>
      <c r="AZ358" s="31">
        <v>1</v>
      </c>
      <c r="BA358" s="31">
        <v>1</v>
      </c>
      <c r="BB358" s="31">
        <v>2</v>
      </c>
      <c r="BD358" s="31">
        <v>1</v>
      </c>
      <c r="BE358" s="31">
        <v>1</v>
      </c>
      <c r="BF358" s="31">
        <v>1</v>
      </c>
      <c r="BG358" s="31">
        <v>1</v>
      </c>
      <c r="BH358" s="31">
        <v>1</v>
      </c>
      <c r="BI358" s="31">
        <v>2</v>
      </c>
      <c r="BK358" s="31">
        <v>1</v>
      </c>
      <c r="BL358" s="31">
        <v>1</v>
      </c>
      <c r="BM358" s="31">
        <v>1</v>
      </c>
      <c r="BN358" s="31">
        <v>1</v>
      </c>
      <c r="BO358" s="31">
        <v>1</v>
      </c>
      <c r="BP358" s="31">
        <v>1</v>
      </c>
      <c r="BQ358" s="31">
        <v>1</v>
      </c>
      <c r="BT358" s="31">
        <v>1</v>
      </c>
      <c r="BU358" s="31">
        <v>2</v>
      </c>
      <c r="BV358" s="31">
        <v>2</v>
      </c>
      <c r="BW358" s="31">
        <v>2</v>
      </c>
      <c r="BX358" s="31">
        <v>2</v>
      </c>
      <c r="BY358" s="31">
        <v>1</v>
      </c>
      <c r="BZ358" s="31">
        <v>2</v>
      </c>
      <c r="CA358" s="31">
        <v>2</v>
      </c>
      <c r="CB358" s="31">
        <v>2</v>
      </c>
      <c r="CC358" s="31">
        <v>2</v>
      </c>
      <c r="CD358" s="31">
        <v>2</v>
      </c>
      <c r="CH358" s="31">
        <v>2</v>
      </c>
      <c r="CM358" s="31">
        <v>5</v>
      </c>
      <c r="CN358" s="31">
        <v>2</v>
      </c>
      <c r="CO358" s="31">
        <v>27</v>
      </c>
      <c r="DA358" s="31">
        <v>2</v>
      </c>
      <c r="DB358" s="31">
        <v>1</v>
      </c>
      <c r="DC358" s="31">
        <v>36</v>
      </c>
      <c r="DD358" s="31">
        <v>3</v>
      </c>
      <c r="DE358" s="31">
        <v>0</v>
      </c>
      <c r="DF358" s="31">
        <v>3</v>
      </c>
      <c r="DG358" s="31">
        <v>2</v>
      </c>
      <c r="DH358" s="31">
        <v>3</v>
      </c>
      <c r="DI358" s="31">
        <v>4</v>
      </c>
      <c r="DJ358" s="31">
        <v>3</v>
      </c>
      <c r="DK358" s="31">
        <v>3</v>
      </c>
      <c r="DL358" s="31">
        <v>3</v>
      </c>
      <c r="DM358" s="31">
        <v>4</v>
      </c>
      <c r="DN358" s="31">
        <v>3</v>
      </c>
      <c r="DO358" s="31">
        <v>3</v>
      </c>
      <c r="DP358" s="31">
        <v>3</v>
      </c>
      <c r="DQ358" s="31">
        <v>4</v>
      </c>
      <c r="DR358" s="31">
        <v>38</v>
      </c>
      <c r="DS358" s="31">
        <v>0.21772174535050001</v>
      </c>
      <c r="EB358" s="31">
        <v>0.5</v>
      </c>
      <c r="EC358" s="31">
        <v>0.7</v>
      </c>
      <c r="ED358" s="31">
        <v>1.3</v>
      </c>
      <c r="EE358" s="31" t="s">
        <v>1546</v>
      </c>
      <c r="EV358" s="31">
        <v>1</v>
      </c>
      <c r="EW358" s="31">
        <v>2</v>
      </c>
      <c r="EX358" s="31">
        <v>2</v>
      </c>
      <c r="EY358" s="31">
        <v>2</v>
      </c>
      <c r="FD358" s="31">
        <v>30</v>
      </c>
      <c r="FK358" s="31">
        <v>2</v>
      </c>
      <c r="FL358" s="31">
        <v>2</v>
      </c>
      <c r="FM358" s="31">
        <v>2</v>
      </c>
      <c r="FN358" s="31">
        <v>2</v>
      </c>
      <c r="FO358" s="31">
        <v>2</v>
      </c>
      <c r="FP358" s="31">
        <v>2</v>
      </c>
      <c r="FQ358" s="31">
        <v>2</v>
      </c>
      <c r="FR358" s="31">
        <v>2</v>
      </c>
      <c r="FS358" s="31">
        <v>4</v>
      </c>
      <c r="FT358" s="31">
        <v>2</v>
      </c>
      <c r="FU358" s="31">
        <v>2</v>
      </c>
      <c r="FV358" s="31">
        <v>2</v>
      </c>
      <c r="FW358" s="31">
        <v>1</v>
      </c>
      <c r="FX358" s="31">
        <v>1</v>
      </c>
      <c r="FY358" s="31">
        <v>2</v>
      </c>
      <c r="GA358" s="31">
        <v>2</v>
      </c>
      <c r="GB358" s="31">
        <v>2</v>
      </c>
      <c r="GC358" s="31">
        <v>2</v>
      </c>
      <c r="GE358" s="31">
        <v>2</v>
      </c>
      <c r="GH358" s="31">
        <v>1</v>
      </c>
      <c r="GJ358" s="31">
        <v>2</v>
      </c>
      <c r="GL358" s="31">
        <v>2</v>
      </c>
      <c r="GO358" s="31">
        <v>2</v>
      </c>
      <c r="GQ358" s="31">
        <v>2</v>
      </c>
      <c r="GS358" s="31">
        <v>2</v>
      </c>
      <c r="GU358" s="31">
        <v>2</v>
      </c>
      <c r="GW358" s="31">
        <v>2</v>
      </c>
      <c r="HB358" s="31" t="s">
        <v>355</v>
      </c>
      <c r="HM358" s="31">
        <v>2</v>
      </c>
      <c r="HP358" s="31">
        <v>2</v>
      </c>
      <c r="HQ358" s="31">
        <v>2</v>
      </c>
      <c r="HR358" s="31">
        <v>2</v>
      </c>
      <c r="HS358" s="31">
        <v>2</v>
      </c>
      <c r="HT358" s="31">
        <v>2</v>
      </c>
      <c r="HU358" s="31">
        <v>2</v>
      </c>
      <c r="HV358" s="31">
        <v>2</v>
      </c>
      <c r="HZ358" s="31">
        <v>2</v>
      </c>
      <c r="IA358" s="31">
        <v>2</v>
      </c>
      <c r="IB358" s="31">
        <v>2</v>
      </c>
      <c r="IC358" s="31">
        <v>2</v>
      </c>
      <c r="ID358" s="31">
        <v>2</v>
      </c>
      <c r="IE358" s="31">
        <v>2</v>
      </c>
      <c r="IF358" s="31">
        <v>2</v>
      </c>
      <c r="IJ358" s="31">
        <v>2</v>
      </c>
      <c r="IK358" s="31">
        <v>2</v>
      </c>
      <c r="IL358" s="31">
        <v>2</v>
      </c>
      <c r="IM358" s="31">
        <v>2</v>
      </c>
      <c r="IN358" s="31">
        <v>2</v>
      </c>
      <c r="IO358" s="31">
        <v>2</v>
      </c>
      <c r="IP358" s="31">
        <v>2</v>
      </c>
      <c r="IT358" s="31">
        <v>2</v>
      </c>
      <c r="IU358" s="31">
        <v>2</v>
      </c>
      <c r="IV358" s="31">
        <v>2</v>
      </c>
      <c r="IW358" s="31">
        <v>2</v>
      </c>
      <c r="IX358" s="31">
        <v>2</v>
      </c>
      <c r="IY358" s="31">
        <v>2</v>
      </c>
      <c r="IZ358" s="31">
        <v>2</v>
      </c>
      <c r="JD358" s="31">
        <v>2</v>
      </c>
      <c r="JE358" s="31">
        <v>2</v>
      </c>
      <c r="JF358" s="31">
        <v>2</v>
      </c>
      <c r="JG358" s="31">
        <v>2</v>
      </c>
      <c r="JH358" s="31">
        <v>2</v>
      </c>
      <c r="JI358" s="31">
        <v>2</v>
      </c>
      <c r="JJ358" s="31">
        <v>2</v>
      </c>
      <c r="JN358" s="31" t="s">
        <v>1912</v>
      </c>
      <c r="JQ358" s="31" t="s">
        <v>1913</v>
      </c>
      <c r="JZ358" s="31">
        <v>2</v>
      </c>
      <c r="KA358" s="31" t="s">
        <v>1913</v>
      </c>
      <c r="KB358" s="31">
        <v>80</v>
      </c>
      <c r="KC358" s="31">
        <v>2</v>
      </c>
      <c r="KD358" s="31" t="s">
        <v>1913</v>
      </c>
      <c r="KE358" s="31">
        <v>80</v>
      </c>
      <c r="LC358" s="31">
        <v>2</v>
      </c>
      <c r="LE358" s="31" t="s">
        <v>370</v>
      </c>
      <c r="LF358" s="31">
        <v>2</v>
      </c>
      <c r="LG358" s="31">
        <v>2</v>
      </c>
      <c r="LH358" s="31">
        <v>2</v>
      </c>
      <c r="LI358" s="31">
        <v>2</v>
      </c>
      <c r="LK358" s="31">
        <v>2</v>
      </c>
      <c r="LM358" s="31">
        <v>2</v>
      </c>
      <c r="LO358" s="31">
        <v>2</v>
      </c>
      <c r="LQ358" s="31">
        <v>2</v>
      </c>
      <c r="LS358" s="31">
        <v>2</v>
      </c>
      <c r="LU358" s="31">
        <v>2</v>
      </c>
      <c r="LW358" s="31">
        <v>2</v>
      </c>
      <c r="LY358" s="31">
        <v>2</v>
      </c>
      <c r="MA358" s="31">
        <v>2</v>
      </c>
      <c r="MC358" s="31">
        <v>2</v>
      </c>
      <c r="ME358" s="31">
        <v>2</v>
      </c>
      <c r="MG358" s="31">
        <v>2</v>
      </c>
      <c r="MI358" s="31">
        <v>2</v>
      </c>
      <c r="MK358" s="31">
        <v>2</v>
      </c>
      <c r="MM358" s="31">
        <v>2</v>
      </c>
      <c r="MO358" s="31">
        <v>2</v>
      </c>
      <c r="MQ358" s="31">
        <v>2</v>
      </c>
      <c r="MS358" s="31">
        <v>2</v>
      </c>
      <c r="MU358" s="31">
        <v>2</v>
      </c>
      <c r="MW358" s="31">
        <v>2</v>
      </c>
      <c r="MY358" s="31" t="s">
        <v>355</v>
      </c>
      <c r="NA358" s="31">
        <v>2</v>
      </c>
      <c r="NC358" s="31">
        <v>2</v>
      </c>
      <c r="NE358" s="31">
        <v>2</v>
      </c>
      <c r="NG358" s="31">
        <v>2</v>
      </c>
      <c r="NI358" s="31">
        <v>2</v>
      </c>
      <c r="NK358" s="31">
        <v>2</v>
      </c>
      <c r="NM358" s="31">
        <v>2</v>
      </c>
      <c r="NO358" s="31">
        <v>2</v>
      </c>
      <c r="NQ358" s="31">
        <v>2</v>
      </c>
      <c r="NS358" s="31">
        <v>2</v>
      </c>
      <c r="NU358" s="31">
        <v>2</v>
      </c>
      <c r="NW358" s="31">
        <v>2</v>
      </c>
      <c r="NY358" s="31">
        <v>2</v>
      </c>
      <c r="OA358" s="31">
        <v>2</v>
      </c>
      <c r="OC358" s="31">
        <v>2</v>
      </c>
      <c r="OE358" s="31">
        <v>2</v>
      </c>
      <c r="OG358" s="31">
        <v>2</v>
      </c>
      <c r="OI358" s="31">
        <v>2</v>
      </c>
      <c r="OK358" s="31">
        <v>2</v>
      </c>
      <c r="OM358" s="31">
        <v>2</v>
      </c>
      <c r="OO358" s="31">
        <v>2</v>
      </c>
      <c r="OQ358" s="31" t="s">
        <v>355</v>
      </c>
      <c r="OS358" s="31">
        <v>2</v>
      </c>
      <c r="OU358" s="31">
        <v>2</v>
      </c>
      <c r="OW358" s="31">
        <v>2</v>
      </c>
      <c r="OY358" s="31">
        <v>2</v>
      </c>
      <c r="PA358" s="31">
        <v>2</v>
      </c>
      <c r="PC358" s="31">
        <v>2</v>
      </c>
      <c r="PE358" s="31">
        <v>2</v>
      </c>
      <c r="PG358" s="31">
        <v>2</v>
      </c>
      <c r="PI358" s="31">
        <v>2</v>
      </c>
      <c r="PK358" s="31">
        <v>2</v>
      </c>
      <c r="PM358" s="31">
        <v>2</v>
      </c>
      <c r="PO358" s="31">
        <v>2</v>
      </c>
      <c r="PQ358" s="31">
        <v>2</v>
      </c>
      <c r="PS358" s="31">
        <v>2</v>
      </c>
      <c r="PU358" s="31">
        <v>2</v>
      </c>
      <c r="PW358" s="31">
        <v>2</v>
      </c>
      <c r="PY358" s="31">
        <v>2</v>
      </c>
      <c r="QA358" s="31">
        <v>2</v>
      </c>
      <c r="QC358" s="31">
        <v>2</v>
      </c>
      <c r="QE358" s="31">
        <v>2</v>
      </c>
      <c r="QG358" s="31">
        <v>2</v>
      </c>
      <c r="QI358" s="31" t="s">
        <v>355</v>
      </c>
      <c r="QK358" s="31">
        <v>2</v>
      </c>
      <c r="QL358" s="31">
        <v>2</v>
      </c>
      <c r="QM358" s="31">
        <v>2</v>
      </c>
      <c r="QN358" s="31">
        <v>2</v>
      </c>
      <c r="QO358" s="31">
        <v>2</v>
      </c>
      <c r="QP358" s="31">
        <v>2</v>
      </c>
      <c r="QQ358" s="31">
        <v>2</v>
      </c>
      <c r="QR358" s="31">
        <v>2</v>
      </c>
      <c r="QS358" s="31">
        <v>2</v>
      </c>
      <c r="QT358" s="31">
        <v>2</v>
      </c>
      <c r="QU358" s="31">
        <v>2</v>
      </c>
      <c r="QV358" s="31">
        <v>2</v>
      </c>
      <c r="QW358" s="31">
        <v>2</v>
      </c>
      <c r="QX358" s="31">
        <v>2</v>
      </c>
      <c r="QY358" s="31">
        <v>2</v>
      </c>
      <c r="QZ358" s="31">
        <v>2</v>
      </c>
      <c r="RA358" s="31">
        <v>2</v>
      </c>
      <c r="RB358" s="31">
        <v>2</v>
      </c>
      <c r="RC358" s="31">
        <v>2</v>
      </c>
      <c r="RD358" s="31">
        <v>2</v>
      </c>
      <c r="RE358" s="31">
        <v>2</v>
      </c>
      <c r="RF358" s="31">
        <v>2</v>
      </c>
      <c r="RG358" s="31">
        <v>2</v>
      </c>
      <c r="RH358" s="31">
        <v>2</v>
      </c>
      <c r="RI358" s="31">
        <v>1</v>
      </c>
      <c r="RJ358" s="31">
        <v>2</v>
      </c>
      <c r="RK358" s="31">
        <v>2</v>
      </c>
      <c r="RL358" s="31">
        <v>2</v>
      </c>
      <c r="RM358" s="31">
        <v>2</v>
      </c>
      <c r="RN358" s="31">
        <v>2</v>
      </c>
      <c r="RO358" s="31">
        <v>2</v>
      </c>
      <c r="RP358" s="31">
        <v>2</v>
      </c>
      <c r="RQ358" s="31">
        <v>2</v>
      </c>
      <c r="RR358" s="31">
        <v>2</v>
      </c>
      <c r="RS358" s="31">
        <v>2</v>
      </c>
      <c r="RT358" s="31" t="s">
        <v>1914</v>
      </c>
      <c r="RU358" s="31" t="s">
        <v>1915</v>
      </c>
      <c r="RX358" s="31">
        <v>1</v>
      </c>
      <c r="RY358" s="31">
        <v>1</v>
      </c>
      <c r="RZ358" s="31">
        <v>2</v>
      </c>
      <c r="SA358" s="31">
        <v>2</v>
      </c>
      <c r="SB358" s="31">
        <v>2</v>
      </c>
      <c r="SC358" s="31">
        <v>2</v>
      </c>
      <c r="SD358" s="31">
        <v>1</v>
      </c>
      <c r="SE358" s="31">
        <v>1</v>
      </c>
      <c r="SF358" s="31">
        <v>2</v>
      </c>
      <c r="SG358" s="31">
        <v>2</v>
      </c>
      <c r="SH358" s="31">
        <v>2</v>
      </c>
      <c r="SI358" s="31">
        <v>2</v>
      </c>
      <c r="SJ358" s="31">
        <v>2</v>
      </c>
      <c r="SK358" s="31">
        <v>2</v>
      </c>
      <c r="SL358" s="31">
        <v>2</v>
      </c>
      <c r="SM358" s="31" t="s">
        <v>1550</v>
      </c>
      <c r="SO358" s="31">
        <v>1</v>
      </c>
      <c r="SP358" s="31">
        <v>2</v>
      </c>
      <c r="SQ358" s="31">
        <v>2</v>
      </c>
      <c r="SR358" s="31">
        <v>2</v>
      </c>
      <c r="SS358" s="31">
        <v>2</v>
      </c>
      <c r="ST358" s="31">
        <v>2</v>
      </c>
      <c r="SU358" s="31">
        <v>2</v>
      </c>
      <c r="SV358" s="31">
        <v>2</v>
      </c>
      <c r="SW358" s="31" t="s">
        <v>1442</v>
      </c>
      <c r="SX358" s="31">
        <v>3</v>
      </c>
      <c r="TH358" s="31" t="s">
        <v>1442</v>
      </c>
      <c r="TJ358" s="31" t="s">
        <v>1550</v>
      </c>
      <c r="TK358" s="31" t="s">
        <v>1442</v>
      </c>
      <c r="TL358" s="31" t="s">
        <v>1442</v>
      </c>
      <c r="TQ358" s="31">
        <v>42</v>
      </c>
      <c r="TS358" s="31">
        <v>2</v>
      </c>
      <c r="TT358" s="31">
        <v>2</v>
      </c>
      <c r="TU358" s="31">
        <v>2</v>
      </c>
      <c r="TV358" s="31">
        <v>2</v>
      </c>
      <c r="TW358" s="31">
        <v>2</v>
      </c>
      <c r="TX358" s="31">
        <v>2</v>
      </c>
      <c r="TY358" s="31">
        <v>2</v>
      </c>
      <c r="TZ358" s="31">
        <v>1</v>
      </c>
      <c r="UA358" s="31">
        <v>1</v>
      </c>
    </row>
    <row r="359" spans="1:547" s="31" customFormat="1" ht="13.5" customHeight="1">
      <c r="A359" s="31">
        <f t="shared" si="5"/>
        <v>357</v>
      </c>
      <c r="B359" s="31">
        <v>358</v>
      </c>
      <c r="C359" s="31">
        <v>15</v>
      </c>
      <c r="D359" s="31" t="s">
        <v>1543</v>
      </c>
      <c r="E359" s="31" t="s">
        <v>1916</v>
      </c>
      <c r="H359" s="31">
        <v>42461</v>
      </c>
      <c r="I359" s="31">
        <v>25591</v>
      </c>
      <c r="J359" s="31">
        <v>2</v>
      </c>
      <c r="K359" s="31">
        <v>1</v>
      </c>
      <c r="L359" s="31">
        <v>4</v>
      </c>
      <c r="M359" s="31">
        <v>2</v>
      </c>
      <c r="N359" s="31">
        <v>3</v>
      </c>
      <c r="O359" s="31">
        <v>1</v>
      </c>
      <c r="P359" s="31">
        <v>3</v>
      </c>
      <c r="Q359" s="31">
        <v>1</v>
      </c>
      <c r="R359" s="31">
        <v>42186</v>
      </c>
      <c r="S359" s="31">
        <v>42248</v>
      </c>
      <c r="T359" s="31">
        <v>42461</v>
      </c>
      <c r="W359" s="31">
        <v>1</v>
      </c>
      <c r="X359" s="31">
        <v>2</v>
      </c>
      <c r="Y359" s="31">
        <v>2</v>
      </c>
      <c r="Z359" s="31">
        <v>2</v>
      </c>
      <c r="AA359" s="31">
        <v>2</v>
      </c>
      <c r="AB359" s="31">
        <v>2</v>
      </c>
      <c r="AC359" s="31">
        <v>2</v>
      </c>
      <c r="AD359" s="31">
        <v>1</v>
      </c>
      <c r="AE359" s="31">
        <v>3</v>
      </c>
      <c r="AF359" s="31">
        <v>2</v>
      </c>
      <c r="AG359" s="31">
        <v>2</v>
      </c>
      <c r="AH359" s="31">
        <v>2</v>
      </c>
      <c r="AI359" s="31">
        <v>6</v>
      </c>
      <c r="AJ359" s="31">
        <v>2</v>
      </c>
      <c r="AK359" s="31">
        <v>4</v>
      </c>
      <c r="AL359" s="31">
        <v>2</v>
      </c>
      <c r="AN359" s="31">
        <v>2</v>
      </c>
      <c r="AO359" s="31">
        <v>2</v>
      </c>
      <c r="AP359" s="31">
        <v>1</v>
      </c>
      <c r="AQ359" s="31">
        <v>2</v>
      </c>
      <c r="AR359" s="31">
        <v>2</v>
      </c>
      <c r="AS359" s="31">
        <v>2</v>
      </c>
      <c r="AT359" s="31">
        <v>2</v>
      </c>
      <c r="AU359" s="31">
        <v>2</v>
      </c>
      <c r="AW359" s="31">
        <v>1</v>
      </c>
      <c r="AX359" s="31">
        <v>1</v>
      </c>
      <c r="AY359" s="31">
        <v>1</v>
      </c>
      <c r="AZ359" s="31">
        <v>1</v>
      </c>
      <c r="BA359" s="31">
        <v>1</v>
      </c>
      <c r="BB359" s="31">
        <v>2</v>
      </c>
      <c r="BD359" s="31">
        <v>1</v>
      </c>
      <c r="BE359" s="31">
        <v>2</v>
      </c>
      <c r="BF359" s="31">
        <v>1</v>
      </c>
      <c r="BG359" s="31">
        <v>2</v>
      </c>
      <c r="BH359" s="31">
        <v>1</v>
      </c>
      <c r="BI359" s="31">
        <v>2</v>
      </c>
      <c r="BK359" s="31">
        <v>2</v>
      </c>
      <c r="BL359" s="31">
        <v>2</v>
      </c>
      <c r="BM359" s="31">
        <v>2</v>
      </c>
      <c r="BN359" s="31">
        <v>2</v>
      </c>
      <c r="BO359" s="31">
        <v>2</v>
      </c>
      <c r="BP359" s="31">
        <v>2</v>
      </c>
      <c r="BQ359" s="31">
        <v>2</v>
      </c>
      <c r="BT359" s="31">
        <v>2</v>
      </c>
      <c r="BU359" s="31">
        <v>2</v>
      </c>
      <c r="BV359" s="31">
        <v>2</v>
      </c>
      <c r="BW359" s="31">
        <v>2</v>
      </c>
      <c r="BX359" s="31">
        <v>2</v>
      </c>
      <c r="BY359" s="31">
        <v>1</v>
      </c>
      <c r="BZ359" s="31">
        <v>2</v>
      </c>
      <c r="CA359" s="31">
        <v>2</v>
      </c>
      <c r="CD359" s="31">
        <v>1</v>
      </c>
      <c r="CH359" s="31">
        <v>1</v>
      </c>
      <c r="CM359" s="31">
        <v>19</v>
      </c>
      <c r="CN359" s="31">
        <v>5</v>
      </c>
      <c r="CO359" s="31">
        <v>9</v>
      </c>
      <c r="DA359" s="31">
        <v>4</v>
      </c>
      <c r="DB359" s="31">
        <v>2</v>
      </c>
      <c r="DC359" s="31">
        <v>3</v>
      </c>
      <c r="DF359" s="31">
        <v>4</v>
      </c>
      <c r="DG359" s="31">
        <v>4</v>
      </c>
      <c r="DH359" s="31">
        <v>4</v>
      </c>
      <c r="DI359" s="31">
        <v>3</v>
      </c>
      <c r="DJ359" s="31">
        <v>3</v>
      </c>
      <c r="DK359" s="31">
        <v>3</v>
      </c>
      <c r="DL359" s="31">
        <v>3</v>
      </c>
      <c r="DM359" s="31">
        <v>2</v>
      </c>
      <c r="DN359" s="31">
        <v>1</v>
      </c>
      <c r="DO359" s="31">
        <v>4</v>
      </c>
      <c r="DP359" s="31">
        <v>4</v>
      </c>
      <c r="DQ359" s="31">
        <v>4</v>
      </c>
      <c r="DR359" s="31">
        <v>39</v>
      </c>
      <c r="DS359" s="31">
        <v>0.99613636363636304</v>
      </c>
      <c r="DX359" s="31">
        <v>4.3</v>
      </c>
      <c r="DY359" s="31">
        <v>3.6</v>
      </c>
      <c r="DZ359" s="31">
        <v>5.5</v>
      </c>
      <c r="EA359" s="31" t="s">
        <v>1558</v>
      </c>
      <c r="EB359" s="31">
        <v>0.79</v>
      </c>
      <c r="EC359" s="31">
        <v>0.72</v>
      </c>
      <c r="ED359" s="31">
        <v>1.25</v>
      </c>
      <c r="EE359" s="31" t="s">
        <v>1546</v>
      </c>
      <c r="EF359" s="31">
        <v>216</v>
      </c>
      <c r="EG359" s="31">
        <v>0</v>
      </c>
      <c r="EH359" s="31">
        <v>190</v>
      </c>
      <c r="EI359" s="31" t="s">
        <v>1546</v>
      </c>
      <c r="EJ359" s="31">
        <v>47</v>
      </c>
      <c r="EK359" s="31">
        <v>40</v>
      </c>
      <c r="EM359" s="31" t="s">
        <v>1546</v>
      </c>
      <c r="ER359" s="31">
        <v>86</v>
      </c>
      <c r="ES359" s="31">
        <v>35</v>
      </c>
      <c r="ET359" s="31">
        <v>150</v>
      </c>
      <c r="EU359" s="31" t="s">
        <v>1546</v>
      </c>
      <c r="EV359" s="31">
        <v>1</v>
      </c>
      <c r="EW359" s="31">
        <v>2</v>
      </c>
      <c r="EX359" s="31">
        <v>2</v>
      </c>
      <c r="EY359" s="31">
        <v>2</v>
      </c>
      <c r="EZ359" s="31">
        <v>1</v>
      </c>
      <c r="FA359" s="31">
        <v>1</v>
      </c>
      <c r="FB359" s="31">
        <v>1</v>
      </c>
      <c r="FD359" s="31">
        <v>78</v>
      </c>
      <c r="FE359" s="31">
        <v>71</v>
      </c>
      <c r="FF359" s="31">
        <v>0.74</v>
      </c>
      <c r="FG359" s="31">
        <v>0.75</v>
      </c>
      <c r="FH359" s="31">
        <v>86</v>
      </c>
      <c r="FK359" s="31">
        <v>1</v>
      </c>
      <c r="FL359" s="31">
        <v>2</v>
      </c>
      <c r="FM359" s="31">
        <v>1</v>
      </c>
      <c r="FN359" s="31">
        <v>2</v>
      </c>
      <c r="FO359" s="31">
        <v>2</v>
      </c>
      <c r="FP359" s="31">
        <v>2</v>
      </c>
      <c r="FQ359" s="31">
        <v>2</v>
      </c>
      <c r="FR359" s="31">
        <v>2</v>
      </c>
      <c r="FS359" s="31">
        <v>4</v>
      </c>
      <c r="FT359" s="31">
        <v>2</v>
      </c>
      <c r="FU359" s="31">
        <v>2</v>
      </c>
      <c r="FV359" s="31">
        <v>2</v>
      </c>
      <c r="FW359" s="31">
        <v>1</v>
      </c>
      <c r="FX359" s="31">
        <v>1</v>
      </c>
      <c r="FY359" s="31">
        <v>2</v>
      </c>
      <c r="GA359" s="31">
        <v>2</v>
      </c>
      <c r="GB359" s="31">
        <v>2</v>
      </c>
      <c r="GC359" s="31">
        <v>1</v>
      </c>
      <c r="GD359" s="31">
        <v>1991</v>
      </c>
      <c r="GE359" s="31">
        <v>2</v>
      </c>
      <c r="GG359" s="31">
        <v>1</v>
      </c>
      <c r="GH359" s="31">
        <v>1</v>
      </c>
      <c r="GJ359" s="31">
        <v>2</v>
      </c>
      <c r="GL359" s="31">
        <v>2</v>
      </c>
      <c r="GO359" s="31">
        <v>2</v>
      </c>
      <c r="GQ359" s="31">
        <v>2</v>
      </c>
      <c r="GS359" s="31">
        <v>2</v>
      </c>
      <c r="GU359" s="31">
        <v>2</v>
      </c>
      <c r="GW359" s="31">
        <v>2</v>
      </c>
      <c r="HA359" s="31">
        <v>2</v>
      </c>
      <c r="HB359" s="31" t="s">
        <v>355</v>
      </c>
      <c r="HM359" s="31">
        <v>2</v>
      </c>
      <c r="HP359" s="31">
        <v>2</v>
      </c>
      <c r="HQ359" s="31">
        <v>2</v>
      </c>
      <c r="HR359" s="31">
        <v>2</v>
      </c>
      <c r="HS359" s="31">
        <v>2</v>
      </c>
      <c r="HT359" s="31">
        <v>2</v>
      </c>
      <c r="HU359" s="31">
        <v>2</v>
      </c>
      <c r="HV359" s="31">
        <v>2</v>
      </c>
      <c r="HZ359" s="31">
        <v>2</v>
      </c>
      <c r="IA359" s="31">
        <v>2</v>
      </c>
      <c r="IB359" s="31">
        <v>2</v>
      </c>
      <c r="IC359" s="31">
        <v>2</v>
      </c>
      <c r="ID359" s="31">
        <v>2</v>
      </c>
      <c r="IE359" s="31">
        <v>2</v>
      </c>
      <c r="IF359" s="31">
        <v>2</v>
      </c>
      <c r="IJ359" s="31">
        <v>2</v>
      </c>
      <c r="IK359" s="31">
        <v>2</v>
      </c>
      <c r="IL359" s="31">
        <v>2</v>
      </c>
      <c r="IM359" s="31">
        <v>2</v>
      </c>
      <c r="IN359" s="31">
        <v>2</v>
      </c>
      <c r="IO359" s="31">
        <v>2</v>
      </c>
      <c r="IP359" s="31">
        <v>2</v>
      </c>
      <c r="IT359" s="31">
        <v>1</v>
      </c>
      <c r="IU359" s="31">
        <v>1</v>
      </c>
      <c r="IV359" s="31">
        <v>2</v>
      </c>
      <c r="IW359" s="31">
        <v>2</v>
      </c>
      <c r="IX359" s="31">
        <v>2</v>
      </c>
      <c r="IY359" s="31">
        <v>2</v>
      </c>
      <c r="IZ359" s="31">
        <v>2</v>
      </c>
      <c r="JD359" s="31">
        <v>2</v>
      </c>
      <c r="JE359" s="31">
        <v>2</v>
      </c>
      <c r="JF359" s="31">
        <v>2</v>
      </c>
      <c r="JG359" s="31">
        <v>2</v>
      </c>
      <c r="JH359" s="31">
        <v>2</v>
      </c>
      <c r="JI359" s="31">
        <v>2</v>
      </c>
      <c r="JJ359" s="31">
        <v>2</v>
      </c>
      <c r="JZ359" s="31">
        <v>1</v>
      </c>
      <c r="KC359" s="31">
        <v>1</v>
      </c>
      <c r="LA359" s="31" t="s">
        <v>374</v>
      </c>
      <c r="LB359" s="31" t="s">
        <v>1857</v>
      </c>
      <c r="LC359" s="31">
        <v>2</v>
      </c>
      <c r="LE359" s="31" t="s">
        <v>359</v>
      </c>
      <c r="LF359" s="31">
        <v>2</v>
      </c>
      <c r="LG359" s="31">
        <v>2</v>
      </c>
      <c r="LH359" s="31">
        <v>1</v>
      </c>
      <c r="LI359" s="31">
        <v>2</v>
      </c>
      <c r="LK359" s="31">
        <v>2</v>
      </c>
      <c r="LM359" s="31">
        <v>2</v>
      </c>
      <c r="LO359" s="31">
        <v>2</v>
      </c>
      <c r="LQ359" s="31">
        <v>2</v>
      </c>
      <c r="LS359" s="31">
        <v>2</v>
      </c>
      <c r="LU359" s="31">
        <v>2</v>
      </c>
      <c r="LW359" s="31">
        <v>2</v>
      </c>
      <c r="LY359" s="31">
        <v>2</v>
      </c>
      <c r="MA359" s="31">
        <v>2</v>
      </c>
      <c r="MC359" s="31">
        <v>2</v>
      </c>
      <c r="ME359" s="31">
        <v>2</v>
      </c>
      <c r="MG359" s="31">
        <v>2</v>
      </c>
      <c r="MI359" s="31">
        <v>2</v>
      </c>
      <c r="MK359" s="31">
        <v>2</v>
      </c>
      <c r="MM359" s="31">
        <v>2</v>
      </c>
      <c r="MO359" s="31">
        <v>2</v>
      </c>
      <c r="MQ359" s="31">
        <v>2</v>
      </c>
      <c r="MS359" s="31">
        <v>2</v>
      </c>
      <c r="MU359" s="31">
        <v>2</v>
      </c>
      <c r="MW359" s="31">
        <v>2</v>
      </c>
      <c r="MY359" s="31" t="s">
        <v>355</v>
      </c>
      <c r="NA359" s="31">
        <v>2</v>
      </c>
      <c r="NC359" s="31">
        <v>2</v>
      </c>
      <c r="NE359" s="31">
        <v>2</v>
      </c>
      <c r="NG359" s="31">
        <v>2</v>
      </c>
      <c r="NI359" s="31">
        <v>2</v>
      </c>
      <c r="NK359" s="31">
        <v>2</v>
      </c>
      <c r="NM359" s="31">
        <v>2</v>
      </c>
      <c r="NO359" s="31">
        <v>2</v>
      </c>
      <c r="NQ359" s="31">
        <v>2</v>
      </c>
      <c r="NS359" s="31">
        <v>2</v>
      </c>
      <c r="NU359" s="31">
        <v>2</v>
      </c>
      <c r="NW359" s="31">
        <v>2</v>
      </c>
      <c r="NY359" s="31">
        <v>2</v>
      </c>
      <c r="OA359" s="31">
        <v>2</v>
      </c>
      <c r="OC359" s="31">
        <v>2</v>
      </c>
      <c r="OE359" s="31">
        <v>2</v>
      </c>
      <c r="OG359" s="31">
        <v>2</v>
      </c>
      <c r="OI359" s="31">
        <v>2</v>
      </c>
      <c r="OK359" s="31">
        <v>2</v>
      </c>
      <c r="OM359" s="31">
        <v>2</v>
      </c>
      <c r="OO359" s="31">
        <v>2</v>
      </c>
      <c r="OQ359" s="31" t="s">
        <v>356</v>
      </c>
      <c r="OR359" s="31">
        <v>10</v>
      </c>
      <c r="OS359" s="31">
        <v>2</v>
      </c>
      <c r="OU359" s="31">
        <v>2</v>
      </c>
      <c r="OW359" s="31">
        <v>2</v>
      </c>
      <c r="OY359" s="31">
        <v>2</v>
      </c>
      <c r="PA359" s="31">
        <v>2</v>
      </c>
      <c r="PC359" s="31">
        <v>2</v>
      </c>
      <c r="PE359" s="31">
        <v>2</v>
      </c>
      <c r="PG359" s="31">
        <v>2</v>
      </c>
      <c r="PI359" s="31">
        <v>2</v>
      </c>
      <c r="PK359" s="31">
        <v>2</v>
      </c>
      <c r="PM359" s="31">
        <v>2</v>
      </c>
      <c r="PO359" s="31">
        <v>2</v>
      </c>
      <c r="PQ359" s="31">
        <v>2</v>
      </c>
      <c r="PS359" s="31">
        <v>2</v>
      </c>
      <c r="PU359" s="31">
        <v>2</v>
      </c>
      <c r="PW359" s="31">
        <v>2</v>
      </c>
      <c r="PY359" s="31">
        <v>2</v>
      </c>
      <c r="QA359" s="31">
        <v>2</v>
      </c>
      <c r="QC359" s="31">
        <v>2</v>
      </c>
      <c r="QE359" s="31">
        <v>2</v>
      </c>
      <c r="QG359" s="31">
        <v>2</v>
      </c>
      <c r="QI359" s="31" t="s">
        <v>355</v>
      </c>
      <c r="QK359" s="31">
        <v>1</v>
      </c>
      <c r="QL359" s="31">
        <v>2</v>
      </c>
      <c r="QM359" s="31">
        <v>2</v>
      </c>
      <c r="QN359" s="31">
        <v>2</v>
      </c>
      <c r="QO359" s="31">
        <v>2</v>
      </c>
      <c r="QP359" s="31">
        <v>2</v>
      </c>
      <c r="QQ359" s="31">
        <v>2</v>
      </c>
      <c r="QR359" s="31">
        <v>2</v>
      </c>
      <c r="QS359" s="31">
        <v>2</v>
      </c>
      <c r="QT359" s="31">
        <v>2</v>
      </c>
      <c r="QU359" s="31">
        <v>2</v>
      </c>
      <c r="QV359" s="31">
        <v>2</v>
      </c>
      <c r="QW359" s="31">
        <v>2</v>
      </c>
      <c r="QX359" s="31">
        <v>2</v>
      </c>
      <c r="QY359" s="31">
        <v>2</v>
      </c>
      <c r="QZ359" s="31">
        <v>2</v>
      </c>
      <c r="RA359" s="31">
        <v>2</v>
      </c>
      <c r="RB359" s="31">
        <v>2</v>
      </c>
      <c r="RC359" s="31">
        <v>2</v>
      </c>
      <c r="RD359" s="31">
        <v>2</v>
      </c>
      <c r="RE359" s="31">
        <v>2</v>
      </c>
      <c r="RF359" s="31">
        <v>2</v>
      </c>
      <c r="RG359" s="31">
        <v>2</v>
      </c>
      <c r="RH359" s="31">
        <v>2</v>
      </c>
      <c r="RI359" s="31">
        <v>2</v>
      </c>
      <c r="RJ359" s="31">
        <v>2</v>
      </c>
      <c r="RK359" s="31">
        <v>2</v>
      </c>
      <c r="RL359" s="31">
        <v>2</v>
      </c>
      <c r="RM359" s="31">
        <v>2</v>
      </c>
      <c r="RN359" s="31">
        <v>2</v>
      </c>
      <c r="RO359" s="31">
        <v>2</v>
      </c>
      <c r="RP359" s="31">
        <v>2</v>
      </c>
      <c r="RQ359" s="31">
        <v>2</v>
      </c>
      <c r="RR359" s="31">
        <v>2</v>
      </c>
      <c r="RS359" s="31">
        <v>2</v>
      </c>
      <c r="RT359" s="31" t="s">
        <v>1917</v>
      </c>
      <c r="RU359" s="31" t="s">
        <v>1917</v>
      </c>
      <c r="RX359" s="31">
        <v>5</v>
      </c>
      <c r="RY359" s="31">
        <v>2</v>
      </c>
      <c r="RZ359" s="31">
        <v>2</v>
      </c>
      <c r="SA359" s="31">
        <v>2</v>
      </c>
      <c r="SB359" s="31">
        <v>2</v>
      </c>
      <c r="SC359" s="31">
        <v>2</v>
      </c>
      <c r="SD359" s="31">
        <v>5</v>
      </c>
      <c r="SE359" s="31">
        <v>2</v>
      </c>
      <c r="SF359" s="31">
        <v>2</v>
      </c>
      <c r="SG359" s="31">
        <v>2</v>
      </c>
      <c r="SH359" s="31">
        <v>2</v>
      </c>
      <c r="SI359" s="31">
        <v>2</v>
      </c>
      <c r="SJ359" s="31">
        <v>2</v>
      </c>
      <c r="SK359" s="31">
        <v>2</v>
      </c>
      <c r="SL359" s="31">
        <v>2</v>
      </c>
      <c r="SM359" s="31" t="s">
        <v>1550</v>
      </c>
      <c r="SO359" s="31">
        <v>2</v>
      </c>
      <c r="SP359" s="31">
        <v>2</v>
      </c>
      <c r="SQ359" s="31">
        <v>2</v>
      </c>
      <c r="SR359" s="31">
        <v>2</v>
      </c>
      <c r="SS359" s="31">
        <v>2</v>
      </c>
      <c r="ST359" s="31">
        <v>2</v>
      </c>
      <c r="SU359" s="31">
        <v>2</v>
      </c>
      <c r="SV359" s="31">
        <v>2</v>
      </c>
      <c r="SW359" s="31" t="s">
        <v>1459</v>
      </c>
      <c r="SX359" s="31">
        <v>1</v>
      </c>
      <c r="SZ359" s="31">
        <v>2</v>
      </c>
      <c r="TA359" s="31">
        <v>2</v>
      </c>
      <c r="TB359" s="31">
        <v>2</v>
      </c>
      <c r="TC359" s="31">
        <v>2</v>
      </c>
      <c r="TD359" s="31">
        <v>2</v>
      </c>
      <c r="TE359" s="31">
        <v>2</v>
      </c>
      <c r="TF359" s="31">
        <v>2</v>
      </c>
      <c r="TG359" s="31">
        <v>1</v>
      </c>
      <c r="TH359" s="31" t="s">
        <v>1442</v>
      </c>
      <c r="TJ359" s="31" t="s">
        <v>1550</v>
      </c>
      <c r="TK359" s="31" t="s">
        <v>1459</v>
      </c>
      <c r="TL359" s="31" t="s">
        <v>1442</v>
      </c>
      <c r="TQ359" s="31">
        <v>7</v>
      </c>
      <c r="TS359" s="31">
        <v>2</v>
      </c>
      <c r="TT359" s="31">
        <v>2</v>
      </c>
      <c r="TU359" s="31">
        <v>2</v>
      </c>
      <c r="TV359" s="31">
        <v>1</v>
      </c>
      <c r="TW359" s="31">
        <v>1</v>
      </c>
      <c r="TX359" s="31">
        <v>1</v>
      </c>
      <c r="TY359" s="31">
        <v>2</v>
      </c>
      <c r="TZ359" s="31">
        <v>1</v>
      </c>
      <c r="UA359" s="31">
        <v>1</v>
      </c>
    </row>
    <row r="360" spans="1:547" s="31" customFormat="1" ht="13.5" customHeight="1">
      <c r="A360" s="31">
        <f t="shared" si="5"/>
        <v>358</v>
      </c>
      <c r="B360" s="31">
        <v>359</v>
      </c>
      <c r="C360" s="31">
        <v>16</v>
      </c>
      <c r="D360" s="31" t="s">
        <v>1543</v>
      </c>
      <c r="E360" s="31" t="s">
        <v>1918</v>
      </c>
      <c r="H360" s="31">
        <v>42464</v>
      </c>
      <c r="I360" s="31">
        <v>18579</v>
      </c>
      <c r="J360" s="31">
        <v>2</v>
      </c>
      <c r="K360" s="31">
        <v>1</v>
      </c>
      <c r="L360" s="31">
        <v>4</v>
      </c>
      <c r="M360" s="31">
        <v>2</v>
      </c>
      <c r="N360" s="31">
        <v>2</v>
      </c>
      <c r="O360" s="31">
        <v>1</v>
      </c>
      <c r="P360" s="31">
        <v>3</v>
      </c>
      <c r="Q360" s="31">
        <v>1</v>
      </c>
      <c r="R360" s="31">
        <v>40909</v>
      </c>
      <c r="S360" s="31">
        <v>41548</v>
      </c>
      <c r="T360" s="31">
        <v>42278</v>
      </c>
      <c r="W360" s="31">
        <v>1</v>
      </c>
      <c r="X360" s="31">
        <v>2</v>
      </c>
      <c r="Y360" s="31">
        <v>2</v>
      </c>
      <c r="Z360" s="31">
        <v>2</v>
      </c>
      <c r="AA360" s="31">
        <v>2</v>
      </c>
      <c r="AB360" s="31">
        <v>2</v>
      </c>
      <c r="AC360" s="31">
        <v>2</v>
      </c>
      <c r="AD360" s="31">
        <v>2</v>
      </c>
      <c r="AE360" s="31">
        <v>2</v>
      </c>
      <c r="AF360" s="31">
        <v>2</v>
      </c>
      <c r="AG360" s="31">
        <v>1</v>
      </c>
      <c r="AH360" s="31">
        <v>2</v>
      </c>
      <c r="AI360" s="31">
        <v>6</v>
      </c>
      <c r="AJ360" s="31">
        <v>2</v>
      </c>
      <c r="AK360" s="31">
        <v>4</v>
      </c>
      <c r="AL360" s="31">
        <v>2</v>
      </c>
      <c r="AN360" s="31">
        <v>2</v>
      </c>
      <c r="AO360" s="31">
        <v>2</v>
      </c>
      <c r="AP360" s="31">
        <v>2</v>
      </c>
      <c r="AQ360" s="31">
        <v>2</v>
      </c>
      <c r="AR360" s="31">
        <v>2</v>
      </c>
      <c r="AS360" s="31">
        <v>2</v>
      </c>
      <c r="AT360" s="31">
        <v>2</v>
      </c>
      <c r="AU360" s="31">
        <v>2</v>
      </c>
      <c r="AW360" s="31">
        <v>1</v>
      </c>
      <c r="AX360" s="31">
        <v>1</v>
      </c>
      <c r="AY360" s="31">
        <v>2</v>
      </c>
      <c r="AZ360" s="31">
        <v>1</v>
      </c>
      <c r="BA360" s="31">
        <v>1</v>
      </c>
      <c r="BB360" s="31">
        <v>2</v>
      </c>
      <c r="BD360" s="31">
        <v>2</v>
      </c>
      <c r="BE360" s="31">
        <v>2</v>
      </c>
      <c r="BF360" s="31">
        <v>2</v>
      </c>
      <c r="BG360" s="31">
        <v>1</v>
      </c>
      <c r="BH360" s="31">
        <v>2</v>
      </c>
      <c r="BI360" s="31">
        <v>2</v>
      </c>
      <c r="BK360" s="31">
        <v>2</v>
      </c>
      <c r="BL360" s="31">
        <v>2</v>
      </c>
      <c r="BM360" s="31">
        <v>2</v>
      </c>
      <c r="BN360" s="31">
        <v>2</v>
      </c>
      <c r="BO360" s="31">
        <v>2</v>
      </c>
      <c r="BP360" s="31">
        <v>2</v>
      </c>
      <c r="BQ360" s="31">
        <v>2</v>
      </c>
      <c r="BT360" s="31">
        <v>2</v>
      </c>
      <c r="BU360" s="31">
        <v>2</v>
      </c>
      <c r="BV360" s="31">
        <v>2</v>
      </c>
      <c r="BW360" s="31">
        <v>2</v>
      </c>
      <c r="BX360" s="31">
        <v>2</v>
      </c>
      <c r="BY360" s="31">
        <v>1</v>
      </c>
      <c r="BZ360" s="31">
        <v>2</v>
      </c>
      <c r="CA360" s="31">
        <v>2</v>
      </c>
      <c r="CB360" s="31">
        <v>2</v>
      </c>
      <c r="CC360" s="31">
        <v>2</v>
      </c>
      <c r="CD360" s="31">
        <v>1</v>
      </c>
      <c r="CH360" s="31">
        <v>1</v>
      </c>
      <c r="CM360" s="31">
        <v>5</v>
      </c>
      <c r="DA360" s="31">
        <v>2</v>
      </c>
      <c r="DF360" s="31">
        <v>4</v>
      </c>
      <c r="DG360" s="31">
        <v>4</v>
      </c>
      <c r="DH360" s="31">
        <v>4</v>
      </c>
      <c r="DI360" s="31">
        <v>2</v>
      </c>
      <c r="DJ360" s="31">
        <v>2</v>
      </c>
      <c r="DK360" s="31">
        <v>3</v>
      </c>
      <c r="DL360" s="31">
        <v>3</v>
      </c>
      <c r="DM360" s="31">
        <v>4</v>
      </c>
      <c r="DN360" s="31">
        <v>4</v>
      </c>
      <c r="DO360" s="31">
        <v>4</v>
      </c>
      <c r="DP360" s="31">
        <v>4</v>
      </c>
      <c r="DQ360" s="31">
        <v>4</v>
      </c>
      <c r="DR360" s="31">
        <v>42</v>
      </c>
      <c r="DS360" s="31">
        <v>0.11744372990353601</v>
      </c>
      <c r="EV360" s="31">
        <v>2</v>
      </c>
      <c r="EW360" s="31">
        <v>2</v>
      </c>
      <c r="EX360" s="31">
        <v>2</v>
      </c>
      <c r="EY360" s="31">
        <v>2</v>
      </c>
      <c r="FA360" s="31">
        <v>7</v>
      </c>
      <c r="FB360" s="31">
        <v>1</v>
      </c>
      <c r="FC360" s="31">
        <v>1</v>
      </c>
      <c r="FD360" s="31">
        <v>100</v>
      </c>
      <c r="FE360" s="31">
        <v>100</v>
      </c>
      <c r="FF360" s="31">
        <v>1.1200000000000001</v>
      </c>
      <c r="FG360" s="31">
        <v>0.91</v>
      </c>
      <c r="FH360" s="31">
        <v>105</v>
      </c>
      <c r="FK360" s="31">
        <v>1</v>
      </c>
      <c r="FL360" s="31">
        <v>2</v>
      </c>
      <c r="FM360" s="31">
        <v>2</v>
      </c>
      <c r="FN360" s="31">
        <v>2</v>
      </c>
      <c r="FO360" s="31">
        <v>2</v>
      </c>
      <c r="FP360" s="31">
        <v>2</v>
      </c>
      <c r="FQ360" s="31">
        <v>2</v>
      </c>
      <c r="FR360" s="31">
        <v>2</v>
      </c>
      <c r="FS360" s="31">
        <v>4</v>
      </c>
      <c r="FT360" s="31">
        <v>2</v>
      </c>
      <c r="FU360" s="31">
        <v>2</v>
      </c>
      <c r="FV360" s="31">
        <v>2</v>
      </c>
      <c r="FW360" s="31">
        <v>1</v>
      </c>
      <c r="FX360" s="31">
        <v>1</v>
      </c>
      <c r="FY360" s="31">
        <v>2</v>
      </c>
      <c r="GA360" s="31">
        <v>2</v>
      </c>
      <c r="GB360" s="31">
        <v>2</v>
      </c>
      <c r="GC360" s="31">
        <v>2</v>
      </c>
      <c r="GE360" s="31">
        <v>2</v>
      </c>
      <c r="GH360" s="31">
        <v>1</v>
      </c>
      <c r="GJ360" s="31">
        <v>2</v>
      </c>
      <c r="GL360" s="31">
        <v>2</v>
      </c>
      <c r="GO360" s="31">
        <v>2</v>
      </c>
      <c r="GQ360" s="31">
        <v>2</v>
      </c>
      <c r="GS360" s="31">
        <v>2</v>
      </c>
      <c r="GU360" s="31">
        <v>2</v>
      </c>
      <c r="GW360" s="31">
        <v>2</v>
      </c>
      <c r="HA360" s="31">
        <v>2</v>
      </c>
      <c r="HB360" s="31" t="s">
        <v>355</v>
      </c>
      <c r="HM360" s="31">
        <v>2</v>
      </c>
      <c r="HP360" s="31">
        <v>2</v>
      </c>
      <c r="HQ360" s="31">
        <v>2</v>
      </c>
      <c r="HR360" s="31">
        <v>2</v>
      </c>
      <c r="HS360" s="31">
        <v>2</v>
      </c>
      <c r="HT360" s="31">
        <v>2</v>
      </c>
      <c r="HU360" s="31">
        <v>2</v>
      </c>
      <c r="HV360" s="31">
        <v>2</v>
      </c>
      <c r="HZ360" s="31">
        <v>2</v>
      </c>
      <c r="IA360" s="31">
        <v>2</v>
      </c>
      <c r="IB360" s="31">
        <v>2</v>
      </c>
      <c r="IC360" s="31">
        <v>2</v>
      </c>
      <c r="ID360" s="31">
        <v>2</v>
      </c>
      <c r="IE360" s="31">
        <v>2</v>
      </c>
      <c r="IF360" s="31">
        <v>2</v>
      </c>
      <c r="IJ360" s="31">
        <v>1</v>
      </c>
      <c r="IK360" s="31">
        <v>1</v>
      </c>
      <c r="IL360" s="31">
        <v>2</v>
      </c>
      <c r="IM360" s="31">
        <v>2</v>
      </c>
      <c r="IN360" s="31">
        <v>2</v>
      </c>
      <c r="IO360" s="31">
        <v>2</v>
      </c>
      <c r="IP360" s="31">
        <v>2</v>
      </c>
      <c r="IT360" s="31">
        <v>2</v>
      </c>
      <c r="IU360" s="31">
        <v>2</v>
      </c>
      <c r="IV360" s="31">
        <v>2</v>
      </c>
      <c r="IW360" s="31">
        <v>2</v>
      </c>
      <c r="IX360" s="31">
        <v>2</v>
      </c>
      <c r="IY360" s="31">
        <v>2</v>
      </c>
      <c r="IZ360" s="31">
        <v>2</v>
      </c>
      <c r="JD360" s="31">
        <v>2</v>
      </c>
      <c r="JE360" s="31">
        <v>2</v>
      </c>
      <c r="JF360" s="31">
        <v>2</v>
      </c>
      <c r="JG360" s="31">
        <v>2</v>
      </c>
      <c r="JH360" s="31">
        <v>2</v>
      </c>
      <c r="JI360" s="31">
        <v>2</v>
      </c>
      <c r="JJ360" s="31">
        <v>2</v>
      </c>
      <c r="JQ360" s="31" t="s">
        <v>371</v>
      </c>
      <c r="JZ360" s="31">
        <v>2</v>
      </c>
      <c r="KA360" s="31" t="s">
        <v>1642</v>
      </c>
      <c r="KB360" s="31">
        <v>82</v>
      </c>
      <c r="KC360" s="31">
        <v>2</v>
      </c>
      <c r="KD360" s="31" t="s">
        <v>371</v>
      </c>
      <c r="KE360" s="31">
        <v>89</v>
      </c>
      <c r="LA360" s="31" t="s">
        <v>374</v>
      </c>
      <c r="LB360" s="31" t="s">
        <v>375</v>
      </c>
      <c r="LC360" s="31">
        <v>2</v>
      </c>
      <c r="LE360" s="31" t="s">
        <v>359</v>
      </c>
      <c r="LF360" s="31">
        <v>2</v>
      </c>
      <c r="LG360" s="31">
        <v>2</v>
      </c>
      <c r="LH360" s="31">
        <v>1</v>
      </c>
      <c r="LI360" s="31">
        <v>2</v>
      </c>
      <c r="LK360" s="31">
        <v>2</v>
      </c>
      <c r="LM360" s="31">
        <v>2</v>
      </c>
      <c r="LO360" s="31">
        <v>2</v>
      </c>
      <c r="LQ360" s="31">
        <v>2</v>
      </c>
      <c r="LS360" s="31">
        <v>2</v>
      </c>
      <c r="LU360" s="31">
        <v>2</v>
      </c>
      <c r="LW360" s="31">
        <v>2</v>
      </c>
      <c r="LY360" s="31">
        <v>2</v>
      </c>
      <c r="MA360" s="31">
        <v>2</v>
      </c>
      <c r="MC360" s="31">
        <v>2</v>
      </c>
      <c r="ME360" s="31">
        <v>2</v>
      </c>
      <c r="MG360" s="31">
        <v>2</v>
      </c>
      <c r="MI360" s="31">
        <v>2</v>
      </c>
      <c r="MK360" s="31">
        <v>2</v>
      </c>
      <c r="MM360" s="31">
        <v>2</v>
      </c>
      <c r="MO360" s="31">
        <v>2</v>
      </c>
      <c r="MQ360" s="31">
        <v>2</v>
      </c>
      <c r="MS360" s="31">
        <v>2</v>
      </c>
      <c r="MU360" s="31">
        <v>2</v>
      </c>
      <c r="MW360" s="31">
        <v>2</v>
      </c>
      <c r="MY360" s="31" t="s">
        <v>355</v>
      </c>
      <c r="NA360" s="31">
        <v>2</v>
      </c>
      <c r="NC360" s="31">
        <v>2</v>
      </c>
      <c r="NE360" s="31">
        <v>2</v>
      </c>
      <c r="NG360" s="31">
        <v>2</v>
      </c>
      <c r="NI360" s="31">
        <v>2</v>
      </c>
      <c r="NK360" s="31">
        <v>2</v>
      </c>
      <c r="NM360" s="31">
        <v>2</v>
      </c>
      <c r="NO360" s="31">
        <v>2</v>
      </c>
      <c r="NQ360" s="31">
        <v>2</v>
      </c>
      <c r="NS360" s="31">
        <v>2</v>
      </c>
      <c r="NU360" s="31">
        <v>2</v>
      </c>
      <c r="NW360" s="31">
        <v>2</v>
      </c>
      <c r="NY360" s="31">
        <v>2</v>
      </c>
      <c r="OA360" s="31">
        <v>2</v>
      </c>
      <c r="OC360" s="31">
        <v>2</v>
      </c>
      <c r="OE360" s="31">
        <v>2</v>
      </c>
      <c r="OG360" s="31">
        <v>2</v>
      </c>
      <c r="OI360" s="31">
        <v>2</v>
      </c>
      <c r="OK360" s="31">
        <v>2</v>
      </c>
      <c r="OM360" s="31">
        <v>2</v>
      </c>
      <c r="OO360" s="31">
        <v>2</v>
      </c>
      <c r="OQ360" s="31" t="s">
        <v>356</v>
      </c>
      <c r="OR360" s="31">
        <v>30</v>
      </c>
      <c r="OS360" s="31">
        <v>2</v>
      </c>
      <c r="OU360" s="31">
        <v>2</v>
      </c>
      <c r="OW360" s="31">
        <v>2</v>
      </c>
      <c r="OY360" s="31">
        <v>2</v>
      </c>
      <c r="PA360" s="31">
        <v>2</v>
      </c>
      <c r="PC360" s="31">
        <v>2</v>
      </c>
      <c r="PE360" s="31">
        <v>2</v>
      </c>
      <c r="PG360" s="31">
        <v>2</v>
      </c>
      <c r="PI360" s="31">
        <v>2</v>
      </c>
      <c r="PK360" s="31">
        <v>2</v>
      </c>
      <c r="PM360" s="31">
        <v>2</v>
      </c>
      <c r="PO360" s="31">
        <v>2</v>
      </c>
      <c r="PQ360" s="31">
        <v>2</v>
      </c>
      <c r="PS360" s="31">
        <v>2</v>
      </c>
      <c r="PU360" s="31">
        <v>2</v>
      </c>
      <c r="PW360" s="31">
        <v>2</v>
      </c>
      <c r="PY360" s="31">
        <v>2</v>
      </c>
      <c r="QA360" s="31">
        <v>2</v>
      </c>
      <c r="QC360" s="31">
        <v>2</v>
      </c>
      <c r="QE360" s="31">
        <v>2</v>
      </c>
      <c r="QG360" s="31">
        <v>2</v>
      </c>
      <c r="QI360" s="31" t="s">
        <v>355</v>
      </c>
      <c r="QK360" s="31">
        <v>1</v>
      </c>
      <c r="QL360" s="31">
        <v>2</v>
      </c>
      <c r="QM360" s="31">
        <v>2</v>
      </c>
      <c r="QN360" s="31">
        <v>2</v>
      </c>
      <c r="QO360" s="31">
        <v>2</v>
      </c>
      <c r="QP360" s="31">
        <v>2</v>
      </c>
      <c r="QQ360" s="31">
        <v>2</v>
      </c>
      <c r="QR360" s="31">
        <v>2</v>
      </c>
      <c r="QS360" s="31">
        <v>2</v>
      </c>
      <c r="QT360" s="31">
        <v>2</v>
      </c>
      <c r="QU360" s="31">
        <v>2</v>
      </c>
      <c r="QV360" s="31">
        <v>1</v>
      </c>
      <c r="QW360" s="31">
        <v>2</v>
      </c>
      <c r="QX360" s="31">
        <v>2</v>
      </c>
      <c r="QY360" s="31">
        <v>2</v>
      </c>
      <c r="QZ360" s="31">
        <v>2</v>
      </c>
      <c r="RA360" s="31">
        <v>2</v>
      </c>
      <c r="RB360" s="31">
        <v>2</v>
      </c>
      <c r="RC360" s="31">
        <v>2</v>
      </c>
      <c r="RD360" s="31">
        <v>2</v>
      </c>
      <c r="RE360" s="31">
        <v>1</v>
      </c>
      <c r="RF360" s="31">
        <v>2</v>
      </c>
      <c r="RG360" s="31">
        <v>2</v>
      </c>
      <c r="RH360" s="31">
        <v>2</v>
      </c>
      <c r="RI360" s="31">
        <v>2</v>
      </c>
      <c r="RJ360" s="31">
        <v>2</v>
      </c>
      <c r="RK360" s="31">
        <v>2</v>
      </c>
      <c r="RL360" s="31">
        <v>2</v>
      </c>
      <c r="RM360" s="31">
        <v>2</v>
      </c>
      <c r="RN360" s="31">
        <v>2</v>
      </c>
      <c r="RO360" s="31">
        <v>2</v>
      </c>
      <c r="RP360" s="31">
        <v>2</v>
      </c>
      <c r="RQ360" s="31">
        <v>2</v>
      </c>
      <c r="RR360" s="31">
        <v>2</v>
      </c>
      <c r="RS360" s="31">
        <v>2</v>
      </c>
      <c r="RT360" s="31" t="s">
        <v>362</v>
      </c>
      <c r="RU360" s="31" t="s">
        <v>1908</v>
      </c>
      <c r="RX360" s="31">
        <v>4</v>
      </c>
      <c r="RY360" s="31">
        <v>2</v>
      </c>
      <c r="RZ360" s="31">
        <v>2</v>
      </c>
      <c r="SA360" s="31">
        <v>2</v>
      </c>
      <c r="SB360" s="31">
        <v>2</v>
      </c>
      <c r="SC360" s="31">
        <v>2</v>
      </c>
      <c r="SD360" s="31">
        <v>4</v>
      </c>
      <c r="SE360" s="31">
        <v>2</v>
      </c>
      <c r="SF360" s="31">
        <v>2</v>
      </c>
      <c r="SG360" s="31">
        <v>2</v>
      </c>
      <c r="SH360" s="31">
        <v>2</v>
      </c>
      <c r="SI360" s="31">
        <v>2</v>
      </c>
      <c r="SJ360" s="31">
        <v>2</v>
      </c>
      <c r="SK360" s="31">
        <v>2</v>
      </c>
      <c r="SL360" s="31">
        <v>2</v>
      </c>
      <c r="SM360" s="31" t="s">
        <v>1459</v>
      </c>
      <c r="SO360" s="31">
        <v>2</v>
      </c>
      <c r="SP360" s="31">
        <v>2</v>
      </c>
      <c r="SQ360" s="31">
        <v>2</v>
      </c>
      <c r="SR360" s="31">
        <v>2</v>
      </c>
      <c r="SS360" s="31">
        <v>1</v>
      </c>
      <c r="ST360" s="31">
        <v>1</v>
      </c>
      <c r="SU360" s="31">
        <v>1</v>
      </c>
      <c r="SV360" s="31">
        <v>1</v>
      </c>
      <c r="SW360" s="31" t="s">
        <v>1430</v>
      </c>
      <c r="SX360" s="31">
        <v>24</v>
      </c>
      <c r="SZ360" s="31">
        <v>2</v>
      </c>
      <c r="TA360" s="31">
        <v>2</v>
      </c>
      <c r="TB360" s="31">
        <v>2</v>
      </c>
      <c r="TC360" s="31">
        <v>2</v>
      </c>
      <c r="TD360" s="31">
        <v>1</v>
      </c>
      <c r="TE360" s="31">
        <v>2</v>
      </c>
      <c r="TF360" s="31">
        <v>2</v>
      </c>
      <c r="TG360" s="31">
        <v>1</v>
      </c>
      <c r="TH360" s="31" t="s">
        <v>1430</v>
      </c>
      <c r="TJ360" s="31" t="s">
        <v>1459</v>
      </c>
      <c r="TK360" s="31" t="s">
        <v>1430</v>
      </c>
      <c r="TQ360" s="31">
        <v>24</v>
      </c>
      <c r="TS360" s="31">
        <v>2</v>
      </c>
      <c r="TT360" s="31">
        <v>2</v>
      </c>
      <c r="TU360" s="31">
        <v>2</v>
      </c>
      <c r="TV360" s="31">
        <v>2</v>
      </c>
      <c r="TW360" s="31">
        <v>1</v>
      </c>
      <c r="TX360" s="31">
        <v>2</v>
      </c>
      <c r="TY360" s="31">
        <v>2</v>
      </c>
      <c r="TZ360" s="31">
        <v>1</v>
      </c>
      <c r="UA360" s="31">
        <v>1</v>
      </c>
    </row>
    <row r="361" spans="1:547" s="31" customFormat="1" ht="13.5" customHeight="1">
      <c r="A361" s="31">
        <f t="shared" si="5"/>
        <v>359</v>
      </c>
      <c r="B361" s="31">
        <v>360</v>
      </c>
      <c r="C361" s="31">
        <v>17</v>
      </c>
      <c r="D361" s="31" t="s">
        <v>1543</v>
      </c>
      <c r="E361" s="31" t="s">
        <v>1919</v>
      </c>
      <c r="H361" s="31">
        <v>42486</v>
      </c>
      <c r="I361" s="31">
        <v>18143</v>
      </c>
      <c r="J361" s="31">
        <v>1</v>
      </c>
      <c r="K361" s="31">
        <v>1</v>
      </c>
      <c r="L361" s="31">
        <v>5</v>
      </c>
      <c r="M361" s="31">
        <v>2</v>
      </c>
      <c r="N361" s="31">
        <v>5</v>
      </c>
      <c r="O361" s="31">
        <v>2</v>
      </c>
      <c r="P361" s="31">
        <v>5</v>
      </c>
      <c r="Q361" s="31">
        <v>2</v>
      </c>
      <c r="R361" s="31">
        <v>42156</v>
      </c>
      <c r="S361" s="31">
        <v>42248</v>
      </c>
      <c r="T361" s="31">
        <v>42401</v>
      </c>
      <c r="W361" s="31">
        <v>1</v>
      </c>
      <c r="X361" s="31">
        <v>2</v>
      </c>
      <c r="Y361" s="31">
        <v>2</v>
      </c>
      <c r="Z361" s="31">
        <v>2</v>
      </c>
      <c r="AA361" s="31">
        <v>2</v>
      </c>
      <c r="AB361" s="31">
        <v>2</v>
      </c>
      <c r="AC361" s="31">
        <v>2</v>
      </c>
      <c r="AD361" s="31">
        <v>2</v>
      </c>
      <c r="AE361" s="31">
        <v>2</v>
      </c>
      <c r="AF361" s="31">
        <v>1</v>
      </c>
      <c r="AG361" s="31">
        <v>1</v>
      </c>
      <c r="AH361" s="31">
        <v>1</v>
      </c>
      <c r="AI361" s="31">
        <v>2</v>
      </c>
      <c r="AJ361" s="31">
        <v>1</v>
      </c>
      <c r="AK361" s="31">
        <v>4</v>
      </c>
      <c r="AL361" s="31">
        <v>2</v>
      </c>
      <c r="AN361" s="31">
        <v>2</v>
      </c>
      <c r="AO361" s="31">
        <v>2</v>
      </c>
      <c r="AP361" s="31">
        <v>1</v>
      </c>
      <c r="AQ361" s="31">
        <v>1</v>
      </c>
      <c r="AR361" s="31">
        <v>1</v>
      </c>
      <c r="AS361" s="31">
        <v>2</v>
      </c>
      <c r="AT361" s="31">
        <v>2</v>
      </c>
      <c r="AU361" s="31">
        <v>2</v>
      </c>
      <c r="AW361" s="31">
        <v>1</v>
      </c>
      <c r="AX361" s="31">
        <v>2</v>
      </c>
      <c r="AY361" s="31">
        <v>2</v>
      </c>
      <c r="AZ361" s="31">
        <v>1</v>
      </c>
      <c r="BA361" s="31">
        <v>1</v>
      </c>
      <c r="BB361" s="31">
        <v>2</v>
      </c>
      <c r="BD361" s="31">
        <v>1</v>
      </c>
      <c r="BE361" s="31">
        <v>2</v>
      </c>
      <c r="BF361" s="31">
        <v>2</v>
      </c>
      <c r="BG361" s="31">
        <v>2</v>
      </c>
      <c r="BH361" s="31">
        <v>1</v>
      </c>
      <c r="BI361" s="31">
        <v>2</v>
      </c>
      <c r="BK361" s="31">
        <v>1</v>
      </c>
      <c r="BL361" s="31">
        <v>1</v>
      </c>
      <c r="BM361" s="31">
        <v>1</v>
      </c>
      <c r="BN361" s="31">
        <v>2</v>
      </c>
      <c r="BO361" s="31">
        <v>2</v>
      </c>
      <c r="BP361" s="31">
        <v>1</v>
      </c>
      <c r="BQ361" s="31">
        <v>1</v>
      </c>
      <c r="BT361" s="31">
        <v>1</v>
      </c>
      <c r="BU361" s="31">
        <v>2</v>
      </c>
      <c r="BV361" s="31">
        <v>2</v>
      </c>
      <c r="BW361" s="31">
        <v>2</v>
      </c>
      <c r="BX361" s="31">
        <v>2</v>
      </c>
      <c r="BY361" s="31">
        <v>1</v>
      </c>
      <c r="BZ361" s="31">
        <v>2</v>
      </c>
      <c r="CA361" s="31">
        <v>2</v>
      </c>
      <c r="CC361" s="31">
        <v>2</v>
      </c>
      <c r="CD361" s="31">
        <v>1</v>
      </c>
      <c r="CH361" s="31">
        <v>1</v>
      </c>
      <c r="CM361" s="31">
        <v>11</v>
      </c>
      <c r="CN361" s="31">
        <v>1</v>
      </c>
      <c r="CO361" s="31">
        <v>27</v>
      </c>
      <c r="CP361" s="31">
        <v>5</v>
      </c>
      <c r="DA361" s="31">
        <v>2</v>
      </c>
      <c r="DB361" s="31">
        <v>1</v>
      </c>
      <c r="DC361" s="31">
        <v>1</v>
      </c>
      <c r="DD361" s="31">
        <v>3</v>
      </c>
      <c r="DE361" s="31">
        <v>1</v>
      </c>
      <c r="DF361" s="31">
        <v>3</v>
      </c>
      <c r="DG361" s="31">
        <v>3</v>
      </c>
      <c r="DH361" s="31">
        <v>2</v>
      </c>
      <c r="DI361" s="31">
        <v>4</v>
      </c>
      <c r="DJ361" s="31">
        <v>3</v>
      </c>
      <c r="DK361" s="31">
        <v>3</v>
      </c>
      <c r="DL361" s="31">
        <v>3</v>
      </c>
      <c r="DM361" s="31">
        <v>4</v>
      </c>
      <c r="DN361" s="31">
        <v>3</v>
      </c>
      <c r="DO361" s="31">
        <v>2</v>
      </c>
      <c r="DP361" s="31">
        <v>4</v>
      </c>
      <c r="DQ361" s="31">
        <v>4</v>
      </c>
      <c r="DR361" s="31">
        <v>38</v>
      </c>
      <c r="DS361" s="31">
        <v>0.92234848484848397</v>
      </c>
      <c r="EV361" s="31">
        <v>2</v>
      </c>
      <c r="EW361" s="31">
        <v>2</v>
      </c>
      <c r="EX361" s="31">
        <v>2</v>
      </c>
      <c r="EY361" s="31">
        <v>2</v>
      </c>
      <c r="EZ361" s="31">
        <v>1</v>
      </c>
      <c r="FD361" s="31">
        <v>77</v>
      </c>
      <c r="FE361" s="31">
        <v>76</v>
      </c>
      <c r="FF361" s="31">
        <v>0.47</v>
      </c>
      <c r="FG361" s="31">
        <v>0.55000000000000004</v>
      </c>
      <c r="FH361" s="31">
        <v>32</v>
      </c>
      <c r="FK361" s="31">
        <v>2</v>
      </c>
      <c r="FL361" s="31">
        <v>2</v>
      </c>
      <c r="FM361" s="31">
        <v>1</v>
      </c>
      <c r="FN361" s="31">
        <v>2</v>
      </c>
      <c r="FO361" s="31">
        <v>2</v>
      </c>
      <c r="FP361" s="31">
        <v>2</v>
      </c>
      <c r="FQ361" s="31">
        <v>2</v>
      </c>
      <c r="FR361" s="31">
        <v>2</v>
      </c>
      <c r="FS361" s="31">
        <v>4</v>
      </c>
      <c r="FT361" s="31">
        <v>2</v>
      </c>
      <c r="FU361" s="31">
        <v>2</v>
      </c>
      <c r="FV361" s="31">
        <v>2</v>
      </c>
      <c r="FW361" s="31">
        <v>1</v>
      </c>
      <c r="FX361" s="31">
        <v>1</v>
      </c>
      <c r="FY361" s="31">
        <v>2</v>
      </c>
      <c r="GA361" s="31">
        <v>2</v>
      </c>
      <c r="GB361" s="31">
        <v>2</v>
      </c>
      <c r="GC361" s="31">
        <v>1</v>
      </c>
      <c r="GD361" s="31">
        <v>1970</v>
      </c>
      <c r="GE361" s="31">
        <v>2</v>
      </c>
      <c r="GG361" s="31">
        <v>1</v>
      </c>
      <c r="GH361" s="31">
        <v>1</v>
      </c>
      <c r="GJ361" s="31">
        <v>2</v>
      </c>
      <c r="GL361" s="31">
        <v>1</v>
      </c>
      <c r="GM361" s="31">
        <v>42430</v>
      </c>
      <c r="GO361" s="31">
        <v>2</v>
      </c>
      <c r="GQ361" s="31">
        <v>1</v>
      </c>
      <c r="GR361" s="31" t="s">
        <v>1553</v>
      </c>
      <c r="GS361" s="31">
        <v>2</v>
      </c>
      <c r="GU361" s="31">
        <v>2</v>
      </c>
      <c r="GW361" s="31">
        <v>2</v>
      </c>
      <c r="HB361" s="31" t="s">
        <v>355</v>
      </c>
      <c r="HM361" s="31">
        <v>2</v>
      </c>
      <c r="HP361" s="31">
        <v>2</v>
      </c>
      <c r="HQ361" s="31">
        <v>2</v>
      </c>
      <c r="HR361" s="31">
        <v>2</v>
      </c>
      <c r="HS361" s="31">
        <v>2</v>
      </c>
      <c r="HT361" s="31">
        <v>2</v>
      </c>
      <c r="HU361" s="31">
        <v>2</v>
      </c>
      <c r="HV361" s="31">
        <v>2</v>
      </c>
      <c r="HZ361" s="31">
        <v>2</v>
      </c>
      <c r="IA361" s="31">
        <v>2</v>
      </c>
      <c r="IB361" s="31">
        <v>2</v>
      </c>
      <c r="IC361" s="31">
        <v>2</v>
      </c>
      <c r="ID361" s="31">
        <v>2</v>
      </c>
      <c r="IE361" s="31">
        <v>2</v>
      </c>
      <c r="IF361" s="31">
        <v>2</v>
      </c>
      <c r="IJ361" s="31">
        <v>2</v>
      </c>
      <c r="IK361" s="31">
        <v>2</v>
      </c>
      <c r="IL361" s="31">
        <v>2</v>
      </c>
      <c r="IM361" s="31">
        <v>2</v>
      </c>
      <c r="IN361" s="31">
        <v>2</v>
      </c>
      <c r="IO361" s="31">
        <v>2</v>
      </c>
      <c r="IP361" s="31">
        <v>2</v>
      </c>
      <c r="IT361" s="31">
        <v>2</v>
      </c>
      <c r="IU361" s="31">
        <v>2</v>
      </c>
      <c r="IV361" s="31">
        <v>2</v>
      </c>
      <c r="IW361" s="31">
        <v>2</v>
      </c>
      <c r="IX361" s="31">
        <v>2</v>
      </c>
      <c r="IY361" s="31">
        <v>2</v>
      </c>
      <c r="IZ361" s="31">
        <v>2</v>
      </c>
      <c r="JD361" s="31">
        <v>2</v>
      </c>
      <c r="JE361" s="31">
        <v>2</v>
      </c>
      <c r="JF361" s="31">
        <v>2</v>
      </c>
      <c r="JG361" s="31">
        <v>2</v>
      </c>
      <c r="JH361" s="31">
        <v>2</v>
      </c>
      <c r="JI361" s="31">
        <v>2</v>
      </c>
      <c r="JJ361" s="31">
        <v>2</v>
      </c>
      <c r="JN361" s="31" t="s">
        <v>1920</v>
      </c>
      <c r="JQ361" s="31" t="s">
        <v>1921</v>
      </c>
      <c r="JZ361" s="31">
        <v>2</v>
      </c>
      <c r="KA361" s="31" t="s">
        <v>1920</v>
      </c>
      <c r="KB361" s="31">
        <v>80</v>
      </c>
      <c r="KC361" s="31">
        <v>2</v>
      </c>
      <c r="KD361" s="31" t="s">
        <v>1921</v>
      </c>
      <c r="KE361" s="31">
        <v>56</v>
      </c>
      <c r="LA361" s="31" t="s">
        <v>1574</v>
      </c>
      <c r="LB361" s="31" t="s">
        <v>1611</v>
      </c>
      <c r="LC361" s="31">
        <v>2</v>
      </c>
      <c r="LE361" s="31" t="s">
        <v>378</v>
      </c>
      <c r="LF361" s="31">
        <v>2</v>
      </c>
      <c r="LG361" s="31">
        <v>2</v>
      </c>
      <c r="LH361" s="31">
        <v>2</v>
      </c>
      <c r="LI361" s="31">
        <v>2</v>
      </c>
      <c r="LK361" s="31">
        <v>2</v>
      </c>
      <c r="LM361" s="31">
        <v>2</v>
      </c>
      <c r="LO361" s="31">
        <v>2</v>
      </c>
      <c r="LQ361" s="31">
        <v>2</v>
      </c>
      <c r="LS361" s="31">
        <v>2</v>
      </c>
      <c r="LU361" s="31">
        <v>2</v>
      </c>
      <c r="LW361" s="31">
        <v>2</v>
      </c>
      <c r="LY361" s="31">
        <v>2</v>
      </c>
      <c r="MA361" s="31">
        <v>2</v>
      </c>
      <c r="MC361" s="31">
        <v>2</v>
      </c>
      <c r="ME361" s="31">
        <v>2</v>
      </c>
      <c r="MG361" s="31">
        <v>2</v>
      </c>
      <c r="MI361" s="31">
        <v>2</v>
      </c>
      <c r="MK361" s="31">
        <v>2</v>
      </c>
      <c r="MM361" s="31">
        <v>2</v>
      </c>
      <c r="MO361" s="31">
        <v>2</v>
      </c>
      <c r="MQ361" s="31">
        <v>2</v>
      </c>
      <c r="MS361" s="31">
        <v>2</v>
      </c>
      <c r="MU361" s="31">
        <v>2</v>
      </c>
      <c r="MW361" s="31">
        <v>2</v>
      </c>
      <c r="MY361" s="31" t="s">
        <v>355</v>
      </c>
      <c r="NA361" s="31">
        <v>2</v>
      </c>
      <c r="NC361" s="31">
        <v>2</v>
      </c>
      <c r="NE361" s="31">
        <v>2</v>
      </c>
      <c r="NG361" s="31">
        <v>2</v>
      </c>
      <c r="NI361" s="31">
        <v>2</v>
      </c>
      <c r="NK361" s="31">
        <v>2</v>
      </c>
      <c r="NM361" s="31">
        <v>2</v>
      </c>
      <c r="NO361" s="31">
        <v>2</v>
      </c>
      <c r="NQ361" s="31">
        <v>2</v>
      </c>
      <c r="NS361" s="31">
        <v>2</v>
      </c>
      <c r="NU361" s="31">
        <v>2</v>
      </c>
      <c r="NW361" s="31">
        <v>2</v>
      </c>
      <c r="NY361" s="31">
        <v>2</v>
      </c>
      <c r="OA361" s="31">
        <v>2</v>
      </c>
      <c r="OC361" s="31">
        <v>2</v>
      </c>
      <c r="OE361" s="31">
        <v>2</v>
      </c>
      <c r="OG361" s="31">
        <v>2</v>
      </c>
      <c r="OI361" s="31">
        <v>2</v>
      </c>
      <c r="OK361" s="31">
        <v>2</v>
      </c>
      <c r="OM361" s="31">
        <v>2</v>
      </c>
      <c r="OO361" s="31">
        <v>2</v>
      </c>
      <c r="OQ361" s="31" t="s">
        <v>355</v>
      </c>
      <c r="OS361" s="31">
        <v>2</v>
      </c>
      <c r="OU361" s="31">
        <v>2</v>
      </c>
      <c r="OW361" s="31">
        <v>2</v>
      </c>
      <c r="OY361" s="31">
        <v>2</v>
      </c>
      <c r="PA361" s="31">
        <v>2</v>
      </c>
      <c r="PC361" s="31">
        <v>2</v>
      </c>
      <c r="PE361" s="31">
        <v>2</v>
      </c>
      <c r="PG361" s="31">
        <v>2</v>
      </c>
      <c r="PI361" s="31">
        <v>2</v>
      </c>
      <c r="PK361" s="31">
        <v>2</v>
      </c>
      <c r="PM361" s="31">
        <v>2</v>
      </c>
      <c r="PO361" s="31">
        <v>2</v>
      </c>
      <c r="PQ361" s="31">
        <v>2</v>
      </c>
      <c r="PS361" s="31">
        <v>2</v>
      </c>
      <c r="PU361" s="31">
        <v>2</v>
      </c>
      <c r="PW361" s="31">
        <v>2</v>
      </c>
      <c r="PY361" s="31">
        <v>2</v>
      </c>
      <c r="QA361" s="31">
        <v>2</v>
      </c>
      <c r="QC361" s="31">
        <v>2</v>
      </c>
      <c r="QE361" s="31">
        <v>2</v>
      </c>
      <c r="QG361" s="31">
        <v>2</v>
      </c>
      <c r="QI361" s="31" t="s">
        <v>355</v>
      </c>
      <c r="QK361" s="31">
        <v>1</v>
      </c>
      <c r="QL361" s="31">
        <v>2</v>
      </c>
      <c r="QM361" s="31">
        <v>2</v>
      </c>
      <c r="QN361" s="31">
        <v>2</v>
      </c>
      <c r="QO361" s="31">
        <v>2</v>
      </c>
      <c r="QP361" s="31">
        <v>2</v>
      </c>
      <c r="QQ361" s="31">
        <v>2</v>
      </c>
      <c r="QR361" s="31">
        <v>2</v>
      </c>
      <c r="QS361" s="31">
        <v>2</v>
      </c>
      <c r="QT361" s="31">
        <v>2</v>
      </c>
      <c r="QU361" s="31">
        <v>2</v>
      </c>
      <c r="QV361" s="31">
        <v>2</v>
      </c>
      <c r="QW361" s="31">
        <v>2</v>
      </c>
      <c r="QX361" s="31">
        <v>2</v>
      </c>
      <c r="QY361" s="31">
        <v>2</v>
      </c>
      <c r="QZ361" s="31">
        <v>2</v>
      </c>
      <c r="RA361" s="31">
        <v>2</v>
      </c>
      <c r="RB361" s="31">
        <v>2</v>
      </c>
      <c r="RC361" s="31">
        <v>2</v>
      </c>
      <c r="RD361" s="31">
        <v>2</v>
      </c>
      <c r="RE361" s="31">
        <v>1</v>
      </c>
      <c r="RF361" s="31">
        <v>2</v>
      </c>
      <c r="RG361" s="31">
        <v>2</v>
      </c>
      <c r="RH361" s="31">
        <v>2</v>
      </c>
      <c r="RI361" s="31">
        <v>2</v>
      </c>
      <c r="RJ361" s="31">
        <v>2</v>
      </c>
      <c r="RK361" s="31">
        <v>1</v>
      </c>
      <c r="RL361" s="31">
        <v>2</v>
      </c>
      <c r="RM361" s="31">
        <v>2</v>
      </c>
      <c r="RN361" s="31">
        <v>2</v>
      </c>
      <c r="RO361" s="31">
        <v>2</v>
      </c>
      <c r="RP361" s="31">
        <v>2</v>
      </c>
      <c r="RQ361" s="31">
        <v>2</v>
      </c>
      <c r="RR361" s="31">
        <v>1</v>
      </c>
      <c r="RS361" s="31">
        <v>1</v>
      </c>
      <c r="RT361" s="31" t="s">
        <v>1922</v>
      </c>
      <c r="RU361" s="31" t="s">
        <v>1922</v>
      </c>
      <c r="RX361" s="31">
        <v>5</v>
      </c>
      <c r="RY361" s="31">
        <v>2</v>
      </c>
      <c r="RZ361" s="31">
        <v>2</v>
      </c>
      <c r="SA361" s="31">
        <v>2</v>
      </c>
      <c r="SB361" s="31">
        <v>2</v>
      </c>
      <c r="SC361" s="31">
        <v>2</v>
      </c>
      <c r="SD361" s="31">
        <v>5</v>
      </c>
      <c r="SE361" s="31">
        <v>2</v>
      </c>
      <c r="SF361" s="31">
        <v>2</v>
      </c>
      <c r="SG361" s="31">
        <v>2</v>
      </c>
      <c r="SH361" s="31">
        <v>2</v>
      </c>
      <c r="SI361" s="31">
        <v>2</v>
      </c>
      <c r="SJ361" s="31">
        <v>2</v>
      </c>
      <c r="SK361" s="31">
        <v>2</v>
      </c>
      <c r="SL361" s="31">
        <v>2</v>
      </c>
      <c r="SM361" s="31" t="s">
        <v>1551</v>
      </c>
      <c r="SO361" s="31">
        <v>2</v>
      </c>
      <c r="SP361" s="31">
        <v>2</v>
      </c>
      <c r="SQ361" s="31">
        <v>2</v>
      </c>
      <c r="SR361" s="31">
        <v>1</v>
      </c>
      <c r="SS361" s="31">
        <v>2</v>
      </c>
      <c r="ST361" s="31">
        <v>2</v>
      </c>
      <c r="SU361" s="31">
        <v>2</v>
      </c>
      <c r="SV361" s="31">
        <v>2</v>
      </c>
      <c r="SW361" s="31" t="s">
        <v>1430</v>
      </c>
      <c r="SX361" s="31">
        <v>3</v>
      </c>
      <c r="SZ361" s="31">
        <v>2</v>
      </c>
      <c r="TA361" s="31">
        <v>2</v>
      </c>
      <c r="TB361" s="31">
        <v>2</v>
      </c>
      <c r="TC361" s="31">
        <v>2</v>
      </c>
      <c r="TD361" s="31">
        <v>2</v>
      </c>
      <c r="TE361" s="31">
        <v>2</v>
      </c>
      <c r="TF361" s="31">
        <v>2</v>
      </c>
      <c r="TG361" s="31">
        <v>1</v>
      </c>
      <c r="TH361" s="31" t="s">
        <v>1430</v>
      </c>
      <c r="TJ361" s="31" t="s">
        <v>1551</v>
      </c>
      <c r="TK361" s="31" t="s">
        <v>1430</v>
      </c>
      <c r="TQ361" s="31">
        <v>5</v>
      </c>
      <c r="TS361" s="31">
        <v>2</v>
      </c>
      <c r="TT361" s="31">
        <v>2</v>
      </c>
      <c r="TU361" s="31">
        <v>2</v>
      </c>
      <c r="TV361" s="31">
        <v>2</v>
      </c>
      <c r="TW361" s="31">
        <v>2</v>
      </c>
      <c r="TX361" s="31">
        <v>2</v>
      </c>
      <c r="TY361" s="31">
        <v>2</v>
      </c>
      <c r="TZ361" s="31">
        <v>1</v>
      </c>
      <c r="UA361" s="31">
        <v>1</v>
      </c>
    </row>
    <row r="362" spans="1:547" s="31" customFormat="1" ht="13.5" customHeight="1">
      <c r="A362" s="31">
        <f t="shared" si="5"/>
        <v>360</v>
      </c>
      <c r="B362" s="31">
        <v>361</v>
      </c>
      <c r="C362" s="31">
        <v>18</v>
      </c>
      <c r="D362" s="31" t="s">
        <v>1543</v>
      </c>
      <c r="E362" s="31" t="s">
        <v>1923</v>
      </c>
      <c r="H362" s="31">
        <v>42555</v>
      </c>
      <c r="I362" s="31">
        <v>17550</v>
      </c>
      <c r="J362" s="31">
        <v>1</v>
      </c>
      <c r="K362" s="31">
        <v>1</v>
      </c>
      <c r="L362" s="31">
        <v>1</v>
      </c>
      <c r="M362" s="31">
        <v>1</v>
      </c>
      <c r="N362" s="31">
        <v>1</v>
      </c>
      <c r="O362" s="31">
        <v>1</v>
      </c>
      <c r="P362" s="31">
        <v>1</v>
      </c>
      <c r="Q362" s="31">
        <v>1</v>
      </c>
      <c r="R362" s="31">
        <v>42370</v>
      </c>
      <c r="S362" s="31">
        <v>42370</v>
      </c>
      <c r="T362" s="31">
        <v>42461</v>
      </c>
      <c r="W362" s="31">
        <v>1</v>
      </c>
      <c r="X362" s="31">
        <v>2</v>
      </c>
      <c r="Y362" s="31">
        <v>2</v>
      </c>
      <c r="Z362" s="31">
        <v>2</v>
      </c>
      <c r="AA362" s="31">
        <v>2</v>
      </c>
      <c r="AB362" s="31">
        <v>2</v>
      </c>
      <c r="AC362" s="31">
        <v>2</v>
      </c>
      <c r="AD362" s="31">
        <v>2</v>
      </c>
      <c r="AE362" s="31">
        <v>2</v>
      </c>
      <c r="AF362" s="31">
        <v>2</v>
      </c>
      <c r="AG362" s="31">
        <v>1</v>
      </c>
      <c r="AH362" s="31">
        <v>1</v>
      </c>
      <c r="AI362" s="31">
        <v>6</v>
      </c>
      <c r="AJ362" s="31">
        <v>2</v>
      </c>
      <c r="AK362" s="31">
        <v>4</v>
      </c>
      <c r="AL362" s="31">
        <v>2</v>
      </c>
      <c r="AN362" s="31">
        <v>2</v>
      </c>
      <c r="AO362" s="31">
        <v>2</v>
      </c>
      <c r="AP362" s="31">
        <v>1</v>
      </c>
      <c r="AQ362" s="31">
        <v>2</v>
      </c>
      <c r="AR362" s="31">
        <v>2</v>
      </c>
      <c r="AS362" s="31">
        <v>2</v>
      </c>
      <c r="AT362" s="31">
        <v>2</v>
      </c>
      <c r="AU362" s="31">
        <v>2</v>
      </c>
      <c r="AW362" s="31">
        <v>1</v>
      </c>
      <c r="AX362" s="31">
        <v>1</v>
      </c>
      <c r="AY362" s="31">
        <v>1</v>
      </c>
      <c r="AZ362" s="31">
        <v>1</v>
      </c>
      <c r="BA362" s="31">
        <v>1</v>
      </c>
      <c r="BB362" s="31">
        <v>2</v>
      </c>
      <c r="BD362" s="31">
        <v>1</v>
      </c>
      <c r="BE362" s="31">
        <v>1</v>
      </c>
      <c r="BF362" s="31">
        <v>1</v>
      </c>
      <c r="BG362" s="31">
        <v>2</v>
      </c>
      <c r="BH362" s="31">
        <v>2</v>
      </c>
      <c r="BI362" s="31">
        <v>2</v>
      </c>
      <c r="BK362" s="31">
        <v>1</v>
      </c>
      <c r="BL362" s="31">
        <v>2</v>
      </c>
      <c r="BM362" s="31">
        <v>2</v>
      </c>
      <c r="BN362" s="31">
        <v>2</v>
      </c>
      <c r="BO362" s="31">
        <v>2</v>
      </c>
      <c r="BP362" s="31">
        <v>2</v>
      </c>
      <c r="BQ362" s="31">
        <v>1</v>
      </c>
      <c r="BT362" s="31">
        <v>2</v>
      </c>
      <c r="BU362" s="31">
        <v>2</v>
      </c>
      <c r="BV362" s="31">
        <v>2</v>
      </c>
      <c r="BW362" s="31">
        <v>2</v>
      </c>
      <c r="BX362" s="31">
        <v>2</v>
      </c>
      <c r="BY362" s="31">
        <v>1</v>
      </c>
      <c r="BZ362" s="31">
        <v>2</v>
      </c>
      <c r="CA362" s="31">
        <v>2</v>
      </c>
      <c r="CD362" s="31">
        <v>1</v>
      </c>
      <c r="CH362" s="31">
        <v>1</v>
      </c>
      <c r="CM362" s="31">
        <v>5</v>
      </c>
      <c r="CN362" s="31">
        <v>7</v>
      </c>
      <c r="CO362" s="31">
        <v>1</v>
      </c>
      <c r="CP362" s="31">
        <v>9</v>
      </c>
      <c r="CQ362" s="31">
        <v>15</v>
      </c>
      <c r="DA362" s="31">
        <v>2</v>
      </c>
      <c r="DB362" s="31">
        <v>1</v>
      </c>
      <c r="DC362" s="31">
        <v>3</v>
      </c>
      <c r="DD362" s="31">
        <v>4</v>
      </c>
      <c r="DE362" s="31">
        <v>4</v>
      </c>
      <c r="DF362" s="31">
        <v>3</v>
      </c>
      <c r="DG362" s="31">
        <v>3</v>
      </c>
      <c r="DH362" s="31">
        <v>3</v>
      </c>
      <c r="DI362" s="31">
        <v>0</v>
      </c>
      <c r="DJ362" s="31">
        <v>0</v>
      </c>
      <c r="DK362" s="31">
        <v>0</v>
      </c>
      <c r="DL362" s="31">
        <v>1</v>
      </c>
      <c r="DM362" s="31">
        <v>2</v>
      </c>
      <c r="DN362" s="31">
        <v>0</v>
      </c>
      <c r="DO362" s="31">
        <v>4</v>
      </c>
      <c r="DP362" s="31">
        <v>4</v>
      </c>
      <c r="DQ362" s="31">
        <v>4</v>
      </c>
      <c r="DR362" s="31">
        <v>24</v>
      </c>
      <c r="DS362" s="31">
        <v>3.9486486486486401</v>
      </c>
      <c r="DT362" s="31">
        <v>111</v>
      </c>
      <c r="DU362" s="31">
        <v>30</v>
      </c>
      <c r="DV362" s="31">
        <v>200</v>
      </c>
      <c r="DW362" s="31" t="s">
        <v>1545</v>
      </c>
      <c r="EB362" s="31">
        <v>0.74</v>
      </c>
      <c r="EC362" s="31">
        <v>0.7</v>
      </c>
      <c r="ED362" s="31">
        <v>1.3</v>
      </c>
      <c r="EE362" s="31" t="s">
        <v>1546</v>
      </c>
      <c r="EV362" s="31">
        <v>2</v>
      </c>
      <c r="EW362" s="31">
        <v>2</v>
      </c>
      <c r="EX362" s="31">
        <v>2</v>
      </c>
      <c r="EY362" s="31">
        <v>2</v>
      </c>
      <c r="FA362" s="31">
        <v>3</v>
      </c>
      <c r="FD362" s="31">
        <v>125</v>
      </c>
      <c r="FE362" s="31">
        <v>119</v>
      </c>
      <c r="FF362" s="31">
        <v>0.50800000000000001</v>
      </c>
      <c r="FG362" s="31">
        <v>1.1759999999999899</v>
      </c>
      <c r="FK362" s="31">
        <v>1</v>
      </c>
      <c r="FL362" s="31">
        <v>2</v>
      </c>
      <c r="FM362" s="31">
        <v>1</v>
      </c>
      <c r="FN362" s="31">
        <v>2</v>
      </c>
      <c r="FO362" s="31">
        <v>2</v>
      </c>
      <c r="FP362" s="31">
        <v>2</v>
      </c>
      <c r="FQ362" s="31">
        <v>2</v>
      </c>
      <c r="FR362" s="31">
        <v>2</v>
      </c>
      <c r="FS362" s="31">
        <v>4</v>
      </c>
      <c r="FT362" s="31">
        <v>2</v>
      </c>
      <c r="FU362" s="31">
        <v>2</v>
      </c>
      <c r="FV362" s="31">
        <v>2</v>
      </c>
      <c r="FW362" s="31">
        <v>4</v>
      </c>
      <c r="FX362" s="31">
        <v>1</v>
      </c>
      <c r="FY362" s="31">
        <v>1</v>
      </c>
      <c r="GA362" s="31">
        <v>2</v>
      </c>
      <c r="GB362" s="31">
        <v>2</v>
      </c>
      <c r="GC362" s="31">
        <v>2</v>
      </c>
      <c r="GE362" s="31">
        <v>2</v>
      </c>
      <c r="GH362" s="31">
        <v>2</v>
      </c>
      <c r="GJ362" s="31">
        <v>2</v>
      </c>
      <c r="GL362" s="31">
        <v>1</v>
      </c>
      <c r="GM362" s="31">
        <v>42461</v>
      </c>
      <c r="GO362" s="31">
        <v>2</v>
      </c>
      <c r="GQ362" s="31">
        <v>1</v>
      </c>
      <c r="GS362" s="31">
        <v>2</v>
      </c>
      <c r="GU362" s="31">
        <v>2</v>
      </c>
      <c r="GW362" s="31">
        <v>1</v>
      </c>
      <c r="HB362" s="31" t="s">
        <v>355</v>
      </c>
      <c r="HM362" s="31">
        <v>2</v>
      </c>
      <c r="HP362" s="31">
        <v>2</v>
      </c>
      <c r="HQ362" s="31">
        <v>2</v>
      </c>
      <c r="HR362" s="31">
        <v>2</v>
      </c>
      <c r="HS362" s="31">
        <v>2</v>
      </c>
      <c r="HT362" s="31">
        <v>2</v>
      </c>
      <c r="HU362" s="31">
        <v>2</v>
      </c>
      <c r="HV362" s="31">
        <v>2</v>
      </c>
      <c r="HZ362" s="31">
        <v>2</v>
      </c>
      <c r="IA362" s="31">
        <v>2</v>
      </c>
      <c r="IB362" s="31">
        <v>2</v>
      </c>
      <c r="IC362" s="31">
        <v>2</v>
      </c>
      <c r="ID362" s="31">
        <v>2</v>
      </c>
      <c r="IE362" s="31">
        <v>2</v>
      </c>
      <c r="IF362" s="31">
        <v>2</v>
      </c>
      <c r="IJ362" s="31">
        <v>1</v>
      </c>
      <c r="IK362" s="31">
        <v>1</v>
      </c>
      <c r="IL362" s="31">
        <v>2</v>
      </c>
      <c r="IM362" s="31">
        <v>2</v>
      </c>
      <c r="IN362" s="31">
        <v>2</v>
      </c>
      <c r="IO362" s="31">
        <v>2</v>
      </c>
      <c r="IP362" s="31">
        <v>2</v>
      </c>
      <c r="IT362" s="31">
        <v>2</v>
      </c>
      <c r="IU362" s="31">
        <v>2</v>
      </c>
      <c r="IV362" s="31">
        <v>2</v>
      </c>
      <c r="IW362" s="31">
        <v>2</v>
      </c>
      <c r="IX362" s="31">
        <v>2</v>
      </c>
      <c r="IY362" s="31">
        <v>2</v>
      </c>
      <c r="IZ362" s="31">
        <v>2</v>
      </c>
      <c r="JD362" s="31">
        <v>2</v>
      </c>
      <c r="JE362" s="31">
        <v>2</v>
      </c>
      <c r="JF362" s="31">
        <v>2</v>
      </c>
      <c r="JG362" s="31">
        <v>2</v>
      </c>
      <c r="JH362" s="31">
        <v>2</v>
      </c>
      <c r="JI362" s="31">
        <v>2</v>
      </c>
      <c r="JJ362" s="31">
        <v>2</v>
      </c>
      <c r="JN362" s="31" t="s">
        <v>1924</v>
      </c>
      <c r="JQ362" s="31" t="s">
        <v>1925</v>
      </c>
      <c r="JZ362" s="31">
        <v>2</v>
      </c>
      <c r="KA362" s="31" t="s">
        <v>1563</v>
      </c>
      <c r="KB362" s="31">
        <v>81</v>
      </c>
      <c r="KC362" s="31">
        <v>1</v>
      </c>
      <c r="LA362" s="31" t="s">
        <v>378</v>
      </c>
      <c r="LB362" s="31" t="s">
        <v>1629</v>
      </c>
      <c r="LC362" s="31">
        <v>2</v>
      </c>
      <c r="LE362" s="31" t="s">
        <v>1857</v>
      </c>
      <c r="LF362" s="31">
        <v>2</v>
      </c>
      <c r="LG362" s="31">
        <v>2</v>
      </c>
      <c r="LH362" s="31">
        <v>2</v>
      </c>
      <c r="LI362" s="31">
        <v>2</v>
      </c>
      <c r="LK362" s="31">
        <v>2</v>
      </c>
      <c r="LM362" s="31">
        <v>2</v>
      </c>
      <c r="LO362" s="31">
        <v>2</v>
      </c>
      <c r="LQ362" s="31">
        <v>2</v>
      </c>
      <c r="LS362" s="31">
        <v>2</v>
      </c>
      <c r="LU362" s="31">
        <v>2</v>
      </c>
      <c r="LW362" s="31">
        <v>2</v>
      </c>
      <c r="LY362" s="31">
        <v>2</v>
      </c>
      <c r="MA362" s="31">
        <v>2</v>
      </c>
      <c r="MC362" s="31">
        <v>2</v>
      </c>
      <c r="ME362" s="31">
        <v>2</v>
      </c>
      <c r="MG362" s="31">
        <v>2</v>
      </c>
      <c r="MI362" s="31">
        <v>2</v>
      </c>
      <c r="MK362" s="31">
        <v>2</v>
      </c>
      <c r="MM362" s="31">
        <v>2</v>
      </c>
      <c r="MO362" s="31">
        <v>2</v>
      </c>
      <c r="MQ362" s="31">
        <v>2</v>
      </c>
      <c r="MS362" s="31">
        <v>2</v>
      </c>
      <c r="MU362" s="31">
        <v>2</v>
      </c>
      <c r="MW362" s="31">
        <v>2</v>
      </c>
      <c r="MY362" s="31" t="s">
        <v>355</v>
      </c>
      <c r="NA362" s="31">
        <v>2</v>
      </c>
      <c r="NC362" s="31">
        <v>2</v>
      </c>
      <c r="NE362" s="31">
        <v>2</v>
      </c>
      <c r="NG362" s="31">
        <v>2</v>
      </c>
      <c r="NI362" s="31">
        <v>2</v>
      </c>
      <c r="NK362" s="31">
        <v>2</v>
      </c>
      <c r="NM362" s="31">
        <v>2</v>
      </c>
      <c r="NO362" s="31">
        <v>2</v>
      </c>
      <c r="NQ362" s="31">
        <v>2</v>
      </c>
      <c r="NS362" s="31">
        <v>2</v>
      </c>
      <c r="NU362" s="31">
        <v>2</v>
      </c>
      <c r="NW362" s="31">
        <v>2</v>
      </c>
      <c r="NY362" s="31">
        <v>2</v>
      </c>
      <c r="OA362" s="31">
        <v>2</v>
      </c>
      <c r="OC362" s="31">
        <v>2</v>
      </c>
      <c r="OE362" s="31">
        <v>2</v>
      </c>
      <c r="OG362" s="31">
        <v>2</v>
      </c>
      <c r="OI362" s="31">
        <v>2</v>
      </c>
      <c r="OK362" s="31">
        <v>2</v>
      </c>
      <c r="OM362" s="31">
        <v>2</v>
      </c>
      <c r="OO362" s="31">
        <v>2</v>
      </c>
      <c r="OQ362" s="31" t="s">
        <v>355</v>
      </c>
      <c r="OS362" s="31">
        <v>2</v>
      </c>
      <c r="OU362" s="31">
        <v>2</v>
      </c>
      <c r="OW362" s="31">
        <v>2</v>
      </c>
      <c r="OY362" s="31">
        <v>2</v>
      </c>
      <c r="PA362" s="31">
        <v>2</v>
      </c>
      <c r="PC362" s="31">
        <v>2</v>
      </c>
      <c r="PE362" s="31">
        <v>2</v>
      </c>
      <c r="PG362" s="31">
        <v>2</v>
      </c>
      <c r="PI362" s="31">
        <v>2</v>
      </c>
      <c r="PK362" s="31">
        <v>2</v>
      </c>
      <c r="PM362" s="31">
        <v>2</v>
      </c>
      <c r="PO362" s="31">
        <v>2</v>
      </c>
      <c r="PQ362" s="31">
        <v>2</v>
      </c>
      <c r="PS362" s="31">
        <v>2</v>
      </c>
      <c r="PU362" s="31">
        <v>2</v>
      </c>
      <c r="PW362" s="31">
        <v>2</v>
      </c>
      <c r="PY362" s="31">
        <v>2</v>
      </c>
      <c r="QA362" s="31">
        <v>2</v>
      </c>
      <c r="QC362" s="31">
        <v>2</v>
      </c>
      <c r="QE362" s="31">
        <v>2</v>
      </c>
      <c r="QG362" s="31">
        <v>2</v>
      </c>
      <c r="QI362" s="31" t="s">
        <v>355</v>
      </c>
      <c r="QK362" s="31">
        <v>1</v>
      </c>
      <c r="QL362" s="31">
        <v>2</v>
      </c>
      <c r="QM362" s="31">
        <v>1</v>
      </c>
      <c r="QN362" s="31">
        <v>2</v>
      </c>
      <c r="QO362" s="31">
        <v>2</v>
      </c>
      <c r="QP362" s="31">
        <v>2</v>
      </c>
      <c r="QQ362" s="31">
        <v>2</v>
      </c>
      <c r="QR362" s="31">
        <v>2</v>
      </c>
      <c r="QS362" s="31">
        <v>2</v>
      </c>
      <c r="QT362" s="31">
        <v>2</v>
      </c>
      <c r="QU362" s="31">
        <v>2</v>
      </c>
      <c r="QV362" s="31">
        <v>2</v>
      </c>
      <c r="QW362" s="31">
        <v>2</v>
      </c>
      <c r="QX362" s="31">
        <v>2</v>
      </c>
      <c r="QY362" s="31">
        <v>2</v>
      </c>
      <c r="QZ362" s="31">
        <v>2</v>
      </c>
      <c r="RA362" s="31">
        <v>2</v>
      </c>
      <c r="RB362" s="31">
        <v>2</v>
      </c>
      <c r="RC362" s="31">
        <v>2</v>
      </c>
      <c r="RD362" s="31">
        <v>2</v>
      </c>
      <c r="RE362" s="31">
        <v>2</v>
      </c>
      <c r="RF362" s="31">
        <v>2</v>
      </c>
      <c r="RG362" s="31">
        <v>1</v>
      </c>
      <c r="RH362" s="31">
        <v>2</v>
      </c>
      <c r="RI362" s="31">
        <v>1</v>
      </c>
      <c r="RJ362" s="31">
        <v>2</v>
      </c>
      <c r="RK362" s="31">
        <v>2</v>
      </c>
      <c r="RL362" s="31">
        <v>2</v>
      </c>
      <c r="RM362" s="31">
        <v>2</v>
      </c>
      <c r="RN362" s="31">
        <v>2</v>
      </c>
      <c r="RO362" s="31">
        <v>2</v>
      </c>
      <c r="RP362" s="31">
        <v>2</v>
      </c>
      <c r="RQ362" s="31">
        <v>2</v>
      </c>
      <c r="RR362" s="31">
        <v>2</v>
      </c>
      <c r="RS362" s="31">
        <v>2</v>
      </c>
      <c r="RT362" s="31" t="s">
        <v>362</v>
      </c>
      <c r="RU362" s="31" t="s">
        <v>1926</v>
      </c>
      <c r="RX362" s="31">
        <v>1</v>
      </c>
      <c r="RY362" s="31">
        <v>1</v>
      </c>
      <c r="RZ362" s="31">
        <v>2</v>
      </c>
      <c r="SA362" s="31">
        <v>2</v>
      </c>
      <c r="SB362" s="31">
        <v>2</v>
      </c>
      <c r="SC362" s="31">
        <v>2</v>
      </c>
      <c r="SD362" s="31">
        <v>3</v>
      </c>
      <c r="SE362" s="31">
        <v>2</v>
      </c>
      <c r="SF362" s="31">
        <v>2</v>
      </c>
      <c r="SG362" s="31">
        <v>2</v>
      </c>
      <c r="SH362" s="31">
        <v>2</v>
      </c>
      <c r="SI362" s="31">
        <v>2</v>
      </c>
      <c r="SJ362" s="31">
        <v>2</v>
      </c>
      <c r="SK362" s="31">
        <v>2</v>
      </c>
      <c r="SL362" s="31">
        <v>2</v>
      </c>
      <c r="SM362" s="31" t="s">
        <v>1550</v>
      </c>
      <c r="SO362" s="31">
        <v>2</v>
      </c>
      <c r="SP362" s="31">
        <v>2</v>
      </c>
      <c r="SQ362" s="31">
        <v>2</v>
      </c>
      <c r="SR362" s="31">
        <v>2</v>
      </c>
      <c r="SS362" s="31">
        <v>2</v>
      </c>
      <c r="ST362" s="31">
        <v>2</v>
      </c>
      <c r="SU362" s="31">
        <v>2</v>
      </c>
      <c r="SV362" s="31">
        <v>2</v>
      </c>
      <c r="SW362" s="31" t="s">
        <v>1459</v>
      </c>
      <c r="SX362" s="31">
        <v>1</v>
      </c>
      <c r="SZ362" s="31">
        <v>2</v>
      </c>
      <c r="TA362" s="31">
        <v>1</v>
      </c>
      <c r="TB362" s="31">
        <v>2</v>
      </c>
      <c r="TC362" s="31">
        <v>2</v>
      </c>
      <c r="TD362" s="31">
        <v>1</v>
      </c>
      <c r="TE362" s="31">
        <v>2</v>
      </c>
      <c r="TF362" s="31">
        <v>2</v>
      </c>
      <c r="TG362" s="31">
        <v>1</v>
      </c>
      <c r="TH362" s="31" t="s">
        <v>1442</v>
      </c>
      <c r="TJ362" s="31" t="s">
        <v>1550</v>
      </c>
      <c r="TK362" s="31" t="s">
        <v>1459</v>
      </c>
      <c r="TL362" s="31" t="s">
        <v>1442</v>
      </c>
      <c r="TQ362" s="31">
        <v>3</v>
      </c>
      <c r="TS362" s="31">
        <v>1</v>
      </c>
      <c r="TT362" s="31">
        <v>2</v>
      </c>
      <c r="TU362" s="31">
        <v>2</v>
      </c>
      <c r="TV362" s="31">
        <v>2</v>
      </c>
      <c r="TW362" s="31">
        <v>2</v>
      </c>
      <c r="TX362" s="31">
        <v>2</v>
      </c>
      <c r="TY362" s="31">
        <v>2</v>
      </c>
      <c r="TZ362" s="31">
        <v>1</v>
      </c>
      <c r="UA362" s="31">
        <v>1</v>
      </c>
    </row>
    <row r="363" spans="1:547" s="31" customFormat="1" ht="13.5" customHeight="1">
      <c r="A363" s="31">
        <f t="shared" si="5"/>
        <v>361</v>
      </c>
      <c r="B363" s="31">
        <v>362</v>
      </c>
      <c r="C363" s="31">
        <v>19</v>
      </c>
      <c r="D363" s="31" t="s">
        <v>1543</v>
      </c>
      <c r="E363" s="31" t="s">
        <v>1927</v>
      </c>
      <c r="H363" s="31">
        <v>42440</v>
      </c>
      <c r="I363" s="31">
        <v>24624</v>
      </c>
      <c r="J363" s="31">
        <v>2</v>
      </c>
      <c r="K363" s="31">
        <v>1</v>
      </c>
      <c r="L363" s="31">
        <v>2</v>
      </c>
      <c r="M363" s="31">
        <v>1</v>
      </c>
      <c r="N363" s="31">
        <v>3</v>
      </c>
      <c r="O363" s="31">
        <v>1</v>
      </c>
      <c r="P363" s="31">
        <v>3</v>
      </c>
      <c r="Q363" s="31">
        <v>1</v>
      </c>
      <c r="R363" s="31">
        <v>42095</v>
      </c>
      <c r="S363" s="31">
        <v>42156</v>
      </c>
      <c r="T363" s="31">
        <v>42339</v>
      </c>
      <c r="W363" s="31">
        <v>2</v>
      </c>
      <c r="X363" s="31">
        <v>1</v>
      </c>
      <c r="Y363" s="31">
        <v>2</v>
      </c>
      <c r="Z363" s="31">
        <v>2</v>
      </c>
      <c r="AA363" s="31">
        <v>2</v>
      </c>
      <c r="AB363" s="31">
        <v>2</v>
      </c>
      <c r="AC363" s="31">
        <v>2</v>
      </c>
      <c r="AD363" s="31">
        <v>1</v>
      </c>
      <c r="AE363" s="31">
        <v>1</v>
      </c>
      <c r="AH363" s="31">
        <v>2</v>
      </c>
      <c r="AI363" s="31">
        <v>6</v>
      </c>
      <c r="AJ363" s="31">
        <v>2</v>
      </c>
      <c r="AK363" s="31">
        <v>4</v>
      </c>
      <c r="AL363" s="31">
        <v>2</v>
      </c>
      <c r="AN363" s="31">
        <v>1</v>
      </c>
      <c r="AO363" s="31">
        <v>2</v>
      </c>
      <c r="AP363" s="31">
        <v>1</v>
      </c>
      <c r="AQ363" s="31">
        <v>2</v>
      </c>
      <c r="AR363" s="31">
        <v>1</v>
      </c>
      <c r="AS363" s="31">
        <v>2</v>
      </c>
      <c r="AT363" s="31">
        <v>2</v>
      </c>
      <c r="AU363" s="31">
        <v>2</v>
      </c>
      <c r="AW363" s="31">
        <v>1</v>
      </c>
      <c r="AX363" s="31">
        <v>1</v>
      </c>
      <c r="AY363" s="31">
        <v>1</v>
      </c>
      <c r="AZ363" s="31">
        <v>1</v>
      </c>
      <c r="BA363" s="31">
        <v>1</v>
      </c>
      <c r="BB363" s="31">
        <v>2</v>
      </c>
      <c r="BD363" s="31">
        <v>1</v>
      </c>
      <c r="BE363" s="31">
        <v>1</v>
      </c>
      <c r="BF363" s="31">
        <v>1</v>
      </c>
      <c r="BG363" s="31">
        <v>2</v>
      </c>
      <c r="BH363" s="31">
        <v>1</v>
      </c>
      <c r="BI363" s="31">
        <v>2</v>
      </c>
      <c r="BK363" s="31">
        <v>1</v>
      </c>
      <c r="BL363" s="31">
        <v>2</v>
      </c>
      <c r="BM363" s="31">
        <v>2</v>
      </c>
      <c r="BN363" s="31">
        <v>2</v>
      </c>
      <c r="BO363" s="31">
        <v>2</v>
      </c>
      <c r="BP363" s="31">
        <v>2</v>
      </c>
      <c r="BQ363" s="31">
        <v>1</v>
      </c>
      <c r="BT363" s="31">
        <v>1</v>
      </c>
      <c r="BU363" s="31">
        <v>2</v>
      </c>
      <c r="BV363" s="31">
        <v>2</v>
      </c>
      <c r="BW363" s="31">
        <v>2</v>
      </c>
      <c r="BX363" s="31">
        <v>2</v>
      </c>
      <c r="BY363" s="31">
        <v>1</v>
      </c>
      <c r="BZ363" s="31">
        <v>2</v>
      </c>
      <c r="CA363" s="31">
        <v>2</v>
      </c>
      <c r="CB363" s="31">
        <v>2</v>
      </c>
      <c r="CC363" s="31">
        <v>2</v>
      </c>
      <c r="CD363" s="31">
        <v>1</v>
      </c>
      <c r="CH363" s="31">
        <v>1</v>
      </c>
      <c r="CM363" s="31">
        <v>1</v>
      </c>
      <c r="CN363" s="31">
        <v>29</v>
      </c>
      <c r="CO363" s="31">
        <v>9</v>
      </c>
      <c r="CP363" s="31">
        <v>4</v>
      </c>
      <c r="CQ363" s="31">
        <v>16</v>
      </c>
      <c r="CR363" s="31">
        <v>21</v>
      </c>
      <c r="DA363" s="31">
        <v>1</v>
      </c>
      <c r="DB363" s="31">
        <v>2</v>
      </c>
      <c r="DC363" s="31">
        <v>7</v>
      </c>
      <c r="DD363" s="31">
        <v>4</v>
      </c>
      <c r="DE363" s="31">
        <v>2</v>
      </c>
      <c r="DF363" s="31">
        <v>2</v>
      </c>
      <c r="DG363" s="31">
        <v>3</v>
      </c>
      <c r="DH363" s="31">
        <v>3</v>
      </c>
      <c r="DI363" s="31">
        <v>4</v>
      </c>
      <c r="DJ363" s="31">
        <v>3</v>
      </c>
      <c r="DK363" s="31">
        <v>3</v>
      </c>
      <c r="DL363" s="31">
        <v>4</v>
      </c>
      <c r="DM363" s="31">
        <v>3</v>
      </c>
      <c r="DN363" s="31">
        <v>3</v>
      </c>
      <c r="DO363" s="31">
        <v>4</v>
      </c>
      <c r="DP363" s="31">
        <v>4</v>
      </c>
      <c r="DQ363" s="31">
        <v>4</v>
      </c>
      <c r="DR363" s="31">
        <v>40</v>
      </c>
      <c r="DS363" s="31">
        <v>0.70579710144927499</v>
      </c>
      <c r="EV363" s="31">
        <v>2</v>
      </c>
      <c r="EW363" s="31">
        <v>2</v>
      </c>
      <c r="EX363" s="31">
        <v>2</v>
      </c>
      <c r="EY363" s="31">
        <v>2</v>
      </c>
      <c r="EZ363" s="31">
        <v>1</v>
      </c>
      <c r="FA363" s="31">
        <v>1</v>
      </c>
      <c r="FK363" s="31">
        <v>1</v>
      </c>
      <c r="FL363" s="31">
        <v>2</v>
      </c>
      <c r="FM363" s="31">
        <v>1</v>
      </c>
      <c r="FN363" s="31">
        <v>2</v>
      </c>
      <c r="FO363" s="31">
        <v>2</v>
      </c>
      <c r="FP363" s="31">
        <v>2</v>
      </c>
      <c r="FQ363" s="31">
        <v>2</v>
      </c>
      <c r="FR363" s="31">
        <v>2</v>
      </c>
      <c r="FS363" s="31">
        <v>4</v>
      </c>
      <c r="FT363" s="31">
        <v>1</v>
      </c>
      <c r="FU363" s="31">
        <v>2</v>
      </c>
      <c r="FV363" s="31">
        <v>2</v>
      </c>
      <c r="FW363" s="31">
        <v>1</v>
      </c>
      <c r="FX363" s="31">
        <v>1</v>
      </c>
      <c r="FY363" s="31">
        <v>2</v>
      </c>
      <c r="GA363" s="31">
        <v>2</v>
      </c>
      <c r="GB363" s="31">
        <v>2</v>
      </c>
      <c r="GC363" s="31">
        <v>1</v>
      </c>
      <c r="GD363" s="31">
        <v>1983</v>
      </c>
      <c r="GE363" s="31">
        <v>1</v>
      </c>
      <c r="GF363" s="31">
        <v>2010</v>
      </c>
      <c r="GH363" s="31">
        <v>2</v>
      </c>
      <c r="GJ363" s="31">
        <v>2</v>
      </c>
      <c r="GL363" s="31">
        <v>1</v>
      </c>
      <c r="GM363" s="31">
        <v>42370</v>
      </c>
      <c r="GO363" s="31">
        <v>2</v>
      </c>
      <c r="GQ363" s="31">
        <v>2</v>
      </c>
      <c r="GS363" s="31">
        <v>2</v>
      </c>
      <c r="GU363" s="31">
        <v>2</v>
      </c>
      <c r="GW363" s="31">
        <v>2</v>
      </c>
      <c r="HB363" s="31" t="s">
        <v>355</v>
      </c>
      <c r="HM363" s="31">
        <v>2</v>
      </c>
      <c r="HP363" s="31">
        <v>2</v>
      </c>
      <c r="HQ363" s="31">
        <v>2</v>
      </c>
      <c r="HR363" s="31">
        <v>2</v>
      </c>
      <c r="HS363" s="31">
        <v>2</v>
      </c>
      <c r="HT363" s="31">
        <v>2</v>
      </c>
      <c r="HU363" s="31">
        <v>2</v>
      </c>
      <c r="HV363" s="31">
        <v>2</v>
      </c>
      <c r="HZ363" s="31">
        <v>2</v>
      </c>
      <c r="IA363" s="31">
        <v>2</v>
      </c>
      <c r="IB363" s="31">
        <v>2</v>
      </c>
      <c r="IC363" s="31">
        <v>2</v>
      </c>
      <c r="ID363" s="31">
        <v>2</v>
      </c>
      <c r="IE363" s="31">
        <v>2</v>
      </c>
      <c r="IF363" s="31">
        <v>2</v>
      </c>
      <c r="IJ363" s="31">
        <v>2</v>
      </c>
      <c r="IK363" s="31">
        <v>2</v>
      </c>
      <c r="IL363" s="31">
        <v>2</v>
      </c>
      <c r="IM363" s="31">
        <v>2</v>
      </c>
      <c r="IN363" s="31">
        <v>2</v>
      </c>
      <c r="IO363" s="31">
        <v>2</v>
      </c>
      <c r="IP363" s="31">
        <v>2</v>
      </c>
      <c r="IT363" s="31">
        <v>2</v>
      </c>
      <c r="IU363" s="31">
        <v>2</v>
      </c>
      <c r="IV363" s="31">
        <v>2</v>
      </c>
      <c r="IW363" s="31">
        <v>2</v>
      </c>
      <c r="IX363" s="31">
        <v>2</v>
      </c>
      <c r="IY363" s="31">
        <v>2</v>
      </c>
      <c r="IZ363" s="31">
        <v>2</v>
      </c>
      <c r="JD363" s="31">
        <v>2</v>
      </c>
      <c r="JE363" s="31">
        <v>2</v>
      </c>
      <c r="JF363" s="31">
        <v>2</v>
      </c>
      <c r="JG363" s="31">
        <v>2</v>
      </c>
      <c r="JH363" s="31">
        <v>2</v>
      </c>
      <c r="JI363" s="31">
        <v>2</v>
      </c>
      <c r="JJ363" s="31">
        <v>2</v>
      </c>
      <c r="JN363" s="31" t="s">
        <v>366</v>
      </c>
      <c r="JZ363" s="31">
        <v>1</v>
      </c>
      <c r="KC363" s="31">
        <v>1</v>
      </c>
      <c r="LA363" s="31" t="s">
        <v>1622</v>
      </c>
      <c r="LB363" s="31" t="s">
        <v>1629</v>
      </c>
      <c r="LC363" s="31">
        <v>2</v>
      </c>
      <c r="LE363" s="31" t="s">
        <v>378</v>
      </c>
      <c r="LF363" s="31">
        <v>2</v>
      </c>
      <c r="LG363" s="31">
        <v>2</v>
      </c>
      <c r="LH363" s="31">
        <v>1</v>
      </c>
      <c r="LI363" s="31">
        <v>2</v>
      </c>
      <c r="LK363" s="31">
        <v>2</v>
      </c>
      <c r="LM363" s="31">
        <v>2</v>
      </c>
      <c r="LO363" s="31">
        <v>2</v>
      </c>
      <c r="LQ363" s="31">
        <v>2</v>
      </c>
      <c r="LS363" s="31">
        <v>2</v>
      </c>
      <c r="LU363" s="31">
        <v>2</v>
      </c>
      <c r="LW363" s="31">
        <v>2</v>
      </c>
      <c r="LY363" s="31">
        <v>2</v>
      </c>
      <c r="MA363" s="31">
        <v>2</v>
      </c>
      <c r="MC363" s="31">
        <v>2</v>
      </c>
      <c r="ME363" s="31">
        <v>2</v>
      </c>
      <c r="MG363" s="31">
        <v>2</v>
      </c>
      <c r="MI363" s="31">
        <v>2</v>
      </c>
      <c r="MK363" s="31">
        <v>2</v>
      </c>
      <c r="MM363" s="31">
        <v>2</v>
      </c>
      <c r="MO363" s="31">
        <v>2</v>
      </c>
      <c r="MQ363" s="31">
        <v>2</v>
      </c>
      <c r="MS363" s="31">
        <v>2</v>
      </c>
      <c r="MU363" s="31">
        <v>2</v>
      </c>
      <c r="MW363" s="31">
        <v>2</v>
      </c>
      <c r="MY363" s="31" t="s">
        <v>355</v>
      </c>
      <c r="NA363" s="31">
        <v>2</v>
      </c>
      <c r="NC363" s="31">
        <v>2</v>
      </c>
      <c r="NE363" s="31">
        <v>2</v>
      </c>
      <c r="NG363" s="31">
        <v>2</v>
      </c>
      <c r="NI363" s="31">
        <v>2</v>
      </c>
      <c r="NK363" s="31">
        <v>2</v>
      </c>
      <c r="NM363" s="31">
        <v>2</v>
      </c>
      <c r="NO363" s="31">
        <v>2</v>
      </c>
      <c r="NQ363" s="31">
        <v>2</v>
      </c>
      <c r="NS363" s="31">
        <v>2</v>
      </c>
      <c r="NU363" s="31">
        <v>2</v>
      </c>
      <c r="NW363" s="31">
        <v>2</v>
      </c>
      <c r="NY363" s="31">
        <v>2</v>
      </c>
      <c r="OA363" s="31">
        <v>2</v>
      </c>
      <c r="OC363" s="31">
        <v>2</v>
      </c>
      <c r="OE363" s="31">
        <v>2</v>
      </c>
      <c r="OG363" s="31">
        <v>2</v>
      </c>
      <c r="OI363" s="31">
        <v>2</v>
      </c>
      <c r="OK363" s="31">
        <v>2</v>
      </c>
      <c r="OM363" s="31">
        <v>2</v>
      </c>
      <c r="OO363" s="31">
        <v>2</v>
      </c>
      <c r="OQ363" s="31" t="s">
        <v>355</v>
      </c>
      <c r="OS363" s="31">
        <v>2</v>
      </c>
      <c r="OU363" s="31">
        <v>2</v>
      </c>
      <c r="OW363" s="31">
        <v>2</v>
      </c>
      <c r="OY363" s="31">
        <v>2</v>
      </c>
      <c r="PA363" s="31">
        <v>2</v>
      </c>
      <c r="PC363" s="31">
        <v>2</v>
      </c>
      <c r="PE363" s="31">
        <v>1</v>
      </c>
      <c r="PF363" s="31">
        <v>15</v>
      </c>
      <c r="PG363" s="31">
        <v>2</v>
      </c>
      <c r="PI363" s="31">
        <v>2</v>
      </c>
      <c r="PK363" s="31">
        <v>2</v>
      </c>
      <c r="PM363" s="31">
        <v>2</v>
      </c>
      <c r="PO363" s="31">
        <v>2</v>
      </c>
      <c r="PQ363" s="31">
        <v>2</v>
      </c>
      <c r="PS363" s="31">
        <v>2</v>
      </c>
      <c r="PU363" s="31">
        <v>2</v>
      </c>
      <c r="PW363" s="31">
        <v>2</v>
      </c>
      <c r="PY363" s="31">
        <v>2</v>
      </c>
      <c r="QA363" s="31">
        <v>2</v>
      </c>
      <c r="QC363" s="31">
        <v>2</v>
      </c>
      <c r="QE363" s="31">
        <v>2</v>
      </c>
      <c r="QG363" s="31">
        <v>2</v>
      </c>
      <c r="QI363" s="31" t="s">
        <v>355</v>
      </c>
      <c r="QK363" s="31">
        <v>1</v>
      </c>
      <c r="QL363" s="31">
        <v>2</v>
      </c>
      <c r="QM363" s="31">
        <v>2</v>
      </c>
      <c r="QN363" s="31">
        <v>2</v>
      </c>
      <c r="QO363" s="31">
        <v>2</v>
      </c>
      <c r="QP363" s="31">
        <v>2</v>
      </c>
      <c r="QQ363" s="31">
        <v>2</v>
      </c>
      <c r="QR363" s="31">
        <v>2</v>
      </c>
      <c r="QS363" s="31">
        <v>2</v>
      </c>
      <c r="QT363" s="31">
        <v>2</v>
      </c>
      <c r="QU363" s="31">
        <v>2</v>
      </c>
      <c r="QV363" s="31">
        <v>2</v>
      </c>
      <c r="QW363" s="31">
        <v>2</v>
      </c>
      <c r="QX363" s="31">
        <v>2</v>
      </c>
      <c r="QY363" s="31">
        <v>2</v>
      </c>
      <c r="QZ363" s="31">
        <v>2</v>
      </c>
      <c r="RA363" s="31">
        <v>2</v>
      </c>
      <c r="RB363" s="31">
        <v>2</v>
      </c>
      <c r="RC363" s="31">
        <v>2</v>
      </c>
      <c r="RD363" s="31">
        <v>2</v>
      </c>
      <c r="RE363" s="31">
        <v>2</v>
      </c>
      <c r="RF363" s="31">
        <v>2</v>
      </c>
      <c r="RG363" s="31">
        <v>2</v>
      </c>
      <c r="RH363" s="31">
        <v>2</v>
      </c>
      <c r="RI363" s="31">
        <v>2</v>
      </c>
      <c r="RJ363" s="31">
        <v>2</v>
      </c>
      <c r="RK363" s="31">
        <v>2</v>
      </c>
      <c r="RL363" s="31">
        <v>2</v>
      </c>
      <c r="RM363" s="31">
        <v>2</v>
      </c>
      <c r="RN363" s="31">
        <v>2</v>
      </c>
      <c r="RO363" s="31">
        <v>2</v>
      </c>
      <c r="RP363" s="31">
        <v>2</v>
      </c>
      <c r="RQ363" s="31">
        <v>2</v>
      </c>
      <c r="RR363" s="31">
        <v>2</v>
      </c>
      <c r="RS363" s="31">
        <v>2</v>
      </c>
      <c r="RT363" s="31" t="s">
        <v>1928</v>
      </c>
      <c r="RU363" s="31" t="s">
        <v>1929</v>
      </c>
      <c r="RX363" s="31">
        <v>2</v>
      </c>
      <c r="RY363" s="31">
        <v>1</v>
      </c>
      <c r="RZ363" s="31">
        <v>2</v>
      </c>
      <c r="SA363" s="31">
        <v>2</v>
      </c>
      <c r="SB363" s="31">
        <v>2</v>
      </c>
      <c r="SC363" s="31">
        <v>2</v>
      </c>
      <c r="SD363" s="31">
        <v>2</v>
      </c>
      <c r="SE363" s="31">
        <v>1</v>
      </c>
      <c r="SF363" s="31">
        <v>2</v>
      </c>
      <c r="SG363" s="31">
        <v>2</v>
      </c>
      <c r="SH363" s="31">
        <v>2</v>
      </c>
      <c r="SI363" s="31">
        <v>2</v>
      </c>
      <c r="SJ363" s="31">
        <v>2</v>
      </c>
      <c r="SK363" s="31">
        <v>2</v>
      </c>
      <c r="SL363" s="31">
        <v>2</v>
      </c>
      <c r="SM363" s="31" t="s">
        <v>1551</v>
      </c>
      <c r="SO363" s="31">
        <v>2</v>
      </c>
      <c r="SP363" s="31">
        <v>2</v>
      </c>
      <c r="SQ363" s="31">
        <v>2</v>
      </c>
      <c r="SR363" s="31">
        <v>2</v>
      </c>
      <c r="SS363" s="31">
        <v>2</v>
      </c>
      <c r="ST363" s="31">
        <v>2</v>
      </c>
      <c r="SU363" s="31">
        <v>2</v>
      </c>
      <c r="SV363" s="31">
        <v>2</v>
      </c>
      <c r="SW363" s="31" t="s">
        <v>1442</v>
      </c>
      <c r="SX363" s="31">
        <v>5</v>
      </c>
      <c r="SZ363" s="31">
        <v>1</v>
      </c>
      <c r="TA363" s="31">
        <v>2</v>
      </c>
      <c r="TB363" s="31">
        <v>2</v>
      </c>
      <c r="TC363" s="31">
        <v>1</v>
      </c>
      <c r="TD363" s="31">
        <v>1</v>
      </c>
      <c r="TE363" s="31">
        <v>2</v>
      </c>
      <c r="TF363" s="31">
        <v>2</v>
      </c>
      <c r="TG363" s="31">
        <v>1</v>
      </c>
      <c r="TH363" s="31" t="s">
        <v>1442</v>
      </c>
      <c r="TJ363" s="31" t="s">
        <v>1551</v>
      </c>
      <c r="TK363" s="31" t="s">
        <v>1442</v>
      </c>
      <c r="TQ363" s="31">
        <v>6</v>
      </c>
      <c r="TS363" s="31">
        <v>1</v>
      </c>
      <c r="TT363" s="31">
        <v>2</v>
      </c>
      <c r="TU363" s="31">
        <v>2</v>
      </c>
      <c r="TV363" s="31">
        <v>1</v>
      </c>
      <c r="TW363" s="31">
        <v>1</v>
      </c>
      <c r="TX363" s="31">
        <v>2</v>
      </c>
      <c r="TY363" s="31">
        <v>2</v>
      </c>
      <c r="TZ363" s="31">
        <v>1</v>
      </c>
      <c r="UA363" s="31">
        <v>1</v>
      </c>
    </row>
    <row r="364" spans="1:547" s="31" customFormat="1" ht="13.5" customHeight="1">
      <c r="A364" s="31">
        <f t="shared" si="5"/>
        <v>362</v>
      </c>
      <c r="B364" s="31">
        <v>363</v>
      </c>
      <c r="C364" s="31">
        <v>20</v>
      </c>
      <c r="D364" s="31" t="s">
        <v>1543</v>
      </c>
      <c r="E364" s="31" t="s">
        <v>1930</v>
      </c>
      <c r="H364" s="31">
        <v>42481</v>
      </c>
      <c r="I364" s="31">
        <v>18518</v>
      </c>
      <c r="J364" s="31">
        <v>1</v>
      </c>
      <c r="K364" s="31">
        <v>1</v>
      </c>
      <c r="L364" s="31">
        <v>4</v>
      </c>
      <c r="M364" s="31">
        <v>2</v>
      </c>
      <c r="N364" s="31">
        <v>4</v>
      </c>
      <c r="O364" s="31">
        <v>2</v>
      </c>
      <c r="P364" s="31">
        <v>4</v>
      </c>
      <c r="Q364" s="31">
        <v>2</v>
      </c>
      <c r="R364" s="31">
        <v>41334</v>
      </c>
      <c r="S364" s="31">
        <v>41456</v>
      </c>
      <c r="T364" s="31">
        <v>41487</v>
      </c>
      <c r="W364" s="31">
        <v>2</v>
      </c>
      <c r="X364" s="31">
        <v>1</v>
      </c>
      <c r="Y364" s="31">
        <v>2</v>
      </c>
      <c r="Z364" s="31">
        <v>2</v>
      </c>
      <c r="AA364" s="31">
        <v>2</v>
      </c>
      <c r="AB364" s="31">
        <v>2</v>
      </c>
      <c r="AC364" s="31">
        <v>2</v>
      </c>
      <c r="AD364" s="31">
        <v>2</v>
      </c>
      <c r="AE364" s="31">
        <v>1</v>
      </c>
      <c r="AH364" s="31">
        <v>2</v>
      </c>
      <c r="AI364" s="31">
        <v>6</v>
      </c>
      <c r="AJ364" s="31">
        <v>2</v>
      </c>
      <c r="AK364" s="31">
        <v>4</v>
      </c>
      <c r="AL364" s="31">
        <v>2</v>
      </c>
      <c r="AN364" s="31">
        <v>2</v>
      </c>
      <c r="AO364" s="31">
        <v>2</v>
      </c>
      <c r="AP364" s="31">
        <v>2</v>
      </c>
      <c r="AQ364" s="31">
        <v>1</v>
      </c>
      <c r="AR364" s="31">
        <v>1</v>
      </c>
      <c r="AS364" s="31">
        <v>1</v>
      </c>
      <c r="AT364" s="31">
        <v>1</v>
      </c>
      <c r="AU364" s="31">
        <v>2</v>
      </c>
      <c r="AW364" s="31">
        <v>1</v>
      </c>
      <c r="AX364" s="31">
        <v>2</v>
      </c>
      <c r="AY364" s="31">
        <v>2</v>
      </c>
      <c r="AZ364" s="31">
        <v>1</v>
      </c>
      <c r="BA364" s="31">
        <v>1</v>
      </c>
      <c r="BB364" s="31">
        <v>2</v>
      </c>
      <c r="BD364" s="31">
        <v>1</v>
      </c>
      <c r="BE364" s="31">
        <v>2</v>
      </c>
      <c r="BF364" s="31">
        <v>2</v>
      </c>
      <c r="BG364" s="31">
        <v>2</v>
      </c>
      <c r="BH364" s="31">
        <v>2</v>
      </c>
      <c r="BI364" s="31">
        <v>2</v>
      </c>
      <c r="BK364" s="31">
        <v>1</v>
      </c>
      <c r="BL364" s="31">
        <v>2</v>
      </c>
      <c r="BM364" s="31">
        <v>2</v>
      </c>
      <c r="BN364" s="31">
        <v>2</v>
      </c>
      <c r="BO364" s="31">
        <v>2</v>
      </c>
      <c r="BP364" s="31">
        <v>2</v>
      </c>
      <c r="BQ364" s="31">
        <v>2</v>
      </c>
      <c r="BT364" s="31">
        <v>2</v>
      </c>
      <c r="BU364" s="31">
        <v>2</v>
      </c>
      <c r="BV364" s="31">
        <v>2</v>
      </c>
      <c r="BW364" s="31">
        <v>2</v>
      </c>
      <c r="BX364" s="31">
        <v>2</v>
      </c>
      <c r="BY364" s="31">
        <v>1</v>
      </c>
      <c r="BZ364" s="31">
        <v>2</v>
      </c>
      <c r="CA364" s="31">
        <v>2</v>
      </c>
      <c r="CB364" s="31">
        <v>2</v>
      </c>
      <c r="CC364" s="31">
        <v>2</v>
      </c>
      <c r="CD364" s="31">
        <v>1</v>
      </c>
      <c r="CH364" s="31">
        <v>1</v>
      </c>
      <c r="CM364" s="31">
        <v>1</v>
      </c>
      <c r="CN364" s="31">
        <v>29</v>
      </c>
      <c r="CO364" s="31">
        <v>7</v>
      </c>
      <c r="CP364" s="31">
        <v>5</v>
      </c>
      <c r="DA364" s="31">
        <v>1</v>
      </c>
      <c r="DB364" s="31">
        <v>2</v>
      </c>
      <c r="DC364" s="31">
        <v>24</v>
      </c>
      <c r="DF364" s="31">
        <v>2</v>
      </c>
      <c r="DG364" s="31">
        <v>3</v>
      </c>
      <c r="DH364" s="31">
        <v>2</v>
      </c>
      <c r="DI364" s="31">
        <v>4</v>
      </c>
      <c r="DJ364" s="31">
        <v>3</v>
      </c>
      <c r="DK364" s="31">
        <v>3</v>
      </c>
      <c r="DL364" s="31">
        <v>4</v>
      </c>
      <c r="DM364" s="31">
        <v>4</v>
      </c>
      <c r="DN364" s="31">
        <v>4</v>
      </c>
      <c r="DO364" s="31">
        <v>4</v>
      </c>
      <c r="DP364" s="31">
        <v>4</v>
      </c>
      <c r="DQ364" s="31">
        <v>4</v>
      </c>
      <c r="DR364" s="31">
        <v>41</v>
      </c>
      <c r="DS364" s="31">
        <v>0.185756320836966</v>
      </c>
      <c r="EV364" s="31">
        <v>2</v>
      </c>
      <c r="EW364" s="31">
        <v>2</v>
      </c>
      <c r="EX364" s="31">
        <v>2</v>
      </c>
      <c r="EY364" s="31">
        <v>2</v>
      </c>
      <c r="EZ364" s="31">
        <v>1</v>
      </c>
      <c r="FA364" s="31">
        <v>1</v>
      </c>
      <c r="FD364" s="31">
        <v>127</v>
      </c>
      <c r="FE364" s="31">
        <v>125</v>
      </c>
      <c r="FI364" s="31">
        <v>96.4</v>
      </c>
      <c r="FJ364" s="31">
        <v>4.3</v>
      </c>
      <c r="FK364" s="31">
        <v>1</v>
      </c>
      <c r="FL364" s="31">
        <v>2</v>
      </c>
      <c r="FM364" s="31">
        <v>1</v>
      </c>
      <c r="FN364" s="31">
        <v>2</v>
      </c>
      <c r="FO364" s="31">
        <v>2</v>
      </c>
      <c r="FP364" s="31">
        <v>2</v>
      </c>
      <c r="FQ364" s="31">
        <v>2</v>
      </c>
      <c r="FR364" s="31">
        <v>2</v>
      </c>
      <c r="FS364" s="31">
        <v>4</v>
      </c>
      <c r="FT364" s="31">
        <v>2</v>
      </c>
      <c r="FU364" s="31">
        <v>2</v>
      </c>
      <c r="FV364" s="31">
        <v>2</v>
      </c>
      <c r="FW364" s="31">
        <v>1</v>
      </c>
      <c r="FX364" s="31">
        <v>1</v>
      </c>
      <c r="FY364" s="31">
        <v>2</v>
      </c>
      <c r="GA364" s="31">
        <v>2</v>
      </c>
      <c r="GB364" s="31">
        <v>2</v>
      </c>
      <c r="GC364" s="31">
        <v>2</v>
      </c>
      <c r="GE364" s="31">
        <v>2</v>
      </c>
      <c r="GH364" s="31">
        <v>2</v>
      </c>
      <c r="GJ364" s="31">
        <v>2</v>
      </c>
      <c r="GL364" s="31">
        <v>1</v>
      </c>
      <c r="GM364" s="31">
        <v>41487</v>
      </c>
      <c r="GO364" s="31">
        <v>2</v>
      </c>
      <c r="GQ364" s="31">
        <v>2</v>
      </c>
      <c r="GS364" s="31">
        <v>2</v>
      </c>
      <c r="GU364" s="31">
        <v>2</v>
      </c>
      <c r="GW364" s="31">
        <v>2</v>
      </c>
      <c r="GY364" s="31">
        <v>2</v>
      </c>
      <c r="HA364" s="31">
        <v>2</v>
      </c>
      <c r="HB364" s="31" t="s">
        <v>355</v>
      </c>
      <c r="HM364" s="31">
        <v>2</v>
      </c>
      <c r="HP364" s="31">
        <v>2</v>
      </c>
      <c r="HQ364" s="31">
        <v>2</v>
      </c>
      <c r="HR364" s="31">
        <v>2</v>
      </c>
      <c r="HS364" s="31">
        <v>2</v>
      </c>
      <c r="HT364" s="31">
        <v>2</v>
      </c>
      <c r="HU364" s="31">
        <v>2</v>
      </c>
      <c r="HV364" s="31">
        <v>2</v>
      </c>
      <c r="HZ364" s="31">
        <v>2</v>
      </c>
      <c r="IA364" s="31">
        <v>2</v>
      </c>
      <c r="IB364" s="31">
        <v>2</v>
      </c>
      <c r="IC364" s="31">
        <v>2</v>
      </c>
      <c r="ID364" s="31">
        <v>2</v>
      </c>
      <c r="IE364" s="31">
        <v>2</v>
      </c>
      <c r="IF364" s="31">
        <v>2</v>
      </c>
      <c r="IJ364" s="31">
        <v>2</v>
      </c>
      <c r="IK364" s="31">
        <v>2</v>
      </c>
      <c r="IL364" s="31">
        <v>2</v>
      </c>
      <c r="IM364" s="31">
        <v>2</v>
      </c>
      <c r="IN364" s="31">
        <v>2</v>
      </c>
      <c r="IO364" s="31">
        <v>2</v>
      </c>
      <c r="IP364" s="31">
        <v>2</v>
      </c>
      <c r="IT364" s="31">
        <v>2</v>
      </c>
      <c r="IU364" s="31">
        <v>2</v>
      </c>
      <c r="IV364" s="31">
        <v>2</v>
      </c>
      <c r="IW364" s="31">
        <v>2</v>
      </c>
      <c r="IX364" s="31">
        <v>2</v>
      </c>
      <c r="IY364" s="31">
        <v>2</v>
      </c>
      <c r="IZ364" s="31">
        <v>2</v>
      </c>
      <c r="JD364" s="31">
        <v>2</v>
      </c>
      <c r="JE364" s="31">
        <v>2</v>
      </c>
      <c r="JF364" s="31">
        <v>2</v>
      </c>
      <c r="JG364" s="31">
        <v>2</v>
      </c>
      <c r="JH364" s="31">
        <v>2</v>
      </c>
      <c r="JI364" s="31">
        <v>2</v>
      </c>
      <c r="JJ364" s="31">
        <v>2</v>
      </c>
      <c r="JN364" s="31" t="s">
        <v>1446</v>
      </c>
      <c r="JQ364" s="31" t="s">
        <v>377</v>
      </c>
      <c r="JZ364" s="31">
        <v>2</v>
      </c>
      <c r="KA364" s="31" t="s">
        <v>1446</v>
      </c>
      <c r="KB364" s="31">
        <v>82</v>
      </c>
      <c r="KC364" s="31">
        <v>2</v>
      </c>
      <c r="KD364" s="31" t="s">
        <v>377</v>
      </c>
      <c r="KE364" s="31">
        <v>58</v>
      </c>
      <c r="LA364" s="31" t="s">
        <v>1629</v>
      </c>
      <c r="LB364" s="31" t="s">
        <v>1622</v>
      </c>
      <c r="LC364" s="31">
        <v>2</v>
      </c>
      <c r="LE364" s="31" t="s">
        <v>363</v>
      </c>
      <c r="LF364" s="31">
        <v>2</v>
      </c>
      <c r="LG364" s="31">
        <v>2</v>
      </c>
      <c r="LH364" s="31">
        <v>2</v>
      </c>
      <c r="LI364" s="31">
        <v>2</v>
      </c>
      <c r="LK364" s="31">
        <v>2</v>
      </c>
      <c r="LM364" s="31">
        <v>2</v>
      </c>
      <c r="LO364" s="31">
        <v>2</v>
      </c>
      <c r="LQ364" s="31">
        <v>2</v>
      </c>
      <c r="LS364" s="31">
        <v>2</v>
      </c>
      <c r="LU364" s="31">
        <v>2</v>
      </c>
      <c r="LW364" s="31">
        <v>2</v>
      </c>
      <c r="LY364" s="31">
        <v>2</v>
      </c>
      <c r="MA364" s="31">
        <v>2</v>
      </c>
      <c r="MC364" s="31">
        <v>2</v>
      </c>
      <c r="ME364" s="31">
        <v>2</v>
      </c>
      <c r="MG364" s="31">
        <v>2</v>
      </c>
      <c r="MI364" s="31">
        <v>2</v>
      </c>
      <c r="MK364" s="31">
        <v>2</v>
      </c>
      <c r="MM364" s="31">
        <v>2</v>
      </c>
      <c r="MO364" s="31">
        <v>2</v>
      </c>
      <c r="MQ364" s="31">
        <v>2</v>
      </c>
      <c r="MS364" s="31">
        <v>2</v>
      </c>
      <c r="MU364" s="31">
        <v>2</v>
      </c>
      <c r="MW364" s="31">
        <v>2</v>
      </c>
      <c r="MY364" s="31" t="s">
        <v>355</v>
      </c>
      <c r="NA364" s="31">
        <v>2</v>
      </c>
      <c r="NC364" s="31">
        <v>2</v>
      </c>
      <c r="NE364" s="31">
        <v>2</v>
      </c>
      <c r="NG364" s="31">
        <v>2</v>
      </c>
      <c r="NI364" s="31">
        <v>2</v>
      </c>
      <c r="NK364" s="31">
        <v>2</v>
      </c>
      <c r="NM364" s="31">
        <v>2</v>
      </c>
      <c r="NO364" s="31">
        <v>2</v>
      </c>
      <c r="NQ364" s="31">
        <v>2</v>
      </c>
      <c r="NS364" s="31">
        <v>2</v>
      </c>
      <c r="NU364" s="31">
        <v>2</v>
      </c>
      <c r="NW364" s="31">
        <v>2</v>
      </c>
      <c r="NY364" s="31">
        <v>2</v>
      </c>
      <c r="OA364" s="31">
        <v>2</v>
      </c>
      <c r="OC364" s="31">
        <v>2</v>
      </c>
      <c r="OE364" s="31">
        <v>2</v>
      </c>
      <c r="OG364" s="31">
        <v>2</v>
      </c>
      <c r="OI364" s="31">
        <v>2</v>
      </c>
      <c r="OK364" s="31">
        <v>2</v>
      </c>
      <c r="OM364" s="31">
        <v>2</v>
      </c>
      <c r="OO364" s="31">
        <v>2</v>
      </c>
      <c r="OQ364" s="31" t="s">
        <v>355</v>
      </c>
      <c r="OS364" s="31">
        <v>2</v>
      </c>
      <c r="OU364" s="31">
        <v>2</v>
      </c>
      <c r="OW364" s="31">
        <v>2</v>
      </c>
      <c r="OY364" s="31">
        <v>2</v>
      </c>
      <c r="PA364" s="31">
        <v>2</v>
      </c>
      <c r="PC364" s="31">
        <v>2</v>
      </c>
      <c r="PE364" s="31">
        <v>2</v>
      </c>
      <c r="PG364" s="31">
        <v>2</v>
      </c>
      <c r="PI364" s="31">
        <v>2</v>
      </c>
      <c r="PK364" s="31">
        <v>2</v>
      </c>
      <c r="PM364" s="31">
        <v>2</v>
      </c>
      <c r="PO364" s="31">
        <v>2</v>
      </c>
      <c r="PQ364" s="31">
        <v>2</v>
      </c>
      <c r="PS364" s="31">
        <v>2</v>
      </c>
      <c r="PU364" s="31">
        <v>2</v>
      </c>
      <c r="PW364" s="31">
        <v>2</v>
      </c>
      <c r="PY364" s="31">
        <v>2</v>
      </c>
      <c r="QA364" s="31">
        <v>2</v>
      </c>
      <c r="QC364" s="31">
        <v>2</v>
      </c>
      <c r="QE364" s="31">
        <v>2</v>
      </c>
      <c r="QG364" s="31">
        <v>2</v>
      </c>
      <c r="QI364" s="31" t="s">
        <v>355</v>
      </c>
      <c r="QK364" s="31">
        <v>1</v>
      </c>
      <c r="QL364" s="31">
        <v>2</v>
      </c>
      <c r="QM364" s="31">
        <v>2</v>
      </c>
      <c r="QN364" s="31">
        <v>2</v>
      </c>
      <c r="QO364" s="31">
        <v>2</v>
      </c>
      <c r="QP364" s="31">
        <v>2</v>
      </c>
      <c r="QQ364" s="31">
        <v>2</v>
      </c>
      <c r="QR364" s="31">
        <v>2</v>
      </c>
      <c r="QS364" s="31">
        <v>2</v>
      </c>
      <c r="QT364" s="31">
        <v>2</v>
      </c>
      <c r="QU364" s="31">
        <v>2</v>
      </c>
      <c r="QV364" s="31">
        <v>2</v>
      </c>
      <c r="QW364" s="31">
        <v>2</v>
      </c>
      <c r="QX364" s="31">
        <v>2</v>
      </c>
      <c r="QY364" s="31">
        <v>2</v>
      </c>
      <c r="QZ364" s="31">
        <v>2</v>
      </c>
      <c r="RA364" s="31">
        <v>2</v>
      </c>
      <c r="RB364" s="31">
        <v>2</v>
      </c>
      <c r="RC364" s="31">
        <v>2</v>
      </c>
      <c r="RD364" s="31">
        <v>2</v>
      </c>
      <c r="RE364" s="31">
        <v>2</v>
      </c>
      <c r="RF364" s="31">
        <v>2</v>
      </c>
      <c r="RG364" s="31">
        <v>2</v>
      </c>
      <c r="RH364" s="31">
        <v>2</v>
      </c>
      <c r="RI364" s="31">
        <v>1</v>
      </c>
      <c r="RJ364" s="31">
        <v>2</v>
      </c>
      <c r="RK364" s="31">
        <v>2</v>
      </c>
      <c r="RL364" s="31">
        <v>2</v>
      </c>
      <c r="RM364" s="31">
        <v>2</v>
      </c>
      <c r="RN364" s="31">
        <v>2</v>
      </c>
      <c r="RO364" s="31">
        <v>2</v>
      </c>
      <c r="RP364" s="31">
        <v>2</v>
      </c>
      <c r="RQ364" s="31">
        <v>2</v>
      </c>
      <c r="RR364" s="31">
        <v>2</v>
      </c>
      <c r="RS364" s="31">
        <v>2</v>
      </c>
      <c r="RT364" s="31" t="s">
        <v>1575</v>
      </c>
      <c r="RU364" s="31" t="s">
        <v>1575</v>
      </c>
      <c r="RX364" s="31">
        <v>4</v>
      </c>
      <c r="RY364" s="31">
        <v>2</v>
      </c>
      <c r="RZ364" s="31">
        <v>2</v>
      </c>
      <c r="SA364" s="31">
        <v>2</v>
      </c>
      <c r="SB364" s="31">
        <v>2</v>
      </c>
      <c r="SC364" s="31">
        <v>2</v>
      </c>
      <c r="SD364" s="31">
        <v>4</v>
      </c>
      <c r="SE364" s="31">
        <v>2</v>
      </c>
      <c r="SF364" s="31">
        <v>2</v>
      </c>
      <c r="SG364" s="31">
        <v>2</v>
      </c>
      <c r="SH364" s="31">
        <v>2</v>
      </c>
      <c r="SI364" s="31">
        <v>2</v>
      </c>
      <c r="SJ364" s="31">
        <v>2</v>
      </c>
      <c r="SK364" s="31">
        <v>2</v>
      </c>
      <c r="SL364" s="31">
        <v>2</v>
      </c>
      <c r="SM364" s="31" t="s">
        <v>1442</v>
      </c>
      <c r="SO364" s="31">
        <v>2</v>
      </c>
      <c r="SP364" s="31">
        <v>2</v>
      </c>
      <c r="SQ364" s="31">
        <v>2</v>
      </c>
      <c r="SR364" s="31">
        <v>1</v>
      </c>
      <c r="SS364" s="31">
        <v>1</v>
      </c>
      <c r="ST364" s="31">
        <v>2</v>
      </c>
      <c r="SU364" s="31">
        <v>2</v>
      </c>
      <c r="SV364" s="31">
        <v>1</v>
      </c>
      <c r="SX364" s="31">
        <v>0</v>
      </c>
      <c r="SZ364" s="31">
        <v>2</v>
      </c>
      <c r="TA364" s="31">
        <v>2</v>
      </c>
      <c r="TB364" s="31">
        <v>2</v>
      </c>
      <c r="TC364" s="31">
        <v>2</v>
      </c>
      <c r="TD364" s="31">
        <v>2</v>
      </c>
      <c r="TE364" s="31">
        <v>2</v>
      </c>
      <c r="TF364" s="31">
        <v>2</v>
      </c>
      <c r="TG364" s="31">
        <v>2</v>
      </c>
      <c r="TH364" s="31" t="s">
        <v>1442</v>
      </c>
      <c r="TJ364" s="31" t="s">
        <v>1442</v>
      </c>
      <c r="TQ364" s="31">
        <v>1</v>
      </c>
      <c r="TS364" s="31">
        <v>2</v>
      </c>
      <c r="TT364" s="31">
        <v>2</v>
      </c>
      <c r="TU364" s="31">
        <v>2</v>
      </c>
      <c r="TV364" s="31">
        <v>1</v>
      </c>
      <c r="TW364" s="31">
        <v>1</v>
      </c>
      <c r="TX364" s="31">
        <v>2</v>
      </c>
      <c r="TY364" s="31">
        <v>2</v>
      </c>
      <c r="TZ364" s="31">
        <v>1</v>
      </c>
      <c r="UA364" s="31">
        <v>1</v>
      </c>
    </row>
    <row r="365" spans="1:547" s="31" customFormat="1" ht="13.5" customHeight="1">
      <c r="A365" s="31">
        <f t="shared" si="5"/>
        <v>363</v>
      </c>
      <c r="B365" s="31">
        <v>364</v>
      </c>
      <c r="C365" s="31">
        <v>21</v>
      </c>
      <c r="D365" s="31" t="s">
        <v>1543</v>
      </c>
      <c r="E365" s="31" t="s">
        <v>1931</v>
      </c>
      <c r="H365" s="31">
        <v>42464</v>
      </c>
      <c r="I365" s="31">
        <v>20257</v>
      </c>
      <c r="J365" s="31">
        <v>2</v>
      </c>
      <c r="K365" s="31">
        <v>2</v>
      </c>
      <c r="L365" s="31">
        <v>5</v>
      </c>
      <c r="M365" s="31">
        <v>2</v>
      </c>
      <c r="N365" s="31">
        <v>4</v>
      </c>
      <c r="O365" s="31">
        <v>2</v>
      </c>
      <c r="P365" s="31">
        <v>5</v>
      </c>
      <c r="Q365" s="31">
        <v>2</v>
      </c>
      <c r="R365" s="31">
        <v>41640</v>
      </c>
      <c r="S365" s="31">
        <v>41883</v>
      </c>
      <c r="T365" s="31">
        <v>42430</v>
      </c>
      <c r="W365" s="31">
        <v>1</v>
      </c>
      <c r="X365" s="31">
        <v>2</v>
      </c>
      <c r="Y365" s="31">
        <v>2</v>
      </c>
      <c r="Z365" s="31">
        <v>2</v>
      </c>
      <c r="AA365" s="31">
        <v>2</v>
      </c>
      <c r="AB365" s="31">
        <v>2</v>
      </c>
      <c r="AC365" s="31">
        <v>2</v>
      </c>
      <c r="AD365" s="31">
        <v>2</v>
      </c>
      <c r="AE365" s="31">
        <v>2</v>
      </c>
      <c r="AF365" s="31">
        <v>2</v>
      </c>
      <c r="AG365" s="31">
        <v>1</v>
      </c>
      <c r="AH365" s="31">
        <v>2</v>
      </c>
      <c r="AI365" s="31">
        <v>6</v>
      </c>
      <c r="AJ365" s="31">
        <v>2</v>
      </c>
      <c r="AK365" s="31">
        <v>4</v>
      </c>
      <c r="AL365" s="31">
        <v>2</v>
      </c>
      <c r="AN365" s="31">
        <v>2</v>
      </c>
      <c r="AO365" s="31">
        <v>2</v>
      </c>
      <c r="AP365" s="31">
        <v>2</v>
      </c>
      <c r="AQ365" s="31">
        <v>2</v>
      </c>
      <c r="AR365" s="31">
        <v>2</v>
      </c>
      <c r="AS365" s="31">
        <v>2</v>
      </c>
      <c r="AT365" s="31">
        <v>2</v>
      </c>
      <c r="AU365" s="31">
        <v>2</v>
      </c>
      <c r="AW365" s="31">
        <v>2</v>
      </c>
      <c r="AX365" s="31">
        <v>2</v>
      </c>
      <c r="AY365" s="31">
        <v>2</v>
      </c>
      <c r="AZ365" s="31">
        <v>1</v>
      </c>
      <c r="BA365" s="31">
        <v>1</v>
      </c>
      <c r="BB365" s="31">
        <v>1</v>
      </c>
      <c r="BD365" s="31">
        <v>2</v>
      </c>
      <c r="BE365" s="31">
        <v>2</v>
      </c>
      <c r="BF365" s="31">
        <v>2</v>
      </c>
      <c r="BG365" s="31">
        <v>1</v>
      </c>
      <c r="BH365" s="31">
        <v>1</v>
      </c>
      <c r="BI365" s="31">
        <v>1</v>
      </c>
      <c r="BK365" s="31">
        <v>2</v>
      </c>
      <c r="BL365" s="31">
        <v>2</v>
      </c>
      <c r="BM365" s="31">
        <v>2</v>
      </c>
      <c r="BN365" s="31">
        <v>2</v>
      </c>
      <c r="BO365" s="31">
        <v>2</v>
      </c>
      <c r="BP365" s="31">
        <v>2</v>
      </c>
      <c r="BR365" s="31">
        <v>1</v>
      </c>
      <c r="BT365" s="31">
        <v>2</v>
      </c>
      <c r="BU365" s="31">
        <v>2</v>
      </c>
      <c r="BV365" s="31">
        <v>2</v>
      </c>
      <c r="BW365" s="31">
        <v>2</v>
      </c>
      <c r="BX365" s="31">
        <v>2</v>
      </c>
      <c r="BY365" s="31">
        <v>1</v>
      </c>
      <c r="BZ365" s="31">
        <v>2</v>
      </c>
      <c r="CA365" s="31">
        <v>2</v>
      </c>
      <c r="CB365" s="31">
        <v>2</v>
      </c>
      <c r="CC365" s="31">
        <v>2</v>
      </c>
      <c r="CD365" s="31">
        <v>1</v>
      </c>
      <c r="CH365" s="31">
        <v>1</v>
      </c>
      <c r="CM365" s="31">
        <v>5</v>
      </c>
      <c r="CN365" s="31">
        <v>7</v>
      </c>
      <c r="CO365" s="31">
        <v>11</v>
      </c>
      <c r="CP365" s="31">
        <v>13</v>
      </c>
      <c r="DA365" s="31">
        <v>2</v>
      </c>
      <c r="DF365" s="31">
        <v>4</v>
      </c>
      <c r="DG365" s="31">
        <v>4</v>
      </c>
      <c r="DH365" s="31">
        <v>4</v>
      </c>
      <c r="DI365" s="31">
        <v>1</v>
      </c>
      <c r="DJ365" s="31">
        <v>1</v>
      </c>
      <c r="DK365" s="31">
        <v>1</v>
      </c>
      <c r="DL365" s="31">
        <v>2</v>
      </c>
      <c r="DM365" s="31">
        <v>4</v>
      </c>
      <c r="DN365" s="31">
        <v>4</v>
      </c>
      <c r="DO365" s="31">
        <v>4</v>
      </c>
      <c r="DP365" s="31">
        <v>4</v>
      </c>
      <c r="DQ365" s="31">
        <v>4</v>
      </c>
      <c r="DR365" s="31">
        <v>37</v>
      </c>
      <c r="DS365" s="31">
        <v>0.40632584951456302</v>
      </c>
      <c r="DT365" s="31">
        <v>456</v>
      </c>
      <c r="DU365" s="31">
        <v>39</v>
      </c>
      <c r="DV365" s="31">
        <v>308</v>
      </c>
      <c r="DW365" s="31" t="s">
        <v>1545</v>
      </c>
      <c r="EF365" s="31">
        <v>178</v>
      </c>
      <c r="EG365" s="31">
        <v>0</v>
      </c>
      <c r="EH365" s="31">
        <v>200</v>
      </c>
      <c r="EI365" s="31" t="s">
        <v>1546</v>
      </c>
      <c r="EJ365" s="31">
        <v>44</v>
      </c>
      <c r="EK365" s="31">
        <v>40</v>
      </c>
      <c r="EM365" s="31" t="s">
        <v>1546</v>
      </c>
      <c r="EN365" s="31">
        <v>117</v>
      </c>
      <c r="EO365" s="31">
        <v>60</v>
      </c>
      <c r="EP365" s="31">
        <v>130</v>
      </c>
      <c r="EQ365" s="31" t="s">
        <v>1546</v>
      </c>
      <c r="ER365" s="31">
        <v>60</v>
      </c>
      <c r="ES365" s="31">
        <v>35</v>
      </c>
      <c r="ET365" s="31">
        <v>150</v>
      </c>
      <c r="EU365" s="31" t="s">
        <v>1546</v>
      </c>
      <c r="EV365" s="31">
        <v>2</v>
      </c>
      <c r="EW365" s="31">
        <v>2</v>
      </c>
      <c r="EX365" s="31">
        <v>2</v>
      </c>
      <c r="EY365" s="31">
        <v>2</v>
      </c>
      <c r="FA365" s="31">
        <v>1</v>
      </c>
      <c r="FK365" s="31">
        <v>2</v>
      </c>
      <c r="FL365" s="31">
        <v>2</v>
      </c>
      <c r="FM365" s="31">
        <v>2</v>
      </c>
      <c r="FN365" s="31">
        <v>2</v>
      </c>
      <c r="FO365" s="31">
        <v>2</v>
      </c>
      <c r="FP365" s="31">
        <v>2</v>
      </c>
      <c r="FQ365" s="31">
        <v>2</v>
      </c>
      <c r="FR365" s="31">
        <v>2</v>
      </c>
      <c r="FS365" s="31">
        <v>4</v>
      </c>
      <c r="FT365" s="31">
        <v>2</v>
      </c>
      <c r="FU365" s="31">
        <v>2</v>
      </c>
      <c r="FV365" s="31">
        <v>2</v>
      </c>
      <c r="FW365" s="31">
        <v>1</v>
      </c>
      <c r="FX365" s="31">
        <v>1</v>
      </c>
      <c r="FY365" s="31">
        <v>2</v>
      </c>
      <c r="GA365" s="31">
        <v>2</v>
      </c>
      <c r="GB365" s="31">
        <v>2</v>
      </c>
      <c r="GC365" s="31">
        <v>2</v>
      </c>
      <c r="GE365" s="31">
        <v>2</v>
      </c>
      <c r="GH365" s="31">
        <v>2</v>
      </c>
      <c r="GJ365" s="31">
        <v>2</v>
      </c>
      <c r="GL365" s="31">
        <v>2</v>
      </c>
      <c r="GO365" s="31">
        <v>2</v>
      </c>
      <c r="GQ365" s="31">
        <v>2</v>
      </c>
      <c r="GS365" s="31">
        <v>2</v>
      </c>
      <c r="GU365" s="31">
        <v>2</v>
      </c>
      <c r="GW365" s="31">
        <v>2</v>
      </c>
      <c r="HB365" s="31" t="s">
        <v>355</v>
      </c>
      <c r="HM365" s="31">
        <v>2</v>
      </c>
      <c r="HP365" s="31">
        <v>2</v>
      </c>
      <c r="HQ365" s="31">
        <v>2</v>
      </c>
      <c r="HR365" s="31">
        <v>2</v>
      </c>
      <c r="HS365" s="31">
        <v>2</v>
      </c>
      <c r="HT365" s="31">
        <v>2</v>
      </c>
      <c r="HU365" s="31">
        <v>2</v>
      </c>
      <c r="HV365" s="31">
        <v>2</v>
      </c>
      <c r="HZ365" s="31">
        <v>2</v>
      </c>
      <c r="IA365" s="31">
        <v>2</v>
      </c>
      <c r="IB365" s="31">
        <v>2</v>
      </c>
      <c r="IC365" s="31">
        <v>2</v>
      </c>
      <c r="ID365" s="31">
        <v>2</v>
      </c>
      <c r="IE365" s="31">
        <v>2</v>
      </c>
      <c r="IF365" s="31">
        <v>2</v>
      </c>
      <c r="IJ365" s="31">
        <v>2</v>
      </c>
      <c r="IK365" s="31">
        <v>2</v>
      </c>
      <c r="IL365" s="31">
        <v>2</v>
      </c>
      <c r="IM365" s="31">
        <v>2</v>
      </c>
      <c r="IN365" s="31">
        <v>2</v>
      </c>
      <c r="IO365" s="31">
        <v>2</v>
      </c>
      <c r="IP365" s="31">
        <v>2</v>
      </c>
      <c r="IT365" s="31">
        <v>2</v>
      </c>
      <c r="IU365" s="31">
        <v>2</v>
      </c>
      <c r="IV365" s="31">
        <v>2</v>
      </c>
      <c r="IW365" s="31">
        <v>2</v>
      </c>
      <c r="IX365" s="31">
        <v>2</v>
      </c>
      <c r="IY365" s="31">
        <v>2</v>
      </c>
      <c r="IZ365" s="31">
        <v>2</v>
      </c>
      <c r="JD365" s="31">
        <v>2</v>
      </c>
      <c r="JE365" s="31">
        <v>2</v>
      </c>
      <c r="JF365" s="31">
        <v>2</v>
      </c>
      <c r="JG365" s="31">
        <v>2</v>
      </c>
      <c r="JH365" s="31">
        <v>2</v>
      </c>
      <c r="JI365" s="31">
        <v>2</v>
      </c>
      <c r="JJ365" s="31">
        <v>2</v>
      </c>
      <c r="JZ365" s="31">
        <v>2</v>
      </c>
      <c r="KA365" s="31" t="s">
        <v>1932</v>
      </c>
      <c r="KB365" s="31">
        <v>38</v>
      </c>
      <c r="KC365" s="31">
        <v>2</v>
      </c>
      <c r="KD365" s="31" t="s">
        <v>1563</v>
      </c>
      <c r="KE365" s="31">
        <v>93</v>
      </c>
      <c r="LA365" s="31" t="s">
        <v>370</v>
      </c>
      <c r="LB365" s="31" t="s">
        <v>1622</v>
      </c>
      <c r="LC365" s="31">
        <v>2</v>
      </c>
      <c r="LE365" s="31" t="s">
        <v>374</v>
      </c>
      <c r="LF365" s="31">
        <v>2</v>
      </c>
      <c r="LG365" s="31">
        <v>2</v>
      </c>
      <c r="LH365" s="31">
        <v>1</v>
      </c>
      <c r="LI365" s="31">
        <v>2</v>
      </c>
      <c r="LK365" s="31">
        <v>2</v>
      </c>
      <c r="LM365" s="31">
        <v>2</v>
      </c>
      <c r="LO365" s="31">
        <v>2</v>
      </c>
      <c r="LQ365" s="31">
        <v>2</v>
      </c>
      <c r="LS365" s="31">
        <v>2</v>
      </c>
      <c r="LU365" s="31">
        <v>2</v>
      </c>
      <c r="LW365" s="31">
        <v>2</v>
      </c>
      <c r="LY365" s="31">
        <v>2</v>
      </c>
      <c r="MA365" s="31">
        <v>2</v>
      </c>
      <c r="MC365" s="31">
        <v>2</v>
      </c>
      <c r="ME365" s="31">
        <v>2</v>
      </c>
      <c r="MG365" s="31">
        <v>2</v>
      </c>
      <c r="MI365" s="31">
        <v>2</v>
      </c>
      <c r="MK365" s="31">
        <v>2</v>
      </c>
      <c r="MM365" s="31">
        <v>1</v>
      </c>
      <c r="MN365" s="31">
        <v>20</v>
      </c>
      <c r="MO365" s="31">
        <v>2</v>
      </c>
      <c r="MQ365" s="31">
        <v>1</v>
      </c>
      <c r="MR365" s="31">
        <v>20</v>
      </c>
      <c r="MS365" s="31">
        <v>2</v>
      </c>
      <c r="MU365" s="31">
        <v>2</v>
      </c>
      <c r="MW365" s="31">
        <v>2</v>
      </c>
      <c r="MY365" s="31" t="s">
        <v>355</v>
      </c>
      <c r="NA365" s="31">
        <v>2</v>
      </c>
      <c r="NC365" s="31">
        <v>2</v>
      </c>
      <c r="NE365" s="31">
        <v>2</v>
      </c>
      <c r="NG365" s="31">
        <v>2</v>
      </c>
      <c r="NI365" s="31">
        <v>2</v>
      </c>
      <c r="NK365" s="31">
        <v>2</v>
      </c>
      <c r="NM365" s="31">
        <v>2</v>
      </c>
      <c r="NO365" s="31">
        <v>2</v>
      </c>
      <c r="NQ365" s="31">
        <v>2</v>
      </c>
      <c r="NS365" s="31">
        <v>2</v>
      </c>
      <c r="NU365" s="31">
        <v>2</v>
      </c>
      <c r="NW365" s="31">
        <v>2</v>
      </c>
      <c r="NY365" s="31">
        <v>2</v>
      </c>
      <c r="OA365" s="31">
        <v>2</v>
      </c>
      <c r="OC365" s="31">
        <v>2</v>
      </c>
      <c r="OE365" s="31">
        <v>2</v>
      </c>
      <c r="OG365" s="31">
        <v>2</v>
      </c>
      <c r="OI365" s="31">
        <v>2</v>
      </c>
      <c r="OK365" s="31">
        <v>2</v>
      </c>
      <c r="OM365" s="31">
        <v>2</v>
      </c>
      <c r="OO365" s="31">
        <v>2</v>
      </c>
      <c r="OQ365" s="31" t="s">
        <v>355</v>
      </c>
      <c r="OS365" s="31">
        <v>2</v>
      </c>
      <c r="OU365" s="31">
        <v>2</v>
      </c>
      <c r="OW365" s="31">
        <v>2</v>
      </c>
      <c r="OY365" s="31">
        <v>2</v>
      </c>
      <c r="PA365" s="31">
        <v>2</v>
      </c>
      <c r="PC365" s="31">
        <v>2</v>
      </c>
      <c r="PE365" s="31">
        <v>2</v>
      </c>
      <c r="PG365" s="31">
        <v>2</v>
      </c>
      <c r="PI365" s="31">
        <v>2</v>
      </c>
      <c r="PK365" s="31">
        <v>2</v>
      </c>
      <c r="PM365" s="31">
        <v>2</v>
      </c>
      <c r="PO365" s="31">
        <v>2</v>
      </c>
      <c r="PQ365" s="31">
        <v>2</v>
      </c>
      <c r="PS365" s="31">
        <v>2</v>
      </c>
      <c r="PU365" s="31">
        <v>2</v>
      </c>
      <c r="PW365" s="31">
        <v>2</v>
      </c>
      <c r="PY365" s="31">
        <v>2</v>
      </c>
      <c r="QA365" s="31">
        <v>2</v>
      </c>
      <c r="QC365" s="31">
        <v>2</v>
      </c>
      <c r="QE365" s="31">
        <v>2</v>
      </c>
      <c r="QG365" s="31">
        <v>2</v>
      </c>
      <c r="QI365" s="31" t="s">
        <v>355</v>
      </c>
      <c r="QK365" s="31">
        <v>1</v>
      </c>
      <c r="QL365" s="31">
        <v>2</v>
      </c>
      <c r="QM365" s="31">
        <v>2</v>
      </c>
      <c r="QN365" s="31">
        <v>2</v>
      </c>
      <c r="QO365" s="31">
        <v>2</v>
      </c>
      <c r="QP365" s="31">
        <v>2</v>
      </c>
      <c r="QQ365" s="31">
        <v>2</v>
      </c>
      <c r="QR365" s="31">
        <v>2</v>
      </c>
      <c r="QS365" s="31">
        <v>2</v>
      </c>
      <c r="QT365" s="31">
        <v>2</v>
      </c>
      <c r="QU365" s="31">
        <v>2</v>
      </c>
      <c r="QV365" s="31">
        <v>2</v>
      </c>
      <c r="QW365" s="31">
        <v>2</v>
      </c>
      <c r="QX365" s="31">
        <v>2</v>
      </c>
      <c r="QY365" s="31">
        <v>2</v>
      </c>
      <c r="QZ365" s="31">
        <v>2</v>
      </c>
      <c r="RA365" s="31">
        <v>2</v>
      </c>
      <c r="RB365" s="31">
        <v>2</v>
      </c>
      <c r="RC365" s="31">
        <v>2</v>
      </c>
      <c r="RD365" s="31">
        <v>2</v>
      </c>
      <c r="RE365" s="31">
        <v>2</v>
      </c>
      <c r="RF365" s="31">
        <v>2</v>
      </c>
      <c r="RG365" s="31">
        <v>2</v>
      </c>
      <c r="RH365" s="31">
        <v>2</v>
      </c>
      <c r="RI365" s="31">
        <v>2</v>
      </c>
      <c r="RJ365" s="31">
        <v>2</v>
      </c>
      <c r="RK365" s="31">
        <v>2</v>
      </c>
      <c r="RL365" s="31">
        <v>2</v>
      </c>
      <c r="RM365" s="31">
        <v>2</v>
      </c>
      <c r="RN365" s="31">
        <v>2</v>
      </c>
      <c r="RO365" s="31">
        <v>2</v>
      </c>
      <c r="RP365" s="31">
        <v>2</v>
      </c>
      <c r="RQ365" s="31">
        <v>2</v>
      </c>
      <c r="RR365" s="31">
        <v>2</v>
      </c>
      <c r="RS365" s="31">
        <v>2</v>
      </c>
      <c r="RT365" s="31" t="s">
        <v>1933</v>
      </c>
      <c r="RU365" s="31" t="s">
        <v>1933</v>
      </c>
      <c r="RX365" s="31">
        <v>5</v>
      </c>
      <c r="RY365" s="31">
        <v>2</v>
      </c>
      <c r="RZ365" s="31">
        <v>2</v>
      </c>
      <c r="SA365" s="31">
        <v>2</v>
      </c>
      <c r="SB365" s="31">
        <v>2</v>
      </c>
      <c r="SC365" s="31">
        <v>2</v>
      </c>
      <c r="SD365" s="31">
        <v>5</v>
      </c>
      <c r="SE365" s="31">
        <v>2</v>
      </c>
      <c r="SF365" s="31">
        <v>2</v>
      </c>
      <c r="SG365" s="31">
        <v>2</v>
      </c>
      <c r="SH365" s="31">
        <v>2</v>
      </c>
      <c r="SI365" s="31">
        <v>2</v>
      </c>
      <c r="SJ365" s="31">
        <v>2</v>
      </c>
      <c r="SK365" s="31">
        <v>2</v>
      </c>
      <c r="SL365" s="31">
        <v>2</v>
      </c>
      <c r="SM365" s="31" t="s">
        <v>1934</v>
      </c>
      <c r="SO365" s="31">
        <v>2</v>
      </c>
      <c r="SP365" s="31">
        <v>2</v>
      </c>
      <c r="SQ365" s="31">
        <v>2</v>
      </c>
      <c r="SR365" s="31">
        <v>2</v>
      </c>
      <c r="SS365" s="31">
        <v>1</v>
      </c>
      <c r="ST365" s="31">
        <v>2</v>
      </c>
      <c r="SU365" s="31">
        <v>2</v>
      </c>
      <c r="SV365" s="31">
        <v>1</v>
      </c>
      <c r="SW365" s="31" t="s">
        <v>1934</v>
      </c>
      <c r="SX365" s="31">
        <v>18</v>
      </c>
      <c r="SZ365" s="31">
        <v>2</v>
      </c>
      <c r="TA365" s="31">
        <v>2</v>
      </c>
      <c r="TB365" s="31">
        <v>2</v>
      </c>
      <c r="TC365" s="31">
        <v>2</v>
      </c>
      <c r="TD365" s="31">
        <v>2</v>
      </c>
      <c r="TE365" s="31">
        <v>2</v>
      </c>
      <c r="TF365" s="31">
        <v>2</v>
      </c>
      <c r="TG365" s="31">
        <v>1</v>
      </c>
      <c r="TH365" s="31" t="s">
        <v>1934</v>
      </c>
      <c r="TJ365" s="31" t="s">
        <v>1934</v>
      </c>
      <c r="TK365" s="31" t="s">
        <v>1934</v>
      </c>
      <c r="TQ365" s="31">
        <v>18</v>
      </c>
      <c r="TS365" s="31">
        <v>2</v>
      </c>
      <c r="TT365" s="31">
        <v>2</v>
      </c>
      <c r="TU365" s="31">
        <v>2</v>
      </c>
      <c r="TV365" s="31">
        <v>2</v>
      </c>
      <c r="TW365" s="31">
        <v>2</v>
      </c>
      <c r="TX365" s="31">
        <v>2</v>
      </c>
      <c r="TY365" s="31">
        <v>2</v>
      </c>
      <c r="TZ365" s="31">
        <v>1</v>
      </c>
      <c r="UA365" s="31">
        <v>1</v>
      </c>
    </row>
    <row r="366" spans="1:547" s="31" customFormat="1" ht="13.5" customHeight="1">
      <c r="A366" s="31">
        <f t="shared" si="5"/>
        <v>364</v>
      </c>
      <c r="B366" s="31">
        <v>365</v>
      </c>
      <c r="C366" s="31">
        <v>22</v>
      </c>
      <c r="D366" s="31" t="s">
        <v>1543</v>
      </c>
      <c r="E366" s="31" t="s">
        <v>1935</v>
      </c>
      <c r="H366" s="31">
        <v>42466</v>
      </c>
      <c r="I366" s="31">
        <v>17939</v>
      </c>
      <c r="J366" s="31">
        <v>1</v>
      </c>
      <c r="K366" s="31">
        <v>1</v>
      </c>
      <c r="R366" s="31">
        <v>41821</v>
      </c>
      <c r="S366" s="31">
        <v>41852</v>
      </c>
      <c r="T366" s="31">
        <v>42005</v>
      </c>
      <c r="W366" s="31">
        <v>2</v>
      </c>
      <c r="X366" s="31">
        <v>2</v>
      </c>
      <c r="Y366" s="31">
        <v>2</v>
      </c>
      <c r="Z366" s="31">
        <v>2</v>
      </c>
      <c r="AA366" s="31">
        <v>2</v>
      </c>
      <c r="AB366" s="31">
        <v>2</v>
      </c>
      <c r="AC366" s="31">
        <v>1</v>
      </c>
      <c r="AD366" s="31">
        <v>2</v>
      </c>
      <c r="AH366" s="31">
        <v>2</v>
      </c>
      <c r="AI366" s="31">
        <v>6</v>
      </c>
      <c r="AJ366" s="31">
        <v>2</v>
      </c>
      <c r="AK366" s="31">
        <v>4</v>
      </c>
      <c r="AL366" s="31">
        <v>2</v>
      </c>
      <c r="AN366" s="31">
        <v>1</v>
      </c>
      <c r="AO366" s="31">
        <v>2</v>
      </c>
      <c r="AP366" s="31">
        <v>2</v>
      </c>
      <c r="AQ366" s="31">
        <v>1</v>
      </c>
      <c r="AR366" s="31">
        <v>1</v>
      </c>
      <c r="AS366" s="31">
        <v>2</v>
      </c>
      <c r="AT366" s="31">
        <v>2</v>
      </c>
      <c r="AU366" s="31">
        <v>2</v>
      </c>
      <c r="AW366" s="31">
        <v>1</v>
      </c>
      <c r="AX366" s="31">
        <v>1</v>
      </c>
      <c r="AY366" s="31">
        <v>2</v>
      </c>
      <c r="AZ366" s="31">
        <v>1</v>
      </c>
      <c r="BA366" s="31">
        <v>1</v>
      </c>
      <c r="BB366" s="31">
        <v>2</v>
      </c>
      <c r="BD366" s="31">
        <v>1</v>
      </c>
      <c r="BE366" s="31">
        <v>2</v>
      </c>
      <c r="BF366" s="31">
        <v>1</v>
      </c>
      <c r="BG366" s="31">
        <v>1</v>
      </c>
      <c r="BH366" s="31">
        <v>1</v>
      </c>
      <c r="BI366" s="31">
        <v>2</v>
      </c>
      <c r="BK366" s="31">
        <v>1</v>
      </c>
      <c r="BL366" s="31">
        <v>2</v>
      </c>
      <c r="BM366" s="31">
        <v>2</v>
      </c>
      <c r="BN366" s="31">
        <v>2</v>
      </c>
      <c r="BO366" s="31">
        <v>2</v>
      </c>
      <c r="BP366" s="31">
        <v>2</v>
      </c>
      <c r="BQ366" s="31">
        <v>1</v>
      </c>
      <c r="BT366" s="31">
        <v>2</v>
      </c>
      <c r="BU366" s="31">
        <v>2</v>
      </c>
      <c r="BV366" s="31">
        <v>2</v>
      </c>
      <c r="BW366" s="31">
        <v>2</v>
      </c>
      <c r="BX366" s="31">
        <v>2</v>
      </c>
      <c r="BY366" s="31">
        <v>1</v>
      </c>
      <c r="BZ366" s="31">
        <v>2</v>
      </c>
      <c r="CA366" s="31">
        <v>2</v>
      </c>
      <c r="CB366" s="31">
        <v>2</v>
      </c>
      <c r="CC366" s="31">
        <v>2</v>
      </c>
      <c r="CD366" s="31">
        <v>1</v>
      </c>
      <c r="CH366" s="31">
        <v>1</v>
      </c>
      <c r="CM366" s="31">
        <v>2</v>
      </c>
      <c r="CN366" s="31">
        <v>16</v>
      </c>
      <c r="CO366" s="31">
        <v>21</v>
      </c>
      <c r="CP366" s="31">
        <v>11</v>
      </c>
      <c r="CQ366" s="31">
        <v>17</v>
      </c>
      <c r="CR366" s="31">
        <v>13</v>
      </c>
      <c r="CS366" s="31">
        <v>19</v>
      </c>
      <c r="DA366" s="31">
        <v>1</v>
      </c>
      <c r="DB366" s="31">
        <v>4</v>
      </c>
      <c r="DC366" s="31">
        <v>0</v>
      </c>
      <c r="DD366" s="31">
        <v>2</v>
      </c>
      <c r="DE366" s="31">
        <v>7</v>
      </c>
      <c r="DF366" s="31">
        <v>3</v>
      </c>
      <c r="DG366" s="31">
        <v>1</v>
      </c>
      <c r="DH366" s="31">
        <v>2</v>
      </c>
      <c r="DI366" s="31">
        <v>3</v>
      </c>
      <c r="DJ366" s="31">
        <v>3</v>
      </c>
      <c r="DK366" s="31">
        <v>3</v>
      </c>
      <c r="DL366" s="31">
        <v>3</v>
      </c>
      <c r="DM366" s="31">
        <v>3</v>
      </c>
      <c r="DN366" s="31">
        <v>3</v>
      </c>
      <c r="DO366" s="31">
        <v>4</v>
      </c>
      <c r="DP366" s="31">
        <v>4</v>
      </c>
      <c r="DQ366" s="31">
        <v>4</v>
      </c>
      <c r="DR366" s="31">
        <v>36</v>
      </c>
      <c r="DS366" s="31">
        <v>0.56627906976744102</v>
      </c>
      <c r="EV366" s="31">
        <v>2</v>
      </c>
      <c r="EW366" s="31">
        <v>2</v>
      </c>
      <c r="EX366" s="31">
        <v>2</v>
      </c>
      <c r="EY366" s="31">
        <v>2</v>
      </c>
      <c r="EZ366" s="31">
        <v>1</v>
      </c>
      <c r="FD366" s="31">
        <v>75</v>
      </c>
      <c r="FE366" s="31">
        <v>74</v>
      </c>
      <c r="FF366" s="31">
        <v>0.49</v>
      </c>
      <c r="FG366" s="31">
        <v>0.63</v>
      </c>
      <c r="FH366" s="31">
        <v>30</v>
      </c>
      <c r="FI366" s="31">
        <v>93.2</v>
      </c>
      <c r="FJ366" s="31">
        <v>1.93</v>
      </c>
      <c r="FK366" s="31">
        <v>2</v>
      </c>
      <c r="FL366" s="31">
        <v>2</v>
      </c>
      <c r="FM366" s="31">
        <v>2</v>
      </c>
      <c r="FN366" s="31">
        <v>2</v>
      </c>
      <c r="FO366" s="31">
        <v>2</v>
      </c>
      <c r="FP366" s="31">
        <v>2</v>
      </c>
      <c r="FQ366" s="31">
        <v>2</v>
      </c>
      <c r="FR366" s="31">
        <v>2</v>
      </c>
      <c r="FS366" s="31">
        <v>4</v>
      </c>
      <c r="FT366" s="31">
        <v>2</v>
      </c>
      <c r="FU366" s="31">
        <v>2</v>
      </c>
      <c r="FV366" s="31">
        <v>2</v>
      </c>
      <c r="FW366" s="31">
        <v>1</v>
      </c>
      <c r="FX366" s="31">
        <v>1</v>
      </c>
      <c r="FY366" s="31">
        <v>2</v>
      </c>
      <c r="GA366" s="31">
        <v>2</v>
      </c>
      <c r="GB366" s="31">
        <v>2</v>
      </c>
      <c r="GC366" s="31">
        <v>2</v>
      </c>
      <c r="GE366" s="31">
        <v>2</v>
      </c>
      <c r="GH366" s="31">
        <v>2</v>
      </c>
      <c r="GJ366" s="31">
        <v>2</v>
      </c>
      <c r="GL366" s="31">
        <v>1</v>
      </c>
      <c r="GM366" s="31">
        <v>42125</v>
      </c>
      <c r="GO366" s="31">
        <v>2</v>
      </c>
      <c r="GQ366" s="31">
        <v>2</v>
      </c>
      <c r="GS366" s="31">
        <v>2</v>
      </c>
      <c r="GU366" s="31">
        <v>2</v>
      </c>
      <c r="GW366" s="31">
        <v>2</v>
      </c>
      <c r="GY366" s="31">
        <v>2</v>
      </c>
      <c r="HA366" s="31">
        <v>1</v>
      </c>
      <c r="HB366" s="31" t="s">
        <v>355</v>
      </c>
      <c r="HM366" s="31">
        <v>2</v>
      </c>
      <c r="HP366" s="31">
        <v>2</v>
      </c>
      <c r="HQ366" s="31">
        <v>2</v>
      </c>
      <c r="HR366" s="31">
        <v>2</v>
      </c>
      <c r="HS366" s="31">
        <v>2</v>
      </c>
      <c r="HT366" s="31">
        <v>2</v>
      </c>
      <c r="HU366" s="31">
        <v>2</v>
      </c>
      <c r="HV366" s="31">
        <v>2</v>
      </c>
      <c r="HZ366" s="31">
        <v>2</v>
      </c>
      <c r="IA366" s="31">
        <v>2</v>
      </c>
      <c r="IB366" s="31">
        <v>2</v>
      </c>
      <c r="IC366" s="31">
        <v>2</v>
      </c>
      <c r="ID366" s="31">
        <v>2</v>
      </c>
      <c r="IE366" s="31">
        <v>2</v>
      </c>
      <c r="IF366" s="31">
        <v>2</v>
      </c>
      <c r="IJ366" s="31">
        <v>2</v>
      </c>
      <c r="IK366" s="31">
        <v>2</v>
      </c>
      <c r="IL366" s="31">
        <v>2</v>
      </c>
      <c r="IM366" s="31">
        <v>2</v>
      </c>
      <c r="IN366" s="31">
        <v>2</v>
      </c>
      <c r="IO366" s="31">
        <v>2</v>
      </c>
      <c r="IP366" s="31">
        <v>2</v>
      </c>
      <c r="IT366" s="31">
        <v>2</v>
      </c>
      <c r="IU366" s="31">
        <v>2</v>
      </c>
      <c r="IV366" s="31">
        <v>2</v>
      </c>
      <c r="IW366" s="31">
        <v>2</v>
      </c>
      <c r="IX366" s="31">
        <v>2</v>
      </c>
      <c r="IY366" s="31">
        <v>2</v>
      </c>
      <c r="IZ366" s="31">
        <v>2</v>
      </c>
      <c r="JD366" s="31">
        <v>2</v>
      </c>
      <c r="JE366" s="31">
        <v>2</v>
      </c>
      <c r="JF366" s="31">
        <v>2</v>
      </c>
      <c r="JG366" s="31">
        <v>2</v>
      </c>
      <c r="JH366" s="31">
        <v>2</v>
      </c>
      <c r="JI366" s="31">
        <v>2</v>
      </c>
      <c r="JJ366" s="31">
        <v>2</v>
      </c>
      <c r="JZ366" s="31">
        <v>2</v>
      </c>
      <c r="KA366" s="31" t="s">
        <v>1563</v>
      </c>
      <c r="KB366" s="31">
        <v>80</v>
      </c>
      <c r="KC366" s="31">
        <v>2</v>
      </c>
      <c r="KD366" s="31" t="s">
        <v>371</v>
      </c>
      <c r="KE366" s="31">
        <v>52</v>
      </c>
      <c r="LC366" s="31">
        <v>2</v>
      </c>
      <c r="LD366" s="31">
        <v>2</v>
      </c>
      <c r="LE366" s="31" t="s">
        <v>1622</v>
      </c>
      <c r="LF366" s="31">
        <v>2</v>
      </c>
      <c r="LG366" s="31">
        <v>2</v>
      </c>
      <c r="LH366" s="31">
        <v>1</v>
      </c>
      <c r="LI366" s="31">
        <v>2</v>
      </c>
      <c r="LK366" s="31">
        <v>2</v>
      </c>
      <c r="LM366" s="31">
        <v>2</v>
      </c>
      <c r="LO366" s="31">
        <v>2</v>
      </c>
      <c r="LQ366" s="31">
        <v>2</v>
      </c>
      <c r="LS366" s="31">
        <v>2</v>
      </c>
      <c r="LU366" s="31">
        <v>2</v>
      </c>
      <c r="LW366" s="31">
        <v>2</v>
      </c>
      <c r="LY366" s="31">
        <v>2</v>
      </c>
      <c r="MA366" s="31">
        <v>2</v>
      </c>
      <c r="MC366" s="31">
        <v>2</v>
      </c>
      <c r="ME366" s="31">
        <v>2</v>
      </c>
      <c r="MG366" s="31">
        <v>2</v>
      </c>
      <c r="MI366" s="31">
        <v>2</v>
      </c>
      <c r="MK366" s="31">
        <v>2</v>
      </c>
      <c r="MM366" s="31">
        <v>2</v>
      </c>
      <c r="MO366" s="31">
        <v>2</v>
      </c>
      <c r="MQ366" s="31">
        <v>2</v>
      </c>
      <c r="MS366" s="31">
        <v>2</v>
      </c>
      <c r="MU366" s="31">
        <v>2</v>
      </c>
      <c r="MW366" s="31">
        <v>2</v>
      </c>
      <c r="MY366" s="31" t="s">
        <v>355</v>
      </c>
      <c r="NA366" s="31">
        <v>2</v>
      </c>
      <c r="NC366" s="31">
        <v>2</v>
      </c>
      <c r="NE366" s="31">
        <v>2</v>
      </c>
      <c r="NG366" s="31">
        <v>2</v>
      </c>
      <c r="NI366" s="31">
        <v>2</v>
      </c>
      <c r="NK366" s="31">
        <v>2</v>
      </c>
      <c r="NM366" s="31">
        <v>2</v>
      </c>
      <c r="NO366" s="31">
        <v>2</v>
      </c>
      <c r="NQ366" s="31">
        <v>2</v>
      </c>
      <c r="NS366" s="31">
        <v>2</v>
      </c>
      <c r="NU366" s="31">
        <v>2</v>
      </c>
      <c r="NW366" s="31">
        <v>2</v>
      </c>
      <c r="NY366" s="31">
        <v>2</v>
      </c>
      <c r="OA366" s="31">
        <v>2</v>
      </c>
      <c r="OC366" s="31">
        <v>2</v>
      </c>
      <c r="OE366" s="31">
        <v>2</v>
      </c>
      <c r="OG366" s="31">
        <v>2</v>
      </c>
      <c r="OI366" s="31">
        <v>2</v>
      </c>
      <c r="OK366" s="31">
        <v>2</v>
      </c>
      <c r="OM366" s="31">
        <v>2</v>
      </c>
      <c r="OO366" s="31">
        <v>2</v>
      </c>
      <c r="OQ366" s="31" t="s">
        <v>355</v>
      </c>
      <c r="OS366" s="31">
        <v>2</v>
      </c>
      <c r="OU366" s="31">
        <v>2</v>
      </c>
      <c r="OW366" s="31">
        <v>2</v>
      </c>
      <c r="OY366" s="31">
        <v>2</v>
      </c>
      <c r="PA366" s="31">
        <v>2</v>
      </c>
      <c r="PC366" s="31">
        <v>2</v>
      </c>
      <c r="PE366" s="31">
        <v>2</v>
      </c>
      <c r="PG366" s="31">
        <v>2</v>
      </c>
      <c r="PI366" s="31">
        <v>1</v>
      </c>
      <c r="PJ366" s="31">
        <v>10</v>
      </c>
      <c r="PK366" s="31">
        <v>2</v>
      </c>
      <c r="PM366" s="31">
        <v>2</v>
      </c>
      <c r="PO366" s="31">
        <v>2</v>
      </c>
      <c r="PQ366" s="31">
        <v>2</v>
      </c>
      <c r="PS366" s="31">
        <v>2</v>
      </c>
      <c r="PU366" s="31">
        <v>2</v>
      </c>
      <c r="PW366" s="31">
        <v>2</v>
      </c>
      <c r="PY366" s="31">
        <v>2</v>
      </c>
      <c r="QA366" s="31">
        <v>1</v>
      </c>
      <c r="QB366" s="31">
        <v>10</v>
      </c>
      <c r="QC366" s="31">
        <v>2</v>
      </c>
      <c r="QE366" s="31">
        <v>2</v>
      </c>
      <c r="QG366" s="31">
        <v>2</v>
      </c>
      <c r="QI366" s="31" t="s">
        <v>355</v>
      </c>
      <c r="QK366" s="31">
        <v>1</v>
      </c>
      <c r="QL366" s="31">
        <v>2</v>
      </c>
      <c r="QM366" s="31">
        <v>2</v>
      </c>
      <c r="QN366" s="31">
        <v>2</v>
      </c>
      <c r="QO366" s="31">
        <v>2</v>
      </c>
      <c r="QP366" s="31">
        <v>2</v>
      </c>
      <c r="QQ366" s="31">
        <v>2</v>
      </c>
      <c r="QR366" s="31">
        <v>2</v>
      </c>
      <c r="QS366" s="31">
        <v>2</v>
      </c>
      <c r="QT366" s="31">
        <v>2</v>
      </c>
      <c r="QU366" s="31">
        <v>2</v>
      </c>
      <c r="QV366" s="31">
        <v>2</v>
      </c>
      <c r="QW366" s="31">
        <v>2</v>
      </c>
      <c r="QX366" s="31">
        <v>2</v>
      </c>
      <c r="QY366" s="31">
        <v>2</v>
      </c>
      <c r="QZ366" s="31">
        <v>2</v>
      </c>
      <c r="RA366" s="31">
        <v>2</v>
      </c>
      <c r="RB366" s="31">
        <v>2</v>
      </c>
      <c r="RC366" s="31">
        <v>2</v>
      </c>
      <c r="RD366" s="31">
        <v>2</v>
      </c>
      <c r="RE366" s="31">
        <v>2</v>
      </c>
      <c r="RF366" s="31">
        <v>2</v>
      </c>
      <c r="RG366" s="31">
        <v>2</v>
      </c>
      <c r="RH366" s="31">
        <v>2</v>
      </c>
      <c r="RI366" s="31">
        <v>2</v>
      </c>
      <c r="RJ366" s="31">
        <v>2</v>
      </c>
      <c r="RK366" s="31">
        <v>2</v>
      </c>
      <c r="RL366" s="31">
        <v>2</v>
      </c>
      <c r="RM366" s="31">
        <v>2</v>
      </c>
      <c r="RN366" s="31">
        <v>2</v>
      </c>
      <c r="RO366" s="31">
        <v>2</v>
      </c>
      <c r="RP366" s="31">
        <v>2</v>
      </c>
      <c r="RQ366" s="31">
        <v>2</v>
      </c>
      <c r="RR366" s="31">
        <v>2</v>
      </c>
      <c r="RS366" s="31">
        <v>2</v>
      </c>
      <c r="RT366" s="31" t="s">
        <v>362</v>
      </c>
      <c r="RU366" s="31" t="s">
        <v>1570</v>
      </c>
      <c r="RX366" s="31">
        <v>4</v>
      </c>
      <c r="RY366" s="31">
        <v>2</v>
      </c>
      <c r="RZ366" s="31">
        <v>2</v>
      </c>
      <c r="SA366" s="31">
        <v>2</v>
      </c>
      <c r="SB366" s="31">
        <v>2</v>
      </c>
      <c r="SC366" s="31">
        <v>2</v>
      </c>
      <c r="SD366" s="31">
        <v>4</v>
      </c>
      <c r="SE366" s="31">
        <v>2</v>
      </c>
      <c r="SF366" s="31">
        <v>2</v>
      </c>
      <c r="SG366" s="31">
        <v>2</v>
      </c>
      <c r="SH366" s="31">
        <v>2</v>
      </c>
      <c r="SI366" s="31">
        <v>2</v>
      </c>
      <c r="SJ366" s="31">
        <v>2</v>
      </c>
      <c r="SK366" s="31">
        <v>2</v>
      </c>
      <c r="SL366" s="31">
        <v>2</v>
      </c>
      <c r="SM366" s="31" t="s">
        <v>1550</v>
      </c>
      <c r="SO366" s="31">
        <v>2</v>
      </c>
      <c r="SP366" s="31">
        <v>2</v>
      </c>
      <c r="SQ366" s="31">
        <v>2</v>
      </c>
      <c r="SR366" s="31">
        <v>2</v>
      </c>
      <c r="SS366" s="31">
        <v>2</v>
      </c>
      <c r="ST366" s="31">
        <v>2</v>
      </c>
      <c r="SU366" s="31">
        <v>2</v>
      </c>
      <c r="SV366" s="31">
        <v>2</v>
      </c>
      <c r="SW366" s="31" t="s">
        <v>1442</v>
      </c>
      <c r="SX366" s="31">
        <v>1</v>
      </c>
      <c r="SZ366" s="31">
        <v>2</v>
      </c>
      <c r="TA366" s="31">
        <v>2</v>
      </c>
      <c r="TB366" s="31">
        <v>2</v>
      </c>
      <c r="TC366" s="31">
        <v>1</v>
      </c>
      <c r="TD366" s="31">
        <v>2</v>
      </c>
      <c r="TE366" s="31">
        <v>2</v>
      </c>
      <c r="TF366" s="31">
        <v>2</v>
      </c>
      <c r="TG366" s="31">
        <v>1</v>
      </c>
      <c r="TH366" s="31" t="s">
        <v>1442</v>
      </c>
      <c r="TJ366" s="31" t="s">
        <v>1550</v>
      </c>
      <c r="TK366" s="31" t="s">
        <v>1442</v>
      </c>
      <c r="TL366" s="31" t="s">
        <v>1442</v>
      </c>
      <c r="TQ366" s="31">
        <v>5</v>
      </c>
      <c r="TS366" s="31">
        <v>2</v>
      </c>
      <c r="TT366" s="31">
        <v>2</v>
      </c>
      <c r="TU366" s="31">
        <v>2</v>
      </c>
      <c r="TV366" s="31">
        <v>2</v>
      </c>
      <c r="TW366" s="31">
        <v>2</v>
      </c>
      <c r="TX366" s="31">
        <v>2</v>
      </c>
      <c r="TY366" s="31">
        <v>2</v>
      </c>
      <c r="TZ366" s="31">
        <v>1</v>
      </c>
      <c r="UA366" s="31">
        <v>1</v>
      </c>
    </row>
    <row r="367" spans="1:547" s="31" customFormat="1" ht="13.5" customHeight="1">
      <c r="A367" s="31">
        <f t="shared" si="5"/>
        <v>365</v>
      </c>
      <c r="B367" s="31">
        <v>366</v>
      </c>
      <c r="C367" s="31">
        <v>23</v>
      </c>
      <c r="D367" s="31" t="s">
        <v>1543</v>
      </c>
      <c r="E367" s="31" t="s">
        <v>1936</v>
      </c>
      <c r="H367" s="31">
        <v>42492</v>
      </c>
      <c r="I367" s="31">
        <v>19433</v>
      </c>
      <c r="J367" s="31">
        <v>1</v>
      </c>
      <c r="K367" s="31">
        <v>1</v>
      </c>
      <c r="L367" s="31">
        <v>3</v>
      </c>
      <c r="M367" s="31">
        <v>1</v>
      </c>
      <c r="N367" s="31">
        <v>3</v>
      </c>
      <c r="O367" s="31">
        <v>1</v>
      </c>
      <c r="P367" s="31">
        <v>3</v>
      </c>
      <c r="Q367" s="31">
        <v>1</v>
      </c>
      <c r="R367" s="31">
        <v>42248</v>
      </c>
      <c r="S367" s="31">
        <v>42248</v>
      </c>
      <c r="T367" s="31">
        <v>42370</v>
      </c>
      <c r="W367" s="31">
        <v>2</v>
      </c>
      <c r="X367" s="31">
        <v>2</v>
      </c>
      <c r="Y367" s="31">
        <v>2</v>
      </c>
      <c r="Z367" s="31">
        <v>2</v>
      </c>
      <c r="AA367" s="31">
        <v>2</v>
      </c>
      <c r="AB367" s="31">
        <v>2</v>
      </c>
      <c r="AC367" s="31">
        <v>1</v>
      </c>
      <c r="AD367" s="31">
        <v>2</v>
      </c>
      <c r="AH367" s="31">
        <v>2</v>
      </c>
      <c r="AI367" s="31">
        <v>2</v>
      </c>
      <c r="AJ367" s="31">
        <v>2</v>
      </c>
      <c r="AK367" s="31">
        <v>4</v>
      </c>
      <c r="AL367" s="31">
        <v>2</v>
      </c>
      <c r="AN367" s="31">
        <v>2</v>
      </c>
      <c r="AO367" s="31">
        <v>2</v>
      </c>
      <c r="AP367" s="31">
        <v>2</v>
      </c>
      <c r="AQ367" s="31">
        <v>2</v>
      </c>
      <c r="AR367" s="31">
        <v>1</v>
      </c>
      <c r="AS367" s="31">
        <v>1</v>
      </c>
      <c r="AT367" s="31">
        <v>2</v>
      </c>
      <c r="AU367" s="31">
        <v>2</v>
      </c>
      <c r="AW367" s="31">
        <v>1</v>
      </c>
      <c r="AX367" s="31">
        <v>1</v>
      </c>
      <c r="AY367" s="31">
        <v>2</v>
      </c>
      <c r="AZ367" s="31">
        <v>1</v>
      </c>
      <c r="BA367" s="31">
        <v>1</v>
      </c>
      <c r="BB367" s="31">
        <v>2</v>
      </c>
      <c r="BD367" s="31">
        <v>1</v>
      </c>
      <c r="BE367" s="31">
        <v>2</v>
      </c>
      <c r="BF367" s="31">
        <v>2</v>
      </c>
      <c r="BG367" s="31">
        <v>1</v>
      </c>
      <c r="BH367" s="31">
        <v>1</v>
      </c>
      <c r="BI367" s="31">
        <v>2</v>
      </c>
      <c r="BK367" s="31">
        <v>1</v>
      </c>
      <c r="BL367" s="31">
        <v>2</v>
      </c>
      <c r="BM367" s="31">
        <v>1</v>
      </c>
      <c r="BN367" s="31">
        <v>1</v>
      </c>
      <c r="BO367" s="31">
        <v>1</v>
      </c>
      <c r="BP367" s="31">
        <v>1</v>
      </c>
      <c r="BQ367" s="31">
        <v>2</v>
      </c>
      <c r="BT367" s="31">
        <v>2</v>
      </c>
      <c r="BU367" s="31">
        <v>2</v>
      </c>
      <c r="BV367" s="31">
        <v>2</v>
      </c>
      <c r="BW367" s="31">
        <v>2</v>
      </c>
      <c r="BX367" s="31">
        <v>2</v>
      </c>
      <c r="BY367" s="31">
        <v>1</v>
      </c>
      <c r="BZ367" s="31">
        <v>2</v>
      </c>
      <c r="CA367" s="31">
        <v>2</v>
      </c>
      <c r="CB367" s="31">
        <v>2</v>
      </c>
      <c r="CC367" s="31">
        <v>2</v>
      </c>
      <c r="CD367" s="31">
        <v>1</v>
      </c>
      <c r="CH367" s="31">
        <v>1</v>
      </c>
      <c r="CM367" s="31">
        <v>2</v>
      </c>
      <c r="CN367" s="31">
        <v>6</v>
      </c>
      <c r="CO367" s="31">
        <v>12</v>
      </c>
      <c r="CP367" s="31">
        <v>16</v>
      </c>
      <c r="CQ367" s="31">
        <v>22</v>
      </c>
      <c r="CR367" s="31">
        <v>27</v>
      </c>
      <c r="DF367" s="31">
        <v>3</v>
      </c>
      <c r="DG367" s="31">
        <v>3</v>
      </c>
      <c r="DH367" s="31">
        <v>3</v>
      </c>
      <c r="DI367" s="31">
        <v>3</v>
      </c>
      <c r="DJ367" s="31">
        <v>3</v>
      </c>
      <c r="DK367" s="31">
        <v>2</v>
      </c>
      <c r="DL367" s="31">
        <v>2</v>
      </c>
      <c r="DM367" s="31">
        <v>3</v>
      </c>
      <c r="DN367" s="31">
        <v>2</v>
      </c>
      <c r="DO367" s="31">
        <v>3</v>
      </c>
      <c r="DP367" s="31">
        <v>4</v>
      </c>
      <c r="DQ367" s="31">
        <v>4</v>
      </c>
      <c r="DR367" s="31">
        <v>35</v>
      </c>
      <c r="DS367" s="31">
        <v>1.6216700819672101</v>
      </c>
      <c r="EV367" s="31">
        <v>2</v>
      </c>
      <c r="EW367" s="31">
        <v>2</v>
      </c>
      <c r="EX367" s="31">
        <v>2</v>
      </c>
      <c r="EY367" s="31">
        <v>2</v>
      </c>
      <c r="FD367" s="31">
        <v>58.5</v>
      </c>
      <c r="FE367" s="31">
        <v>58.3</v>
      </c>
      <c r="FK367" s="31">
        <v>1</v>
      </c>
      <c r="FL367" s="31">
        <v>1</v>
      </c>
      <c r="FM367" s="31">
        <v>1</v>
      </c>
      <c r="FN367" s="31">
        <v>2</v>
      </c>
      <c r="FO367" s="31">
        <v>2</v>
      </c>
      <c r="FP367" s="31">
        <v>2</v>
      </c>
      <c r="FQ367" s="31">
        <v>2</v>
      </c>
      <c r="FR367" s="31">
        <v>2</v>
      </c>
      <c r="FS367" s="31">
        <v>4</v>
      </c>
      <c r="FT367" s="31">
        <v>2</v>
      </c>
      <c r="FU367" s="31">
        <v>2</v>
      </c>
      <c r="FV367" s="31">
        <v>2</v>
      </c>
      <c r="FW367" s="31">
        <v>1</v>
      </c>
      <c r="FX367" s="31">
        <v>1</v>
      </c>
      <c r="FY367" s="31">
        <v>2</v>
      </c>
      <c r="GA367" s="31">
        <v>2</v>
      </c>
      <c r="GB367" s="31">
        <v>2</v>
      </c>
      <c r="GC367" s="31">
        <v>2</v>
      </c>
      <c r="GE367" s="31">
        <v>2</v>
      </c>
      <c r="GH367" s="31">
        <v>2</v>
      </c>
      <c r="GJ367" s="31">
        <v>2</v>
      </c>
      <c r="GL367" s="31">
        <v>1</v>
      </c>
      <c r="GM367" s="31">
        <v>42401</v>
      </c>
      <c r="GO367" s="31">
        <v>2</v>
      </c>
      <c r="GQ367" s="31">
        <v>1</v>
      </c>
      <c r="GS367" s="31">
        <v>2</v>
      </c>
      <c r="GU367" s="31">
        <v>2</v>
      </c>
      <c r="GW367" s="31">
        <v>2</v>
      </c>
      <c r="HB367" s="31" t="s">
        <v>355</v>
      </c>
      <c r="HM367" s="31">
        <v>2</v>
      </c>
      <c r="HP367" s="31">
        <v>2</v>
      </c>
      <c r="HQ367" s="31">
        <v>2</v>
      </c>
      <c r="HR367" s="31">
        <v>2</v>
      </c>
      <c r="HS367" s="31">
        <v>2</v>
      </c>
      <c r="HT367" s="31">
        <v>2</v>
      </c>
      <c r="HU367" s="31">
        <v>2</v>
      </c>
      <c r="HV367" s="31">
        <v>2</v>
      </c>
      <c r="HZ367" s="31">
        <v>2</v>
      </c>
      <c r="IA367" s="31">
        <v>2</v>
      </c>
      <c r="IB367" s="31">
        <v>2</v>
      </c>
      <c r="IC367" s="31">
        <v>2</v>
      </c>
      <c r="ID367" s="31">
        <v>2</v>
      </c>
      <c r="IE367" s="31">
        <v>2</v>
      </c>
      <c r="IF367" s="31">
        <v>2</v>
      </c>
      <c r="IJ367" s="31">
        <v>2</v>
      </c>
      <c r="IK367" s="31">
        <v>2</v>
      </c>
      <c r="IL367" s="31">
        <v>2</v>
      </c>
      <c r="IM367" s="31">
        <v>2</v>
      </c>
      <c r="IN367" s="31">
        <v>2</v>
      </c>
      <c r="IO367" s="31">
        <v>2</v>
      </c>
      <c r="IP367" s="31">
        <v>2</v>
      </c>
      <c r="IT367" s="31">
        <v>2</v>
      </c>
      <c r="IU367" s="31">
        <v>2</v>
      </c>
      <c r="IV367" s="31">
        <v>2</v>
      </c>
      <c r="IW367" s="31">
        <v>2</v>
      </c>
      <c r="IX367" s="31">
        <v>2</v>
      </c>
      <c r="IY367" s="31">
        <v>2</v>
      </c>
      <c r="IZ367" s="31">
        <v>2</v>
      </c>
      <c r="JD367" s="31">
        <v>1</v>
      </c>
      <c r="JE367" s="31">
        <v>2</v>
      </c>
      <c r="JF367" s="31">
        <v>2</v>
      </c>
      <c r="JG367" s="31">
        <v>2</v>
      </c>
      <c r="JH367" s="31">
        <v>2</v>
      </c>
      <c r="JI367" s="31">
        <v>2</v>
      </c>
      <c r="JJ367" s="31">
        <v>2</v>
      </c>
      <c r="JK367" s="31" t="s">
        <v>1444</v>
      </c>
      <c r="JN367" s="31" t="s">
        <v>1635</v>
      </c>
      <c r="JQ367" s="31" t="s">
        <v>1447</v>
      </c>
      <c r="JZ367" s="31">
        <v>2</v>
      </c>
      <c r="KA367" s="31" t="s">
        <v>1635</v>
      </c>
      <c r="KB367" s="31">
        <v>65</v>
      </c>
      <c r="KC367" s="31">
        <v>2</v>
      </c>
      <c r="KD367" s="31" t="s">
        <v>1447</v>
      </c>
      <c r="KE367" s="31">
        <v>73</v>
      </c>
      <c r="LA367" s="31" t="s">
        <v>1683</v>
      </c>
      <c r="LB367" s="31" t="s">
        <v>1636</v>
      </c>
      <c r="LC367" s="31">
        <v>2</v>
      </c>
      <c r="LE367" s="31" t="s">
        <v>1937</v>
      </c>
      <c r="LF367" s="31">
        <v>2</v>
      </c>
      <c r="LG367" s="31">
        <v>2</v>
      </c>
      <c r="LH367" s="31">
        <v>1</v>
      </c>
      <c r="LI367" s="31">
        <v>2</v>
      </c>
      <c r="LK367" s="31">
        <v>2</v>
      </c>
      <c r="LM367" s="31">
        <v>2</v>
      </c>
      <c r="LO367" s="31">
        <v>2</v>
      </c>
      <c r="LQ367" s="31">
        <v>2</v>
      </c>
      <c r="LS367" s="31">
        <v>2</v>
      </c>
      <c r="LU367" s="31">
        <v>2</v>
      </c>
      <c r="LW367" s="31">
        <v>2</v>
      </c>
      <c r="LY367" s="31">
        <v>2</v>
      </c>
      <c r="MA367" s="31">
        <v>2</v>
      </c>
      <c r="MC367" s="31">
        <v>2</v>
      </c>
      <c r="ME367" s="31">
        <v>2</v>
      </c>
      <c r="MG367" s="31">
        <v>2</v>
      </c>
      <c r="MI367" s="31">
        <v>2</v>
      </c>
      <c r="MK367" s="31">
        <v>2</v>
      </c>
      <c r="MM367" s="31">
        <v>2</v>
      </c>
      <c r="MO367" s="31">
        <v>2</v>
      </c>
      <c r="MQ367" s="31">
        <v>2</v>
      </c>
      <c r="MS367" s="31">
        <v>2</v>
      </c>
      <c r="MU367" s="31">
        <v>2</v>
      </c>
      <c r="MW367" s="31">
        <v>2</v>
      </c>
      <c r="MY367" s="31" t="s">
        <v>355</v>
      </c>
      <c r="NA367" s="31">
        <v>2</v>
      </c>
      <c r="NC367" s="31">
        <v>2</v>
      </c>
      <c r="NE367" s="31">
        <v>2</v>
      </c>
      <c r="NG367" s="31">
        <v>2</v>
      </c>
      <c r="NI367" s="31">
        <v>2</v>
      </c>
      <c r="NK367" s="31">
        <v>2</v>
      </c>
      <c r="NM367" s="31">
        <v>1</v>
      </c>
      <c r="NN367" s="31">
        <v>10</v>
      </c>
      <c r="NO367" s="31">
        <v>2</v>
      </c>
      <c r="NQ367" s="31">
        <v>2</v>
      </c>
      <c r="NS367" s="31">
        <v>2</v>
      </c>
      <c r="NU367" s="31">
        <v>2</v>
      </c>
      <c r="NW367" s="31">
        <v>2</v>
      </c>
      <c r="NY367" s="31">
        <v>2</v>
      </c>
      <c r="OA367" s="31">
        <v>2</v>
      </c>
      <c r="OC367" s="31">
        <v>2</v>
      </c>
      <c r="OE367" s="31">
        <v>2</v>
      </c>
      <c r="OG367" s="31">
        <v>2</v>
      </c>
      <c r="OI367" s="31">
        <v>2</v>
      </c>
      <c r="OK367" s="31">
        <v>2</v>
      </c>
      <c r="OM367" s="31">
        <v>2</v>
      </c>
      <c r="OO367" s="31">
        <v>2</v>
      </c>
      <c r="OQ367" s="31" t="s">
        <v>355</v>
      </c>
      <c r="OS367" s="31">
        <v>2</v>
      </c>
      <c r="OU367" s="31">
        <v>2</v>
      </c>
      <c r="OW367" s="31">
        <v>2</v>
      </c>
      <c r="OY367" s="31">
        <v>2</v>
      </c>
      <c r="PA367" s="31">
        <v>2</v>
      </c>
      <c r="PC367" s="31">
        <v>2</v>
      </c>
      <c r="PE367" s="31">
        <v>2</v>
      </c>
      <c r="PG367" s="31">
        <v>2</v>
      </c>
      <c r="PI367" s="31">
        <v>2</v>
      </c>
      <c r="PK367" s="31">
        <v>2</v>
      </c>
      <c r="PM367" s="31">
        <v>2</v>
      </c>
      <c r="PO367" s="31">
        <v>2</v>
      </c>
      <c r="PQ367" s="31">
        <v>2</v>
      </c>
      <c r="PS367" s="31">
        <v>2</v>
      </c>
      <c r="PU367" s="31">
        <v>2</v>
      </c>
      <c r="PW367" s="31">
        <v>2</v>
      </c>
      <c r="PY367" s="31">
        <v>2</v>
      </c>
      <c r="QA367" s="31">
        <v>2</v>
      </c>
      <c r="QC367" s="31">
        <v>2</v>
      </c>
      <c r="QE367" s="31">
        <v>2</v>
      </c>
      <c r="QG367" s="31">
        <v>2</v>
      </c>
      <c r="QI367" s="31" t="s">
        <v>355</v>
      </c>
      <c r="QK367" s="31">
        <v>1</v>
      </c>
      <c r="QL367" s="31">
        <v>2</v>
      </c>
      <c r="QM367" s="31">
        <v>2</v>
      </c>
      <c r="QN367" s="31">
        <v>2</v>
      </c>
      <c r="QO367" s="31">
        <v>2</v>
      </c>
      <c r="QP367" s="31">
        <v>2</v>
      </c>
      <c r="QQ367" s="31">
        <v>2</v>
      </c>
      <c r="QR367" s="31">
        <v>2</v>
      </c>
      <c r="QS367" s="31">
        <v>2</v>
      </c>
      <c r="QT367" s="31">
        <v>2</v>
      </c>
      <c r="QU367" s="31">
        <v>2</v>
      </c>
      <c r="QV367" s="31">
        <v>2</v>
      </c>
      <c r="QW367" s="31">
        <v>2</v>
      </c>
      <c r="QX367" s="31">
        <v>2</v>
      </c>
      <c r="QY367" s="31">
        <v>2</v>
      </c>
      <c r="QZ367" s="31">
        <v>2</v>
      </c>
      <c r="RA367" s="31">
        <v>2</v>
      </c>
      <c r="RB367" s="31">
        <v>2</v>
      </c>
      <c r="RC367" s="31">
        <v>1</v>
      </c>
      <c r="RD367" s="31">
        <v>2</v>
      </c>
      <c r="RE367" s="31">
        <v>2</v>
      </c>
      <c r="RF367" s="31">
        <v>2</v>
      </c>
      <c r="RG367" s="31">
        <v>2</v>
      </c>
      <c r="RH367" s="31">
        <v>2</v>
      </c>
      <c r="RI367" s="31">
        <v>2</v>
      </c>
      <c r="RJ367" s="31">
        <v>2</v>
      </c>
      <c r="RK367" s="31">
        <v>2</v>
      </c>
      <c r="RL367" s="31">
        <v>2</v>
      </c>
      <c r="RM367" s="31">
        <v>2</v>
      </c>
      <c r="RN367" s="31">
        <v>2</v>
      </c>
      <c r="RO367" s="31">
        <v>2</v>
      </c>
      <c r="RP367" s="31">
        <v>2</v>
      </c>
      <c r="RQ367" s="31">
        <v>2</v>
      </c>
      <c r="RR367" s="31">
        <v>2</v>
      </c>
      <c r="RS367" s="31">
        <v>2</v>
      </c>
      <c r="RT367" s="31" t="s">
        <v>1938</v>
      </c>
      <c r="RU367" s="31" t="s">
        <v>1938</v>
      </c>
      <c r="RX367" s="31">
        <v>3</v>
      </c>
      <c r="RY367" s="31">
        <v>1</v>
      </c>
      <c r="RZ367" s="31">
        <v>2</v>
      </c>
      <c r="SA367" s="31">
        <v>2</v>
      </c>
      <c r="SB367" s="31">
        <v>2</v>
      </c>
      <c r="SC367" s="31">
        <v>2</v>
      </c>
      <c r="SD367" s="31">
        <v>3</v>
      </c>
      <c r="SE367" s="31">
        <v>1</v>
      </c>
      <c r="SF367" s="31">
        <v>2</v>
      </c>
      <c r="SG367" s="31">
        <v>2</v>
      </c>
      <c r="SH367" s="31">
        <v>2</v>
      </c>
      <c r="SI367" s="31">
        <v>2</v>
      </c>
      <c r="SJ367" s="31">
        <v>2</v>
      </c>
      <c r="SK367" s="31">
        <v>2</v>
      </c>
      <c r="SL367" s="31">
        <v>2</v>
      </c>
      <c r="SM367" s="31" t="s">
        <v>1550</v>
      </c>
      <c r="SO367" s="31">
        <v>1</v>
      </c>
      <c r="SP367" s="31">
        <v>2</v>
      </c>
      <c r="SQ367" s="31">
        <v>2</v>
      </c>
      <c r="SR367" s="31">
        <v>2</v>
      </c>
      <c r="SS367" s="31">
        <v>2</v>
      </c>
      <c r="ST367" s="31">
        <v>2</v>
      </c>
      <c r="SU367" s="31">
        <v>2</v>
      </c>
      <c r="SV367" s="31">
        <v>2</v>
      </c>
      <c r="SW367" s="31" t="s">
        <v>1626</v>
      </c>
      <c r="SX367" s="31">
        <v>2</v>
      </c>
      <c r="SZ367" s="31">
        <v>2</v>
      </c>
      <c r="TA367" s="31">
        <v>2</v>
      </c>
      <c r="TB367" s="31">
        <v>2</v>
      </c>
      <c r="TC367" s="31">
        <v>2</v>
      </c>
      <c r="TD367" s="31">
        <v>2</v>
      </c>
      <c r="TE367" s="31">
        <v>2</v>
      </c>
      <c r="TF367" s="31">
        <v>2</v>
      </c>
      <c r="TG367" s="31">
        <v>2</v>
      </c>
      <c r="TH367" s="31" t="s">
        <v>1430</v>
      </c>
      <c r="TJ367" s="31" t="s">
        <v>1550</v>
      </c>
      <c r="TK367" s="31" t="s">
        <v>1626</v>
      </c>
      <c r="TL367" s="31" t="s">
        <v>1430</v>
      </c>
      <c r="TQ367" s="31">
        <v>4</v>
      </c>
      <c r="TS367" s="31">
        <v>2</v>
      </c>
      <c r="TT367" s="31">
        <v>2</v>
      </c>
      <c r="TU367" s="31">
        <v>2</v>
      </c>
      <c r="TV367" s="31">
        <v>2</v>
      </c>
      <c r="TW367" s="31">
        <v>2</v>
      </c>
      <c r="TX367" s="31">
        <v>2</v>
      </c>
      <c r="TY367" s="31">
        <v>2</v>
      </c>
      <c r="TZ367" s="31">
        <v>1</v>
      </c>
      <c r="UA367" s="31">
        <v>1</v>
      </c>
    </row>
    <row r="368" spans="1:547" s="31" customFormat="1" ht="13.5" customHeight="1">
      <c r="A368" s="31">
        <f t="shared" si="5"/>
        <v>366</v>
      </c>
      <c r="B368" s="31">
        <v>367</v>
      </c>
      <c r="C368" s="31">
        <v>24</v>
      </c>
      <c r="D368" s="31" t="s">
        <v>1543</v>
      </c>
      <c r="E368" s="31" t="s">
        <v>1939</v>
      </c>
      <c r="H368" s="31">
        <v>42492</v>
      </c>
      <c r="I368" s="31">
        <v>26983</v>
      </c>
      <c r="J368" s="31">
        <v>1</v>
      </c>
      <c r="K368" s="31">
        <v>1</v>
      </c>
      <c r="L368" s="31">
        <v>1</v>
      </c>
      <c r="M368" s="31">
        <v>1</v>
      </c>
      <c r="N368" s="31">
        <v>1</v>
      </c>
      <c r="O368" s="31">
        <v>1</v>
      </c>
      <c r="P368" s="31">
        <v>1</v>
      </c>
      <c r="Q368" s="31">
        <v>1</v>
      </c>
      <c r="R368" s="31">
        <v>42036</v>
      </c>
      <c r="S368" s="31">
        <v>42339</v>
      </c>
      <c r="T368" s="31">
        <v>42401</v>
      </c>
      <c r="W368" s="31">
        <v>1</v>
      </c>
      <c r="X368" s="31">
        <v>2</v>
      </c>
      <c r="Y368" s="31">
        <v>2</v>
      </c>
      <c r="Z368" s="31">
        <v>2</v>
      </c>
      <c r="AA368" s="31">
        <v>2</v>
      </c>
      <c r="AB368" s="31">
        <v>2</v>
      </c>
      <c r="AC368" s="31">
        <v>2</v>
      </c>
      <c r="AD368" s="31">
        <v>2</v>
      </c>
      <c r="AE368" s="31">
        <v>3</v>
      </c>
      <c r="AF368" s="31">
        <v>2</v>
      </c>
      <c r="AG368" s="31">
        <v>3</v>
      </c>
      <c r="AH368" s="31">
        <v>2</v>
      </c>
      <c r="AI368" s="31">
        <v>6</v>
      </c>
      <c r="AJ368" s="31">
        <v>2</v>
      </c>
      <c r="AK368" s="31">
        <v>4</v>
      </c>
      <c r="AL368" s="31">
        <v>2</v>
      </c>
      <c r="AN368" s="31">
        <v>2</v>
      </c>
      <c r="AO368" s="31">
        <v>2</v>
      </c>
      <c r="AP368" s="31">
        <v>1</v>
      </c>
      <c r="AQ368" s="31">
        <v>2</v>
      </c>
      <c r="AR368" s="31">
        <v>2</v>
      </c>
      <c r="AS368" s="31">
        <v>2</v>
      </c>
      <c r="AT368" s="31">
        <v>2</v>
      </c>
      <c r="AU368" s="31">
        <v>2</v>
      </c>
      <c r="AW368" s="31">
        <v>1</v>
      </c>
      <c r="AX368" s="31">
        <v>2</v>
      </c>
      <c r="AY368" s="31">
        <v>2</v>
      </c>
      <c r="AZ368" s="31">
        <v>1</v>
      </c>
      <c r="BA368" s="31">
        <v>1</v>
      </c>
      <c r="BB368" s="31">
        <v>2</v>
      </c>
      <c r="BD368" s="31">
        <v>2</v>
      </c>
      <c r="BE368" s="31">
        <v>2</v>
      </c>
      <c r="BF368" s="31">
        <v>2</v>
      </c>
      <c r="BG368" s="31">
        <v>1</v>
      </c>
      <c r="BH368" s="31">
        <v>1</v>
      </c>
      <c r="BI368" s="31">
        <v>2</v>
      </c>
      <c r="BK368" s="31">
        <v>2</v>
      </c>
      <c r="BL368" s="31">
        <v>2</v>
      </c>
      <c r="BM368" s="31">
        <v>2</v>
      </c>
      <c r="BN368" s="31">
        <v>2</v>
      </c>
      <c r="BO368" s="31">
        <v>2</v>
      </c>
      <c r="BP368" s="31">
        <v>2</v>
      </c>
      <c r="BQ368" s="31">
        <v>2</v>
      </c>
      <c r="BT368" s="31">
        <v>2</v>
      </c>
      <c r="BU368" s="31">
        <v>2</v>
      </c>
      <c r="BV368" s="31">
        <v>2</v>
      </c>
      <c r="BW368" s="31">
        <v>2</v>
      </c>
      <c r="BX368" s="31">
        <v>2</v>
      </c>
      <c r="BY368" s="31">
        <v>1</v>
      </c>
      <c r="BZ368" s="31">
        <v>2</v>
      </c>
      <c r="CA368" s="31">
        <v>2</v>
      </c>
      <c r="CD368" s="31">
        <v>1</v>
      </c>
      <c r="CH368" s="31">
        <v>2</v>
      </c>
      <c r="CM368" s="31">
        <v>15</v>
      </c>
      <c r="CN368" s="31">
        <v>21</v>
      </c>
      <c r="CO368" s="31">
        <v>8</v>
      </c>
      <c r="CP368" s="31">
        <v>14</v>
      </c>
      <c r="CQ368" s="31">
        <v>5</v>
      </c>
      <c r="DA368" s="31">
        <v>4</v>
      </c>
      <c r="DB368" s="31">
        <v>2</v>
      </c>
      <c r="DC368" s="31">
        <v>14</v>
      </c>
      <c r="DF368" s="31">
        <v>4</v>
      </c>
      <c r="DG368" s="31">
        <v>4</v>
      </c>
      <c r="DH368" s="31">
        <v>4</v>
      </c>
      <c r="DI368" s="31">
        <v>4</v>
      </c>
      <c r="DJ368" s="31">
        <v>4</v>
      </c>
      <c r="DK368" s="31">
        <v>1</v>
      </c>
      <c r="DL368" s="31">
        <v>1</v>
      </c>
      <c r="DM368" s="31">
        <v>1</v>
      </c>
      <c r="DN368" s="31">
        <v>0</v>
      </c>
      <c r="DO368" s="31">
        <v>4</v>
      </c>
      <c r="DP368" s="31">
        <v>4</v>
      </c>
      <c r="DQ368" s="31">
        <v>4</v>
      </c>
      <c r="DR368" s="31">
        <v>35</v>
      </c>
      <c r="DS368" s="31">
        <v>0.86773574561403399</v>
      </c>
      <c r="DT368" s="31">
        <v>47</v>
      </c>
      <c r="DU368" s="31">
        <v>33</v>
      </c>
      <c r="DV368" s="31">
        <v>211</v>
      </c>
      <c r="DW368" s="31" t="s">
        <v>1545</v>
      </c>
      <c r="DX368" s="31">
        <v>3.8</v>
      </c>
      <c r="DY368" s="31">
        <v>3.2</v>
      </c>
      <c r="DZ368" s="31">
        <v>4.8</v>
      </c>
      <c r="EA368" s="31" t="s">
        <v>1558</v>
      </c>
      <c r="EB368" s="31">
        <v>0.46</v>
      </c>
      <c r="EC368" s="31">
        <v>0.5</v>
      </c>
      <c r="ED368" s="31">
        <v>1.1000000000000001</v>
      </c>
      <c r="EE368" s="31" t="s">
        <v>1546</v>
      </c>
      <c r="EV368" s="31">
        <v>1</v>
      </c>
      <c r="EW368" s="31">
        <v>2</v>
      </c>
      <c r="EX368" s="31">
        <v>2</v>
      </c>
      <c r="EY368" s="31">
        <v>2</v>
      </c>
      <c r="EZ368" s="31">
        <v>1</v>
      </c>
      <c r="FA368" s="31">
        <v>1</v>
      </c>
      <c r="FB368" s="31">
        <v>1</v>
      </c>
      <c r="FC368" s="31">
        <v>1</v>
      </c>
      <c r="FD368" s="31">
        <v>66</v>
      </c>
      <c r="FE368" s="31">
        <v>54</v>
      </c>
      <c r="FF368" s="31">
        <v>1.19</v>
      </c>
      <c r="FG368" s="31">
        <v>0.59</v>
      </c>
      <c r="FH368" s="31">
        <v>70</v>
      </c>
      <c r="FK368" s="31">
        <v>2</v>
      </c>
      <c r="FL368" s="31">
        <v>2</v>
      </c>
      <c r="FM368" s="31">
        <v>2</v>
      </c>
      <c r="FN368" s="31">
        <v>2</v>
      </c>
      <c r="FO368" s="31">
        <v>2</v>
      </c>
      <c r="FP368" s="31">
        <v>2</v>
      </c>
      <c r="FQ368" s="31">
        <v>2</v>
      </c>
      <c r="FR368" s="31">
        <v>2</v>
      </c>
      <c r="FS368" s="31">
        <v>4</v>
      </c>
      <c r="FT368" s="31">
        <v>2</v>
      </c>
      <c r="FU368" s="31">
        <v>2</v>
      </c>
      <c r="FV368" s="31">
        <v>2</v>
      </c>
      <c r="FW368" s="31">
        <v>1</v>
      </c>
      <c r="FX368" s="31">
        <v>1</v>
      </c>
      <c r="FY368" s="31">
        <v>2</v>
      </c>
      <c r="GA368" s="31">
        <v>2</v>
      </c>
      <c r="GB368" s="31">
        <v>2</v>
      </c>
      <c r="GC368" s="31">
        <v>1</v>
      </c>
      <c r="GD368" s="31">
        <v>1988</v>
      </c>
      <c r="GE368" s="31">
        <v>1</v>
      </c>
      <c r="GF368" s="31">
        <v>2016</v>
      </c>
      <c r="GG368" s="31">
        <v>1</v>
      </c>
      <c r="GH368" s="31">
        <v>1</v>
      </c>
      <c r="GJ368" s="31">
        <v>2</v>
      </c>
      <c r="GL368" s="31">
        <v>2</v>
      </c>
      <c r="GO368" s="31">
        <v>2</v>
      </c>
      <c r="GQ368" s="31">
        <v>2</v>
      </c>
      <c r="GS368" s="31">
        <v>2</v>
      </c>
      <c r="GU368" s="31">
        <v>2</v>
      </c>
      <c r="GW368" s="31">
        <v>2</v>
      </c>
      <c r="HA368" s="31">
        <v>2</v>
      </c>
      <c r="HB368" s="31" t="s">
        <v>355</v>
      </c>
      <c r="HM368" s="31">
        <v>2</v>
      </c>
      <c r="HP368" s="31">
        <v>1</v>
      </c>
      <c r="HQ368" s="31">
        <v>2</v>
      </c>
      <c r="HR368" s="31">
        <v>2</v>
      </c>
      <c r="HS368" s="31">
        <v>2</v>
      </c>
      <c r="HT368" s="31">
        <v>2</v>
      </c>
      <c r="HU368" s="31">
        <v>2</v>
      </c>
      <c r="HV368" s="31">
        <v>2</v>
      </c>
      <c r="HW368" s="31" t="s">
        <v>1940</v>
      </c>
      <c r="HZ368" s="31">
        <v>2</v>
      </c>
      <c r="IA368" s="31">
        <v>2</v>
      </c>
      <c r="IB368" s="31">
        <v>2</v>
      </c>
      <c r="IC368" s="31">
        <v>2</v>
      </c>
      <c r="ID368" s="31">
        <v>2</v>
      </c>
      <c r="IE368" s="31">
        <v>2</v>
      </c>
      <c r="IF368" s="31">
        <v>2</v>
      </c>
      <c r="IJ368" s="31">
        <v>2</v>
      </c>
      <c r="IK368" s="31">
        <v>2</v>
      </c>
      <c r="IL368" s="31">
        <v>2</v>
      </c>
      <c r="IM368" s="31">
        <v>2</v>
      </c>
      <c r="IN368" s="31">
        <v>2</v>
      </c>
      <c r="IO368" s="31">
        <v>2</v>
      </c>
      <c r="IP368" s="31">
        <v>2</v>
      </c>
      <c r="IT368" s="31">
        <v>2</v>
      </c>
      <c r="IU368" s="31">
        <v>2</v>
      </c>
      <c r="IV368" s="31">
        <v>2</v>
      </c>
      <c r="IW368" s="31">
        <v>2</v>
      </c>
      <c r="IX368" s="31">
        <v>2</v>
      </c>
      <c r="IY368" s="31">
        <v>2</v>
      </c>
      <c r="IZ368" s="31">
        <v>2</v>
      </c>
      <c r="JD368" s="31">
        <v>2</v>
      </c>
      <c r="JE368" s="31">
        <v>2</v>
      </c>
      <c r="JF368" s="31">
        <v>2</v>
      </c>
      <c r="JG368" s="31">
        <v>2</v>
      </c>
      <c r="JH368" s="31">
        <v>2</v>
      </c>
      <c r="JI368" s="31">
        <v>2</v>
      </c>
      <c r="JJ368" s="31">
        <v>2</v>
      </c>
      <c r="JZ368" s="31">
        <v>1</v>
      </c>
      <c r="KC368" s="31">
        <v>1</v>
      </c>
      <c r="LA368" s="31" t="s">
        <v>365</v>
      </c>
      <c r="LB368" s="31" t="s">
        <v>1941</v>
      </c>
      <c r="LC368" s="31">
        <v>2</v>
      </c>
      <c r="LE368" s="31" t="s">
        <v>365</v>
      </c>
      <c r="LF368" s="31">
        <v>2</v>
      </c>
      <c r="LG368" s="31">
        <v>2</v>
      </c>
      <c r="LH368" s="31">
        <v>2</v>
      </c>
      <c r="LI368" s="31">
        <v>2</v>
      </c>
      <c r="LK368" s="31">
        <v>2</v>
      </c>
      <c r="LM368" s="31">
        <v>2</v>
      </c>
      <c r="LO368" s="31">
        <v>2</v>
      </c>
      <c r="LQ368" s="31">
        <v>2</v>
      </c>
      <c r="LS368" s="31">
        <v>2</v>
      </c>
      <c r="LU368" s="31">
        <v>2</v>
      </c>
      <c r="LW368" s="31">
        <v>2</v>
      </c>
      <c r="LY368" s="31">
        <v>2</v>
      </c>
      <c r="MA368" s="31">
        <v>2</v>
      </c>
      <c r="MC368" s="31">
        <v>2</v>
      </c>
      <c r="ME368" s="31">
        <v>2</v>
      </c>
      <c r="MG368" s="31">
        <v>2</v>
      </c>
      <c r="MI368" s="31">
        <v>2</v>
      </c>
      <c r="MK368" s="31">
        <v>2</v>
      </c>
      <c r="MM368" s="31">
        <v>2</v>
      </c>
      <c r="MO368" s="31">
        <v>2</v>
      </c>
      <c r="MQ368" s="31">
        <v>2</v>
      </c>
      <c r="MS368" s="31">
        <v>2</v>
      </c>
      <c r="MU368" s="31">
        <v>2</v>
      </c>
      <c r="MW368" s="31">
        <v>2</v>
      </c>
      <c r="MY368" s="31" t="s">
        <v>355</v>
      </c>
      <c r="NA368" s="31">
        <v>2</v>
      </c>
      <c r="NC368" s="31">
        <v>2</v>
      </c>
      <c r="NE368" s="31">
        <v>2</v>
      </c>
      <c r="NG368" s="31">
        <v>2</v>
      </c>
      <c r="NI368" s="31">
        <v>2</v>
      </c>
      <c r="NK368" s="31">
        <v>2</v>
      </c>
      <c r="NM368" s="31">
        <v>2</v>
      </c>
      <c r="NO368" s="31">
        <v>2</v>
      </c>
      <c r="NQ368" s="31">
        <v>2</v>
      </c>
      <c r="NS368" s="31">
        <v>2</v>
      </c>
      <c r="NU368" s="31">
        <v>2</v>
      </c>
      <c r="NW368" s="31">
        <v>2</v>
      </c>
      <c r="NY368" s="31">
        <v>2</v>
      </c>
      <c r="OA368" s="31">
        <v>2</v>
      </c>
      <c r="OC368" s="31">
        <v>2</v>
      </c>
      <c r="OE368" s="31">
        <v>2</v>
      </c>
      <c r="OG368" s="31">
        <v>2</v>
      </c>
      <c r="OI368" s="31">
        <v>2</v>
      </c>
      <c r="OK368" s="31">
        <v>2</v>
      </c>
      <c r="OM368" s="31">
        <v>2</v>
      </c>
      <c r="OO368" s="31">
        <v>2</v>
      </c>
      <c r="OQ368" s="31" t="s">
        <v>355</v>
      </c>
      <c r="OS368" s="31">
        <v>2</v>
      </c>
      <c r="OU368" s="31">
        <v>2</v>
      </c>
      <c r="OW368" s="31">
        <v>2</v>
      </c>
      <c r="OY368" s="31">
        <v>2</v>
      </c>
      <c r="PA368" s="31">
        <v>2</v>
      </c>
      <c r="PC368" s="31">
        <v>2</v>
      </c>
      <c r="PE368" s="31">
        <v>2</v>
      </c>
      <c r="PG368" s="31">
        <v>2</v>
      </c>
      <c r="PI368" s="31">
        <v>2</v>
      </c>
      <c r="PK368" s="31">
        <v>2</v>
      </c>
      <c r="PM368" s="31">
        <v>2</v>
      </c>
      <c r="PO368" s="31">
        <v>2</v>
      </c>
      <c r="PQ368" s="31">
        <v>2</v>
      </c>
      <c r="PS368" s="31">
        <v>2</v>
      </c>
      <c r="PU368" s="31">
        <v>2</v>
      </c>
      <c r="PW368" s="31">
        <v>2</v>
      </c>
      <c r="PY368" s="31">
        <v>2</v>
      </c>
      <c r="QA368" s="31">
        <v>2</v>
      </c>
      <c r="QC368" s="31">
        <v>2</v>
      </c>
      <c r="QE368" s="31">
        <v>2</v>
      </c>
      <c r="QG368" s="31">
        <v>2</v>
      </c>
      <c r="QI368" s="31" t="s">
        <v>355</v>
      </c>
      <c r="QK368" s="31">
        <v>7</v>
      </c>
      <c r="QL368" s="31">
        <v>2</v>
      </c>
      <c r="QM368" s="31">
        <v>2</v>
      </c>
      <c r="QN368" s="31">
        <v>2</v>
      </c>
      <c r="QO368" s="31">
        <v>2</v>
      </c>
      <c r="QP368" s="31">
        <v>2</v>
      </c>
      <c r="QQ368" s="31">
        <v>2</v>
      </c>
      <c r="QR368" s="31">
        <v>2</v>
      </c>
      <c r="QS368" s="31">
        <v>2</v>
      </c>
      <c r="QT368" s="31">
        <v>2</v>
      </c>
      <c r="QU368" s="31">
        <v>2</v>
      </c>
      <c r="QV368" s="31">
        <v>2</v>
      </c>
      <c r="QW368" s="31">
        <v>2</v>
      </c>
      <c r="QX368" s="31">
        <v>2</v>
      </c>
      <c r="QY368" s="31">
        <v>2</v>
      </c>
      <c r="QZ368" s="31">
        <v>2</v>
      </c>
      <c r="RA368" s="31">
        <v>2</v>
      </c>
      <c r="RB368" s="31">
        <v>2</v>
      </c>
      <c r="RC368" s="31">
        <v>1</v>
      </c>
      <c r="RD368" s="31">
        <v>2</v>
      </c>
      <c r="RE368" s="31">
        <v>2</v>
      </c>
      <c r="RF368" s="31">
        <v>2</v>
      </c>
      <c r="RG368" s="31">
        <v>2</v>
      </c>
      <c r="RH368" s="31">
        <v>2</v>
      </c>
      <c r="RI368" s="31">
        <v>1</v>
      </c>
      <c r="RJ368" s="31">
        <v>2</v>
      </c>
      <c r="RK368" s="31">
        <v>2</v>
      </c>
      <c r="RL368" s="31">
        <v>2</v>
      </c>
      <c r="RM368" s="31">
        <v>2</v>
      </c>
      <c r="RN368" s="31">
        <v>2</v>
      </c>
      <c r="RO368" s="31">
        <v>2</v>
      </c>
      <c r="RP368" s="31">
        <v>2</v>
      </c>
      <c r="RQ368" s="31">
        <v>2</v>
      </c>
      <c r="RR368" s="31">
        <v>2</v>
      </c>
      <c r="RS368" s="31">
        <v>2</v>
      </c>
      <c r="RT368" s="31" t="s">
        <v>1922</v>
      </c>
      <c r="RU368" s="31" t="s">
        <v>1922</v>
      </c>
      <c r="RX368" s="31">
        <v>4</v>
      </c>
      <c r="RY368" s="31">
        <v>2</v>
      </c>
      <c r="RZ368" s="31">
        <v>2</v>
      </c>
      <c r="SA368" s="31">
        <v>2</v>
      </c>
      <c r="SB368" s="31">
        <v>2</v>
      </c>
      <c r="SC368" s="31">
        <v>2</v>
      </c>
      <c r="SD368" s="31">
        <v>4</v>
      </c>
      <c r="SE368" s="31">
        <v>2</v>
      </c>
      <c r="SF368" s="31">
        <v>2</v>
      </c>
      <c r="SG368" s="31">
        <v>2</v>
      </c>
      <c r="SH368" s="31">
        <v>2</v>
      </c>
      <c r="SI368" s="31">
        <v>2</v>
      </c>
      <c r="SJ368" s="31">
        <v>2</v>
      </c>
      <c r="SK368" s="31">
        <v>2</v>
      </c>
      <c r="SL368" s="31">
        <v>2</v>
      </c>
      <c r="SM368" s="31" t="s">
        <v>1550</v>
      </c>
      <c r="SO368" s="31">
        <v>2</v>
      </c>
      <c r="SP368" s="31">
        <v>2</v>
      </c>
      <c r="SQ368" s="31">
        <v>1</v>
      </c>
      <c r="SR368" s="31">
        <v>2</v>
      </c>
      <c r="SS368" s="31">
        <v>2</v>
      </c>
      <c r="ST368" s="31">
        <v>2</v>
      </c>
      <c r="SU368" s="31">
        <v>2</v>
      </c>
      <c r="SV368" s="31">
        <v>1</v>
      </c>
      <c r="SW368" s="31" t="s">
        <v>1577</v>
      </c>
      <c r="SX368" s="31">
        <v>1</v>
      </c>
      <c r="SZ368" s="31">
        <v>2</v>
      </c>
      <c r="TA368" s="31">
        <v>2</v>
      </c>
      <c r="TB368" s="31">
        <v>2</v>
      </c>
      <c r="TC368" s="31">
        <v>1</v>
      </c>
      <c r="TD368" s="31">
        <v>1</v>
      </c>
      <c r="TE368" s="31">
        <v>1</v>
      </c>
      <c r="TF368" s="31">
        <v>1</v>
      </c>
      <c r="TG368" s="31">
        <v>1</v>
      </c>
      <c r="TH368" s="31" t="s">
        <v>1942</v>
      </c>
      <c r="TJ368" s="31" t="s">
        <v>1550</v>
      </c>
      <c r="TK368" s="31" t="s">
        <v>1577</v>
      </c>
      <c r="TL368" s="31" t="s">
        <v>1437</v>
      </c>
      <c r="TQ368" s="31">
        <v>2</v>
      </c>
      <c r="TS368" s="31">
        <v>2</v>
      </c>
      <c r="TT368" s="31">
        <v>2</v>
      </c>
      <c r="TU368" s="31">
        <v>2</v>
      </c>
      <c r="TV368" s="31">
        <v>2</v>
      </c>
      <c r="TW368" s="31">
        <v>2</v>
      </c>
      <c r="TX368" s="31">
        <v>2</v>
      </c>
      <c r="TY368" s="31">
        <v>2</v>
      </c>
      <c r="TZ368" s="31">
        <v>1</v>
      </c>
      <c r="UA368" s="31">
        <v>1</v>
      </c>
    </row>
    <row r="369" spans="1:547" s="31" customFormat="1" ht="13.5" customHeight="1">
      <c r="A369" s="31">
        <f t="shared" si="5"/>
        <v>367</v>
      </c>
      <c r="B369" s="31">
        <v>368</v>
      </c>
      <c r="C369" s="31">
        <v>25</v>
      </c>
      <c r="D369" s="31" t="s">
        <v>1543</v>
      </c>
      <c r="E369" s="31" t="s">
        <v>1943</v>
      </c>
      <c r="H369" s="31">
        <v>42044</v>
      </c>
      <c r="I369" s="31">
        <v>18212</v>
      </c>
      <c r="J369" s="31">
        <v>2</v>
      </c>
      <c r="K369" s="31">
        <v>1</v>
      </c>
      <c r="L369" s="31">
        <v>4</v>
      </c>
      <c r="M369" s="31">
        <v>2</v>
      </c>
      <c r="N369" s="31">
        <v>4</v>
      </c>
      <c r="O369" s="31">
        <v>2</v>
      </c>
      <c r="P369" s="31">
        <v>4</v>
      </c>
      <c r="Q369" s="31">
        <v>2</v>
      </c>
      <c r="R369" s="31">
        <v>41214</v>
      </c>
      <c r="S369" s="31">
        <v>41275</v>
      </c>
      <c r="T369" s="31">
        <v>41395</v>
      </c>
      <c r="W369" s="31">
        <v>1</v>
      </c>
      <c r="X369" s="31">
        <v>2</v>
      </c>
      <c r="Y369" s="31">
        <v>2</v>
      </c>
      <c r="Z369" s="31">
        <v>2</v>
      </c>
      <c r="AA369" s="31">
        <v>2</v>
      </c>
      <c r="AB369" s="31">
        <v>2</v>
      </c>
      <c r="AC369" s="31">
        <v>2</v>
      </c>
      <c r="AD369" s="31">
        <v>2</v>
      </c>
      <c r="AE369" s="31">
        <v>2</v>
      </c>
      <c r="AF369" s="31">
        <v>3</v>
      </c>
      <c r="AG369" s="31">
        <v>1</v>
      </c>
      <c r="AH369" s="31">
        <v>2</v>
      </c>
      <c r="AI369" s="31">
        <v>6</v>
      </c>
      <c r="AJ369" s="31">
        <v>2</v>
      </c>
      <c r="AK369" s="31">
        <v>4</v>
      </c>
      <c r="AL369" s="31">
        <v>2</v>
      </c>
      <c r="AN369" s="31">
        <v>2</v>
      </c>
      <c r="AO369" s="31">
        <v>2</v>
      </c>
      <c r="AP369" s="31">
        <v>2</v>
      </c>
      <c r="AQ369" s="31">
        <v>2</v>
      </c>
      <c r="AR369" s="31">
        <v>2</v>
      </c>
      <c r="AS369" s="31">
        <v>2</v>
      </c>
      <c r="AT369" s="31">
        <v>2</v>
      </c>
      <c r="AU369" s="31">
        <v>2</v>
      </c>
      <c r="AW369" s="31">
        <v>1</v>
      </c>
      <c r="AX369" s="31">
        <v>2</v>
      </c>
      <c r="AY369" s="31">
        <v>2</v>
      </c>
      <c r="AZ369" s="31">
        <v>1</v>
      </c>
      <c r="BA369" s="31">
        <v>1</v>
      </c>
      <c r="BB369" s="31">
        <v>2</v>
      </c>
      <c r="BD369" s="31">
        <v>1</v>
      </c>
      <c r="BE369" s="31">
        <v>2</v>
      </c>
      <c r="BF369" s="31">
        <v>2</v>
      </c>
      <c r="BG369" s="31">
        <v>1</v>
      </c>
      <c r="BH369" s="31">
        <v>1</v>
      </c>
      <c r="BI369" s="31">
        <v>2</v>
      </c>
      <c r="BK369" s="31">
        <v>2</v>
      </c>
      <c r="BL369" s="31">
        <v>2</v>
      </c>
      <c r="BM369" s="31">
        <v>2</v>
      </c>
      <c r="BN369" s="31">
        <v>2</v>
      </c>
      <c r="BO369" s="31">
        <v>2</v>
      </c>
      <c r="BP369" s="31">
        <v>1</v>
      </c>
      <c r="BQ369" s="31">
        <v>2</v>
      </c>
      <c r="BT369" s="31">
        <v>2</v>
      </c>
      <c r="BU369" s="31">
        <v>2</v>
      </c>
      <c r="BV369" s="31">
        <v>2</v>
      </c>
      <c r="BW369" s="31">
        <v>2</v>
      </c>
      <c r="BX369" s="31">
        <v>2</v>
      </c>
      <c r="BY369" s="31">
        <v>1</v>
      </c>
      <c r="BZ369" s="31">
        <v>2</v>
      </c>
      <c r="CA369" s="31">
        <v>2</v>
      </c>
      <c r="CD369" s="31">
        <v>1</v>
      </c>
      <c r="CH369" s="31">
        <v>1</v>
      </c>
      <c r="CM369" s="31">
        <v>12</v>
      </c>
      <c r="CN369" s="31">
        <v>5</v>
      </c>
      <c r="CO369" s="31">
        <v>20</v>
      </c>
      <c r="CP369" s="31">
        <v>25</v>
      </c>
      <c r="CQ369" s="31">
        <v>14</v>
      </c>
      <c r="CR369" s="31">
        <v>7</v>
      </c>
      <c r="CS369" s="31">
        <v>18</v>
      </c>
      <c r="CT369" s="31">
        <v>23</v>
      </c>
      <c r="DA369" s="31">
        <v>2</v>
      </c>
      <c r="DB369" s="31">
        <v>4</v>
      </c>
      <c r="DC369" s="31">
        <v>12</v>
      </c>
      <c r="DF369" s="31">
        <v>4</v>
      </c>
      <c r="DG369" s="31">
        <v>4</v>
      </c>
      <c r="DH369" s="31">
        <v>4</v>
      </c>
      <c r="DI369" s="31">
        <v>1</v>
      </c>
      <c r="DJ369" s="31">
        <v>1</v>
      </c>
      <c r="DK369" s="31">
        <v>1</v>
      </c>
      <c r="DL369" s="31">
        <v>1</v>
      </c>
      <c r="DM369" s="31">
        <v>1</v>
      </c>
      <c r="DN369" s="31">
        <v>0</v>
      </c>
      <c r="DO369" s="31">
        <v>2</v>
      </c>
      <c r="DP369" s="31">
        <v>3</v>
      </c>
      <c r="DQ369" s="31">
        <v>2</v>
      </c>
      <c r="DR369" s="31">
        <v>24</v>
      </c>
      <c r="DS369" s="31">
        <v>0.88012048192770997</v>
      </c>
      <c r="EB369" s="31">
        <v>0.6</v>
      </c>
      <c r="EC369" s="31">
        <v>0.7</v>
      </c>
      <c r="ED369" s="31">
        <v>1.3</v>
      </c>
      <c r="EE369" s="31" t="s">
        <v>1546</v>
      </c>
      <c r="EF369" s="31">
        <v>205</v>
      </c>
      <c r="EG369" s="31">
        <v>0</v>
      </c>
      <c r="EH369" s="31">
        <v>200</v>
      </c>
      <c r="EI369" s="31" t="s">
        <v>1546</v>
      </c>
      <c r="EJ369" s="31">
        <v>40</v>
      </c>
      <c r="EK369" s="31">
        <v>40</v>
      </c>
      <c r="EM369" s="31" t="s">
        <v>1546</v>
      </c>
      <c r="EN369" s="31">
        <v>130</v>
      </c>
      <c r="EO369" s="31">
        <v>60</v>
      </c>
      <c r="EP369" s="31">
        <v>130</v>
      </c>
      <c r="EQ369" s="31" t="s">
        <v>1546</v>
      </c>
      <c r="ER369" s="31">
        <v>126</v>
      </c>
      <c r="ES369" s="31">
        <v>35</v>
      </c>
      <c r="ET369" s="31">
        <v>150</v>
      </c>
      <c r="EU369" s="31" t="s">
        <v>1546</v>
      </c>
      <c r="EV369" s="31">
        <v>1</v>
      </c>
      <c r="EW369" s="31">
        <v>2</v>
      </c>
      <c r="EX369" s="31">
        <v>2</v>
      </c>
      <c r="EY369" s="31">
        <v>2</v>
      </c>
      <c r="EZ369" s="31">
        <v>1</v>
      </c>
      <c r="FA369" s="31">
        <v>1</v>
      </c>
      <c r="FK369" s="31">
        <v>2</v>
      </c>
      <c r="FL369" s="31">
        <v>2</v>
      </c>
      <c r="FM369" s="31">
        <v>2</v>
      </c>
      <c r="FN369" s="31">
        <v>2</v>
      </c>
      <c r="FO369" s="31">
        <v>2</v>
      </c>
      <c r="FP369" s="31">
        <v>2</v>
      </c>
      <c r="FQ369" s="31">
        <v>2</v>
      </c>
      <c r="FR369" s="31">
        <v>2</v>
      </c>
      <c r="FS369" s="31">
        <v>4</v>
      </c>
      <c r="FT369" s="31">
        <v>2</v>
      </c>
      <c r="FU369" s="31">
        <v>2</v>
      </c>
      <c r="FV369" s="31">
        <v>2</v>
      </c>
      <c r="FW369" s="31">
        <v>1</v>
      </c>
      <c r="FX369" s="31">
        <v>1</v>
      </c>
      <c r="FY369" s="31">
        <v>2</v>
      </c>
      <c r="GA369" s="31">
        <v>2</v>
      </c>
      <c r="GB369" s="31">
        <v>2</v>
      </c>
      <c r="GC369" s="31">
        <v>2</v>
      </c>
      <c r="GE369" s="31">
        <v>2</v>
      </c>
      <c r="GH369" s="31">
        <v>2</v>
      </c>
      <c r="GJ369" s="31">
        <v>2</v>
      </c>
      <c r="GL369" s="31">
        <v>1</v>
      </c>
      <c r="GM369" s="31">
        <v>41426</v>
      </c>
      <c r="GN369" s="31" t="s">
        <v>1547</v>
      </c>
      <c r="GO369" s="31">
        <v>2</v>
      </c>
      <c r="GQ369" s="31">
        <v>2</v>
      </c>
      <c r="GS369" s="31">
        <v>2</v>
      </c>
      <c r="GU369" s="31">
        <v>2</v>
      </c>
      <c r="GW369" s="31">
        <v>2</v>
      </c>
      <c r="GY369" s="31">
        <v>2</v>
      </c>
      <c r="HA369" s="31">
        <v>2</v>
      </c>
      <c r="HB369" s="31" t="s">
        <v>355</v>
      </c>
      <c r="HM369" s="31">
        <v>2</v>
      </c>
      <c r="HP369" s="31">
        <v>1</v>
      </c>
      <c r="HQ369" s="31">
        <v>2</v>
      </c>
      <c r="HR369" s="31">
        <v>2</v>
      </c>
      <c r="HS369" s="31">
        <v>2</v>
      </c>
      <c r="HT369" s="31">
        <v>2</v>
      </c>
      <c r="HU369" s="31">
        <v>2</v>
      </c>
      <c r="HV369" s="31">
        <v>2</v>
      </c>
      <c r="HW369" s="31" t="s">
        <v>1944</v>
      </c>
      <c r="HZ369" s="31">
        <v>2</v>
      </c>
      <c r="IA369" s="31">
        <v>2</v>
      </c>
      <c r="IB369" s="31">
        <v>2</v>
      </c>
      <c r="IC369" s="31">
        <v>2</v>
      </c>
      <c r="ID369" s="31">
        <v>2</v>
      </c>
      <c r="IE369" s="31">
        <v>2</v>
      </c>
      <c r="IF369" s="31">
        <v>2</v>
      </c>
      <c r="IJ369" s="31">
        <v>2</v>
      </c>
      <c r="IK369" s="31">
        <v>2</v>
      </c>
      <c r="IL369" s="31">
        <v>2</v>
      </c>
      <c r="IM369" s="31">
        <v>2</v>
      </c>
      <c r="IN369" s="31">
        <v>2</v>
      </c>
      <c r="IO369" s="31">
        <v>2</v>
      </c>
      <c r="IP369" s="31">
        <v>2</v>
      </c>
      <c r="IT369" s="31">
        <v>2</v>
      </c>
      <c r="IU369" s="31">
        <v>2</v>
      </c>
      <c r="IV369" s="31">
        <v>2</v>
      </c>
      <c r="IW369" s="31">
        <v>2</v>
      </c>
      <c r="IX369" s="31">
        <v>2</v>
      </c>
      <c r="IY369" s="31">
        <v>2</v>
      </c>
      <c r="IZ369" s="31">
        <v>2</v>
      </c>
      <c r="JD369" s="31">
        <v>2</v>
      </c>
      <c r="JE369" s="31">
        <v>2</v>
      </c>
      <c r="JF369" s="31">
        <v>2</v>
      </c>
      <c r="JG369" s="31">
        <v>2</v>
      </c>
      <c r="JH369" s="31">
        <v>2</v>
      </c>
      <c r="JI369" s="31">
        <v>2</v>
      </c>
      <c r="JJ369" s="31">
        <v>2</v>
      </c>
      <c r="JN369" s="31" t="s">
        <v>371</v>
      </c>
      <c r="JZ369" s="31">
        <v>1</v>
      </c>
      <c r="KC369" s="31">
        <v>2</v>
      </c>
      <c r="KD369" s="31" t="s">
        <v>372</v>
      </c>
      <c r="KE369" s="31">
        <v>62</v>
      </c>
      <c r="LA369" s="31" t="s">
        <v>360</v>
      </c>
      <c r="LB369" s="31" t="s">
        <v>363</v>
      </c>
      <c r="LC369" s="31">
        <v>2</v>
      </c>
      <c r="LE369" s="31" t="s">
        <v>363</v>
      </c>
      <c r="LF369" s="31">
        <v>2</v>
      </c>
      <c r="LG369" s="31">
        <v>2</v>
      </c>
      <c r="LH369" s="31">
        <v>1</v>
      </c>
      <c r="LI369" s="31">
        <v>2</v>
      </c>
      <c r="LK369" s="31">
        <v>2</v>
      </c>
      <c r="LM369" s="31">
        <v>2</v>
      </c>
      <c r="LO369" s="31">
        <v>2</v>
      </c>
      <c r="LQ369" s="31">
        <v>2</v>
      </c>
      <c r="LS369" s="31">
        <v>2</v>
      </c>
      <c r="LU369" s="31">
        <v>2</v>
      </c>
      <c r="LW369" s="31">
        <v>2</v>
      </c>
      <c r="LY369" s="31">
        <v>2</v>
      </c>
      <c r="MA369" s="31">
        <v>2</v>
      </c>
      <c r="MC369" s="31">
        <v>2</v>
      </c>
      <c r="ME369" s="31">
        <v>2</v>
      </c>
      <c r="MG369" s="31">
        <v>2</v>
      </c>
      <c r="MI369" s="31">
        <v>2</v>
      </c>
      <c r="MK369" s="31">
        <v>2</v>
      </c>
      <c r="MM369" s="31">
        <v>2</v>
      </c>
      <c r="MO369" s="31">
        <v>2</v>
      </c>
      <c r="MQ369" s="31">
        <v>2</v>
      </c>
      <c r="MS369" s="31">
        <v>2</v>
      </c>
      <c r="MU369" s="31">
        <v>2</v>
      </c>
      <c r="MW369" s="31">
        <v>2</v>
      </c>
      <c r="MY369" s="31" t="s">
        <v>355</v>
      </c>
      <c r="NA369" s="31">
        <v>2</v>
      </c>
      <c r="NC369" s="31">
        <v>2</v>
      </c>
      <c r="NE369" s="31">
        <v>2</v>
      </c>
      <c r="NG369" s="31">
        <v>2</v>
      </c>
      <c r="NI369" s="31">
        <v>2</v>
      </c>
      <c r="NK369" s="31">
        <v>2</v>
      </c>
      <c r="NM369" s="31">
        <v>2</v>
      </c>
      <c r="NO369" s="31">
        <v>2</v>
      </c>
      <c r="NQ369" s="31">
        <v>2</v>
      </c>
      <c r="NS369" s="31">
        <v>2</v>
      </c>
      <c r="NU369" s="31">
        <v>2</v>
      </c>
      <c r="NW369" s="31">
        <v>2</v>
      </c>
      <c r="NY369" s="31">
        <v>2</v>
      </c>
      <c r="OA369" s="31">
        <v>2</v>
      </c>
      <c r="OC369" s="31">
        <v>2</v>
      </c>
      <c r="OE369" s="31">
        <v>2</v>
      </c>
      <c r="OG369" s="31">
        <v>2</v>
      </c>
      <c r="OI369" s="31">
        <v>2</v>
      </c>
      <c r="OK369" s="31">
        <v>2</v>
      </c>
      <c r="OM369" s="31">
        <v>2</v>
      </c>
      <c r="OO369" s="31">
        <v>2</v>
      </c>
      <c r="OQ369" s="31" t="s">
        <v>355</v>
      </c>
      <c r="OS369" s="31">
        <v>2</v>
      </c>
      <c r="OU369" s="31">
        <v>2</v>
      </c>
      <c r="OW369" s="31">
        <v>2</v>
      </c>
      <c r="OY369" s="31">
        <v>2</v>
      </c>
      <c r="PA369" s="31">
        <v>2</v>
      </c>
      <c r="PC369" s="31">
        <v>2</v>
      </c>
      <c r="PE369" s="31">
        <v>2</v>
      </c>
      <c r="PG369" s="31">
        <v>2</v>
      </c>
      <c r="PI369" s="31">
        <v>2</v>
      </c>
      <c r="PK369" s="31">
        <v>2</v>
      </c>
      <c r="PM369" s="31">
        <v>2</v>
      </c>
      <c r="PO369" s="31">
        <v>2</v>
      </c>
      <c r="PQ369" s="31">
        <v>2</v>
      </c>
      <c r="PS369" s="31">
        <v>2</v>
      </c>
      <c r="PU369" s="31">
        <v>2</v>
      </c>
      <c r="PW369" s="31">
        <v>1</v>
      </c>
      <c r="PX369" s="31">
        <v>10</v>
      </c>
      <c r="PY369" s="31">
        <v>2</v>
      </c>
      <c r="QA369" s="31">
        <v>2</v>
      </c>
      <c r="QC369" s="31">
        <v>2</v>
      </c>
      <c r="QE369" s="31">
        <v>2</v>
      </c>
      <c r="QG369" s="31">
        <v>2</v>
      </c>
      <c r="QI369" s="31" t="s">
        <v>355</v>
      </c>
      <c r="QK369" s="31">
        <v>2</v>
      </c>
      <c r="QL369" s="31">
        <v>2</v>
      </c>
      <c r="QM369" s="31">
        <v>2</v>
      </c>
      <c r="QN369" s="31">
        <v>2</v>
      </c>
      <c r="QO369" s="31">
        <v>2</v>
      </c>
      <c r="QP369" s="31">
        <v>2</v>
      </c>
      <c r="QQ369" s="31">
        <v>2</v>
      </c>
      <c r="QR369" s="31">
        <v>2</v>
      </c>
      <c r="QS369" s="31">
        <v>2</v>
      </c>
      <c r="QT369" s="31">
        <v>2</v>
      </c>
      <c r="QU369" s="31">
        <v>2</v>
      </c>
      <c r="QV369" s="31">
        <v>2</v>
      </c>
      <c r="QW369" s="31">
        <v>2</v>
      </c>
      <c r="QX369" s="31">
        <v>2</v>
      </c>
      <c r="QY369" s="31">
        <v>2</v>
      </c>
      <c r="QZ369" s="31">
        <v>2</v>
      </c>
      <c r="RA369" s="31">
        <v>2</v>
      </c>
      <c r="RB369" s="31">
        <v>2</v>
      </c>
      <c r="RC369" s="31">
        <v>2</v>
      </c>
      <c r="RD369" s="31">
        <v>2</v>
      </c>
      <c r="RE369" s="31">
        <v>2</v>
      </c>
      <c r="RF369" s="31">
        <v>2</v>
      </c>
      <c r="RG369" s="31">
        <v>2</v>
      </c>
      <c r="RH369" s="31">
        <v>2</v>
      </c>
      <c r="RI369" s="31">
        <v>2</v>
      </c>
      <c r="RJ369" s="31">
        <v>2</v>
      </c>
      <c r="RK369" s="31">
        <v>2</v>
      </c>
      <c r="RL369" s="31">
        <v>2</v>
      </c>
      <c r="RM369" s="31">
        <v>2</v>
      </c>
      <c r="RN369" s="31">
        <v>2</v>
      </c>
      <c r="RO369" s="31">
        <v>2</v>
      </c>
      <c r="RP369" s="31">
        <v>2</v>
      </c>
      <c r="RQ369" s="31">
        <v>2</v>
      </c>
      <c r="RR369" s="31">
        <v>2</v>
      </c>
      <c r="RS369" s="31">
        <v>2</v>
      </c>
      <c r="RT369" s="31" t="s">
        <v>1612</v>
      </c>
      <c r="RU369" s="31" t="s">
        <v>1581</v>
      </c>
      <c r="RX369" s="31">
        <v>4</v>
      </c>
      <c r="RY369" s="31">
        <v>2</v>
      </c>
      <c r="RZ369" s="31">
        <v>2</v>
      </c>
      <c r="SA369" s="31">
        <v>2</v>
      </c>
      <c r="SB369" s="31">
        <v>2</v>
      </c>
      <c r="SC369" s="31">
        <v>2</v>
      </c>
      <c r="SD369" s="31">
        <v>4</v>
      </c>
      <c r="SE369" s="31">
        <v>2</v>
      </c>
      <c r="SF369" s="31">
        <v>2</v>
      </c>
      <c r="SG369" s="31">
        <v>2</v>
      </c>
      <c r="SH369" s="31">
        <v>2</v>
      </c>
      <c r="SI369" s="31">
        <v>2</v>
      </c>
      <c r="SJ369" s="31">
        <v>2</v>
      </c>
      <c r="SK369" s="31">
        <v>2</v>
      </c>
      <c r="SL369" s="31">
        <v>2</v>
      </c>
      <c r="SM369" s="31" t="s">
        <v>1946</v>
      </c>
      <c r="SO369" s="31">
        <v>2</v>
      </c>
      <c r="SP369" s="31">
        <v>2</v>
      </c>
      <c r="SQ369" s="31">
        <v>2</v>
      </c>
      <c r="SR369" s="31">
        <v>1</v>
      </c>
      <c r="SS369" s="31">
        <v>1</v>
      </c>
      <c r="ST369" s="31">
        <v>2</v>
      </c>
      <c r="SU369" s="31">
        <v>2</v>
      </c>
      <c r="SV369" s="31">
        <v>1</v>
      </c>
      <c r="SW369" s="31" t="s">
        <v>1442</v>
      </c>
      <c r="SX369" s="31">
        <v>4</v>
      </c>
      <c r="SZ369" s="31">
        <v>2</v>
      </c>
      <c r="TA369" s="31">
        <v>2</v>
      </c>
      <c r="TB369" s="31">
        <v>2</v>
      </c>
      <c r="TC369" s="31">
        <v>2</v>
      </c>
      <c r="TD369" s="31">
        <v>2</v>
      </c>
      <c r="TE369" s="31">
        <v>2</v>
      </c>
      <c r="TF369" s="31">
        <v>2</v>
      </c>
      <c r="TG369" s="31">
        <v>1</v>
      </c>
      <c r="TH369" s="31" t="s">
        <v>1442</v>
      </c>
      <c r="TJ369" s="31" t="s">
        <v>1946</v>
      </c>
      <c r="TK369" s="31" t="s">
        <v>1442</v>
      </c>
      <c r="TQ369" s="31">
        <v>4</v>
      </c>
      <c r="TS369" s="31">
        <v>2</v>
      </c>
      <c r="TT369" s="31">
        <v>2</v>
      </c>
      <c r="TU369" s="31">
        <v>2</v>
      </c>
      <c r="TV369" s="31">
        <v>2</v>
      </c>
      <c r="TW369" s="31">
        <v>2</v>
      </c>
      <c r="TX369" s="31">
        <v>2</v>
      </c>
      <c r="TY369" s="31">
        <v>2</v>
      </c>
      <c r="TZ369" s="31">
        <v>1</v>
      </c>
      <c r="UA369" s="31">
        <v>1</v>
      </c>
    </row>
    <row r="370" spans="1:547" s="31" customFormat="1" ht="13.5" customHeight="1">
      <c r="A370" s="31">
        <f t="shared" si="5"/>
        <v>368</v>
      </c>
      <c r="B370" s="31">
        <v>369</v>
      </c>
      <c r="C370" s="31">
        <v>26</v>
      </c>
      <c r="D370" s="31" t="s">
        <v>1543</v>
      </c>
      <c r="E370" s="31" t="s">
        <v>1947</v>
      </c>
      <c r="H370" s="31">
        <v>42527</v>
      </c>
      <c r="I370" s="31">
        <v>16262</v>
      </c>
      <c r="J370" s="31">
        <v>2</v>
      </c>
      <c r="K370" s="31">
        <v>1</v>
      </c>
      <c r="L370" s="31">
        <v>1</v>
      </c>
      <c r="M370" s="31">
        <v>1</v>
      </c>
      <c r="N370" s="31">
        <v>1</v>
      </c>
      <c r="O370" s="31">
        <v>1</v>
      </c>
      <c r="P370" s="31">
        <v>1</v>
      </c>
      <c r="Q370" s="31">
        <v>1</v>
      </c>
      <c r="R370" s="31">
        <v>34700</v>
      </c>
      <c r="S370" s="31">
        <v>34973</v>
      </c>
      <c r="T370" s="31">
        <v>36100</v>
      </c>
      <c r="W370" s="31">
        <v>1</v>
      </c>
      <c r="X370" s="31">
        <v>2</v>
      </c>
      <c r="Y370" s="31">
        <v>2</v>
      </c>
      <c r="Z370" s="31">
        <v>2</v>
      </c>
      <c r="AA370" s="31">
        <v>2</v>
      </c>
      <c r="AB370" s="31">
        <v>2</v>
      </c>
      <c r="AC370" s="31">
        <v>2</v>
      </c>
      <c r="AD370" s="31">
        <v>1</v>
      </c>
      <c r="AE370" s="31">
        <v>3</v>
      </c>
      <c r="AF370" s="31">
        <v>1</v>
      </c>
      <c r="AG370" s="31">
        <v>3</v>
      </c>
      <c r="AH370" s="31">
        <v>2</v>
      </c>
      <c r="AI370" s="31">
        <v>6</v>
      </c>
      <c r="AJ370" s="31">
        <v>2</v>
      </c>
      <c r="AK370" s="31">
        <v>4</v>
      </c>
      <c r="AL370" s="31">
        <v>2</v>
      </c>
      <c r="AN370" s="31">
        <v>1</v>
      </c>
      <c r="AO370" s="31">
        <v>2</v>
      </c>
      <c r="AP370" s="31">
        <v>1</v>
      </c>
      <c r="AQ370" s="31">
        <v>1</v>
      </c>
      <c r="AR370" s="31">
        <v>1</v>
      </c>
      <c r="AS370" s="31">
        <v>2</v>
      </c>
      <c r="AT370" s="31">
        <v>2</v>
      </c>
      <c r="AU370" s="31">
        <v>2</v>
      </c>
      <c r="AW370" s="31">
        <v>1</v>
      </c>
      <c r="AX370" s="31">
        <v>1</v>
      </c>
      <c r="AY370" s="31">
        <v>1</v>
      </c>
      <c r="AZ370" s="31">
        <v>1</v>
      </c>
      <c r="BA370" s="31">
        <v>1</v>
      </c>
      <c r="BB370" s="31">
        <v>2</v>
      </c>
      <c r="BD370" s="31">
        <v>1</v>
      </c>
      <c r="BE370" s="31">
        <v>1</v>
      </c>
      <c r="BF370" s="31">
        <v>1</v>
      </c>
      <c r="BG370" s="31">
        <v>1</v>
      </c>
      <c r="BH370" s="31">
        <v>1</v>
      </c>
      <c r="BI370" s="31">
        <v>2</v>
      </c>
      <c r="BK370" s="31">
        <v>2</v>
      </c>
      <c r="BL370" s="31">
        <v>2</v>
      </c>
      <c r="BM370" s="31">
        <v>2</v>
      </c>
      <c r="BN370" s="31">
        <v>1</v>
      </c>
      <c r="BO370" s="31">
        <v>2</v>
      </c>
      <c r="BP370" s="31">
        <v>1</v>
      </c>
      <c r="BQ370" s="31">
        <v>1</v>
      </c>
      <c r="BT370" s="31">
        <v>2</v>
      </c>
      <c r="BU370" s="31">
        <v>2</v>
      </c>
      <c r="BV370" s="31">
        <v>2</v>
      </c>
      <c r="BW370" s="31">
        <v>2</v>
      </c>
      <c r="BX370" s="31">
        <v>2</v>
      </c>
      <c r="BY370" s="31">
        <v>1</v>
      </c>
      <c r="BZ370" s="31">
        <v>2</v>
      </c>
      <c r="CA370" s="31">
        <v>2</v>
      </c>
      <c r="CD370" s="31">
        <v>1</v>
      </c>
      <c r="CH370" s="31">
        <v>1</v>
      </c>
      <c r="CM370" s="31">
        <v>9</v>
      </c>
      <c r="CN370" s="31">
        <v>15</v>
      </c>
      <c r="CO370" s="31">
        <v>4</v>
      </c>
      <c r="CP370" s="31">
        <v>10</v>
      </c>
      <c r="CQ370" s="31">
        <v>1</v>
      </c>
      <c r="CR370" s="31">
        <v>27</v>
      </c>
      <c r="DA370" s="31">
        <v>2</v>
      </c>
      <c r="DB370" s="31">
        <v>4</v>
      </c>
      <c r="DC370" s="31">
        <v>96</v>
      </c>
      <c r="DD370" s="31">
        <v>1</v>
      </c>
      <c r="DE370" s="31">
        <v>84</v>
      </c>
      <c r="DF370" s="31">
        <v>2</v>
      </c>
      <c r="DG370" s="31">
        <v>4</v>
      </c>
      <c r="DH370" s="31">
        <v>3</v>
      </c>
      <c r="DI370" s="31">
        <v>0</v>
      </c>
      <c r="DJ370" s="31">
        <v>0</v>
      </c>
      <c r="DK370" s="31">
        <v>0</v>
      </c>
      <c r="DL370" s="31">
        <v>0</v>
      </c>
      <c r="DM370" s="31">
        <v>0</v>
      </c>
      <c r="DN370" s="31">
        <v>0</v>
      </c>
      <c r="DO370" s="31">
        <v>4</v>
      </c>
      <c r="DP370" s="31">
        <v>2</v>
      </c>
      <c r="DQ370" s="31">
        <v>2</v>
      </c>
      <c r="DR370" s="31">
        <v>17</v>
      </c>
      <c r="DS370" s="31">
        <v>0.12055225501469199</v>
      </c>
      <c r="FK370" s="31">
        <v>2</v>
      </c>
      <c r="FL370" s="31">
        <v>2</v>
      </c>
      <c r="FM370" s="31">
        <v>2</v>
      </c>
      <c r="FN370" s="31">
        <v>2</v>
      </c>
      <c r="FO370" s="31">
        <v>2</v>
      </c>
      <c r="FP370" s="31">
        <v>2</v>
      </c>
      <c r="FQ370" s="31">
        <v>2</v>
      </c>
      <c r="FR370" s="31">
        <v>2</v>
      </c>
      <c r="FS370" s="31">
        <v>4</v>
      </c>
      <c r="FT370" s="31">
        <v>2</v>
      </c>
      <c r="FU370" s="31">
        <v>2</v>
      </c>
      <c r="FV370" s="31">
        <v>2</v>
      </c>
      <c r="FW370" s="31">
        <v>1</v>
      </c>
      <c r="FX370" s="31">
        <v>1</v>
      </c>
      <c r="FY370" s="31">
        <v>2</v>
      </c>
      <c r="GA370" s="31">
        <v>2</v>
      </c>
      <c r="GB370" s="31">
        <v>2</v>
      </c>
      <c r="GC370" s="31">
        <v>2</v>
      </c>
      <c r="GE370" s="31">
        <v>2</v>
      </c>
      <c r="GH370" s="31">
        <v>2</v>
      </c>
      <c r="GJ370" s="31">
        <v>2</v>
      </c>
      <c r="GL370" s="31">
        <v>1</v>
      </c>
      <c r="GM370" s="31">
        <v>36100</v>
      </c>
      <c r="GO370" s="31">
        <v>2</v>
      </c>
      <c r="GQ370" s="31">
        <v>2</v>
      </c>
      <c r="GS370" s="31">
        <v>2</v>
      </c>
      <c r="GU370" s="31">
        <v>2</v>
      </c>
      <c r="GW370" s="31">
        <v>2</v>
      </c>
      <c r="GY370" s="31">
        <v>2</v>
      </c>
      <c r="HA370" s="31">
        <v>2</v>
      </c>
      <c r="HB370" s="31" t="s">
        <v>356</v>
      </c>
      <c r="HC370" s="31" t="s">
        <v>1758</v>
      </c>
      <c r="HD370" s="31" t="s">
        <v>355</v>
      </c>
      <c r="HE370" s="31" t="s">
        <v>1948</v>
      </c>
      <c r="HF370" s="31" t="s">
        <v>1949</v>
      </c>
      <c r="HM370" s="31">
        <v>2</v>
      </c>
      <c r="HP370" s="31">
        <v>2</v>
      </c>
      <c r="HQ370" s="31">
        <v>2</v>
      </c>
      <c r="HR370" s="31">
        <v>2</v>
      </c>
      <c r="HS370" s="31">
        <v>2</v>
      </c>
      <c r="HT370" s="31">
        <v>2</v>
      </c>
      <c r="HU370" s="31">
        <v>2</v>
      </c>
      <c r="HV370" s="31">
        <v>2</v>
      </c>
      <c r="HZ370" s="31">
        <v>2</v>
      </c>
      <c r="IA370" s="31">
        <v>2</v>
      </c>
      <c r="IB370" s="31">
        <v>2</v>
      </c>
      <c r="IC370" s="31">
        <v>2</v>
      </c>
      <c r="ID370" s="31">
        <v>2</v>
      </c>
      <c r="IE370" s="31">
        <v>2</v>
      </c>
      <c r="IF370" s="31">
        <v>2</v>
      </c>
      <c r="IJ370" s="31">
        <v>2</v>
      </c>
      <c r="IK370" s="31">
        <v>2</v>
      </c>
      <c r="IL370" s="31">
        <v>2</v>
      </c>
      <c r="IM370" s="31">
        <v>2</v>
      </c>
      <c r="IN370" s="31">
        <v>2</v>
      </c>
      <c r="IO370" s="31">
        <v>2</v>
      </c>
      <c r="IP370" s="31">
        <v>2</v>
      </c>
      <c r="IT370" s="31">
        <v>2</v>
      </c>
      <c r="IU370" s="31">
        <v>2</v>
      </c>
      <c r="IV370" s="31">
        <v>2</v>
      </c>
      <c r="IW370" s="31">
        <v>2</v>
      </c>
      <c r="IX370" s="31">
        <v>2</v>
      </c>
      <c r="IY370" s="31">
        <v>2</v>
      </c>
      <c r="IZ370" s="31">
        <v>2</v>
      </c>
      <c r="JD370" s="31">
        <v>2</v>
      </c>
      <c r="JE370" s="31">
        <v>2</v>
      </c>
      <c r="JF370" s="31">
        <v>2</v>
      </c>
      <c r="JG370" s="31">
        <v>2</v>
      </c>
      <c r="JH370" s="31">
        <v>2</v>
      </c>
      <c r="JI370" s="31">
        <v>2</v>
      </c>
      <c r="JJ370" s="31">
        <v>2</v>
      </c>
      <c r="JZ370" s="31">
        <v>2</v>
      </c>
      <c r="KA370" s="31" t="s">
        <v>1647</v>
      </c>
      <c r="KB370" s="31">
        <v>90</v>
      </c>
      <c r="KC370" s="31">
        <v>2</v>
      </c>
      <c r="KD370" s="31" t="s">
        <v>1647</v>
      </c>
      <c r="KE370" s="31">
        <v>89</v>
      </c>
      <c r="LA370" s="31" t="s">
        <v>374</v>
      </c>
      <c r="LB370" s="31" t="s">
        <v>1449</v>
      </c>
      <c r="LC370" s="31">
        <v>2</v>
      </c>
      <c r="LE370" s="31" t="s">
        <v>370</v>
      </c>
      <c r="LF370" s="31">
        <v>2</v>
      </c>
      <c r="LG370" s="31">
        <v>2</v>
      </c>
      <c r="LH370" s="31">
        <v>1</v>
      </c>
      <c r="LI370" s="31">
        <v>2</v>
      </c>
      <c r="LK370" s="31">
        <v>2</v>
      </c>
      <c r="LM370" s="31">
        <v>2</v>
      </c>
      <c r="LO370" s="31">
        <v>2</v>
      </c>
      <c r="LQ370" s="31">
        <v>2</v>
      </c>
      <c r="LS370" s="31">
        <v>2</v>
      </c>
      <c r="LU370" s="31">
        <v>2</v>
      </c>
      <c r="LW370" s="31">
        <v>2</v>
      </c>
      <c r="LY370" s="31">
        <v>2</v>
      </c>
      <c r="MA370" s="31">
        <v>2</v>
      </c>
      <c r="MC370" s="31">
        <v>2</v>
      </c>
      <c r="ME370" s="31">
        <v>2</v>
      </c>
      <c r="MG370" s="31">
        <v>2</v>
      </c>
      <c r="MI370" s="31">
        <v>2</v>
      </c>
      <c r="MK370" s="31">
        <v>2</v>
      </c>
      <c r="MM370" s="31">
        <v>2</v>
      </c>
      <c r="MO370" s="31">
        <v>2</v>
      </c>
      <c r="MQ370" s="31">
        <v>2</v>
      </c>
      <c r="MS370" s="31">
        <v>2</v>
      </c>
      <c r="MU370" s="31">
        <v>2</v>
      </c>
      <c r="MW370" s="31">
        <v>2</v>
      </c>
      <c r="MY370" s="31" t="s">
        <v>355</v>
      </c>
      <c r="NA370" s="31">
        <v>2</v>
      </c>
      <c r="NC370" s="31">
        <v>2</v>
      </c>
      <c r="NE370" s="31">
        <v>2</v>
      </c>
      <c r="NG370" s="31">
        <v>2</v>
      </c>
      <c r="NI370" s="31">
        <v>2</v>
      </c>
      <c r="NK370" s="31">
        <v>2</v>
      </c>
      <c r="NM370" s="31">
        <v>2</v>
      </c>
      <c r="NO370" s="31">
        <v>2</v>
      </c>
      <c r="NQ370" s="31">
        <v>2</v>
      </c>
      <c r="NS370" s="31">
        <v>2</v>
      </c>
      <c r="NU370" s="31">
        <v>2</v>
      </c>
      <c r="NW370" s="31">
        <v>2</v>
      </c>
      <c r="NY370" s="31">
        <v>2</v>
      </c>
      <c r="OA370" s="31">
        <v>2</v>
      </c>
      <c r="OC370" s="31">
        <v>2</v>
      </c>
      <c r="OE370" s="31">
        <v>2</v>
      </c>
      <c r="OG370" s="31">
        <v>2</v>
      </c>
      <c r="OI370" s="31">
        <v>2</v>
      </c>
      <c r="OK370" s="31">
        <v>2</v>
      </c>
      <c r="OM370" s="31">
        <v>2</v>
      </c>
      <c r="OO370" s="31">
        <v>2</v>
      </c>
      <c r="OQ370" s="31" t="s">
        <v>355</v>
      </c>
      <c r="OS370" s="31">
        <v>2</v>
      </c>
      <c r="OU370" s="31">
        <v>2</v>
      </c>
      <c r="OW370" s="31">
        <v>2</v>
      </c>
      <c r="OY370" s="31">
        <v>1</v>
      </c>
      <c r="OZ370" s="31">
        <v>10</v>
      </c>
      <c r="PA370" s="31">
        <v>2</v>
      </c>
      <c r="PC370" s="31">
        <v>2</v>
      </c>
      <c r="PE370" s="31">
        <v>1</v>
      </c>
      <c r="PF370" s="31">
        <v>10</v>
      </c>
      <c r="PG370" s="31">
        <v>2</v>
      </c>
      <c r="PI370" s="31">
        <v>2</v>
      </c>
      <c r="PK370" s="31">
        <v>2</v>
      </c>
      <c r="PM370" s="31">
        <v>2</v>
      </c>
      <c r="PO370" s="31">
        <v>2</v>
      </c>
      <c r="PQ370" s="31">
        <v>2</v>
      </c>
      <c r="PS370" s="31">
        <v>2</v>
      </c>
      <c r="PU370" s="31">
        <v>2</v>
      </c>
      <c r="PW370" s="31">
        <v>2</v>
      </c>
      <c r="PY370" s="31">
        <v>2</v>
      </c>
      <c r="QA370" s="31">
        <v>2</v>
      </c>
      <c r="QC370" s="31">
        <v>2</v>
      </c>
      <c r="QE370" s="31">
        <v>2</v>
      </c>
      <c r="QG370" s="31">
        <v>2</v>
      </c>
      <c r="QI370" s="31" t="s">
        <v>355</v>
      </c>
      <c r="QK370" s="31">
        <v>1</v>
      </c>
      <c r="QL370" s="31">
        <v>2</v>
      </c>
      <c r="QM370" s="31">
        <v>2</v>
      </c>
      <c r="QN370" s="31">
        <v>2</v>
      </c>
      <c r="QO370" s="31">
        <v>2</v>
      </c>
      <c r="QP370" s="31">
        <v>2</v>
      </c>
      <c r="QQ370" s="31">
        <v>2</v>
      </c>
      <c r="QR370" s="31">
        <v>2</v>
      </c>
      <c r="QS370" s="31">
        <v>2</v>
      </c>
      <c r="QT370" s="31">
        <v>2</v>
      </c>
      <c r="QU370" s="31">
        <v>2</v>
      </c>
      <c r="QV370" s="31">
        <v>2</v>
      </c>
      <c r="QW370" s="31">
        <v>2</v>
      </c>
      <c r="QX370" s="31">
        <v>2</v>
      </c>
      <c r="QY370" s="31">
        <v>2</v>
      </c>
      <c r="QZ370" s="31">
        <v>2</v>
      </c>
      <c r="RA370" s="31">
        <v>2</v>
      </c>
      <c r="RB370" s="31">
        <v>2</v>
      </c>
      <c r="RC370" s="31">
        <v>2</v>
      </c>
      <c r="RD370" s="31">
        <v>2</v>
      </c>
      <c r="RE370" s="31">
        <v>2</v>
      </c>
      <c r="RF370" s="31">
        <v>2</v>
      </c>
      <c r="RG370" s="31">
        <v>2</v>
      </c>
      <c r="RH370" s="31">
        <v>2</v>
      </c>
      <c r="RI370" s="31">
        <v>2</v>
      </c>
      <c r="RJ370" s="31">
        <v>2</v>
      </c>
      <c r="RK370" s="31">
        <v>2</v>
      </c>
      <c r="RL370" s="31">
        <v>2</v>
      </c>
      <c r="RM370" s="31">
        <v>2</v>
      </c>
      <c r="RN370" s="31">
        <v>2</v>
      </c>
      <c r="RO370" s="31">
        <v>2</v>
      </c>
      <c r="RP370" s="31">
        <v>2</v>
      </c>
      <c r="RQ370" s="31">
        <v>2</v>
      </c>
      <c r="RR370" s="31">
        <v>2</v>
      </c>
      <c r="RS370" s="31">
        <v>2</v>
      </c>
      <c r="RT370" s="31" t="s">
        <v>362</v>
      </c>
      <c r="RU370" s="31" t="s">
        <v>1950</v>
      </c>
      <c r="RX370" s="31">
        <v>5</v>
      </c>
      <c r="RY370" s="31">
        <v>2</v>
      </c>
      <c r="RZ370" s="31">
        <v>2</v>
      </c>
      <c r="SA370" s="31">
        <v>2</v>
      </c>
      <c r="SB370" s="31">
        <v>2</v>
      </c>
      <c r="SC370" s="31">
        <v>2</v>
      </c>
      <c r="SD370" s="31">
        <v>5</v>
      </c>
      <c r="SE370" s="31">
        <v>2</v>
      </c>
      <c r="SF370" s="31">
        <v>2</v>
      </c>
      <c r="SG370" s="31">
        <v>2</v>
      </c>
      <c r="SH370" s="31">
        <v>2</v>
      </c>
      <c r="SI370" s="31">
        <v>2</v>
      </c>
      <c r="SJ370" s="31">
        <v>2</v>
      </c>
      <c r="SK370" s="31">
        <v>2</v>
      </c>
      <c r="SL370" s="31">
        <v>2</v>
      </c>
      <c r="SM370" s="31" t="s">
        <v>1550</v>
      </c>
      <c r="SO370" s="31">
        <v>2</v>
      </c>
      <c r="SP370" s="31">
        <v>2</v>
      </c>
      <c r="SQ370" s="31">
        <v>2</v>
      </c>
      <c r="SR370" s="31">
        <v>2</v>
      </c>
      <c r="SS370" s="31">
        <v>2</v>
      </c>
      <c r="ST370" s="31">
        <v>2</v>
      </c>
      <c r="SU370" s="31">
        <v>2</v>
      </c>
      <c r="SV370" s="31">
        <v>2</v>
      </c>
      <c r="SW370" s="31" t="s">
        <v>1442</v>
      </c>
      <c r="SX370" s="31">
        <v>37</v>
      </c>
      <c r="SZ370" s="31">
        <v>2</v>
      </c>
      <c r="TA370" s="31">
        <v>2</v>
      </c>
      <c r="TB370" s="31">
        <v>1</v>
      </c>
      <c r="TC370" s="31">
        <v>2</v>
      </c>
      <c r="TD370" s="31">
        <v>2</v>
      </c>
      <c r="TE370" s="31">
        <v>2</v>
      </c>
      <c r="TF370" s="31">
        <v>2</v>
      </c>
      <c r="TG370" s="31">
        <v>1</v>
      </c>
      <c r="TH370" s="31" t="s">
        <v>1442</v>
      </c>
      <c r="TJ370" s="31" t="s">
        <v>1550</v>
      </c>
      <c r="TK370" s="31" t="s">
        <v>1442</v>
      </c>
      <c r="TQ370" s="31">
        <v>37</v>
      </c>
      <c r="TS370" s="31">
        <v>2</v>
      </c>
      <c r="TT370" s="31">
        <v>2</v>
      </c>
      <c r="TU370" s="31">
        <v>1</v>
      </c>
      <c r="TV370" s="31">
        <v>2</v>
      </c>
      <c r="TW370" s="31">
        <v>2</v>
      </c>
      <c r="TX370" s="31">
        <v>2</v>
      </c>
      <c r="TY370" s="31">
        <v>2</v>
      </c>
      <c r="TZ370" s="31">
        <v>1</v>
      </c>
      <c r="UA370" s="31">
        <v>1</v>
      </c>
    </row>
    <row r="371" spans="1:547" s="31" customFormat="1" ht="13.5" customHeight="1">
      <c r="A371" s="31">
        <f t="shared" si="5"/>
        <v>369</v>
      </c>
      <c r="B371" s="31">
        <v>370</v>
      </c>
      <c r="C371" s="31">
        <v>27</v>
      </c>
      <c r="D371" s="31" t="s">
        <v>1543</v>
      </c>
      <c r="E371" s="31" t="s">
        <v>1951</v>
      </c>
      <c r="H371" s="31">
        <v>42536</v>
      </c>
      <c r="I371" s="31">
        <v>19823</v>
      </c>
      <c r="J371" s="31">
        <v>1</v>
      </c>
      <c r="K371" s="31">
        <v>1</v>
      </c>
      <c r="L371" s="31">
        <v>2</v>
      </c>
      <c r="M371" s="31">
        <v>1</v>
      </c>
      <c r="N371" s="31">
        <v>2</v>
      </c>
      <c r="O371" s="31">
        <v>1</v>
      </c>
      <c r="P371" s="31">
        <v>2</v>
      </c>
      <c r="Q371" s="31">
        <v>1</v>
      </c>
      <c r="R371" s="31">
        <v>39539</v>
      </c>
      <c r="S371" s="31">
        <v>39539</v>
      </c>
      <c r="T371" s="31">
        <v>40461</v>
      </c>
      <c r="W371" s="31">
        <v>1</v>
      </c>
      <c r="X371" s="31">
        <v>2</v>
      </c>
      <c r="Y371" s="31">
        <v>2</v>
      </c>
      <c r="Z371" s="31">
        <v>2</v>
      </c>
      <c r="AA371" s="31">
        <v>2</v>
      </c>
      <c r="AB371" s="31">
        <v>2</v>
      </c>
      <c r="AC371" s="31">
        <v>2</v>
      </c>
      <c r="AD371" s="31">
        <v>2</v>
      </c>
      <c r="AE371" s="31">
        <v>2</v>
      </c>
      <c r="AF371" s="31">
        <v>2</v>
      </c>
      <c r="AG371" s="31">
        <v>1</v>
      </c>
      <c r="AH371" s="31">
        <v>2</v>
      </c>
      <c r="AI371" s="31">
        <v>6</v>
      </c>
      <c r="AJ371" s="31">
        <v>2</v>
      </c>
      <c r="AK371" s="31">
        <v>4</v>
      </c>
      <c r="AL371" s="31">
        <v>2</v>
      </c>
      <c r="AN371" s="31">
        <v>2</v>
      </c>
      <c r="AO371" s="31">
        <v>2</v>
      </c>
      <c r="AP371" s="31">
        <v>1</v>
      </c>
      <c r="AQ371" s="31">
        <v>1</v>
      </c>
      <c r="AR371" s="31">
        <v>1</v>
      </c>
      <c r="AS371" s="31">
        <v>2</v>
      </c>
      <c r="AT371" s="31">
        <v>2</v>
      </c>
      <c r="AU371" s="31">
        <v>2</v>
      </c>
      <c r="AW371" s="31">
        <v>1</v>
      </c>
      <c r="AX371" s="31">
        <v>1</v>
      </c>
      <c r="AY371" s="31">
        <v>2</v>
      </c>
      <c r="AZ371" s="31">
        <v>1</v>
      </c>
      <c r="BA371" s="31">
        <v>1</v>
      </c>
      <c r="BB371" s="31">
        <v>2</v>
      </c>
      <c r="BD371" s="31">
        <v>1</v>
      </c>
      <c r="BE371" s="31">
        <v>2</v>
      </c>
      <c r="BF371" s="31">
        <v>2</v>
      </c>
      <c r="BG371" s="31">
        <v>1</v>
      </c>
      <c r="BH371" s="31">
        <v>1</v>
      </c>
      <c r="BI371" s="31">
        <v>2</v>
      </c>
      <c r="BK371" s="31">
        <v>2</v>
      </c>
      <c r="BL371" s="31">
        <v>2</v>
      </c>
      <c r="BM371" s="31">
        <v>2</v>
      </c>
      <c r="BN371" s="31">
        <v>2</v>
      </c>
      <c r="BO371" s="31">
        <v>2</v>
      </c>
      <c r="BP371" s="31">
        <v>2</v>
      </c>
      <c r="BQ371" s="31">
        <v>1</v>
      </c>
      <c r="BT371" s="31">
        <v>2</v>
      </c>
      <c r="BU371" s="31">
        <v>2</v>
      </c>
      <c r="BV371" s="31">
        <v>2</v>
      </c>
      <c r="BW371" s="31">
        <v>2</v>
      </c>
      <c r="BX371" s="31">
        <v>2</v>
      </c>
      <c r="BY371" s="31">
        <v>1</v>
      </c>
      <c r="BZ371" s="31">
        <v>2</v>
      </c>
      <c r="CA371" s="31">
        <v>2</v>
      </c>
      <c r="CB371" s="31">
        <v>2</v>
      </c>
      <c r="CC371" s="31">
        <v>2</v>
      </c>
      <c r="CD371" s="31">
        <v>1</v>
      </c>
      <c r="CH371" s="31">
        <v>1</v>
      </c>
      <c r="CM371" s="31">
        <v>5</v>
      </c>
      <c r="CN371" s="31">
        <v>7</v>
      </c>
      <c r="CO371" s="31">
        <v>17</v>
      </c>
      <c r="CP371" s="31">
        <v>11</v>
      </c>
      <c r="CQ371" s="31">
        <v>1</v>
      </c>
      <c r="DA371" s="31">
        <v>2</v>
      </c>
      <c r="DB371" s="31">
        <v>4</v>
      </c>
      <c r="DC371" s="31">
        <v>84</v>
      </c>
      <c r="DD371" s="31">
        <v>1</v>
      </c>
      <c r="DF371" s="31">
        <v>3</v>
      </c>
      <c r="DG371" s="31">
        <v>3</v>
      </c>
      <c r="DH371" s="31">
        <v>3</v>
      </c>
      <c r="DI371" s="31">
        <v>3</v>
      </c>
      <c r="DJ371" s="31">
        <v>1</v>
      </c>
      <c r="DK371" s="31">
        <v>2</v>
      </c>
      <c r="DL371" s="31">
        <v>4</v>
      </c>
      <c r="DM371" s="31">
        <v>3</v>
      </c>
      <c r="DN371" s="31">
        <v>2</v>
      </c>
      <c r="DO371" s="31">
        <v>4</v>
      </c>
      <c r="DP371" s="31">
        <v>2</v>
      </c>
      <c r="DQ371" s="31">
        <v>4</v>
      </c>
      <c r="DR371" s="31">
        <v>34</v>
      </c>
      <c r="DS371" s="31">
        <v>0.14218385051718299</v>
      </c>
      <c r="EZ371" s="31">
        <v>1</v>
      </c>
      <c r="FA371" s="31">
        <v>1</v>
      </c>
      <c r="FB371" s="31">
        <v>1</v>
      </c>
      <c r="FC371" s="31">
        <v>1</v>
      </c>
      <c r="FD371" s="31">
        <v>70</v>
      </c>
      <c r="FE371" s="31">
        <v>67</v>
      </c>
      <c r="FF371" s="31">
        <v>0.29499999999999899</v>
      </c>
      <c r="FG371" s="31">
        <v>0.53</v>
      </c>
      <c r="FK371" s="31">
        <v>2</v>
      </c>
      <c r="FL371" s="31">
        <v>2</v>
      </c>
      <c r="FM371" s="31">
        <v>2</v>
      </c>
      <c r="FN371" s="31">
        <v>2</v>
      </c>
      <c r="FO371" s="31">
        <v>2</v>
      </c>
      <c r="FP371" s="31">
        <v>2</v>
      </c>
      <c r="FQ371" s="31">
        <v>2</v>
      </c>
      <c r="FR371" s="31">
        <v>2</v>
      </c>
      <c r="FS371" s="31">
        <v>4</v>
      </c>
      <c r="FT371" s="31">
        <v>2</v>
      </c>
      <c r="FU371" s="31">
        <v>2</v>
      </c>
      <c r="FV371" s="31">
        <v>2</v>
      </c>
      <c r="FW371" s="31">
        <v>1</v>
      </c>
      <c r="FX371" s="31">
        <v>1</v>
      </c>
      <c r="FY371" s="31">
        <v>2</v>
      </c>
      <c r="GA371" s="31">
        <v>2</v>
      </c>
      <c r="GB371" s="31">
        <v>2</v>
      </c>
      <c r="GC371" s="31">
        <v>2</v>
      </c>
      <c r="GE371" s="31">
        <v>2</v>
      </c>
      <c r="GH371" s="31">
        <v>2</v>
      </c>
      <c r="GJ371" s="31">
        <v>2</v>
      </c>
      <c r="GL371" s="31">
        <v>1</v>
      </c>
      <c r="GM371" s="31">
        <v>40452</v>
      </c>
      <c r="GO371" s="31">
        <v>2</v>
      </c>
      <c r="GQ371" s="31">
        <v>2</v>
      </c>
      <c r="GS371" s="31">
        <v>1</v>
      </c>
      <c r="GU371" s="31">
        <v>2</v>
      </c>
      <c r="GW371" s="31">
        <v>2</v>
      </c>
      <c r="GY371" s="31">
        <v>2</v>
      </c>
      <c r="HA371" s="31">
        <v>2</v>
      </c>
      <c r="HB371" s="31" t="s">
        <v>355</v>
      </c>
      <c r="HM371" s="31">
        <v>2</v>
      </c>
      <c r="HP371" s="31">
        <v>2</v>
      </c>
      <c r="HQ371" s="31">
        <v>2</v>
      </c>
      <c r="HR371" s="31">
        <v>2</v>
      </c>
      <c r="HS371" s="31">
        <v>2</v>
      </c>
      <c r="HT371" s="31">
        <v>2</v>
      </c>
      <c r="HU371" s="31">
        <v>2</v>
      </c>
      <c r="HV371" s="31">
        <v>2</v>
      </c>
      <c r="HZ371" s="31">
        <v>2</v>
      </c>
      <c r="IA371" s="31">
        <v>2</v>
      </c>
      <c r="IB371" s="31">
        <v>2</v>
      </c>
      <c r="IC371" s="31">
        <v>2</v>
      </c>
      <c r="ID371" s="31">
        <v>2</v>
      </c>
      <c r="IE371" s="31">
        <v>2</v>
      </c>
      <c r="IF371" s="31">
        <v>2</v>
      </c>
      <c r="IJ371" s="31">
        <v>2</v>
      </c>
      <c r="IK371" s="31">
        <v>2</v>
      </c>
      <c r="IL371" s="31">
        <v>2</v>
      </c>
      <c r="IM371" s="31">
        <v>2</v>
      </c>
      <c r="IN371" s="31">
        <v>2</v>
      </c>
      <c r="IO371" s="31">
        <v>2</v>
      </c>
      <c r="IP371" s="31">
        <v>2</v>
      </c>
      <c r="IT371" s="31">
        <v>2</v>
      </c>
      <c r="IU371" s="31">
        <v>2</v>
      </c>
      <c r="IV371" s="31">
        <v>2</v>
      </c>
      <c r="IW371" s="31">
        <v>2</v>
      </c>
      <c r="IX371" s="31">
        <v>2</v>
      </c>
      <c r="IY371" s="31">
        <v>2</v>
      </c>
      <c r="IZ371" s="31">
        <v>2</v>
      </c>
      <c r="JD371" s="31">
        <v>2</v>
      </c>
      <c r="JE371" s="31">
        <v>2</v>
      </c>
      <c r="JF371" s="31">
        <v>2</v>
      </c>
      <c r="JG371" s="31">
        <v>2</v>
      </c>
      <c r="JH371" s="31">
        <v>2</v>
      </c>
      <c r="JI371" s="31">
        <v>2</v>
      </c>
      <c r="JJ371" s="31">
        <v>2</v>
      </c>
      <c r="JZ371" s="31">
        <v>2</v>
      </c>
      <c r="KA371" s="31" t="s">
        <v>1952</v>
      </c>
      <c r="KB371" s="31">
        <v>82</v>
      </c>
      <c r="KC371" s="31">
        <v>2</v>
      </c>
      <c r="KD371" s="31" t="s">
        <v>1953</v>
      </c>
      <c r="LA371" s="31" t="s">
        <v>1954</v>
      </c>
      <c r="LB371" s="31" t="s">
        <v>1955</v>
      </c>
      <c r="LC371" s="31">
        <v>2</v>
      </c>
      <c r="LE371" s="31" t="s">
        <v>374</v>
      </c>
      <c r="LF371" s="31">
        <v>2</v>
      </c>
      <c r="LG371" s="31">
        <v>2</v>
      </c>
      <c r="LH371" s="31">
        <v>2</v>
      </c>
      <c r="LI371" s="31">
        <v>2</v>
      </c>
      <c r="LK371" s="31">
        <v>2</v>
      </c>
      <c r="LM371" s="31">
        <v>2</v>
      </c>
      <c r="LO371" s="31">
        <v>2</v>
      </c>
      <c r="LQ371" s="31">
        <v>2</v>
      </c>
      <c r="LS371" s="31">
        <v>2</v>
      </c>
      <c r="LU371" s="31">
        <v>2</v>
      </c>
      <c r="LW371" s="31">
        <v>2</v>
      </c>
      <c r="LY371" s="31">
        <v>2</v>
      </c>
      <c r="MA371" s="31">
        <v>2</v>
      </c>
      <c r="MC371" s="31">
        <v>2</v>
      </c>
      <c r="ME371" s="31">
        <v>2</v>
      </c>
      <c r="MG371" s="31">
        <v>2</v>
      </c>
      <c r="MI371" s="31">
        <v>2</v>
      </c>
      <c r="MK371" s="31">
        <v>2</v>
      </c>
      <c r="MM371" s="31">
        <v>2</v>
      </c>
      <c r="MO371" s="31">
        <v>2</v>
      </c>
      <c r="MQ371" s="31">
        <v>2</v>
      </c>
      <c r="MS371" s="31">
        <v>2</v>
      </c>
      <c r="MU371" s="31">
        <v>2</v>
      </c>
      <c r="MW371" s="31">
        <v>2</v>
      </c>
      <c r="MY371" s="31" t="s">
        <v>355</v>
      </c>
      <c r="NA371" s="31">
        <v>2</v>
      </c>
      <c r="NC371" s="31">
        <v>2</v>
      </c>
      <c r="NE371" s="31">
        <v>2</v>
      </c>
      <c r="NG371" s="31">
        <v>2</v>
      </c>
      <c r="NI371" s="31">
        <v>2</v>
      </c>
      <c r="NK371" s="31">
        <v>2</v>
      </c>
      <c r="NM371" s="31">
        <v>2</v>
      </c>
      <c r="NO371" s="31">
        <v>2</v>
      </c>
      <c r="NQ371" s="31">
        <v>2</v>
      </c>
      <c r="NS371" s="31">
        <v>2</v>
      </c>
      <c r="NU371" s="31">
        <v>2</v>
      </c>
      <c r="NW371" s="31">
        <v>2</v>
      </c>
      <c r="NY371" s="31">
        <v>2</v>
      </c>
      <c r="OA371" s="31">
        <v>2</v>
      </c>
      <c r="OC371" s="31">
        <v>2</v>
      </c>
      <c r="OE371" s="31">
        <v>2</v>
      </c>
      <c r="OG371" s="31">
        <v>2</v>
      </c>
      <c r="OI371" s="31">
        <v>2</v>
      </c>
      <c r="OK371" s="31">
        <v>2</v>
      </c>
      <c r="OM371" s="31">
        <v>2</v>
      </c>
      <c r="OO371" s="31">
        <v>2</v>
      </c>
      <c r="OQ371" s="31" t="s">
        <v>355</v>
      </c>
      <c r="OS371" s="31">
        <v>2</v>
      </c>
      <c r="OU371" s="31">
        <v>2</v>
      </c>
      <c r="OW371" s="31">
        <v>2</v>
      </c>
      <c r="OY371" s="31">
        <v>2</v>
      </c>
      <c r="PA371" s="31">
        <v>2</v>
      </c>
      <c r="PC371" s="31">
        <v>2</v>
      </c>
      <c r="PE371" s="31">
        <v>2</v>
      </c>
      <c r="PG371" s="31">
        <v>2</v>
      </c>
      <c r="PI371" s="31">
        <v>2</v>
      </c>
      <c r="PK371" s="31">
        <v>2</v>
      </c>
      <c r="PM371" s="31">
        <v>2</v>
      </c>
      <c r="PO371" s="31">
        <v>2</v>
      </c>
      <c r="PQ371" s="31">
        <v>2</v>
      </c>
      <c r="PS371" s="31">
        <v>2</v>
      </c>
      <c r="PU371" s="31">
        <v>2</v>
      </c>
      <c r="PW371" s="31">
        <v>2</v>
      </c>
      <c r="PY371" s="31">
        <v>2</v>
      </c>
      <c r="QA371" s="31">
        <v>2</v>
      </c>
      <c r="QC371" s="31">
        <v>2</v>
      </c>
      <c r="QE371" s="31">
        <v>2</v>
      </c>
      <c r="QG371" s="31">
        <v>2</v>
      </c>
      <c r="QI371" s="31" t="s">
        <v>355</v>
      </c>
      <c r="QK371" s="31">
        <v>1</v>
      </c>
      <c r="QL371" s="31">
        <v>2</v>
      </c>
      <c r="QM371" s="31">
        <v>2</v>
      </c>
      <c r="QN371" s="31">
        <v>2</v>
      </c>
      <c r="QO371" s="31">
        <v>2</v>
      </c>
      <c r="QP371" s="31">
        <v>2</v>
      </c>
      <c r="QQ371" s="31">
        <v>2</v>
      </c>
      <c r="QR371" s="31">
        <v>2</v>
      </c>
      <c r="QS371" s="31">
        <v>2</v>
      </c>
      <c r="QT371" s="31">
        <v>2</v>
      </c>
      <c r="QU371" s="31">
        <v>2</v>
      </c>
      <c r="QV371" s="31">
        <v>2</v>
      </c>
      <c r="QW371" s="31">
        <v>2</v>
      </c>
      <c r="QX371" s="31">
        <v>2</v>
      </c>
      <c r="QY371" s="31">
        <v>2</v>
      </c>
      <c r="QZ371" s="31">
        <v>2</v>
      </c>
      <c r="RA371" s="31">
        <v>2</v>
      </c>
      <c r="RB371" s="31">
        <v>2</v>
      </c>
      <c r="RC371" s="31">
        <v>2</v>
      </c>
      <c r="RD371" s="31">
        <v>2</v>
      </c>
      <c r="RE371" s="31">
        <v>2</v>
      </c>
      <c r="RF371" s="31">
        <v>2</v>
      </c>
      <c r="RG371" s="31">
        <v>2</v>
      </c>
      <c r="RH371" s="31">
        <v>2</v>
      </c>
      <c r="RI371" s="31">
        <v>2</v>
      </c>
      <c r="RJ371" s="31">
        <v>2</v>
      </c>
      <c r="RK371" s="31">
        <v>2</v>
      </c>
      <c r="RL371" s="31">
        <v>2</v>
      </c>
      <c r="RM371" s="31">
        <v>2</v>
      </c>
      <c r="RN371" s="31">
        <v>1</v>
      </c>
      <c r="RO371" s="31">
        <v>1</v>
      </c>
      <c r="RP371" s="31">
        <v>2</v>
      </c>
      <c r="RQ371" s="31">
        <v>2</v>
      </c>
      <c r="RR371" s="31">
        <v>2</v>
      </c>
      <c r="RS371" s="31">
        <v>2</v>
      </c>
      <c r="RT371" s="31" t="s">
        <v>1956</v>
      </c>
      <c r="RU371" s="31" t="s">
        <v>1956</v>
      </c>
      <c r="RV371" s="31" t="s">
        <v>1957</v>
      </c>
      <c r="RW371" s="31" t="s">
        <v>1957</v>
      </c>
      <c r="RX371" s="31">
        <v>5</v>
      </c>
      <c r="RY371" s="31">
        <v>2</v>
      </c>
      <c r="RZ371" s="31">
        <v>2</v>
      </c>
      <c r="SA371" s="31">
        <v>2</v>
      </c>
      <c r="SB371" s="31">
        <v>2</v>
      </c>
      <c r="SC371" s="31">
        <v>2</v>
      </c>
      <c r="SD371" s="31">
        <v>5</v>
      </c>
      <c r="SE371" s="31">
        <v>2</v>
      </c>
      <c r="SF371" s="31">
        <v>2</v>
      </c>
      <c r="SG371" s="31">
        <v>2</v>
      </c>
      <c r="SH371" s="31">
        <v>2</v>
      </c>
      <c r="SI371" s="31">
        <v>2</v>
      </c>
      <c r="SJ371" s="31">
        <v>2</v>
      </c>
      <c r="SK371" s="31">
        <v>2</v>
      </c>
      <c r="SL371" s="31">
        <v>2</v>
      </c>
      <c r="SM371" s="31" t="s">
        <v>1550</v>
      </c>
      <c r="SO371" s="31">
        <v>2</v>
      </c>
      <c r="SP371" s="31">
        <v>2</v>
      </c>
      <c r="SQ371" s="31">
        <v>2</v>
      </c>
      <c r="SR371" s="31">
        <v>2</v>
      </c>
      <c r="SS371" s="31">
        <v>2</v>
      </c>
      <c r="ST371" s="31">
        <v>2</v>
      </c>
      <c r="SU371" s="31">
        <v>2</v>
      </c>
      <c r="SV371" s="31">
        <v>1</v>
      </c>
      <c r="SW371" s="31" t="s">
        <v>1576</v>
      </c>
      <c r="SX371" s="31">
        <v>6</v>
      </c>
      <c r="SZ371" s="31">
        <v>1</v>
      </c>
      <c r="TA371" s="31">
        <v>2</v>
      </c>
      <c r="TB371" s="31">
        <v>2</v>
      </c>
      <c r="TC371" s="31">
        <v>2</v>
      </c>
      <c r="TD371" s="31">
        <v>1</v>
      </c>
      <c r="TE371" s="31">
        <v>1</v>
      </c>
      <c r="TF371" s="31">
        <v>1</v>
      </c>
      <c r="TG371" s="31">
        <v>2</v>
      </c>
      <c r="TH371" s="31" t="s">
        <v>1430</v>
      </c>
      <c r="TJ371" s="31" t="s">
        <v>1550</v>
      </c>
      <c r="TK371" s="31" t="s">
        <v>1576</v>
      </c>
      <c r="TL371" s="31" t="s">
        <v>1430</v>
      </c>
      <c r="TQ371" s="31">
        <v>30</v>
      </c>
      <c r="TS371" s="31">
        <v>2</v>
      </c>
      <c r="TT371" s="31">
        <v>2</v>
      </c>
      <c r="TU371" s="31">
        <v>2</v>
      </c>
      <c r="TV371" s="31">
        <v>2</v>
      </c>
      <c r="TW371" s="31">
        <v>2</v>
      </c>
      <c r="TX371" s="31">
        <v>2</v>
      </c>
      <c r="TY371" s="31">
        <v>2</v>
      </c>
      <c r="TZ371" s="31">
        <v>1</v>
      </c>
      <c r="UA371" s="31">
        <v>1</v>
      </c>
    </row>
    <row r="372" spans="1:547" s="31" customFormat="1" ht="13.5" customHeight="1">
      <c r="A372" s="31">
        <f t="shared" si="5"/>
        <v>370</v>
      </c>
      <c r="B372" s="31">
        <v>371</v>
      </c>
      <c r="C372" s="31">
        <v>28</v>
      </c>
      <c r="D372" s="31" t="s">
        <v>1543</v>
      </c>
      <c r="E372" s="31" t="s">
        <v>1958</v>
      </c>
      <c r="H372" s="31">
        <v>42499</v>
      </c>
      <c r="I372" s="31">
        <v>20890</v>
      </c>
      <c r="J372" s="31">
        <v>1</v>
      </c>
      <c r="K372" s="31">
        <v>1</v>
      </c>
      <c r="L372" s="31">
        <v>4</v>
      </c>
      <c r="M372" s="31">
        <v>2</v>
      </c>
      <c r="N372" s="31">
        <v>4</v>
      </c>
      <c r="O372" s="31">
        <v>2</v>
      </c>
      <c r="P372" s="31">
        <v>4</v>
      </c>
      <c r="Q372" s="31">
        <v>2</v>
      </c>
      <c r="R372" s="31">
        <v>41061</v>
      </c>
      <c r="S372" s="31">
        <v>41730</v>
      </c>
      <c r="T372" s="31">
        <v>41730</v>
      </c>
      <c r="W372" s="31">
        <v>1</v>
      </c>
      <c r="X372" s="31">
        <v>2</v>
      </c>
      <c r="Y372" s="31">
        <v>2</v>
      </c>
      <c r="Z372" s="31">
        <v>2</v>
      </c>
      <c r="AA372" s="31">
        <v>2</v>
      </c>
      <c r="AB372" s="31">
        <v>2</v>
      </c>
      <c r="AC372" s="31">
        <v>2</v>
      </c>
      <c r="AD372" s="31">
        <v>1</v>
      </c>
      <c r="AE372" s="31">
        <v>3</v>
      </c>
      <c r="AF372" s="31">
        <v>1</v>
      </c>
      <c r="AG372" s="31">
        <v>3</v>
      </c>
      <c r="AH372" s="31">
        <v>2</v>
      </c>
      <c r="AI372" s="31">
        <v>6</v>
      </c>
      <c r="AJ372" s="31">
        <v>1</v>
      </c>
      <c r="AK372" s="31">
        <v>3</v>
      </c>
      <c r="AL372" s="31">
        <v>2</v>
      </c>
      <c r="AN372" s="31">
        <v>2</v>
      </c>
      <c r="AO372" s="31">
        <v>2</v>
      </c>
      <c r="AP372" s="31">
        <v>2</v>
      </c>
      <c r="AQ372" s="31">
        <v>2</v>
      </c>
      <c r="AR372" s="31">
        <v>2</v>
      </c>
      <c r="AS372" s="31">
        <v>2</v>
      </c>
      <c r="AT372" s="31">
        <v>2</v>
      </c>
      <c r="AU372" s="31">
        <v>2</v>
      </c>
      <c r="AW372" s="31">
        <v>1</v>
      </c>
      <c r="AX372" s="31">
        <v>2</v>
      </c>
      <c r="AY372" s="31">
        <v>1</v>
      </c>
      <c r="AZ372" s="31">
        <v>2</v>
      </c>
      <c r="BA372" s="31">
        <v>2</v>
      </c>
      <c r="BB372" s="31">
        <v>2</v>
      </c>
      <c r="BD372" s="31">
        <v>1</v>
      </c>
      <c r="BE372" s="31">
        <v>1</v>
      </c>
      <c r="BF372" s="31">
        <v>1</v>
      </c>
      <c r="BG372" s="31">
        <v>2</v>
      </c>
      <c r="BH372" s="31">
        <v>2</v>
      </c>
      <c r="BI372" s="31">
        <v>2</v>
      </c>
      <c r="BK372" s="31">
        <v>2</v>
      </c>
      <c r="BL372" s="31">
        <v>2</v>
      </c>
      <c r="BM372" s="31">
        <v>2</v>
      </c>
      <c r="BN372" s="31">
        <v>2</v>
      </c>
      <c r="BO372" s="31">
        <v>2</v>
      </c>
      <c r="BP372" s="31">
        <v>1</v>
      </c>
      <c r="BR372" s="31">
        <v>2</v>
      </c>
      <c r="BT372" s="31">
        <v>1</v>
      </c>
      <c r="BU372" s="31">
        <v>2</v>
      </c>
      <c r="BV372" s="31">
        <v>2</v>
      </c>
      <c r="BW372" s="31">
        <v>2</v>
      </c>
      <c r="BX372" s="31">
        <v>2</v>
      </c>
      <c r="BY372" s="31">
        <v>1</v>
      </c>
      <c r="BZ372" s="31">
        <v>2</v>
      </c>
      <c r="CA372" s="31">
        <v>2</v>
      </c>
      <c r="CB372" s="31">
        <v>1</v>
      </c>
      <c r="CC372" s="31">
        <v>2</v>
      </c>
      <c r="CD372" s="31">
        <v>1</v>
      </c>
      <c r="CH372" s="31">
        <v>2</v>
      </c>
      <c r="CM372" s="31">
        <v>16</v>
      </c>
      <c r="CN372" s="31">
        <v>21</v>
      </c>
      <c r="CO372" s="31">
        <v>2</v>
      </c>
      <c r="CP372" s="31">
        <v>4</v>
      </c>
      <c r="CQ372" s="31">
        <v>9</v>
      </c>
      <c r="DA372" s="31">
        <v>4</v>
      </c>
      <c r="DB372" s="31">
        <v>1</v>
      </c>
      <c r="DC372" s="31">
        <v>24</v>
      </c>
      <c r="DD372" s="31">
        <v>2</v>
      </c>
      <c r="DE372" s="31">
        <v>0</v>
      </c>
      <c r="DF372" s="31">
        <v>3</v>
      </c>
      <c r="DG372" s="31">
        <v>3</v>
      </c>
      <c r="DH372" s="31">
        <v>3</v>
      </c>
      <c r="DI372" s="31">
        <v>3</v>
      </c>
      <c r="DJ372" s="31">
        <v>3</v>
      </c>
      <c r="DK372" s="31">
        <v>3</v>
      </c>
      <c r="DL372" s="31">
        <v>2</v>
      </c>
      <c r="DM372" s="31">
        <v>2</v>
      </c>
      <c r="DN372" s="31">
        <v>1</v>
      </c>
      <c r="DO372" s="31">
        <v>3</v>
      </c>
      <c r="DP372" s="31">
        <v>4</v>
      </c>
      <c r="DQ372" s="31">
        <v>3</v>
      </c>
      <c r="DR372" s="31">
        <v>33</v>
      </c>
      <c r="DS372" s="31">
        <v>0.31749826147426902</v>
      </c>
      <c r="EV372" s="31">
        <v>1</v>
      </c>
      <c r="EW372" s="31">
        <v>1</v>
      </c>
      <c r="EX372" s="31">
        <v>1</v>
      </c>
      <c r="EY372" s="31">
        <v>2</v>
      </c>
      <c r="EZ372" s="31">
        <v>1</v>
      </c>
      <c r="FA372" s="31">
        <v>1</v>
      </c>
      <c r="FB372" s="31">
        <v>1</v>
      </c>
      <c r="FK372" s="31">
        <v>2</v>
      </c>
      <c r="FL372" s="31">
        <v>2</v>
      </c>
      <c r="FM372" s="31">
        <v>2</v>
      </c>
      <c r="FN372" s="31">
        <v>2</v>
      </c>
      <c r="FO372" s="31">
        <v>2</v>
      </c>
      <c r="FP372" s="31">
        <v>2</v>
      </c>
      <c r="FQ372" s="31">
        <v>2</v>
      </c>
      <c r="FR372" s="31">
        <v>2</v>
      </c>
      <c r="FS372" s="31">
        <v>4</v>
      </c>
      <c r="FT372" s="31">
        <v>2</v>
      </c>
      <c r="FU372" s="31">
        <v>2</v>
      </c>
      <c r="FV372" s="31">
        <v>2</v>
      </c>
      <c r="FW372" s="31">
        <v>1</v>
      </c>
      <c r="FX372" s="31">
        <v>1</v>
      </c>
      <c r="FY372" s="31">
        <v>2</v>
      </c>
      <c r="GA372" s="31">
        <v>2</v>
      </c>
      <c r="GB372" s="31">
        <v>2</v>
      </c>
      <c r="GC372" s="31">
        <v>2</v>
      </c>
      <c r="GE372" s="31">
        <v>2</v>
      </c>
      <c r="GH372" s="31">
        <v>1</v>
      </c>
      <c r="GJ372" s="31">
        <v>2</v>
      </c>
      <c r="GL372" s="31">
        <v>1</v>
      </c>
      <c r="GM372" s="31">
        <v>41730</v>
      </c>
      <c r="GN372" s="31" t="s">
        <v>1547</v>
      </c>
      <c r="GO372" s="31">
        <v>2</v>
      </c>
      <c r="GQ372" s="31">
        <v>2</v>
      </c>
      <c r="GS372" s="31">
        <v>2</v>
      </c>
      <c r="GU372" s="31">
        <v>2</v>
      </c>
      <c r="GW372" s="31">
        <v>2</v>
      </c>
      <c r="GY372" s="31">
        <v>2</v>
      </c>
      <c r="HA372" s="31">
        <v>2</v>
      </c>
      <c r="HB372" s="31" t="s">
        <v>355</v>
      </c>
      <c r="HM372" s="31">
        <v>2</v>
      </c>
      <c r="HP372" s="31">
        <v>2</v>
      </c>
      <c r="HQ372" s="31">
        <v>2</v>
      </c>
      <c r="HR372" s="31">
        <v>2</v>
      </c>
      <c r="HS372" s="31">
        <v>2</v>
      </c>
      <c r="HT372" s="31">
        <v>2</v>
      </c>
      <c r="HU372" s="31">
        <v>2</v>
      </c>
      <c r="HV372" s="31">
        <v>2</v>
      </c>
      <c r="HZ372" s="31">
        <v>2</v>
      </c>
      <c r="IA372" s="31">
        <v>2</v>
      </c>
      <c r="IB372" s="31">
        <v>2</v>
      </c>
      <c r="IC372" s="31">
        <v>2</v>
      </c>
      <c r="ID372" s="31">
        <v>2</v>
      </c>
      <c r="IE372" s="31">
        <v>2</v>
      </c>
      <c r="IF372" s="31">
        <v>2</v>
      </c>
      <c r="IJ372" s="31">
        <v>2</v>
      </c>
      <c r="IK372" s="31">
        <v>2</v>
      </c>
      <c r="IL372" s="31">
        <v>2</v>
      </c>
      <c r="IM372" s="31">
        <v>2</v>
      </c>
      <c r="IN372" s="31">
        <v>2</v>
      </c>
      <c r="IO372" s="31">
        <v>2</v>
      </c>
      <c r="IP372" s="31">
        <v>2</v>
      </c>
      <c r="IT372" s="31">
        <v>2</v>
      </c>
      <c r="IU372" s="31">
        <v>2</v>
      </c>
      <c r="IV372" s="31">
        <v>2</v>
      </c>
      <c r="IW372" s="31">
        <v>2</v>
      </c>
      <c r="IX372" s="31">
        <v>2</v>
      </c>
      <c r="IY372" s="31">
        <v>2</v>
      </c>
      <c r="IZ372" s="31">
        <v>2</v>
      </c>
      <c r="JD372" s="31">
        <v>2</v>
      </c>
      <c r="JE372" s="31">
        <v>2</v>
      </c>
      <c r="JF372" s="31">
        <v>2</v>
      </c>
      <c r="JG372" s="31">
        <v>2</v>
      </c>
      <c r="JH372" s="31">
        <v>2</v>
      </c>
      <c r="JI372" s="31">
        <v>2</v>
      </c>
      <c r="JJ372" s="31">
        <v>2</v>
      </c>
      <c r="JQ372" s="31" t="s">
        <v>1960</v>
      </c>
      <c r="JT372" s="31" t="s">
        <v>1961</v>
      </c>
      <c r="JZ372" s="31">
        <v>1</v>
      </c>
      <c r="KC372" s="31">
        <v>2</v>
      </c>
      <c r="KD372" s="31" t="s">
        <v>1960</v>
      </c>
      <c r="LC372" s="31">
        <v>2</v>
      </c>
      <c r="LE372" s="31" t="s">
        <v>360</v>
      </c>
      <c r="LF372" s="31">
        <v>2</v>
      </c>
      <c r="LG372" s="31">
        <v>2</v>
      </c>
      <c r="LH372" s="31">
        <v>2</v>
      </c>
      <c r="LI372" s="31">
        <v>2</v>
      </c>
      <c r="LK372" s="31">
        <v>2</v>
      </c>
      <c r="LM372" s="31">
        <v>2</v>
      </c>
      <c r="LO372" s="31">
        <v>2</v>
      </c>
      <c r="LQ372" s="31">
        <v>2</v>
      </c>
      <c r="LS372" s="31">
        <v>2</v>
      </c>
      <c r="LU372" s="31">
        <v>2</v>
      </c>
      <c r="LW372" s="31">
        <v>2</v>
      </c>
      <c r="LY372" s="31">
        <v>2</v>
      </c>
      <c r="MA372" s="31">
        <v>2</v>
      </c>
      <c r="MC372" s="31">
        <v>2</v>
      </c>
      <c r="ME372" s="31">
        <v>2</v>
      </c>
      <c r="MG372" s="31">
        <v>2</v>
      </c>
      <c r="MI372" s="31">
        <v>2</v>
      </c>
      <c r="MK372" s="31">
        <v>2</v>
      </c>
      <c r="MM372" s="31">
        <v>2</v>
      </c>
      <c r="MO372" s="31">
        <v>2</v>
      </c>
      <c r="MQ372" s="31">
        <v>2</v>
      </c>
      <c r="MS372" s="31">
        <v>2</v>
      </c>
      <c r="MU372" s="31">
        <v>2</v>
      </c>
      <c r="MW372" s="31">
        <v>2</v>
      </c>
      <c r="MY372" s="31" t="s">
        <v>355</v>
      </c>
      <c r="NA372" s="31">
        <v>2</v>
      </c>
      <c r="NC372" s="31">
        <v>2</v>
      </c>
      <c r="NE372" s="31">
        <v>2</v>
      </c>
      <c r="NG372" s="31">
        <v>2</v>
      </c>
      <c r="NI372" s="31">
        <v>2</v>
      </c>
      <c r="NK372" s="31">
        <v>2</v>
      </c>
      <c r="NM372" s="31">
        <v>2</v>
      </c>
      <c r="NO372" s="31">
        <v>2</v>
      </c>
      <c r="NQ372" s="31">
        <v>2</v>
      </c>
      <c r="NS372" s="31">
        <v>2</v>
      </c>
      <c r="NU372" s="31">
        <v>2</v>
      </c>
      <c r="NW372" s="31">
        <v>2</v>
      </c>
      <c r="NY372" s="31">
        <v>2</v>
      </c>
      <c r="OA372" s="31">
        <v>2</v>
      </c>
      <c r="OC372" s="31">
        <v>2</v>
      </c>
      <c r="OE372" s="31">
        <v>2</v>
      </c>
      <c r="OG372" s="31">
        <v>2</v>
      </c>
      <c r="OI372" s="31">
        <v>2</v>
      </c>
      <c r="OK372" s="31">
        <v>2</v>
      </c>
      <c r="OM372" s="31">
        <v>2</v>
      </c>
      <c r="OO372" s="31">
        <v>2</v>
      </c>
      <c r="OQ372" s="31" t="s">
        <v>355</v>
      </c>
      <c r="OS372" s="31">
        <v>2</v>
      </c>
      <c r="OU372" s="31">
        <v>2</v>
      </c>
      <c r="OW372" s="31">
        <v>2</v>
      </c>
      <c r="OY372" s="31">
        <v>2</v>
      </c>
      <c r="PA372" s="31">
        <v>2</v>
      </c>
      <c r="PC372" s="31">
        <v>2</v>
      </c>
      <c r="PE372" s="31">
        <v>2</v>
      </c>
      <c r="PG372" s="31">
        <v>2</v>
      </c>
      <c r="PI372" s="31">
        <v>2</v>
      </c>
      <c r="PK372" s="31">
        <v>2</v>
      </c>
      <c r="PM372" s="31">
        <v>2</v>
      </c>
      <c r="PO372" s="31">
        <v>2</v>
      </c>
      <c r="PQ372" s="31">
        <v>2</v>
      </c>
      <c r="PS372" s="31">
        <v>2</v>
      </c>
      <c r="PU372" s="31">
        <v>2</v>
      </c>
      <c r="PW372" s="31">
        <v>2</v>
      </c>
      <c r="PY372" s="31">
        <v>2</v>
      </c>
      <c r="QA372" s="31">
        <v>2</v>
      </c>
      <c r="QC372" s="31">
        <v>2</v>
      </c>
      <c r="QE372" s="31">
        <v>2</v>
      </c>
      <c r="QG372" s="31">
        <v>2</v>
      </c>
      <c r="QI372" s="31" t="s">
        <v>355</v>
      </c>
      <c r="QK372" s="31">
        <v>2</v>
      </c>
      <c r="QL372" s="31">
        <v>2</v>
      </c>
      <c r="QM372" s="31">
        <v>2</v>
      </c>
      <c r="QN372" s="31">
        <v>2</v>
      </c>
      <c r="QO372" s="31">
        <v>2</v>
      </c>
      <c r="QP372" s="31">
        <v>2</v>
      </c>
      <c r="QQ372" s="31">
        <v>2</v>
      </c>
      <c r="QR372" s="31">
        <v>2</v>
      </c>
      <c r="QS372" s="31">
        <v>2</v>
      </c>
      <c r="QT372" s="31">
        <v>2</v>
      </c>
      <c r="QU372" s="31">
        <v>2</v>
      </c>
      <c r="QV372" s="31">
        <v>2</v>
      </c>
      <c r="QW372" s="31">
        <v>2</v>
      </c>
      <c r="QX372" s="31">
        <v>2</v>
      </c>
      <c r="QY372" s="31">
        <v>2</v>
      </c>
      <c r="QZ372" s="31">
        <v>2</v>
      </c>
      <c r="RA372" s="31">
        <v>1</v>
      </c>
      <c r="RB372" s="31">
        <v>2</v>
      </c>
      <c r="RC372" s="31">
        <v>2</v>
      </c>
      <c r="RD372" s="31">
        <v>2</v>
      </c>
      <c r="RE372" s="31">
        <v>2</v>
      </c>
      <c r="RF372" s="31">
        <v>2</v>
      </c>
      <c r="RG372" s="31">
        <v>2</v>
      </c>
      <c r="RH372" s="31">
        <v>2</v>
      </c>
      <c r="RI372" s="31">
        <v>2</v>
      </c>
      <c r="RJ372" s="31">
        <v>2</v>
      </c>
      <c r="RK372" s="31">
        <v>2</v>
      </c>
      <c r="RL372" s="31">
        <v>2</v>
      </c>
      <c r="RM372" s="31">
        <v>2</v>
      </c>
      <c r="RN372" s="31">
        <v>2</v>
      </c>
      <c r="RO372" s="31">
        <v>2</v>
      </c>
      <c r="RP372" s="31">
        <v>2</v>
      </c>
      <c r="RQ372" s="31">
        <v>2</v>
      </c>
      <c r="RR372" s="31">
        <v>1</v>
      </c>
      <c r="RS372" s="31">
        <v>1</v>
      </c>
      <c r="RT372" s="31" t="s">
        <v>1894</v>
      </c>
      <c r="RU372" s="31" t="s">
        <v>1894</v>
      </c>
      <c r="RX372" s="31">
        <v>5</v>
      </c>
      <c r="RY372" s="31">
        <v>2</v>
      </c>
      <c r="RZ372" s="31">
        <v>2</v>
      </c>
      <c r="SA372" s="31">
        <v>2</v>
      </c>
      <c r="SB372" s="31">
        <v>2</v>
      </c>
      <c r="SC372" s="31">
        <v>2</v>
      </c>
      <c r="SD372" s="31">
        <v>5</v>
      </c>
      <c r="SE372" s="31">
        <v>2</v>
      </c>
      <c r="SF372" s="31">
        <v>2</v>
      </c>
      <c r="SG372" s="31">
        <v>2</v>
      </c>
      <c r="SH372" s="31">
        <v>2</v>
      </c>
      <c r="SI372" s="31">
        <v>2</v>
      </c>
      <c r="SJ372" s="31">
        <v>2</v>
      </c>
      <c r="SK372" s="31">
        <v>2</v>
      </c>
      <c r="SL372" s="31">
        <v>2</v>
      </c>
      <c r="SM372" s="31" t="s">
        <v>1442</v>
      </c>
      <c r="SO372" s="31">
        <v>1</v>
      </c>
      <c r="SP372" s="31">
        <v>2</v>
      </c>
      <c r="SQ372" s="31">
        <v>2</v>
      </c>
      <c r="SR372" s="31">
        <v>1</v>
      </c>
      <c r="SS372" s="31">
        <v>2</v>
      </c>
      <c r="ST372" s="31">
        <v>2</v>
      </c>
      <c r="SU372" s="31">
        <v>1</v>
      </c>
      <c r="SV372" s="31">
        <v>1</v>
      </c>
      <c r="SZ372" s="31">
        <v>2</v>
      </c>
      <c r="TA372" s="31">
        <v>2</v>
      </c>
      <c r="TB372" s="31">
        <v>2</v>
      </c>
      <c r="TC372" s="31">
        <v>2</v>
      </c>
      <c r="TD372" s="31">
        <v>2</v>
      </c>
      <c r="TE372" s="31">
        <v>2</v>
      </c>
      <c r="TF372" s="31">
        <v>2</v>
      </c>
      <c r="TG372" s="31">
        <v>2</v>
      </c>
      <c r="TH372" s="31" t="s">
        <v>1442</v>
      </c>
      <c r="TJ372" s="31" t="s">
        <v>1442</v>
      </c>
      <c r="TQ372" s="31">
        <v>0</v>
      </c>
      <c r="TS372" s="31">
        <v>1</v>
      </c>
      <c r="TT372" s="31">
        <v>2</v>
      </c>
      <c r="TU372" s="31">
        <v>2</v>
      </c>
      <c r="TV372" s="31">
        <v>1</v>
      </c>
      <c r="TW372" s="31">
        <v>2</v>
      </c>
      <c r="TX372" s="31">
        <v>2</v>
      </c>
      <c r="TY372" s="31">
        <v>1</v>
      </c>
      <c r="TZ372" s="31">
        <v>1</v>
      </c>
      <c r="UA372" s="31">
        <v>1</v>
      </c>
    </row>
    <row r="373" spans="1:547" s="31" customFormat="1" ht="13.5" customHeight="1">
      <c r="A373" s="31">
        <f t="shared" si="5"/>
        <v>371</v>
      </c>
      <c r="B373" s="31">
        <v>372</v>
      </c>
      <c r="C373" s="31">
        <v>29</v>
      </c>
      <c r="D373" s="31" t="s">
        <v>1543</v>
      </c>
      <c r="E373" s="31" t="s">
        <v>1962</v>
      </c>
      <c r="H373" s="31">
        <v>42537</v>
      </c>
      <c r="I373" s="31">
        <v>12840</v>
      </c>
      <c r="J373" s="31">
        <v>1</v>
      </c>
      <c r="K373" s="31">
        <v>1</v>
      </c>
      <c r="L373" s="31">
        <v>1</v>
      </c>
      <c r="M373" s="31">
        <v>1</v>
      </c>
      <c r="N373" s="31">
        <v>1</v>
      </c>
      <c r="O373" s="31">
        <v>1</v>
      </c>
      <c r="P373" s="31">
        <v>1</v>
      </c>
      <c r="Q373" s="31">
        <v>1</v>
      </c>
      <c r="R373" s="31">
        <v>41609</v>
      </c>
      <c r="S373" s="31">
        <v>41699</v>
      </c>
      <c r="T373" s="31">
        <v>41821</v>
      </c>
      <c r="W373" s="31">
        <v>2</v>
      </c>
      <c r="X373" s="31">
        <v>1</v>
      </c>
      <c r="Y373" s="31">
        <v>2</v>
      </c>
      <c r="Z373" s="31">
        <v>2</v>
      </c>
      <c r="AA373" s="31">
        <v>2</v>
      </c>
      <c r="AB373" s="31">
        <v>2</v>
      </c>
      <c r="AC373" s="31">
        <v>2</v>
      </c>
      <c r="AD373" s="31">
        <v>2</v>
      </c>
      <c r="AE373" s="31">
        <v>1</v>
      </c>
      <c r="AH373" s="31">
        <v>2</v>
      </c>
      <c r="AI373" s="31">
        <v>2</v>
      </c>
      <c r="AJ373" s="31">
        <v>2</v>
      </c>
      <c r="AK373" s="31">
        <v>4</v>
      </c>
      <c r="AL373" s="31">
        <v>2</v>
      </c>
      <c r="AN373" s="31">
        <v>1</v>
      </c>
      <c r="AO373" s="31">
        <v>2</v>
      </c>
      <c r="AP373" s="31">
        <v>1</v>
      </c>
      <c r="AQ373" s="31">
        <v>1</v>
      </c>
      <c r="AR373" s="31">
        <v>1</v>
      </c>
      <c r="AS373" s="31">
        <v>1</v>
      </c>
      <c r="AT373" s="31">
        <v>2</v>
      </c>
      <c r="AU373" s="31">
        <v>1</v>
      </c>
      <c r="AW373" s="31">
        <v>1</v>
      </c>
      <c r="AX373" s="31">
        <v>2</v>
      </c>
      <c r="AY373" s="31">
        <v>2</v>
      </c>
      <c r="AZ373" s="31">
        <v>2</v>
      </c>
      <c r="BA373" s="31">
        <v>2</v>
      </c>
      <c r="BB373" s="31">
        <v>2</v>
      </c>
      <c r="BD373" s="31">
        <v>2</v>
      </c>
      <c r="BE373" s="31">
        <v>2</v>
      </c>
      <c r="BF373" s="31">
        <v>2</v>
      </c>
      <c r="BG373" s="31">
        <v>1</v>
      </c>
      <c r="BH373" s="31">
        <v>2</v>
      </c>
      <c r="BI373" s="31">
        <v>2</v>
      </c>
      <c r="BK373" s="31">
        <v>1</v>
      </c>
      <c r="BL373" s="31">
        <v>2</v>
      </c>
      <c r="BM373" s="31">
        <v>1</v>
      </c>
      <c r="BN373" s="31">
        <v>1</v>
      </c>
      <c r="BO373" s="31">
        <v>1</v>
      </c>
      <c r="BP373" s="31">
        <v>1</v>
      </c>
      <c r="BQ373" s="31">
        <v>2</v>
      </c>
      <c r="BT373" s="31">
        <v>2</v>
      </c>
      <c r="BU373" s="31">
        <v>2</v>
      </c>
      <c r="BV373" s="31">
        <v>2</v>
      </c>
      <c r="BW373" s="31">
        <v>2</v>
      </c>
      <c r="BX373" s="31">
        <v>2</v>
      </c>
      <c r="BY373" s="31">
        <v>1</v>
      </c>
      <c r="BZ373" s="31">
        <v>2</v>
      </c>
      <c r="CA373" s="31">
        <v>2</v>
      </c>
      <c r="CD373" s="31">
        <v>2</v>
      </c>
      <c r="CH373" s="31">
        <v>1</v>
      </c>
      <c r="CM373" s="31">
        <v>1</v>
      </c>
      <c r="DA373" s="31">
        <v>1</v>
      </c>
      <c r="DF373" s="31">
        <v>0</v>
      </c>
      <c r="DG373" s="31">
        <v>1</v>
      </c>
      <c r="DH373" s="31">
        <v>2</v>
      </c>
      <c r="DI373" s="31">
        <v>4</v>
      </c>
      <c r="DJ373" s="31">
        <v>4</v>
      </c>
      <c r="DK373" s="31">
        <v>4</v>
      </c>
      <c r="DL373" s="31">
        <v>4</v>
      </c>
      <c r="DM373" s="31">
        <v>4</v>
      </c>
      <c r="DN373" s="31">
        <v>4</v>
      </c>
      <c r="DO373" s="31">
        <v>4</v>
      </c>
      <c r="DP373" s="31">
        <v>4</v>
      </c>
      <c r="DQ373" s="31">
        <v>4</v>
      </c>
      <c r="DR373" s="31">
        <v>39</v>
      </c>
      <c r="DS373" s="31">
        <v>0.29519127155172398</v>
      </c>
      <c r="EV373" s="31">
        <v>2</v>
      </c>
      <c r="EW373" s="31">
        <v>2</v>
      </c>
      <c r="EX373" s="31">
        <v>2</v>
      </c>
      <c r="EY373" s="31">
        <v>2</v>
      </c>
      <c r="FD373" s="31">
        <v>42</v>
      </c>
      <c r="FE373" s="31">
        <v>39</v>
      </c>
      <c r="FF373" s="31">
        <v>0.14599999999999899</v>
      </c>
      <c r="FG373" s="31">
        <v>0.30399999999999899</v>
      </c>
      <c r="FK373" s="31">
        <v>1</v>
      </c>
      <c r="FL373" s="31">
        <v>2</v>
      </c>
      <c r="FM373" s="31">
        <v>2</v>
      </c>
      <c r="FN373" s="31">
        <v>2</v>
      </c>
      <c r="FO373" s="31">
        <v>2</v>
      </c>
      <c r="FP373" s="31">
        <v>2</v>
      </c>
      <c r="FQ373" s="31">
        <v>2</v>
      </c>
      <c r="FR373" s="31">
        <v>2</v>
      </c>
      <c r="FS373" s="31">
        <v>4</v>
      </c>
      <c r="FT373" s="31">
        <v>2</v>
      </c>
      <c r="FU373" s="31">
        <v>2</v>
      </c>
      <c r="FV373" s="31">
        <v>2</v>
      </c>
      <c r="FW373" s="31">
        <v>1</v>
      </c>
      <c r="FX373" s="31">
        <v>1</v>
      </c>
      <c r="FY373" s="31">
        <v>2</v>
      </c>
      <c r="GA373" s="31">
        <v>2</v>
      </c>
      <c r="GB373" s="31">
        <v>2</v>
      </c>
      <c r="GC373" s="31">
        <v>2</v>
      </c>
      <c r="GE373" s="31">
        <v>2</v>
      </c>
      <c r="GH373" s="31">
        <v>2</v>
      </c>
      <c r="GJ373" s="31">
        <v>2</v>
      </c>
      <c r="GL373" s="31">
        <v>1</v>
      </c>
      <c r="GM373" s="31">
        <v>41821</v>
      </c>
      <c r="GO373" s="31">
        <v>2</v>
      </c>
      <c r="GQ373" s="31">
        <v>2</v>
      </c>
      <c r="GS373" s="31">
        <v>2</v>
      </c>
      <c r="GU373" s="31">
        <v>2</v>
      </c>
      <c r="GW373" s="31">
        <v>2</v>
      </c>
      <c r="HB373" s="31" t="s">
        <v>355</v>
      </c>
      <c r="HM373" s="31">
        <v>2</v>
      </c>
      <c r="HP373" s="31">
        <v>2</v>
      </c>
      <c r="HQ373" s="31">
        <v>2</v>
      </c>
      <c r="HR373" s="31">
        <v>2</v>
      </c>
      <c r="HS373" s="31">
        <v>2</v>
      </c>
      <c r="HT373" s="31">
        <v>2</v>
      </c>
      <c r="HU373" s="31">
        <v>2</v>
      </c>
      <c r="HV373" s="31">
        <v>2</v>
      </c>
      <c r="HZ373" s="31">
        <v>2</v>
      </c>
      <c r="IA373" s="31">
        <v>2</v>
      </c>
      <c r="IB373" s="31">
        <v>2</v>
      </c>
      <c r="IC373" s="31">
        <v>2</v>
      </c>
      <c r="ID373" s="31">
        <v>2</v>
      </c>
      <c r="IE373" s="31">
        <v>2</v>
      </c>
      <c r="IF373" s="31">
        <v>2</v>
      </c>
      <c r="IJ373" s="31">
        <v>1</v>
      </c>
      <c r="IK373" s="31">
        <v>2</v>
      </c>
      <c r="IL373" s="31">
        <v>1</v>
      </c>
      <c r="IM373" s="31">
        <v>2</v>
      </c>
      <c r="IN373" s="31">
        <v>2</v>
      </c>
      <c r="IO373" s="31">
        <v>2</v>
      </c>
      <c r="IP373" s="31">
        <v>2</v>
      </c>
      <c r="IT373" s="31">
        <v>2</v>
      </c>
      <c r="IU373" s="31">
        <v>2</v>
      </c>
      <c r="IV373" s="31">
        <v>2</v>
      </c>
      <c r="IW373" s="31">
        <v>2</v>
      </c>
      <c r="IX373" s="31">
        <v>2</v>
      </c>
      <c r="IY373" s="31">
        <v>2</v>
      </c>
      <c r="IZ373" s="31">
        <v>2</v>
      </c>
      <c r="JD373" s="31">
        <v>2</v>
      </c>
      <c r="JE373" s="31">
        <v>2</v>
      </c>
      <c r="JF373" s="31">
        <v>2</v>
      </c>
      <c r="JG373" s="31">
        <v>2</v>
      </c>
      <c r="JH373" s="31">
        <v>2</v>
      </c>
      <c r="JI373" s="31">
        <v>2</v>
      </c>
      <c r="JJ373" s="31">
        <v>2</v>
      </c>
      <c r="JN373" s="31" t="s">
        <v>1963</v>
      </c>
      <c r="JQ373" s="31" t="s">
        <v>1964</v>
      </c>
      <c r="JZ373" s="31">
        <v>2</v>
      </c>
      <c r="KA373" s="31" t="s">
        <v>1963</v>
      </c>
      <c r="KB373" s="31">
        <v>89</v>
      </c>
      <c r="KC373" s="31">
        <v>2</v>
      </c>
      <c r="KD373" s="31" t="s">
        <v>1965</v>
      </c>
      <c r="KE373" s="31">
        <v>86</v>
      </c>
      <c r="LC373" s="31">
        <v>2</v>
      </c>
      <c r="LE373" s="31" t="s">
        <v>1648</v>
      </c>
      <c r="LF373" s="31">
        <v>2</v>
      </c>
      <c r="LG373" s="31">
        <v>2</v>
      </c>
      <c r="LH373" s="31">
        <v>2</v>
      </c>
      <c r="LI373" s="31">
        <v>2</v>
      </c>
      <c r="LK373" s="31">
        <v>2</v>
      </c>
      <c r="LM373" s="31">
        <v>2</v>
      </c>
      <c r="LO373" s="31">
        <v>2</v>
      </c>
      <c r="LQ373" s="31">
        <v>2</v>
      </c>
      <c r="LS373" s="31">
        <v>2</v>
      </c>
      <c r="LU373" s="31">
        <v>2</v>
      </c>
      <c r="LW373" s="31">
        <v>2</v>
      </c>
      <c r="LY373" s="31">
        <v>2</v>
      </c>
      <c r="MA373" s="31">
        <v>2</v>
      </c>
      <c r="MC373" s="31">
        <v>2</v>
      </c>
      <c r="ME373" s="31">
        <v>2</v>
      </c>
      <c r="MG373" s="31">
        <v>2</v>
      </c>
      <c r="MI373" s="31">
        <v>2</v>
      </c>
      <c r="MK373" s="31">
        <v>2</v>
      </c>
      <c r="MM373" s="31">
        <v>2</v>
      </c>
      <c r="MO373" s="31">
        <v>2</v>
      </c>
      <c r="MQ373" s="31">
        <v>2</v>
      </c>
      <c r="MS373" s="31">
        <v>2</v>
      </c>
      <c r="MU373" s="31">
        <v>2</v>
      </c>
      <c r="MW373" s="31">
        <v>2</v>
      </c>
      <c r="MY373" s="31" t="s">
        <v>355</v>
      </c>
      <c r="NA373" s="31">
        <v>2</v>
      </c>
      <c r="NC373" s="31">
        <v>2</v>
      </c>
      <c r="NE373" s="31">
        <v>2</v>
      </c>
      <c r="NG373" s="31">
        <v>2</v>
      </c>
      <c r="NI373" s="31">
        <v>2</v>
      </c>
      <c r="NK373" s="31">
        <v>2</v>
      </c>
      <c r="NM373" s="31">
        <v>2</v>
      </c>
      <c r="NO373" s="31">
        <v>2</v>
      </c>
      <c r="NQ373" s="31">
        <v>2</v>
      </c>
      <c r="NS373" s="31">
        <v>2</v>
      </c>
      <c r="NU373" s="31">
        <v>2</v>
      </c>
      <c r="NW373" s="31">
        <v>2</v>
      </c>
      <c r="NY373" s="31">
        <v>2</v>
      </c>
      <c r="OA373" s="31">
        <v>2</v>
      </c>
      <c r="OC373" s="31">
        <v>2</v>
      </c>
      <c r="OE373" s="31">
        <v>2</v>
      </c>
      <c r="OG373" s="31">
        <v>2</v>
      </c>
      <c r="OI373" s="31">
        <v>2</v>
      </c>
      <c r="OK373" s="31">
        <v>2</v>
      </c>
      <c r="OM373" s="31">
        <v>2</v>
      </c>
      <c r="OO373" s="31">
        <v>2</v>
      </c>
      <c r="OQ373" s="31" t="s">
        <v>355</v>
      </c>
      <c r="OS373" s="31">
        <v>2</v>
      </c>
      <c r="OU373" s="31">
        <v>2</v>
      </c>
      <c r="OW373" s="31">
        <v>2</v>
      </c>
      <c r="OY373" s="31">
        <v>2</v>
      </c>
      <c r="PA373" s="31">
        <v>2</v>
      </c>
      <c r="PC373" s="31">
        <v>2</v>
      </c>
      <c r="PE373" s="31">
        <v>2</v>
      </c>
      <c r="PG373" s="31">
        <v>2</v>
      </c>
      <c r="PI373" s="31">
        <v>2</v>
      </c>
      <c r="PK373" s="31">
        <v>2</v>
      </c>
      <c r="PM373" s="31">
        <v>2</v>
      </c>
      <c r="PO373" s="31">
        <v>2</v>
      </c>
      <c r="PQ373" s="31">
        <v>2</v>
      </c>
      <c r="PS373" s="31">
        <v>2</v>
      </c>
      <c r="PU373" s="31">
        <v>2</v>
      </c>
      <c r="PW373" s="31">
        <v>2</v>
      </c>
      <c r="PY373" s="31">
        <v>2</v>
      </c>
      <c r="QA373" s="31">
        <v>2</v>
      </c>
      <c r="QC373" s="31">
        <v>2</v>
      </c>
      <c r="QE373" s="31">
        <v>2</v>
      </c>
      <c r="QG373" s="31">
        <v>2</v>
      </c>
      <c r="QI373" s="31" t="s">
        <v>355</v>
      </c>
      <c r="QK373" s="31">
        <v>2</v>
      </c>
      <c r="QL373" s="31">
        <v>2</v>
      </c>
      <c r="QM373" s="31">
        <v>2</v>
      </c>
      <c r="QN373" s="31">
        <v>2</v>
      </c>
      <c r="QO373" s="31">
        <v>2</v>
      </c>
      <c r="QP373" s="31">
        <v>2</v>
      </c>
      <c r="QQ373" s="31">
        <v>2</v>
      </c>
      <c r="QR373" s="31">
        <v>2</v>
      </c>
      <c r="QS373" s="31">
        <v>2</v>
      </c>
      <c r="QT373" s="31">
        <v>2</v>
      </c>
      <c r="QU373" s="31">
        <v>2</v>
      </c>
      <c r="QV373" s="31">
        <v>2</v>
      </c>
      <c r="QW373" s="31">
        <v>2</v>
      </c>
      <c r="QX373" s="31">
        <v>2</v>
      </c>
      <c r="QY373" s="31">
        <v>2</v>
      </c>
      <c r="QZ373" s="31">
        <v>2</v>
      </c>
      <c r="RA373" s="31">
        <v>2</v>
      </c>
      <c r="RB373" s="31">
        <v>2</v>
      </c>
      <c r="RC373" s="31">
        <v>1</v>
      </c>
      <c r="RD373" s="31">
        <v>2</v>
      </c>
      <c r="RE373" s="31">
        <v>2</v>
      </c>
      <c r="RF373" s="31">
        <v>2</v>
      </c>
      <c r="RG373" s="31">
        <v>2</v>
      </c>
      <c r="RH373" s="31">
        <v>2</v>
      </c>
      <c r="RI373" s="31">
        <v>2</v>
      </c>
      <c r="RJ373" s="31">
        <v>2</v>
      </c>
      <c r="RK373" s="31">
        <v>2</v>
      </c>
      <c r="RL373" s="31">
        <v>2</v>
      </c>
      <c r="RM373" s="31">
        <v>2</v>
      </c>
      <c r="RN373" s="31">
        <v>2</v>
      </c>
      <c r="RO373" s="31">
        <v>2</v>
      </c>
      <c r="RP373" s="31">
        <v>2</v>
      </c>
      <c r="RQ373" s="31">
        <v>2</v>
      </c>
      <c r="RR373" s="31">
        <v>2</v>
      </c>
      <c r="RS373" s="31">
        <v>2</v>
      </c>
      <c r="RT373" s="31" t="s">
        <v>362</v>
      </c>
      <c r="RU373" s="31" t="s">
        <v>1789</v>
      </c>
      <c r="RX373" s="31">
        <v>5</v>
      </c>
      <c r="RY373" s="31">
        <v>2</v>
      </c>
      <c r="RZ373" s="31">
        <v>2</v>
      </c>
      <c r="SA373" s="31">
        <v>2</v>
      </c>
      <c r="SB373" s="31">
        <v>2</v>
      </c>
      <c r="SC373" s="31">
        <v>2</v>
      </c>
      <c r="SD373" s="31">
        <v>5</v>
      </c>
      <c r="SE373" s="31">
        <v>2</v>
      </c>
      <c r="SF373" s="31">
        <v>2</v>
      </c>
      <c r="SG373" s="31">
        <v>2</v>
      </c>
      <c r="SH373" s="31">
        <v>2</v>
      </c>
      <c r="SI373" s="31">
        <v>2</v>
      </c>
      <c r="SJ373" s="31">
        <v>2</v>
      </c>
      <c r="SK373" s="31">
        <v>2</v>
      </c>
      <c r="SL373" s="31">
        <v>2</v>
      </c>
      <c r="SM373" s="31" t="s">
        <v>1550</v>
      </c>
      <c r="SO373" s="31">
        <v>2</v>
      </c>
      <c r="SP373" s="31">
        <v>2</v>
      </c>
      <c r="SQ373" s="31">
        <v>2</v>
      </c>
      <c r="SR373" s="31">
        <v>2</v>
      </c>
      <c r="SS373" s="31">
        <v>2</v>
      </c>
      <c r="ST373" s="31">
        <v>2</v>
      </c>
      <c r="SU373" s="31">
        <v>2</v>
      </c>
      <c r="SV373" s="31">
        <v>2</v>
      </c>
      <c r="SW373" s="31" t="s">
        <v>1442</v>
      </c>
      <c r="SX373" s="31">
        <v>4</v>
      </c>
      <c r="SZ373" s="31">
        <v>2</v>
      </c>
      <c r="TA373" s="31">
        <v>2</v>
      </c>
      <c r="TB373" s="31">
        <v>2</v>
      </c>
      <c r="TC373" s="31">
        <v>2</v>
      </c>
      <c r="TD373" s="31">
        <v>2</v>
      </c>
      <c r="TE373" s="31">
        <v>2</v>
      </c>
      <c r="TF373" s="31">
        <v>2</v>
      </c>
      <c r="TG373" s="31">
        <v>1</v>
      </c>
      <c r="TH373" s="31" t="s">
        <v>1442</v>
      </c>
      <c r="TJ373" s="31" t="s">
        <v>1550</v>
      </c>
      <c r="TK373" s="31" t="s">
        <v>1442</v>
      </c>
      <c r="TQ373" s="31">
        <v>4</v>
      </c>
      <c r="TS373" s="31">
        <v>2</v>
      </c>
      <c r="TT373" s="31">
        <v>2</v>
      </c>
      <c r="TU373" s="31">
        <v>2</v>
      </c>
      <c r="TV373" s="31">
        <v>2</v>
      </c>
      <c r="TW373" s="31">
        <v>2</v>
      </c>
      <c r="TX373" s="31">
        <v>2</v>
      </c>
      <c r="TY373" s="31">
        <v>2</v>
      </c>
      <c r="TZ373" s="31">
        <v>1</v>
      </c>
      <c r="UA373" s="31">
        <v>1</v>
      </c>
    </row>
    <row r="374" spans="1:547" s="31" customFormat="1" ht="13.5" customHeight="1">
      <c r="A374" s="31">
        <f t="shared" si="5"/>
        <v>372</v>
      </c>
      <c r="B374" s="31">
        <v>373</v>
      </c>
      <c r="C374" s="31">
        <v>30</v>
      </c>
      <c r="D374" s="31" t="s">
        <v>1543</v>
      </c>
      <c r="E374" s="31" t="s">
        <v>1966</v>
      </c>
      <c r="H374" s="31">
        <v>42527</v>
      </c>
      <c r="I374" s="31">
        <v>16762</v>
      </c>
      <c r="J374" s="31">
        <v>2</v>
      </c>
      <c r="K374" s="31">
        <v>1</v>
      </c>
      <c r="L374" s="31">
        <v>4</v>
      </c>
      <c r="M374" s="31">
        <v>2</v>
      </c>
      <c r="N374" s="31">
        <v>4</v>
      </c>
      <c r="O374" s="31">
        <v>2</v>
      </c>
      <c r="P374" s="31">
        <v>4</v>
      </c>
      <c r="Q374" s="31">
        <v>2</v>
      </c>
      <c r="R374" s="31">
        <v>36892</v>
      </c>
      <c r="S374" s="31">
        <v>37742</v>
      </c>
      <c r="T374" s="31">
        <v>37773</v>
      </c>
      <c r="W374" s="31">
        <v>1</v>
      </c>
      <c r="X374" s="31">
        <v>2</v>
      </c>
      <c r="Y374" s="31">
        <v>2</v>
      </c>
      <c r="Z374" s="31">
        <v>2</v>
      </c>
      <c r="AA374" s="31">
        <v>2</v>
      </c>
      <c r="AB374" s="31">
        <v>2</v>
      </c>
      <c r="AC374" s="31">
        <v>2</v>
      </c>
      <c r="AD374" s="31">
        <v>2</v>
      </c>
      <c r="AE374" s="31">
        <v>3</v>
      </c>
      <c r="AF374" s="31">
        <v>1</v>
      </c>
      <c r="AG374" s="31">
        <v>1</v>
      </c>
      <c r="AH374" s="31">
        <v>2</v>
      </c>
      <c r="AI374" s="31">
        <v>6</v>
      </c>
      <c r="AJ374" s="31">
        <v>2</v>
      </c>
      <c r="AK374" s="31">
        <v>4</v>
      </c>
      <c r="AL374" s="31">
        <v>2</v>
      </c>
      <c r="AN374" s="31">
        <v>2</v>
      </c>
      <c r="AO374" s="31">
        <v>2</v>
      </c>
      <c r="AP374" s="31">
        <v>2</v>
      </c>
      <c r="AQ374" s="31">
        <v>2</v>
      </c>
      <c r="AR374" s="31">
        <v>2</v>
      </c>
      <c r="AS374" s="31">
        <v>2</v>
      </c>
      <c r="AT374" s="31">
        <v>2</v>
      </c>
      <c r="AU374" s="31">
        <v>2</v>
      </c>
      <c r="AW374" s="31">
        <v>2</v>
      </c>
      <c r="AX374" s="31">
        <v>2</v>
      </c>
      <c r="AY374" s="31">
        <v>2</v>
      </c>
      <c r="AZ374" s="31">
        <v>2</v>
      </c>
      <c r="BA374" s="31">
        <v>2</v>
      </c>
      <c r="BB374" s="31">
        <v>2</v>
      </c>
      <c r="BD374" s="31">
        <v>2</v>
      </c>
      <c r="BE374" s="31">
        <v>2</v>
      </c>
      <c r="BF374" s="31">
        <v>2</v>
      </c>
      <c r="BG374" s="31">
        <v>1</v>
      </c>
      <c r="BH374" s="31">
        <v>1</v>
      </c>
      <c r="BI374" s="31">
        <v>1</v>
      </c>
      <c r="BK374" s="31">
        <v>2</v>
      </c>
      <c r="BL374" s="31">
        <v>2</v>
      </c>
      <c r="BM374" s="31">
        <v>2</v>
      </c>
      <c r="BN374" s="31">
        <v>2</v>
      </c>
      <c r="BO374" s="31">
        <v>2</v>
      </c>
      <c r="BP374" s="31">
        <v>2</v>
      </c>
      <c r="BR374" s="31">
        <v>1</v>
      </c>
      <c r="BT374" s="31">
        <v>2</v>
      </c>
      <c r="BU374" s="31">
        <v>2</v>
      </c>
      <c r="BV374" s="31">
        <v>2</v>
      </c>
      <c r="BW374" s="31">
        <v>2</v>
      </c>
      <c r="BX374" s="31">
        <v>2</v>
      </c>
      <c r="BY374" s="31">
        <v>1</v>
      </c>
      <c r="BZ374" s="31">
        <v>2</v>
      </c>
      <c r="CA374" s="31">
        <v>2</v>
      </c>
      <c r="CB374" s="31">
        <v>1</v>
      </c>
      <c r="CC374" s="31">
        <v>2</v>
      </c>
      <c r="CD374" s="31">
        <v>1</v>
      </c>
      <c r="CH374" s="31">
        <v>1</v>
      </c>
      <c r="CM374" s="31">
        <v>23</v>
      </c>
      <c r="CN374" s="31">
        <v>17</v>
      </c>
      <c r="CO374" s="31">
        <v>25</v>
      </c>
      <c r="DA374" s="31">
        <v>4</v>
      </c>
      <c r="DF374" s="31">
        <v>4</v>
      </c>
      <c r="DG374" s="31">
        <v>4</v>
      </c>
      <c r="DH374" s="31">
        <v>4</v>
      </c>
      <c r="DI374" s="31">
        <v>4</v>
      </c>
      <c r="DJ374" s="31">
        <v>4</v>
      </c>
      <c r="DK374" s="31">
        <v>4</v>
      </c>
      <c r="DL374" s="31">
        <v>4</v>
      </c>
      <c r="DM374" s="31">
        <v>3</v>
      </c>
      <c r="DN374" s="31">
        <v>3</v>
      </c>
      <c r="DO374" s="31">
        <v>4</v>
      </c>
      <c r="DP374" s="31">
        <v>4</v>
      </c>
      <c r="DQ374" s="31">
        <v>4</v>
      </c>
      <c r="DR374" s="31">
        <v>46</v>
      </c>
      <c r="DS374" s="31">
        <v>1.0803016858917399E-2</v>
      </c>
      <c r="DT374" s="31">
        <v>63</v>
      </c>
      <c r="DU374" s="31">
        <v>32</v>
      </c>
      <c r="DV374" s="31">
        <v>294</v>
      </c>
      <c r="DW374" s="31" t="s">
        <v>1545</v>
      </c>
      <c r="DX374" s="31">
        <v>4.5999999999999996</v>
      </c>
      <c r="DY374" s="31">
        <v>3.5</v>
      </c>
      <c r="DZ374" s="31">
        <v>5.5</v>
      </c>
      <c r="EA374" s="31" t="s">
        <v>1558</v>
      </c>
      <c r="EF374" s="31">
        <v>289</v>
      </c>
      <c r="EG374" s="31">
        <v>0</v>
      </c>
      <c r="EH374" s="31">
        <v>190</v>
      </c>
      <c r="EI374" s="31" t="s">
        <v>1546</v>
      </c>
      <c r="EJ374" s="31">
        <v>74</v>
      </c>
      <c r="EK374" s="31">
        <v>60</v>
      </c>
      <c r="EM374" s="31" t="s">
        <v>1546</v>
      </c>
      <c r="EV374" s="31">
        <v>1</v>
      </c>
      <c r="EW374" s="31">
        <v>2</v>
      </c>
      <c r="EX374" s="31">
        <v>2</v>
      </c>
      <c r="EY374" s="31">
        <v>2</v>
      </c>
      <c r="FA374" s="31">
        <v>1</v>
      </c>
      <c r="FC374" s="31">
        <v>1</v>
      </c>
      <c r="FK374" s="31">
        <v>2</v>
      </c>
      <c r="FL374" s="31">
        <v>2</v>
      </c>
      <c r="FM374" s="31">
        <v>1</v>
      </c>
      <c r="FN374" s="31">
        <v>2</v>
      </c>
      <c r="FO374" s="31">
        <v>2</v>
      </c>
      <c r="FP374" s="31">
        <v>1</v>
      </c>
      <c r="FQ374" s="31">
        <v>2</v>
      </c>
      <c r="FR374" s="31">
        <v>2</v>
      </c>
      <c r="FS374" s="31">
        <v>4</v>
      </c>
      <c r="FT374" s="31">
        <v>2</v>
      </c>
      <c r="FU374" s="31">
        <v>2</v>
      </c>
      <c r="FV374" s="31">
        <v>2</v>
      </c>
      <c r="FW374" s="31">
        <v>1</v>
      </c>
      <c r="FX374" s="31">
        <v>1</v>
      </c>
      <c r="FY374" s="31">
        <v>2</v>
      </c>
      <c r="GA374" s="31">
        <v>2</v>
      </c>
      <c r="GB374" s="31">
        <v>2</v>
      </c>
      <c r="GC374" s="31">
        <v>2</v>
      </c>
      <c r="GE374" s="31">
        <v>2</v>
      </c>
      <c r="GH374" s="31">
        <v>2</v>
      </c>
      <c r="GJ374" s="31">
        <v>2</v>
      </c>
      <c r="GL374" s="31">
        <v>1</v>
      </c>
      <c r="GM374" s="31">
        <v>37773</v>
      </c>
      <c r="GO374" s="31">
        <v>2</v>
      </c>
      <c r="GQ374" s="31">
        <v>1</v>
      </c>
      <c r="GS374" s="31">
        <v>2</v>
      </c>
      <c r="GU374" s="31">
        <v>2</v>
      </c>
      <c r="GW374" s="31">
        <v>2</v>
      </c>
      <c r="HB374" s="31" t="s">
        <v>355</v>
      </c>
      <c r="HM374" s="31">
        <v>2</v>
      </c>
      <c r="HP374" s="31">
        <v>2</v>
      </c>
      <c r="HQ374" s="31">
        <v>2</v>
      </c>
      <c r="HR374" s="31">
        <v>2</v>
      </c>
      <c r="HS374" s="31">
        <v>2</v>
      </c>
      <c r="HT374" s="31">
        <v>2</v>
      </c>
      <c r="HU374" s="31">
        <v>2</v>
      </c>
      <c r="HV374" s="31">
        <v>2</v>
      </c>
      <c r="HZ374" s="31">
        <v>2</v>
      </c>
      <c r="IA374" s="31">
        <v>2</v>
      </c>
      <c r="IB374" s="31">
        <v>2</v>
      </c>
      <c r="IC374" s="31">
        <v>2</v>
      </c>
      <c r="ID374" s="31">
        <v>2</v>
      </c>
      <c r="IE374" s="31">
        <v>2</v>
      </c>
      <c r="IF374" s="31">
        <v>2</v>
      </c>
      <c r="IJ374" s="31">
        <v>2</v>
      </c>
      <c r="IK374" s="31">
        <v>2</v>
      </c>
      <c r="IL374" s="31">
        <v>2</v>
      </c>
      <c r="IM374" s="31">
        <v>2</v>
      </c>
      <c r="IN374" s="31">
        <v>2</v>
      </c>
      <c r="IO374" s="31">
        <v>2</v>
      </c>
      <c r="IP374" s="31">
        <v>2</v>
      </c>
      <c r="IT374" s="31">
        <v>2</v>
      </c>
      <c r="IU374" s="31">
        <v>2</v>
      </c>
      <c r="IV374" s="31">
        <v>2</v>
      </c>
      <c r="IW374" s="31">
        <v>2</v>
      </c>
      <c r="IX374" s="31">
        <v>2</v>
      </c>
      <c r="IY374" s="31">
        <v>2</v>
      </c>
      <c r="IZ374" s="31">
        <v>2</v>
      </c>
      <c r="JD374" s="31">
        <v>2</v>
      </c>
      <c r="JE374" s="31">
        <v>2</v>
      </c>
      <c r="JF374" s="31">
        <v>2</v>
      </c>
      <c r="JG374" s="31">
        <v>2</v>
      </c>
      <c r="JH374" s="31">
        <v>2</v>
      </c>
      <c r="JI374" s="31">
        <v>2</v>
      </c>
      <c r="JJ374" s="31">
        <v>2</v>
      </c>
      <c r="JQ374" s="31" t="s">
        <v>377</v>
      </c>
      <c r="JZ374" s="31">
        <v>1</v>
      </c>
      <c r="KC374" s="31">
        <v>2</v>
      </c>
      <c r="KD374" s="31" t="s">
        <v>377</v>
      </c>
      <c r="KE374" s="31">
        <v>75</v>
      </c>
      <c r="LA374" s="31" t="s">
        <v>1439</v>
      </c>
      <c r="LB374" s="31" t="s">
        <v>375</v>
      </c>
      <c r="LC374" s="31">
        <v>2</v>
      </c>
      <c r="LF374" s="31">
        <v>2</v>
      </c>
      <c r="LG374" s="31">
        <v>2</v>
      </c>
      <c r="LH374" s="31">
        <v>1</v>
      </c>
      <c r="LI374" s="31">
        <v>2</v>
      </c>
      <c r="LK374" s="31">
        <v>2</v>
      </c>
      <c r="LM374" s="31">
        <v>2</v>
      </c>
      <c r="LO374" s="31">
        <v>2</v>
      </c>
      <c r="LQ374" s="31">
        <v>2</v>
      </c>
      <c r="LS374" s="31">
        <v>2</v>
      </c>
      <c r="LU374" s="31">
        <v>2</v>
      </c>
      <c r="LW374" s="31">
        <v>2</v>
      </c>
      <c r="LY374" s="31">
        <v>2</v>
      </c>
      <c r="MA374" s="31">
        <v>2</v>
      </c>
      <c r="MC374" s="31">
        <v>2</v>
      </c>
      <c r="ME374" s="31">
        <v>2</v>
      </c>
      <c r="MG374" s="31">
        <v>2</v>
      </c>
      <c r="MI374" s="31">
        <v>2</v>
      </c>
      <c r="MK374" s="31">
        <v>2</v>
      </c>
      <c r="MM374" s="31">
        <v>2</v>
      </c>
      <c r="MO374" s="31">
        <v>2</v>
      </c>
      <c r="MQ374" s="31">
        <v>2</v>
      </c>
      <c r="MS374" s="31">
        <v>2</v>
      </c>
      <c r="MU374" s="31">
        <v>2</v>
      </c>
      <c r="MW374" s="31">
        <v>2</v>
      </c>
      <c r="MY374" s="31" t="s">
        <v>355</v>
      </c>
      <c r="NA374" s="31">
        <v>2</v>
      </c>
      <c r="NC374" s="31">
        <v>2</v>
      </c>
      <c r="NE374" s="31">
        <v>2</v>
      </c>
      <c r="NG374" s="31">
        <v>2</v>
      </c>
      <c r="NI374" s="31">
        <v>2</v>
      </c>
      <c r="NK374" s="31">
        <v>2</v>
      </c>
      <c r="NM374" s="31">
        <v>2</v>
      </c>
      <c r="NO374" s="31">
        <v>2</v>
      </c>
      <c r="NQ374" s="31">
        <v>1</v>
      </c>
      <c r="NS374" s="31">
        <v>2</v>
      </c>
      <c r="NU374" s="31">
        <v>1</v>
      </c>
      <c r="NW374" s="31">
        <v>2</v>
      </c>
      <c r="NY374" s="31">
        <v>2</v>
      </c>
      <c r="OA374" s="31">
        <v>2</v>
      </c>
      <c r="OC374" s="31">
        <v>2</v>
      </c>
      <c r="OE374" s="31">
        <v>2</v>
      </c>
      <c r="OG374" s="31">
        <v>2</v>
      </c>
      <c r="OI374" s="31">
        <v>2</v>
      </c>
      <c r="OK374" s="31">
        <v>1</v>
      </c>
      <c r="OM374" s="31">
        <v>2</v>
      </c>
      <c r="OO374" s="31">
        <v>2</v>
      </c>
      <c r="OQ374" s="31" t="s">
        <v>355</v>
      </c>
      <c r="OS374" s="31">
        <v>2</v>
      </c>
      <c r="OU374" s="31">
        <v>2</v>
      </c>
      <c r="OW374" s="31">
        <v>2</v>
      </c>
      <c r="OY374" s="31">
        <v>2</v>
      </c>
      <c r="PA374" s="31">
        <v>2</v>
      </c>
      <c r="PC374" s="31">
        <v>2</v>
      </c>
      <c r="PE374" s="31">
        <v>2</v>
      </c>
      <c r="PG374" s="31">
        <v>2</v>
      </c>
      <c r="PI374" s="31">
        <v>2</v>
      </c>
      <c r="PK374" s="31">
        <v>2</v>
      </c>
      <c r="PM374" s="31">
        <v>2</v>
      </c>
      <c r="PO374" s="31">
        <v>2</v>
      </c>
      <c r="PQ374" s="31">
        <v>2</v>
      </c>
      <c r="PS374" s="31">
        <v>2</v>
      </c>
      <c r="PU374" s="31">
        <v>2</v>
      </c>
      <c r="PW374" s="31">
        <v>2</v>
      </c>
      <c r="PY374" s="31">
        <v>2</v>
      </c>
      <c r="QA374" s="31">
        <v>2</v>
      </c>
      <c r="QC374" s="31">
        <v>2</v>
      </c>
      <c r="QE374" s="31">
        <v>2</v>
      </c>
      <c r="QG374" s="31">
        <v>2</v>
      </c>
      <c r="QI374" s="31" t="s">
        <v>355</v>
      </c>
      <c r="QK374" s="31">
        <v>2</v>
      </c>
      <c r="QL374" s="31">
        <v>2</v>
      </c>
      <c r="QM374" s="31">
        <v>2</v>
      </c>
      <c r="QN374" s="31">
        <v>2</v>
      </c>
      <c r="QO374" s="31">
        <v>2</v>
      </c>
      <c r="QP374" s="31">
        <v>2</v>
      </c>
      <c r="QQ374" s="31">
        <v>2</v>
      </c>
      <c r="QR374" s="31">
        <v>2</v>
      </c>
      <c r="QS374" s="31">
        <v>2</v>
      </c>
      <c r="QT374" s="31">
        <v>2</v>
      </c>
      <c r="QU374" s="31">
        <v>2</v>
      </c>
      <c r="QV374" s="31">
        <v>2</v>
      </c>
      <c r="QW374" s="31">
        <v>2</v>
      </c>
      <c r="QX374" s="31">
        <v>2</v>
      </c>
      <c r="QY374" s="31">
        <v>2</v>
      </c>
      <c r="QZ374" s="31">
        <v>2</v>
      </c>
      <c r="RA374" s="31">
        <v>2</v>
      </c>
      <c r="RB374" s="31">
        <v>2</v>
      </c>
      <c r="RC374" s="31">
        <v>2</v>
      </c>
      <c r="RD374" s="31">
        <v>2</v>
      </c>
      <c r="RE374" s="31">
        <v>1</v>
      </c>
      <c r="RF374" s="31">
        <v>2</v>
      </c>
      <c r="RG374" s="31">
        <v>2</v>
      </c>
      <c r="RH374" s="31">
        <v>2</v>
      </c>
      <c r="RI374" s="31">
        <v>2</v>
      </c>
      <c r="RJ374" s="31">
        <v>1</v>
      </c>
      <c r="RK374" s="31">
        <v>2</v>
      </c>
      <c r="RL374" s="31">
        <v>2</v>
      </c>
      <c r="RM374" s="31">
        <v>2</v>
      </c>
      <c r="RN374" s="31">
        <v>2</v>
      </c>
      <c r="RO374" s="31">
        <v>2</v>
      </c>
      <c r="RP374" s="31">
        <v>2</v>
      </c>
      <c r="RQ374" s="31">
        <v>2</v>
      </c>
      <c r="RR374" s="31">
        <v>2</v>
      </c>
      <c r="RS374" s="31">
        <v>2</v>
      </c>
      <c r="RT374" s="31" t="s">
        <v>1967</v>
      </c>
      <c r="RU374" s="31" t="s">
        <v>1967</v>
      </c>
      <c r="RX374" s="31">
        <v>5</v>
      </c>
      <c r="RY374" s="31">
        <v>2</v>
      </c>
      <c r="RZ374" s="31">
        <v>2</v>
      </c>
      <c r="SA374" s="31">
        <v>2</v>
      </c>
      <c r="SB374" s="31">
        <v>2</v>
      </c>
      <c r="SC374" s="31">
        <v>2</v>
      </c>
      <c r="SD374" s="31">
        <v>5</v>
      </c>
      <c r="SE374" s="31">
        <v>2</v>
      </c>
      <c r="SF374" s="31">
        <v>2</v>
      </c>
      <c r="SG374" s="31">
        <v>2</v>
      </c>
      <c r="SH374" s="31">
        <v>2</v>
      </c>
      <c r="SI374" s="31">
        <v>2</v>
      </c>
      <c r="SJ374" s="31">
        <v>2</v>
      </c>
      <c r="SK374" s="31">
        <v>2</v>
      </c>
      <c r="SL374" s="31">
        <v>1</v>
      </c>
      <c r="SM374" s="31" t="s">
        <v>1576</v>
      </c>
      <c r="SO374" s="31">
        <v>2</v>
      </c>
      <c r="SP374" s="31">
        <v>2</v>
      </c>
      <c r="SQ374" s="31">
        <v>2</v>
      </c>
      <c r="SR374" s="31">
        <v>2</v>
      </c>
      <c r="SS374" s="31">
        <v>2</v>
      </c>
      <c r="ST374" s="31">
        <v>2</v>
      </c>
      <c r="SU374" s="31">
        <v>2</v>
      </c>
      <c r="SV374" s="31">
        <v>2</v>
      </c>
      <c r="SW374" s="31" t="s">
        <v>1430</v>
      </c>
      <c r="SX374" s="31">
        <v>1</v>
      </c>
      <c r="SZ374" s="31">
        <v>2</v>
      </c>
      <c r="TA374" s="31">
        <v>2</v>
      </c>
      <c r="TB374" s="31">
        <v>2</v>
      </c>
      <c r="TC374" s="31">
        <v>2</v>
      </c>
      <c r="TD374" s="31">
        <v>1</v>
      </c>
      <c r="TE374" s="31">
        <v>2</v>
      </c>
      <c r="TF374" s="31">
        <v>1</v>
      </c>
      <c r="TG374" s="31">
        <v>1</v>
      </c>
      <c r="TH374" s="31" t="s">
        <v>1430</v>
      </c>
      <c r="TJ374" s="31" t="s">
        <v>1576</v>
      </c>
      <c r="TK374" s="31" t="s">
        <v>1430</v>
      </c>
      <c r="TQ374" s="31">
        <v>1</v>
      </c>
      <c r="TS374" s="31">
        <v>2</v>
      </c>
      <c r="TT374" s="31">
        <v>2</v>
      </c>
      <c r="TU374" s="31">
        <v>2</v>
      </c>
      <c r="TV374" s="31">
        <v>2</v>
      </c>
      <c r="TW374" s="31">
        <v>1</v>
      </c>
      <c r="TX374" s="31">
        <v>2</v>
      </c>
      <c r="TY374" s="31">
        <v>1</v>
      </c>
      <c r="TZ374" s="31">
        <v>1</v>
      </c>
      <c r="UA374" s="31">
        <v>1</v>
      </c>
    </row>
    <row r="375" spans="1:547" s="31" customFormat="1" ht="13.5" customHeight="1">
      <c r="A375" s="31">
        <f t="shared" si="5"/>
        <v>373</v>
      </c>
      <c r="B375" s="31">
        <v>374</v>
      </c>
      <c r="C375" s="31">
        <v>31</v>
      </c>
      <c r="D375" s="31" t="s">
        <v>1543</v>
      </c>
      <c r="E375" s="31" t="s">
        <v>1968</v>
      </c>
      <c r="H375" s="31">
        <v>42494</v>
      </c>
      <c r="I375" s="31">
        <v>19298</v>
      </c>
      <c r="J375" s="31">
        <v>2</v>
      </c>
      <c r="K375" s="31">
        <v>1</v>
      </c>
      <c r="L375" s="31">
        <v>2</v>
      </c>
      <c r="M375" s="31">
        <v>1</v>
      </c>
      <c r="N375" s="31">
        <v>2</v>
      </c>
      <c r="O375" s="31">
        <v>1</v>
      </c>
      <c r="P375" s="31">
        <v>2</v>
      </c>
      <c r="Q375" s="31">
        <v>1</v>
      </c>
      <c r="R375" s="31">
        <v>41640</v>
      </c>
      <c r="S375" s="31">
        <v>41730</v>
      </c>
      <c r="T375" s="31">
        <v>41913</v>
      </c>
      <c r="W375" s="31">
        <v>1</v>
      </c>
      <c r="X375" s="31">
        <v>2</v>
      </c>
      <c r="Y375" s="31">
        <v>2</v>
      </c>
      <c r="Z375" s="31">
        <v>2</v>
      </c>
      <c r="AA375" s="31">
        <v>2</v>
      </c>
      <c r="AB375" s="31">
        <v>2</v>
      </c>
      <c r="AC375" s="31">
        <v>2</v>
      </c>
      <c r="AD375" s="31">
        <v>2</v>
      </c>
      <c r="AE375" s="31">
        <v>3</v>
      </c>
      <c r="AF375" s="31">
        <v>1</v>
      </c>
      <c r="AG375" s="31">
        <v>1</v>
      </c>
      <c r="AH375" s="31">
        <v>1</v>
      </c>
      <c r="AI375" s="31">
        <v>6</v>
      </c>
      <c r="AJ375" s="31">
        <v>2</v>
      </c>
      <c r="AK375" s="31">
        <v>4</v>
      </c>
      <c r="AL375" s="31">
        <v>2</v>
      </c>
      <c r="AN375" s="31">
        <v>2</v>
      </c>
      <c r="AO375" s="31">
        <v>2</v>
      </c>
      <c r="AP375" s="31">
        <v>2</v>
      </c>
      <c r="AQ375" s="31">
        <v>2</v>
      </c>
      <c r="AR375" s="31">
        <v>2</v>
      </c>
      <c r="AS375" s="31">
        <v>2</v>
      </c>
      <c r="AT375" s="31">
        <v>2</v>
      </c>
      <c r="AU375" s="31">
        <v>2</v>
      </c>
      <c r="AW375" s="31">
        <v>2</v>
      </c>
      <c r="AX375" s="31">
        <v>2</v>
      </c>
      <c r="AY375" s="31">
        <v>2</v>
      </c>
      <c r="AZ375" s="31">
        <v>1</v>
      </c>
      <c r="BA375" s="31">
        <v>1</v>
      </c>
      <c r="BB375" s="31">
        <v>2</v>
      </c>
      <c r="BD375" s="31">
        <v>2</v>
      </c>
      <c r="BE375" s="31">
        <v>2</v>
      </c>
      <c r="BF375" s="31">
        <v>2</v>
      </c>
      <c r="BG375" s="31">
        <v>1</v>
      </c>
      <c r="BH375" s="31">
        <v>1</v>
      </c>
      <c r="BI375" s="31">
        <v>1</v>
      </c>
      <c r="BK375" s="31">
        <v>1</v>
      </c>
      <c r="BL375" s="31">
        <v>2</v>
      </c>
      <c r="BM375" s="31">
        <v>2</v>
      </c>
      <c r="BN375" s="31">
        <v>2</v>
      </c>
      <c r="BO375" s="31">
        <v>2</v>
      </c>
      <c r="BP375" s="31">
        <v>1</v>
      </c>
      <c r="BR375" s="31">
        <v>1</v>
      </c>
      <c r="BT375" s="31">
        <v>2</v>
      </c>
      <c r="BU375" s="31">
        <v>2</v>
      </c>
      <c r="BV375" s="31">
        <v>2</v>
      </c>
      <c r="BW375" s="31">
        <v>2</v>
      </c>
      <c r="BX375" s="31">
        <v>2</v>
      </c>
      <c r="BY375" s="31">
        <v>1</v>
      </c>
      <c r="BZ375" s="31">
        <v>2</v>
      </c>
      <c r="CA375" s="31">
        <v>2</v>
      </c>
      <c r="CD375" s="31">
        <v>1</v>
      </c>
      <c r="CH375" s="31">
        <v>1</v>
      </c>
      <c r="CM375" s="31">
        <v>23</v>
      </c>
      <c r="CN375" s="31">
        <v>25</v>
      </c>
      <c r="CO375" s="31">
        <v>17</v>
      </c>
      <c r="DA375" s="31">
        <v>4</v>
      </c>
      <c r="DF375" s="31">
        <v>4</v>
      </c>
      <c r="DG375" s="31">
        <v>4</v>
      </c>
      <c r="DH375" s="31">
        <v>4</v>
      </c>
      <c r="DI375" s="31">
        <v>4</v>
      </c>
      <c r="DJ375" s="31">
        <v>4</v>
      </c>
      <c r="DK375" s="31">
        <v>3</v>
      </c>
      <c r="DL375" s="31">
        <v>3</v>
      </c>
      <c r="DM375" s="31">
        <v>2</v>
      </c>
      <c r="DN375" s="31">
        <v>1</v>
      </c>
      <c r="DO375" s="31">
        <v>4</v>
      </c>
      <c r="DP375" s="31">
        <v>4</v>
      </c>
      <c r="DQ375" s="31">
        <v>4</v>
      </c>
      <c r="DR375" s="31">
        <v>41</v>
      </c>
      <c r="DS375" s="31">
        <v>0.24948770491803199</v>
      </c>
      <c r="DT375" s="31">
        <v>475</v>
      </c>
      <c r="DU375" s="31">
        <v>55</v>
      </c>
      <c r="DV375" s="31">
        <v>170</v>
      </c>
      <c r="DW375" s="31" t="s">
        <v>1545</v>
      </c>
      <c r="DX375" s="31">
        <v>4.6500000000000004</v>
      </c>
      <c r="DY375" s="31">
        <v>3.5</v>
      </c>
      <c r="DZ375" s="31">
        <v>5.5</v>
      </c>
      <c r="EA375" s="31" t="s">
        <v>1558</v>
      </c>
      <c r="EB375" s="31">
        <v>0.66</v>
      </c>
      <c r="EC375" s="31">
        <v>0.8</v>
      </c>
      <c r="ED375" s="31">
        <v>1.5</v>
      </c>
      <c r="EE375" s="31" t="s">
        <v>1546</v>
      </c>
      <c r="EV375" s="31">
        <v>2</v>
      </c>
      <c r="EW375" s="31">
        <v>2</v>
      </c>
      <c r="EX375" s="31">
        <v>2</v>
      </c>
      <c r="EY375" s="31">
        <v>1</v>
      </c>
      <c r="FA375" s="31">
        <v>1</v>
      </c>
      <c r="FC375" s="31">
        <v>1</v>
      </c>
      <c r="FD375" s="31">
        <v>63</v>
      </c>
      <c r="FE375" s="31">
        <v>60</v>
      </c>
      <c r="FF375" s="31">
        <v>0.42</v>
      </c>
      <c r="FG375" s="31">
        <v>0.48</v>
      </c>
      <c r="FH375" s="31">
        <v>40</v>
      </c>
      <c r="FK375" s="31">
        <v>2</v>
      </c>
      <c r="FL375" s="31">
        <v>2</v>
      </c>
      <c r="FM375" s="31">
        <v>1</v>
      </c>
      <c r="FN375" s="31">
        <v>2</v>
      </c>
      <c r="FO375" s="31">
        <v>2</v>
      </c>
      <c r="FP375" s="31">
        <v>2</v>
      </c>
      <c r="FQ375" s="31">
        <v>2</v>
      </c>
      <c r="FR375" s="31">
        <v>2</v>
      </c>
      <c r="FS375" s="31">
        <v>4</v>
      </c>
      <c r="FT375" s="31">
        <v>2</v>
      </c>
      <c r="FU375" s="31">
        <v>2</v>
      </c>
      <c r="FV375" s="31">
        <v>2</v>
      </c>
      <c r="FW375" s="31">
        <v>1</v>
      </c>
      <c r="FX375" s="31">
        <v>1</v>
      </c>
      <c r="FY375" s="31">
        <v>2</v>
      </c>
      <c r="GA375" s="31">
        <v>2</v>
      </c>
      <c r="GB375" s="31">
        <v>2</v>
      </c>
      <c r="GC375" s="31">
        <v>2</v>
      </c>
      <c r="GE375" s="31">
        <v>2</v>
      </c>
      <c r="GH375" s="31">
        <v>2</v>
      </c>
      <c r="GJ375" s="31">
        <v>2</v>
      </c>
      <c r="GL375" s="31">
        <v>1</v>
      </c>
      <c r="GM375" s="31">
        <v>41974</v>
      </c>
      <c r="GO375" s="31">
        <v>2</v>
      </c>
      <c r="GQ375" s="31">
        <v>2</v>
      </c>
      <c r="GS375" s="31">
        <v>2</v>
      </c>
      <c r="GU375" s="31">
        <v>2</v>
      </c>
      <c r="GW375" s="31">
        <v>2</v>
      </c>
      <c r="HA375" s="31">
        <v>2</v>
      </c>
      <c r="HB375" s="31" t="s">
        <v>355</v>
      </c>
      <c r="HM375" s="31">
        <v>2</v>
      </c>
      <c r="HP375" s="31">
        <v>2</v>
      </c>
      <c r="HQ375" s="31">
        <v>2</v>
      </c>
      <c r="HR375" s="31">
        <v>2</v>
      </c>
      <c r="HS375" s="31">
        <v>2</v>
      </c>
      <c r="HT375" s="31">
        <v>2</v>
      </c>
      <c r="HU375" s="31">
        <v>2</v>
      </c>
      <c r="HV375" s="31">
        <v>2</v>
      </c>
      <c r="HZ375" s="31">
        <v>2</v>
      </c>
      <c r="IA375" s="31">
        <v>2</v>
      </c>
      <c r="IB375" s="31">
        <v>2</v>
      </c>
      <c r="IC375" s="31">
        <v>2</v>
      </c>
      <c r="ID375" s="31">
        <v>2</v>
      </c>
      <c r="IE375" s="31">
        <v>2</v>
      </c>
      <c r="IF375" s="31">
        <v>2</v>
      </c>
      <c r="IJ375" s="31">
        <v>2</v>
      </c>
      <c r="IK375" s="31">
        <v>2</v>
      </c>
      <c r="IL375" s="31">
        <v>2</v>
      </c>
      <c r="IM375" s="31">
        <v>2</v>
      </c>
      <c r="IN375" s="31">
        <v>2</v>
      </c>
      <c r="IO375" s="31">
        <v>2</v>
      </c>
      <c r="IP375" s="31">
        <v>2</v>
      </c>
      <c r="IT375" s="31">
        <v>2</v>
      </c>
      <c r="IU375" s="31">
        <v>2</v>
      </c>
      <c r="IV375" s="31">
        <v>2</v>
      </c>
      <c r="IW375" s="31">
        <v>2</v>
      </c>
      <c r="IX375" s="31">
        <v>2</v>
      </c>
      <c r="IY375" s="31">
        <v>2</v>
      </c>
      <c r="IZ375" s="31">
        <v>2</v>
      </c>
      <c r="JD375" s="31">
        <v>2</v>
      </c>
      <c r="JE375" s="31">
        <v>2</v>
      </c>
      <c r="JF375" s="31">
        <v>2</v>
      </c>
      <c r="JG375" s="31">
        <v>2</v>
      </c>
      <c r="JH375" s="31">
        <v>2</v>
      </c>
      <c r="JI375" s="31">
        <v>2</v>
      </c>
      <c r="JJ375" s="31">
        <v>2</v>
      </c>
      <c r="JZ375" s="31">
        <v>2</v>
      </c>
      <c r="KB375" s="31">
        <v>65</v>
      </c>
      <c r="KC375" s="31">
        <v>2</v>
      </c>
      <c r="KD375" s="31" t="s">
        <v>372</v>
      </c>
      <c r="KE375" s="31">
        <v>51</v>
      </c>
      <c r="LA375" s="31" t="s">
        <v>359</v>
      </c>
      <c r="LB375" s="31" t="s">
        <v>367</v>
      </c>
      <c r="LC375" s="31">
        <v>2</v>
      </c>
      <c r="LE375" s="31" t="s">
        <v>370</v>
      </c>
      <c r="LF375" s="31">
        <v>2</v>
      </c>
      <c r="LG375" s="31">
        <v>2</v>
      </c>
      <c r="LH375" s="31">
        <v>1</v>
      </c>
      <c r="LI375" s="31">
        <v>1</v>
      </c>
      <c r="LJ375" s="31">
        <v>20</v>
      </c>
      <c r="LK375" s="31">
        <v>2</v>
      </c>
      <c r="LM375" s="31">
        <v>2</v>
      </c>
      <c r="LO375" s="31">
        <v>1</v>
      </c>
      <c r="LQ375" s="31">
        <v>2</v>
      </c>
      <c r="LS375" s="31">
        <v>2</v>
      </c>
      <c r="LU375" s="31">
        <v>2</v>
      </c>
      <c r="LW375" s="31">
        <v>2</v>
      </c>
      <c r="LY375" s="31">
        <v>2</v>
      </c>
      <c r="MA375" s="31">
        <v>1</v>
      </c>
      <c r="MB375" s="31">
        <v>20</v>
      </c>
      <c r="MC375" s="31">
        <v>2</v>
      </c>
      <c r="ME375" s="31">
        <v>1</v>
      </c>
      <c r="MF375" s="31">
        <v>20</v>
      </c>
      <c r="MG375" s="31">
        <v>2</v>
      </c>
      <c r="MI375" s="31">
        <v>2</v>
      </c>
      <c r="MK375" s="31">
        <v>2</v>
      </c>
      <c r="MM375" s="31">
        <v>2</v>
      </c>
      <c r="MO375" s="31">
        <v>2</v>
      </c>
      <c r="MQ375" s="31">
        <v>2</v>
      </c>
      <c r="MS375" s="31">
        <v>2</v>
      </c>
      <c r="MU375" s="31">
        <v>2</v>
      </c>
      <c r="MW375" s="31">
        <v>2</v>
      </c>
      <c r="MY375" s="31" t="s">
        <v>355</v>
      </c>
      <c r="NA375" s="31">
        <v>2</v>
      </c>
      <c r="NC375" s="31">
        <v>2</v>
      </c>
      <c r="NE375" s="31">
        <v>2</v>
      </c>
      <c r="NG375" s="31">
        <v>2</v>
      </c>
      <c r="NI375" s="31">
        <v>2</v>
      </c>
      <c r="NK375" s="31">
        <v>2</v>
      </c>
      <c r="NM375" s="31">
        <v>2</v>
      </c>
      <c r="NO375" s="31">
        <v>2</v>
      </c>
      <c r="NQ375" s="31">
        <v>2</v>
      </c>
      <c r="NS375" s="31">
        <v>2</v>
      </c>
      <c r="NU375" s="31">
        <v>2</v>
      </c>
      <c r="NW375" s="31">
        <v>2</v>
      </c>
      <c r="NY375" s="31">
        <v>2</v>
      </c>
      <c r="OA375" s="31">
        <v>2</v>
      </c>
      <c r="OC375" s="31">
        <v>2</v>
      </c>
      <c r="OE375" s="31">
        <v>2</v>
      </c>
      <c r="OG375" s="31">
        <v>2</v>
      </c>
      <c r="OI375" s="31">
        <v>2</v>
      </c>
      <c r="OK375" s="31">
        <v>2</v>
      </c>
      <c r="OM375" s="31">
        <v>2</v>
      </c>
      <c r="OO375" s="31">
        <v>2</v>
      </c>
      <c r="OQ375" s="31" t="s">
        <v>355</v>
      </c>
      <c r="OS375" s="31">
        <v>2</v>
      </c>
      <c r="OU375" s="31">
        <v>2</v>
      </c>
      <c r="OW375" s="31">
        <v>2</v>
      </c>
      <c r="OY375" s="31">
        <v>2</v>
      </c>
      <c r="PA375" s="31">
        <v>2</v>
      </c>
      <c r="PC375" s="31">
        <v>2</v>
      </c>
      <c r="PE375" s="31">
        <v>2</v>
      </c>
      <c r="PG375" s="31">
        <v>2</v>
      </c>
      <c r="PI375" s="31">
        <v>2</v>
      </c>
      <c r="PK375" s="31">
        <v>2</v>
      </c>
      <c r="PM375" s="31">
        <v>2</v>
      </c>
      <c r="PO375" s="31">
        <v>2</v>
      </c>
      <c r="PQ375" s="31">
        <v>2</v>
      </c>
      <c r="PS375" s="31">
        <v>2</v>
      </c>
      <c r="PU375" s="31">
        <v>2</v>
      </c>
      <c r="PW375" s="31">
        <v>2</v>
      </c>
      <c r="PY375" s="31">
        <v>2</v>
      </c>
      <c r="QA375" s="31">
        <v>2</v>
      </c>
      <c r="QC375" s="31">
        <v>2</v>
      </c>
      <c r="QE375" s="31">
        <v>2</v>
      </c>
      <c r="QG375" s="31">
        <v>2</v>
      </c>
      <c r="QI375" s="31" t="s">
        <v>355</v>
      </c>
      <c r="QK375" s="31">
        <v>1</v>
      </c>
      <c r="QL375" s="31">
        <v>2</v>
      </c>
      <c r="QM375" s="31">
        <v>2</v>
      </c>
      <c r="QN375" s="31">
        <v>2</v>
      </c>
      <c r="QO375" s="31">
        <v>2</v>
      </c>
      <c r="QP375" s="31">
        <v>2</v>
      </c>
      <c r="QQ375" s="31">
        <v>2</v>
      </c>
      <c r="QR375" s="31">
        <v>2</v>
      </c>
      <c r="QS375" s="31">
        <v>2</v>
      </c>
      <c r="QT375" s="31">
        <v>2</v>
      </c>
      <c r="QU375" s="31">
        <v>2</v>
      </c>
      <c r="QV375" s="31">
        <v>2</v>
      </c>
      <c r="QW375" s="31">
        <v>2</v>
      </c>
      <c r="QX375" s="31">
        <v>2</v>
      </c>
      <c r="QY375" s="31">
        <v>2</v>
      </c>
      <c r="QZ375" s="31">
        <v>2</v>
      </c>
      <c r="RA375" s="31">
        <v>2</v>
      </c>
      <c r="RB375" s="31">
        <v>2</v>
      </c>
      <c r="RC375" s="31">
        <v>2</v>
      </c>
      <c r="RD375" s="31">
        <v>2</v>
      </c>
      <c r="RE375" s="31">
        <v>2</v>
      </c>
      <c r="RF375" s="31">
        <v>2</v>
      </c>
      <c r="RG375" s="31">
        <v>2</v>
      </c>
      <c r="RH375" s="31">
        <v>2</v>
      </c>
      <c r="RI375" s="31">
        <v>2</v>
      </c>
      <c r="RJ375" s="31">
        <v>2</v>
      </c>
      <c r="RK375" s="31">
        <v>2</v>
      </c>
      <c r="RL375" s="31">
        <v>2</v>
      </c>
      <c r="RM375" s="31">
        <v>2</v>
      </c>
      <c r="RN375" s="31">
        <v>2</v>
      </c>
      <c r="RO375" s="31">
        <v>2</v>
      </c>
      <c r="RP375" s="31">
        <v>2</v>
      </c>
      <c r="RQ375" s="31">
        <v>2</v>
      </c>
      <c r="RR375" s="31">
        <v>2</v>
      </c>
      <c r="RS375" s="31">
        <v>2</v>
      </c>
      <c r="RT375" s="31" t="s">
        <v>1894</v>
      </c>
      <c r="RU375" s="31" t="s">
        <v>1894</v>
      </c>
      <c r="RX375" s="31">
        <v>2</v>
      </c>
      <c r="RY375" s="31">
        <v>1</v>
      </c>
      <c r="RZ375" s="31">
        <v>2</v>
      </c>
      <c r="SA375" s="31">
        <v>2</v>
      </c>
      <c r="SB375" s="31">
        <v>2</v>
      </c>
      <c r="SC375" s="31">
        <v>2</v>
      </c>
      <c r="SD375" s="31">
        <v>2</v>
      </c>
      <c r="SE375" s="31">
        <v>1</v>
      </c>
      <c r="SF375" s="31">
        <v>2</v>
      </c>
      <c r="SG375" s="31">
        <v>2</v>
      </c>
      <c r="SH375" s="31">
        <v>2</v>
      </c>
      <c r="SI375" s="31">
        <v>2</v>
      </c>
      <c r="SJ375" s="31">
        <v>1</v>
      </c>
      <c r="SK375" s="31">
        <v>2</v>
      </c>
      <c r="SL375" s="31">
        <v>2</v>
      </c>
      <c r="SM375" s="31" t="s">
        <v>1576</v>
      </c>
      <c r="SO375" s="31">
        <v>2</v>
      </c>
      <c r="SP375" s="31">
        <v>2</v>
      </c>
      <c r="SQ375" s="31">
        <v>2</v>
      </c>
      <c r="SR375" s="31">
        <v>2</v>
      </c>
      <c r="SS375" s="31">
        <v>1</v>
      </c>
      <c r="ST375" s="31">
        <v>2</v>
      </c>
      <c r="SU375" s="31">
        <v>1</v>
      </c>
      <c r="SV375" s="31">
        <v>1</v>
      </c>
      <c r="SW375" s="31" t="s">
        <v>1969</v>
      </c>
      <c r="SX375" s="31">
        <v>1</v>
      </c>
      <c r="SZ375" s="31">
        <v>2</v>
      </c>
      <c r="TA375" s="31">
        <v>2</v>
      </c>
      <c r="TB375" s="31">
        <v>2</v>
      </c>
      <c r="TC375" s="31">
        <v>2</v>
      </c>
      <c r="TD375" s="31">
        <v>2</v>
      </c>
      <c r="TE375" s="31">
        <v>2</v>
      </c>
      <c r="TF375" s="31">
        <v>2</v>
      </c>
      <c r="TG375" s="31">
        <v>2</v>
      </c>
      <c r="TH375" s="31" t="s">
        <v>1430</v>
      </c>
      <c r="TJ375" s="31" t="s">
        <v>1576</v>
      </c>
      <c r="TK375" s="31" t="s">
        <v>1969</v>
      </c>
      <c r="TL375" s="31" t="s">
        <v>1577</v>
      </c>
      <c r="TM375" s="31" t="s">
        <v>1430</v>
      </c>
      <c r="TQ375" s="31">
        <v>6</v>
      </c>
      <c r="TS375" s="31">
        <v>2</v>
      </c>
      <c r="TT375" s="31">
        <v>2</v>
      </c>
      <c r="TU375" s="31">
        <v>2</v>
      </c>
      <c r="TV375" s="31">
        <v>2</v>
      </c>
      <c r="TW375" s="31">
        <v>2</v>
      </c>
      <c r="TX375" s="31">
        <v>2</v>
      </c>
      <c r="TY375" s="31">
        <v>2</v>
      </c>
      <c r="TZ375" s="31">
        <v>1</v>
      </c>
      <c r="UA375" s="31">
        <v>1</v>
      </c>
    </row>
    <row r="376" spans="1:547" s="31" customFormat="1" ht="13.5" customHeight="1">
      <c r="A376" s="31">
        <f t="shared" si="5"/>
        <v>374</v>
      </c>
      <c r="B376" s="31">
        <v>375</v>
      </c>
      <c r="C376" s="31">
        <v>32</v>
      </c>
      <c r="D376" s="31" t="s">
        <v>1543</v>
      </c>
      <c r="E376" s="31" t="s">
        <v>1970</v>
      </c>
      <c r="H376" s="31">
        <v>42496</v>
      </c>
      <c r="I376" s="31">
        <v>20467</v>
      </c>
      <c r="J376" s="31">
        <v>1</v>
      </c>
      <c r="K376" s="31">
        <v>1</v>
      </c>
      <c r="L376" s="31">
        <v>5</v>
      </c>
      <c r="M376" s="31">
        <v>2</v>
      </c>
      <c r="N376" s="31">
        <v>5</v>
      </c>
      <c r="O376" s="31">
        <v>2</v>
      </c>
      <c r="P376" s="31">
        <v>3</v>
      </c>
      <c r="Q376" s="31">
        <v>1</v>
      </c>
      <c r="R376" s="31">
        <v>42186</v>
      </c>
      <c r="S376" s="31">
        <v>42217</v>
      </c>
      <c r="T376" s="31">
        <v>42370</v>
      </c>
      <c r="W376" s="31">
        <v>1</v>
      </c>
      <c r="X376" s="31">
        <v>2</v>
      </c>
      <c r="Y376" s="31">
        <v>2</v>
      </c>
      <c r="Z376" s="31">
        <v>2</v>
      </c>
      <c r="AA376" s="31">
        <v>2</v>
      </c>
      <c r="AB376" s="31">
        <v>2</v>
      </c>
      <c r="AC376" s="31">
        <v>2</v>
      </c>
      <c r="AD376" s="31">
        <v>2</v>
      </c>
      <c r="AE376" s="31">
        <v>2</v>
      </c>
      <c r="AF376" s="31">
        <v>3</v>
      </c>
      <c r="AG376" s="31">
        <v>2</v>
      </c>
      <c r="AH376" s="31">
        <v>1</v>
      </c>
      <c r="AI376" s="31">
        <v>6</v>
      </c>
      <c r="AJ376" s="31">
        <v>2</v>
      </c>
      <c r="AK376" s="31">
        <v>4</v>
      </c>
      <c r="AL376" s="31">
        <v>2</v>
      </c>
      <c r="AN376" s="31">
        <v>2</v>
      </c>
      <c r="AO376" s="31">
        <v>2</v>
      </c>
      <c r="AP376" s="31">
        <v>2</v>
      </c>
      <c r="AQ376" s="31">
        <v>2</v>
      </c>
      <c r="AR376" s="31">
        <v>2</v>
      </c>
      <c r="AS376" s="31">
        <v>2</v>
      </c>
      <c r="AT376" s="31">
        <v>2</v>
      </c>
      <c r="AU376" s="31">
        <v>2</v>
      </c>
      <c r="AW376" s="31">
        <v>2</v>
      </c>
      <c r="AX376" s="31">
        <v>2</v>
      </c>
      <c r="AY376" s="31">
        <v>2</v>
      </c>
      <c r="AZ376" s="31">
        <v>1</v>
      </c>
      <c r="BA376" s="31">
        <v>2</v>
      </c>
      <c r="BB376" s="31">
        <v>2</v>
      </c>
      <c r="BD376" s="31">
        <v>2</v>
      </c>
      <c r="BE376" s="31">
        <v>2</v>
      </c>
      <c r="BF376" s="31">
        <v>2</v>
      </c>
      <c r="BG376" s="31">
        <v>2</v>
      </c>
      <c r="BH376" s="31">
        <v>2</v>
      </c>
      <c r="BI376" s="31">
        <v>2</v>
      </c>
      <c r="BK376" s="31">
        <v>2</v>
      </c>
      <c r="BL376" s="31">
        <v>2</v>
      </c>
      <c r="BM376" s="31">
        <v>2</v>
      </c>
      <c r="BN376" s="31">
        <v>2</v>
      </c>
      <c r="BO376" s="31">
        <v>2</v>
      </c>
      <c r="BP376" s="31">
        <v>2</v>
      </c>
      <c r="BR376" s="31">
        <v>1</v>
      </c>
      <c r="BT376" s="31">
        <v>2</v>
      </c>
      <c r="BU376" s="31">
        <v>2</v>
      </c>
      <c r="BV376" s="31">
        <v>2</v>
      </c>
      <c r="BW376" s="31">
        <v>2</v>
      </c>
      <c r="BX376" s="31">
        <v>2</v>
      </c>
      <c r="BY376" s="31">
        <v>1</v>
      </c>
      <c r="BZ376" s="31">
        <v>2</v>
      </c>
      <c r="CA376" s="31">
        <v>2</v>
      </c>
      <c r="CB376" s="31">
        <v>2</v>
      </c>
      <c r="CC376" s="31">
        <v>2</v>
      </c>
      <c r="CD376" s="31">
        <v>1</v>
      </c>
      <c r="CH376" s="31">
        <v>1</v>
      </c>
      <c r="CM376" s="31">
        <v>14</v>
      </c>
      <c r="CN376" s="31">
        <v>19</v>
      </c>
      <c r="CO376" s="31">
        <v>12</v>
      </c>
      <c r="CP376" s="31">
        <v>17</v>
      </c>
      <c r="CQ376" s="31">
        <v>1</v>
      </c>
      <c r="DA376" s="31">
        <v>2</v>
      </c>
      <c r="DB376" s="31">
        <v>1</v>
      </c>
      <c r="DC376" s="31">
        <v>1</v>
      </c>
      <c r="DF376" s="31">
        <v>4</v>
      </c>
      <c r="DG376" s="31">
        <v>4</v>
      </c>
      <c r="DH376" s="31">
        <v>3</v>
      </c>
      <c r="DI376" s="31">
        <v>3</v>
      </c>
      <c r="DJ376" s="31">
        <v>3</v>
      </c>
      <c r="DK376" s="31">
        <v>2</v>
      </c>
      <c r="DL376" s="31">
        <v>3</v>
      </c>
      <c r="DM376" s="31">
        <v>4</v>
      </c>
      <c r="DN376" s="31">
        <v>4</v>
      </c>
      <c r="DO376" s="31">
        <v>4</v>
      </c>
      <c r="DP376" s="31">
        <v>4</v>
      </c>
      <c r="DQ376" s="31">
        <v>4</v>
      </c>
      <c r="DR376" s="31">
        <v>42</v>
      </c>
      <c r="DS376" s="31">
        <v>0.58911290322580601</v>
      </c>
      <c r="DT376" s="31">
        <v>111</v>
      </c>
      <c r="DU376" s="31">
        <v>26</v>
      </c>
      <c r="DV376" s="31">
        <v>192</v>
      </c>
      <c r="DW376" s="31" t="s">
        <v>1545</v>
      </c>
      <c r="DX376" s="31">
        <v>3.6</v>
      </c>
      <c r="DY376" s="31">
        <v>3.4</v>
      </c>
      <c r="DZ376" s="31">
        <v>5</v>
      </c>
      <c r="EA376" s="31" t="s">
        <v>1558</v>
      </c>
      <c r="EV376" s="31">
        <v>2</v>
      </c>
      <c r="EW376" s="31">
        <v>2</v>
      </c>
      <c r="EY376" s="31">
        <v>2</v>
      </c>
      <c r="FA376" s="31">
        <v>1</v>
      </c>
      <c r="FB376" s="31">
        <v>1</v>
      </c>
      <c r="FC376" s="31">
        <v>1</v>
      </c>
      <c r="FD376" s="31">
        <v>106</v>
      </c>
      <c r="FE376" s="31">
        <v>103.7</v>
      </c>
      <c r="FF376" s="31">
        <v>0.71399999999999897</v>
      </c>
      <c r="FG376" s="31">
        <v>1.329</v>
      </c>
      <c r="FK376" s="31">
        <v>2</v>
      </c>
      <c r="FL376" s="31">
        <v>2</v>
      </c>
      <c r="FM376" s="31">
        <v>1</v>
      </c>
      <c r="FN376" s="31">
        <v>2</v>
      </c>
      <c r="FO376" s="31">
        <v>2</v>
      </c>
      <c r="FP376" s="31">
        <v>2</v>
      </c>
      <c r="FQ376" s="31">
        <v>2</v>
      </c>
      <c r="FR376" s="31">
        <v>2</v>
      </c>
      <c r="FS376" s="31">
        <v>4</v>
      </c>
      <c r="FT376" s="31">
        <v>2</v>
      </c>
      <c r="FU376" s="31">
        <v>2</v>
      </c>
      <c r="FV376" s="31">
        <v>2</v>
      </c>
      <c r="FW376" s="31">
        <v>1</v>
      </c>
      <c r="FX376" s="31">
        <v>1</v>
      </c>
      <c r="FY376" s="31">
        <v>2</v>
      </c>
      <c r="GA376" s="31">
        <v>2</v>
      </c>
      <c r="GB376" s="31">
        <v>2</v>
      </c>
      <c r="GC376" s="31">
        <v>1</v>
      </c>
      <c r="GD376" s="31">
        <v>1974</v>
      </c>
      <c r="GE376" s="31">
        <v>1</v>
      </c>
      <c r="GF376" s="31">
        <v>2015</v>
      </c>
      <c r="GG376" s="31">
        <v>1</v>
      </c>
      <c r="GH376" s="31">
        <v>1</v>
      </c>
      <c r="GJ376" s="31">
        <v>2</v>
      </c>
      <c r="GL376" s="31">
        <v>2</v>
      </c>
      <c r="GO376" s="31">
        <v>2</v>
      </c>
      <c r="GQ376" s="31">
        <v>2</v>
      </c>
      <c r="GS376" s="31">
        <v>2</v>
      </c>
      <c r="GU376" s="31">
        <v>2</v>
      </c>
      <c r="GW376" s="31">
        <v>2</v>
      </c>
      <c r="HA376" s="31">
        <v>2</v>
      </c>
      <c r="HB376" s="31" t="s">
        <v>355</v>
      </c>
      <c r="HM376" s="31">
        <v>2</v>
      </c>
      <c r="HP376" s="31">
        <v>2</v>
      </c>
      <c r="HQ376" s="31">
        <v>2</v>
      </c>
      <c r="HR376" s="31">
        <v>2</v>
      </c>
      <c r="HS376" s="31">
        <v>2</v>
      </c>
      <c r="HT376" s="31">
        <v>2</v>
      </c>
      <c r="HU376" s="31">
        <v>2</v>
      </c>
      <c r="HV376" s="31">
        <v>2</v>
      </c>
      <c r="HZ376" s="31">
        <v>2</v>
      </c>
      <c r="IA376" s="31">
        <v>2</v>
      </c>
      <c r="IB376" s="31">
        <v>2</v>
      </c>
      <c r="IC376" s="31">
        <v>2</v>
      </c>
      <c r="ID376" s="31">
        <v>2</v>
      </c>
      <c r="IE376" s="31">
        <v>2</v>
      </c>
      <c r="IF376" s="31">
        <v>2</v>
      </c>
      <c r="IJ376" s="31">
        <v>2</v>
      </c>
      <c r="IK376" s="31">
        <v>2</v>
      </c>
      <c r="IL376" s="31">
        <v>2</v>
      </c>
      <c r="IM376" s="31">
        <v>2</v>
      </c>
      <c r="IN376" s="31">
        <v>2</v>
      </c>
      <c r="IO376" s="31">
        <v>2</v>
      </c>
      <c r="IP376" s="31">
        <v>2</v>
      </c>
      <c r="IT376" s="31">
        <v>2</v>
      </c>
      <c r="IU376" s="31">
        <v>2</v>
      </c>
      <c r="IV376" s="31">
        <v>2</v>
      </c>
      <c r="IW376" s="31">
        <v>2</v>
      </c>
      <c r="IX376" s="31">
        <v>2</v>
      </c>
      <c r="IY376" s="31">
        <v>2</v>
      </c>
      <c r="IZ376" s="31">
        <v>2</v>
      </c>
      <c r="JD376" s="31">
        <v>2</v>
      </c>
      <c r="JE376" s="31">
        <v>2</v>
      </c>
      <c r="JF376" s="31">
        <v>2</v>
      </c>
      <c r="JG376" s="31">
        <v>2</v>
      </c>
      <c r="JH376" s="31">
        <v>2</v>
      </c>
      <c r="JI376" s="31">
        <v>2</v>
      </c>
      <c r="JJ376" s="31">
        <v>2</v>
      </c>
      <c r="JZ376" s="31">
        <v>2</v>
      </c>
      <c r="KA376" s="31" t="s">
        <v>1903</v>
      </c>
      <c r="KB376" s="31">
        <v>73</v>
      </c>
      <c r="KC376" s="31">
        <v>2</v>
      </c>
      <c r="KD376" s="31" t="s">
        <v>1647</v>
      </c>
      <c r="KE376" s="31">
        <v>87</v>
      </c>
      <c r="LA376" s="31" t="s">
        <v>1971</v>
      </c>
      <c r="LB376" s="31" t="s">
        <v>1636</v>
      </c>
      <c r="LC376" s="31">
        <v>2</v>
      </c>
      <c r="LF376" s="31">
        <v>2</v>
      </c>
      <c r="LG376" s="31">
        <v>2</v>
      </c>
      <c r="LH376" s="31">
        <v>1</v>
      </c>
      <c r="LI376" s="31">
        <v>2</v>
      </c>
      <c r="LK376" s="31">
        <v>2</v>
      </c>
      <c r="LM376" s="31">
        <v>2</v>
      </c>
      <c r="LO376" s="31">
        <v>2</v>
      </c>
      <c r="LQ376" s="31">
        <v>2</v>
      </c>
      <c r="LS376" s="31">
        <v>2</v>
      </c>
      <c r="LU376" s="31">
        <v>2</v>
      </c>
      <c r="LW376" s="31">
        <v>2</v>
      </c>
      <c r="LY376" s="31">
        <v>1</v>
      </c>
      <c r="LZ376" s="31">
        <v>5</v>
      </c>
      <c r="MA376" s="31">
        <v>2</v>
      </c>
      <c r="MC376" s="31">
        <v>2</v>
      </c>
      <c r="ME376" s="31">
        <v>2</v>
      </c>
      <c r="MG376" s="31">
        <v>2</v>
      </c>
      <c r="MI376" s="31">
        <v>2</v>
      </c>
      <c r="MK376" s="31">
        <v>2</v>
      </c>
      <c r="MM376" s="31">
        <v>2</v>
      </c>
      <c r="MO376" s="31">
        <v>2</v>
      </c>
      <c r="MQ376" s="31">
        <v>2</v>
      </c>
      <c r="MS376" s="31">
        <v>2</v>
      </c>
      <c r="MU376" s="31">
        <v>2</v>
      </c>
      <c r="MW376" s="31">
        <v>2</v>
      </c>
      <c r="MY376" s="31" t="s">
        <v>355</v>
      </c>
      <c r="NA376" s="31">
        <v>2</v>
      </c>
      <c r="NC376" s="31">
        <v>2</v>
      </c>
      <c r="NE376" s="31">
        <v>2</v>
      </c>
      <c r="NG376" s="31">
        <v>2</v>
      </c>
      <c r="NI376" s="31">
        <v>2</v>
      </c>
      <c r="NK376" s="31">
        <v>2</v>
      </c>
      <c r="NM376" s="31">
        <v>2</v>
      </c>
      <c r="NO376" s="31">
        <v>2</v>
      </c>
      <c r="NQ376" s="31">
        <v>2</v>
      </c>
      <c r="NS376" s="31">
        <v>2</v>
      </c>
      <c r="NU376" s="31">
        <v>2</v>
      </c>
      <c r="NW376" s="31">
        <v>2</v>
      </c>
      <c r="NY376" s="31">
        <v>2</v>
      </c>
      <c r="OA376" s="31">
        <v>2</v>
      </c>
      <c r="OC376" s="31">
        <v>2</v>
      </c>
      <c r="OE376" s="31">
        <v>2</v>
      </c>
      <c r="OG376" s="31">
        <v>2</v>
      </c>
      <c r="OI376" s="31">
        <v>2</v>
      </c>
      <c r="OK376" s="31">
        <v>2</v>
      </c>
      <c r="OM376" s="31">
        <v>2</v>
      </c>
      <c r="OO376" s="31">
        <v>2</v>
      </c>
      <c r="OQ376" s="31" t="s">
        <v>355</v>
      </c>
      <c r="OS376" s="31">
        <v>2</v>
      </c>
      <c r="OU376" s="31">
        <v>2</v>
      </c>
      <c r="OW376" s="31">
        <v>2</v>
      </c>
      <c r="OY376" s="31">
        <v>2</v>
      </c>
      <c r="PA376" s="31">
        <v>2</v>
      </c>
      <c r="PC376" s="31">
        <v>2</v>
      </c>
      <c r="PE376" s="31">
        <v>2</v>
      </c>
      <c r="PG376" s="31">
        <v>2</v>
      </c>
      <c r="PI376" s="31">
        <v>2</v>
      </c>
      <c r="PK376" s="31">
        <v>2</v>
      </c>
      <c r="PM376" s="31">
        <v>2</v>
      </c>
      <c r="PO376" s="31">
        <v>2</v>
      </c>
      <c r="PQ376" s="31">
        <v>2</v>
      </c>
      <c r="PS376" s="31">
        <v>2</v>
      </c>
      <c r="PU376" s="31">
        <v>2</v>
      </c>
      <c r="PW376" s="31">
        <v>2</v>
      </c>
      <c r="PY376" s="31">
        <v>2</v>
      </c>
      <c r="QA376" s="31">
        <v>2</v>
      </c>
      <c r="QC376" s="31">
        <v>2</v>
      </c>
      <c r="QE376" s="31">
        <v>2</v>
      </c>
      <c r="QG376" s="31">
        <v>2</v>
      </c>
      <c r="QI376" s="31" t="s">
        <v>355</v>
      </c>
      <c r="QK376" s="31">
        <v>2</v>
      </c>
      <c r="QL376" s="31">
        <v>2</v>
      </c>
      <c r="QM376" s="31">
        <v>2</v>
      </c>
      <c r="QN376" s="31">
        <v>2</v>
      </c>
      <c r="QO376" s="31">
        <v>2</v>
      </c>
      <c r="QP376" s="31">
        <v>2</v>
      </c>
      <c r="QQ376" s="31">
        <v>2</v>
      </c>
      <c r="QR376" s="31">
        <v>2</v>
      </c>
      <c r="QS376" s="31">
        <v>2</v>
      </c>
      <c r="QT376" s="31">
        <v>2</v>
      </c>
      <c r="QU376" s="31">
        <v>2</v>
      </c>
      <c r="QV376" s="31">
        <v>2</v>
      </c>
      <c r="QW376" s="31">
        <v>2</v>
      </c>
      <c r="QX376" s="31">
        <v>2</v>
      </c>
      <c r="QY376" s="31">
        <v>2</v>
      </c>
      <c r="QZ376" s="31">
        <v>2</v>
      </c>
      <c r="RA376" s="31">
        <v>2</v>
      </c>
      <c r="RB376" s="31">
        <v>1</v>
      </c>
      <c r="RC376" s="31">
        <v>2</v>
      </c>
      <c r="RD376" s="31">
        <v>2</v>
      </c>
      <c r="RE376" s="31">
        <v>2</v>
      </c>
      <c r="RF376" s="31">
        <v>2</v>
      </c>
      <c r="RG376" s="31">
        <v>2</v>
      </c>
      <c r="RH376" s="31">
        <v>2</v>
      </c>
      <c r="RI376" s="31">
        <v>2</v>
      </c>
      <c r="RJ376" s="31">
        <v>2</v>
      </c>
      <c r="RK376" s="31">
        <v>2</v>
      </c>
      <c r="RL376" s="31">
        <v>2</v>
      </c>
      <c r="RM376" s="31">
        <v>2</v>
      </c>
      <c r="RN376" s="31">
        <v>2</v>
      </c>
      <c r="RO376" s="31">
        <v>2</v>
      </c>
      <c r="RP376" s="31">
        <v>2</v>
      </c>
      <c r="RQ376" s="31">
        <v>2</v>
      </c>
      <c r="RR376" s="31">
        <v>2</v>
      </c>
      <c r="RS376" s="31">
        <v>2</v>
      </c>
      <c r="RT376" s="31" t="s">
        <v>362</v>
      </c>
      <c r="RU376" s="31" t="s">
        <v>1894</v>
      </c>
      <c r="RX376" s="31">
        <v>5</v>
      </c>
      <c r="RY376" s="31">
        <v>2</v>
      </c>
      <c r="RZ376" s="31">
        <v>2</v>
      </c>
      <c r="SA376" s="31">
        <v>2</v>
      </c>
      <c r="SB376" s="31">
        <v>2</v>
      </c>
      <c r="SC376" s="31">
        <v>2</v>
      </c>
      <c r="SD376" s="31">
        <v>5</v>
      </c>
      <c r="SE376" s="31">
        <v>2</v>
      </c>
      <c r="SF376" s="31">
        <v>2</v>
      </c>
      <c r="SG376" s="31">
        <v>2</v>
      </c>
      <c r="SH376" s="31">
        <v>2</v>
      </c>
      <c r="SI376" s="31">
        <v>2</v>
      </c>
      <c r="SJ376" s="31">
        <v>2</v>
      </c>
      <c r="SK376" s="31">
        <v>2</v>
      </c>
      <c r="SL376" s="31">
        <v>2</v>
      </c>
      <c r="SM376" s="31" t="s">
        <v>1430</v>
      </c>
      <c r="SO376" s="31">
        <v>2</v>
      </c>
      <c r="SP376" s="31">
        <v>2</v>
      </c>
      <c r="SQ376" s="31">
        <v>2</v>
      </c>
      <c r="SR376" s="31">
        <v>2</v>
      </c>
      <c r="SS376" s="31">
        <v>1</v>
      </c>
      <c r="ST376" s="31">
        <v>1</v>
      </c>
      <c r="SU376" s="31">
        <v>1</v>
      </c>
      <c r="SV376" s="31">
        <v>1</v>
      </c>
      <c r="SW376" s="31" t="s">
        <v>1430</v>
      </c>
      <c r="SX376" s="31">
        <v>2</v>
      </c>
      <c r="SZ376" s="31">
        <v>2</v>
      </c>
      <c r="TA376" s="31">
        <v>2</v>
      </c>
      <c r="TB376" s="31">
        <v>2</v>
      </c>
      <c r="TC376" s="31">
        <v>2</v>
      </c>
      <c r="TD376" s="31">
        <v>2</v>
      </c>
      <c r="TE376" s="31">
        <v>2</v>
      </c>
      <c r="TF376" s="31">
        <v>2</v>
      </c>
      <c r="TG376" s="31">
        <v>2</v>
      </c>
      <c r="TH376" s="31" t="s">
        <v>1430</v>
      </c>
      <c r="TJ376" s="31" t="s">
        <v>1430</v>
      </c>
      <c r="TK376" s="31" t="s">
        <v>1430</v>
      </c>
      <c r="TL376" s="31" t="s">
        <v>1430</v>
      </c>
      <c r="TQ376" s="31">
        <v>5</v>
      </c>
      <c r="TS376" s="31">
        <v>2</v>
      </c>
      <c r="TT376" s="31">
        <v>2</v>
      </c>
      <c r="TU376" s="31">
        <v>2</v>
      </c>
      <c r="TV376" s="31">
        <v>2</v>
      </c>
      <c r="TW376" s="31">
        <v>2</v>
      </c>
      <c r="TX376" s="31">
        <v>2</v>
      </c>
      <c r="TY376" s="31">
        <v>2</v>
      </c>
      <c r="TZ376" s="31">
        <v>1</v>
      </c>
      <c r="UA376" s="31">
        <v>1</v>
      </c>
    </row>
    <row r="377" spans="1:547" s="31" customFormat="1" ht="13.5" customHeight="1">
      <c r="A377" s="31">
        <f t="shared" si="5"/>
        <v>375</v>
      </c>
      <c r="B377" s="31">
        <v>376</v>
      </c>
      <c r="C377" s="31">
        <v>33</v>
      </c>
      <c r="D377" s="31" t="s">
        <v>1543</v>
      </c>
      <c r="E377" s="31" t="s">
        <v>1972</v>
      </c>
      <c r="H377" s="31">
        <v>42496</v>
      </c>
      <c r="I377" s="31">
        <v>15393</v>
      </c>
      <c r="J377" s="31">
        <v>2</v>
      </c>
      <c r="K377" s="31">
        <v>1</v>
      </c>
      <c r="L377" s="31">
        <v>3</v>
      </c>
      <c r="M377" s="31">
        <v>1</v>
      </c>
      <c r="N377" s="31">
        <v>3</v>
      </c>
      <c r="O377" s="31">
        <v>1</v>
      </c>
      <c r="P377" s="31">
        <v>2</v>
      </c>
      <c r="Q377" s="31">
        <v>1</v>
      </c>
      <c r="R377" s="31">
        <v>41061</v>
      </c>
      <c r="S377" s="31">
        <v>42005</v>
      </c>
      <c r="T377" s="31">
        <v>42278</v>
      </c>
      <c r="W377" s="31">
        <v>1</v>
      </c>
      <c r="X377" s="31">
        <v>2</v>
      </c>
      <c r="Y377" s="31">
        <v>2</v>
      </c>
      <c r="Z377" s="31">
        <v>2</v>
      </c>
      <c r="AA377" s="31">
        <v>2</v>
      </c>
      <c r="AB377" s="31">
        <v>2</v>
      </c>
      <c r="AC377" s="31">
        <v>2</v>
      </c>
      <c r="AD377" s="31">
        <v>1</v>
      </c>
      <c r="AE377" s="31">
        <v>3</v>
      </c>
      <c r="AF377" s="31">
        <v>3</v>
      </c>
      <c r="AG377" s="31">
        <v>3</v>
      </c>
      <c r="AH377" s="31">
        <v>2</v>
      </c>
      <c r="AI377" s="31">
        <v>6</v>
      </c>
      <c r="AJ377" s="31">
        <v>2</v>
      </c>
      <c r="AK377" s="31">
        <v>4</v>
      </c>
      <c r="AL377" s="31">
        <v>2</v>
      </c>
      <c r="AN377" s="31">
        <v>2</v>
      </c>
      <c r="AO377" s="31">
        <v>2</v>
      </c>
      <c r="AP377" s="31">
        <v>1</v>
      </c>
      <c r="AQ377" s="31">
        <v>2</v>
      </c>
      <c r="AR377" s="31">
        <v>1</v>
      </c>
      <c r="AS377" s="31">
        <v>2</v>
      </c>
      <c r="AT377" s="31">
        <v>2</v>
      </c>
      <c r="AU377" s="31">
        <v>2</v>
      </c>
      <c r="AW377" s="31">
        <v>1</v>
      </c>
      <c r="AX377" s="31">
        <v>2</v>
      </c>
      <c r="AY377" s="31">
        <v>2</v>
      </c>
      <c r="AZ377" s="31">
        <v>1</v>
      </c>
      <c r="BA377" s="31">
        <v>1</v>
      </c>
      <c r="BB377" s="31">
        <v>2</v>
      </c>
      <c r="BD377" s="31">
        <v>1</v>
      </c>
      <c r="BE377" s="31">
        <v>1</v>
      </c>
      <c r="BF377" s="31">
        <v>1</v>
      </c>
      <c r="BG377" s="31">
        <v>1</v>
      </c>
      <c r="BH377" s="31">
        <v>2</v>
      </c>
      <c r="BI377" s="31">
        <v>2</v>
      </c>
      <c r="BK377" s="31">
        <v>1</v>
      </c>
      <c r="BL377" s="31">
        <v>2</v>
      </c>
      <c r="BM377" s="31">
        <v>2</v>
      </c>
      <c r="BN377" s="31">
        <v>2</v>
      </c>
      <c r="BO377" s="31">
        <v>2</v>
      </c>
      <c r="BP377" s="31">
        <v>2</v>
      </c>
      <c r="BQ377" s="31">
        <v>1</v>
      </c>
      <c r="BT377" s="31">
        <v>2</v>
      </c>
      <c r="BU377" s="31">
        <v>2</v>
      </c>
      <c r="BV377" s="31">
        <v>2</v>
      </c>
      <c r="BW377" s="31">
        <v>2</v>
      </c>
      <c r="BX377" s="31">
        <v>2</v>
      </c>
      <c r="BY377" s="31">
        <v>1</v>
      </c>
      <c r="BZ377" s="31">
        <v>2</v>
      </c>
      <c r="CA377" s="31">
        <v>2</v>
      </c>
      <c r="CB377" s="31">
        <v>2</v>
      </c>
      <c r="CC377" s="31">
        <v>1</v>
      </c>
      <c r="CD377" s="31">
        <v>1</v>
      </c>
      <c r="CH377" s="31">
        <v>1</v>
      </c>
      <c r="CM377" s="31">
        <v>16</v>
      </c>
      <c r="CN377" s="31">
        <v>21</v>
      </c>
      <c r="CO377" s="31">
        <v>5</v>
      </c>
      <c r="CP377" s="31">
        <v>7</v>
      </c>
      <c r="CQ377" s="31">
        <v>11</v>
      </c>
      <c r="CR377" s="31">
        <v>13</v>
      </c>
      <c r="DA377" s="31">
        <v>4</v>
      </c>
      <c r="DB377" s="31">
        <v>2</v>
      </c>
      <c r="DC377" s="31">
        <v>36</v>
      </c>
      <c r="DF377" s="31">
        <v>4</v>
      </c>
      <c r="DG377" s="31">
        <v>4</v>
      </c>
      <c r="DH377" s="31">
        <v>4</v>
      </c>
      <c r="DI377" s="31">
        <v>3</v>
      </c>
      <c r="DJ377" s="31">
        <v>3</v>
      </c>
      <c r="DK377" s="31">
        <v>3</v>
      </c>
      <c r="DL377" s="31">
        <v>3</v>
      </c>
      <c r="DM377" s="31">
        <v>2</v>
      </c>
      <c r="DN377" s="31">
        <v>2</v>
      </c>
      <c r="DO377" s="31">
        <v>4</v>
      </c>
      <c r="DP377" s="31">
        <v>3</v>
      </c>
      <c r="DQ377" s="31">
        <v>4</v>
      </c>
      <c r="DR377" s="31">
        <v>39</v>
      </c>
      <c r="DS377" s="31">
        <v>0.19089721254355299</v>
      </c>
      <c r="DX377" s="31">
        <v>3.87</v>
      </c>
      <c r="DY377" s="31">
        <v>3.6</v>
      </c>
      <c r="DZ377" s="31">
        <v>5.4</v>
      </c>
      <c r="EA377" s="31" t="s">
        <v>1558</v>
      </c>
      <c r="EB377" s="31">
        <v>0.74</v>
      </c>
      <c r="EC377" s="31">
        <v>0.7</v>
      </c>
      <c r="ED377" s="31">
        <v>1.3</v>
      </c>
      <c r="EE377" s="31" t="s">
        <v>1546</v>
      </c>
      <c r="EF377" s="31">
        <v>186</v>
      </c>
      <c r="EG377" s="31">
        <v>0</v>
      </c>
      <c r="EH377" s="31">
        <v>190</v>
      </c>
      <c r="EI377" s="31" t="s">
        <v>1546</v>
      </c>
      <c r="EJ377" s="31">
        <v>68</v>
      </c>
      <c r="EK377" s="31">
        <v>35</v>
      </c>
      <c r="EL377" s="31">
        <v>55</v>
      </c>
      <c r="EM377" s="31" t="s">
        <v>1546</v>
      </c>
      <c r="ER377" s="31">
        <v>91</v>
      </c>
      <c r="ES377" s="31">
        <v>35</v>
      </c>
      <c r="ET377" s="31">
        <v>150</v>
      </c>
      <c r="EU377" s="31" t="s">
        <v>1546</v>
      </c>
      <c r="EV377" s="31">
        <v>2</v>
      </c>
      <c r="EW377" s="31">
        <v>2</v>
      </c>
      <c r="EX377" s="31">
        <v>2</v>
      </c>
      <c r="EY377" s="31">
        <v>2</v>
      </c>
      <c r="FA377" s="31">
        <v>3</v>
      </c>
      <c r="FC377" s="31">
        <v>1</v>
      </c>
      <c r="FD377" s="31">
        <v>86</v>
      </c>
      <c r="FE377" s="31">
        <v>75</v>
      </c>
      <c r="FF377" s="31">
        <v>0.64</v>
      </c>
      <c r="FG377" s="31">
        <v>0.77</v>
      </c>
      <c r="FH377" s="31">
        <v>53</v>
      </c>
      <c r="FK377" s="31">
        <v>1</v>
      </c>
      <c r="FL377" s="31">
        <v>2</v>
      </c>
      <c r="FM377" s="31">
        <v>2</v>
      </c>
      <c r="FN377" s="31">
        <v>2</v>
      </c>
      <c r="FO377" s="31">
        <v>2</v>
      </c>
      <c r="FP377" s="31">
        <v>2</v>
      </c>
      <c r="FQ377" s="31">
        <v>2</v>
      </c>
      <c r="FR377" s="31">
        <v>2</v>
      </c>
      <c r="FS377" s="31">
        <v>4</v>
      </c>
      <c r="FT377" s="31">
        <v>2</v>
      </c>
      <c r="FU377" s="31">
        <v>2</v>
      </c>
      <c r="FV377" s="31">
        <v>2</v>
      </c>
      <c r="FW377" s="31">
        <v>1</v>
      </c>
      <c r="FX377" s="31">
        <v>1</v>
      </c>
      <c r="FY377" s="31">
        <v>2</v>
      </c>
      <c r="GA377" s="31">
        <v>2</v>
      </c>
      <c r="GB377" s="31">
        <v>2</v>
      </c>
      <c r="GC377" s="31">
        <v>1</v>
      </c>
      <c r="GE377" s="31">
        <v>2</v>
      </c>
      <c r="GH377" s="31">
        <v>2</v>
      </c>
      <c r="GJ377" s="31">
        <v>2</v>
      </c>
      <c r="GL377" s="31">
        <v>2</v>
      </c>
      <c r="GO377" s="31">
        <v>2</v>
      </c>
      <c r="GQ377" s="31">
        <v>2</v>
      </c>
      <c r="GS377" s="31">
        <v>2</v>
      </c>
      <c r="GU377" s="31">
        <v>2</v>
      </c>
      <c r="GW377" s="31">
        <v>2</v>
      </c>
      <c r="HA377" s="31">
        <v>2</v>
      </c>
      <c r="HB377" s="31" t="s">
        <v>355</v>
      </c>
      <c r="HM377" s="31">
        <v>2</v>
      </c>
      <c r="HP377" s="31">
        <v>2</v>
      </c>
      <c r="HQ377" s="31">
        <v>2</v>
      </c>
      <c r="HR377" s="31">
        <v>2</v>
      </c>
      <c r="HS377" s="31">
        <v>2</v>
      </c>
      <c r="HT377" s="31">
        <v>2</v>
      </c>
      <c r="HU377" s="31">
        <v>2</v>
      </c>
      <c r="HV377" s="31">
        <v>2</v>
      </c>
      <c r="HZ377" s="31">
        <v>2</v>
      </c>
      <c r="IA377" s="31">
        <v>2</v>
      </c>
      <c r="IB377" s="31">
        <v>2</v>
      </c>
      <c r="IC377" s="31">
        <v>2</v>
      </c>
      <c r="ID377" s="31">
        <v>2</v>
      </c>
      <c r="IE377" s="31">
        <v>2</v>
      </c>
      <c r="IF377" s="31">
        <v>2</v>
      </c>
      <c r="IJ377" s="31">
        <v>2</v>
      </c>
      <c r="IK377" s="31">
        <v>2</v>
      </c>
      <c r="IL377" s="31">
        <v>2</v>
      </c>
      <c r="IM377" s="31">
        <v>2</v>
      </c>
      <c r="IN377" s="31">
        <v>2</v>
      </c>
      <c r="IO377" s="31">
        <v>2</v>
      </c>
      <c r="IP377" s="31">
        <v>2</v>
      </c>
      <c r="IT377" s="31">
        <v>2</v>
      </c>
      <c r="IU377" s="31">
        <v>2</v>
      </c>
      <c r="IV377" s="31">
        <v>2</v>
      </c>
      <c r="IW377" s="31">
        <v>2</v>
      </c>
      <c r="IX377" s="31">
        <v>2</v>
      </c>
      <c r="IY377" s="31">
        <v>2</v>
      </c>
      <c r="IZ377" s="31">
        <v>2</v>
      </c>
      <c r="JD377" s="31">
        <v>2</v>
      </c>
      <c r="JE377" s="31">
        <v>2</v>
      </c>
      <c r="JF377" s="31">
        <v>2</v>
      </c>
      <c r="JG377" s="31">
        <v>2</v>
      </c>
      <c r="JH377" s="31">
        <v>2</v>
      </c>
      <c r="JI377" s="31">
        <v>2</v>
      </c>
      <c r="JJ377" s="31">
        <v>2</v>
      </c>
      <c r="JZ377" s="31">
        <v>2</v>
      </c>
      <c r="KC377" s="31">
        <v>2</v>
      </c>
      <c r="LA377" s="31" t="s">
        <v>364</v>
      </c>
      <c r="LB377" s="31" t="s">
        <v>1648</v>
      </c>
      <c r="LC377" s="31">
        <v>2</v>
      </c>
      <c r="LE377" s="31" t="s">
        <v>360</v>
      </c>
      <c r="LF377" s="31">
        <v>2</v>
      </c>
      <c r="LG377" s="31">
        <v>2</v>
      </c>
      <c r="LH377" s="31">
        <v>1</v>
      </c>
      <c r="LI377" s="31">
        <v>2</v>
      </c>
      <c r="LK377" s="31">
        <v>2</v>
      </c>
      <c r="LM377" s="31">
        <v>2</v>
      </c>
      <c r="LO377" s="31">
        <v>1</v>
      </c>
      <c r="LQ377" s="31">
        <v>2</v>
      </c>
      <c r="LS377" s="31">
        <v>2</v>
      </c>
      <c r="LU377" s="31">
        <v>1</v>
      </c>
      <c r="LW377" s="31">
        <v>2</v>
      </c>
      <c r="LY377" s="31">
        <v>2</v>
      </c>
      <c r="MA377" s="31">
        <v>2</v>
      </c>
      <c r="MC377" s="31">
        <v>2</v>
      </c>
      <c r="ME377" s="31">
        <v>2</v>
      </c>
      <c r="MG377" s="31">
        <v>2</v>
      </c>
      <c r="MI377" s="31">
        <v>2</v>
      </c>
      <c r="MK377" s="31">
        <v>2</v>
      </c>
      <c r="MM377" s="31">
        <v>1</v>
      </c>
      <c r="MN377" s="31">
        <v>10</v>
      </c>
      <c r="MO377" s="31">
        <v>2</v>
      </c>
      <c r="MQ377" s="31">
        <v>1</v>
      </c>
      <c r="MR377" s="31">
        <v>10</v>
      </c>
      <c r="MS377" s="31">
        <v>2</v>
      </c>
      <c r="MU377" s="31">
        <v>2</v>
      </c>
      <c r="MW377" s="31">
        <v>2</v>
      </c>
      <c r="MY377" s="31" t="s">
        <v>356</v>
      </c>
      <c r="MZ377" s="31">
        <v>10</v>
      </c>
      <c r="NA377" s="31">
        <v>2</v>
      </c>
      <c r="NC377" s="31">
        <v>2</v>
      </c>
      <c r="NE377" s="31">
        <v>2</v>
      </c>
      <c r="NG377" s="31">
        <v>2</v>
      </c>
      <c r="NI377" s="31">
        <v>2</v>
      </c>
      <c r="NK377" s="31">
        <v>2</v>
      </c>
      <c r="NM377" s="31">
        <v>2</v>
      </c>
      <c r="NO377" s="31">
        <v>2</v>
      </c>
      <c r="NQ377" s="31">
        <v>2</v>
      </c>
      <c r="NS377" s="31">
        <v>2</v>
      </c>
      <c r="NU377" s="31">
        <v>2</v>
      </c>
      <c r="NW377" s="31">
        <v>2</v>
      </c>
      <c r="NY377" s="31">
        <v>2</v>
      </c>
      <c r="OA377" s="31">
        <v>2</v>
      </c>
      <c r="OC377" s="31">
        <v>2</v>
      </c>
      <c r="OE377" s="31">
        <v>2</v>
      </c>
      <c r="OG377" s="31">
        <v>2</v>
      </c>
      <c r="OI377" s="31">
        <v>2</v>
      </c>
      <c r="OK377" s="31">
        <v>2</v>
      </c>
      <c r="OM377" s="31">
        <v>2</v>
      </c>
      <c r="OO377" s="31">
        <v>2</v>
      </c>
      <c r="OQ377" s="31" t="s">
        <v>355</v>
      </c>
      <c r="OS377" s="31">
        <v>2</v>
      </c>
      <c r="OU377" s="31">
        <v>2</v>
      </c>
      <c r="OW377" s="31">
        <v>2</v>
      </c>
      <c r="OY377" s="31">
        <v>2</v>
      </c>
      <c r="PA377" s="31">
        <v>2</v>
      </c>
      <c r="PC377" s="31">
        <v>2</v>
      </c>
      <c r="PE377" s="31">
        <v>2</v>
      </c>
      <c r="PG377" s="31">
        <v>2</v>
      </c>
      <c r="PI377" s="31">
        <v>2</v>
      </c>
      <c r="PK377" s="31">
        <v>2</v>
      </c>
      <c r="PM377" s="31">
        <v>2</v>
      </c>
      <c r="PO377" s="31">
        <v>2</v>
      </c>
      <c r="PQ377" s="31">
        <v>2</v>
      </c>
      <c r="PS377" s="31">
        <v>2</v>
      </c>
      <c r="PU377" s="31">
        <v>2</v>
      </c>
      <c r="PW377" s="31">
        <v>2</v>
      </c>
      <c r="PY377" s="31">
        <v>2</v>
      </c>
      <c r="QA377" s="31">
        <v>2</v>
      </c>
      <c r="QC377" s="31">
        <v>2</v>
      </c>
      <c r="QE377" s="31">
        <v>2</v>
      </c>
      <c r="QG377" s="31">
        <v>2</v>
      </c>
      <c r="QI377" s="31" t="s">
        <v>355</v>
      </c>
      <c r="QK377" s="31">
        <v>2</v>
      </c>
      <c r="QL377" s="31">
        <v>2</v>
      </c>
      <c r="QM377" s="31">
        <v>2</v>
      </c>
      <c r="QN377" s="31">
        <v>2</v>
      </c>
      <c r="QO377" s="31">
        <v>1</v>
      </c>
      <c r="QP377" s="31">
        <v>2</v>
      </c>
      <c r="QQ377" s="31">
        <v>2</v>
      </c>
      <c r="QR377" s="31">
        <v>2</v>
      </c>
      <c r="QS377" s="31">
        <v>2</v>
      </c>
      <c r="QT377" s="31">
        <v>2</v>
      </c>
      <c r="QU377" s="31">
        <v>2</v>
      </c>
      <c r="QV377" s="31">
        <v>2</v>
      </c>
      <c r="QW377" s="31">
        <v>2</v>
      </c>
      <c r="QX377" s="31">
        <v>2</v>
      </c>
      <c r="QY377" s="31">
        <v>2</v>
      </c>
      <c r="QZ377" s="31">
        <v>2</v>
      </c>
      <c r="RA377" s="31">
        <v>2</v>
      </c>
      <c r="RB377" s="31">
        <v>2</v>
      </c>
      <c r="RC377" s="31">
        <v>2</v>
      </c>
      <c r="RD377" s="31">
        <v>2</v>
      </c>
      <c r="RE377" s="31">
        <v>1</v>
      </c>
      <c r="RF377" s="31">
        <v>2</v>
      </c>
      <c r="RG377" s="31">
        <v>2</v>
      </c>
      <c r="RH377" s="31">
        <v>2</v>
      </c>
      <c r="RI377" s="31">
        <v>2</v>
      </c>
      <c r="RJ377" s="31">
        <v>2</v>
      </c>
      <c r="RK377" s="31">
        <v>2</v>
      </c>
      <c r="RL377" s="31">
        <v>2</v>
      </c>
      <c r="RM377" s="31">
        <v>2</v>
      </c>
      <c r="RN377" s="31">
        <v>2</v>
      </c>
      <c r="RO377" s="31">
        <v>1</v>
      </c>
      <c r="RP377" s="31">
        <v>2</v>
      </c>
      <c r="RQ377" s="31">
        <v>2</v>
      </c>
      <c r="RR377" s="31">
        <v>2</v>
      </c>
      <c r="RS377" s="31">
        <v>2</v>
      </c>
      <c r="RT377" s="31" t="s">
        <v>1460</v>
      </c>
      <c r="RU377" s="31" t="s">
        <v>1460</v>
      </c>
      <c r="RX377" s="31">
        <v>4</v>
      </c>
      <c r="RY377" s="31">
        <v>2</v>
      </c>
      <c r="RZ377" s="31">
        <v>2</v>
      </c>
      <c r="SA377" s="31">
        <v>2</v>
      </c>
      <c r="SB377" s="31">
        <v>2</v>
      </c>
      <c r="SC377" s="31">
        <v>2</v>
      </c>
      <c r="SD377" s="31">
        <v>4</v>
      </c>
      <c r="SE377" s="31">
        <v>2</v>
      </c>
      <c r="SF377" s="31">
        <v>2</v>
      </c>
      <c r="SG377" s="31">
        <v>2</v>
      </c>
      <c r="SH377" s="31">
        <v>2</v>
      </c>
      <c r="SI377" s="31">
        <v>2</v>
      </c>
      <c r="SJ377" s="31">
        <v>2</v>
      </c>
      <c r="SK377" s="31">
        <v>2</v>
      </c>
      <c r="SL377" s="31">
        <v>2</v>
      </c>
      <c r="SM377" s="31" t="s">
        <v>1430</v>
      </c>
      <c r="SO377" s="31">
        <v>1</v>
      </c>
      <c r="SP377" s="31">
        <v>2</v>
      </c>
      <c r="SQ377" s="31">
        <v>2</v>
      </c>
      <c r="SR377" s="31">
        <v>2</v>
      </c>
      <c r="SS377" s="31">
        <v>1</v>
      </c>
      <c r="ST377" s="31">
        <v>2</v>
      </c>
      <c r="SU377" s="31">
        <v>1</v>
      </c>
      <c r="SV377" s="31">
        <v>2</v>
      </c>
      <c r="SW377" s="31" t="s">
        <v>1430</v>
      </c>
      <c r="SX377" s="31">
        <v>9</v>
      </c>
      <c r="SZ377" s="31">
        <v>2</v>
      </c>
      <c r="TA377" s="31">
        <v>2</v>
      </c>
      <c r="TB377" s="31">
        <v>2</v>
      </c>
      <c r="TC377" s="31">
        <v>2</v>
      </c>
      <c r="TD377" s="31">
        <v>2</v>
      </c>
      <c r="TE377" s="31">
        <v>2</v>
      </c>
      <c r="TF377" s="31">
        <v>2</v>
      </c>
      <c r="TG377" s="31">
        <v>1</v>
      </c>
      <c r="TH377" s="31" t="s">
        <v>1430</v>
      </c>
      <c r="TJ377" s="31" t="s">
        <v>1430</v>
      </c>
      <c r="TK377" s="31" t="s">
        <v>1430</v>
      </c>
      <c r="TQ377" s="31">
        <v>9</v>
      </c>
      <c r="TS377" s="31">
        <v>2</v>
      </c>
      <c r="TT377" s="31">
        <v>2</v>
      </c>
      <c r="TU377" s="31">
        <v>2</v>
      </c>
      <c r="TV377" s="31">
        <v>2</v>
      </c>
      <c r="TW377" s="31">
        <v>2</v>
      </c>
      <c r="TX377" s="31">
        <v>2</v>
      </c>
      <c r="TY377" s="31">
        <v>2</v>
      </c>
      <c r="TZ377" s="31">
        <v>1</v>
      </c>
      <c r="UA377" s="31">
        <v>1</v>
      </c>
    </row>
    <row r="378" spans="1:547" s="31" customFormat="1" ht="13.5" customHeight="1">
      <c r="A378" s="31">
        <f t="shared" si="5"/>
        <v>376</v>
      </c>
      <c r="B378" s="31">
        <v>377</v>
      </c>
      <c r="C378" s="31">
        <v>34</v>
      </c>
      <c r="D378" s="31" t="s">
        <v>1543</v>
      </c>
      <c r="E378" s="31" t="s">
        <v>1973</v>
      </c>
      <c r="H378" s="31">
        <v>42503</v>
      </c>
      <c r="I378" s="31">
        <v>21186</v>
      </c>
      <c r="J378" s="31">
        <v>2</v>
      </c>
      <c r="K378" s="31">
        <v>1</v>
      </c>
      <c r="L378" s="31">
        <v>4</v>
      </c>
      <c r="M378" s="31">
        <v>1</v>
      </c>
      <c r="N378" s="31">
        <v>5</v>
      </c>
      <c r="O378" s="31">
        <v>2</v>
      </c>
      <c r="P378" s="31">
        <v>5</v>
      </c>
      <c r="Q378" s="31">
        <v>2</v>
      </c>
      <c r="R378" s="31">
        <v>42248</v>
      </c>
      <c r="S378" s="31">
        <v>42248</v>
      </c>
      <c r="T378" s="31">
        <v>42461</v>
      </c>
      <c r="W378" s="31">
        <v>1</v>
      </c>
      <c r="X378" s="31">
        <v>2</v>
      </c>
      <c r="Y378" s="31">
        <v>2</v>
      </c>
      <c r="Z378" s="31">
        <v>2</v>
      </c>
      <c r="AA378" s="31">
        <v>2</v>
      </c>
      <c r="AB378" s="31">
        <v>2</v>
      </c>
      <c r="AC378" s="31">
        <v>2</v>
      </c>
      <c r="AD378" s="31">
        <v>1</v>
      </c>
      <c r="AE378" s="31">
        <v>4</v>
      </c>
      <c r="AF378" s="31">
        <v>3</v>
      </c>
      <c r="AG378" s="31">
        <v>2</v>
      </c>
      <c r="AH378" s="31">
        <v>1</v>
      </c>
      <c r="AI378" s="31">
        <v>6</v>
      </c>
      <c r="AJ378" s="31">
        <v>2</v>
      </c>
      <c r="AK378" s="31">
        <v>4</v>
      </c>
      <c r="AL378" s="31">
        <v>2</v>
      </c>
      <c r="AN378" s="31">
        <v>2</v>
      </c>
      <c r="AO378" s="31">
        <v>2</v>
      </c>
      <c r="AP378" s="31">
        <v>2</v>
      </c>
      <c r="AQ378" s="31">
        <v>2</v>
      </c>
      <c r="AR378" s="31">
        <v>2</v>
      </c>
      <c r="AS378" s="31">
        <v>2</v>
      </c>
      <c r="AT378" s="31">
        <v>2</v>
      </c>
      <c r="AU378" s="31">
        <v>2</v>
      </c>
      <c r="AW378" s="31">
        <v>1</v>
      </c>
      <c r="AX378" s="31">
        <v>1</v>
      </c>
      <c r="AY378" s="31">
        <v>2</v>
      </c>
      <c r="AZ378" s="31">
        <v>1</v>
      </c>
      <c r="BA378" s="31">
        <v>1</v>
      </c>
      <c r="BB378" s="31">
        <v>2</v>
      </c>
      <c r="BD378" s="31">
        <v>1</v>
      </c>
      <c r="BE378" s="31">
        <v>1</v>
      </c>
      <c r="BF378" s="31">
        <v>2</v>
      </c>
      <c r="BG378" s="31">
        <v>1</v>
      </c>
      <c r="BH378" s="31">
        <v>1</v>
      </c>
      <c r="BI378" s="31">
        <v>2</v>
      </c>
      <c r="BK378" s="31">
        <v>2</v>
      </c>
      <c r="BL378" s="31">
        <v>2</v>
      </c>
      <c r="BM378" s="31">
        <v>2</v>
      </c>
      <c r="BN378" s="31">
        <v>2</v>
      </c>
      <c r="BO378" s="31">
        <v>2</v>
      </c>
      <c r="BP378" s="31">
        <v>2</v>
      </c>
      <c r="BQ378" s="31">
        <v>2</v>
      </c>
      <c r="BT378" s="31">
        <v>2</v>
      </c>
      <c r="BU378" s="31">
        <v>2</v>
      </c>
      <c r="BV378" s="31">
        <v>2</v>
      </c>
      <c r="BW378" s="31">
        <v>2</v>
      </c>
      <c r="BX378" s="31">
        <v>2</v>
      </c>
      <c r="BY378" s="31">
        <v>1</v>
      </c>
      <c r="BZ378" s="31">
        <v>2</v>
      </c>
      <c r="CA378" s="31">
        <v>2</v>
      </c>
      <c r="CB378" s="31">
        <v>1</v>
      </c>
      <c r="CC378" s="31">
        <v>2</v>
      </c>
      <c r="CD378" s="31">
        <v>1</v>
      </c>
      <c r="CH378" s="31">
        <v>1</v>
      </c>
      <c r="CM378" s="31">
        <v>10</v>
      </c>
      <c r="CN378" s="31">
        <v>15</v>
      </c>
      <c r="DA378" s="31">
        <v>2</v>
      </c>
      <c r="DB378" s="31">
        <v>4</v>
      </c>
      <c r="DC378" s="31">
        <v>0</v>
      </c>
      <c r="DF378" s="31">
        <v>4</v>
      </c>
      <c r="DG378" s="31">
        <v>4</v>
      </c>
      <c r="DH378" s="31">
        <v>4</v>
      </c>
      <c r="DI378" s="31">
        <v>4</v>
      </c>
      <c r="DJ378" s="31">
        <v>4</v>
      </c>
      <c r="DK378" s="31">
        <v>4</v>
      </c>
      <c r="DL378" s="31">
        <v>3</v>
      </c>
      <c r="DM378" s="31">
        <v>3</v>
      </c>
      <c r="DN378" s="31">
        <v>3</v>
      </c>
      <c r="DO378" s="31">
        <v>4</v>
      </c>
      <c r="DP378" s="31">
        <v>4</v>
      </c>
      <c r="DQ378" s="31">
        <v>4</v>
      </c>
      <c r="DR378" s="31">
        <v>45</v>
      </c>
      <c r="DS378" s="31">
        <v>0.35808823529411699</v>
      </c>
      <c r="DT378" s="31">
        <v>197</v>
      </c>
      <c r="DU378" s="31">
        <v>52</v>
      </c>
      <c r="DV378" s="31">
        <v>336</v>
      </c>
      <c r="DW378" s="31" t="s">
        <v>1545</v>
      </c>
      <c r="EF378" s="31">
        <v>220</v>
      </c>
      <c r="EG378" s="31">
        <v>0</v>
      </c>
      <c r="EH378" s="31">
        <v>190</v>
      </c>
      <c r="EI378" s="31" t="s">
        <v>1546</v>
      </c>
      <c r="EV378" s="31">
        <v>2</v>
      </c>
      <c r="EW378" s="31">
        <v>2</v>
      </c>
      <c r="EX378" s="31">
        <v>2</v>
      </c>
      <c r="EY378" s="31">
        <v>2</v>
      </c>
      <c r="EZ378" s="31">
        <v>1</v>
      </c>
      <c r="FA378" s="31">
        <v>3</v>
      </c>
      <c r="FB378" s="31">
        <v>1</v>
      </c>
      <c r="FC378" s="31">
        <v>1</v>
      </c>
      <c r="FK378" s="31">
        <v>1</v>
      </c>
      <c r="FL378" s="31">
        <v>2</v>
      </c>
      <c r="FM378" s="31">
        <v>1</v>
      </c>
      <c r="FN378" s="31">
        <v>2</v>
      </c>
      <c r="FO378" s="31">
        <v>2</v>
      </c>
      <c r="FP378" s="31">
        <v>2</v>
      </c>
      <c r="FQ378" s="31">
        <v>2</v>
      </c>
      <c r="FR378" s="31">
        <v>2</v>
      </c>
      <c r="FS378" s="31">
        <v>4</v>
      </c>
      <c r="FT378" s="31">
        <v>2</v>
      </c>
      <c r="FU378" s="31">
        <v>2</v>
      </c>
      <c r="FV378" s="31">
        <v>2</v>
      </c>
      <c r="FW378" s="31">
        <v>1</v>
      </c>
      <c r="FX378" s="31">
        <v>1</v>
      </c>
      <c r="FY378" s="31">
        <v>2</v>
      </c>
      <c r="GA378" s="31">
        <v>2</v>
      </c>
      <c r="GB378" s="31">
        <v>2</v>
      </c>
      <c r="GC378" s="31">
        <v>1</v>
      </c>
      <c r="GD378" s="31">
        <v>1978</v>
      </c>
      <c r="GE378" s="31">
        <v>1</v>
      </c>
      <c r="GF378" s="31">
        <v>2002</v>
      </c>
      <c r="GG378" s="31">
        <v>1</v>
      </c>
      <c r="GH378" s="31">
        <v>2</v>
      </c>
      <c r="GJ378" s="31">
        <v>2</v>
      </c>
      <c r="GL378" s="31">
        <v>1</v>
      </c>
      <c r="GM378" s="31">
        <v>42461</v>
      </c>
      <c r="GO378" s="31">
        <v>2</v>
      </c>
      <c r="GQ378" s="31">
        <v>2</v>
      </c>
      <c r="GS378" s="31">
        <v>2</v>
      </c>
      <c r="GU378" s="31">
        <v>2</v>
      </c>
      <c r="GW378" s="31">
        <v>2</v>
      </c>
      <c r="HB378" s="31" t="s">
        <v>355</v>
      </c>
      <c r="HM378" s="31">
        <v>2</v>
      </c>
      <c r="HP378" s="31">
        <v>2</v>
      </c>
      <c r="HQ378" s="31">
        <v>2</v>
      </c>
      <c r="HR378" s="31">
        <v>2</v>
      </c>
      <c r="HS378" s="31">
        <v>2</v>
      </c>
      <c r="HT378" s="31">
        <v>2</v>
      </c>
      <c r="HU378" s="31">
        <v>2</v>
      </c>
      <c r="HV378" s="31">
        <v>2</v>
      </c>
      <c r="HZ378" s="31">
        <v>2</v>
      </c>
      <c r="IA378" s="31">
        <v>2</v>
      </c>
      <c r="IB378" s="31">
        <v>2</v>
      </c>
      <c r="IC378" s="31">
        <v>2</v>
      </c>
      <c r="ID378" s="31">
        <v>2</v>
      </c>
      <c r="IE378" s="31">
        <v>2</v>
      </c>
      <c r="IF378" s="31">
        <v>2</v>
      </c>
      <c r="IJ378" s="31">
        <v>2</v>
      </c>
      <c r="IK378" s="31">
        <v>2</v>
      </c>
      <c r="IL378" s="31">
        <v>2</v>
      </c>
      <c r="IM378" s="31">
        <v>2</v>
      </c>
      <c r="IN378" s="31">
        <v>2</v>
      </c>
      <c r="IO378" s="31">
        <v>2</v>
      </c>
      <c r="IP378" s="31">
        <v>2</v>
      </c>
      <c r="IT378" s="31">
        <v>2</v>
      </c>
      <c r="IU378" s="31">
        <v>2</v>
      </c>
      <c r="IV378" s="31">
        <v>2</v>
      </c>
      <c r="IW378" s="31">
        <v>2</v>
      </c>
      <c r="IX378" s="31">
        <v>2</v>
      </c>
      <c r="IY378" s="31">
        <v>2</v>
      </c>
      <c r="IZ378" s="31">
        <v>2</v>
      </c>
      <c r="JD378" s="31">
        <v>2</v>
      </c>
      <c r="JE378" s="31">
        <v>2</v>
      </c>
      <c r="JF378" s="31">
        <v>2</v>
      </c>
      <c r="JG378" s="31">
        <v>2</v>
      </c>
      <c r="JH378" s="31">
        <v>2</v>
      </c>
      <c r="JI378" s="31">
        <v>2</v>
      </c>
      <c r="JJ378" s="31">
        <v>2</v>
      </c>
      <c r="JN378" s="31" t="s">
        <v>1652</v>
      </c>
      <c r="JQ378" s="31" t="s">
        <v>371</v>
      </c>
      <c r="JZ378" s="31">
        <v>2</v>
      </c>
      <c r="KA378" s="31" t="s">
        <v>1652</v>
      </c>
      <c r="KB378" s="31">
        <v>47</v>
      </c>
      <c r="KC378" s="31">
        <v>2</v>
      </c>
      <c r="KD378" s="31" t="s">
        <v>371</v>
      </c>
      <c r="KE378" s="31">
        <v>73</v>
      </c>
      <c r="LA378" s="31" t="s">
        <v>1629</v>
      </c>
      <c r="LB378" s="31" t="s">
        <v>363</v>
      </c>
      <c r="LC378" s="31">
        <v>2</v>
      </c>
      <c r="LE378" s="31" t="s">
        <v>370</v>
      </c>
      <c r="LF378" s="31">
        <v>2</v>
      </c>
      <c r="LG378" s="31">
        <v>2</v>
      </c>
      <c r="LH378" s="31">
        <v>1</v>
      </c>
      <c r="LI378" s="31">
        <v>2</v>
      </c>
      <c r="LK378" s="31">
        <v>2</v>
      </c>
      <c r="LM378" s="31">
        <v>2</v>
      </c>
      <c r="LO378" s="31">
        <v>2</v>
      </c>
      <c r="LQ378" s="31">
        <v>2</v>
      </c>
      <c r="LS378" s="31">
        <v>2</v>
      </c>
      <c r="LU378" s="31">
        <v>2</v>
      </c>
      <c r="LW378" s="31">
        <v>2</v>
      </c>
      <c r="LY378" s="31">
        <v>2</v>
      </c>
      <c r="MA378" s="31">
        <v>2</v>
      </c>
      <c r="MC378" s="31">
        <v>1</v>
      </c>
      <c r="ME378" s="31">
        <v>2</v>
      </c>
      <c r="MG378" s="31">
        <v>2</v>
      </c>
      <c r="MI378" s="31">
        <v>2</v>
      </c>
      <c r="MK378" s="31">
        <v>2</v>
      </c>
      <c r="MM378" s="31">
        <v>2</v>
      </c>
      <c r="MO378" s="31">
        <v>2</v>
      </c>
      <c r="MQ378" s="31">
        <v>2</v>
      </c>
      <c r="MS378" s="31">
        <v>2</v>
      </c>
      <c r="MU378" s="31">
        <v>2</v>
      </c>
      <c r="MW378" s="31">
        <v>2</v>
      </c>
      <c r="MY378" s="31" t="s">
        <v>355</v>
      </c>
      <c r="NA378" s="31">
        <v>2</v>
      </c>
      <c r="NC378" s="31">
        <v>2</v>
      </c>
      <c r="NE378" s="31">
        <v>2</v>
      </c>
      <c r="NG378" s="31">
        <v>2</v>
      </c>
      <c r="NI378" s="31">
        <v>2</v>
      </c>
      <c r="NK378" s="31">
        <v>2</v>
      </c>
      <c r="NM378" s="31">
        <v>2</v>
      </c>
      <c r="NO378" s="31">
        <v>2</v>
      </c>
      <c r="NQ378" s="31">
        <v>2</v>
      </c>
      <c r="NS378" s="31">
        <v>2</v>
      </c>
      <c r="NU378" s="31">
        <v>2</v>
      </c>
      <c r="NW378" s="31">
        <v>2</v>
      </c>
      <c r="NY378" s="31">
        <v>2</v>
      </c>
      <c r="OA378" s="31">
        <v>2</v>
      </c>
      <c r="OC378" s="31">
        <v>2</v>
      </c>
      <c r="OE378" s="31">
        <v>2</v>
      </c>
      <c r="OG378" s="31">
        <v>2</v>
      </c>
      <c r="OI378" s="31">
        <v>2</v>
      </c>
      <c r="OK378" s="31">
        <v>2</v>
      </c>
      <c r="OM378" s="31">
        <v>2</v>
      </c>
      <c r="OO378" s="31">
        <v>2</v>
      </c>
      <c r="OQ378" s="31" t="s">
        <v>355</v>
      </c>
      <c r="OS378" s="31">
        <v>2</v>
      </c>
      <c r="OU378" s="31">
        <v>2</v>
      </c>
      <c r="OW378" s="31">
        <v>2</v>
      </c>
      <c r="OY378" s="31">
        <v>2</v>
      </c>
      <c r="PA378" s="31">
        <v>2</v>
      </c>
      <c r="PC378" s="31">
        <v>2</v>
      </c>
      <c r="PE378" s="31">
        <v>2</v>
      </c>
      <c r="PG378" s="31">
        <v>2</v>
      </c>
      <c r="PI378" s="31">
        <v>1</v>
      </c>
      <c r="PK378" s="31">
        <v>2</v>
      </c>
      <c r="PM378" s="31">
        <v>2</v>
      </c>
      <c r="PO378" s="31">
        <v>2</v>
      </c>
      <c r="PQ378" s="31">
        <v>2</v>
      </c>
      <c r="PS378" s="31">
        <v>2</v>
      </c>
      <c r="PU378" s="31">
        <v>2</v>
      </c>
      <c r="PW378" s="31">
        <v>2</v>
      </c>
      <c r="PY378" s="31">
        <v>2</v>
      </c>
      <c r="QA378" s="31">
        <v>2</v>
      </c>
      <c r="QC378" s="31">
        <v>2</v>
      </c>
      <c r="QE378" s="31">
        <v>2</v>
      </c>
      <c r="QG378" s="31">
        <v>2</v>
      </c>
      <c r="QI378" s="31" t="s">
        <v>355</v>
      </c>
      <c r="QK378" s="31">
        <v>1</v>
      </c>
      <c r="QL378" s="31">
        <v>2</v>
      </c>
      <c r="QM378" s="31">
        <v>2</v>
      </c>
      <c r="QN378" s="31">
        <v>2</v>
      </c>
      <c r="QO378" s="31">
        <v>2</v>
      </c>
      <c r="QP378" s="31">
        <v>2</v>
      </c>
      <c r="QQ378" s="31">
        <v>2</v>
      </c>
      <c r="QR378" s="31">
        <v>2</v>
      </c>
      <c r="QS378" s="31">
        <v>2</v>
      </c>
      <c r="QT378" s="31">
        <v>2</v>
      </c>
      <c r="QU378" s="31">
        <v>2</v>
      </c>
      <c r="QV378" s="31">
        <v>2</v>
      </c>
      <c r="QW378" s="31">
        <v>2</v>
      </c>
      <c r="QX378" s="31">
        <v>2</v>
      </c>
      <c r="QY378" s="31">
        <v>2</v>
      </c>
      <c r="QZ378" s="31">
        <v>2</v>
      </c>
      <c r="RA378" s="31">
        <v>2</v>
      </c>
      <c r="RB378" s="31">
        <v>2</v>
      </c>
      <c r="RC378" s="31">
        <v>2</v>
      </c>
      <c r="RD378" s="31">
        <v>2</v>
      </c>
      <c r="RE378" s="31">
        <v>1</v>
      </c>
      <c r="RF378" s="31">
        <v>2</v>
      </c>
      <c r="RG378" s="31">
        <v>2</v>
      </c>
      <c r="RH378" s="31">
        <v>2</v>
      </c>
      <c r="RI378" s="31">
        <v>2</v>
      </c>
      <c r="RJ378" s="31">
        <v>2</v>
      </c>
      <c r="RK378" s="31">
        <v>1</v>
      </c>
      <c r="RL378" s="31">
        <v>2</v>
      </c>
      <c r="RM378" s="31">
        <v>2</v>
      </c>
      <c r="RN378" s="31">
        <v>2</v>
      </c>
      <c r="RO378" s="31">
        <v>2</v>
      </c>
      <c r="RP378" s="31">
        <v>2</v>
      </c>
      <c r="RQ378" s="31">
        <v>2</v>
      </c>
      <c r="RR378" s="31">
        <v>2</v>
      </c>
      <c r="RS378" s="31">
        <v>2</v>
      </c>
      <c r="RT378" s="31" t="s">
        <v>1712</v>
      </c>
      <c r="RU378" s="31" t="s">
        <v>1712</v>
      </c>
      <c r="RX378" s="31">
        <v>5</v>
      </c>
      <c r="RY378" s="31">
        <v>2</v>
      </c>
      <c r="RZ378" s="31">
        <v>2</v>
      </c>
      <c r="SA378" s="31">
        <v>2</v>
      </c>
      <c r="SB378" s="31">
        <v>2</v>
      </c>
      <c r="SC378" s="31">
        <v>2</v>
      </c>
      <c r="SD378" s="31">
        <v>5</v>
      </c>
      <c r="SE378" s="31">
        <v>2</v>
      </c>
      <c r="SF378" s="31">
        <v>2</v>
      </c>
      <c r="SG378" s="31">
        <v>2</v>
      </c>
      <c r="SH378" s="31">
        <v>2</v>
      </c>
      <c r="SI378" s="31">
        <v>2</v>
      </c>
      <c r="SJ378" s="31">
        <v>2</v>
      </c>
      <c r="SK378" s="31">
        <v>2</v>
      </c>
      <c r="SL378" s="31">
        <v>2</v>
      </c>
      <c r="SM378" s="31" t="s">
        <v>1626</v>
      </c>
      <c r="SO378" s="31">
        <v>2</v>
      </c>
      <c r="SP378" s="31">
        <v>2</v>
      </c>
      <c r="SQ378" s="31">
        <v>2</v>
      </c>
      <c r="SR378" s="31">
        <v>2</v>
      </c>
      <c r="SS378" s="31">
        <v>2</v>
      </c>
      <c r="ST378" s="31">
        <v>2</v>
      </c>
      <c r="SU378" s="31">
        <v>2</v>
      </c>
      <c r="SV378" s="31">
        <v>2</v>
      </c>
      <c r="SW378" s="31" t="s">
        <v>1430</v>
      </c>
      <c r="SX378" s="31">
        <v>3</v>
      </c>
      <c r="SZ378" s="31">
        <v>2</v>
      </c>
      <c r="TA378" s="31">
        <v>2</v>
      </c>
      <c r="TB378" s="31">
        <v>2</v>
      </c>
      <c r="TC378" s="31">
        <v>1</v>
      </c>
      <c r="TD378" s="31">
        <v>1</v>
      </c>
      <c r="TE378" s="31">
        <v>1</v>
      </c>
      <c r="TF378" s="31">
        <v>1</v>
      </c>
      <c r="TG378" s="31">
        <v>1</v>
      </c>
      <c r="TH378" s="31" t="s">
        <v>1430</v>
      </c>
      <c r="TJ378" s="31" t="s">
        <v>1626</v>
      </c>
      <c r="TK378" s="31" t="s">
        <v>1430</v>
      </c>
      <c r="TQ378" s="31">
        <v>7</v>
      </c>
      <c r="TS378" s="31">
        <v>2</v>
      </c>
      <c r="TT378" s="31">
        <v>2</v>
      </c>
      <c r="TU378" s="31">
        <v>2</v>
      </c>
      <c r="TV378" s="31">
        <v>2</v>
      </c>
      <c r="TW378" s="31">
        <v>2</v>
      </c>
      <c r="TX378" s="31">
        <v>2</v>
      </c>
      <c r="TY378" s="31">
        <v>2</v>
      </c>
      <c r="TZ378" s="31">
        <v>1</v>
      </c>
      <c r="UA378" s="31">
        <v>1</v>
      </c>
    </row>
    <row r="379" spans="1:547" s="31" customFormat="1" ht="13.5" customHeight="1">
      <c r="A379" s="31">
        <f t="shared" si="5"/>
        <v>377</v>
      </c>
      <c r="B379" s="31">
        <v>378</v>
      </c>
      <c r="C379" s="31">
        <v>35</v>
      </c>
      <c r="D379" s="31" t="s">
        <v>1543</v>
      </c>
      <c r="E379" s="31" t="s">
        <v>1974</v>
      </c>
      <c r="H379" s="31">
        <v>42502</v>
      </c>
      <c r="I379" s="31">
        <v>18835</v>
      </c>
      <c r="J379" s="31">
        <v>1</v>
      </c>
      <c r="K379" s="31">
        <v>1</v>
      </c>
      <c r="L379" s="31">
        <v>5</v>
      </c>
      <c r="M379" s="31">
        <v>2</v>
      </c>
      <c r="N379" s="31">
        <v>3</v>
      </c>
      <c r="O379" s="31">
        <v>1</v>
      </c>
      <c r="P379" s="31">
        <v>3</v>
      </c>
      <c r="Q379" s="31">
        <v>1</v>
      </c>
      <c r="R379" s="31">
        <v>42036</v>
      </c>
      <c r="S379" s="31">
        <v>42036</v>
      </c>
      <c r="T379" s="31">
        <v>42430</v>
      </c>
      <c r="W379" s="31">
        <v>1</v>
      </c>
      <c r="X379" s="31">
        <v>2</v>
      </c>
      <c r="Y379" s="31">
        <v>2</v>
      </c>
      <c r="Z379" s="31">
        <v>2</v>
      </c>
      <c r="AA379" s="31">
        <v>2</v>
      </c>
      <c r="AB379" s="31">
        <v>2</v>
      </c>
      <c r="AC379" s="31">
        <v>2</v>
      </c>
      <c r="AD379" s="31">
        <v>1</v>
      </c>
      <c r="AE379" s="31">
        <v>3</v>
      </c>
      <c r="AF379" s="31">
        <v>1</v>
      </c>
      <c r="AG379" s="31">
        <v>3</v>
      </c>
      <c r="AH379" s="31">
        <v>1</v>
      </c>
      <c r="AI379" s="31">
        <v>6</v>
      </c>
      <c r="AJ379" s="31">
        <v>2</v>
      </c>
      <c r="AK379" s="31">
        <v>4</v>
      </c>
      <c r="AL379" s="31">
        <v>2</v>
      </c>
      <c r="AN379" s="31">
        <v>1</v>
      </c>
      <c r="AO379" s="31">
        <v>2</v>
      </c>
      <c r="AP379" s="31">
        <v>1</v>
      </c>
      <c r="AQ379" s="31">
        <v>2</v>
      </c>
      <c r="AR379" s="31">
        <v>1</v>
      </c>
      <c r="AS379" s="31">
        <v>2</v>
      </c>
      <c r="AT379" s="31">
        <v>2</v>
      </c>
      <c r="AU379" s="31">
        <v>2</v>
      </c>
      <c r="AW379" s="31">
        <v>1</v>
      </c>
      <c r="AX379" s="31">
        <v>1</v>
      </c>
      <c r="AY379" s="31">
        <v>2</v>
      </c>
      <c r="AZ379" s="31">
        <v>1</v>
      </c>
      <c r="BA379" s="31">
        <v>2</v>
      </c>
      <c r="BB379" s="31">
        <v>2</v>
      </c>
      <c r="BD379" s="31">
        <v>2</v>
      </c>
      <c r="BE379" s="31">
        <v>1</v>
      </c>
      <c r="BF379" s="31">
        <v>2</v>
      </c>
      <c r="BG379" s="31">
        <v>1</v>
      </c>
      <c r="BH379" s="31">
        <v>2</v>
      </c>
      <c r="BI379" s="31">
        <v>2</v>
      </c>
      <c r="BK379" s="31">
        <v>1</v>
      </c>
      <c r="BL379" s="31">
        <v>2</v>
      </c>
      <c r="BM379" s="31">
        <v>2</v>
      </c>
      <c r="BN379" s="31">
        <v>2</v>
      </c>
      <c r="BO379" s="31">
        <v>2</v>
      </c>
      <c r="BP379" s="31">
        <v>1</v>
      </c>
      <c r="BQ379" s="31">
        <v>1</v>
      </c>
      <c r="BT379" s="31">
        <v>2</v>
      </c>
      <c r="BU379" s="31">
        <v>2</v>
      </c>
      <c r="BV379" s="31">
        <v>2</v>
      </c>
      <c r="BW379" s="31">
        <v>2</v>
      </c>
      <c r="BX379" s="31">
        <v>2</v>
      </c>
      <c r="BY379" s="31">
        <v>1</v>
      </c>
      <c r="BZ379" s="31">
        <v>2</v>
      </c>
      <c r="CA379" s="31">
        <v>2</v>
      </c>
      <c r="CD379" s="31">
        <v>1</v>
      </c>
      <c r="CH379" s="31">
        <v>1</v>
      </c>
      <c r="CM379" s="31">
        <v>21</v>
      </c>
      <c r="CN379" s="31">
        <v>1</v>
      </c>
      <c r="CO379" s="31">
        <v>15</v>
      </c>
      <c r="CP379" s="31">
        <v>4</v>
      </c>
      <c r="CQ379" s="31">
        <v>9</v>
      </c>
      <c r="DA379" s="31">
        <v>4</v>
      </c>
      <c r="DB379" s="31">
        <v>1</v>
      </c>
      <c r="DC379" s="31">
        <v>8</v>
      </c>
      <c r="DD379" s="31">
        <v>2</v>
      </c>
      <c r="DE379" s="31">
        <v>4</v>
      </c>
      <c r="DF379" s="31">
        <v>3</v>
      </c>
      <c r="DG379" s="31">
        <v>2</v>
      </c>
      <c r="DH379" s="31">
        <v>2</v>
      </c>
      <c r="DI379" s="31">
        <v>4</v>
      </c>
      <c r="DJ379" s="31">
        <v>4</v>
      </c>
      <c r="DK379" s="31">
        <v>3</v>
      </c>
      <c r="DL379" s="31">
        <v>3</v>
      </c>
      <c r="DM379" s="31">
        <v>2</v>
      </c>
      <c r="DN379" s="31">
        <v>1</v>
      </c>
      <c r="DO379" s="31">
        <v>3</v>
      </c>
      <c r="DP379" s="31">
        <v>4</v>
      </c>
      <c r="DQ379" s="31">
        <v>4</v>
      </c>
      <c r="DR379" s="31">
        <v>35</v>
      </c>
      <c r="DS379" s="31">
        <v>0.84911480686695195</v>
      </c>
      <c r="DT379" s="31">
        <v>152</v>
      </c>
      <c r="DU379" s="31">
        <v>29</v>
      </c>
      <c r="DV379" s="31">
        <v>168</v>
      </c>
      <c r="DW379" s="31" t="s">
        <v>1545</v>
      </c>
      <c r="DX379" s="31">
        <v>3.7</v>
      </c>
      <c r="DY379" s="31">
        <v>3.3</v>
      </c>
      <c r="DZ379" s="31">
        <v>6</v>
      </c>
      <c r="EA379" s="31" t="s">
        <v>1558</v>
      </c>
      <c r="EB379" s="31">
        <v>0.68</v>
      </c>
      <c r="EC379" s="31">
        <v>0.6</v>
      </c>
      <c r="ED379" s="31">
        <v>1.1000000000000001</v>
      </c>
      <c r="EE379" s="31" t="s">
        <v>1546</v>
      </c>
      <c r="EF379" s="31">
        <v>258</v>
      </c>
      <c r="EG379" s="31">
        <v>0</v>
      </c>
      <c r="EH379" s="31">
        <v>190</v>
      </c>
      <c r="EI379" s="31" t="s">
        <v>1546</v>
      </c>
      <c r="EJ379" s="31">
        <v>68</v>
      </c>
      <c r="EK379" s="31">
        <v>40</v>
      </c>
      <c r="EM379" s="31" t="s">
        <v>1546</v>
      </c>
      <c r="EN379" s="31">
        <v>173</v>
      </c>
      <c r="EO379" s="31">
        <v>60</v>
      </c>
      <c r="EP379" s="31">
        <v>100</v>
      </c>
      <c r="EQ379" s="31" t="s">
        <v>1546</v>
      </c>
      <c r="ER379" s="31">
        <v>86</v>
      </c>
      <c r="ES379" s="31">
        <v>35</v>
      </c>
      <c r="ET379" s="31">
        <v>150</v>
      </c>
      <c r="EU379" s="31" t="s">
        <v>1546</v>
      </c>
      <c r="EV379" s="31">
        <v>1</v>
      </c>
      <c r="EW379" s="31">
        <v>2</v>
      </c>
      <c r="EX379" s="31">
        <v>2</v>
      </c>
      <c r="EY379" s="31">
        <v>2</v>
      </c>
      <c r="EZ379" s="31">
        <v>1</v>
      </c>
      <c r="FD379" s="31">
        <v>66</v>
      </c>
      <c r="FE379" s="31">
        <v>60</v>
      </c>
      <c r="FF379" s="31">
        <v>0.81</v>
      </c>
      <c r="FG379" s="31">
        <v>0.34</v>
      </c>
      <c r="FH379" s="31">
        <v>60</v>
      </c>
      <c r="FK379" s="31">
        <v>1</v>
      </c>
      <c r="FL379" s="31">
        <v>2</v>
      </c>
      <c r="FM379" s="31">
        <v>2</v>
      </c>
      <c r="FN379" s="31">
        <v>2</v>
      </c>
      <c r="FO379" s="31">
        <v>2</v>
      </c>
      <c r="FP379" s="31">
        <v>2</v>
      </c>
      <c r="FQ379" s="31">
        <v>2</v>
      </c>
      <c r="FR379" s="31">
        <v>2</v>
      </c>
      <c r="FS379" s="31">
        <v>4</v>
      </c>
      <c r="FT379" s="31">
        <v>2</v>
      </c>
      <c r="FU379" s="31">
        <v>2</v>
      </c>
      <c r="FV379" s="31">
        <v>2</v>
      </c>
      <c r="FW379" s="31">
        <v>4</v>
      </c>
      <c r="FX379" s="31">
        <v>1</v>
      </c>
      <c r="FY379" s="31">
        <v>1</v>
      </c>
      <c r="GA379" s="31">
        <v>2</v>
      </c>
      <c r="GB379" s="31">
        <v>2</v>
      </c>
      <c r="GC379" s="31">
        <v>2</v>
      </c>
      <c r="GE379" s="31">
        <v>2</v>
      </c>
      <c r="GH379" s="31">
        <v>2</v>
      </c>
      <c r="GJ379" s="31">
        <v>2</v>
      </c>
      <c r="GL379" s="31">
        <v>1</v>
      </c>
      <c r="GM379" s="31">
        <v>42461</v>
      </c>
      <c r="GO379" s="31">
        <v>2</v>
      </c>
      <c r="GQ379" s="31">
        <v>2</v>
      </c>
      <c r="GS379" s="31">
        <v>2</v>
      </c>
      <c r="GU379" s="31">
        <v>2</v>
      </c>
      <c r="GW379" s="31">
        <v>2</v>
      </c>
      <c r="HA379" s="31">
        <v>2</v>
      </c>
      <c r="HB379" s="31" t="s">
        <v>355</v>
      </c>
      <c r="HM379" s="31">
        <v>2</v>
      </c>
      <c r="HP379" s="31">
        <v>2</v>
      </c>
      <c r="HQ379" s="31">
        <v>2</v>
      </c>
      <c r="HR379" s="31">
        <v>2</v>
      </c>
      <c r="HS379" s="31">
        <v>2</v>
      </c>
      <c r="HT379" s="31">
        <v>2</v>
      </c>
      <c r="HU379" s="31">
        <v>2</v>
      </c>
      <c r="HV379" s="31">
        <v>2</v>
      </c>
      <c r="HZ379" s="31">
        <v>2</v>
      </c>
      <c r="IA379" s="31">
        <v>2</v>
      </c>
      <c r="IB379" s="31">
        <v>2</v>
      </c>
      <c r="IC379" s="31">
        <v>2</v>
      </c>
      <c r="ID379" s="31">
        <v>2</v>
      </c>
      <c r="IE379" s="31">
        <v>2</v>
      </c>
      <c r="IF379" s="31">
        <v>2</v>
      </c>
      <c r="IJ379" s="31">
        <v>1</v>
      </c>
      <c r="IK379" s="31">
        <v>1</v>
      </c>
      <c r="IL379" s="31">
        <v>2</v>
      </c>
      <c r="IM379" s="31">
        <v>2</v>
      </c>
      <c r="IN379" s="31">
        <v>2</v>
      </c>
      <c r="IO379" s="31">
        <v>2</v>
      </c>
      <c r="IP379" s="31">
        <v>2</v>
      </c>
      <c r="IT379" s="31">
        <v>2</v>
      </c>
      <c r="IU379" s="31">
        <v>2</v>
      </c>
      <c r="IV379" s="31">
        <v>2</v>
      </c>
      <c r="IW379" s="31">
        <v>2</v>
      </c>
      <c r="IX379" s="31">
        <v>2</v>
      </c>
      <c r="IY379" s="31">
        <v>2</v>
      </c>
      <c r="IZ379" s="31">
        <v>2</v>
      </c>
      <c r="JD379" s="31">
        <v>2</v>
      </c>
      <c r="JE379" s="31">
        <v>2</v>
      </c>
      <c r="JF379" s="31">
        <v>2</v>
      </c>
      <c r="JG379" s="31">
        <v>2</v>
      </c>
      <c r="JH379" s="31">
        <v>2</v>
      </c>
      <c r="JI379" s="31">
        <v>2</v>
      </c>
      <c r="JJ379" s="31">
        <v>2</v>
      </c>
      <c r="JZ379" s="31">
        <v>2</v>
      </c>
      <c r="KA379" s="31" t="s">
        <v>1642</v>
      </c>
      <c r="KB379" s="31">
        <v>75</v>
      </c>
      <c r="KC379" s="31">
        <v>2</v>
      </c>
      <c r="KD379" s="31" t="s">
        <v>372</v>
      </c>
      <c r="KE379" s="31">
        <v>50</v>
      </c>
      <c r="LA379" s="31" t="s">
        <v>1887</v>
      </c>
      <c r="LB379" s="31" t="s">
        <v>1597</v>
      </c>
      <c r="LC379" s="31">
        <v>2</v>
      </c>
      <c r="LE379" s="31" t="s">
        <v>359</v>
      </c>
      <c r="LF379" s="31">
        <v>2</v>
      </c>
      <c r="LG379" s="31">
        <v>2</v>
      </c>
      <c r="LH379" s="31">
        <v>2</v>
      </c>
      <c r="LI379" s="31">
        <v>2</v>
      </c>
      <c r="LK379" s="31">
        <v>2</v>
      </c>
      <c r="LM379" s="31">
        <v>2</v>
      </c>
      <c r="LO379" s="31">
        <v>2</v>
      </c>
      <c r="LQ379" s="31">
        <v>2</v>
      </c>
      <c r="LS379" s="31">
        <v>2</v>
      </c>
      <c r="LU379" s="31">
        <v>2</v>
      </c>
      <c r="LW379" s="31">
        <v>2</v>
      </c>
      <c r="LY379" s="31">
        <v>2</v>
      </c>
      <c r="MA379" s="31">
        <v>2</v>
      </c>
      <c r="MC379" s="31">
        <v>2</v>
      </c>
      <c r="ME379" s="31">
        <v>2</v>
      </c>
      <c r="MG379" s="31">
        <v>2</v>
      </c>
      <c r="MI379" s="31">
        <v>2</v>
      </c>
      <c r="MK379" s="31">
        <v>2</v>
      </c>
      <c r="MM379" s="31">
        <v>2</v>
      </c>
      <c r="MO379" s="31">
        <v>2</v>
      </c>
      <c r="MQ379" s="31">
        <v>2</v>
      </c>
      <c r="MS379" s="31">
        <v>2</v>
      </c>
      <c r="MU379" s="31">
        <v>2</v>
      </c>
      <c r="MW379" s="31">
        <v>2</v>
      </c>
      <c r="MY379" s="31" t="s">
        <v>355</v>
      </c>
      <c r="NA379" s="31">
        <v>2</v>
      </c>
      <c r="NC379" s="31">
        <v>2</v>
      </c>
      <c r="NE379" s="31">
        <v>2</v>
      </c>
      <c r="NG379" s="31">
        <v>2</v>
      </c>
      <c r="NI379" s="31">
        <v>2</v>
      </c>
      <c r="NK379" s="31">
        <v>2</v>
      </c>
      <c r="NM379" s="31">
        <v>2</v>
      </c>
      <c r="NO379" s="31">
        <v>2</v>
      </c>
      <c r="NQ379" s="31">
        <v>2</v>
      </c>
      <c r="NS379" s="31">
        <v>2</v>
      </c>
      <c r="NU379" s="31">
        <v>2</v>
      </c>
      <c r="NW379" s="31">
        <v>2</v>
      </c>
      <c r="NY379" s="31">
        <v>2</v>
      </c>
      <c r="OA379" s="31">
        <v>2</v>
      </c>
      <c r="OC379" s="31">
        <v>2</v>
      </c>
      <c r="OE379" s="31">
        <v>2</v>
      </c>
      <c r="OG379" s="31">
        <v>2</v>
      </c>
      <c r="OI379" s="31">
        <v>2</v>
      </c>
      <c r="OK379" s="31">
        <v>2</v>
      </c>
      <c r="OM379" s="31">
        <v>2</v>
      </c>
      <c r="OO379" s="31">
        <v>2</v>
      </c>
      <c r="OQ379" s="31" t="s">
        <v>355</v>
      </c>
      <c r="OS379" s="31">
        <v>2</v>
      </c>
      <c r="OU379" s="31">
        <v>2</v>
      </c>
      <c r="OW379" s="31">
        <v>2</v>
      </c>
      <c r="OY379" s="31">
        <v>2</v>
      </c>
      <c r="PA379" s="31">
        <v>2</v>
      </c>
      <c r="PC379" s="31">
        <v>2</v>
      </c>
      <c r="PE379" s="31">
        <v>2</v>
      </c>
      <c r="PG379" s="31">
        <v>2</v>
      </c>
      <c r="PI379" s="31">
        <v>2</v>
      </c>
      <c r="PK379" s="31">
        <v>2</v>
      </c>
      <c r="PM379" s="31">
        <v>2</v>
      </c>
      <c r="PO379" s="31">
        <v>2</v>
      </c>
      <c r="PQ379" s="31">
        <v>2</v>
      </c>
      <c r="PS379" s="31">
        <v>2</v>
      </c>
      <c r="PU379" s="31">
        <v>2</v>
      </c>
      <c r="PW379" s="31">
        <v>2</v>
      </c>
      <c r="PY379" s="31">
        <v>2</v>
      </c>
      <c r="QA379" s="31">
        <v>2</v>
      </c>
      <c r="QC379" s="31">
        <v>2</v>
      </c>
      <c r="QE379" s="31">
        <v>2</v>
      </c>
      <c r="QG379" s="31">
        <v>2</v>
      </c>
      <c r="QI379" s="31" t="s">
        <v>355</v>
      </c>
      <c r="QK379" s="31">
        <v>1</v>
      </c>
      <c r="QL379" s="31">
        <v>2</v>
      </c>
      <c r="QM379" s="31">
        <v>2</v>
      </c>
      <c r="QN379" s="31">
        <v>2</v>
      </c>
      <c r="QO379" s="31">
        <v>2</v>
      </c>
      <c r="QP379" s="31">
        <v>2</v>
      </c>
      <c r="QQ379" s="31">
        <v>2</v>
      </c>
      <c r="QR379" s="31">
        <v>2</v>
      </c>
      <c r="QS379" s="31">
        <v>2</v>
      </c>
      <c r="QT379" s="31">
        <v>2</v>
      </c>
      <c r="QU379" s="31">
        <v>2</v>
      </c>
      <c r="QV379" s="31">
        <v>2</v>
      </c>
      <c r="QW379" s="31">
        <v>2</v>
      </c>
      <c r="QX379" s="31">
        <v>2</v>
      </c>
      <c r="QY379" s="31">
        <v>2</v>
      </c>
      <c r="QZ379" s="31">
        <v>2</v>
      </c>
      <c r="RA379" s="31">
        <v>2</v>
      </c>
      <c r="RB379" s="31">
        <v>2</v>
      </c>
      <c r="RC379" s="31">
        <v>1</v>
      </c>
      <c r="RD379" s="31">
        <v>2</v>
      </c>
      <c r="RE379" s="31">
        <v>1</v>
      </c>
      <c r="RF379" s="31">
        <v>2</v>
      </c>
      <c r="RG379" s="31">
        <v>1</v>
      </c>
      <c r="RH379" s="31">
        <v>2</v>
      </c>
      <c r="RI379" s="31">
        <v>2</v>
      </c>
      <c r="RJ379" s="31">
        <v>2</v>
      </c>
      <c r="RK379" s="31">
        <v>2</v>
      </c>
      <c r="RL379" s="31">
        <v>2</v>
      </c>
      <c r="RM379" s="31">
        <v>2</v>
      </c>
      <c r="RN379" s="31">
        <v>2</v>
      </c>
      <c r="RO379" s="31">
        <v>2</v>
      </c>
      <c r="RP379" s="31">
        <v>2</v>
      </c>
      <c r="RQ379" s="31">
        <v>2</v>
      </c>
      <c r="RR379" s="31">
        <v>2</v>
      </c>
      <c r="RS379" s="31">
        <v>2</v>
      </c>
      <c r="RT379" s="31" t="s">
        <v>362</v>
      </c>
      <c r="RU379" s="31" t="s">
        <v>1975</v>
      </c>
      <c r="RX379" s="31">
        <v>5</v>
      </c>
      <c r="RY379" s="31">
        <v>2</v>
      </c>
      <c r="RZ379" s="31">
        <v>2</v>
      </c>
      <c r="SA379" s="31">
        <v>2</v>
      </c>
      <c r="SB379" s="31">
        <v>2</v>
      </c>
      <c r="SC379" s="31">
        <v>2</v>
      </c>
      <c r="SD379" s="31">
        <v>5</v>
      </c>
      <c r="SE379" s="31">
        <v>2</v>
      </c>
      <c r="SF379" s="31">
        <v>2</v>
      </c>
      <c r="SG379" s="31">
        <v>2</v>
      </c>
      <c r="SH379" s="31">
        <v>2</v>
      </c>
      <c r="SI379" s="31">
        <v>2</v>
      </c>
      <c r="SJ379" s="31">
        <v>2</v>
      </c>
      <c r="SK379" s="31">
        <v>2</v>
      </c>
      <c r="SL379" s="31">
        <v>2</v>
      </c>
      <c r="SM379" s="31" t="s">
        <v>1550</v>
      </c>
      <c r="SO379" s="31">
        <v>2</v>
      </c>
      <c r="SP379" s="31">
        <v>2</v>
      </c>
      <c r="SQ379" s="31">
        <v>2</v>
      </c>
      <c r="SR379" s="31">
        <v>2</v>
      </c>
      <c r="SS379" s="31">
        <v>2</v>
      </c>
      <c r="ST379" s="31">
        <v>2</v>
      </c>
      <c r="SU379" s="31">
        <v>2</v>
      </c>
      <c r="SV379" s="31">
        <v>2</v>
      </c>
      <c r="SW379" s="31" t="s">
        <v>1442</v>
      </c>
      <c r="SX379" s="31">
        <v>1</v>
      </c>
      <c r="SZ379" s="31">
        <v>2</v>
      </c>
      <c r="TA379" s="31">
        <v>2</v>
      </c>
      <c r="TB379" s="31">
        <v>2</v>
      </c>
      <c r="TC379" s="31">
        <v>1</v>
      </c>
      <c r="TD379" s="31">
        <v>2</v>
      </c>
      <c r="TE379" s="31">
        <v>2</v>
      </c>
      <c r="TF379" s="31">
        <v>2</v>
      </c>
      <c r="TG379" s="31">
        <v>1</v>
      </c>
      <c r="TH379" s="31" t="s">
        <v>1430</v>
      </c>
      <c r="TJ379" s="31" t="s">
        <v>1550</v>
      </c>
      <c r="TK379" s="31" t="s">
        <v>1442</v>
      </c>
      <c r="TQ379" s="31">
        <v>13</v>
      </c>
      <c r="TS379" s="31">
        <v>2</v>
      </c>
      <c r="TT379" s="31">
        <v>2</v>
      </c>
      <c r="TU379" s="31">
        <v>2</v>
      </c>
      <c r="TV379" s="31">
        <v>1</v>
      </c>
      <c r="TW379" s="31">
        <v>2</v>
      </c>
      <c r="TX379" s="31">
        <v>2</v>
      </c>
      <c r="TY379" s="31">
        <v>2</v>
      </c>
      <c r="TZ379" s="31">
        <v>1</v>
      </c>
      <c r="UA379" s="31">
        <v>1</v>
      </c>
    </row>
    <row r="380" spans="1:547" s="31" customFormat="1" ht="13.5" customHeight="1">
      <c r="A380" s="31">
        <f t="shared" si="5"/>
        <v>378</v>
      </c>
      <c r="B380" s="31">
        <v>379</v>
      </c>
      <c r="C380" s="31">
        <v>36</v>
      </c>
      <c r="D380" s="31" t="s">
        <v>1543</v>
      </c>
      <c r="E380" s="31" t="s">
        <v>1976</v>
      </c>
      <c r="H380" s="31">
        <v>42506</v>
      </c>
      <c r="I380" s="31">
        <v>19853</v>
      </c>
      <c r="J380" s="31">
        <v>1</v>
      </c>
      <c r="K380" s="31">
        <v>1</v>
      </c>
      <c r="L380" s="31">
        <v>5</v>
      </c>
      <c r="M380" s="31">
        <v>2</v>
      </c>
      <c r="N380" s="31">
        <v>3</v>
      </c>
      <c r="O380" s="31">
        <v>1</v>
      </c>
      <c r="P380" s="31">
        <v>5</v>
      </c>
      <c r="Q380" s="31">
        <v>2</v>
      </c>
      <c r="R380" s="31">
        <v>42217</v>
      </c>
      <c r="S380" s="31">
        <v>42430</v>
      </c>
      <c r="T380" s="31">
        <v>42461</v>
      </c>
      <c r="W380" s="31">
        <v>2</v>
      </c>
      <c r="X380" s="31">
        <v>1</v>
      </c>
      <c r="Y380" s="31">
        <v>2</v>
      </c>
      <c r="Z380" s="31">
        <v>2</v>
      </c>
      <c r="AA380" s="31">
        <v>2</v>
      </c>
      <c r="AB380" s="31">
        <v>2</v>
      </c>
      <c r="AC380" s="31">
        <v>2</v>
      </c>
      <c r="AD380" s="31">
        <v>1</v>
      </c>
      <c r="AE380" s="31">
        <v>1</v>
      </c>
      <c r="AH380" s="31">
        <v>2</v>
      </c>
      <c r="AI380" s="31">
        <v>6</v>
      </c>
      <c r="AJ380" s="31">
        <v>2</v>
      </c>
      <c r="AK380" s="31">
        <v>4</v>
      </c>
      <c r="AL380" s="31">
        <v>2</v>
      </c>
      <c r="AN380" s="31">
        <v>1</v>
      </c>
      <c r="AO380" s="31">
        <v>2</v>
      </c>
      <c r="AP380" s="31">
        <v>1</v>
      </c>
      <c r="AQ380" s="31">
        <v>1</v>
      </c>
      <c r="AR380" s="31">
        <v>1</v>
      </c>
      <c r="AS380" s="31">
        <v>1</v>
      </c>
      <c r="AT380" s="31">
        <v>1</v>
      </c>
      <c r="AU380" s="31">
        <v>1</v>
      </c>
      <c r="AW380" s="31">
        <v>1</v>
      </c>
      <c r="AX380" s="31">
        <v>1</v>
      </c>
      <c r="AY380" s="31">
        <v>2</v>
      </c>
      <c r="AZ380" s="31">
        <v>1</v>
      </c>
      <c r="BA380" s="31">
        <v>2</v>
      </c>
      <c r="BB380" s="31">
        <v>2</v>
      </c>
      <c r="BD380" s="31">
        <v>1</v>
      </c>
      <c r="BE380" s="31">
        <v>2</v>
      </c>
      <c r="BF380" s="31">
        <v>2</v>
      </c>
      <c r="BG380" s="31">
        <v>1</v>
      </c>
      <c r="BH380" s="31">
        <v>2</v>
      </c>
      <c r="BI380" s="31">
        <v>2</v>
      </c>
      <c r="BK380" s="31">
        <v>1</v>
      </c>
      <c r="BL380" s="31">
        <v>2</v>
      </c>
      <c r="BM380" s="31">
        <v>1</v>
      </c>
      <c r="BN380" s="31">
        <v>2</v>
      </c>
      <c r="BO380" s="31">
        <v>2</v>
      </c>
      <c r="BP380" s="31">
        <v>1</v>
      </c>
      <c r="BQ380" s="31">
        <v>1</v>
      </c>
      <c r="BT380" s="31">
        <v>2</v>
      </c>
      <c r="BU380" s="31">
        <v>2</v>
      </c>
      <c r="BV380" s="31">
        <v>2</v>
      </c>
      <c r="BW380" s="31">
        <v>2</v>
      </c>
      <c r="BX380" s="31">
        <v>2</v>
      </c>
      <c r="BY380" s="31">
        <v>1</v>
      </c>
      <c r="BZ380" s="31">
        <v>2</v>
      </c>
      <c r="CA380" s="31">
        <v>2</v>
      </c>
      <c r="CB380" s="31">
        <v>2</v>
      </c>
      <c r="CC380" s="31">
        <v>2</v>
      </c>
      <c r="CD380" s="31">
        <v>1</v>
      </c>
      <c r="CH380" s="31">
        <v>1</v>
      </c>
      <c r="CM380" s="31">
        <v>1</v>
      </c>
      <c r="CN380" s="31">
        <v>4</v>
      </c>
      <c r="CO380" s="31">
        <v>10</v>
      </c>
      <c r="CP380" s="31">
        <v>20</v>
      </c>
      <c r="CQ380" s="31">
        <v>25</v>
      </c>
      <c r="DA380" s="31">
        <v>1</v>
      </c>
      <c r="DB380" s="31">
        <v>2</v>
      </c>
      <c r="DC380" s="31">
        <v>7</v>
      </c>
      <c r="DD380" s="31">
        <v>4</v>
      </c>
      <c r="DE380" s="31">
        <v>0</v>
      </c>
      <c r="DF380" s="31">
        <v>3</v>
      </c>
      <c r="DG380" s="31">
        <v>2</v>
      </c>
      <c r="DH380" s="31">
        <v>3</v>
      </c>
      <c r="DI380" s="31">
        <v>4</v>
      </c>
      <c r="DJ380" s="31">
        <v>3</v>
      </c>
      <c r="DK380" s="31">
        <v>4</v>
      </c>
      <c r="DL380" s="31">
        <v>4</v>
      </c>
      <c r="DM380" s="31">
        <v>3</v>
      </c>
      <c r="DN380" s="31">
        <v>2</v>
      </c>
      <c r="DO380" s="31">
        <v>3</v>
      </c>
      <c r="DP380" s="31">
        <v>4</v>
      </c>
      <c r="DQ380" s="31">
        <v>4</v>
      </c>
      <c r="DR380" s="31">
        <v>39</v>
      </c>
      <c r="DS380" s="31">
        <v>0.94788062283736996</v>
      </c>
      <c r="DT380" s="31">
        <v>63</v>
      </c>
      <c r="DU380" s="31">
        <v>30</v>
      </c>
      <c r="DV380" s="31">
        <v>135</v>
      </c>
      <c r="DW380" s="31" t="s">
        <v>1545</v>
      </c>
      <c r="DX380" s="31">
        <v>4.5999999999999899</v>
      </c>
      <c r="DY380" s="31">
        <v>3.3</v>
      </c>
      <c r="DZ380" s="31">
        <v>5.6</v>
      </c>
      <c r="EA380" s="31" t="s">
        <v>1558</v>
      </c>
      <c r="EB380" s="31">
        <v>0.65</v>
      </c>
      <c r="EC380" s="31">
        <v>0.6</v>
      </c>
      <c r="ED380" s="31">
        <v>1.1000000000000001</v>
      </c>
      <c r="EE380" s="31" t="s">
        <v>1546</v>
      </c>
      <c r="EF380" s="31">
        <v>197</v>
      </c>
      <c r="EG380" s="31">
        <v>0</v>
      </c>
      <c r="EH380" s="31">
        <v>200</v>
      </c>
      <c r="EI380" s="31" t="s">
        <v>1546</v>
      </c>
      <c r="EJ380" s="31">
        <v>70</v>
      </c>
      <c r="EK380" s="31">
        <v>40</v>
      </c>
      <c r="EM380" s="31" t="s">
        <v>1546</v>
      </c>
      <c r="EN380" s="31">
        <v>112</v>
      </c>
      <c r="EO380" s="31">
        <v>60</v>
      </c>
      <c r="EP380" s="31">
        <v>130</v>
      </c>
      <c r="EQ380" s="31" t="s">
        <v>1546</v>
      </c>
      <c r="ER380" s="31">
        <v>75</v>
      </c>
      <c r="ES380" s="31">
        <v>35</v>
      </c>
      <c r="ET380" s="31">
        <v>150</v>
      </c>
      <c r="EU380" s="31" t="s">
        <v>1546</v>
      </c>
      <c r="EV380" s="31">
        <v>2</v>
      </c>
      <c r="EW380" s="31">
        <v>2</v>
      </c>
      <c r="EX380" s="31">
        <v>2</v>
      </c>
      <c r="EZ380" s="31">
        <v>1</v>
      </c>
      <c r="FD380" s="31">
        <v>38</v>
      </c>
      <c r="FE380" s="31">
        <v>50</v>
      </c>
      <c r="FF380" s="31">
        <v>0.36</v>
      </c>
      <c r="FG380" s="31">
        <v>0.49</v>
      </c>
      <c r="FH380" s="31">
        <v>16</v>
      </c>
      <c r="FK380" s="31">
        <v>2</v>
      </c>
      <c r="FL380" s="31">
        <v>2</v>
      </c>
      <c r="FM380" s="31">
        <v>1</v>
      </c>
      <c r="FN380" s="31">
        <v>2</v>
      </c>
      <c r="FO380" s="31">
        <v>2</v>
      </c>
      <c r="FP380" s="31">
        <v>2</v>
      </c>
      <c r="FQ380" s="31">
        <v>2</v>
      </c>
      <c r="FR380" s="31">
        <v>2</v>
      </c>
      <c r="FS380" s="31">
        <v>4</v>
      </c>
      <c r="FT380" s="31">
        <v>2</v>
      </c>
      <c r="FU380" s="31">
        <v>2</v>
      </c>
      <c r="FV380" s="31">
        <v>2</v>
      </c>
      <c r="FW380" s="31">
        <v>1</v>
      </c>
      <c r="FX380" s="31">
        <v>1</v>
      </c>
      <c r="FY380" s="31">
        <v>2</v>
      </c>
      <c r="GA380" s="31">
        <v>2</v>
      </c>
      <c r="GB380" s="31">
        <v>2</v>
      </c>
      <c r="GC380" s="31">
        <v>1</v>
      </c>
      <c r="GD380" s="31">
        <v>1972</v>
      </c>
      <c r="GE380" s="31">
        <v>2</v>
      </c>
      <c r="GG380" s="31">
        <v>1</v>
      </c>
      <c r="GH380" s="31">
        <v>1</v>
      </c>
      <c r="GJ380" s="31">
        <v>2</v>
      </c>
      <c r="GL380" s="31">
        <v>1</v>
      </c>
      <c r="GM380" s="31">
        <v>42461</v>
      </c>
      <c r="GO380" s="31">
        <v>2</v>
      </c>
      <c r="GQ380" s="31">
        <v>1</v>
      </c>
      <c r="GR380" s="31" t="s">
        <v>1977</v>
      </c>
      <c r="GS380" s="31">
        <v>2</v>
      </c>
      <c r="GU380" s="31">
        <v>2</v>
      </c>
      <c r="GW380" s="31">
        <v>2</v>
      </c>
      <c r="HA380" s="31">
        <v>2</v>
      </c>
      <c r="HB380" s="31" t="s">
        <v>355</v>
      </c>
      <c r="HM380" s="31">
        <v>2</v>
      </c>
      <c r="HP380" s="31">
        <v>2</v>
      </c>
      <c r="HQ380" s="31">
        <v>2</v>
      </c>
      <c r="HR380" s="31">
        <v>2</v>
      </c>
      <c r="HS380" s="31">
        <v>2</v>
      </c>
      <c r="HT380" s="31">
        <v>2</v>
      </c>
      <c r="HU380" s="31">
        <v>2</v>
      </c>
      <c r="HV380" s="31">
        <v>2</v>
      </c>
      <c r="HZ380" s="31">
        <v>2</v>
      </c>
      <c r="IA380" s="31">
        <v>2</v>
      </c>
      <c r="IB380" s="31">
        <v>2</v>
      </c>
      <c r="IC380" s="31">
        <v>2</v>
      </c>
      <c r="ID380" s="31">
        <v>2</v>
      </c>
      <c r="IE380" s="31">
        <v>2</v>
      </c>
      <c r="IF380" s="31">
        <v>2</v>
      </c>
      <c r="IJ380" s="31">
        <v>2</v>
      </c>
      <c r="IK380" s="31">
        <v>2</v>
      </c>
      <c r="IL380" s="31">
        <v>2</v>
      </c>
      <c r="IM380" s="31">
        <v>2</v>
      </c>
      <c r="IN380" s="31">
        <v>2</v>
      </c>
      <c r="IO380" s="31">
        <v>2</v>
      </c>
      <c r="IP380" s="31">
        <v>2</v>
      </c>
      <c r="IT380" s="31">
        <v>2</v>
      </c>
      <c r="IU380" s="31">
        <v>2</v>
      </c>
      <c r="IV380" s="31">
        <v>2</v>
      </c>
      <c r="IW380" s="31">
        <v>2</v>
      </c>
      <c r="IX380" s="31">
        <v>2</v>
      </c>
      <c r="IY380" s="31">
        <v>2</v>
      </c>
      <c r="IZ380" s="31">
        <v>2</v>
      </c>
      <c r="JD380" s="31">
        <v>2</v>
      </c>
      <c r="JE380" s="31">
        <v>2</v>
      </c>
      <c r="JF380" s="31">
        <v>2</v>
      </c>
      <c r="JG380" s="31">
        <v>2</v>
      </c>
      <c r="JH380" s="31">
        <v>2</v>
      </c>
      <c r="JI380" s="31">
        <v>2</v>
      </c>
      <c r="JJ380" s="31">
        <v>2</v>
      </c>
      <c r="JZ380" s="31">
        <v>2</v>
      </c>
      <c r="KA380" s="31" t="s">
        <v>1563</v>
      </c>
      <c r="KB380" s="31">
        <v>88</v>
      </c>
      <c r="KC380" s="31">
        <v>2</v>
      </c>
      <c r="KD380" s="31" t="s">
        <v>1978</v>
      </c>
      <c r="LA380" s="31" t="s">
        <v>1636</v>
      </c>
      <c r="LB380" s="31" t="s">
        <v>365</v>
      </c>
      <c r="LC380" s="31">
        <v>2</v>
      </c>
      <c r="LF380" s="31">
        <v>2</v>
      </c>
      <c r="LG380" s="31">
        <v>2</v>
      </c>
      <c r="LH380" s="31">
        <v>2</v>
      </c>
      <c r="LI380" s="31">
        <v>2</v>
      </c>
      <c r="LK380" s="31">
        <v>2</v>
      </c>
      <c r="LM380" s="31">
        <v>2</v>
      </c>
      <c r="LO380" s="31">
        <v>2</v>
      </c>
      <c r="LQ380" s="31">
        <v>2</v>
      </c>
      <c r="LS380" s="31">
        <v>2</v>
      </c>
      <c r="LU380" s="31">
        <v>2</v>
      </c>
      <c r="LW380" s="31">
        <v>2</v>
      </c>
      <c r="LY380" s="31">
        <v>2</v>
      </c>
      <c r="MA380" s="31">
        <v>2</v>
      </c>
      <c r="MC380" s="31">
        <v>2</v>
      </c>
      <c r="ME380" s="31">
        <v>2</v>
      </c>
      <c r="MG380" s="31">
        <v>2</v>
      </c>
      <c r="MI380" s="31">
        <v>2</v>
      </c>
      <c r="MK380" s="31">
        <v>2</v>
      </c>
      <c r="MM380" s="31">
        <v>2</v>
      </c>
      <c r="MO380" s="31">
        <v>2</v>
      </c>
      <c r="MQ380" s="31">
        <v>2</v>
      </c>
      <c r="MS380" s="31">
        <v>2</v>
      </c>
      <c r="MU380" s="31">
        <v>2</v>
      </c>
      <c r="MW380" s="31">
        <v>2</v>
      </c>
      <c r="MY380" s="31" t="s">
        <v>355</v>
      </c>
      <c r="NA380" s="31">
        <v>2</v>
      </c>
      <c r="NC380" s="31">
        <v>2</v>
      </c>
      <c r="NE380" s="31">
        <v>2</v>
      </c>
      <c r="NG380" s="31">
        <v>2</v>
      </c>
      <c r="NI380" s="31">
        <v>2</v>
      </c>
      <c r="NK380" s="31">
        <v>2</v>
      </c>
      <c r="NM380" s="31">
        <v>2</v>
      </c>
      <c r="NO380" s="31">
        <v>2</v>
      </c>
      <c r="NQ380" s="31">
        <v>2</v>
      </c>
      <c r="NS380" s="31">
        <v>2</v>
      </c>
      <c r="NU380" s="31">
        <v>2</v>
      </c>
      <c r="NW380" s="31">
        <v>2</v>
      </c>
      <c r="NY380" s="31">
        <v>2</v>
      </c>
      <c r="OA380" s="31">
        <v>2</v>
      </c>
      <c r="OC380" s="31">
        <v>2</v>
      </c>
      <c r="OE380" s="31">
        <v>2</v>
      </c>
      <c r="OG380" s="31">
        <v>2</v>
      </c>
      <c r="OI380" s="31">
        <v>2</v>
      </c>
      <c r="OK380" s="31">
        <v>2</v>
      </c>
      <c r="OM380" s="31">
        <v>2</v>
      </c>
      <c r="OO380" s="31">
        <v>2</v>
      </c>
      <c r="OQ380" s="31" t="s">
        <v>355</v>
      </c>
      <c r="OS380" s="31">
        <v>2</v>
      </c>
      <c r="OU380" s="31">
        <v>2</v>
      </c>
      <c r="OW380" s="31">
        <v>2</v>
      </c>
      <c r="OY380" s="31">
        <v>2</v>
      </c>
      <c r="PA380" s="31">
        <v>2</v>
      </c>
      <c r="PC380" s="31">
        <v>2</v>
      </c>
      <c r="PE380" s="31">
        <v>2</v>
      </c>
      <c r="PG380" s="31">
        <v>2</v>
      </c>
      <c r="PI380" s="31">
        <v>2</v>
      </c>
      <c r="PK380" s="31">
        <v>2</v>
      </c>
      <c r="PM380" s="31">
        <v>2</v>
      </c>
      <c r="PO380" s="31">
        <v>2</v>
      </c>
      <c r="PQ380" s="31">
        <v>2</v>
      </c>
      <c r="PS380" s="31">
        <v>2</v>
      </c>
      <c r="PU380" s="31">
        <v>2</v>
      </c>
      <c r="PW380" s="31">
        <v>2</v>
      </c>
      <c r="PY380" s="31">
        <v>2</v>
      </c>
      <c r="QA380" s="31">
        <v>2</v>
      </c>
      <c r="QC380" s="31">
        <v>2</v>
      </c>
      <c r="QE380" s="31">
        <v>2</v>
      </c>
      <c r="QG380" s="31">
        <v>2</v>
      </c>
      <c r="QI380" s="31" t="s">
        <v>355</v>
      </c>
      <c r="QK380" s="31">
        <v>2</v>
      </c>
      <c r="QL380" s="31">
        <v>2</v>
      </c>
      <c r="QM380" s="31">
        <v>2</v>
      </c>
      <c r="QN380" s="31">
        <v>2</v>
      </c>
      <c r="QO380" s="31">
        <v>2</v>
      </c>
      <c r="QP380" s="31">
        <v>2</v>
      </c>
      <c r="QQ380" s="31">
        <v>2</v>
      </c>
      <c r="QR380" s="31">
        <v>2</v>
      </c>
      <c r="QS380" s="31">
        <v>2</v>
      </c>
      <c r="QT380" s="31">
        <v>2</v>
      </c>
      <c r="QU380" s="31">
        <v>2</v>
      </c>
      <c r="QV380" s="31">
        <v>2</v>
      </c>
      <c r="QW380" s="31">
        <v>2</v>
      </c>
      <c r="QX380" s="31">
        <v>2</v>
      </c>
      <c r="QY380" s="31">
        <v>2</v>
      </c>
      <c r="QZ380" s="31">
        <v>2</v>
      </c>
      <c r="RA380" s="31">
        <v>2</v>
      </c>
      <c r="RB380" s="31">
        <v>2</v>
      </c>
      <c r="RC380" s="31">
        <v>2</v>
      </c>
      <c r="RD380" s="31">
        <v>1</v>
      </c>
      <c r="RE380" s="31">
        <v>2</v>
      </c>
      <c r="RF380" s="31">
        <v>2</v>
      </c>
      <c r="RG380" s="31">
        <v>2</v>
      </c>
      <c r="RH380" s="31">
        <v>2</v>
      </c>
      <c r="RI380" s="31">
        <v>2</v>
      </c>
      <c r="RJ380" s="31">
        <v>2</v>
      </c>
      <c r="RK380" s="31">
        <v>2</v>
      </c>
      <c r="RL380" s="31">
        <v>2</v>
      </c>
      <c r="RM380" s="31">
        <v>2</v>
      </c>
      <c r="RN380" s="31">
        <v>2</v>
      </c>
      <c r="RO380" s="31">
        <v>2</v>
      </c>
      <c r="RP380" s="31">
        <v>2</v>
      </c>
      <c r="RQ380" s="31">
        <v>2</v>
      </c>
      <c r="RR380" s="31">
        <v>2</v>
      </c>
      <c r="RS380" s="31">
        <v>2</v>
      </c>
      <c r="RT380" s="31" t="s">
        <v>1894</v>
      </c>
      <c r="RU380" s="31" t="s">
        <v>1894</v>
      </c>
      <c r="RX380" s="31">
        <v>5</v>
      </c>
      <c r="RY380" s="31">
        <v>2</v>
      </c>
      <c r="RZ380" s="31">
        <v>2</v>
      </c>
      <c r="SA380" s="31">
        <v>2</v>
      </c>
      <c r="SB380" s="31">
        <v>2</v>
      </c>
      <c r="SC380" s="31">
        <v>2</v>
      </c>
      <c r="SD380" s="31">
        <v>5</v>
      </c>
      <c r="SE380" s="31">
        <v>2</v>
      </c>
      <c r="SF380" s="31">
        <v>2</v>
      </c>
      <c r="SG380" s="31">
        <v>2</v>
      </c>
      <c r="SH380" s="31">
        <v>2</v>
      </c>
      <c r="SI380" s="31">
        <v>2</v>
      </c>
      <c r="SJ380" s="31">
        <v>2</v>
      </c>
      <c r="SK380" s="31">
        <v>2</v>
      </c>
      <c r="SL380" s="31">
        <v>2</v>
      </c>
      <c r="SM380" s="31" t="s">
        <v>1442</v>
      </c>
      <c r="SO380" s="31">
        <v>2</v>
      </c>
      <c r="SP380" s="31">
        <v>2</v>
      </c>
      <c r="SQ380" s="31">
        <v>2</v>
      </c>
      <c r="SR380" s="31">
        <v>1</v>
      </c>
      <c r="SS380" s="31">
        <v>2</v>
      </c>
      <c r="ST380" s="31">
        <v>2</v>
      </c>
      <c r="SU380" s="31">
        <v>2</v>
      </c>
      <c r="SV380" s="31">
        <v>1</v>
      </c>
      <c r="SZ380" s="31">
        <v>2</v>
      </c>
      <c r="TA380" s="31">
        <v>2</v>
      </c>
      <c r="TB380" s="31">
        <v>2</v>
      </c>
      <c r="TC380" s="31">
        <v>2</v>
      </c>
      <c r="TD380" s="31">
        <v>2</v>
      </c>
      <c r="TE380" s="31">
        <v>2</v>
      </c>
      <c r="TF380" s="31">
        <v>2</v>
      </c>
      <c r="TG380" s="31">
        <v>2</v>
      </c>
      <c r="TH380" s="31" t="s">
        <v>1442</v>
      </c>
      <c r="TJ380" s="31" t="s">
        <v>1442</v>
      </c>
      <c r="TQ380" s="31">
        <v>1</v>
      </c>
      <c r="TS380" s="31">
        <v>2</v>
      </c>
      <c r="TT380" s="31">
        <v>2</v>
      </c>
      <c r="TU380" s="31">
        <v>2</v>
      </c>
      <c r="TV380" s="31">
        <v>1</v>
      </c>
      <c r="TW380" s="31">
        <v>2</v>
      </c>
      <c r="TX380" s="31">
        <v>2</v>
      </c>
      <c r="TY380" s="31">
        <v>2</v>
      </c>
      <c r="TZ380" s="31">
        <v>1</v>
      </c>
      <c r="UA380" s="31">
        <v>1</v>
      </c>
    </row>
    <row r="381" spans="1:547" s="31" customFormat="1" ht="13.5" customHeight="1">
      <c r="A381" s="31">
        <f t="shared" si="5"/>
        <v>379</v>
      </c>
      <c r="B381" s="31">
        <v>380</v>
      </c>
      <c r="C381" s="31">
        <v>37</v>
      </c>
      <c r="D381" s="31" t="s">
        <v>1543</v>
      </c>
      <c r="E381" s="31" t="s">
        <v>1979</v>
      </c>
      <c r="H381" s="31">
        <v>42506</v>
      </c>
      <c r="I381" s="31">
        <v>17965</v>
      </c>
      <c r="J381" s="31">
        <v>2</v>
      </c>
      <c r="K381" s="31">
        <v>1</v>
      </c>
      <c r="L381" s="31">
        <v>5</v>
      </c>
      <c r="M381" s="31">
        <v>2</v>
      </c>
      <c r="N381" s="31">
        <v>5</v>
      </c>
      <c r="O381" s="31">
        <v>2</v>
      </c>
      <c r="P381" s="31">
        <v>1</v>
      </c>
      <c r="Q381" s="31">
        <v>1</v>
      </c>
      <c r="R381" s="31">
        <v>41913</v>
      </c>
      <c r="S381" s="31">
        <v>41944</v>
      </c>
      <c r="T381" s="31">
        <v>42491</v>
      </c>
      <c r="W381" s="31">
        <v>1</v>
      </c>
      <c r="X381" s="31">
        <v>2</v>
      </c>
      <c r="Y381" s="31">
        <v>2</v>
      </c>
      <c r="Z381" s="31">
        <v>2</v>
      </c>
      <c r="AA381" s="31">
        <v>2</v>
      </c>
      <c r="AB381" s="31">
        <v>2</v>
      </c>
      <c r="AC381" s="31">
        <v>2</v>
      </c>
      <c r="AD381" s="31">
        <v>1</v>
      </c>
      <c r="AE381" s="31">
        <v>3</v>
      </c>
      <c r="AF381" s="31">
        <v>1</v>
      </c>
      <c r="AG381" s="31">
        <v>3</v>
      </c>
      <c r="AH381" s="31">
        <v>2</v>
      </c>
      <c r="AI381" s="31">
        <v>6</v>
      </c>
      <c r="AJ381" s="31">
        <v>2</v>
      </c>
      <c r="AK381" s="31">
        <v>4</v>
      </c>
      <c r="AL381" s="31">
        <v>2</v>
      </c>
      <c r="AN381" s="31">
        <v>2</v>
      </c>
      <c r="AO381" s="31">
        <v>2</v>
      </c>
      <c r="AP381" s="31">
        <v>2</v>
      </c>
      <c r="AQ381" s="31">
        <v>2</v>
      </c>
      <c r="AR381" s="31">
        <v>2</v>
      </c>
      <c r="AS381" s="31">
        <v>2</v>
      </c>
      <c r="AT381" s="31">
        <v>2</v>
      </c>
      <c r="AU381" s="31">
        <v>2</v>
      </c>
      <c r="AW381" s="31">
        <v>1</v>
      </c>
      <c r="AX381" s="31">
        <v>1</v>
      </c>
      <c r="AY381" s="31">
        <v>2</v>
      </c>
      <c r="AZ381" s="31">
        <v>1</v>
      </c>
      <c r="BA381" s="31">
        <v>2</v>
      </c>
      <c r="BB381" s="31">
        <v>2</v>
      </c>
      <c r="BD381" s="31">
        <v>1</v>
      </c>
      <c r="BE381" s="31">
        <v>1</v>
      </c>
      <c r="BF381" s="31">
        <v>1</v>
      </c>
      <c r="BG381" s="31">
        <v>1</v>
      </c>
      <c r="BH381" s="31">
        <v>2</v>
      </c>
      <c r="BI381" s="31">
        <v>2</v>
      </c>
      <c r="BK381" s="31">
        <v>1</v>
      </c>
      <c r="BL381" s="31">
        <v>2</v>
      </c>
      <c r="BM381" s="31">
        <v>2</v>
      </c>
      <c r="BN381" s="31">
        <v>2</v>
      </c>
      <c r="BO381" s="31">
        <v>2</v>
      </c>
      <c r="BP381" s="31">
        <v>2</v>
      </c>
      <c r="BQ381" s="31">
        <v>2</v>
      </c>
      <c r="BT381" s="31">
        <v>2</v>
      </c>
      <c r="BU381" s="31">
        <v>2</v>
      </c>
      <c r="BV381" s="31">
        <v>2</v>
      </c>
      <c r="BW381" s="31">
        <v>2</v>
      </c>
      <c r="BX381" s="31">
        <v>2</v>
      </c>
      <c r="BY381" s="31">
        <v>1</v>
      </c>
      <c r="BZ381" s="31">
        <v>2</v>
      </c>
      <c r="CA381" s="31">
        <v>2</v>
      </c>
      <c r="CB381" s="31">
        <v>2</v>
      </c>
      <c r="CC381" s="31">
        <v>2</v>
      </c>
      <c r="CD381" s="31">
        <v>1</v>
      </c>
      <c r="CH381" s="31">
        <v>1</v>
      </c>
      <c r="CM381" s="31">
        <v>21</v>
      </c>
      <c r="CN381" s="31">
        <v>11</v>
      </c>
      <c r="CO381" s="31">
        <v>1</v>
      </c>
      <c r="DA381" s="31">
        <v>4</v>
      </c>
      <c r="DB381" s="31">
        <v>2</v>
      </c>
      <c r="DC381" s="31">
        <v>6</v>
      </c>
      <c r="DD381" s="31">
        <v>1</v>
      </c>
      <c r="DE381" s="31">
        <v>2</v>
      </c>
      <c r="DF381" s="31">
        <v>3</v>
      </c>
      <c r="DG381" s="31">
        <v>4</v>
      </c>
      <c r="DH381" s="31">
        <v>4</v>
      </c>
      <c r="DI381" s="31">
        <v>4</v>
      </c>
      <c r="DJ381" s="31">
        <v>4</v>
      </c>
      <c r="DK381" s="31">
        <v>4</v>
      </c>
      <c r="DL381" s="31">
        <v>4</v>
      </c>
      <c r="DM381" s="31">
        <v>3</v>
      </c>
      <c r="DN381" s="31">
        <v>2</v>
      </c>
      <c r="DO381" s="31">
        <v>4</v>
      </c>
      <c r="DP381" s="31">
        <v>4</v>
      </c>
      <c r="DQ381" s="31">
        <v>4</v>
      </c>
      <c r="DR381" s="31">
        <v>44</v>
      </c>
      <c r="DS381" s="31">
        <v>0.205311973018549</v>
      </c>
      <c r="DT381" s="31">
        <v>164</v>
      </c>
      <c r="DU381" s="31">
        <v>32</v>
      </c>
      <c r="DV381" s="31">
        <v>194</v>
      </c>
      <c r="DW381" s="31" t="s">
        <v>1545</v>
      </c>
      <c r="EB381" s="31">
        <v>1</v>
      </c>
      <c r="EC381" s="31">
        <v>0.7</v>
      </c>
      <c r="ED381" s="31">
        <v>1.3</v>
      </c>
      <c r="EE381" s="31" t="s">
        <v>1546</v>
      </c>
      <c r="EF381" s="31">
        <v>199</v>
      </c>
      <c r="EG381" s="31">
        <v>0</v>
      </c>
      <c r="EH381" s="31">
        <v>190</v>
      </c>
      <c r="EI381" s="31" t="s">
        <v>1546</v>
      </c>
      <c r="EJ381" s="31">
        <v>43</v>
      </c>
      <c r="EK381" s="31">
        <v>40</v>
      </c>
      <c r="EM381" s="31" t="s">
        <v>1546</v>
      </c>
      <c r="EN381" s="31">
        <v>133</v>
      </c>
      <c r="EO381" s="31">
        <v>60</v>
      </c>
      <c r="EP381" s="31">
        <v>130</v>
      </c>
      <c r="EQ381" s="31" t="s">
        <v>1546</v>
      </c>
      <c r="ER381" s="31">
        <v>115</v>
      </c>
      <c r="ES381" s="31">
        <v>35</v>
      </c>
      <c r="ET381" s="31">
        <v>150</v>
      </c>
      <c r="EU381" s="31" t="s">
        <v>1546</v>
      </c>
      <c r="EV381" s="31">
        <v>2</v>
      </c>
      <c r="EW381" s="31">
        <v>2</v>
      </c>
      <c r="EX381" s="31">
        <v>2</v>
      </c>
      <c r="EY381" s="31">
        <v>2</v>
      </c>
      <c r="EZ381" s="31">
        <v>1</v>
      </c>
      <c r="FA381" s="31">
        <v>1</v>
      </c>
      <c r="FB381" s="31">
        <v>1</v>
      </c>
      <c r="FC381" s="31">
        <v>1</v>
      </c>
      <c r="FD381" s="31">
        <v>74</v>
      </c>
      <c r="FE381" s="31">
        <v>75</v>
      </c>
      <c r="FF381" s="31">
        <v>0.46</v>
      </c>
      <c r="FG381" s="31">
        <v>0.63</v>
      </c>
      <c r="FH381" s="31">
        <v>64</v>
      </c>
      <c r="FK381" s="31">
        <v>2</v>
      </c>
      <c r="FL381" s="31">
        <v>2</v>
      </c>
      <c r="FM381" s="31">
        <v>2</v>
      </c>
      <c r="FN381" s="31">
        <v>2</v>
      </c>
      <c r="FO381" s="31">
        <v>2</v>
      </c>
      <c r="FP381" s="31">
        <v>2</v>
      </c>
      <c r="FQ381" s="31">
        <v>2</v>
      </c>
      <c r="FR381" s="31">
        <v>2</v>
      </c>
      <c r="FS381" s="31">
        <v>4</v>
      </c>
      <c r="FT381" s="31">
        <v>2</v>
      </c>
      <c r="FU381" s="31">
        <v>2</v>
      </c>
      <c r="FV381" s="31">
        <v>2</v>
      </c>
      <c r="FW381" s="31">
        <v>1</v>
      </c>
      <c r="FX381" s="31">
        <v>1</v>
      </c>
      <c r="FY381" s="31">
        <v>2</v>
      </c>
      <c r="GA381" s="31">
        <v>2</v>
      </c>
      <c r="GB381" s="31">
        <v>2</v>
      </c>
      <c r="GC381" s="31">
        <v>1</v>
      </c>
      <c r="GD381" s="31">
        <v>1969</v>
      </c>
      <c r="GE381" s="31">
        <v>1</v>
      </c>
      <c r="GF381" s="31">
        <v>1991</v>
      </c>
      <c r="GG381" s="31">
        <v>1.5</v>
      </c>
      <c r="GH381" s="31">
        <v>2</v>
      </c>
      <c r="GJ381" s="31">
        <v>2</v>
      </c>
      <c r="GL381" s="31">
        <v>2</v>
      </c>
      <c r="GO381" s="31">
        <v>2</v>
      </c>
      <c r="GQ381" s="31">
        <v>2</v>
      </c>
      <c r="GS381" s="31">
        <v>2</v>
      </c>
      <c r="GU381" s="31">
        <v>2</v>
      </c>
      <c r="GW381" s="31">
        <v>2</v>
      </c>
      <c r="HA381" s="31">
        <v>2</v>
      </c>
      <c r="HB381" s="31" t="s">
        <v>355</v>
      </c>
      <c r="HM381" s="31">
        <v>2</v>
      </c>
      <c r="HP381" s="31">
        <v>2</v>
      </c>
      <c r="HQ381" s="31">
        <v>2</v>
      </c>
      <c r="HR381" s="31">
        <v>2</v>
      </c>
      <c r="HS381" s="31">
        <v>2</v>
      </c>
      <c r="HT381" s="31">
        <v>2</v>
      </c>
      <c r="HU381" s="31">
        <v>2</v>
      </c>
      <c r="HV381" s="31">
        <v>2</v>
      </c>
      <c r="HZ381" s="31">
        <v>2</v>
      </c>
      <c r="IA381" s="31">
        <v>2</v>
      </c>
      <c r="IB381" s="31">
        <v>2</v>
      </c>
      <c r="IC381" s="31">
        <v>2</v>
      </c>
      <c r="ID381" s="31">
        <v>2</v>
      </c>
      <c r="IE381" s="31">
        <v>2</v>
      </c>
      <c r="IF381" s="31">
        <v>2</v>
      </c>
      <c r="IJ381" s="31">
        <v>2</v>
      </c>
      <c r="IK381" s="31">
        <v>2</v>
      </c>
      <c r="IL381" s="31">
        <v>2</v>
      </c>
      <c r="IM381" s="31">
        <v>2</v>
      </c>
      <c r="IN381" s="31">
        <v>2</v>
      </c>
      <c r="IO381" s="31">
        <v>2</v>
      </c>
      <c r="IP381" s="31">
        <v>2</v>
      </c>
      <c r="IT381" s="31">
        <v>2</v>
      </c>
      <c r="IU381" s="31">
        <v>2</v>
      </c>
      <c r="IV381" s="31">
        <v>2</v>
      </c>
      <c r="IW381" s="31">
        <v>2</v>
      </c>
      <c r="IX381" s="31">
        <v>2</v>
      </c>
      <c r="IY381" s="31">
        <v>2</v>
      </c>
      <c r="IZ381" s="31">
        <v>2</v>
      </c>
      <c r="JD381" s="31">
        <v>2</v>
      </c>
      <c r="JE381" s="31">
        <v>2</v>
      </c>
      <c r="JF381" s="31">
        <v>2</v>
      </c>
      <c r="JG381" s="31">
        <v>2</v>
      </c>
      <c r="JH381" s="31">
        <v>2</v>
      </c>
      <c r="JI381" s="31">
        <v>2</v>
      </c>
      <c r="JJ381" s="31">
        <v>2</v>
      </c>
      <c r="JT381" s="31" t="s">
        <v>1980</v>
      </c>
      <c r="JZ381" s="31">
        <v>2</v>
      </c>
      <c r="KA381" s="31" t="s">
        <v>1647</v>
      </c>
      <c r="KB381" s="31">
        <v>78</v>
      </c>
      <c r="KC381" s="31">
        <v>2</v>
      </c>
      <c r="KD381" s="31" t="s">
        <v>372</v>
      </c>
      <c r="KE381" s="31">
        <v>77</v>
      </c>
      <c r="LA381" s="31" t="s">
        <v>373</v>
      </c>
      <c r="LB381" s="31" t="s">
        <v>360</v>
      </c>
      <c r="LC381" s="31">
        <v>2</v>
      </c>
      <c r="LF381" s="31">
        <v>2</v>
      </c>
      <c r="LG381" s="31">
        <v>2</v>
      </c>
      <c r="LH381" s="31">
        <v>2</v>
      </c>
      <c r="LI381" s="31">
        <v>2</v>
      </c>
      <c r="LK381" s="31">
        <v>2</v>
      </c>
      <c r="LM381" s="31">
        <v>2</v>
      </c>
      <c r="LO381" s="31">
        <v>2</v>
      </c>
      <c r="LQ381" s="31">
        <v>2</v>
      </c>
      <c r="LS381" s="31">
        <v>2</v>
      </c>
      <c r="LU381" s="31">
        <v>2</v>
      </c>
      <c r="LW381" s="31">
        <v>2</v>
      </c>
      <c r="LY381" s="31">
        <v>2</v>
      </c>
      <c r="MA381" s="31">
        <v>2</v>
      </c>
      <c r="MC381" s="31">
        <v>2</v>
      </c>
      <c r="ME381" s="31">
        <v>2</v>
      </c>
      <c r="MG381" s="31">
        <v>2</v>
      </c>
      <c r="MI381" s="31">
        <v>2</v>
      </c>
      <c r="MK381" s="31">
        <v>2</v>
      </c>
      <c r="MM381" s="31">
        <v>2</v>
      </c>
      <c r="MO381" s="31">
        <v>2</v>
      </c>
      <c r="MQ381" s="31">
        <v>2</v>
      </c>
      <c r="MS381" s="31">
        <v>2</v>
      </c>
      <c r="MU381" s="31">
        <v>2</v>
      </c>
      <c r="MW381" s="31">
        <v>2</v>
      </c>
      <c r="MY381" s="31" t="s">
        <v>355</v>
      </c>
      <c r="NA381" s="31">
        <v>2</v>
      </c>
      <c r="NC381" s="31">
        <v>2</v>
      </c>
      <c r="NE381" s="31">
        <v>2</v>
      </c>
      <c r="NG381" s="31">
        <v>2</v>
      </c>
      <c r="NI381" s="31">
        <v>2</v>
      </c>
      <c r="NK381" s="31">
        <v>2</v>
      </c>
      <c r="NM381" s="31">
        <v>2</v>
      </c>
      <c r="NO381" s="31">
        <v>2</v>
      </c>
      <c r="NQ381" s="31">
        <v>2</v>
      </c>
      <c r="NS381" s="31">
        <v>2</v>
      </c>
      <c r="NU381" s="31">
        <v>2</v>
      </c>
      <c r="NW381" s="31">
        <v>2</v>
      </c>
      <c r="NY381" s="31">
        <v>2</v>
      </c>
      <c r="OA381" s="31">
        <v>2</v>
      </c>
      <c r="OC381" s="31">
        <v>2</v>
      </c>
      <c r="OE381" s="31">
        <v>2</v>
      </c>
      <c r="OG381" s="31">
        <v>2</v>
      </c>
      <c r="OI381" s="31">
        <v>2</v>
      </c>
      <c r="OK381" s="31">
        <v>2</v>
      </c>
      <c r="OM381" s="31">
        <v>2</v>
      </c>
      <c r="OO381" s="31">
        <v>2</v>
      </c>
      <c r="OQ381" s="31" t="s">
        <v>355</v>
      </c>
      <c r="OS381" s="31">
        <v>2</v>
      </c>
      <c r="OU381" s="31">
        <v>2</v>
      </c>
      <c r="OW381" s="31">
        <v>2</v>
      </c>
      <c r="OY381" s="31">
        <v>2</v>
      </c>
      <c r="PA381" s="31">
        <v>2</v>
      </c>
      <c r="PC381" s="31">
        <v>2</v>
      </c>
      <c r="PE381" s="31">
        <v>2</v>
      </c>
      <c r="PG381" s="31">
        <v>2</v>
      </c>
      <c r="PI381" s="31">
        <v>2</v>
      </c>
      <c r="PK381" s="31">
        <v>2</v>
      </c>
      <c r="PM381" s="31">
        <v>2</v>
      </c>
      <c r="PO381" s="31">
        <v>2</v>
      </c>
      <c r="PQ381" s="31">
        <v>2</v>
      </c>
      <c r="PS381" s="31">
        <v>2</v>
      </c>
      <c r="PU381" s="31">
        <v>2</v>
      </c>
      <c r="PW381" s="31">
        <v>2</v>
      </c>
      <c r="PY381" s="31">
        <v>2</v>
      </c>
      <c r="QA381" s="31">
        <v>2</v>
      </c>
      <c r="QC381" s="31">
        <v>2</v>
      </c>
      <c r="QE381" s="31">
        <v>2</v>
      </c>
      <c r="QG381" s="31">
        <v>2</v>
      </c>
      <c r="QI381" s="31" t="s">
        <v>355</v>
      </c>
      <c r="QK381" s="31">
        <v>2</v>
      </c>
      <c r="QL381" s="31">
        <v>2</v>
      </c>
      <c r="QM381" s="31">
        <v>2</v>
      </c>
      <c r="QN381" s="31">
        <v>2</v>
      </c>
      <c r="QO381" s="31">
        <v>2</v>
      </c>
      <c r="QP381" s="31">
        <v>2</v>
      </c>
      <c r="QQ381" s="31">
        <v>2</v>
      </c>
      <c r="QR381" s="31">
        <v>2</v>
      </c>
      <c r="QS381" s="31">
        <v>2</v>
      </c>
      <c r="QT381" s="31">
        <v>2</v>
      </c>
      <c r="QU381" s="31">
        <v>2</v>
      </c>
      <c r="QV381" s="31">
        <v>2</v>
      </c>
      <c r="QW381" s="31">
        <v>2</v>
      </c>
      <c r="QX381" s="31">
        <v>2</v>
      </c>
      <c r="QY381" s="31">
        <v>2</v>
      </c>
      <c r="QZ381" s="31">
        <v>2</v>
      </c>
      <c r="RA381" s="31">
        <v>2</v>
      </c>
      <c r="RB381" s="31">
        <v>2</v>
      </c>
      <c r="RC381" s="31">
        <v>2</v>
      </c>
      <c r="RD381" s="31">
        <v>2</v>
      </c>
      <c r="RE381" s="31">
        <v>2</v>
      </c>
      <c r="RF381" s="31">
        <v>2</v>
      </c>
      <c r="RG381" s="31">
        <v>2</v>
      </c>
      <c r="RH381" s="31">
        <v>2</v>
      </c>
      <c r="RI381" s="31">
        <v>2</v>
      </c>
      <c r="RJ381" s="31">
        <v>2</v>
      </c>
      <c r="RK381" s="31">
        <v>1</v>
      </c>
      <c r="RL381" s="31">
        <v>2</v>
      </c>
      <c r="RM381" s="31">
        <v>2</v>
      </c>
      <c r="RN381" s="31">
        <v>2</v>
      </c>
      <c r="RO381" s="31">
        <v>2</v>
      </c>
      <c r="RP381" s="31">
        <v>2</v>
      </c>
      <c r="RQ381" s="31">
        <v>2</v>
      </c>
      <c r="RR381" s="31">
        <v>2</v>
      </c>
      <c r="RS381" s="31">
        <v>2</v>
      </c>
      <c r="RT381" s="31" t="s">
        <v>1981</v>
      </c>
      <c r="RU381" s="31" t="s">
        <v>1981</v>
      </c>
      <c r="RX381" s="31">
        <v>3</v>
      </c>
      <c r="RY381" s="31">
        <v>2</v>
      </c>
      <c r="RZ381" s="31">
        <v>2</v>
      </c>
      <c r="SA381" s="31">
        <v>2</v>
      </c>
      <c r="SB381" s="31">
        <v>2</v>
      </c>
      <c r="SC381" s="31">
        <v>2</v>
      </c>
      <c r="SD381" s="31">
        <v>3</v>
      </c>
      <c r="SE381" s="31">
        <v>2</v>
      </c>
      <c r="SF381" s="31">
        <v>2</v>
      </c>
      <c r="SG381" s="31">
        <v>2</v>
      </c>
      <c r="SH381" s="31">
        <v>2</v>
      </c>
      <c r="SI381" s="31">
        <v>2</v>
      </c>
      <c r="SJ381" s="31">
        <v>2</v>
      </c>
      <c r="SK381" s="31">
        <v>2</v>
      </c>
      <c r="SL381" s="31">
        <v>2</v>
      </c>
      <c r="SM381" s="31" t="s">
        <v>1550</v>
      </c>
      <c r="SO381" s="31">
        <v>2</v>
      </c>
      <c r="SP381" s="31">
        <v>2</v>
      </c>
      <c r="SQ381" s="31">
        <v>2</v>
      </c>
      <c r="SR381" s="31">
        <v>2</v>
      </c>
      <c r="SS381" s="31">
        <v>2</v>
      </c>
      <c r="ST381" s="31">
        <v>2</v>
      </c>
      <c r="SU381" s="31">
        <v>2</v>
      </c>
      <c r="SV381" s="31">
        <v>2</v>
      </c>
      <c r="SW381" s="31" t="s">
        <v>1674</v>
      </c>
      <c r="SZ381" s="31">
        <v>2</v>
      </c>
      <c r="TA381" s="31">
        <v>2</v>
      </c>
      <c r="TB381" s="31">
        <v>2</v>
      </c>
      <c r="TC381" s="31">
        <v>2</v>
      </c>
      <c r="TD381" s="31">
        <v>2</v>
      </c>
      <c r="TE381" s="31">
        <v>2</v>
      </c>
      <c r="TF381" s="31">
        <v>2</v>
      </c>
      <c r="TG381" s="31">
        <v>2</v>
      </c>
      <c r="TH381" s="31" t="s">
        <v>1442</v>
      </c>
      <c r="TJ381" s="31" t="s">
        <v>1550</v>
      </c>
      <c r="TK381" s="31" t="s">
        <v>1674</v>
      </c>
      <c r="TL381" s="31" t="s">
        <v>1442</v>
      </c>
      <c r="TM381" s="31" t="s">
        <v>1442</v>
      </c>
      <c r="TQ381" s="31">
        <v>18</v>
      </c>
      <c r="TS381" s="31">
        <v>2</v>
      </c>
      <c r="TT381" s="31">
        <v>2</v>
      </c>
      <c r="TU381" s="31">
        <v>2</v>
      </c>
      <c r="TV381" s="31">
        <v>2</v>
      </c>
      <c r="TW381" s="31">
        <v>1</v>
      </c>
      <c r="TX381" s="31">
        <v>1</v>
      </c>
      <c r="TY381" s="31">
        <v>1</v>
      </c>
      <c r="TZ381" s="31">
        <v>1</v>
      </c>
      <c r="UA381" s="31">
        <v>1</v>
      </c>
    </row>
    <row r="382" spans="1:547" s="31" customFormat="1" ht="13.5" customHeight="1">
      <c r="A382" s="31">
        <f t="shared" si="5"/>
        <v>380</v>
      </c>
      <c r="B382" s="31">
        <v>381</v>
      </c>
      <c r="C382" s="31">
        <v>38</v>
      </c>
      <c r="D382" s="31" t="s">
        <v>1543</v>
      </c>
      <c r="E382" s="31" t="s">
        <v>1982</v>
      </c>
      <c r="H382" s="31">
        <v>42522</v>
      </c>
      <c r="I382" s="31">
        <v>12800</v>
      </c>
      <c r="J382" s="31">
        <v>2</v>
      </c>
      <c r="K382" s="31">
        <v>1</v>
      </c>
      <c r="L382" s="31">
        <v>3</v>
      </c>
      <c r="M382" s="31">
        <v>1</v>
      </c>
      <c r="N382" s="31">
        <v>3</v>
      </c>
      <c r="O382" s="31">
        <v>1</v>
      </c>
      <c r="P382" s="31">
        <v>3</v>
      </c>
      <c r="Q382" s="31">
        <v>1</v>
      </c>
      <c r="R382" s="31">
        <v>42339</v>
      </c>
      <c r="S382" s="31">
        <v>42370</v>
      </c>
      <c r="T382" s="31">
        <v>42430</v>
      </c>
      <c r="W382" s="31">
        <v>2</v>
      </c>
      <c r="X382" s="31">
        <v>1</v>
      </c>
      <c r="Y382" s="31">
        <v>2</v>
      </c>
      <c r="Z382" s="31">
        <v>2</v>
      </c>
      <c r="AA382" s="31">
        <v>2</v>
      </c>
      <c r="AB382" s="31">
        <v>2</v>
      </c>
      <c r="AC382" s="31">
        <v>2</v>
      </c>
      <c r="AD382" s="31">
        <v>1</v>
      </c>
      <c r="AE382" s="31">
        <v>1</v>
      </c>
      <c r="AH382" s="31">
        <v>2</v>
      </c>
      <c r="AI382" s="31">
        <v>6</v>
      </c>
      <c r="AJ382" s="31">
        <v>2</v>
      </c>
      <c r="AK382" s="31">
        <v>4</v>
      </c>
      <c r="AL382" s="31">
        <v>2</v>
      </c>
      <c r="AN382" s="31">
        <v>1</v>
      </c>
      <c r="AO382" s="31">
        <v>2</v>
      </c>
      <c r="AP382" s="31">
        <v>2</v>
      </c>
      <c r="AQ382" s="31">
        <v>2</v>
      </c>
      <c r="AR382" s="31">
        <v>2</v>
      </c>
      <c r="AS382" s="31">
        <v>2</v>
      </c>
      <c r="AT382" s="31">
        <v>2</v>
      </c>
      <c r="AU382" s="31">
        <v>2</v>
      </c>
      <c r="AW382" s="31">
        <v>1</v>
      </c>
      <c r="AX382" s="31">
        <v>1</v>
      </c>
      <c r="AY382" s="31">
        <v>2</v>
      </c>
      <c r="AZ382" s="31">
        <v>1</v>
      </c>
      <c r="BA382" s="31">
        <v>1</v>
      </c>
      <c r="BB382" s="31">
        <v>2</v>
      </c>
      <c r="BD382" s="31">
        <v>1</v>
      </c>
      <c r="BE382" s="31">
        <v>1</v>
      </c>
      <c r="BF382" s="31">
        <v>2</v>
      </c>
      <c r="BG382" s="31">
        <v>2</v>
      </c>
      <c r="BH382" s="31">
        <v>2</v>
      </c>
      <c r="BI382" s="31">
        <v>2</v>
      </c>
      <c r="BK382" s="31">
        <v>2</v>
      </c>
      <c r="BL382" s="31">
        <v>2</v>
      </c>
      <c r="BM382" s="31">
        <v>1</v>
      </c>
      <c r="BN382" s="31">
        <v>1</v>
      </c>
      <c r="BO382" s="31">
        <v>1</v>
      </c>
      <c r="BP382" s="31">
        <v>1</v>
      </c>
      <c r="BQ382" s="31">
        <v>2</v>
      </c>
      <c r="BT382" s="31">
        <v>2</v>
      </c>
      <c r="BU382" s="31">
        <v>2</v>
      </c>
      <c r="BV382" s="31">
        <v>2</v>
      </c>
      <c r="BW382" s="31">
        <v>2</v>
      </c>
      <c r="BX382" s="31">
        <v>2</v>
      </c>
      <c r="BY382" s="31">
        <v>1</v>
      </c>
      <c r="BZ382" s="31">
        <v>2</v>
      </c>
      <c r="CA382" s="31">
        <v>2</v>
      </c>
      <c r="CB382" s="31">
        <v>2</v>
      </c>
      <c r="CC382" s="31">
        <v>2</v>
      </c>
      <c r="CD382" s="31">
        <v>1</v>
      </c>
      <c r="CH382" s="31">
        <v>1</v>
      </c>
      <c r="CM382" s="31">
        <v>1</v>
      </c>
      <c r="CN382" s="31">
        <v>16</v>
      </c>
      <c r="CO382" s="31">
        <v>21</v>
      </c>
      <c r="CP382" s="31">
        <v>27</v>
      </c>
      <c r="DA382" s="31">
        <v>1</v>
      </c>
      <c r="DB382" s="31">
        <v>4</v>
      </c>
      <c r="DC382" s="31">
        <v>2</v>
      </c>
      <c r="DD382" s="31">
        <v>3</v>
      </c>
      <c r="DE382" s="31">
        <v>1</v>
      </c>
      <c r="DF382" s="31">
        <v>3</v>
      </c>
      <c r="DG382" s="31">
        <v>3</v>
      </c>
      <c r="DH382" s="31">
        <v>3</v>
      </c>
      <c r="DI382" s="31">
        <v>4</v>
      </c>
      <c r="DJ382" s="31">
        <v>4</v>
      </c>
      <c r="DK382" s="31">
        <v>4</v>
      </c>
      <c r="DL382" s="31">
        <v>3</v>
      </c>
      <c r="DM382" s="31">
        <v>3</v>
      </c>
      <c r="DN382" s="31">
        <v>3</v>
      </c>
      <c r="DO382" s="31">
        <v>2</v>
      </c>
      <c r="DP382" s="31">
        <v>2</v>
      </c>
      <c r="DQ382" s="31">
        <v>4</v>
      </c>
      <c r="DR382" s="31">
        <v>38</v>
      </c>
      <c r="DS382" s="31">
        <v>1.66325136612021</v>
      </c>
      <c r="DT382" s="31">
        <v>118</v>
      </c>
      <c r="DU382" s="31">
        <v>30</v>
      </c>
      <c r="DV382" s="31">
        <v>171</v>
      </c>
      <c r="DW382" s="31" t="s">
        <v>1545</v>
      </c>
      <c r="EB382" s="31">
        <v>1</v>
      </c>
      <c r="EC382" s="31">
        <v>0.7</v>
      </c>
      <c r="ED382" s="31">
        <v>1.3</v>
      </c>
      <c r="EE382" s="31" t="s">
        <v>1546</v>
      </c>
      <c r="EV382" s="31">
        <v>2</v>
      </c>
      <c r="EW382" s="31">
        <v>2</v>
      </c>
      <c r="EX382" s="31">
        <v>2</v>
      </c>
      <c r="EY382" s="31">
        <v>2</v>
      </c>
      <c r="FD382" s="31">
        <v>59.9</v>
      </c>
      <c r="FE382" s="31">
        <v>58</v>
      </c>
      <c r="FF382" s="31">
        <v>0.46299999999999902</v>
      </c>
      <c r="FG382" s="31">
        <v>0.46</v>
      </c>
      <c r="FK382" s="31">
        <v>1</v>
      </c>
      <c r="FL382" s="31">
        <v>2</v>
      </c>
      <c r="FM382" s="31">
        <v>1</v>
      </c>
      <c r="FN382" s="31">
        <v>2</v>
      </c>
      <c r="FO382" s="31">
        <v>2</v>
      </c>
      <c r="FP382" s="31">
        <v>2</v>
      </c>
      <c r="FQ382" s="31">
        <v>1</v>
      </c>
      <c r="FR382" s="31">
        <v>2</v>
      </c>
      <c r="FS382" s="31">
        <v>4</v>
      </c>
      <c r="FT382" s="31">
        <v>1</v>
      </c>
      <c r="FU382" s="31">
        <v>1</v>
      </c>
      <c r="FV382" s="31">
        <v>2</v>
      </c>
      <c r="FW382" s="31">
        <v>1</v>
      </c>
      <c r="FX382" s="31">
        <v>1</v>
      </c>
      <c r="FY382" s="31">
        <v>2</v>
      </c>
      <c r="GA382" s="31">
        <v>2</v>
      </c>
      <c r="GB382" s="31">
        <v>2</v>
      </c>
      <c r="GC382" s="31">
        <v>1</v>
      </c>
      <c r="GD382" s="31">
        <v>1955</v>
      </c>
      <c r="GE382" s="31">
        <v>1</v>
      </c>
      <c r="GF382" s="31">
        <v>1985</v>
      </c>
      <c r="GG382" s="31">
        <v>2.5</v>
      </c>
      <c r="GH382" s="31">
        <v>2</v>
      </c>
      <c r="GJ382" s="31">
        <v>2</v>
      </c>
      <c r="GL382" s="31">
        <v>2</v>
      </c>
      <c r="GO382" s="31">
        <v>2</v>
      </c>
      <c r="GQ382" s="31">
        <v>1</v>
      </c>
      <c r="GS382" s="31">
        <v>2</v>
      </c>
      <c r="GU382" s="31">
        <v>2</v>
      </c>
      <c r="GW382" s="31">
        <v>1</v>
      </c>
      <c r="HA382" s="31">
        <v>2</v>
      </c>
      <c r="HB382" s="31" t="s">
        <v>355</v>
      </c>
      <c r="HM382" s="31">
        <v>2</v>
      </c>
      <c r="HP382" s="31">
        <v>2</v>
      </c>
      <c r="HQ382" s="31">
        <v>2</v>
      </c>
      <c r="HR382" s="31">
        <v>2</v>
      </c>
      <c r="HS382" s="31">
        <v>2</v>
      </c>
      <c r="HT382" s="31">
        <v>2</v>
      </c>
      <c r="HU382" s="31">
        <v>2</v>
      </c>
      <c r="HV382" s="31">
        <v>2</v>
      </c>
      <c r="HZ382" s="31">
        <v>2</v>
      </c>
      <c r="IA382" s="31">
        <v>2</v>
      </c>
      <c r="IB382" s="31">
        <v>2</v>
      </c>
      <c r="IC382" s="31">
        <v>2</v>
      </c>
      <c r="ID382" s="31">
        <v>2</v>
      </c>
      <c r="IE382" s="31">
        <v>2</v>
      </c>
      <c r="IF382" s="31">
        <v>2</v>
      </c>
      <c r="IJ382" s="31">
        <v>1</v>
      </c>
      <c r="IK382" s="31">
        <v>2</v>
      </c>
      <c r="IL382" s="31">
        <v>1</v>
      </c>
      <c r="IM382" s="31">
        <v>2</v>
      </c>
      <c r="IN382" s="31">
        <v>2</v>
      </c>
      <c r="IO382" s="31">
        <v>2</v>
      </c>
      <c r="IP382" s="31">
        <v>2</v>
      </c>
      <c r="IT382" s="31">
        <v>2</v>
      </c>
      <c r="IU382" s="31">
        <v>2</v>
      </c>
      <c r="IV382" s="31">
        <v>2</v>
      </c>
      <c r="IW382" s="31">
        <v>2</v>
      </c>
      <c r="IX382" s="31">
        <v>2</v>
      </c>
      <c r="IY382" s="31">
        <v>2</v>
      </c>
      <c r="IZ382" s="31">
        <v>2</v>
      </c>
      <c r="JD382" s="31">
        <v>2</v>
      </c>
      <c r="JE382" s="31">
        <v>2</v>
      </c>
      <c r="JF382" s="31">
        <v>2</v>
      </c>
      <c r="JG382" s="31">
        <v>2</v>
      </c>
      <c r="JH382" s="31">
        <v>2</v>
      </c>
      <c r="JI382" s="31">
        <v>2</v>
      </c>
      <c r="JJ382" s="31">
        <v>2</v>
      </c>
      <c r="JN382" s="31" t="s">
        <v>371</v>
      </c>
      <c r="JZ382" s="31">
        <v>2</v>
      </c>
      <c r="KA382" s="31" t="s">
        <v>371</v>
      </c>
      <c r="KB382" s="31">
        <v>94</v>
      </c>
      <c r="KC382" s="31">
        <v>2</v>
      </c>
      <c r="KD382" s="31" t="s">
        <v>1983</v>
      </c>
      <c r="KE382" s="31">
        <v>80</v>
      </c>
      <c r="LA382" s="31" t="s">
        <v>359</v>
      </c>
      <c r="LB382" s="31" t="s">
        <v>375</v>
      </c>
      <c r="LC382" s="31">
        <v>2</v>
      </c>
      <c r="LE382" s="31" t="s">
        <v>359</v>
      </c>
      <c r="LF382" s="31">
        <v>2</v>
      </c>
      <c r="LG382" s="31">
        <v>2</v>
      </c>
      <c r="LH382" s="31">
        <v>1</v>
      </c>
      <c r="LI382" s="31">
        <v>2</v>
      </c>
      <c r="LK382" s="31">
        <v>2</v>
      </c>
      <c r="LM382" s="31">
        <v>2</v>
      </c>
      <c r="LO382" s="31">
        <v>2</v>
      </c>
      <c r="LQ382" s="31">
        <v>2</v>
      </c>
      <c r="LS382" s="31">
        <v>2</v>
      </c>
      <c r="LU382" s="31">
        <v>2</v>
      </c>
      <c r="LW382" s="31">
        <v>2</v>
      </c>
      <c r="LY382" s="31">
        <v>2</v>
      </c>
      <c r="MA382" s="31">
        <v>2</v>
      </c>
      <c r="MC382" s="31">
        <v>2</v>
      </c>
      <c r="ME382" s="31">
        <v>2</v>
      </c>
      <c r="MG382" s="31">
        <v>1</v>
      </c>
      <c r="MH382" s="31">
        <v>14</v>
      </c>
      <c r="MI382" s="31">
        <v>2</v>
      </c>
      <c r="MK382" s="31">
        <v>2</v>
      </c>
      <c r="MM382" s="31">
        <v>2</v>
      </c>
      <c r="MO382" s="31">
        <v>2</v>
      </c>
      <c r="MQ382" s="31">
        <v>2</v>
      </c>
      <c r="MS382" s="31">
        <v>2</v>
      </c>
      <c r="MU382" s="31">
        <v>2</v>
      </c>
      <c r="MW382" s="31">
        <v>2</v>
      </c>
      <c r="MY382" s="31" t="s">
        <v>355</v>
      </c>
      <c r="NA382" s="31">
        <v>2</v>
      </c>
      <c r="NC382" s="31">
        <v>2</v>
      </c>
      <c r="NE382" s="31">
        <v>2</v>
      </c>
      <c r="NG382" s="31">
        <v>2</v>
      </c>
      <c r="NI382" s="31">
        <v>2</v>
      </c>
      <c r="NK382" s="31">
        <v>2</v>
      </c>
      <c r="NM382" s="31">
        <v>2</v>
      </c>
      <c r="NO382" s="31">
        <v>2</v>
      </c>
      <c r="NQ382" s="31">
        <v>2</v>
      </c>
      <c r="NS382" s="31">
        <v>2</v>
      </c>
      <c r="NU382" s="31">
        <v>2</v>
      </c>
      <c r="NW382" s="31">
        <v>2</v>
      </c>
      <c r="NY382" s="31">
        <v>2</v>
      </c>
      <c r="OA382" s="31">
        <v>2</v>
      </c>
      <c r="OC382" s="31">
        <v>2</v>
      </c>
      <c r="OE382" s="31">
        <v>2</v>
      </c>
      <c r="OG382" s="31">
        <v>2</v>
      </c>
      <c r="OI382" s="31">
        <v>2</v>
      </c>
      <c r="OK382" s="31">
        <v>2</v>
      </c>
      <c r="OM382" s="31">
        <v>2</v>
      </c>
      <c r="OO382" s="31">
        <v>2</v>
      </c>
      <c r="OQ382" s="31" t="s">
        <v>355</v>
      </c>
      <c r="OS382" s="31">
        <v>2</v>
      </c>
      <c r="OU382" s="31">
        <v>2</v>
      </c>
      <c r="OW382" s="31">
        <v>2</v>
      </c>
      <c r="OY382" s="31">
        <v>2</v>
      </c>
      <c r="PA382" s="31">
        <v>2</v>
      </c>
      <c r="PC382" s="31">
        <v>2</v>
      </c>
      <c r="PE382" s="31">
        <v>2</v>
      </c>
      <c r="PG382" s="31">
        <v>2</v>
      </c>
      <c r="PI382" s="31">
        <v>2</v>
      </c>
      <c r="PK382" s="31">
        <v>2</v>
      </c>
      <c r="PM382" s="31">
        <v>2</v>
      </c>
      <c r="PO382" s="31">
        <v>2</v>
      </c>
      <c r="PQ382" s="31">
        <v>2</v>
      </c>
      <c r="PS382" s="31">
        <v>2</v>
      </c>
      <c r="PU382" s="31">
        <v>2</v>
      </c>
      <c r="PW382" s="31">
        <v>2</v>
      </c>
      <c r="PY382" s="31">
        <v>2</v>
      </c>
      <c r="QA382" s="31">
        <v>2</v>
      </c>
      <c r="QC382" s="31">
        <v>2</v>
      </c>
      <c r="QE382" s="31">
        <v>2</v>
      </c>
      <c r="QG382" s="31">
        <v>2</v>
      </c>
      <c r="QI382" s="31" t="s">
        <v>355</v>
      </c>
      <c r="QK382" s="31">
        <v>2</v>
      </c>
      <c r="QL382" s="31">
        <v>2</v>
      </c>
      <c r="QM382" s="31">
        <v>2</v>
      </c>
      <c r="QN382" s="31">
        <v>2</v>
      </c>
      <c r="QO382" s="31">
        <v>2</v>
      </c>
      <c r="QP382" s="31">
        <v>2</v>
      </c>
      <c r="QQ382" s="31">
        <v>2</v>
      </c>
      <c r="QR382" s="31">
        <v>2</v>
      </c>
      <c r="QS382" s="31">
        <v>2</v>
      </c>
      <c r="QT382" s="31">
        <v>2</v>
      </c>
      <c r="QU382" s="31">
        <v>2</v>
      </c>
      <c r="QV382" s="31">
        <v>2</v>
      </c>
      <c r="QW382" s="31">
        <v>2</v>
      </c>
      <c r="QX382" s="31">
        <v>2</v>
      </c>
      <c r="QY382" s="31">
        <v>2</v>
      </c>
      <c r="QZ382" s="31">
        <v>2</v>
      </c>
      <c r="RA382" s="31">
        <v>2</v>
      </c>
      <c r="RB382" s="31">
        <v>1</v>
      </c>
      <c r="RC382" s="31">
        <v>2</v>
      </c>
      <c r="RD382" s="31">
        <v>2</v>
      </c>
      <c r="RE382" s="31">
        <v>2</v>
      </c>
      <c r="RF382" s="31">
        <v>2</v>
      </c>
      <c r="RG382" s="31">
        <v>1</v>
      </c>
      <c r="RH382" s="31">
        <v>2</v>
      </c>
      <c r="RI382" s="31">
        <v>1</v>
      </c>
      <c r="RJ382" s="31">
        <v>2</v>
      </c>
      <c r="RK382" s="31">
        <v>2</v>
      </c>
      <c r="RL382" s="31">
        <v>2</v>
      </c>
      <c r="RM382" s="31">
        <v>2</v>
      </c>
      <c r="RN382" s="31">
        <v>2</v>
      </c>
      <c r="RO382" s="31">
        <v>2</v>
      </c>
      <c r="RP382" s="31">
        <v>2</v>
      </c>
      <c r="RQ382" s="31">
        <v>2</v>
      </c>
      <c r="RR382" s="31">
        <v>2</v>
      </c>
      <c r="RS382" s="31">
        <v>2</v>
      </c>
      <c r="RT382" s="31" t="s">
        <v>362</v>
      </c>
      <c r="RU382" s="31" t="s">
        <v>1894</v>
      </c>
      <c r="RX382" s="31">
        <v>5</v>
      </c>
      <c r="RY382" s="31">
        <v>2</v>
      </c>
      <c r="RZ382" s="31">
        <v>2</v>
      </c>
      <c r="SA382" s="31">
        <v>2</v>
      </c>
      <c r="SB382" s="31">
        <v>2</v>
      </c>
      <c r="SC382" s="31">
        <v>2</v>
      </c>
      <c r="SD382" s="31">
        <v>5</v>
      </c>
      <c r="SE382" s="31">
        <v>2</v>
      </c>
      <c r="SF382" s="31">
        <v>2</v>
      </c>
      <c r="SG382" s="31">
        <v>2</v>
      </c>
      <c r="SH382" s="31">
        <v>2</v>
      </c>
      <c r="SI382" s="31">
        <v>2</v>
      </c>
      <c r="SJ382" s="31">
        <v>2</v>
      </c>
      <c r="SK382" s="31">
        <v>2</v>
      </c>
      <c r="SL382" s="31">
        <v>2</v>
      </c>
      <c r="SM382" s="31" t="s">
        <v>1551</v>
      </c>
      <c r="SO382" s="31">
        <v>2</v>
      </c>
      <c r="SP382" s="31">
        <v>2</v>
      </c>
      <c r="SQ382" s="31">
        <v>2</v>
      </c>
      <c r="SR382" s="31">
        <v>2</v>
      </c>
      <c r="SS382" s="31">
        <v>2</v>
      </c>
      <c r="ST382" s="31">
        <v>2</v>
      </c>
      <c r="SU382" s="31">
        <v>2</v>
      </c>
      <c r="SV382" s="31">
        <v>2</v>
      </c>
      <c r="SW382" s="31" t="s">
        <v>1884</v>
      </c>
      <c r="SX382" s="31">
        <v>1</v>
      </c>
      <c r="SZ382" s="31">
        <v>2</v>
      </c>
      <c r="TA382" s="31">
        <v>2</v>
      </c>
      <c r="TB382" s="31">
        <v>2</v>
      </c>
      <c r="TC382" s="31">
        <v>2</v>
      </c>
      <c r="TD382" s="31">
        <v>2</v>
      </c>
      <c r="TE382" s="31">
        <v>2</v>
      </c>
      <c r="TF382" s="31">
        <v>2</v>
      </c>
      <c r="TG382" s="31">
        <v>2</v>
      </c>
      <c r="TH382" s="31" t="s">
        <v>1430</v>
      </c>
      <c r="TJ382" s="31" t="s">
        <v>1551</v>
      </c>
      <c r="TK382" s="31" t="s">
        <v>1884</v>
      </c>
      <c r="TL382" s="31" t="s">
        <v>1430</v>
      </c>
      <c r="TQ382" s="31">
        <v>2</v>
      </c>
      <c r="TS382" s="31">
        <v>1</v>
      </c>
      <c r="TT382" s="31">
        <v>2</v>
      </c>
      <c r="TU382" s="31">
        <v>2</v>
      </c>
      <c r="TV382" s="31">
        <v>2</v>
      </c>
      <c r="TW382" s="31">
        <v>2</v>
      </c>
      <c r="TX382" s="31">
        <v>2</v>
      </c>
      <c r="TY382" s="31">
        <v>2</v>
      </c>
      <c r="TZ382" s="31">
        <v>1</v>
      </c>
      <c r="UA382" s="31">
        <v>1</v>
      </c>
    </row>
    <row r="383" spans="1:547" s="31" customFormat="1" ht="13.5" customHeight="1">
      <c r="A383" s="31">
        <f t="shared" si="5"/>
        <v>381</v>
      </c>
      <c r="B383" s="31">
        <v>382</v>
      </c>
      <c r="C383" s="31">
        <v>39</v>
      </c>
      <c r="D383" s="31" t="s">
        <v>1543</v>
      </c>
      <c r="E383" s="31" t="s">
        <v>1984</v>
      </c>
      <c r="H383" s="31">
        <v>42523</v>
      </c>
      <c r="I383" s="31">
        <v>16729</v>
      </c>
      <c r="J383" s="31">
        <v>2</v>
      </c>
      <c r="K383" s="31">
        <v>1</v>
      </c>
      <c r="L383" s="31">
        <v>4</v>
      </c>
      <c r="M383" s="31">
        <v>2</v>
      </c>
      <c r="N383" s="31">
        <v>3</v>
      </c>
      <c r="O383" s="31">
        <v>1</v>
      </c>
      <c r="P383" s="31">
        <v>3</v>
      </c>
      <c r="Q383" s="31">
        <v>1</v>
      </c>
      <c r="R383" s="31">
        <v>42370</v>
      </c>
      <c r="S383" s="31">
        <v>42401</v>
      </c>
      <c r="T383" s="31">
        <v>42430</v>
      </c>
      <c r="W383" s="31">
        <v>1</v>
      </c>
      <c r="X383" s="31">
        <v>2</v>
      </c>
      <c r="Y383" s="31">
        <v>2</v>
      </c>
      <c r="Z383" s="31">
        <v>2</v>
      </c>
      <c r="AA383" s="31">
        <v>2</v>
      </c>
      <c r="AB383" s="31">
        <v>2</v>
      </c>
      <c r="AC383" s="31">
        <v>2</v>
      </c>
      <c r="AD383" s="31">
        <v>2</v>
      </c>
      <c r="AE383" s="31">
        <v>3</v>
      </c>
      <c r="AF383" s="31">
        <v>2</v>
      </c>
      <c r="AG383" s="31">
        <v>1</v>
      </c>
      <c r="AH383" s="31">
        <v>2</v>
      </c>
      <c r="AI383" s="31">
        <v>2</v>
      </c>
      <c r="AJ383" s="31">
        <v>2</v>
      </c>
      <c r="AK383" s="31">
        <v>4</v>
      </c>
      <c r="AL383" s="31">
        <v>2</v>
      </c>
      <c r="AN383" s="31">
        <v>2</v>
      </c>
      <c r="AO383" s="31">
        <v>2</v>
      </c>
      <c r="AP383" s="31">
        <v>2</v>
      </c>
      <c r="AQ383" s="31">
        <v>1</v>
      </c>
      <c r="AR383" s="31">
        <v>1</v>
      </c>
      <c r="AS383" s="31">
        <v>1</v>
      </c>
      <c r="AT383" s="31">
        <v>2</v>
      </c>
      <c r="AU383" s="31">
        <v>1</v>
      </c>
      <c r="AW383" s="31">
        <v>1</v>
      </c>
      <c r="AX383" s="31">
        <v>1</v>
      </c>
      <c r="AY383" s="31">
        <v>2</v>
      </c>
      <c r="AZ383" s="31">
        <v>1</v>
      </c>
      <c r="BA383" s="31">
        <v>1</v>
      </c>
      <c r="BB383" s="31">
        <v>2</v>
      </c>
      <c r="BD383" s="31">
        <v>1</v>
      </c>
      <c r="BE383" s="31">
        <v>2</v>
      </c>
      <c r="BF383" s="31">
        <v>2</v>
      </c>
      <c r="BG383" s="31">
        <v>1</v>
      </c>
      <c r="BH383" s="31">
        <v>1</v>
      </c>
      <c r="BI383" s="31">
        <v>2</v>
      </c>
      <c r="BK383" s="31">
        <v>1</v>
      </c>
      <c r="BL383" s="31">
        <v>2</v>
      </c>
      <c r="BM383" s="31">
        <v>1</v>
      </c>
      <c r="BN383" s="31">
        <v>1</v>
      </c>
      <c r="BO383" s="31">
        <v>1</v>
      </c>
      <c r="BP383" s="31">
        <v>1</v>
      </c>
      <c r="BQ383" s="31">
        <v>2</v>
      </c>
      <c r="BT383" s="31">
        <v>1</v>
      </c>
      <c r="BU383" s="31">
        <v>2</v>
      </c>
      <c r="BV383" s="31">
        <v>2</v>
      </c>
      <c r="BW383" s="31">
        <v>2</v>
      </c>
      <c r="BX383" s="31">
        <v>2</v>
      </c>
      <c r="BY383" s="31">
        <v>1</v>
      </c>
      <c r="BZ383" s="31">
        <v>2</v>
      </c>
      <c r="CA383" s="31">
        <v>2</v>
      </c>
      <c r="CD383" s="31">
        <v>1</v>
      </c>
      <c r="CH383" s="31">
        <v>2</v>
      </c>
      <c r="CM383" s="31">
        <v>17</v>
      </c>
      <c r="CN383" s="31">
        <v>6</v>
      </c>
      <c r="CO383" s="31">
        <v>19</v>
      </c>
      <c r="CP383" s="31">
        <v>1</v>
      </c>
      <c r="CQ383" s="31">
        <v>22</v>
      </c>
      <c r="CR383" s="31">
        <v>8</v>
      </c>
      <c r="CS383" s="31">
        <v>10</v>
      </c>
      <c r="CT383" s="31">
        <v>27</v>
      </c>
      <c r="DA383" s="31">
        <v>4</v>
      </c>
      <c r="DB383" s="31">
        <v>2</v>
      </c>
      <c r="DC383" s="31">
        <v>1</v>
      </c>
      <c r="DD383" s="31">
        <v>1</v>
      </c>
      <c r="DE383" s="31">
        <v>1</v>
      </c>
      <c r="DF383" s="31">
        <v>1</v>
      </c>
      <c r="DG383" s="31">
        <v>2</v>
      </c>
      <c r="DH383" s="31">
        <v>2</v>
      </c>
      <c r="DI383" s="31">
        <v>1</v>
      </c>
      <c r="DJ383" s="31">
        <v>1</v>
      </c>
      <c r="DK383" s="31">
        <v>1</v>
      </c>
      <c r="DL383" s="31">
        <v>1</v>
      </c>
      <c r="DM383" s="31">
        <v>0</v>
      </c>
      <c r="DN383" s="31">
        <v>0</v>
      </c>
      <c r="DO383" s="31">
        <v>1</v>
      </c>
      <c r="DP383" s="31">
        <v>2</v>
      </c>
      <c r="DQ383" s="31">
        <v>2</v>
      </c>
      <c r="DR383" s="31">
        <v>14</v>
      </c>
      <c r="DS383" s="31">
        <v>6.7638888888888804</v>
      </c>
      <c r="DX383" s="31">
        <v>3.7</v>
      </c>
      <c r="DY383" s="31">
        <v>3.5</v>
      </c>
      <c r="DZ383" s="31">
        <v>5</v>
      </c>
      <c r="EA383" s="31" t="s">
        <v>1558</v>
      </c>
      <c r="EB383" s="31">
        <v>0.7</v>
      </c>
      <c r="EC383" s="31">
        <v>0.8</v>
      </c>
      <c r="ED383" s="31">
        <v>1.5</v>
      </c>
      <c r="EE383" s="31" t="s">
        <v>1546</v>
      </c>
      <c r="EV383" s="31">
        <v>2</v>
      </c>
      <c r="EW383" s="31">
        <v>2</v>
      </c>
      <c r="EX383" s="31">
        <v>2</v>
      </c>
      <c r="EY383" s="31">
        <v>2</v>
      </c>
      <c r="EZ383" s="31">
        <v>1</v>
      </c>
      <c r="FD383" s="31">
        <v>41</v>
      </c>
      <c r="FE383" s="31">
        <v>60</v>
      </c>
      <c r="FF383" s="31">
        <v>0.243999999999999</v>
      </c>
      <c r="FG383" s="31">
        <v>0.33800000000000002</v>
      </c>
      <c r="FK383" s="31">
        <v>1</v>
      </c>
      <c r="FL383" s="31">
        <v>2</v>
      </c>
      <c r="FM383" s="31">
        <v>1</v>
      </c>
      <c r="FN383" s="31">
        <v>2</v>
      </c>
      <c r="FO383" s="31">
        <v>2</v>
      </c>
      <c r="FP383" s="31">
        <v>2</v>
      </c>
      <c r="FQ383" s="31">
        <v>2</v>
      </c>
      <c r="FR383" s="31">
        <v>2</v>
      </c>
      <c r="FS383" s="31">
        <v>4</v>
      </c>
      <c r="FT383" s="31">
        <v>2</v>
      </c>
      <c r="FU383" s="31">
        <v>2</v>
      </c>
      <c r="FV383" s="31">
        <v>2</v>
      </c>
      <c r="FW383" s="31">
        <v>1</v>
      </c>
      <c r="FX383" s="31">
        <v>1</v>
      </c>
      <c r="FY383" s="31">
        <v>2</v>
      </c>
      <c r="GA383" s="31">
        <v>2</v>
      </c>
      <c r="GB383" s="31">
        <v>2</v>
      </c>
      <c r="GC383" s="31">
        <v>2</v>
      </c>
      <c r="GE383" s="31">
        <v>2</v>
      </c>
      <c r="GH383" s="31">
        <v>2</v>
      </c>
      <c r="GJ383" s="31">
        <v>2</v>
      </c>
      <c r="GL383" s="31">
        <v>1</v>
      </c>
      <c r="GM383" s="31">
        <v>42430</v>
      </c>
      <c r="GO383" s="31">
        <v>2</v>
      </c>
      <c r="GQ383" s="31">
        <v>1</v>
      </c>
      <c r="GS383" s="31">
        <v>2</v>
      </c>
      <c r="GU383" s="31">
        <v>2</v>
      </c>
      <c r="GW383" s="31">
        <v>1</v>
      </c>
      <c r="HB383" s="31" t="s">
        <v>355</v>
      </c>
      <c r="HM383" s="31">
        <v>2</v>
      </c>
      <c r="HP383" s="31">
        <v>2</v>
      </c>
      <c r="HQ383" s="31">
        <v>2</v>
      </c>
      <c r="HR383" s="31">
        <v>2</v>
      </c>
      <c r="HS383" s="31">
        <v>2</v>
      </c>
      <c r="HT383" s="31">
        <v>2</v>
      </c>
      <c r="HU383" s="31">
        <v>2</v>
      </c>
      <c r="HV383" s="31">
        <v>2</v>
      </c>
      <c r="HZ383" s="31">
        <v>2</v>
      </c>
      <c r="IA383" s="31">
        <v>2</v>
      </c>
      <c r="IB383" s="31">
        <v>2</v>
      </c>
      <c r="IC383" s="31">
        <v>2</v>
      </c>
      <c r="ID383" s="31">
        <v>2</v>
      </c>
      <c r="IE383" s="31">
        <v>2</v>
      </c>
      <c r="IF383" s="31">
        <v>2</v>
      </c>
      <c r="IJ383" s="31">
        <v>1</v>
      </c>
      <c r="IK383" s="31">
        <v>1</v>
      </c>
      <c r="IL383" s="31">
        <v>2</v>
      </c>
      <c r="IM383" s="31">
        <v>2</v>
      </c>
      <c r="IN383" s="31">
        <v>2</v>
      </c>
      <c r="IO383" s="31">
        <v>2</v>
      </c>
      <c r="IP383" s="31">
        <v>2</v>
      </c>
      <c r="IT383" s="31">
        <v>2</v>
      </c>
      <c r="IU383" s="31">
        <v>2</v>
      </c>
      <c r="IV383" s="31">
        <v>2</v>
      </c>
      <c r="IW383" s="31">
        <v>2</v>
      </c>
      <c r="IX383" s="31">
        <v>2</v>
      </c>
      <c r="IY383" s="31">
        <v>2</v>
      </c>
      <c r="IZ383" s="31">
        <v>2</v>
      </c>
      <c r="JD383" s="31">
        <v>2</v>
      </c>
      <c r="JE383" s="31">
        <v>2</v>
      </c>
      <c r="JF383" s="31">
        <v>2</v>
      </c>
      <c r="JG383" s="31">
        <v>2</v>
      </c>
      <c r="JH383" s="31">
        <v>2</v>
      </c>
      <c r="JI383" s="31">
        <v>2</v>
      </c>
      <c r="JJ383" s="31">
        <v>2</v>
      </c>
      <c r="JZ383" s="31">
        <v>2</v>
      </c>
      <c r="KA383" s="31" t="s">
        <v>1642</v>
      </c>
      <c r="KB383" s="31">
        <v>78</v>
      </c>
      <c r="KC383" s="31">
        <v>2</v>
      </c>
      <c r="KD383" s="31" t="s">
        <v>372</v>
      </c>
      <c r="KE383" s="31">
        <v>52</v>
      </c>
      <c r="LA383" s="31" t="s">
        <v>370</v>
      </c>
      <c r="LB383" s="31" t="s">
        <v>365</v>
      </c>
      <c r="LC383" s="31">
        <v>2</v>
      </c>
      <c r="LE383" s="31" t="s">
        <v>1841</v>
      </c>
      <c r="LF383" s="31">
        <v>2</v>
      </c>
      <c r="LG383" s="31">
        <v>2</v>
      </c>
      <c r="LH383" s="31">
        <v>2</v>
      </c>
      <c r="LI383" s="31">
        <v>2</v>
      </c>
      <c r="LK383" s="31">
        <v>2</v>
      </c>
      <c r="LM383" s="31">
        <v>2</v>
      </c>
      <c r="LO383" s="31">
        <v>2</v>
      </c>
      <c r="LQ383" s="31">
        <v>2</v>
      </c>
      <c r="LS383" s="31">
        <v>2</v>
      </c>
      <c r="LU383" s="31">
        <v>2</v>
      </c>
      <c r="LW383" s="31">
        <v>2</v>
      </c>
      <c r="LY383" s="31">
        <v>2</v>
      </c>
      <c r="MA383" s="31">
        <v>2</v>
      </c>
      <c r="MC383" s="31">
        <v>2</v>
      </c>
      <c r="ME383" s="31">
        <v>2</v>
      </c>
      <c r="MG383" s="31">
        <v>2</v>
      </c>
      <c r="MI383" s="31">
        <v>2</v>
      </c>
      <c r="MK383" s="31">
        <v>2</v>
      </c>
      <c r="MM383" s="31">
        <v>2</v>
      </c>
      <c r="MO383" s="31">
        <v>2</v>
      </c>
      <c r="MQ383" s="31">
        <v>2</v>
      </c>
      <c r="MS383" s="31">
        <v>2</v>
      </c>
      <c r="MU383" s="31">
        <v>2</v>
      </c>
      <c r="MW383" s="31">
        <v>2</v>
      </c>
      <c r="MY383" s="31" t="s">
        <v>355</v>
      </c>
      <c r="NA383" s="31">
        <v>2</v>
      </c>
      <c r="NC383" s="31">
        <v>2</v>
      </c>
      <c r="NE383" s="31">
        <v>2</v>
      </c>
      <c r="NG383" s="31">
        <v>2</v>
      </c>
      <c r="NI383" s="31">
        <v>2</v>
      </c>
      <c r="NK383" s="31">
        <v>2</v>
      </c>
      <c r="NM383" s="31">
        <v>2</v>
      </c>
      <c r="NO383" s="31">
        <v>2</v>
      </c>
      <c r="NQ383" s="31">
        <v>2</v>
      </c>
      <c r="NS383" s="31">
        <v>2</v>
      </c>
      <c r="NU383" s="31">
        <v>2</v>
      </c>
      <c r="NW383" s="31">
        <v>2</v>
      </c>
      <c r="NY383" s="31">
        <v>2</v>
      </c>
      <c r="OA383" s="31">
        <v>2</v>
      </c>
      <c r="OC383" s="31">
        <v>2</v>
      </c>
      <c r="OE383" s="31">
        <v>2</v>
      </c>
      <c r="OG383" s="31">
        <v>2</v>
      </c>
      <c r="OI383" s="31">
        <v>2</v>
      </c>
      <c r="OK383" s="31">
        <v>2</v>
      </c>
      <c r="OM383" s="31">
        <v>2</v>
      </c>
      <c r="OO383" s="31">
        <v>2</v>
      </c>
      <c r="OQ383" s="31" t="s">
        <v>355</v>
      </c>
      <c r="OS383" s="31">
        <v>2</v>
      </c>
      <c r="OU383" s="31">
        <v>2</v>
      </c>
      <c r="OW383" s="31">
        <v>2</v>
      </c>
      <c r="OY383" s="31">
        <v>2</v>
      </c>
      <c r="PA383" s="31">
        <v>2</v>
      </c>
      <c r="PC383" s="31">
        <v>2</v>
      </c>
      <c r="PE383" s="31">
        <v>2</v>
      </c>
      <c r="PG383" s="31">
        <v>2</v>
      </c>
      <c r="PI383" s="31">
        <v>2</v>
      </c>
      <c r="PK383" s="31">
        <v>2</v>
      </c>
      <c r="PM383" s="31">
        <v>2</v>
      </c>
      <c r="PO383" s="31">
        <v>2</v>
      </c>
      <c r="PQ383" s="31">
        <v>2</v>
      </c>
      <c r="PS383" s="31">
        <v>2</v>
      </c>
      <c r="PU383" s="31">
        <v>2</v>
      </c>
      <c r="PW383" s="31">
        <v>2</v>
      </c>
      <c r="PY383" s="31">
        <v>2</v>
      </c>
      <c r="QA383" s="31">
        <v>2</v>
      </c>
      <c r="QC383" s="31">
        <v>2</v>
      </c>
      <c r="QE383" s="31">
        <v>2</v>
      </c>
      <c r="QG383" s="31">
        <v>2</v>
      </c>
      <c r="QI383" s="31" t="s">
        <v>355</v>
      </c>
      <c r="QK383" s="31">
        <v>2</v>
      </c>
      <c r="QL383" s="31">
        <v>2</v>
      </c>
      <c r="QM383" s="31">
        <v>2</v>
      </c>
      <c r="QN383" s="31">
        <v>2</v>
      </c>
      <c r="QO383" s="31">
        <v>2</v>
      </c>
      <c r="QP383" s="31">
        <v>2</v>
      </c>
      <c r="QQ383" s="31">
        <v>2</v>
      </c>
      <c r="QR383" s="31">
        <v>2</v>
      </c>
      <c r="QS383" s="31">
        <v>2</v>
      </c>
      <c r="QT383" s="31">
        <v>2</v>
      </c>
      <c r="QU383" s="31">
        <v>2</v>
      </c>
      <c r="QV383" s="31">
        <v>2</v>
      </c>
      <c r="QW383" s="31">
        <v>2</v>
      </c>
      <c r="QX383" s="31">
        <v>2</v>
      </c>
      <c r="QY383" s="31">
        <v>2</v>
      </c>
      <c r="QZ383" s="31">
        <v>2</v>
      </c>
      <c r="RA383" s="31">
        <v>2</v>
      </c>
      <c r="RB383" s="31">
        <v>2</v>
      </c>
      <c r="RC383" s="31">
        <v>2</v>
      </c>
      <c r="RD383" s="31">
        <v>2</v>
      </c>
      <c r="RE383" s="31">
        <v>1</v>
      </c>
      <c r="RF383" s="31">
        <v>2</v>
      </c>
      <c r="RG383" s="31">
        <v>2</v>
      </c>
      <c r="RH383" s="31">
        <v>2</v>
      </c>
      <c r="RI383" s="31">
        <v>2</v>
      </c>
      <c r="RJ383" s="31">
        <v>2</v>
      </c>
      <c r="RK383" s="31">
        <v>2</v>
      </c>
      <c r="RL383" s="31">
        <v>2</v>
      </c>
      <c r="RM383" s="31">
        <v>2</v>
      </c>
      <c r="RN383" s="31">
        <v>2</v>
      </c>
      <c r="RO383" s="31">
        <v>2</v>
      </c>
      <c r="RP383" s="31">
        <v>2</v>
      </c>
      <c r="RQ383" s="31">
        <v>2</v>
      </c>
      <c r="RR383" s="31">
        <v>2</v>
      </c>
      <c r="RS383" s="31">
        <v>2</v>
      </c>
      <c r="RT383" s="31" t="s">
        <v>362</v>
      </c>
      <c r="RU383" s="31" t="s">
        <v>1985</v>
      </c>
      <c r="RX383" s="31">
        <v>4</v>
      </c>
      <c r="RY383" s="31">
        <v>2</v>
      </c>
      <c r="RZ383" s="31">
        <v>2</v>
      </c>
      <c r="SA383" s="31">
        <v>2</v>
      </c>
      <c r="SB383" s="31">
        <v>2</v>
      </c>
      <c r="SC383" s="31">
        <v>2</v>
      </c>
      <c r="SD383" s="31">
        <v>4</v>
      </c>
      <c r="SE383" s="31">
        <v>2</v>
      </c>
      <c r="SF383" s="31">
        <v>2</v>
      </c>
      <c r="SG383" s="31">
        <v>2</v>
      </c>
      <c r="SH383" s="31">
        <v>2</v>
      </c>
      <c r="SI383" s="31">
        <v>2</v>
      </c>
      <c r="SJ383" s="31">
        <v>2</v>
      </c>
      <c r="SK383" s="31">
        <v>2</v>
      </c>
      <c r="SL383" s="31">
        <v>2</v>
      </c>
      <c r="SM383" s="31" t="s">
        <v>1550</v>
      </c>
      <c r="SO383" s="31">
        <v>2</v>
      </c>
      <c r="SP383" s="31">
        <v>2</v>
      </c>
      <c r="SQ383" s="31">
        <v>2</v>
      </c>
      <c r="SR383" s="31">
        <v>1</v>
      </c>
      <c r="SS383" s="31">
        <v>2</v>
      </c>
      <c r="ST383" s="31">
        <v>2</v>
      </c>
      <c r="SU383" s="31">
        <v>2</v>
      </c>
      <c r="SV383" s="31">
        <v>2</v>
      </c>
      <c r="SW383" s="31" t="s">
        <v>1645</v>
      </c>
      <c r="SX383" s="31">
        <v>1</v>
      </c>
      <c r="SZ383" s="31">
        <v>2</v>
      </c>
      <c r="TA383" s="31">
        <v>2</v>
      </c>
      <c r="TB383" s="31">
        <v>2</v>
      </c>
      <c r="TC383" s="31">
        <v>2</v>
      </c>
      <c r="TD383" s="31">
        <v>2</v>
      </c>
      <c r="TE383" s="31">
        <v>2</v>
      </c>
      <c r="TF383" s="31">
        <v>2</v>
      </c>
      <c r="TG383" s="31">
        <v>2</v>
      </c>
      <c r="TH383" s="31" t="s">
        <v>1442</v>
      </c>
      <c r="TJ383" s="31" t="s">
        <v>1550</v>
      </c>
      <c r="TK383" s="31" t="s">
        <v>1645</v>
      </c>
      <c r="TL383" s="31" t="s">
        <v>1442</v>
      </c>
      <c r="TQ383" s="31">
        <v>1</v>
      </c>
      <c r="TS383" s="31">
        <v>2</v>
      </c>
      <c r="TT383" s="31">
        <v>2</v>
      </c>
      <c r="TU383" s="31">
        <v>2</v>
      </c>
      <c r="TV383" s="31">
        <v>2</v>
      </c>
      <c r="TW383" s="31">
        <v>2</v>
      </c>
      <c r="TX383" s="31">
        <v>2</v>
      </c>
      <c r="TY383" s="31">
        <v>2</v>
      </c>
      <c r="TZ383" s="31">
        <v>1</v>
      </c>
      <c r="UA383" s="31">
        <v>1</v>
      </c>
    </row>
    <row r="384" spans="1:547" s="31" customFormat="1" ht="13.5" customHeight="1">
      <c r="A384" s="31">
        <f t="shared" si="5"/>
        <v>382</v>
      </c>
      <c r="B384" s="31">
        <v>383</v>
      </c>
      <c r="C384" s="31">
        <v>40</v>
      </c>
      <c r="D384" s="31" t="s">
        <v>1543</v>
      </c>
      <c r="E384" s="31" t="s">
        <v>1986</v>
      </c>
      <c r="H384" s="31">
        <v>42537</v>
      </c>
      <c r="I384" s="31">
        <v>20607</v>
      </c>
      <c r="J384" s="31">
        <v>2</v>
      </c>
      <c r="K384" s="31">
        <v>1</v>
      </c>
      <c r="L384" s="31">
        <v>1</v>
      </c>
      <c r="M384" s="31">
        <v>1</v>
      </c>
      <c r="N384" s="31">
        <v>1</v>
      </c>
      <c r="O384" s="31">
        <v>1</v>
      </c>
      <c r="P384" s="31">
        <v>1</v>
      </c>
      <c r="Q384" s="31">
        <v>1</v>
      </c>
      <c r="R384" s="31">
        <v>42156</v>
      </c>
      <c r="S384" s="31">
        <v>42186</v>
      </c>
      <c r="T384" s="31">
        <v>42248</v>
      </c>
      <c r="W384" s="31">
        <v>1</v>
      </c>
      <c r="X384" s="31">
        <v>2</v>
      </c>
      <c r="Y384" s="31">
        <v>2</v>
      </c>
      <c r="Z384" s="31">
        <v>2</v>
      </c>
      <c r="AA384" s="31">
        <v>2</v>
      </c>
      <c r="AB384" s="31">
        <v>2</v>
      </c>
      <c r="AC384" s="31">
        <v>2</v>
      </c>
      <c r="AD384" s="31">
        <v>2</v>
      </c>
      <c r="AE384" s="31">
        <v>3</v>
      </c>
      <c r="AF384" s="31">
        <v>1</v>
      </c>
      <c r="AG384" s="31">
        <v>1</v>
      </c>
      <c r="AH384" s="31">
        <v>2</v>
      </c>
      <c r="AI384" s="31">
        <v>2</v>
      </c>
      <c r="AJ384" s="31">
        <v>2</v>
      </c>
      <c r="AK384" s="31">
        <v>4</v>
      </c>
      <c r="AL384" s="31">
        <v>2</v>
      </c>
      <c r="AN384" s="31">
        <v>2</v>
      </c>
      <c r="AO384" s="31">
        <v>2</v>
      </c>
      <c r="AP384" s="31">
        <v>2</v>
      </c>
      <c r="AQ384" s="31">
        <v>2</v>
      </c>
      <c r="AR384" s="31">
        <v>2</v>
      </c>
      <c r="AS384" s="31">
        <v>2</v>
      </c>
      <c r="AT384" s="31">
        <v>2</v>
      </c>
      <c r="AU384" s="31">
        <v>2</v>
      </c>
      <c r="AW384" s="31">
        <v>2</v>
      </c>
      <c r="AX384" s="31">
        <v>2</v>
      </c>
      <c r="AY384" s="31">
        <v>2</v>
      </c>
      <c r="AZ384" s="31">
        <v>1</v>
      </c>
      <c r="BA384" s="31">
        <v>1</v>
      </c>
      <c r="BB384" s="31">
        <v>1</v>
      </c>
      <c r="BD384" s="31">
        <v>2</v>
      </c>
      <c r="BE384" s="31">
        <v>2</v>
      </c>
      <c r="BF384" s="31">
        <v>2</v>
      </c>
      <c r="BG384" s="31">
        <v>1</v>
      </c>
      <c r="BH384" s="31">
        <v>2</v>
      </c>
      <c r="BI384" s="31">
        <v>1</v>
      </c>
      <c r="BK384" s="31">
        <v>2</v>
      </c>
      <c r="BL384" s="31">
        <v>2</v>
      </c>
      <c r="BM384" s="31">
        <v>2</v>
      </c>
      <c r="BN384" s="31">
        <v>1</v>
      </c>
      <c r="BO384" s="31">
        <v>2</v>
      </c>
      <c r="BP384" s="31">
        <v>1</v>
      </c>
      <c r="BR384" s="31">
        <v>1</v>
      </c>
      <c r="BT384" s="31">
        <v>1</v>
      </c>
      <c r="BU384" s="31">
        <v>2</v>
      </c>
      <c r="BV384" s="31">
        <v>2</v>
      </c>
      <c r="BW384" s="31">
        <v>2</v>
      </c>
      <c r="BX384" s="31">
        <v>2</v>
      </c>
      <c r="BY384" s="31">
        <v>1</v>
      </c>
      <c r="BZ384" s="31">
        <v>2</v>
      </c>
      <c r="CA384" s="31">
        <v>2</v>
      </c>
      <c r="CD384" s="31">
        <v>1</v>
      </c>
      <c r="CH384" s="31">
        <v>1</v>
      </c>
      <c r="CM384" s="31">
        <v>23</v>
      </c>
      <c r="CN384" s="31">
        <v>25</v>
      </c>
      <c r="CO384" s="31">
        <v>17</v>
      </c>
      <c r="CP384" s="31">
        <v>19</v>
      </c>
      <c r="CQ384" s="31">
        <v>13</v>
      </c>
      <c r="CR384" s="31">
        <v>27</v>
      </c>
      <c r="DA384" s="31">
        <v>4</v>
      </c>
      <c r="DB384" s="31">
        <v>2</v>
      </c>
      <c r="DC384" s="31">
        <v>11</v>
      </c>
      <c r="DD384" s="31">
        <v>3</v>
      </c>
      <c r="DE384" s="31">
        <v>0</v>
      </c>
      <c r="DF384" s="31">
        <v>4</v>
      </c>
      <c r="DG384" s="31">
        <v>4</v>
      </c>
      <c r="DH384" s="31">
        <v>4</v>
      </c>
      <c r="DI384" s="31">
        <v>4</v>
      </c>
      <c r="DJ384" s="31">
        <v>2</v>
      </c>
      <c r="DK384" s="31">
        <v>1</v>
      </c>
      <c r="DL384" s="31">
        <v>1</v>
      </c>
      <c r="DM384" s="31">
        <v>0</v>
      </c>
      <c r="DN384" s="31">
        <v>0</v>
      </c>
      <c r="DO384" s="31">
        <v>3</v>
      </c>
      <c r="DP384" s="31">
        <v>3</v>
      </c>
      <c r="DQ384" s="31">
        <v>4</v>
      </c>
      <c r="DR384" s="31">
        <v>30</v>
      </c>
      <c r="DS384" s="31">
        <v>1.4379921259842501</v>
      </c>
      <c r="EV384" s="31">
        <v>2</v>
      </c>
      <c r="EW384" s="31">
        <v>2</v>
      </c>
      <c r="EX384" s="31">
        <v>2</v>
      </c>
      <c r="EY384" s="31">
        <v>2</v>
      </c>
      <c r="EZ384" s="31">
        <v>1</v>
      </c>
      <c r="FB384" s="31">
        <v>1</v>
      </c>
      <c r="FC384" s="31">
        <v>1</v>
      </c>
      <c r="FK384" s="31">
        <v>2</v>
      </c>
      <c r="FL384" s="31">
        <v>2</v>
      </c>
      <c r="FM384" s="31">
        <v>2</v>
      </c>
      <c r="FN384" s="31">
        <v>2</v>
      </c>
      <c r="FO384" s="31">
        <v>2</v>
      </c>
      <c r="FP384" s="31">
        <v>2</v>
      </c>
      <c r="FQ384" s="31">
        <v>2</v>
      </c>
      <c r="FR384" s="31">
        <v>2</v>
      </c>
      <c r="FS384" s="31">
        <v>4</v>
      </c>
      <c r="FT384" s="31">
        <v>2</v>
      </c>
      <c r="FU384" s="31">
        <v>2</v>
      </c>
      <c r="FV384" s="31">
        <v>2</v>
      </c>
      <c r="FW384" s="31">
        <v>1</v>
      </c>
      <c r="FX384" s="31">
        <v>1</v>
      </c>
      <c r="FY384" s="31">
        <v>2</v>
      </c>
      <c r="GA384" s="31">
        <v>2</v>
      </c>
      <c r="GB384" s="31">
        <v>2</v>
      </c>
      <c r="GC384" s="31">
        <v>2</v>
      </c>
      <c r="GE384" s="31">
        <v>2</v>
      </c>
      <c r="GH384" s="31">
        <v>2</v>
      </c>
      <c r="GJ384" s="31">
        <v>2</v>
      </c>
      <c r="GL384" s="31">
        <v>1</v>
      </c>
      <c r="GM384" s="31">
        <v>42248</v>
      </c>
      <c r="GO384" s="31">
        <v>2</v>
      </c>
      <c r="GQ384" s="31">
        <v>2</v>
      </c>
      <c r="GS384" s="31">
        <v>2</v>
      </c>
      <c r="GU384" s="31">
        <v>2</v>
      </c>
      <c r="GW384" s="31">
        <v>2</v>
      </c>
      <c r="HA384" s="31">
        <v>2</v>
      </c>
      <c r="HB384" s="31" t="s">
        <v>355</v>
      </c>
      <c r="HM384" s="31">
        <v>2</v>
      </c>
      <c r="HP384" s="31">
        <v>2</v>
      </c>
      <c r="HQ384" s="31">
        <v>2</v>
      </c>
      <c r="HR384" s="31">
        <v>2</v>
      </c>
      <c r="HS384" s="31">
        <v>2</v>
      </c>
      <c r="HT384" s="31">
        <v>2</v>
      </c>
      <c r="HU384" s="31">
        <v>2</v>
      </c>
      <c r="HV384" s="31">
        <v>2</v>
      </c>
      <c r="HZ384" s="31">
        <v>2</v>
      </c>
      <c r="IA384" s="31">
        <v>2</v>
      </c>
      <c r="IB384" s="31">
        <v>2</v>
      </c>
      <c r="IC384" s="31">
        <v>2</v>
      </c>
      <c r="ID384" s="31">
        <v>2</v>
      </c>
      <c r="IE384" s="31">
        <v>2</v>
      </c>
      <c r="IF384" s="31">
        <v>2</v>
      </c>
      <c r="IJ384" s="31">
        <v>1</v>
      </c>
      <c r="IK384" s="31">
        <v>1</v>
      </c>
      <c r="IL384" s="31">
        <v>2</v>
      </c>
      <c r="IM384" s="31">
        <v>2</v>
      </c>
      <c r="IN384" s="31">
        <v>2</v>
      </c>
      <c r="IO384" s="31">
        <v>2</v>
      </c>
      <c r="IP384" s="31">
        <v>2</v>
      </c>
      <c r="IT384" s="31">
        <v>2</v>
      </c>
      <c r="IU384" s="31">
        <v>2</v>
      </c>
      <c r="IV384" s="31">
        <v>2</v>
      </c>
      <c r="IW384" s="31">
        <v>2</v>
      </c>
      <c r="IX384" s="31">
        <v>2</v>
      </c>
      <c r="IY384" s="31">
        <v>2</v>
      </c>
      <c r="IZ384" s="31">
        <v>2</v>
      </c>
      <c r="JD384" s="31">
        <v>2</v>
      </c>
      <c r="JE384" s="31">
        <v>2</v>
      </c>
      <c r="JF384" s="31">
        <v>2</v>
      </c>
      <c r="JG384" s="31">
        <v>2</v>
      </c>
      <c r="JH384" s="31">
        <v>2</v>
      </c>
      <c r="JI384" s="31">
        <v>2</v>
      </c>
      <c r="JJ384" s="31">
        <v>2</v>
      </c>
      <c r="JZ384" s="31">
        <v>2</v>
      </c>
      <c r="KA384" s="31" t="s">
        <v>1642</v>
      </c>
      <c r="KB384" s="31">
        <v>82</v>
      </c>
      <c r="KC384" s="31">
        <v>1</v>
      </c>
      <c r="LA384" s="31" t="s">
        <v>1954</v>
      </c>
      <c r="LB384" s="31" t="s">
        <v>1729</v>
      </c>
      <c r="LC384" s="31">
        <v>2</v>
      </c>
      <c r="LE384" s="31" t="s">
        <v>367</v>
      </c>
      <c r="LF384" s="31">
        <v>2</v>
      </c>
      <c r="LG384" s="31">
        <v>2</v>
      </c>
      <c r="LH384" s="31">
        <v>2</v>
      </c>
      <c r="LI384" s="31">
        <v>2</v>
      </c>
      <c r="LK384" s="31">
        <v>2</v>
      </c>
      <c r="LM384" s="31">
        <v>2</v>
      </c>
      <c r="LO384" s="31">
        <v>2</v>
      </c>
      <c r="LQ384" s="31">
        <v>2</v>
      </c>
      <c r="LS384" s="31">
        <v>2</v>
      </c>
      <c r="LU384" s="31">
        <v>2</v>
      </c>
      <c r="LW384" s="31">
        <v>2</v>
      </c>
      <c r="LY384" s="31">
        <v>2</v>
      </c>
      <c r="MA384" s="31">
        <v>2</v>
      </c>
      <c r="MC384" s="31">
        <v>2</v>
      </c>
      <c r="ME384" s="31">
        <v>2</v>
      </c>
      <c r="MG384" s="31">
        <v>2</v>
      </c>
      <c r="MI384" s="31">
        <v>2</v>
      </c>
      <c r="MK384" s="31">
        <v>2</v>
      </c>
      <c r="MM384" s="31">
        <v>2</v>
      </c>
      <c r="MO384" s="31">
        <v>2</v>
      </c>
      <c r="MQ384" s="31">
        <v>2</v>
      </c>
      <c r="MS384" s="31">
        <v>2</v>
      </c>
      <c r="MU384" s="31">
        <v>2</v>
      </c>
      <c r="MW384" s="31">
        <v>2</v>
      </c>
      <c r="MY384" s="31" t="s">
        <v>355</v>
      </c>
      <c r="NA384" s="31">
        <v>2</v>
      </c>
      <c r="NC384" s="31">
        <v>2</v>
      </c>
      <c r="NE384" s="31">
        <v>2</v>
      </c>
      <c r="NG384" s="31">
        <v>2</v>
      </c>
      <c r="NI384" s="31">
        <v>2</v>
      </c>
      <c r="NK384" s="31">
        <v>2</v>
      </c>
      <c r="NM384" s="31">
        <v>2</v>
      </c>
      <c r="NO384" s="31">
        <v>2</v>
      </c>
      <c r="NQ384" s="31">
        <v>2</v>
      </c>
      <c r="NS384" s="31">
        <v>2</v>
      </c>
      <c r="NU384" s="31">
        <v>2</v>
      </c>
      <c r="NW384" s="31">
        <v>2</v>
      </c>
      <c r="NY384" s="31">
        <v>2</v>
      </c>
      <c r="OA384" s="31">
        <v>2</v>
      </c>
      <c r="OC384" s="31">
        <v>2</v>
      </c>
      <c r="OE384" s="31">
        <v>2</v>
      </c>
      <c r="OG384" s="31">
        <v>2</v>
      </c>
      <c r="OI384" s="31">
        <v>2</v>
      </c>
      <c r="OK384" s="31">
        <v>2</v>
      </c>
      <c r="OM384" s="31">
        <v>2</v>
      </c>
      <c r="OO384" s="31">
        <v>2</v>
      </c>
      <c r="OQ384" s="31" t="s">
        <v>355</v>
      </c>
      <c r="OS384" s="31">
        <v>2</v>
      </c>
      <c r="OU384" s="31">
        <v>2</v>
      </c>
      <c r="OW384" s="31">
        <v>2</v>
      </c>
      <c r="OY384" s="31">
        <v>2</v>
      </c>
      <c r="PA384" s="31">
        <v>2</v>
      </c>
      <c r="PC384" s="31">
        <v>2</v>
      </c>
      <c r="PE384" s="31">
        <v>2</v>
      </c>
      <c r="PG384" s="31">
        <v>2</v>
      </c>
      <c r="PI384" s="31">
        <v>2</v>
      </c>
      <c r="PK384" s="31">
        <v>2</v>
      </c>
      <c r="PM384" s="31">
        <v>2</v>
      </c>
      <c r="PO384" s="31">
        <v>2</v>
      </c>
      <c r="PQ384" s="31">
        <v>2</v>
      </c>
      <c r="PS384" s="31">
        <v>2</v>
      </c>
      <c r="PU384" s="31">
        <v>2</v>
      </c>
      <c r="PW384" s="31">
        <v>2</v>
      </c>
      <c r="PY384" s="31">
        <v>2</v>
      </c>
      <c r="QA384" s="31">
        <v>2</v>
      </c>
      <c r="QC384" s="31">
        <v>2</v>
      </c>
      <c r="QE384" s="31">
        <v>2</v>
      </c>
      <c r="QG384" s="31">
        <v>2</v>
      </c>
      <c r="QI384" s="31" t="s">
        <v>355</v>
      </c>
      <c r="QK384" s="31">
        <v>2</v>
      </c>
      <c r="QL384" s="31">
        <v>2</v>
      </c>
      <c r="QM384" s="31">
        <v>2</v>
      </c>
      <c r="QN384" s="31">
        <v>2</v>
      </c>
      <c r="QO384" s="31">
        <v>2</v>
      </c>
      <c r="QP384" s="31">
        <v>2</v>
      </c>
      <c r="QQ384" s="31">
        <v>2</v>
      </c>
      <c r="QR384" s="31">
        <v>2</v>
      </c>
      <c r="QS384" s="31">
        <v>2</v>
      </c>
      <c r="QT384" s="31">
        <v>2</v>
      </c>
      <c r="QU384" s="31">
        <v>2</v>
      </c>
      <c r="QV384" s="31">
        <v>2</v>
      </c>
      <c r="QW384" s="31">
        <v>2</v>
      </c>
      <c r="QX384" s="31">
        <v>2</v>
      </c>
      <c r="QY384" s="31">
        <v>2</v>
      </c>
      <c r="QZ384" s="31">
        <v>2</v>
      </c>
      <c r="RA384" s="31">
        <v>2</v>
      </c>
      <c r="RB384" s="31">
        <v>2</v>
      </c>
      <c r="RC384" s="31">
        <v>2</v>
      </c>
      <c r="RD384" s="31">
        <v>2</v>
      </c>
      <c r="RE384" s="31">
        <v>2</v>
      </c>
      <c r="RF384" s="31">
        <v>2</v>
      </c>
      <c r="RG384" s="31">
        <v>2</v>
      </c>
      <c r="RH384" s="31">
        <v>2</v>
      </c>
      <c r="RI384" s="31">
        <v>2</v>
      </c>
      <c r="RJ384" s="31">
        <v>2</v>
      </c>
      <c r="RK384" s="31">
        <v>2</v>
      </c>
      <c r="RL384" s="31">
        <v>2</v>
      </c>
      <c r="RM384" s="31">
        <v>2</v>
      </c>
      <c r="RN384" s="31">
        <v>2</v>
      </c>
      <c r="RO384" s="31">
        <v>2</v>
      </c>
      <c r="RP384" s="31">
        <v>2</v>
      </c>
      <c r="RQ384" s="31">
        <v>2</v>
      </c>
      <c r="RR384" s="31">
        <v>2</v>
      </c>
      <c r="RS384" s="31">
        <v>2</v>
      </c>
      <c r="RT384" s="31" t="s">
        <v>362</v>
      </c>
      <c r="RU384" s="31" t="s">
        <v>1987</v>
      </c>
      <c r="RX384" s="31">
        <v>5</v>
      </c>
      <c r="RY384" s="31">
        <v>2</v>
      </c>
      <c r="RZ384" s="31">
        <v>2</v>
      </c>
      <c r="SA384" s="31">
        <v>2</v>
      </c>
      <c r="SB384" s="31">
        <v>2</v>
      </c>
      <c r="SC384" s="31">
        <v>2</v>
      </c>
      <c r="SD384" s="31">
        <v>5</v>
      </c>
      <c r="SE384" s="31">
        <v>2</v>
      </c>
      <c r="SF384" s="31">
        <v>2</v>
      </c>
      <c r="SG384" s="31">
        <v>2</v>
      </c>
      <c r="SH384" s="31">
        <v>2</v>
      </c>
      <c r="SI384" s="31">
        <v>2</v>
      </c>
      <c r="SJ384" s="31">
        <v>2</v>
      </c>
      <c r="SK384" s="31">
        <v>2</v>
      </c>
      <c r="SL384" s="31">
        <v>2</v>
      </c>
      <c r="SM384" s="31" t="s">
        <v>1550</v>
      </c>
      <c r="SO384" s="31">
        <v>2</v>
      </c>
      <c r="SP384" s="31">
        <v>2</v>
      </c>
      <c r="SQ384" s="31">
        <v>1</v>
      </c>
      <c r="SR384" s="31">
        <v>2</v>
      </c>
      <c r="SS384" s="31">
        <v>2</v>
      </c>
      <c r="ST384" s="31">
        <v>2</v>
      </c>
      <c r="SU384" s="31">
        <v>2</v>
      </c>
      <c r="SV384" s="31">
        <v>2</v>
      </c>
      <c r="SW384" s="31" t="s">
        <v>1577</v>
      </c>
      <c r="SX384" s="31">
        <v>1</v>
      </c>
      <c r="SZ384" s="31">
        <v>2</v>
      </c>
      <c r="TA384" s="31">
        <v>2</v>
      </c>
      <c r="TB384" s="31">
        <v>2</v>
      </c>
      <c r="TC384" s="31">
        <v>2</v>
      </c>
      <c r="TD384" s="31">
        <v>2</v>
      </c>
      <c r="TE384" s="31">
        <v>1</v>
      </c>
      <c r="TF384" s="31">
        <v>1</v>
      </c>
      <c r="TG384" s="31">
        <v>1</v>
      </c>
      <c r="TH384" s="31" t="s">
        <v>1430</v>
      </c>
      <c r="TJ384" s="31" t="s">
        <v>1550</v>
      </c>
      <c r="TK384" s="31" t="s">
        <v>1577</v>
      </c>
      <c r="TL384" s="31" t="s">
        <v>1430</v>
      </c>
      <c r="TQ384" s="31">
        <v>2</v>
      </c>
      <c r="TS384" s="31">
        <v>2</v>
      </c>
      <c r="TT384" s="31">
        <v>2</v>
      </c>
      <c r="TU384" s="31">
        <v>2</v>
      </c>
      <c r="TV384" s="31">
        <v>1</v>
      </c>
      <c r="TW384" s="31">
        <v>2</v>
      </c>
      <c r="TX384" s="31">
        <v>2</v>
      </c>
      <c r="TY384" s="31">
        <v>2</v>
      </c>
      <c r="TZ384" s="31">
        <v>1</v>
      </c>
      <c r="UA384" s="31">
        <v>1</v>
      </c>
    </row>
    <row r="385" spans="1:547" s="31" customFormat="1" ht="13.5" customHeight="1">
      <c r="A385" s="31">
        <f t="shared" si="5"/>
        <v>383</v>
      </c>
      <c r="B385" s="31">
        <v>384</v>
      </c>
      <c r="C385" s="31">
        <v>41</v>
      </c>
      <c r="D385" s="31" t="s">
        <v>1543</v>
      </c>
      <c r="E385" s="31" t="s">
        <v>1988</v>
      </c>
      <c r="H385" s="31">
        <v>42514</v>
      </c>
      <c r="I385" s="31">
        <v>15319</v>
      </c>
      <c r="J385" s="31">
        <v>1</v>
      </c>
      <c r="K385" s="31">
        <v>1</v>
      </c>
      <c r="L385" s="31">
        <v>5</v>
      </c>
      <c r="M385" s="31">
        <v>2</v>
      </c>
      <c r="N385" s="31">
        <v>4</v>
      </c>
      <c r="O385" s="31">
        <v>2</v>
      </c>
      <c r="P385" s="31">
        <v>2</v>
      </c>
      <c r="Q385" s="31">
        <v>1</v>
      </c>
      <c r="R385" s="31">
        <v>42339</v>
      </c>
      <c r="S385" s="31">
        <v>42430</v>
      </c>
      <c r="T385" s="31">
        <v>42491</v>
      </c>
      <c r="W385" s="31">
        <v>1</v>
      </c>
      <c r="X385" s="31">
        <v>2</v>
      </c>
      <c r="Y385" s="31">
        <v>2</v>
      </c>
      <c r="Z385" s="31">
        <v>2</v>
      </c>
      <c r="AA385" s="31">
        <v>2</v>
      </c>
      <c r="AB385" s="31">
        <v>2</v>
      </c>
      <c r="AC385" s="31">
        <v>2</v>
      </c>
      <c r="AD385" s="31">
        <v>2</v>
      </c>
      <c r="AE385" s="31">
        <v>2</v>
      </c>
      <c r="AF385" s="31">
        <v>2</v>
      </c>
      <c r="AG385" s="31">
        <v>1</v>
      </c>
      <c r="AH385" s="31">
        <v>2</v>
      </c>
      <c r="AI385" s="31">
        <v>6</v>
      </c>
      <c r="AJ385" s="31">
        <v>2</v>
      </c>
      <c r="AK385" s="31">
        <v>4</v>
      </c>
      <c r="AL385" s="31">
        <v>2</v>
      </c>
      <c r="AN385" s="31">
        <v>2</v>
      </c>
      <c r="AO385" s="31">
        <v>2</v>
      </c>
      <c r="AP385" s="31">
        <v>1</v>
      </c>
      <c r="AQ385" s="31">
        <v>2</v>
      </c>
      <c r="AR385" s="31">
        <v>2</v>
      </c>
      <c r="AS385" s="31">
        <v>2</v>
      </c>
      <c r="AT385" s="31">
        <v>2</v>
      </c>
      <c r="AU385" s="31">
        <v>2</v>
      </c>
      <c r="AW385" s="31">
        <v>1</v>
      </c>
      <c r="AX385" s="31">
        <v>1</v>
      </c>
      <c r="AY385" s="31">
        <v>2</v>
      </c>
      <c r="AZ385" s="31">
        <v>1</v>
      </c>
      <c r="BA385" s="31">
        <v>1</v>
      </c>
      <c r="BB385" s="31">
        <v>2</v>
      </c>
      <c r="BD385" s="31">
        <v>1</v>
      </c>
      <c r="BE385" s="31">
        <v>2</v>
      </c>
      <c r="BF385" s="31">
        <v>2</v>
      </c>
      <c r="BG385" s="31">
        <v>2</v>
      </c>
      <c r="BH385" s="31">
        <v>2</v>
      </c>
      <c r="BI385" s="31">
        <v>2</v>
      </c>
      <c r="BK385" s="31">
        <v>1</v>
      </c>
      <c r="BL385" s="31">
        <v>2</v>
      </c>
      <c r="BM385" s="31">
        <v>2</v>
      </c>
      <c r="BN385" s="31">
        <v>2</v>
      </c>
      <c r="BO385" s="31">
        <v>2</v>
      </c>
      <c r="BP385" s="31">
        <v>2</v>
      </c>
      <c r="BQ385" s="31">
        <v>2</v>
      </c>
      <c r="BT385" s="31">
        <v>2</v>
      </c>
      <c r="BU385" s="31">
        <v>2</v>
      </c>
      <c r="BV385" s="31">
        <v>2</v>
      </c>
      <c r="BW385" s="31">
        <v>2</v>
      </c>
      <c r="BX385" s="31">
        <v>2</v>
      </c>
      <c r="BY385" s="31">
        <v>1</v>
      </c>
      <c r="BZ385" s="31">
        <v>2</v>
      </c>
      <c r="CA385" s="31">
        <v>2</v>
      </c>
      <c r="CB385" s="31">
        <v>2</v>
      </c>
      <c r="CC385" s="31">
        <v>2</v>
      </c>
      <c r="CD385" s="31">
        <v>1</v>
      </c>
      <c r="CH385" s="31">
        <v>1</v>
      </c>
      <c r="CM385" s="31">
        <v>5</v>
      </c>
      <c r="CN385" s="31">
        <v>11</v>
      </c>
      <c r="CO385" s="31">
        <v>1</v>
      </c>
      <c r="DA385" s="31">
        <v>2</v>
      </c>
      <c r="DB385" s="31">
        <v>1</v>
      </c>
      <c r="DC385" s="31">
        <v>2</v>
      </c>
      <c r="DF385" s="31">
        <v>3</v>
      </c>
      <c r="DG385" s="31">
        <v>4</v>
      </c>
      <c r="DH385" s="31">
        <v>3</v>
      </c>
      <c r="DI385" s="31">
        <v>3</v>
      </c>
      <c r="DJ385" s="31">
        <v>3</v>
      </c>
      <c r="DK385" s="31">
        <v>3</v>
      </c>
      <c r="DL385" s="31">
        <v>4</v>
      </c>
      <c r="DM385" s="31">
        <v>4</v>
      </c>
      <c r="DN385" s="31">
        <v>4</v>
      </c>
      <c r="DO385" s="31">
        <v>4</v>
      </c>
      <c r="DP385" s="31">
        <v>4</v>
      </c>
      <c r="DQ385" s="31">
        <v>4</v>
      </c>
      <c r="DR385" s="31">
        <v>43</v>
      </c>
      <c r="DS385" s="31">
        <v>0.86964285714285705</v>
      </c>
      <c r="DT385" s="31">
        <v>425</v>
      </c>
      <c r="DU385" s="31">
        <v>30</v>
      </c>
      <c r="DV385" s="31">
        <v>211</v>
      </c>
      <c r="DW385" s="31" t="s">
        <v>1545</v>
      </c>
      <c r="EB385" s="31">
        <v>0.79</v>
      </c>
      <c r="EC385" s="31">
        <v>0.6</v>
      </c>
      <c r="ED385" s="31">
        <v>1.1000000000000001</v>
      </c>
      <c r="EE385" s="31" t="s">
        <v>1546</v>
      </c>
      <c r="EF385" s="31">
        <v>220</v>
      </c>
      <c r="EG385" s="31">
        <v>0</v>
      </c>
      <c r="EH385" s="31">
        <v>200</v>
      </c>
      <c r="EI385" s="31" t="s">
        <v>1546</v>
      </c>
      <c r="EV385" s="31">
        <v>2</v>
      </c>
      <c r="EW385" s="31">
        <v>2</v>
      </c>
      <c r="EX385" s="31">
        <v>2</v>
      </c>
      <c r="EY385" s="31">
        <v>2</v>
      </c>
      <c r="FD385" s="31">
        <v>77</v>
      </c>
      <c r="FE385" s="31">
        <v>83</v>
      </c>
      <c r="FF385" s="31">
        <v>0.52</v>
      </c>
      <c r="FG385" s="31">
        <v>0.68</v>
      </c>
      <c r="FH385" s="31">
        <v>27</v>
      </c>
      <c r="FK385" s="31">
        <v>2</v>
      </c>
      <c r="FL385" s="31">
        <v>2</v>
      </c>
      <c r="FM385" s="31">
        <v>1</v>
      </c>
      <c r="FN385" s="31">
        <v>2</v>
      </c>
      <c r="FO385" s="31">
        <v>2</v>
      </c>
      <c r="FP385" s="31">
        <v>2</v>
      </c>
      <c r="FQ385" s="31">
        <v>2</v>
      </c>
      <c r="FR385" s="31">
        <v>1</v>
      </c>
      <c r="FS385" s="31">
        <v>4</v>
      </c>
      <c r="FT385" s="31">
        <v>2</v>
      </c>
      <c r="FU385" s="31">
        <v>2</v>
      </c>
      <c r="FV385" s="31">
        <v>2</v>
      </c>
      <c r="FW385" s="31">
        <v>1</v>
      </c>
      <c r="FX385" s="31">
        <v>1</v>
      </c>
      <c r="FY385" s="31">
        <v>2</v>
      </c>
      <c r="GA385" s="31">
        <v>2</v>
      </c>
      <c r="GB385" s="31">
        <v>2</v>
      </c>
      <c r="GC385" s="31">
        <v>2</v>
      </c>
      <c r="GE385" s="31">
        <v>2</v>
      </c>
      <c r="GH385" s="31">
        <v>2</v>
      </c>
      <c r="GJ385" s="31">
        <v>2</v>
      </c>
      <c r="GL385" s="31">
        <v>2</v>
      </c>
      <c r="GO385" s="31">
        <v>2</v>
      </c>
      <c r="GQ385" s="31">
        <v>2</v>
      </c>
      <c r="GS385" s="31">
        <v>2</v>
      </c>
      <c r="GU385" s="31">
        <v>2</v>
      </c>
      <c r="GW385" s="31">
        <v>2</v>
      </c>
      <c r="HA385" s="31">
        <v>2</v>
      </c>
      <c r="HB385" s="31" t="s">
        <v>355</v>
      </c>
      <c r="HM385" s="31">
        <v>2</v>
      </c>
      <c r="HP385" s="31">
        <v>2</v>
      </c>
      <c r="HQ385" s="31">
        <v>2</v>
      </c>
      <c r="HR385" s="31">
        <v>2</v>
      </c>
      <c r="HS385" s="31">
        <v>2</v>
      </c>
      <c r="HT385" s="31">
        <v>2</v>
      </c>
      <c r="HU385" s="31">
        <v>2</v>
      </c>
      <c r="HV385" s="31">
        <v>2</v>
      </c>
      <c r="HZ385" s="31">
        <v>2</v>
      </c>
      <c r="IA385" s="31">
        <v>2</v>
      </c>
      <c r="IB385" s="31">
        <v>2</v>
      </c>
      <c r="IC385" s="31">
        <v>2</v>
      </c>
      <c r="ID385" s="31">
        <v>2</v>
      </c>
      <c r="IE385" s="31">
        <v>2</v>
      </c>
      <c r="IF385" s="31">
        <v>2</v>
      </c>
      <c r="IJ385" s="31">
        <v>2</v>
      </c>
      <c r="IK385" s="31">
        <v>2</v>
      </c>
      <c r="IL385" s="31">
        <v>2</v>
      </c>
      <c r="IM385" s="31">
        <v>2</v>
      </c>
      <c r="IN385" s="31">
        <v>2</v>
      </c>
      <c r="IO385" s="31">
        <v>2</v>
      </c>
      <c r="IP385" s="31">
        <v>2</v>
      </c>
      <c r="IT385" s="31">
        <v>2</v>
      </c>
      <c r="IU385" s="31">
        <v>2</v>
      </c>
      <c r="IV385" s="31">
        <v>2</v>
      </c>
      <c r="IW385" s="31">
        <v>2</v>
      </c>
      <c r="IX385" s="31">
        <v>2</v>
      </c>
      <c r="IY385" s="31">
        <v>2</v>
      </c>
      <c r="IZ385" s="31">
        <v>2</v>
      </c>
      <c r="JD385" s="31">
        <v>2</v>
      </c>
      <c r="JE385" s="31">
        <v>2</v>
      </c>
      <c r="JF385" s="31">
        <v>2</v>
      </c>
      <c r="JG385" s="31">
        <v>2</v>
      </c>
      <c r="JH385" s="31">
        <v>2</v>
      </c>
      <c r="JI385" s="31">
        <v>2</v>
      </c>
      <c r="JJ385" s="31">
        <v>2</v>
      </c>
      <c r="JZ385" s="31">
        <v>1</v>
      </c>
      <c r="KC385" s="31">
        <v>2</v>
      </c>
      <c r="KD385" s="31" t="s">
        <v>1740</v>
      </c>
      <c r="KE385" s="31">
        <v>87</v>
      </c>
      <c r="LA385" s="31" t="s">
        <v>364</v>
      </c>
      <c r="LB385" s="31" t="s">
        <v>1729</v>
      </c>
      <c r="LC385" s="31">
        <v>2</v>
      </c>
      <c r="LE385" s="31" t="s">
        <v>375</v>
      </c>
      <c r="LF385" s="31">
        <v>2</v>
      </c>
      <c r="LG385" s="31">
        <v>2</v>
      </c>
      <c r="LH385" s="31">
        <v>2</v>
      </c>
      <c r="LI385" s="31">
        <v>2</v>
      </c>
      <c r="LK385" s="31">
        <v>2</v>
      </c>
      <c r="LM385" s="31">
        <v>2</v>
      </c>
      <c r="LO385" s="31">
        <v>2</v>
      </c>
      <c r="LQ385" s="31">
        <v>2</v>
      </c>
      <c r="LS385" s="31">
        <v>2</v>
      </c>
      <c r="LU385" s="31">
        <v>2</v>
      </c>
      <c r="LW385" s="31">
        <v>2</v>
      </c>
      <c r="LY385" s="31">
        <v>2</v>
      </c>
      <c r="MA385" s="31">
        <v>2</v>
      </c>
      <c r="MC385" s="31">
        <v>2</v>
      </c>
      <c r="ME385" s="31">
        <v>2</v>
      </c>
      <c r="MG385" s="31">
        <v>2</v>
      </c>
      <c r="MI385" s="31">
        <v>2</v>
      </c>
      <c r="MK385" s="31">
        <v>2</v>
      </c>
      <c r="MM385" s="31">
        <v>2</v>
      </c>
      <c r="MO385" s="31">
        <v>2</v>
      </c>
      <c r="MQ385" s="31">
        <v>2</v>
      </c>
      <c r="MS385" s="31">
        <v>2</v>
      </c>
      <c r="MU385" s="31">
        <v>2</v>
      </c>
      <c r="MW385" s="31">
        <v>2</v>
      </c>
      <c r="MY385" s="31" t="s">
        <v>355</v>
      </c>
      <c r="NA385" s="31">
        <v>2</v>
      </c>
      <c r="NC385" s="31">
        <v>2</v>
      </c>
      <c r="NE385" s="31">
        <v>2</v>
      </c>
      <c r="NG385" s="31">
        <v>2</v>
      </c>
      <c r="NI385" s="31">
        <v>2</v>
      </c>
      <c r="NK385" s="31">
        <v>2</v>
      </c>
      <c r="NM385" s="31">
        <v>2</v>
      </c>
      <c r="NO385" s="31">
        <v>2</v>
      </c>
      <c r="NQ385" s="31">
        <v>2</v>
      </c>
      <c r="NS385" s="31">
        <v>2</v>
      </c>
      <c r="NU385" s="31">
        <v>2</v>
      </c>
      <c r="NW385" s="31">
        <v>2</v>
      </c>
      <c r="NY385" s="31">
        <v>2</v>
      </c>
      <c r="OA385" s="31">
        <v>2</v>
      </c>
      <c r="OC385" s="31">
        <v>2</v>
      </c>
      <c r="OE385" s="31">
        <v>2</v>
      </c>
      <c r="OG385" s="31">
        <v>2</v>
      </c>
      <c r="OI385" s="31">
        <v>2</v>
      </c>
      <c r="OK385" s="31">
        <v>2</v>
      </c>
      <c r="OM385" s="31">
        <v>2</v>
      </c>
      <c r="OO385" s="31">
        <v>2</v>
      </c>
      <c r="OQ385" s="31" t="s">
        <v>355</v>
      </c>
      <c r="OS385" s="31">
        <v>2</v>
      </c>
      <c r="OU385" s="31">
        <v>2</v>
      </c>
      <c r="OW385" s="31">
        <v>2</v>
      </c>
      <c r="OY385" s="31">
        <v>2</v>
      </c>
      <c r="PA385" s="31">
        <v>2</v>
      </c>
      <c r="PC385" s="31">
        <v>2</v>
      </c>
      <c r="PE385" s="31">
        <v>2</v>
      </c>
      <c r="PG385" s="31">
        <v>2</v>
      </c>
      <c r="PI385" s="31">
        <v>2</v>
      </c>
      <c r="PK385" s="31">
        <v>2</v>
      </c>
      <c r="PM385" s="31">
        <v>2</v>
      </c>
      <c r="PO385" s="31">
        <v>2</v>
      </c>
      <c r="PQ385" s="31">
        <v>2</v>
      </c>
      <c r="PS385" s="31">
        <v>2</v>
      </c>
      <c r="PU385" s="31">
        <v>2</v>
      </c>
      <c r="PW385" s="31">
        <v>2</v>
      </c>
      <c r="PY385" s="31">
        <v>2</v>
      </c>
      <c r="QA385" s="31">
        <v>2</v>
      </c>
      <c r="QC385" s="31">
        <v>2</v>
      </c>
      <c r="QE385" s="31">
        <v>2</v>
      </c>
      <c r="QG385" s="31">
        <v>2</v>
      </c>
      <c r="QI385" s="31" t="s">
        <v>355</v>
      </c>
      <c r="QK385" s="31">
        <v>2</v>
      </c>
      <c r="QL385" s="31">
        <v>2</v>
      </c>
      <c r="QM385" s="31">
        <v>2</v>
      </c>
      <c r="QN385" s="31">
        <v>2</v>
      </c>
      <c r="QO385" s="31">
        <v>2</v>
      </c>
      <c r="QP385" s="31">
        <v>2</v>
      </c>
      <c r="QQ385" s="31">
        <v>2</v>
      </c>
      <c r="QR385" s="31">
        <v>2</v>
      </c>
      <c r="QS385" s="31">
        <v>2</v>
      </c>
      <c r="QT385" s="31">
        <v>2</v>
      </c>
      <c r="QU385" s="31">
        <v>2</v>
      </c>
      <c r="QV385" s="31">
        <v>2</v>
      </c>
      <c r="QW385" s="31">
        <v>2</v>
      </c>
      <c r="QX385" s="31">
        <v>2</v>
      </c>
      <c r="QY385" s="31">
        <v>2</v>
      </c>
      <c r="QZ385" s="31">
        <v>2</v>
      </c>
      <c r="RA385" s="31">
        <v>2</v>
      </c>
      <c r="RB385" s="31">
        <v>2</v>
      </c>
      <c r="RC385" s="31">
        <v>2</v>
      </c>
      <c r="RD385" s="31">
        <v>2</v>
      </c>
      <c r="RE385" s="31">
        <v>2</v>
      </c>
      <c r="RF385" s="31">
        <v>2</v>
      </c>
      <c r="RG385" s="31">
        <v>2</v>
      </c>
      <c r="RH385" s="31">
        <v>2</v>
      </c>
      <c r="RI385" s="31">
        <v>2</v>
      </c>
      <c r="RJ385" s="31">
        <v>2</v>
      </c>
      <c r="RK385" s="31">
        <v>2</v>
      </c>
      <c r="RL385" s="31">
        <v>2</v>
      </c>
      <c r="RM385" s="31">
        <v>2</v>
      </c>
      <c r="RN385" s="31">
        <v>2</v>
      </c>
      <c r="RO385" s="31">
        <v>2</v>
      </c>
      <c r="RP385" s="31">
        <v>2</v>
      </c>
      <c r="RQ385" s="31">
        <v>2</v>
      </c>
      <c r="RR385" s="31">
        <v>2</v>
      </c>
      <c r="RS385" s="31">
        <v>2</v>
      </c>
      <c r="RT385" s="31" t="s">
        <v>362</v>
      </c>
      <c r="RU385" s="31" t="s">
        <v>1894</v>
      </c>
      <c r="RX385" s="31">
        <v>5</v>
      </c>
      <c r="RY385" s="31">
        <v>2</v>
      </c>
      <c r="RZ385" s="31">
        <v>2</v>
      </c>
      <c r="SA385" s="31">
        <v>2</v>
      </c>
      <c r="SB385" s="31">
        <v>2</v>
      </c>
      <c r="SC385" s="31">
        <v>2</v>
      </c>
      <c r="SD385" s="31">
        <v>5</v>
      </c>
      <c r="SE385" s="31">
        <v>2</v>
      </c>
      <c r="SF385" s="31">
        <v>2</v>
      </c>
      <c r="SG385" s="31">
        <v>2</v>
      </c>
      <c r="SH385" s="31">
        <v>2</v>
      </c>
      <c r="SI385" s="31">
        <v>2</v>
      </c>
      <c r="SJ385" s="31">
        <v>2</v>
      </c>
      <c r="SK385" s="31">
        <v>2</v>
      </c>
      <c r="SL385" s="31">
        <v>2</v>
      </c>
      <c r="SM385" s="31" t="s">
        <v>1550</v>
      </c>
      <c r="SO385" s="31">
        <v>2</v>
      </c>
      <c r="SP385" s="31">
        <v>2</v>
      </c>
      <c r="SQ385" s="31">
        <v>2</v>
      </c>
      <c r="SR385" s="31">
        <v>2</v>
      </c>
      <c r="SS385" s="31">
        <v>2</v>
      </c>
      <c r="ST385" s="31">
        <v>2</v>
      </c>
      <c r="SU385" s="31">
        <v>2</v>
      </c>
      <c r="SV385" s="31">
        <v>1</v>
      </c>
      <c r="SW385" s="31" t="s">
        <v>1459</v>
      </c>
      <c r="SX385" s="31">
        <v>1</v>
      </c>
      <c r="SZ385" s="31">
        <v>2</v>
      </c>
      <c r="TA385" s="31">
        <v>1</v>
      </c>
      <c r="TB385" s="31">
        <v>2</v>
      </c>
      <c r="TC385" s="31">
        <v>2</v>
      </c>
      <c r="TD385" s="31">
        <v>2</v>
      </c>
      <c r="TE385" s="31">
        <v>2</v>
      </c>
      <c r="TF385" s="31">
        <v>2</v>
      </c>
      <c r="TG385" s="31">
        <v>2</v>
      </c>
      <c r="TH385" s="31" t="s">
        <v>1430</v>
      </c>
      <c r="TJ385" s="31" t="s">
        <v>1550</v>
      </c>
      <c r="TK385" s="31" t="s">
        <v>1459</v>
      </c>
      <c r="TL385" s="31" t="s">
        <v>1430</v>
      </c>
      <c r="TQ385" s="31">
        <v>2</v>
      </c>
      <c r="TS385" s="31">
        <v>2</v>
      </c>
      <c r="TT385" s="31">
        <v>2</v>
      </c>
      <c r="TU385" s="31">
        <v>2</v>
      </c>
      <c r="TV385" s="31">
        <v>2</v>
      </c>
      <c r="TW385" s="31">
        <v>2</v>
      </c>
      <c r="TX385" s="31">
        <v>2</v>
      </c>
      <c r="TY385" s="31">
        <v>2</v>
      </c>
      <c r="TZ385" s="31">
        <v>1</v>
      </c>
      <c r="UA385" s="31">
        <v>1</v>
      </c>
    </row>
    <row r="386" spans="1:547" s="31" customFormat="1" ht="13.5" customHeight="1">
      <c r="A386" s="31">
        <f t="shared" si="5"/>
        <v>384</v>
      </c>
      <c r="B386" s="31">
        <v>385</v>
      </c>
      <c r="C386" s="31">
        <v>42</v>
      </c>
      <c r="D386" s="31" t="s">
        <v>1543</v>
      </c>
      <c r="E386" s="31" t="s">
        <v>1989</v>
      </c>
      <c r="H386" s="31">
        <v>42538</v>
      </c>
      <c r="I386" s="31">
        <v>26836</v>
      </c>
      <c r="J386" s="31">
        <v>2</v>
      </c>
      <c r="K386" s="31">
        <v>1</v>
      </c>
      <c r="L386" s="31">
        <v>1</v>
      </c>
      <c r="M386" s="31">
        <v>1</v>
      </c>
      <c r="N386" s="31">
        <v>4</v>
      </c>
      <c r="O386" s="31">
        <v>2</v>
      </c>
      <c r="P386" s="31">
        <v>5</v>
      </c>
      <c r="Q386" s="31">
        <v>2</v>
      </c>
      <c r="R386" s="31">
        <v>39965</v>
      </c>
      <c r="S386" s="31">
        <v>40148</v>
      </c>
      <c r="T386" s="31">
        <v>42339</v>
      </c>
      <c r="W386" s="31">
        <v>1</v>
      </c>
      <c r="X386" s="31">
        <v>2</v>
      </c>
      <c r="Y386" s="31">
        <v>2</v>
      </c>
      <c r="Z386" s="31">
        <v>2</v>
      </c>
      <c r="AA386" s="31">
        <v>2</v>
      </c>
      <c r="AB386" s="31">
        <v>2</v>
      </c>
      <c r="AC386" s="31">
        <v>2</v>
      </c>
      <c r="AD386" s="31">
        <v>2</v>
      </c>
      <c r="AE386" s="31">
        <v>3</v>
      </c>
      <c r="AF386" s="31">
        <v>1</v>
      </c>
      <c r="AG386" s="31">
        <v>1</v>
      </c>
      <c r="AH386" s="31">
        <v>1</v>
      </c>
      <c r="AI386" s="31">
        <v>6</v>
      </c>
      <c r="AJ386" s="31">
        <v>2</v>
      </c>
      <c r="AK386" s="31">
        <v>4</v>
      </c>
      <c r="AL386" s="31">
        <v>2</v>
      </c>
      <c r="AN386" s="31">
        <v>2</v>
      </c>
      <c r="AO386" s="31">
        <v>2</v>
      </c>
      <c r="AP386" s="31">
        <v>2</v>
      </c>
      <c r="AQ386" s="31">
        <v>2</v>
      </c>
      <c r="AR386" s="31">
        <v>2</v>
      </c>
      <c r="AS386" s="31">
        <v>2</v>
      </c>
      <c r="AT386" s="31">
        <v>2</v>
      </c>
      <c r="AU386" s="31">
        <v>2</v>
      </c>
      <c r="AW386" s="31">
        <v>2</v>
      </c>
      <c r="AX386" s="31">
        <v>2</v>
      </c>
      <c r="AY386" s="31">
        <v>2</v>
      </c>
      <c r="AZ386" s="31">
        <v>2</v>
      </c>
      <c r="BA386" s="31">
        <v>2</v>
      </c>
      <c r="BB386" s="31">
        <v>2</v>
      </c>
      <c r="BD386" s="31">
        <v>2</v>
      </c>
      <c r="BE386" s="31">
        <v>2</v>
      </c>
      <c r="BF386" s="31">
        <v>2</v>
      </c>
      <c r="BG386" s="31">
        <v>1</v>
      </c>
      <c r="BH386" s="31">
        <v>1</v>
      </c>
      <c r="BI386" s="31">
        <v>1</v>
      </c>
      <c r="BK386" s="31">
        <v>2</v>
      </c>
      <c r="BL386" s="31">
        <v>2</v>
      </c>
      <c r="BM386" s="31">
        <v>2</v>
      </c>
      <c r="BN386" s="31">
        <v>2</v>
      </c>
      <c r="BO386" s="31">
        <v>2</v>
      </c>
      <c r="BP386" s="31">
        <v>2</v>
      </c>
      <c r="BR386" s="31">
        <v>1</v>
      </c>
      <c r="BT386" s="31">
        <v>2</v>
      </c>
      <c r="BU386" s="31">
        <v>2</v>
      </c>
      <c r="BV386" s="31">
        <v>2</v>
      </c>
      <c r="BW386" s="31">
        <v>2</v>
      </c>
      <c r="BX386" s="31">
        <v>2</v>
      </c>
      <c r="BY386" s="31">
        <v>1</v>
      </c>
      <c r="BZ386" s="31">
        <v>2</v>
      </c>
      <c r="CA386" s="31">
        <v>2</v>
      </c>
      <c r="CD386" s="31">
        <v>1</v>
      </c>
      <c r="CH386" s="31">
        <v>1</v>
      </c>
      <c r="CM386" s="31">
        <v>25</v>
      </c>
      <c r="CN386" s="31">
        <v>23</v>
      </c>
      <c r="CO386" s="31">
        <v>19</v>
      </c>
      <c r="CP386" s="31">
        <v>17</v>
      </c>
      <c r="DA386" s="31">
        <v>4</v>
      </c>
      <c r="DF386" s="31">
        <v>4</v>
      </c>
      <c r="DG386" s="31">
        <v>4</v>
      </c>
      <c r="DH386" s="31">
        <v>4</v>
      </c>
      <c r="DI386" s="31">
        <v>4</v>
      </c>
      <c r="DJ386" s="31">
        <v>4</v>
      </c>
      <c r="DK386" s="31">
        <v>3</v>
      </c>
      <c r="DL386" s="31">
        <v>4</v>
      </c>
      <c r="DM386" s="31">
        <v>3</v>
      </c>
      <c r="DN386" s="31">
        <v>2</v>
      </c>
      <c r="DO386" s="31">
        <v>4</v>
      </c>
      <c r="DP386" s="31">
        <v>4</v>
      </c>
      <c r="DQ386" s="31">
        <v>4</v>
      </c>
      <c r="DR386" s="31">
        <v>44</v>
      </c>
      <c r="DS386" s="31">
        <v>4.7318305479984397E-2</v>
      </c>
      <c r="EW386" s="31">
        <v>2</v>
      </c>
      <c r="EX386" s="31">
        <v>2</v>
      </c>
      <c r="EY386" s="31">
        <v>2</v>
      </c>
      <c r="FB386" s="31">
        <v>1</v>
      </c>
      <c r="FC386" s="31">
        <v>1</v>
      </c>
      <c r="FK386" s="31">
        <v>2</v>
      </c>
      <c r="FL386" s="31">
        <v>2</v>
      </c>
      <c r="FM386" s="31">
        <v>2</v>
      </c>
      <c r="FN386" s="31">
        <v>2</v>
      </c>
      <c r="FO386" s="31">
        <v>2</v>
      </c>
      <c r="FP386" s="31">
        <v>2</v>
      </c>
      <c r="FQ386" s="31">
        <v>2</v>
      </c>
      <c r="FR386" s="31">
        <v>2</v>
      </c>
      <c r="FS386" s="31">
        <v>4</v>
      </c>
      <c r="FT386" s="31">
        <v>2</v>
      </c>
      <c r="FU386" s="31">
        <v>2</v>
      </c>
      <c r="FV386" s="31">
        <v>2</v>
      </c>
      <c r="FW386" s="31">
        <v>1</v>
      </c>
      <c r="FX386" s="31">
        <v>1</v>
      </c>
      <c r="FY386" s="31">
        <v>2</v>
      </c>
      <c r="GA386" s="31">
        <v>2</v>
      </c>
      <c r="GB386" s="31">
        <v>2</v>
      </c>
      <c r="GC386" s="31">
        <v>2</v>
      </c>
      <c r="GE386" s="31">
        <v>2</v>
      </c>
      <c r="GH386" s="31">
        <v>2</v>
      </c>
      <c r="GJ386" s="31">
        <v>2</v>
      </c>
      <c r="GL386" s="31">
        <v>1</v>
      </c>
      <c r="GM386" s="31">
        <v>42370</v>
      </c>
      <c r="GO386" s="31">
        <v>2</v>
      </c>
      <c r="GQ386" s="31">
        <v>2</v>
      </c>
      <c r="GS386" s="31">
        <v>2</v>
      </c>
      <c r="GU386" s="31">
        <v>2</v>
      </c>
      <c r="GW386" s="31">
        <v>2</v>
      </c>
      <c r="HB386" s="31" t="s">
        <v>355</v>
      </c>
      <c r="HM386" s="31">
        <v>2</v>
      </c>
      <c r="HP386" s="31">
        <v>2</v>
      </c>
      <c r="HQ386" s="31">
        <v>2</v>
      </c>
      <c r="HR386" s="31">
        <v>2</v>
      </c>
      <c r="HS386" s="31">
        <v>2</v>
      </c>
      <c r="HT386" s="31">
        <v>2</v>
      </c>
      <c r="HU386" s="31">
        <v>2</v>
      </c>
      <c r="HV386" s="31">
        <v>2</v>
      </c>
      <c r="HZ386" s="31">
        <v>2</v>
      </c>
      <c r="IA386" s="31">
        <v>2</v>
      </c>
      <c r="IB386" s="31">
        <v>2</v>
      </c>
      <c r="IC386" s="31">
        <v>2</v>
      </c>
      <c r="ID386" s="31">
        <v>2</v>
      </c>
      <c r="IE386" s="31">
        <v>2</v>
      </c>
      <c r="IF386" s="31">
        <v>2</v>
      </c>
      <c r="IJ386" s="31">
        <v>2</v>
      </c>
      <c r="IK386" s="31">
        <v>2</v>
      </c>
      <c r="IL386" s="31">
        <v>2</v>
      </c>
      <c r="IM386" s="31">
        <v>2</v>
      </c>
      <c r="IN386" s="31">
        <v>2</v>
      </c>
      <c r="IO386" s="31">
        <v>2</v>
      </c>
      <c r="IP386" s="31">
        <v>2</v>
      </c>
      <c r="IT386" s="31">
        <v>2</v>
      </c>
      <c r="IU386" s="31">
        <v>2</v>
      </c>
      <c r="IV386" s="31">
        <v>2</v>
      </c>
      <c r="IW386" s="31">
        <v>2</v>
      </c>
      <c r="IX386" s="31">
        <v>2</v>
      </c>
      <c r="IY386" s="31">
        <v>2</v>
      </c>
      <c r="IZ386" s="31">
        <v>2</v>
      </c>
      <c r="JD386" s="31">
        <v>2</v>
      </c>
      <c r="JE386" s="31">
        <v>2</v>
      </c>
      <c r="JF386" s="31">
        <v>2</v>
      </c>
      <c r="JG386" s="31">
        <v>2</v>
      </c>
      <c r="JH386" s="31">
        <v>2</v>
      </c>
      <c r="JI386" s="31">
        <v>2</v>
      </c>
      <c r="JJ386" s="31">
        <v>2</v>
      </c>
      <c r="JN386" s="31" t="s">
        <v>1432</v>
      </c>
      <c r="JZ386" s="31">
        <v>2</v>
      </c>
      <c r="KA386" s="31" t="s">
        <v>1990</v>
      </c>
      <c r="KB386" s="31">
        <v>67</v>
      </c>
      <c r="KC386" s="31">
        <v>2</v>
      </c>
      <c r="KD386" s="31" t="s">
        <v>1647</v>
      </c>
      <c r="KE386" s="31">
        <v>97</v>
      </c>
      <c r="LC386" s="31">
        <v>2</v>
      </c>
      <c r="LE386" s="31" t="s">
        <v>1991</v>
      </c>
      <c r="LF386" s="31">
        <v>2</v>
      </c>
      <c r="LG386" s="31">
        <v>2</v>
      </c>
      <c r="LH386" s="31">
        <v>1</v>
      </c>
      <c r="LI386" s="31">
        <v>2</v>
      </c>
      <c r="LK386" s="31">
        <v>2</v>
      </c>
      <c r="LM386" s="31">
        <v>2</v>
      </c>
      <c r="LO386" s="31">
        <v>2</v>
      </c>
      <c r="LQ386" s="31">
        <v>2</v>
      </c>
      <c r="LS386" s="31">
        <v>2</v>
      </c>
      <c r="LU386" s="31">
        <v>2</v>
      </c>
      <c r="LW386" s="31">
        <v>2</v>
      </c>
      <c r="LY386" s="31">
        <v>2</v>
      </c>
      <c r="MA386" s="31">
        <v>2</v>
      </c>
      <c r="MC386" s="31">
        <v>2</v>
      </c>
      <c r="ME386" s="31">
        <v>2</v>
      </c>
      <c r="MG386" s="31">
        <v>2</v>
      </c>
      <c r="MI386" s="31">
        <v>2</v>
      </c>
      <c r="MK386" s="31">
        <v>2</v>
      </c>
      <c r="MM386" s="31">
        <v>2</v>
      </c>
      <c r="MO386" s="31">
        <v>2</v>
      </c>
      <c r="MQ386" s="31">
        <v>2</v>
      </c>
      <c r="MS386" s="31">
        <v>2</v>
      </c>
      <c r="MU386" s="31">
        <v>2</v>
      </c>
      <c r="MW386" s="31">
        <v>2</v>
      </c>
      <c r="MY386" s="31" t="s">
        <v>355</v>
      </c>
      <c r="NA386" s="31">
        <v>2</v>
      </c>
      <c r="NC386" s="31">
        <v>2</v>
      </c>
      <c r="NE386" s="31">
        <v>2</v>
      </c>
      <c r="NG386" s="31">
        <v>2</v>
      </c>
      <c r="NI386" s="31">
        <v>2</v>
      </c>
      <c r="NK386" s="31">
        <v>2</v>
      </c>
      <c r="NM386" s="31">
        <v>1</v>
      </c>
      <c r="NO386" s="31">
        <v>2</v>
      </c>
      <c r="NQ386" s="31">
        <v>2</v>
      </c>
      <c r="NS386" s="31">
        <v>2</v>
      </c>
      <c r="NU386" s="31">
        <v>2</v>
      </c>
      <c r="NW386" s="31">
        <v>2</v>
      </c>
      <c r="NY386" s="31">
        <v>2</v>
      </c>
      <c r="OA386" s="31">
        <v>2</v>
      </c>
      <c r="OC386" s="31">
        <v>2</v>
      </c>
      <c r="OE386" s="31">
        <v>2</v>
      </c>
      <c r="OG386" s="31">
        <v>2</v>
      </c>
      <c r="OI386" s="31">
        <v>2</v>
      </c>
      <c r="OK386" s="31">
        <v>2</v>
      </c>
      <c r="OM386" s="31">
        <v>2</v>
      </c>
      <c r="OO386" s="31">
        <v>2</v>
      </c>
      <c r="OQ386" s="31" t="s">
        <v>355</v>
      </c>
      <c r="OS386" s="31">
        <v>2</v>
      </c>
      <c r="OU386" s="31">
        <v>2</v>
      </c>
      <c r="OW386" s="31">
        <v>2</v>
      </c>
      <c r="OY386" s="31">
        <v>2</v>
      </c>
      <c r="PA386" s="31">
        <v>2</v>
      </c>
      <c r="PC386" s="31">
        <v>2</v>
      </c>
      <c r="PE386" s="31">
        <v>2</v>
      </c>
      <c r="PG386" s="31">
        <v>2</v>
      </c>
      <c r="PI386" s="31">
        <v>2</v>
      </c>
      <c r="PK386" s="31">
        <v>2</v>
      </c>
      <c r="PM386" s="31">
        <v>2</v>
      </c>
      <c r="PO386" s="31">
        <v>2</v>
      </c>
      <c r="PQ386" s="31">
        <v>2</v>
      </c>
      <c r="PS386" s="31">
        <v>2</v>
      </c>
      <c r="PU386" s="31">
        <v>2</v>
      </c>
      <c r="PW386" s="31">
        <v>2</v>
      </c>
      <c r="PY386" s="31">
        <v>2</v>
      </c>
      <c r="QA386" s="31">
        <v>2</v>
      </c>
      <c r="QC386" s="31">
        <v>2</v>
      </c>
      <c r="QE386" s="31">
        <v>2</v>
      </c>
      <c r="QG386" s="31">
        <v>2</v>
      </c>
      <c r="QI386" s="31" t="s">
        <v>355</v>
      </c>
      <c r="QK386" s="31">
        <v>2</v>
      </c>
      <c r="QL386" s="31">
        <v>2</v>
      </c>
      <c r="QM386" s="31">
        <v>2</v>
      </c>
      <c r="QN386" s="31">
        <v>2</v>
      </c>
      <c r="QO386" s="31">
        <v>2</v>
      </c>
      <c r="QP386" s="31">
        <v>2</v>
      </c>
      <c r="QQ386" s="31">
        <v>2</v>
      </c>
      <c r="QR386" s="31">
        <v>2</v>
      </c>
      <c r="QS386" s="31">
        <v>2</v>
      </c>
      <c r="QT386" s="31">
        <v>2</v>
      </c>
      <c r="QU386" s="31">
        <v>2</v>
      </c>
      <c r="QV386" s="31">
        <v>2</v>
      </c>
      <c r="QW386" s="31">
        <v>2</v>
      </c>
      <c r="QX386" s="31">
        <v>2</v>
      </c>
      <c r="QY386" s="31">
        <v>2</v>
      </c>
      <c r="QZ386" s="31">
        <v>2</v>
      </c>
      <c r="RA386" s="31">
        <v>2</v>
      </c>
      <c r="RB386" s="31">
        <v>2</v>
      </c>
      <c r="RC386" s="31">
        <v>2</v>
      </c>
      <c r="RD386" s="31">
        <v>2</v>
      </c>
      <c r="RE386" s="31">
        <v>2</v>
      </c>
      <c r="RF386" s="31">
        <v>2</v>
      </c>
      <c r="RG386" s="31">
        <v>2</v>
      </c>
      <c r="RH386" s="31">
        <v>2</v>
      </c>
      <c r="RI386" s="31">
        <v>2</v>
      </c>
      <c r="RJ386" s="31">
        <v>2</v>
      </c>
      <c r="RK386" s="31">
        <v>2</v>
      </c>
      <c r="RL386" s="31">
        <v>2</v>
      </c>
      <c r="RM386" s="31">
        <v>1</v>
      </c>
      <c r="RN386" s="31">
        <v>1</v>
      </c>
      <c r="RO386" s="31">
        <v>2</v>
      </c>
      <c r="RP386" s="31">
        <v>2</v>
      </c>
      <c r="RQ386" s="31">
        <v>2</v>
      </c>
      <c r="RR386" s="31">
        <v>2</v>
      </c>
      <c r="RS386" s="31">
        <v>2</v>
      </c>
      <c r="RT386" s="31" t="s">
        <v>1668</v>
      </c>
      <c r="RU386" s="31" t="s">
        <v>1900</v>
      </c>
      <c r="RW386" s="31" t="s">
        <v>1992</v>
      </c>
      <c r="RX386" s="31">
        <v>5</v>
      </c>
      <c r="RY386" s="31">
        <v>2</v>
      </c>
      <c r="RZ386" s="31">
        <v>2</v>
      </c>
      <c r="SA386" s="31">
        <v>2</v>
      </c>
      <c r="SB386" s="31">
        <v>2</v>
      </c>
      <c r="SC386" s="31">
        <v>2</v>
      </c>
      <c r="SD386" s="31">
        <v>5</v>
      </c>
      <c r="SE386" s="31">
        <v>2</v>
      </c>
      <c r="SF386" s="31">
        <v>2</v>
      </c>
      <c r="SG386" s="31">
        <v>2</v>
      </c>
      <c r="SH386" s="31">
        <v>2</v>
      </c>
      <c r="SI386" s="31">
        <v>2</v>
      </c>
      <c r="SJ386" s="31">
        <v>2</v>
      </c>
      <c r="SK386" s="31">
        <v>2</v>
      </c>
      <c r="SL386" s="31">
        <v>2</v>
      </c>
      <c r="SM386" s="31" t="s">
        <v>1674</v>
      </c>
      <c r="SO386" s="31">
        <v>2</v>
      </c>
      <c r="SP386" s="31">
        <v>2</v>
      </c>
      <c r="SQ386" s="31">
        <v>2</v>
      </c>
      <c r="SR386" s="31">
        <v>1</v>
      </c>
      <c r="SS386" s="31">
        <v>2</v>
      </c>
      <c r="ST386" s="31">
        <v>2</v>
      </c>
      <c r="SU386" s="31">
        <v>2</v>
      </c>
      <c r="SV386" s="31">
        <v>2</v>
      </c>
      <c r="SW386" s="31" t="s">
        <v>1442</v>
      </c>
      <c r="SX386" s="31">
        <v>60</v>
      </c>
      <c r="SZ386" s="31">
        <v>2</v>
      </c>
      <c r="TA386" s="31">
        <v>2</v>
      </c>
      <c r="TB386" s="31">
        <v>2</v>
      </c>
      <c r="TC386" s="31">
        <v>2</v>
      </c>
      <c r="TD386" s="31">
        <v>2</v>
      </c>
      <c r="TE386" s="31">
        <v>1</v>
      </c>
      <c r="TF386" s="31">
        <v>1</v>
      </c>
      <c r="TG386" s="31">
        <v>2</v>
      </c>
      <c r="TH386" s="31" t="s">
        <v>1442</v>
      </c>
      <c r="TJ386" s="31" t="s">
        <v>1674</v>
      </c>
      <c r="TK386" s="31" t="s">
        <v>1442</v>
      </c>
      <c r="TL386" s="31" t="s">
        <v>1442</v>
      </c>
      <c r="TQ386" s="31">
        <v>72</v>
      </c>
      <c r="TS386" s="31">
        <v>2</v>
      </c>
      <c r="TT386" s="31">
        <v>2</v>
      </c>
      <c r="TU386" s="31">
        <v>2</v>
      </c>
      <c r="TV386" s="31">
        <v>2</v>
      </c>
      <c r="TW386" s="31">
        <v>2</v>
      </c>
      <c r="TX386" s="31">
        <v>2</v>
      </c>
      <c r="TY386" s="31">
        <v>2</v>
      </c>
      <c r="TZ386" s="31">
        <v>1</v>
      </c>
      <c r="UA386" s="31">
        <v>1</v>
      </c>
    </row>
    <row r="387" spans="1:547" s="31" customFormat="1" ht="13.5" customHeight="1">
      <c r="A387" s="31">
        <f t="shared" si="5"/>
        <v>385</v>
      </c>
      <c r="B387" s="31">
        <v>386</v>
      </c>
      <c r="C387" s="31">
        <v>43</v>
      </c>
      <c r="D387" s="31" t="s">
        <v>1543</v>
      </c>
      <c r="E387" s="31" t="s">
        <v>1993</v>
      </c>
      <c r="H387" s="31">
        <v>42530</v>
      </c>
      <c r="I387" s="31">
        <v>26683</v>
      </c>
      <c r="J387" s="31">
        <v>1</v>
      </c>
      <c r="K387" s="31">
        <v>1</v>
      </c>
      <c r="L387" s="31">
        <v>5</v>
      </c>
      <c r="M387" s="31">
        <v>2</v>
      </c>
      <c r="R387" s="31">
        <v>42248</v>
      </c>
      <c r="S387" s="31">
        <v>42370</v>
      </c>
      <c r="T387" s="31">
        <v>42430</v>
      </c>
      <c r="W387" s="31">
        <v>1</v>
      </c>
      <c r="X387" s="31">
        <v>2</v>
      </c>
      <c r="Y387" s="31">
        <v>2</v>
      </c>
      <c r="Z387" s="31">
        <v>2</v>
      </c>
      <c r="AA387" s="31">
        <v>2</v>
      </c>
      <c r="AB387" s="31">
        <v>2</v>
      </c>
      <c r="AC387" s="31">
        <v>2</v>
      </c>
      <c r="AD387" s="31">
        <v>2</v>
      </c>
      <c r="AE387" s="31">
        <v>3</v>
      </c>
      <c r="AF387" s="31">
        <v>1</v>
      </c>
      <c r="AG387" s="31">
        <v>1</v>
      </c>
      <c r="AH387" s="31">
        <v>2</v>
      </c>
      <c r="AI387" s="31">
        <v>6</v>
      </c>
      <c r="AJ387" s="31">
        <v>2</v>
      </c>
      <c r="AK387" s="31">
        <v>4</v>
      </c>
      <c r="AL387" s="31">
        <v>2</v>
      </c>
      <c r="AN387" s="31">
        <v>2</v>
      </c>
      <c r="AO387" s="31">
        <v>2</v>
      </c>
      <c r="AP387" s="31">
        <v>2</v>
      </c>
      <c r="AQ387" s="31">
        <v>2</v>
      </c>
      <c r="AR387" s="31">
        <v>2</v>
      </c>
      <c r="AS387" s="31">
        <v>2</v>
      </c>
      <c r="AT387" s="31">
        <v>2</v>
      </c>
      <c r="AU387" s="31">
        <v>2</v>
      </c>
      <c r="AW387" s="31">
        <v>1</v>
      </c>
      <c r="AX387" s="31">
        <v>2</v>
      </c>
      <c r="AY387" s="31">
        <v>2</v>
      </c>
      <c r="AZ387" s="31">
        <v>2</v>
      </c>
      <c r="BA387" s="31">
        <v>1</v>
      </c>
      <c r="BB387" s="31">
        <v>2</v>
      </c>
      <c r="BD387" s="31">
        <v>2</v>
      </c>
      <c r="BE387" s="31">
        <v>1</v>
      </c>
      <c r="BF387" s="31">
        <v>2</v>
      </c>
      <c r="BG387" s="31">
        <v>1</v>
      </c>
      <c r="BH387" s="31">
        <v>1</v>
      </c>
      <c r="BI387" s="31">
        <v>2</v>
      </c>
      <c r="BK387" s="31">
        <v>2</v>
      </c>
      <c r="BL387" s="31">
        <v>2</v>
      </c>
      <c r="BM387" s="31">
        <v>2</v>
      </c>
      <c r="BN387" s="31">
        <v>2</v>
      </c>
      <c r="BO387" s="31">
        <v>2</v>
      </c>
      <c r="BP387" s="31">
        <v>2</v>
      </c>
      <c r="BQ387" s="31">
        <v>2</v>
      </c>
      <c r="BT387" s="31">
        <v>2</v>
      </c>
      <c r="BU387" s="31">
        <v>2</v>
      </c>
      <c r="BV387" s="31">
        <v>2</v>
      </c>
      <c r="BW387" s="31">
        <v>2</v>
      </c>
      <c r="BX387" s="31">
        <v>2</v>
      </c>
      <c r="BY387" s="31">
        <v>1</v>
      </c>
      <c r="BZ387" s="31">
        <v>2</v>
      </c>
      <c r="CA387" s="31">
        <v>2</v>
      </c>
      <c r="CD387" s="31">
        <v>1</v>
      </c>
      <c r="CH387" s="31">
        <v>1</v>
      </c>
      <c r="CM387" s="31">
        <v>23</v>
      </c>
      <c r="CN387" s="31">
        <v>26</v>
      </c>
      <c r="CO387" s="31">
        <v>17</v>
      </c>
      <c r="CP387" s="31">
        <v>19</v>
      </c>
      <c r="DA387" s="31">
        <v>4</v>
      </c>
      <c r="DF387" s="31">
        <v>4</v>
      </c>
      <c r="DG387" s="31">
        <v>4</v>
      </c>
      <c r="DH387" s="31">
        <v>4</v>
      </c>
      <c r="DI387" s="31">
        <v>4</v>
      </c>
      <c r="DJ387" s="31">
        <v>4</v>
      </c>
      <c r="DK387" s="31">
        <v>3</v>
      </c>
      <c r="DL387" s="31">
        <v>4</v>
      </c>
      <c r="DM387" s="31">
        <v>3</v>
      </c>
      <c r="DN387" s="31">
        <v>2</v>
      </c>
      <c r="DO387" s="31">
        <v>4</v>
      </c>
      <c r="DP387" s="31">
        <v>4</v>
      </c>
      <c r="DQ387" s="31">
        <v>4</v>
      </c>
      <c r="DR387" s="31">
        <v>44</v>
      </c>
      <c r="DS387" s="31">
        <v>0.43173758865248202</v>
      </c>
      <c r="DT387" s="31">
        <v>91</v>
      </c>
      <c r="DU387" s="31">
        <v>20</v>
      </c>
      <c r="DV387" s="31">
        <v>180</v>
      </c>
      <c r="DW387" s="31" t="s">
        <v>1545</v>
      </c>
      <c r="DX387" s="31">
        <v>3.85</v>
      </c>
      <c r="DY387" s="31">
        <v>3.6</v>
      </c>
      <c r="DZ387" s="31">
        <v>5.4</v>
      </c>
      <c r="EA387" s="31" t="s">
        <v>1558</v>
      </c>
      <c r="EB387" s="31">
        <v>0.57999999999999896</v>
      </c>
      <c r="EC387" s="31">
        <v>0.5</v>
      </c>
      <c r="ED387" s="31">
        <v>1</v>
      </c>
      <c r="EE387" s="31" t="s">
        <v>1546</v>
      </c>
      <c r="EF387" s="31">
        <v>204</v>
      </c>
      <c r="EG387" s="31">
        <v>0</v>
      </c>
      <c r="EH387" s="31">
        <v>200</v>
      </c>
      <c r="EI387" s="31" t="s">
        <v>1546</v>
      </c>
      <c r="EJ387" s="31">
        <v>58</v>
      </c>
      <c r="EK387" s="31">
        <v>65</v>
      </c>
      <c r="EM387" s="31" t="s">
        <v>1546</v>
      </c>
      <c r="EV387" s="31">
        <v>1</v>
      </c>
      <c r="EW387" s="31">
        <v>2</v>
      </c>
      <c r="EX387" s="31">
        <v>2</v>
      </c>
      <c r="EY387" s="31">
        <v>2</v>
      </c>
      <c r="FC387" s="31">
        <v>1</v>
      </c>
      <c r="FD387" s="31">
        <v>94</v>
      </c>
      <c r="FE387" s="31">
        <v>102</v>
      </c>
      <c r="FF387" s="31">
        <v>1.21</v>
      </c>
      <c r="FG387" s="31">
        <v>0.74</v>
      </c>
      <c r="FI387" s="31">
        <v>96.5</v>
      </c>
      <c r="FJ387" s="31">
        <v>0.1</v>
      </c>
      <c r="FK387" s="31">
        <v>2</v>
      </c>
      <c r="FL387" s="31">
        <v>2</v>
      </c>
      <c r="FM387" s="31">
        <v>2</v>
      </c>
      <c r="FN387" s="31">
        <v>2</v>
      </c>
      <c r="FO387" s="31">
        <v>2</v>
      </c>
      <c r="FP387" s="31">
        <v>2</v>
      </c>
      <c r="FQ387" s="31">
        <v>2</v>
      </c>
      <c r="FR387" s="31">
        <v>2</v>
      </c>
      <c r="FS387" s="31">
        <v>4</v>
      </c>
      <c r="FT387" s="31">
        <v>2</v>
      </c>
      <c r="FU387" s="31">
        <v>2</v>
      </c>
      <c r="FV387" s="31">
        <v>2</v>
      </c>
      <c r="FW387" s="31">
        <v>1</v>
      </c>
      <c r="FX387" s="31">
        <v>1</v>
      </c>
      <c r="FY387" s="31">
        <v>2</v>
      </c>
      <c r="GA387" s="31">
        <v>2</v>
      </c>
      <c r="GB387" s="31">
        <v>2</v>
      </c>
      <c r="GC387" s="31">
        <v>1</v>
      </c>
      <c r="GD387" s="31">
        <v>1988</v>
      </c>
      <c r="GE387" s="31">
        <v>2</v>
      </c>
      <c r="GG387" s="31">
        <v>1</v>
      </c>
      <c r="GH387" s="31">
        <v>2</v>
      </c>
      <c r="GJ387" s="31">
        <v>2</v>
      </c>
      <c r="GL387" s="31">
        <v>1</v>
      </c>
      <c r="GM387" s="31">
        <v>42430</v>
      </c>
      <c r="GO387" s="31">
        <v>2</v>
      </c>
      <c r="GQ387" s="31">
        <v>2</v>
      </c>
      <c r="GS387" s="31">
        <v>2</v>
      </c>
      <c r="GU387" s="31">
        <v>2</v>
      </c>
      <c r="GW387" s="31">
        <v>2</v>
      </c>
      <c r="HA387" s="31">
        <v>2</v>
      </c>
      <c r="HB387" s="31" t="s">
        <v>355</v>
      </c>
      <c r="HM387" s="31">
        <v>2</v>
      </c>
      <c r="HP387" s="31">
        <v>2</v>
      </c>
      <c r="HQ387" s="31">
        <v>2</v>
      </c>
      <c r="HR387" s="31">
        <v>2</v>
      </c>
      <c r="HS387" s="31">
        <v>2</v>
      </c>
      <c r="HT387" s="31">
        <v>2</v>
      </c>
      <c r="HU387" s="31">
        <v>2</v>
      </c>
      <c r="HV387" s="31">
        <v>2</v>
      </c>
      <c r="HZ387" s="31">
        <v>2</v>
      </c>
      <c r="IA387" s="31">
        <v>2</v>
      </c>
      <c r="IB387" s="31">
        <v>2</v>
      </c>
      <c r="IC387" s="31">
        <v>2</v>
      </c>
      <c r="ID387" s="31">
        <v>2</v>
      </c>
      <c r="IE387" s="31">
        <v>2</v>
      </c>
      <c r="IF387" s="31">
        <v>2</v>
      </c>
      <c r="IJ387" s="31">
        <v>2</v>
      </c>
      <c r="IK387" s="31">
        <v>2</v>
      </c>
      <c r="IL387" s="31">
        <v>2</v>
      </c>
      <c r="IM387" s="31">
        <v>2</v>
      </c>
      <c r="IN387" s="31">
        <v>2</v>
      </c>
      <c r="IO387" s="31">
        <v>2</v>
      </c>
      <c r="IP387" s="31">
        <v>2</v>
      </c>
      <c r="IT387" s="31">
        <v>2</v>
      </c>
      <c r="IU387" s="31">
        <v>2</v>
      </c>
      <c r="IV387" s="31">
        <v>2</v>
      </c>
      <c r="IW387" s="31">
        <v>2</v>
      </c>
      <c r="IX387" s="31">
        <v>2</v>
      </c>
      <c r="IY387" s="31">
        <v>2</v>
      </c>
      <c r="IZ387" s="31">
        <v>2</v>
      </c>
      <c r="JD387" s="31">
        <v>2</v>
      </c>
      <c r="JE387" s="31">
        <v>2</v>
      </c>
      <c r="JF387" s="31">
        <v>2</v>
      </c>
      <c r="JG387" s="31">
        <v>2</v>
      </c>
      <c r="JH387" s="31">
        <v>2</v>
      </c>
      <c r="JI387" s="31">
        <v>2</v>
      </c>
      <c r="JJ387" s="31">
        <v>2</v>
      </c>
      <c r="JZ387" s="31">
        <v>1</v>
      </c>
      <c r="KC387" s="31">
        <v>1</v>
      </c>
      <c r="LA387" s="31" t="s">
        <v>1994</v>
      </c>
      <c r="LB387" s="31" t="s">
        <v>1994</v>
      </c>
      <c r="LC387" s="31">
        <v>2</v>
      </c>
      <c r="LE387" s="31" t="s">
        <v>1994</v>
      </c>
      <c r="LF387" s="31">
        <v>2</v>
      </c>
      <c r="LG387" s="31">
        <v>2</v>
      </c>
      <c r="LH387" s="31">
        <v>2</v>
      </c>
      <c r="LI387" s="31">
        <v>2</v>
      </c>
      <c r="LK387" s="31">
        <v>2</v>
      </c>
      <c r="LM387" s="31">
        <v>2</v>
      </c>
      <c r="LO387" s="31">
        <v>2</v>
      </c>
      <c r="LQ387" s="31">
        <v>2</v>
      </c>
      <c r="LS387" s="31">
        <v>2</v>
      </c>
      <c r="LU387" s="31">
        <v>2</v>
      </c>
      <c r="LW387" s="31">
        <v>2</v>
      </c>
      <c r="LY387" s="31">
        <v>2</v>
      </c>
      <c r="MA387" s="31">
        <v>2</v>
      </c>
      <c r="MC387" s="31">
        <v>2</v>
      </c>
      <c r="ME387" s="31">
        <v>2</v>
      </c>
      <c r="MG387" s="31">
        <v>2</v>
      </c>
      <c r="MI387" s="31">
        <v>2</v>
      </c>
      <c r="MK387" s="31">
        <v>2</v>
      </c>
      <c r="MM387" s="31">
        <v>2</v>
      </c>
      <c r="MO387" s="31">
        <v>2</v>
      </c>
      <c r="MQ387" s="31">
        <v>2</v>
      </c>
      <c r="MS387" s="31">
        <v>2</v>
      </c>
      <c r="MU387" s="31">
        <v>2</v>
      </c>
      <c r="MW387" s="31">
        <v>2</v>
      </c>
      <c r="MY387" s="31" t="s">
        <v>355</v>
      </c>
      <c r="NA387" s="31">
        <v>2</v>
      </c>
      <c r="NC387" s="31">
        <v>2</v>
      </c>
      <c r="NE387" s="31">
        <v>2</v>
      </c>
      <c r="NG387" s="31">
        <v>2</v>
      </c>
      <c r="NI387" s="31">
        <v>2</v>
      </c>
      <c r="NK387" s="31">
        <v>2</v>
      </c>
      <c r="NM387" s="31">
        <v>2</v>
      </c>
      <c r="NO387" s="31">
        <v>2</v>
      </c>
      <c r="NQ387" s="31">
        <v>2</v>
      </c>
      <c r="NS387" s="31">
        <v>2</v>
      </c>
      <c r="NU387" s="31">
        <v>2</v>
      </c>
      <c r="NW387" s="31">
        <v>2</v>
      </c>
      <c r="NY387" s="31">
        <v>2</v>
      </c>
      <c r="OA387" s="31">
        <v>2</v>
      </c>
      <c r="OC387" s="31">
        <v>2</v>
      </c>
      <c r="OE387" s="31">
        <v>2</v>
      </c>
      <c r="OG387" s="31">
        <v>2</v>
      </c>
      <c r="OI387" s="31">
        <v>2</v>
      </c>
      <c r="OK387" s="31">
        <v>2</v>
      </c>
      <c r="OM387" s="31">
        <v>2</v>
      </c>
      <c r="OO387" s="31">
        <v>2</v>
      </c>
      <c r="OQ387" s="31" t="s">
        <v>355</v>
      </c>
      <c r="OS387" s="31">
        <v>2</v>
      </c>
      <c r="OU387" s="31">
        <v>2</v>
      </c>
      <c r="OW387" s="31">
        <v>2</v>
      </c>
      <c r="OY387" s="31">
        <v>2</v>
      </c>
      <c r="PA387" s="31">
        <v>2</v>
      </c>
      <c r="PC387" s="31">
        <v>2</v>
      </c>
      <c r="PE387" s="31">
        <v>2</v>
      </c>
      <c r="PG387" s="31">
        <v>2</v>
      </c>
      <c r="PI387" s="31">
        <v>2</v>
      </c>
      <c r="PK387" s="31">
        <v>2</v>
      </c>
      <c r="PM387" s="31">
        <v>2</v>
      </c>
      <c r="PO387" s="31">
        <v>2</v>
      </c>
      <c r="PQ387" s="31">
        <v>2</v>
      </c>
      <c r="PS387" s="31">
        <v>2</v>
      </c>
      <c r="PU387" s="31">
        <v>2</v>
      </c>
      <c r="PW387" s="31">
        <v>2</v>
      </c>
      <c r="PY387" s="31">
        <v>2</v>
      </c>
      <c r="QA387" s="31">
        <v>2</v>
      </c>
      <c r="QC387" s="31">
        <v>2</v>
      </c>
      <c r="QE387" s="31">
        <v>2</v>
      </c>
      <c r="QG387" s="31">
        <v>2</v>
      </c>
      <c r="QI387" s="31" t="s">
        <v>355</v>
      </c>
      <c r="QK387" s="31">
        <v>1</v>
      </c>
      <c r="QL387" s="31">
        <v>2</v>
      </c>
      <c r="QM387" s="31">
        <v>2</v>
      </c>
      <c r="QN387" s="31">
        <v>2</v>
      </c>
      <c r="QO387" s="31">
        <v>2</v>
      </c>
      <c r="QP387" s="31">
        <v>2</v>
      </c>
      <c r="QQ387" s="31">
        <v>2</v>
      </c>
      <c r="QR387" s="31">
        <v>2</v>
      </c>
      <c r="QS387" s="31">
        <v>2</v>
      </c>
      <c r="QT387" s="31">
        <v>2</v>
      </c>
      <c r="QU387" s="31">
        <v>2</v>
      </c>
      <c r="QV387" s="31">
        <v>2</v>
      </c>
      <c r="QW387" s="31">
        <v>2</v>
      </c>
      <c r="QX387" s="31">
        <v>2</v>
      </c>
      <c r="QY387" s="31">
        <v>2</v>
      </c>
      <c r="QZ387" s="31">
        <v>2</v>
      </c>
      <c r="RA387" s="31">
        <v>2</v>
      </c>
      <c r="RB387" s="31">
        <v>2</v>
      </c>
      <c r="RC387" s="31">
        <v>2</v>
      </c>
      <c r="RD387" s="31">
        <v>2</v>
      </c>
      <c r="RE387" s="31">
        <v>2</v>
      </c>
      <c r="RF387" s="31">
        <v>2</v>
      </c>
      <c r="RG387" s="31">
        <v>2</v>
      </c>
      <c r="RH387" s="31">
        <v>1</v>
      </c>
      <c r="RI387" s="31">
        <v>2</v>
      </c>
      <c r="RJ387" s="31">
        <v>2</v>
      </c>
      <c r="RK387" s="31">
        <v>2</v>
      </c>
      <c r="RL387" s="31">
        <v>2</v>
      </c>
      <c r="RM387" s="31">
        <v>2</v>
      </c>
      <c r="RN387" s="31">
        <v>2</v>
      </c>
      <c r="RO387" s="31">
        <v>2</v>
      </c>
      <c r="RP387" s="31">
        <v>2</v>
      </c>
      <c r="RQ387" s="31">
        <v>2</v>
      </c>
      <c r="RR387" s="31">
        <v>2</v>
      </c>
      <c r="RS387" s="31">
        <v>2</v>
      </c>
      <c r="RT387" s="31" t="s">
        <v>1995</v>
      </c>
      <c r="RU387" s="31" t="s">
        <v>1996</v>
      </c>
      <c r="RX387" s="31">
        <v>4</v>
      </c>
      <c r="RY387" s="31">
        <v>2</v>
      </c>
      <c r="RZ387" s="31">
        <v>2</v>
      </c>
      <c r="SA387" s="31">
        <v>2</v>
      </c>
      <c r="SB387" s="31">
        <v>2</v>
      </c>
      <c r="SC387" s="31">
        <v>2</v>
      </c>
      <c r="SD387" s="31">
        <v>4</v>
      </c>
      <c r="SE387" s="31">
        <v>2</v>
      </c>
      <c r="SF387" s="31">
        <v>2</v>
      </c>
      <c r="SG387" s="31">
        <v>2</v>
      </c>
      <c r="SH387" s="31">
        <v>2</v>
      </c>
      <c r="SI387" s="31">
        <v>2</v>
      </c>
      <c r="SJ387" s="31">
        <v>2</v>
      </c>
      <c r="SK387" s="31">
        <v>2</v>
      </c>
      <c r="SL387" s="31">
        <v>2</v>
      </c>
      <c r="SM387" s="31" t="s">
        <v>1550</v>
      </c>
      <c r="SO387" s="31">
        <v>2</v>
      </c>
      <c r="SP387" s="31">
        <v>2</v>
      </c>
      <c r="SQ387" s="31">
        <v>2</v>
      </c>
      <c r="SR387" s="31">
        <v>2</v>
      </c>
      <c r="SS387" s="31">
        <v>2</v>
      </c>
      <c r="ST387" s="31">
        <v>2</v>
      </c>
      <c r="SU387" s="31">
        <v>2</v>
      </c>
      <c r="SV387" s="31">
        <v>2</v>
      </c>
      <c r="SW387" s="31" t="s">
        <v>1576</v>
      </c>
      <c r="SX387" s="31">
        <v>1</v>
      </c>
      <c r="SZ387" s="31">
        <v>2</v>
      </c>
      <c r="TA387" s="31">
        <v>2</v>
      </c>
      <c r="TB387" s="31">
        <v>1</v>
      </c>
      <c r="TC387" s="31">
        <v>2</v>
      </c>
      <c r="TD387" s="31">
        <v>2</v>
      </c>
      <c r="TE387" s="31">
        <v>2</v>
      </c>
      <c r="TF387" s="31">
        <v>2</v>
      </c>
      <c r="TG387" s="31">
        <v>1</v>
      </c>
      <c r="TH387" s="31" t="s">
        <v>1430</v>
      </c>
      <c r="TJ387" s="31" t="s">
        <v>1550</v>
      </c>
      <c r="TK387" s="31" t="s">
        <v>1576</v>
      </c>
      <c r="TL387" s="31" t="s">
        <v>1430</v>
      </c>
      <c r="TQ387" s="31">
        <v>2</v>
      </c>
      <c r="TS387" s="31">
        <v>2</v>
      </c>
      <c r="TT387" s="31">
        <v>2</v>
      </c>
      <c r="TU387" s="31">
        <v>2</v>
      </c>
      <c r="TV387" s="31">
        <v>2</v>
      </c>
      <c r="TW387" s="31">
        <v>2</v>
      </c>
      <c r="TX387" s="31">
        <v>2</v>
      </c>
      <c r="TY387" s="31">
        <v>1</v>
      </c>
      <c r="TZ387" s="31">
        <v>1</v>
      </c>
      <c r="UA387" s="31">
        <v>1</v>
      </c>
    </row>
    <row r="388" spans="1:547" s="31" customFormat="1" ht="13.5" customHeight="1">
      <c r="A388" s="31">
        <f t="shared" si="5"/>
        <v>386</v>
      </c>
      <c r="B388" s="31">
        <v>387</v>
      </c>
      <c r="C388" s="31">
        <v>44</v>
      </c>
      <c r="D388" s="31" t="s">
        <v>1543</v>
      </c>
      <c r="E388" s="31" t="s">
        <v>1997</v>
      </c>
      <c r="H388" s="31">
        <v>42545</v>
      </c>
      <c r="I388" s="31">
        <v>15449</v>
      </c>
      <c r="J388" s="31">
        <v>1</v>
      </c>
      <c r="K388" s="31">
        <v>1</v>
      </c>
      <c r="L388" s="31">
        <v>2</v>
      </c>
      <c r="M388" s="31">
        <v>1</v>
      </c>
      <c r="N388" s="31">
        <v>2</v>
      </c>
      <c r="O388" s="31">
        <v>1</v>
      </c>
      <c r="P388" s="31">
        <v>2</v>
      </c>
      <c r="Q388" s="31">
        <v>1</v>
      </c>
      <c r="R388" s="31">
        <v>42156</v>
      </c>
      <c r="S388" s="31">
        <v>42248</v>
      </c>
      <c r="T388" s="31">
        <v>42522</v>
      </c>
      <c r="W388" s="31">
        <v>1</v>
      </c>
      <c r="X388" s="31">
        <v>2</v>
      </c>
      <c r="Y388" s="31">
        <v>2</v>
      </c>
      <c r="Z388" s="31">
        <v>2</v>
      </c>
      <c r="AA388" s="31">
        <v>2</v>
      </c>
      <c r="AB388" s="31">
        <v>2</v>
      </c>
      <c r="AC388" s="31">
        <v>2</v>
      </c>
      <c r="AD388" s="31">
        <v>2</v>
      </c>
      <c r="AE388" s="31">
        <v>3</v>
      </c>
      <c r="AF388" s="31">
        <v>1</v>
      </c>
      <c r="AG388" s="31">
        <v>1</v>
      </c>
      <c r="AH388" s="31">
        <v>2</v>
      </c>
      <c r="AI388" s="31">
        <v>6</v>
      </c>
      <c r="AJ388" s="31">
        <v>2</v>
      </c>
      <c r="AK388" s="31">
        <v>4</v>
      </c>
      <c r="AL388" s="31">
        <v>2</v>
      </c>
      <c r="AN388" s="31">
        <v>2</v>
      </c>
      <c r="AO388" s="31">
        <v>2</v>
      </c>
      <c r="AP388" s="31">
        <v>1</v>
      </c>
      <c r="AQ388" s="31">
        <v>2</v>
      </c>
      <c r="AR388" s="31">
        <v>1</v>
      </c>
      <c r="AS388" s="31">
        <v>2</v>
      </c>
      <c r="AT388" s="31">
        <v>2</v>
      </c>
      <c r="AU388" s="31">
        <v>2</v>
      </c>
      <c r="AW388" s="31">
        <v>1</v>
      </c>
      <c r="AX388" s="31">
        <v>1</v>
      </c>
      <c r="AY388" s="31">
        <v>2</v>
      </c>
      <c r="AZ388" s="31">
        <v>1</v>
      </c>
      <c r="BA388" s="31">
        <v>1</v>
      </c>
      <c r="BB388" s="31">
        <v>2</v>
      </c>
      <c r="BD388" s="31">
        <v>1</v>
      </c>
      <c r="BE388" s="31">
        <v>2</v>
      </c>
      <c r="BF388" s="31">
        <v>2</v>
      </c>
      <c r="BG388" s="31">
        <v>1</v>
      </c>
      <c r="BH388" s="31">
        <v>1</v>
      </c>
      <c r="BI388" s="31">
        <v>2</v>
      </c>
      <c r="BK388" s="31">
        <v>1</v>
      </c>
      <c r="BL388" s="31">
        <v>2</v>
      </c>
      <c r="BM388" s="31">
        <v>1</v>
      </c>
      <c r="BN388" s="31">
        <v>1</v>
      </c>
      <c r="BO388" s="31">
        <v>2</v>
      </c>
      <c r="BP388" s="31">
        <v>1</v>
      </c>
      <c r="BQ388" s="31">
        <v>1</v>
      </c>
      <c r="BT388" s="31">
        <v>2</v>
      </c>
      <c r="BU388" s="31">
        <v>2</v>
      </c>
      <c r="BV388" s="31">
        <v>2</v>
      </c>
      <c r="BW388" s="31">
        <v>2</v>
      </c>
      <c r="BX388" s="31">
        <v>2</v>
      </c>
      <c r="BY388" s="31">
        <v>1</v>
      </c>
      <c r="BZ388" s="31">
        <v>2</v>
      </c>
      <c r="CA388" s="31">
        <v>2</v>
      </c>
      <c r="CD388" s="31">
        <v>1</v>
      </c>
      <c r="CH388" s="31">
        <v>1</v>
      </c>
      <c r="CM388" s="31">
        <v>23</v>
      </c>
      <c r="CN388" s="31">
        <v>11</v>
      </c>
      <c r="CO388" s="31">
        <v>27</v>
      </c>
      <c r="CP388" s="31">
        <v>8</v>
      </c>
      <c r="CQ388" s="31">
        <v>2</v>
      </c>
      <c r="CR388" s="31">
        <v>15</v>
      </c>
      <c r="DA388" s="31">
        <v>4</v>
      </c>
      <c r="DB388" s="31">
        <v>2</v>
      </c>
      <c r="DC388" s="31">
        <v>9</v>
      </c>
      <c r="DD388" s="31">
        <v>3</v>
      </c>
      <c r="DE388" s="31">
        <v>1</v>
      </c>
      <c r="DF388" s="31">
        <v>3</v>
      </c>
      <c r="DG388" s="31">
        <v>3</v>
      </c>
      <c r="DH388" s="31">
        <v>4</v>
      </c>
      <c r="DI388" s="31">
        <v>3</v>
      </c>
      <c r="DJ388" s="31">
        <v>1</v>
      </c>
      <c r="DK388" s="31">
        <v>0</v>
      </c>
      <c r="DL388" s="31">
        <v>0</v>
      </c>
      <c r="DM388" s="31">
        <v>1</v>
      </c>
      <c r="DN388" s="31">
        <v>0</v>
      </c>
      <c r="DO388" s="31">
        <v>2</v>
      </c>
      <c r="DP388" s="31">
        <v>3</v>
      </c>
      <c r="DQ388" s="31">
        <v>4</v>
      </c>
      <c r="DR388" s="31">
        <v>24</v>
      </c>
      <c r="DS388" s="31">
        <v>1.87789203084832</v>
      </c>
      <c r="DX388" s="31">
        <v>3.4</v>
      </c>
      <c r="DY388" s="31">
        <v>2.9</v>
      </c>
      <c r="DZ388" s="31">
        <v>4.9000000000000004</v>
      </c>
      <c r="EA388" s="31" t="s">
        <v>1558</v>
      </c>
      <c r="EB388" s="31">
        <v>0.63</v>
      </c>
      <c r="EC388" s="31">
        <v>0.5</v>
      </c>
      <c r="ED388" s="31">
        <v>1.1000000000000001</v>
      </c>
      <c r="EE388" s="31" t="s">
        <v>1546</v>
      </c>
      <c r="EV388" s="31">
        <v>2</v>
      </c>
      <c r="EW388" s="31">
        <v>2</v>
      </c>
      <c r="EX388" s="31">
        <v>2</v>
      </c>
      <c r="EY388" s="31">
        <v>2</v>
      </c>
      <c r="EZ388" s="31">
        <v>1</v>
      </c>
      <c r="FA388" s="31">
        <v>1</v>
      </c>
      <c r="FC388" s="31">
        <v>1</v>
      </c>
      <c r="FD388" s="31">
        <v>98</v>
      </c>
      <c r="FE388" s="31">
        <v>93</v>
      </c>
      <c r="FF388" s="31">
        <v>0.33300000000000002</v>
      </c>
      <c r="FG388" s="31">
        <v>0.52900000000000003</v>
      </c>
      <c r="FK388" s="31">
        <v>2</v>
      </c>
      <c r="FL388" s="31">
        <v>2</v>
      </c>
      <c r="FM388" s="31">
        <v>2</v>
      </c>
      <c r="FN388" s="31">
        <v>2</v>
      </c>
      <c r="FO388" s="31">
        <v>2</v>
      </c>
      <c r="FP388" s="31">
        <v>2</v>
      </c>
      <c r="FQ388" s="31">
        <v>2</v>
      </c>
      <c r="FR388" s="31">
        <v>2</v>
      </c>
      <c r="FS388" s="31">
        <v>4</v>
      </c>
      <c r="FT388" s="31">
        <v>2</v>
      </c>
      <c r="FU388" s="31">
        <v>2</v>
      </c>
      <c r="FV388" s="31">
        <v>2</v>
      </c>
      <c r="FW388" s="31">
        <v>1</v>
      </c>
      <c r="FX388" s="31">
        <v>1</v>
      </c>
      <c r="FY388" s="31">
        <v>2</v>
      </c>
      <c r="GA388" s="31">
        <v>2</v>
      </c>
      <c r="GB388" s="31">
        <v>2</v>
      </c>
      <c r="GC388" s="31">
        <v>2</v>
      </c>
      <c r="GE388" s="31">
        <v>2</v>
      </c>
      <c r="GH388" s="31">
        <v>2</v>
      </c>
      <c r="GJ388" s="31">
        <v>2</v>
      </c>
      <c r="GL388" s="31">
        <v>2</v>
      </c>
      <c r="GO388" s="31">
        <v>2</v>
      </c>
      <c r="GQ388" s="31">
        <v>2</v>
      </c>
      <c r="GS388" s="31">
        <v>2</v>
      </c>
      <c r="GU388" s="31">
        <v>2</v>
      </c>
      <c r="GW388" s="31">
        <v>2</v>
      </c>
      <c r="HA388" s="31">
        <v>2</v>
      </c>
      <c r="HB388" s="31" t="s">
        <v>355</v>
      </c>
      <c r="HM388" s="31">
        <v>2</v>
      </c>
      <c r="HP388" s="31">
        <v>2</v>
      </c>
      <c r="HQ388" s="31">
        <v>2</v>
      </c>
      <c r="HR388" s="31">
        <v>2</v>
      </c>
      <c r="HS388" s="31">
        <v>2</v>
      </c>
      <c r="HT388" s="31">
        <v>2</v>
      </c>
      <c r="HU388" s="31">
        <v>2</v>
      </c>
      <c r="HV388" s="31">
        <v>2</v>
      </c>
      <c r="HZ388" s="31">
        <v>2</v>
      </c>
      <c r="IA388" s="31">
        <v>2</v>
      </c>
      <c r="IB388" s="31">
        <v>2</v>
      </c>
      <c r="IC388" s="31">
        <v>2</v>
      </c>
      <c r="ID388" s="31">
        <v>2</v>
      </c>
      <c r="IE388" s="31">
        <v>2</v>
      </c>
      <c r="IF388" s="31">
        <v>2</v>
      </c>
      <c r="IJ388" s="31">
        <v>2</v>
      </c>
      <c r="IK388" s="31">
        <v>2</v>
      </c>
      <c r="IL388" s="31">
        <v>2</v>
      </c>
      <c r="IM388" s="31">
        <v>2</v>
      </c>
      <c r="IN388" s="31">
        <v>2</v>
      </c>
      <c r="IO388" s="31">
        <v>2</v>
      </c>
      <c r="IP388" s="31">
        <v>2</v>
      </c>
      <c r="IT388" s="31">
        <v>2</v>
      </c>
      <c r="IU388" s="31">
        <v>2</v>
      </c>
      <c r="IV388" s="31">
        <v>2</v>
      </c>
      <c r="IW388" s="31">
        <v>2</v>
      </c>
      <c r="IX388" s="31">
        <v>2</v>
      </c>
      <c r="IY388" s="31">
        <v>2</v>
      </c>
      <c r="IZ388" s="31">
        <v>2</v>
      </c>
      <c r="JD388" s="31">
        <v>2</v>
      </c>
      <c r="JE388" s="31">
        <v>2</v>
      </c>
      <c r="JF388" s="31">
        <v>2</v>
      </c>
      <c r="JG388" s="31">
        <v>2</v>
      </c>
      <c r="JH388" s="31">
        <v>2</v>
      </c>
      <c r="JI388" s="31">
        <v>2</v>
      </c>
      <c r="JJ388" s="31">
        <v>2</v>
      </c>
      <c r="JZ388" s="31">
        <v>2</v>
      </c>
      <c r="KA388" s="31" t="s">
        <v>1563</v>
      </c>
      <c r="KB388" s="31">
        <v>91</v>
      </c>
      <c r="KC388" s="31">
        <v>2</v>
      </c>
      <c r="KD388" s="31" t="s">
        <v>1998</v>
      </c>
      <c r="KE388" s="31">
        <v>85</v>
      </c>
      <c r="LA388" s="31" t="s">
        <v>1999</v>
      </c>
      <c r="LB388" s="31" t="s">
        <v>363</v>
      </c>
      <c r="LC388" s="31">
        <v>2</v>
      </c>
      <c r="LE388" s="31" t="s">
        <v>370</v>
      </c>
      <c r="LF388" s="31">
        <v>2</v>
      </c>
      <c r="LG388" s="31">
        <v>2</v>
      </c>
      <c r="LH388" s="31">
        <v>1</v>
      </c>
      <c r="LI388" s="31">
        <v>2</v>
      </c>
      <c r="LK388" s="31">
        <v>2</v>
      </c>
      <c r="LM388" s="31">
        <v>2</v>
      </c>
      <c r="LO388" s="31">
        <v>2</v>
      </c>
      <c r="LQ388" s="31">
        <v>2</v>
      </c>
      <c r="LS388" s="31">
        <v>2</v>
      </c>
      <c r="LU388" s="31">
        <v>2</v>
      </c>
      <c r="LW388" s="31">
        <v>2</v>
      </c>
      <c r="LY388" s="31">
        <v>2</v>
      </c>
      <c r="MA388" s="31">
        <v>2</v>
      </c>
      <c r="MC388" s="31">
        <v>2</v>
      </c>
      <c r="ME388" s="31">
        <v>2</v>
      </c>
      <c r="MG388" s="31">
        <v>2</v>
      </c>
      <c r="MI388" s="31">
        <v>2</v>
      </c>
      <c r="MK388" s="31">
        <v>2</v>
      </c>
      <c r="MM388" s="31">
        <v>2</v>
      </c>
      <c r="MO388" s="31">
        <v>2</v>
      </c>
      <c r="MQ388" s="31">
        <v>2</v>
      </c>
      <c r="MS388" s="31">
        <v>2</v>
      </c>
      <c r="MU388" s="31">
        <v>2</v>
      </c>
      <c r="MW388" s="31">
        <v>2</v>
      </c>
      <c r="MY388" s="31" t="s">
        <v>355</v>
      </c>
      <c r="NA388" s="31">
        <v>2</v>
      </c>
      <c r="NC388" s="31">
        <v>2</v>
      </c>
      <c r="NE388" s="31">
        <v>2</v>
      </c>
      <c r="NG388" s="31">
        <v>2</v>
      </c>
      <c r="NI388" s="31">
        <v>2</v>
      </c>
      <c r="NK388" s="31">
        <v>2</v>
      </c>
      <c r="NM388" s="31">
        <v>2</v>
      </c>
      <c r="NO388" s="31">
        <v>2</v>
      </c>
      <c r="NQ388" s="31">
        <v>2</v>
      </c>
      <c r="NS388" s="31">
        <v>2</v>
      </c>
      <c r="NU388" s="31">
        <v>2</v>
      </c>
      <c r="NW388" s="31">
        <v>2</v>
      </c>
      <c r="NY388" s="31">
        <v>2</v>
      </c>
      <c r="OA388" s="31">
        <v>2</v>
      </c>
      <c r="OC388" s="31">
        <v>2</v>
      </c>
      <c r="OE388" s="31">
        <v>2</v>
      </c>
      <c r="OG388" s="31">
        <v>2</v>
      </c>
      <c r="OI388" s="31">
        <v>2</v>
      </c>
      <c r="OK388" s="31">
        <v>2</v>
      </c>
      <c r="OM388" s="31">
        <v>2</v>
      </c>
      <c r="OO388" s="31">
        <v>2</v>
      </c>
      <c r="OQ388" s="31" t="s">
        <v>355</v>
      </c>
      <c r="OS388" s="31">
        <v>2</v>
      </c>
      <c r="OU388" s="31">
        <v>2</v>
      </c>
      <c r="OW388" s="31">
        <v>2</v>
      </c>
      <c r="OY388" s="31">
        <v>2</v>
      </c>
      <c r="PA388" s="31">
        <v>2</v>
      </c>
      <c r="PC388" s="31">
        <v>2</v>
      </c>
      <c r="PE388" s="31">
        <v>2</v>
      </c>
      <c r="PG388" s="31">
        <v>2</v>
      </c>
      <c r="PI388" s="31">
        <v>1</v>
      </c>
      <c r="PJ388" s="31">
        <v>10</v>
      </c>
      <c r="PK388" s="31">
        <v>2</v>
      </c>
      <c r="PM388" s="31">
        <v>2</v>
      </c>
      <c r="PO388" s="31">
        <v>2</v>
      </c>
      <c r="PQ388" s="31">
        <v>2</v>
      </c>
      <c r="PS388" s="31">
        <v>2</v>
      </c>
      <c r="PU388" s="31">
        <v>2</v>
      </c>
      <c r="PW388" s="31">
        <v>2</v>
      </c>
      <c r="PY388" s="31">
        <v>2</v>
      </c>
      <c r="QA388" s="31">
        <v>2</v>
      </c>
      <c r="QC388" s="31">
        <v>2</v>
      </c>
      <c r="QE388" s="31">
        <v>2</v>
      </c>
      <c r="QG388" s="31">
        <v>2</v>
      </c>
      <c r="QI388" s="31" t="s">
        <v>355</v>
      </c>
      <c r="QK388" s="31">
        <v>2</v>
      </c>
      <c r="QL388" s="31">
        <v>2</v>
      </c>
      <c r="QM388" s="31">
        <v>2</v>
      </c>
      <c r="QN388" s="31">
        <v>2</v>
      </c>
      <c r="QO388" s="31">
        <v>2</v>
      </c>
      <c r="QP388" s="31">
        <v>2</v>
      </c>
      <c r="QQ388" s="31">
        <v>2</v>
      </c>
      <c r="QR388" s="31">
        <v>2</v>
      </c>
      <c r="QS388" s="31">
        <v>2</v>
      </c>
      <c r="QT388" s="31">
        <v>2</v>
      </c>
      <c r="QU388" s="31">
        <v>2</v>
      </c>
      <c r="QV388" s="31">
        <v>2</v>
      </c>
      <c r="QW388" s="31">
        <v>2</v>
      </c>
      <c r="QX388" s="31">
        <v>2</v>
      </c>
      <c r="QY388" s="31">
        <v>2</v>
      </c>
      <c r="QZ388" s="31">
        <v>2</v>
      </c>
      <c r="RA388" s="31">
        <v>2</v>
      </c>
      <c r="RB388" s="31">
        <v>2</v>
      </c>
      <c r="RC388" s="31">
        <v>2</v>
      </c>
      <c r="RD388" s="31">
        <v>2</v>
      </c>
      <c r="RE388" s="31">
        <v>1</v>
      </c>
      <c r="RF388" s="31">
        <v>2</v>
      </c>
      <c r="RG388" s="31">
        <v>2</v>
      </c>
      <c r="RH388" s="31">
        <v>2</v>
      </c>
      <c r="RI388" s="31">
        <v>2</v>
      </c>
      <c r="RJ388" s="31">
        <v>2</v>
      </c>
      <c r="RK388" s="31">
        <v>2</v>
      </c>
      <c r="RL388" s="31">
        <v>2</v>
      </c>
      <c r="RM388" s="31">
        <v>2</v>
      </c>
      <c r="RN388" s="31">
        <v>2</v>
      </c>
      <c r="RO388" s="31">
        <v>2</v>
      </c>
      <c r="RP388" s="31">
        <v>2</v>
      </c>
      <c r="RQ388" s="31">
        <v>2</v>
      </c>
      <c r="RR388" s="31">
        <v>2</v>
      </c>
      <c r="RS388" s="31">
        <v>2</v>
      </c>
      <c r="RT388" s="31" t="s">
        <v>362</v>
      </c>
      <c r="RU388" s="31" t="s">
        <v>1850</v>
      </c>
      <c r="RX388" s="31">
        <v>5</v>
      </c>
      <c r="RY388" s="31">
        <v>2</v>
      </c>
      <c r="RZ388" s="31">
        <v>2</v>
      </c>
      <c r="SA388" s="31">
        <v>2</v>
      </c>
      <c r="SB388" s="31">
        <v>2</v>
      </c>
      <c r="SC388" s="31">
        <v>2</v>
      </c>
      <c r="SD388" s="31">
        <v>5</v>
      </c>
      <c r="SE388" s="31">
        <v>2</v>
      </c>
      <c r="SF388" s="31">
        <v>2</v>
      </c>
      <c r="SG388" s="31">
        <v>2</v>
      </c>
      <c r="SH388" s="31">
        <v>2</v>
      </c>
      <c r="SI388" s="31">
        <v>2</v>
      </c>
      <c r="SJ388" s="31">
        <v>2</v>
      </c>
      <c r="SK388" s="31">
        <v>2</v>
      </c>
      <c r="SL388" s="31">
        <v>2</v>
      </c>
      <c r="SM388" s="31" t="s">
        <v>1550</v>
      </c>
      <c r="SO388" s="31">
        <v>2</v>
      </c>
      <c r="SP388" s="31">
        <v>2</v>
      </c>
      <c r="SQ388" s="31">
        <v>2</v>
      </c>
      <c r="SR388" s="31">
        <v>2</v>
      </c>
      <c r="SS388" s="31">
        <v>2</v>
      </c>
      <c r="ST388" s="31">
        <v>2</v>
      </c>
      <c r="SU388" s="31">
        <v>2</v>
      </c>
      <c r="SV388" s="31">
        <v>2</v>
      </c>
      <c r="SW388" s="31" t="s">
        <v>1459</v>
      </c>
      <c r="SX388" s="31">
        <v>2</v>
      </c>
      <c r="SZ388" s="31">
        <v>2</v>
      </c>
      <c r="TA388" s="31">
        <v>2</v>
      </c>
      <c r="TB388" s="31">
        <v>2</v>
      </c>
      <c r="TC388" s="31">
        <v>2</v>
      </c>
      <c r="TD388" s="31">
        <v>2</v>
      </c>
      <c r="TE388" s="31">
        <v>2</v>
      </c>
      <c r="TF388" s="31">
        <v>1</v>
      </c>
      <c r="TG388" s="31">
        <v>2</v>
      </c>
      <c r="TH388" s="31" t="s">
        <v>1430</v>
      </c>
      <c r="TJ388" s="31" t="s">
        <v>1550</v>
      </c>
      <c r="TK388" s="31" t="s">
        <v>1459</v>
      </c>
      <c r="TL388" s="31" t="s">
        <v>1459</v>
      </c>
      <c r="TM388" s="31" t="s">
        <v>1459</v>
      </c>
      <c r="TN388" s="31" t="s">
        <v>1430</v>
      </c>
      <c r="TQ388" s="31">
        <v>9</v>
      </c>
      <c r="TS388" s="31">
        <v>2</v>
      </c>
      <c r="TT388" s="31">
        <v>2</v>
      </c>
      <c r="TU388" s="31">
        <v>2</v>
      </c>
      <c r="TV388" s="31">
        <v>2</v>
      </c>
      <c r="TW388" s="31">
        <v>2</v>
      </c>
      <c r="TX388" s="31">
        <v>2</v>
      </c>
      <c r="TY388" s="31">
        <v>2</v>
      </c>
      <c r="TZ388" s="31">
        <v>1</v>
      </c>
      <c r="UA388" s="31">
        <v>1</v>
      </c>
    </row>
    <row r="389" spans="1:547" s="31" customFormat="1" ht="13.5" customHeight="1">
      <c r="A389" s="31">
        <f t="shared" ref="A389:A452" si="6">ROW(A389)-2</f>
        <v>387</v>
      </c>
      <c r="B389" s="31">
        <v>388</v>
      </c>
      <c r="C389" s="31">
        <v>45</v>
      </c>
      <c r="D389" s="31" t="s">
        <v>1543</v>
      </c>
      <c r="E389" s="31" t="s">
        <v>2000</v>
      </c>
      <c r="H389" s="31">
        <v>42545</v>
      </c>
      <c r="I389" s="31">
        <v>27003</v>
      </c>
      <c r="J389" s="31">
        <v>1</v>
      </c>
      <c r="K389" s="31">
        <v>1</v>
      </c>
      <c r="L389" s="31">
        <v>3</v>
      </c>
      <c r="M389" s="31">
        <v>2</v>
      </c>
      <c r="N389" s="31">
        <v>3</v>
      </c>
      <c r="O389" s="31">
        <v>2</v>
      </c>
      <c r="P389" s="31">
        <v>3</v>
      </c>
      <c r="Q389" s="31">
        <v>2</v>
      </c>
      <c r="R389" s="31">
        <v>42248</v>
      </c>
      <c r="S389" s="31">
        <v>42430</v>
      </c>
      <c r="T389" s="31">
        <v>42522</v>
      </c>
      <c r="W389" s="31">
        <v>2</v>
      </c>
      <c r="X389" s="31">
        <v>1</v>
      </c>
      <c r="Y389" s="31">
        <v>2</v>
      </c>
      <c r="Z389" s="31">
        <v>2</v>
      </c>
      <c r="AA389" s="31">
        <v>2</v>
      </c>
      <c r="AB389" s="31">
        <v>2</v>
      </c>
      <c r="AC389" s="31">
        <v>2</v>
      </c>
      <c r="AD389" s="31">
        <v>2</v>
      </c>
      <c r="AE389" s="31">
        <v>1</v>
      </c>
      <c r="AH389" s="31">
        <v>1</v>
      </c>
      <c r="AI389" s="31">
        <v>6</v>
      </c>
      <c r="AJ389" s="31">
        <v>1</v>
      </c>
      <c r="AK389" s="31">
        <v>4</v>
      </c>
      <c r="AL389" s="31">
        <v>2</v>
      </c>
      <c r="AN389" s="31">
        <v>2</v>
      </c>
      <c r="AO389" s="31">
        <v>2</v>
      </c>
      <c r="AP389" s="31">
        <v>2</v>
      </c>
      <c r="AQ389" s="31">
        <v>2</v>
      </c>
      <c r="AR389" s="31">
        <v>1</v>
      </c>
      <c r="AS389" s="31">
        <v>2</v>
      </c>
      <c r="AT389" s="31">
        <v>1</v>
      </c>
      <c r="AU389" s="31">
        <v>2</v>
      </c>
      <c r="AW389" s="31">
        <v>1</v>
      </c>
      <c r="AX389" s="31">
        <v>1</v>
      </c>
      <c r="AY389" s="31">
        <v>2</v>
      </c>
      <c r="AZ389" s="31">
        <v>2</v>
      </c>
      <c r="BA389" s="31">
        <v>2</v>
      </c>
      <c r="BB389" s="31">
        <v>2</v>
      </c>
      <c r="BD389" s="31">
        <v>1</v>
      </c>
      <c r="BE389" s="31">
        <v>2</v>
      </c>
      <c r="BF389" s="31">
        <v>2</v>
      </c>
      <c r="BG389" s="31">
        <v>2</v>
      </c>
      <c r="BH389" s="31">
        <v>2</v>
      </c>
      <c r="BI389" s="31">
        <v>2</v>
      </c>
      <c r="BK389" s="31">
        <v>2</v>
      </c>
      <c r="BL389" s="31">
        <v>2</v>
      </c>
      <c r="BM389" s="31">
        <v>1</v>
      </c>
      <c r="BN389" s="31">
        <v>2</v>
      </c>
      <c r="BO389" s="31">
        <v>2</v>
      </c>
      <c r="BP389" s="31">
        <v>1</v>
      </c>
      <c r="BQ389" s="31">
        <v>2</v>
      </c>
      <c r="BT389" s="31">
        <v>1</v>
      </c>
      <c r="BU389" s="31">
        <v>2</v>
      </c>
      <c r="BV389" s="31">
        <v>2</v>
      </c>
      <c r="BW389" s="31">
        <v>2</v>
      </c>
      <c r="BX389" s="31">
        <v>2</v>
      </c>
      <c r="BY389" s="31">
        <v>1</v>
      </c>
      <c r="BZ389" s="31">
        <v>2</v>
      </c>
      <c r="CA389" s="31">
        <v>2</v>
      </c>
      <c r="CB389" s="31">
        <v>2</v>
      </c>
      <c r="CC389" s="31">
        <v>2</v>
      </c>
      <c r="CD389" s="31">
        <v>1</v>
      </c>
      <c r="CH389" s="31">
        <v>2</v>
      </c>
      <c r="CM389" s="31">
        <v>1</v>
      </c>
      <c r="DA389" s="31">
        <v>1</v>
      </c>
      <c r="DF389" s="31">
        <v>3</v>
      </c>
      <c r="DG389" s="31">
        <v>3</v>
      </c>
      <c r="DH389" s="31">
        <v>3</v>
      </c>
      <c r="DI389" s="31">
        <v>4</v>
      </c>
      <c r="DJ389" s="31">
        <v>4</v>
      </c>
      <c r="DK389" s="31">
        <v>4</v>
      </c>
      <c r="DL389" s="31">
        <v>4</v>
      </c>
      <c r="DM389" s="31">
        <v>4</v>
      </c>
      <c r="DN389" s="31">
        <v>4</v>
      </c>
      <c r="DO389" s="31">
        <v>2</v>
      </c>
      <c r="DP389" s="31">
        <v>4</v>
      </c>
      <c r="DQ389" s="31">
        <v>4</v>
      </c>
      <c r="DR389" s="31">
        <v>43</v>
      </c>
      <c r="DS389" s="31">
        <v>0.51241582491582405</v>
      </c>
      <c r="DT389" s="31">
        <v>79</v>
      </c>
      <c r="DU389" s="31">
        <v>30</v>
      </c>
      <c r="DV389" s="31">
        <v>211</v>
      </c>
      <c r="DW389" s="31" t="s">
        <v>1545</v>
      </c>
      <c r="EB389" s="31">
        <v>0.15</v>
      </c>
      <c r="EC389" s="31">
        <v>0.5</v>
      </c>
      <c r="ED389" s="31">
        <v>1.1000000000000001</v>
      </c>
      <c r="EE389" s="31" t="s">
        <v>1546</v>
      </c>
      <c r="EV389" s="31">
        <v>2</v>
      </c>
      <c r="EW389" s="31">
        <v>2</v>
      </c>
      <c r="EX389" s="31">
        <v>1</v>
      </c>
      <c r="EY389" s="31">
        <v>2</v>
      </c>
      <c r="EZ389" s="31">
        <v>4</v>
      </c>
      <c r="FD389" s="31">
        <v>61</v>
      </c>
      <c r="FE389" s="31">
        <v>47</v>
      </c>
      <c r="FF389" s="31">
        <v>0.66</v>
      </c>
      <c r="FG389" s="31">
        <v>0.39</v>
      </c>
      <c r="FH389" s="31">
        <v>37</v>
      </c>
      <c r="FK389" s="31">
        <v>2</v>
      </c>
      <c r="FL389" s="31">
        <v>2</v>
      </c>
      <c r="FM389" s="31">
        <v>2</v>
      </c>
      <c r="FN389" s="31">
        <v>2</v>
      </c>
      <c r="FO389" s="31">
        <v>2</v>
      </c>
      <c r="FP389" s="31">
        <v>1</v>
      </c>
      <c r="FQ389" s="31">
        <v>2</v>
      </c>
      <c r="FR389" s="31">
        <v>2</v>
      </c>
      <c r="FS389" s="31">
        <v>4</v>
      </c>
      <c r="FT389" s="31">
        <v>2</v>
      </c>
      <c r="FU389" s="31">
        <v>2</v>
      </c>
      <c r="FV389" s="31">
        <v>2</v>
      </c>
      <c r="FW389" s="31">
        <v>1</v>
      </c>
      <c r="FX389" s="31">
        <v>1</v>
      </c>
      <c r="FY389" s="31">
        <v>2</v>
      </c>
      <c r="GA389" s="31">
        <v>2</v>
      </c>
      <c r="GB389" s="31">
        <v>2</v>
      </c>
      <c r="GC389" s="31">
        <v>2</v>
      </c>
      <c r="GE389" s="31">
        <v>2</v>
      </c>
      <c r="GH389" s="31">
        <v>2</v>
      </c>
      <c r="GJ389" s="31">
        <v>2</v>
      </c>
      <c r="GL389" s="31">
        <v>2</v>
      </c>
      <c r="GO389" s="31">
        <v>2</v>
      </c>
      <c r="GQ389" s="31">
        <v>2</v>
      </c>
      <c r="GS389" s="31">
        <v>2</v>
      </c>
      <c r="GU389" s="31">
        <v>2</v>
      </c>
      <c r="GW389" s="31">
        <v>2</v>
      </c>
      <c r="HA389" s="31">
        <v>1</v>
      </c>
      <c r="HB389" s="31" t="s">
        <v>355</v>
      </c>
      <c r="HM389" s="31">
        <v>2</v>
      </c>
      <c r="HP389" s="31">
        <v>2</v>
      </c>
      <c r="HQ389" s="31">
        <v>2</v>
      </c>
      <c r="HR389" s="31">
        <v>2</v>
      </c>
      <c r="HS389" s="31">
        <v>2</v>
      </c>
      <c r="HT389" s="31">
        <v>2</v>
      </c>
      <c r="HU389" s="31">
        <v>2</v>
      </c>
      <c r="HV389" s="31">
        <v>2</v>
      </c>
      <c r="HZ389" s="31">
        <v>2</v>
      </c>
      <c r="IA389" s="31">
        <v>2</v>
      </c>
      <c r="IB389" s="31">
        <v>2</v>
      </c>
      <c r="IC389" s="31">
        <v>2</v>
      </c>
      <c r="ID389" s="31">
        <v>2</v>
      </c>
      <c r="IE389" s="31">
        <v>2</v>
      </c>
      <c r="IF389" s="31">
        <v>2</v>
      </c>
      <c r="IJ389" s="31">
        <v>2</v>
      </c>
      <c r="IK389" s="31">
        <v>2</v>
      </c>
      <c r="IL389" s="31">
        <v>2</v>
      </c>
      <c r="IM389" s="31">
        <v>2</v>
      </c>
      <c r="IN389" s="31">
        <v>2</v>
      </c>
      <c r="IO389" s="31">
        <v>2</v>
      </c>
      <c r="IP389" s="31">
        <v>2</v>
      </c>
      <c r="IT389" s="31">
        <v>2</v>
      </c>
      <c r="IU389" s="31">
        <v>2</v>
      </c>
      <c r="IV389" s="31">
        <v>2</v>
      </c>
      <c r="IW389" s="31">
        <v>2</v>
      </c>
      <c r="IX389" s="31">
        <v>2</v>
      </c>
      <c r="IY389" s="31">
        <v>2</v>
      </c>
      <c r="IZ389" s="31">
        <v>2</v>
      </c>
      <c r="JD389" s="31">
        <v>2</v>
      </c>
      <c r="JE389" s="31">
        <v>2</v>
      </c>
      <c r="JF389" s="31">
        <v>2</v>
      </c>
      <c r="JG389" s="31">
        <v>2</v>
      </c>
      <c r="JH389" s="31">
        <v>2</v>
      </c>
      <c r="JI389" s="31">
        <v>2</v>
      </c>
      <c r="JJ389" s="31">
        <v>2</v>
      </c>
      <c r="JZ389" s="31">
        <v>1</v>
      </c>
      <c r="KC389" s="31">
        <v>1</v>
      </c>
      <c r="LC389" s="31">
        <v>1</v>
      </c>
      <c r="LF389" s="31">
        <v>2</v>
      </c>
      <c r="LG389" s="31">
        <v>2</v>
      </c>
      <c r="LH389" s="31">
        <v>1</v>
      </c>
      <c r="LI389" s="31">
        <v>2</v>
      </c>
      <c r="LK389" s="31">
        <v>2</v>
      </c>
      <c r="LM389" s="31">
        <v>2</v>
      </c>
      <c r="LO389" s="31">
        <v>2</v>
      </c>
      <c r="LQ389" s="31">
        <v>2</v>
      </c>
      <c r="LS389" s="31">
        <v>2</v>
      </c>
      <c r="LU389" s="31">
        <v>2</v>
      </c>
      <c r="LW389" s="31">
        <v>2</v>
      </c>
      <c r="LY389" s="31">
        <v>2</v>
      </c>
      <c r="MA389" s="31">
        <v>2</v>
      </c>
      <c r="MC389" s="31">
        <v>2</v>
      </c>
      <c r="ME389" s="31">
        <v>2</v>
      </c>
      <c r="MG389" s="31">
        <v>2</v>
      </c>
      <c r="MI389" s="31">
        <v>2</v>
      </c>
      <c r="MK389" s="31">
        <v>2</v>
      </c>
      <c r="MM389" s="31">
        <v>2</v>
      </c>
      <c r="MO389" s="31">
        <v>2</v>
      </c>
      <c r="MQ389" s="31">
        <v>1</v>
      </c>
      <c r="MR389" s="31">
        <v>18</v>
      </c>
      <c r="MS389" s="31">
        <v>2</v>
      </c>
      <c r="MU389" s="31">
        <v>2</v>
      </c>
      <c r="MW389" s="31">
        <v>2</v>
      </c>
      <c r="MY389" s="31" t="s">
        <v>355</v>
      </c>
      <c r="NA389" s="31">
        <v>2</v>
      </c>
      <c r="NC389" s="31">
        <v>2</v>
      </c>
      <c r="NE389" s="31">
        <v>2</v>
      </c>
      <c r="NG389" s="31">
        <v>2</v>
      </c>
      <c r="NI389" s="31">
        <v>2</v>
      </c>
      <c r="NK389" s="31">
        <v>2</v>
      </c>
      <c r="NM389" s="31">
        <v>2</v>
      </c>
      <c r="NO389" s="31">
        <v>2</v>
      </c>
      <c r="NQ389" s="31">
        <v>2</v>
      </c>
      <c r="NS389" s="31">
        <v>2</v>
      </c>
      <c r="NU389" s="31">
        <v>2</v>
      </c>
      <c r="NW389" s="31">
        <v>2</v>
      </c>
      <c r="NY389" s="31">
        <v>2</v>
      </c>
      <c r="OA389" s="31">
        <v>2</v>
      </c>
      <c r="OC389" s="31">
        <v>2</v>
      </c>
      <c r="OE389" s="31">
        <v>2</v>
      </c>
      <c r="OG389" s="31">
        <v>2</v>
      </c>
      <c r="OI389" s="31">
        <v>2</v>
      </c>
      <c r="OK389" s="31">
        <v>2</v>
      </c>
      <c r="OM389" s="31">
        <v>2</v>
      </c>
      <c r="OO389" s="31">
        <v>2</v>
      </c>
      <c r="OQ389" s="31" t="s">
        <v>355</v>
      </c>
      <c r="OS389" s="31">
        <v>2</v>
      </c>
      <c r="OU389" s="31">
        <v>2</v>
      </c>
      <c r="OW389" s="31">
        <v>2</v>
      </c>
      <c r="OY389" s="31">
        <v>2</v>
      </c>
      <c r="PA389" s="31">
        <v>2</v>
      </c>
      <c r="PC389" s="31">
        <v>2</v>
      </c>
      <c r="PE389" s="31">
        <v>2</v>
      </c>
      <c r="PG389" s="31">
        <v>2</v>
      </c>
      <c r="PI389" s="31">
        <v>2</v>
      </c>
      <c r="PK389" s="31">
        <v>2</v>
      </c>
      <c r="PM389" s="31">
        <v>2</v>
      </c>
      <c r="PO389" s="31">
        <v>2</v>
      </c>
      <c r="PQ389" s="31">
        <v>2</v>
      </c>
      <c r="PS389" s="31">
        <v>2</v>
      </c>
      <c r="PU389" s="31">
        <v>2</v>
      </c>
      <c r="PW389" s="31">
        <v>2</v>
      </c>
      <c r="PY389" s="31">
        <v>2</v>
      </c>
      <c r="QA389" s="31">
        <v>2</v>
      </c>
      <c r="QC389" s="31">
        <v>2</v>
      </c>
      <c r="QE389" s="31">
        <v>2</v>
      </c>
      <c r="QG389" s="31">
        <v>2</v>
      </c>
      <c r="QI389" s="31" t="s">
        <v>355</v>
      </c>
      <c r="QK389" s="31">
        <v>2</v>
      </c>
      <c r="QL389" s="31">
        <v>2</v>
      </c>
      <c r="QM389" s="31">
        <v>2</v>
      </c>
      <c r="QN389" s="31">
        <v>2</v>
      </c>
      <c r="QO389" s="31">
        <v>2</v>
      </c>
      <c r="QP389" s="31">
        <v>2</v>
      </c>
      <c r="QQ389" s="31">
        <v>2</v>
      </c>
      <c r="QR389" s="31">
        <v>2</v>
      </c>
      <c r="QS389" s="31">
        <v>2</v>
      </c>
      <c r="QT389" s="31">
        <v>2</v>
      </c>
      <c r="QU389" s="31">
        <v>2</v>
      </c>
      <c r="QV389" s="31">
        <v>2</v>
      </c>
      <c r="QW389" s="31">
        <v>2</v>
      </c>
      <c r="QX389" s="31">
        <v>2</v>
      </c>
      <c r="QY389" s="31">
        <v>2</v>
      </c>
      <c r="QZ389" s="31">
        <v>2</v>
      </c>
      <c r="RA389" s="31">
        <v>2</v>
      </c>
      <c r="RB389" s="31">
        <v>2</v>
      </c>
      <c r="RC389" s="31">
        <v>2</v>
      </c>
      <c r="RD389" s="31">
        <v>2</v>
      </c>
      <c r="RE389" s="31">
        <v>2</v>
      </c>
      <c r="RF389" s="31">
        <v>2</v>
      </c>
      <c r="RG389" s="31">
        <v>2</v>
      </c>
      <c r="RH389" s="31">
        <v>2</v>
      </c>
      <c r="RI389" s="31">
        <v>2</v>
      </c>
      <c r="RJ389" s="31">
        <v>2</v>
      </c>
      <c r="RK389" s="31">
        <v>2</v>
      </c>
      <c r="RL389" s="31">
        <v>2</v>
      </c>
      <c r="RM389" s="31">
        <v>2</v>
      </c>
      <c r="RN389" s="31">
        <v>2</v>
      </c>
      <c r="RO389" s="31">
        <v>2</v>
      </c>
      <c r="RP389" s="31">
        <v>2</v>
      </c>
      <c r="RQ389" s="31">
        <v>2</v>
      </c>
      <c r="RR389" s="31">
        <v>1</v>
      </c>
      <c r="RS389" s="31">
        <v>2</v>
      </c>
      <c r="RT389" s="31" t="s">
        <v>1456</v>
      </c>
      <c r="RU389" s="31" t="s">
        <v>1456</v>
      </c>
      <c r="RX389" s="31">
        <v>5</v>
      </c>
      <c r="RY389" s="31">
        <v>2</v>
      </c>
      <c r="RZ389" s="31">
        <v>2</v>
      </c>
      <c r="SA389" s="31">
        <v>2</v>
      </c>
      <c r="SB389" s="31">
        <v>2</v>
      </c>
      <c r="SC389" s="31">
        <v>2</v>
      </c>
      <c r="SD389" s="31">
        <v>5</v>
      </c>
      <c r="SE389" s="31">
        <v>2</v>
      </c>
      <c r="SF389" s="31">
        <v>2</v>
      </c>
      <c r="SG389" s="31">
        <v>2</v>
      </c>
      <c r="SH389" s="31">
        <v>2</v>
      </c>
      <c r="SI389" s="31">
        <v>2</v>
      </c>
      <c r="SJ389" s="31">
        <v>2</v>
      </c>
      <c r="SK389" s="31">
        <v>2</v>
      </c>
      <c r="SL389" s="31">
        <v>2</v>
      </c>
      <c r="SM389" s="31" t="s">
        <v>1550</v>
      </c>
      <c r="SO389" s="31">
        <v>2</v>
      </c>
      <c r="SP389" s="31">
        <v>2</v>
      </c>
      <c r="SQ389" s="31">
        <v>2</v>
      </c>
      <c r="SR389" s="31">
        <v>2</v>
      </c>
      <c r="SS389" s="31">
        <v>2</v>
      </c>
      <c r="ST389" s="31">
        <v>2</v>
      </c>
      <c r="SU389" s="31">
        <v>2</v>
      </c>
      <c r="SV389" s="31">
        <v>2</v>
      </c>
      <c r="SW389" s="31" t="s">
        <v>1551</v>
      </c>
      <c r="SX389" s="31">
        <v>1</v>
      </c>
      <c r="SZ389" s="31">
        <v>2</v>
      </c>
      <c r="TA389" s="31">
        <v>2</v>
      </c>
      <c r="TB389" s="31">
        <v>2</v>
      </c>
      <c r="TC389" s="31">
        <v>2</v>
      </c>
      <c r="TD389" s="31">
        <v>2</v>
      </c>
      <c r="TE389" s="31">
        <v>2</v>
      </c>
      <c r="TF389" s="31">
        <v>2</v>
      </c>
      <c r="TG389" s="31">
        <v>2</v>
      </c>
      <c r="TH389" s="31" t="s">
        <v>1442</v>
      </c>
      <c r="TJ389" s="31" t="s">
        <v>1550</v>
      </c>
      <c r="TK389" s="31" t="s">
        <v>1551</v>
      </c>
      <c r="TL389" s="31" t="s">
        <v>1442</v>
      </c>
      <c r="TQ389" s="31">
        <v>3</v>
      </c>
      <c r="TS389" s="31">
        <v>2</v>
      </c>
      <c r="TT389" s="31">
        <v>2</v>
      </c>
      <c r="TU389" s="31">
        <v>2</v>
      </c>
      <c r="TV389" s="31">
        <v>1</v>
      </c>
      <c r="TW389" s="31">
        <v>2</v>
      </c>
      <c r="TX389" s="31">
        <v>2</v>
      </c>
      <c r="TY389" s="31">
        <v>2</v>
      </c>
      <c r="TZ389" s="31">
        <v>1</v>
      </c>
      <c r="UA389" s="31">
        <v>1</v>
      </c>
    </row>
    <row r="390" spans="1:547" s="31" customFormat="1" ht="13.5" customHeight="1">
      <c r="A390" s="31">
        <f t="shared" si="6"/>
        <v>388</v>
      </c>
      <c r="B390" s="31">
        <v>389</v>
      </c>
      <c r="C390" s="31">
        <v>46</v>
      </c>
      <c r="D390" s="31" t="s">
        <v>1543</v>
      </c>
      <c r="E390" s="31" t="s">
        <v>2001</v>
      </c>
      <c r="H390" s="31">
        <v>42548</v>
      </c>
      <c r="I390" s="31">
        <v>16015</v>
      </c>
      <c r="J390" s="31">
        <v>2</v>
      </c>
      <c r="K390" s="31">
        <v>1</v>
      </c>
      <c r="L390" s="31">
        <v>2</v>
      </c>
      <c r="M390" s="31">
        <v>1</v>
      </c>
      <c r="N390" s="31">
        <v>2</v>
      </c>
      <c r="O390" s="31">
        <v>1</v>
      </c>
      <c r="P390" s="31">
        <v>2</v>
      </c>
      <c r="Q390" s="31">
        <v>1</v>
      </c>
      <c r="R390" s="31">
        <v>41640</v>
      </c>
      <c r="S390" s="31">
        <v>42005</v>
      </c>
      <c r="T390" s="31">
        <v>42491</v>
      </c>
      <c r="W390" s="31">
        <v>2</v>
      </c>
      <c r="X390" s="31">
        <v>2</v>
      </c>
      <c r="Y390" s="31">
        <v>2</v>
      </c>
      <c r="Z390" s="31">
        <v>2</v>
      </c>
      <c r="AA390" s="31">
        <v>1</v>
      </c>
      <c r="AB390" s="31">
        <v>2</v>
      </c>
      <c r="AC390" s="31">
        <v>2</v>
      </c>
      <c r="AD390" s="31">
        <v>2</v>
      </c>
      <c r="AE390" s="31">
        <v>1</v>
      </c>
      <c r="AH390" s="31">
        <v>1</v>
      </c>
      <c r="AI390" s="31">
        <v>1</v>
      </c>
      <c r="AJ390" s="31">
        <v>2</v>
      </c>
      <c r="AK390" s="31">
        <v>4</v>
      </c>
      <c r="AL390" s="31">
        <v>2</v>
      </c>
      <c r="AN390" s="31">
        <v>2</v>
      </c>
      <c r="AO390" s="31">
        <v>2</v>
      </c>
      <c r="AP390" s="31">
        <v>2</v>
      </c>
      <c r="AQ390" s="31">
        <v>2</v>
      </c>
      <c r="AR390" s="31">
        <v>2</v>
      </c>
      <c r="AS390" s="31">
        <v>2</v>
      </c>
      <c r="AT390" s="31">
        <v>2</v>
      </c>
      <c r="AU390" s="31">
        <v>2</v>
      </c>
      <c r="AW390" s="31">
        <v>2</v>
      </c>
      <c r="AX390" s="31">
        <v>2</v>
      </c>
      <c r="AY390" s="31">
        <v>2</v>
      </c>
      <c r="AZ390" s="31">
        <v>1</v>
      </c>
      <c r="BA390" s="31">
        <v>1</v>
      </c>
      <c r="BB390" s="31">
        <v>2</v>
      </c>
      <c r="BD390" s="31">
        <v>2</v>
      </c>
      <c r="BE390" s="31">
        <v>2</v>
      </c>
      <c r="BF390" s="31">
        <v>2</v>
      </c>
      <c r="BG390" s="31">
        <v>1</v>
      </c>
      <c r="BH390" s="31">
        <v>1</v>
      </c>
      <c r="BI390" s="31">
        <v>2</v>
      </c>
      <c r="BK390" s="31">
        <v>1</v>
      </c>
      <c r="BL390" s="31">
        <v>1</v>
      </c>
      <c r="BM390" s="31">
        <v>1</v>
      </c>
      <c r="BN390" s="31">
        <v>1</v>
      </c>
      <c r="BO390" s="31">
        <v>1</v>
      </c>
      <c r="BP390" s="31">
        <v>1</v>
      </c>
      <c r="BR390" s="31">
        <v>1</v>
      </c>
      <c r="BT390" s="31">
        <v>2</v>
      </c>
      <c r="BU390" s="31">
        <v>2</v>
      </c>
      <c r="BV390" s="31">
        <v>2</v>
      </c>
      <c r="BW390" s="31">
        <v>2</v>
      </c>
      <c r="BX390" s="31">
        <v>2</v>
      </c>
      <c r="BY390" s="31">
        <v>1</v>
      </c>
      <c r="BZ390" s="31">
        <v>2</v>
      </c>
      <c r="CA390" s="31">
        <v>2</v>
      </c>
      <c r="CB390" s="31">
        <v>2</v>
      </c>
      <c r="CC390" s="31">
        <v>2</v>
      </c>
      <c r="CD390" s="31">
        <v>1</v>
      </c>
      <c r="CH390" s="31">
        <v>1</v>
      </c>
      <c r="CM390" s="31">
        <v>27</v>
      </c>
      <c r="CN390" s="31">
        <v>15</v>
      </c>
      <c r="CO390" s="31">
        <v>3</v>
      </c>
      <c r="CP390" s="31">
        <v>1</v>
      </c>
      <c r="DA390" s="31">
        <v>3</v>
      </c>
      <c r="DB390" s="31">
        <v>4</v>
      </c>
      <c r="DC390" s="31">
        <v>17</v>
      </c>
      <c r="DD390" s="31">
        <v>2</v>
      </c>
      <c r="DE390" s="31">
        <v>5</v>
      </c>
      <c r="DF390" s="31">
        <v>3</v>
      </c>
      <c r="DG390" s="31">
        <v>4</v>
      </c>
      <c r="DH390" s="31">
        <v>3</v>
      </c>
      <c r="DI390" s="31">
        <v>3</v>
      </c>
      <c r="DJ390" s="31">
        <v>3</v>
      </c>
      <c r="DK390" s="31">
        <v>4</v>
      </c>
      <c r="DL390" s="31">
        <v>3</v>
      </c>
      <c r="DM390" s="31">
        <v>3</v>
      </c>
      <c r="DN390" s="31">
        <v>2</v>
      </c>
      <c r="DO390" s="31">
        <v>1</v>
      </c>
      <c r="DP390" s="31">
        <v>3</v>
      </c>
      <c r="DQ390" s="31">
        <v>3</v>
      </c>
      <c r="DR390" s="31">
        <v>35</v>
      </c>
      <c r="DS390" s="31">
        <v>0.43577918502202601</v>
      </c>
      <c r="EB390" s="31">
        <v>0.79</v>
      </c>
      <c r="EC390" s="31">
        <v>0.67</v>
      </c>
      <c r="ED390" s="31">
        <v>1.17</v>
      </c>
      <c r="EE390" s="31" t="s">
        <v>1546</v>
      </c>
      <c r="EV390" s="31">
        <v>2</v>
      </c>
      <c r="EW390" s="31">
        <v>2</v>
      </c>
      <c r="EX390" s="31">
        <v>2</v>
      </c>
      <c r="EY390" s="31">
        <v>2</v>
      </c>
      <c r="FF390" s="31">
        <v>0.62</v>
      </c>
      <c r="FG390" s="31">
        <v>0.28999999999999898</v>
      </c>
      <c r="FK390" s="31">
        <v>2</v>
      </c>
      <c r="FL390" s="31">
        <v>2</v>
      </c>
      <c r="FM390" s="31">
        <v>2</v>
      </c>
      <c r="FN390" s="31">
        <v>2</v>
      </c>
      <c r="FO390" s="31">
        <v>2</v>
      </c>
      <c r="FP390" s="31">
        <v>2</v>
      </c>
      <c r="FQ390" s="31">
        <v>2</v>
      </c>
      <c r="FR390" s="31">
        <v>2</v>
      </c>
      <c r="FS390" s="31">
        <v>4</v>
      </c>
      <c r="FT390" s="31">
        <v>2</v>
      </c>
      <c r="FU390" s="31">
        <v>2</v>
      </c>
      <c r="FV390" s="31">
        <v>2</v>
      </c>
      <c r="FW390" s="31">
        <v>1</v>
      </c>
      <c r="FX390" s="31">
        <v>1</v>
      </c>
      <c r="FY390" s="31">
        <v>2</v>
      </c>
      <c r="GA390" s="31">
        <v>2</v>
      </c>
      <c r="GB390" s="31">
        <v>2</v>
      </c>
      <c r="GC390" s="31">
        <v>2</v>
      </c>
      <c r="GE390" s="31">
        <v>2</v>
      </c>
      <c r="GH390" s="31">
        <v>1</v>
      </c>
      <c r="GJ390" s="31">
        <v>2</v>
      </c>
      <c r="GL390" s="31">
        <v>2</v>
      </c>
      <c r="GO390" s="31">
        <v>1</v>
      </c>
      <c r="GQ390" s="31">
        <v>2</v>
      </c>
      <c r="GS390" s="31">
        <v>2</v>
      </c>
      <c r="GU390" s="31">
        <v>2</v>
      </c>
      <c r="GW390" s="31">
        <v>2</v>
      </c>
      <c r="HA390" s="31">
        <v>2</v>
      </c>
      <c r="HB390" s="31" t="s">
        <v>355</v>
      </c>
      <c r="HM390" s="31">
        <v>2</v>
      </c>
      <c r="HP390" s="31">
        <v>2</v>
      </c>
      <c r="HQ390" s="31">
        <v>2</v>
      </c>
      <c r="HR390" s="31">
        <v>2</v>
      </c>
      <c r="HS390" s="31">
        <v>2</v>
      </c>
      <c r="HT390" s="31">
        <v>2</v>
      </c>
      <c r="HU390" s="31">
        <v>2</v>
      </c>
      <c r="HV390" s="31">
        <v>2</v>
      </c>
      <c r="HZ390" s="31">
        <v>2</v>
      </c>
      <c r="IA390" s="31">
        <v>2</v>
      </c>
      <c r="IB390" s="31">
        <v>2</v>
      </c>
      <c r="IC390" s="31">
        <v>2</v>
      </c>
      <c r="ID390" s="31">
        <v>2</v>
      </c>
      <c r="IE390" s="31">
        <v>2</v>
      </c>
      <c r="IF390" s="31">
        <v>2</v>
      </c>
      <c r="IJ390" s="31">
        <v>2</v>
      </c>
      <c r="IK390" s="31">
        <v>2</v>
      </c>
      <c r="IL390" s="31">
        <v>2</v>
      </c>
      <c r="IM390" s="31">
        <v>2</v>
      </c>
      <c r="IN390" s="31">
        <v>2</v>
      </c>
      <c r="IO390" s="31">
        <v>2</v>
      </c>
      <c r="IP390" s="31">
        <v>2</v>
      </c>
      <c r="IT390" s="31">
        <v>2</v>
      </c>
      <c r="IU390" s="31">
        <v>2</v>
      </c>
      <c r="IV390" s="31">
        <v>2</v>
      </c>
      <c r="IW390" s="31">
        <v>2</v>
      </c>
      <c r="IX390" s="31">
        <v>2</v>
      </c>
      <c r="IY390" s="31">
        <v>2</v>
      </c>
      <c r="IZ390" s="31">
        <v>2</v>
      </c>
      <c r="JD390" s="31">
        <v>2</v>
      </c>
      <c r="JE390" s="31">
        <v>2</v>
      </c>
      <c r="JF390" s="31">
        <v>2</v>
      </c>
      <c r="JG390" s="31">
        <v>2</v>
      </c>
      <c r="JH390" s="31">
        <v>2</v>
      </c>
      <c r="JI390" s="31">
        <v>2</v>
      </c>
      <c r="JJ390" s="31">
        <v>2</v>
      </c>
      <c r="JN390" s="31" t="s">
        <v>358</v>
      </c>
      <c r="JZ390" s="31">
        <v>2</v>
      </c>
      <c r="KA390" s="31" t="s">
        <v>358</v>
      </c>
      <c r="KB390" s="31">
        <v>89</v>
      </c>
      <c r="KC390" s="31">
        <v>2</v>
      </c>
      <c r="KD390" s="31" t="s">
        <v>1647</v>
      </c>
      <c r="KE390" s="31">
        <v>94</v>
      </c>
      <c r="LA390" s="31" t="s">
        <v>1596</v>
      </c>
      <c r="LB390" s="31" t="s">
        <v>373</v>
      </c>
      <c r="LC390" s="31">
        <v>2</v>
      </c>
      <c r="LE390" s="31" t="s">
        <v>1449</v>
      </c>
      <c r="LF390" s="31">
        <v>2</v>
      </c>
      <c r="LG390" s="31">
        <v>2</v>
      </c>
      <c r="LH390" s="31">
        <v>1</v>
      </c>
      <c r="LI390" s="31">
        <v>2</v>
      </c>
      <c r="LK390" s="31">
        <v>2</v>
      </c>
      <c r="LM390" s="31">
        <v>2</v>
      </c>
      <c r="LO390" s="31">
        <v>2</v>
      </c>
      <c r="LQ390" s="31">
        <v>2</v>
      </c>
      <c r="LS390" s="31">
        <v>2</v>
      </c>
      <c r="LU390" s="31">
        <v>2</v>
      </c>
      <c r="LW390" s="31">
        <v>2</v>
      </c>
      <c r="LY390" s="31">
        <v>2</v>
      </c>
      <c r="MA390" s="31">
        <v>2</v>
      </c>
      <c r="MC390" s="31">
        <v>2</v>
      </c>
      <c r="ME390" s="31">
        <v>2</v>
      </c>
      <c r="MG390" s="31">
        <v>2</v>
      </c>
      <c r="MI390" s="31">
        <v>2</v>
      </c>
      <c r="MK390" s="31">
        <v>2</v>
      </c>
      <c r="MM390" s="31">
        <v>2</v>
      </c>
      <c r="MO390" s="31">
        <v>2</v>
      </c>
      <c r="MQ390" s="31">
        <v>2</v>
      </c>
      <c r="MS390" s="31">
        <v>2</v>
      </c>
      <c r="MU390" s="31">
        <v>2</v>
      </c>
      <c r="MW390" s="31">
        <v>2</v>
      </c>
      <c r="MY390" s="31" t="s">
        <v>355</v>
      </c>
      <c r="NA390" s="31">
        <v>2</v>
      </c>
      <c r="NC390" s="31">
        <v>2</v>
      </c>
      <c r="NE390" s="31">
        <v>2</v>
      </c>
      <c r="NG390" s="31">
        <v>2</v>
      </c>
      <c r="NI390" s="31">
        <v>2</v>
      </c>
      <c r="NK390" s="31">
        <v>2</v>
      </c>
      <c r="NM390" s="31">
        <v>2</v>
      </c>
      <c r="NO390" s="31">
        <v>2</v>
      </c>
      <c r="NQ390" s="31">
        <v>2</v>
      </c>
      <c r="NS390" s="31">
        <v>2</v>
      </c>
      <c r="NU390" s="31">
        <v>2</v>
      </c>
      <c r="NW390" s="31">
        <v>2</v>
      </c>
      <c r="NY390" s="31">
        <v>2</v>
      </c>
      <c r="OA390" s="31">
        <v>2</v>
      </c>
      <c r="OC390" s="31">
        <v>2</v>
      </c>
      <c r="OE390" s="31">
        <v>2</v>
      </c>
      <c r="OG390" s="31">
        <v>2</v>
      </c>
      <c r="OI390" s="31">
        <v>2</v>
      </c>
      <c r="OK390" s="31">
        <v>2</v>
      </c>
      <c r="OM390" s="31">
        <v>2</v>
      </c>
      <c r="OO390" s="31">
        <v>2</v>
      </c>
      <c r="OQ390" s="31" t="s">
        <v>355</v>
      </c>
      <c r="OS390" s="31">
        <v>2</v>
      </c>
      <c r="OU390" s="31">
        <v>2</v>
      </c>
      <c r="OW390" s="31">
        <v>2</v>
      </c>
      <c r="OY390" s="31">
        <v>2</v>
      </c>
      <c r="PA390" s="31">
        <v>2</v>
      </c>
      <c r="PC390" s="31">
        <v>2</v>
      </c>
      <c r="PE390" s="31">
        <v>1</v>
      </c>
      <c r="PF390" s="31">
        <v>10</v>
      </c>
      <c r="PG390" s="31">
        <v>2</v>
      </c>
      <c r="PI390" s="31">
        <v>2</v>
      </c>
      <c r="PK390" s="31">
        <v>2</v>
      </c>
      <c r="PM390" s="31">
        <v>2</v>
      </c>
      <c r="PO390" s="31">
        <v>2</v>
      </c>
      <c r="PQ390" s="31">
        <v>2</v>
      </c>
      <c r="PS390" s="31">
        <v>2</v>
      </c>
      <c r="PU390" s="31">
        <v>2</v>
      </c>
      <c r="PW390" s="31">
        <v>2</v>
      </c>
      <c r="PY390" s="31">
        <v>2</v>
      </c>
      <c r="QA390" s="31">
        <v>2</v>
      </c>
      <c r="QC390" s="31">
        <v>2</v>
      </c>
      <c r="QE390" s="31">
        <v>2</v>
      </c>
      <c r="QG390" s="31">
        <v>2</v>
      </c>
      <c r="QI390" s="31" t="s">
        <v>355</v>
      </c>
      <c r="QK390" s="31">
        <v>2</v>
      </c>
      <c r="QL390" s="31">
        <v>2</v>
      </c>
      <c r="QM390" s="31">
        <v>2</v>
      </c>
      <c r="QN390" s="31">
        <v>2</v>
      </c>
      <c r="QO390" s="31">
        <v>2</v>
      </c>
      <c r="QP390" s="31">
        <v>2</v>
      </c>
      <c r="QQ390" s="31">
        <v>2</v>
      </c>
      <c r="QR390" s="31">
        <v>2</v>
      </c>
      <c r="QS390" s="31">
        <v>2</v>
      </c>
      <c r="QT390" s="31">
        <v>2</v>
      </c>
      <c r="QU390" s="31">
        <v>2</v>
      </c>
      <c r="QV390" s="31">
        <v>2</v>
      </c>
      <c r="QW390" s="31">
        <v>2</v>
      </c>
      <c r="QX390" s="31">
        <v>2</v>
      </c>
      <c r="QY390" s="31">
        <v>2</v>
      </c>
      <c r="QZ390" s="31">
        <v>2</v>
      </c>
      <c r="RA390" s="31">
        <v>2</v>
      </c>
      <c r="RB390" s="31">
        <v>2</v>
      </c>
      <c r="RC390" s="31">
        <v>2</v>
      </c>
      <c r="RD390" s="31">
        <v>2</v>
      </c>
      <c r="RE390" s="31">
        <v>1</v>
      </c>
      <c r="RF390" s="31">
        <v>2</v>
      </c>
      <c r="RG390" s="31">
        <v>2</v>
      </c>
      <c r="RH390" s="31">
        <v>2</v>
      </c>
      <c r="RI390" s="31">
        <v>2</v>
      </c>
      <c r="RJ390" s="31">
        <v>2</v>
      </c>
      <c r="RK390" s="31">
        <v>2</v>
      </c>
      <c r="RL390" s="31">
        <v>2</v>
      </c>
      <c r="RM390" s="31">
        <v>2</v>
      </c>
      <c r="RN390" s="31">
        <v>2</v>
      </c>
      <c r="RO390" s="31">
        <v>1</v>
      </c>
      <c r="RP390" s="31">
        <v>2</v>
      </c>
      <c r="RQ390" s="31">
        <v>2</v>
      </c>
      <c r="RR390" s="31">
        <v>2</v>
      </c>
      <c r="RS390" s="31">
        <v>2</v>
      </c>
      <c r="RT390" s="31" t="s">
        <v>362</v>
      </c>
      <c r="RU390" s="31" t="s">
        <v>2002</v>
      </c>
      <c r="RX390" s="31">
        <v>5</v>
      </c>
      <c r="RY390" s="31">
        <v>2</v>
      </c>
      <c r="RZ390" s="31">
        <v>2</v>
      </c>
      <c r="SA390" s="31">
        <v>2</v>
      </c>
      <c r="SB390" s="31">
        <v>2</v>
      </c>
      <c r="SC390" s="31">
        <v>2</v>
      </c>
      <c r="SD390" s="31">
        <v>5</v>
      </c>
      <c r="SE390" s="31">
        <v>2</v>
      </c>
      <c r="SF390" s="31">
        <v>2</v>
      </c>
      <c r="SG390" s="31">
        <v>2</v>
      </c>
      <c r="SH390" s="31">
        <v>2</v>
      </c>
      <c r="SI390" s="31">
        <v>2</v>
      </c>
      <c r="SJ390" s="31">
        <v>2</v>
      </c>
      <c r="SK390" s="31">
        <v>2</v>
      </c>
      <c r="SL390" s="31">
        <v>2</v>
      </c>
      <c r="SM390" s="31" t="s">
        <v>1550</v>
      </c>
      <c r="SO390" s="31">
        <v>2</v>
      </c>
      <c r="SP390" s="31">
        <v>2</v>
      </c>
      <c r="SQ390" s="31">
        <v>2</v>
      </c>
      <c r="SR390" s="31">
        <v>2</v>
      </c>
      <c r="SS390" s="31">
        <v>2</v>
      </c>
      <c r="ST390" s="31">
        <v>2</v>
      </c>
      <c r="SU390" s="31">
        <v>2</v>
      </c>
      <c r="SV390" s="31">
        <v>2</v>
      </c>
      <c r="SW390" s="31" t="s">
        <v>2003</v>
      </c>
      <c r="SX390" s="31">
        <v>13</v>
      </c>
      <c r="SZ390" s="31">
        <v>2</v>
      </c>
      <c r="TA390" s="31">
        <v>2</v>
      </c>
      <c r="TB390" s="31">
        <v>2</v>
      </c>
      <c r="TC390" s="31">
        <v>2</v>
      </c>
      <c r="TD390" s="31">
        <v>2</v>
      </c>
      <c r="TE390" s="31">
        <v>2</v>
      </c>
      <c r="TF390" s="31">
        <v>2</v>
      </c>
      <c r="TG390" s="31">
        <v>2</v>
      </c>
      <c r="TH390" s="31" t="s">
        <v>2003</v>
      </c>
      <c r="TJ390" s="31" t="s">
        <v>1550</v>
      </c>
      <c r="TK390" s="31" t="s">
        <v>2003</v>
      </c>
      <c r="TL390" s="31" t="s">
        <v>2003</v>
      </c>
      <c r="TQ390" s="31">
        <v>16</v>
      </c>
      <c r="TS390" s="31">
        <v>2</v>
      </c>
      <c r="TT390" s="31">
        <v>2</v>
      </c>
      <c r="TU390" s="31">
        <v>2</v>
      </c>
      <c r="TV390" s="31">
        <v>2</v>
      </c>
      <c r="TW390" s="31">
        <v>2</v>
      </c>
      <c r="TX390" s="31">
        <v>2</v>
      </c>
      <c r="TY390" s="31">
        <v>2</v>
      </c>
      <c r="TZ390" s="31">
        <v>1</v>
      </c>
      <c r="UA390" s="31">
        <v>1</v>
      </c>
    </row>
    <row r="391" spans="1:547" s="31" customFormat="1" ht="13.5" customHeight="1">
      <c r="A391" s="31">
        <f t="shared" si="6"/>
        <v>389</v>
      </c>
      <c r="B391" s="31">
        <v>390</v>
      </c>
      <c r="C391" s="31">
        <v>47</v>
      </c>
      <c r="D391" s="31" t="s">
        <v>1543</v>
      </c>
      <c r="E391" s="31" t="s">
        <v>2004</v>
      </c>
      <c r="H391" s="31">
        <v>42550</v>
      </c>
      <c r="I391" s="31">
        <v>22455</v>
      </c>
      <c r="J391" s="31">
        <v>2</v>
      </c>
      <c r="K391" s="31">
        <v>1</v>
      </c>
      <c r="L391" s="31">
        <v>5</v>
      </c>
      <c r="M391" s="31">
        <v>2</v>
      </c>
      <c r="N391" s="31">
        <v>5</v>
      </c>
      <c r="O391" s="31">
        <v>2</v>
      </c>
      <c r="P391" s="31">
        <v>5</v>
      </c>
      <c r="Q391" s="31">
        <v>2</v>
      </c>
      <c r="R391" s="31">
        <v>42370</v>
      </c>
      <c r="S391" s="31">
        <v>42430</v>
      </c>
      <c r="T391" s="31">
        <v>42491</v>
      </c>
      <c r="W391" s="31">
        <v>1</v>
      </c>
      <c r="X391" s="31">
        <v>2</v>
      </c>
      <c r="Y391" s="31">
        <v>2</v>
      </c>
      <c r="Z391" s="31">
        <v>2</v>
      </c>
      <c r="AA391" s="31">
        <v>2</v>
      </c>
      <c r="AB391" s="31">
        <v>2</v>
      </c>
      <c r="AC391" s="31">
        <v>2</v>
      </c>
      <c r="AD391" s="31">
        <v>1</v>
      </c>
      <c r="AE391" s="31">
        <v>3</v>
      </c>
      <c r="AF391" s="31">
        <v>3</v>
      </c>
      <c r="AG391" s="31">
        <v>3</v>
      </c>
      <c r="AH391" s="31">
        <v>1</v>
      </c>
      <c r="AI391" s="31">
        <v>6</v>
      </c>
      <c r="AJ391" s="31">
        <v>2</v>
      </c>
      <c r="AK391" s="31">
        <v>4</v>
      </c>
      <c r="AL391" s="31">
        <v>3</v>
      </c>
      <c r="AN391" s="31">
        <v>2</v>
      </c>
      <c r="AO391" s="31">
        <v>2</v>
      </c>
      <c r="AP391" s="31">
        <v>2</v>
      </c>
      <c r="AQ391" s="31">
        <v>2</v>
      </c>
      <c r="AR391" s="31">
        <v>2</v>
      </c>
      <c r="AS391" s="31">
        <v>2</v>
      </c>
      <c r="AT391" s="31">
        <v>2</v>
      </c>
      <c r="AU391" s="31">
        <v>2</v>
      </c>
      <c r="AW391" s="31">
        <v>1</v>
      </c>
      <c r="AX391" s="31">
        <v>1</v>
      </c>
      <c r="AY391" s="31">
        <v>2</v>
      </c>
      <c r="AZ391" s="31">
        <v>1</v>
      </c>
      <c r="BA391" s="31">
        <v>1</v>
      </c>
      <c r="BB391" s="31">
        <v>2</v>
      </c>
      <c r="BD391" s="31">
        <v>1</v>
      </c>
      <c r="BE391" s="31">
        <v>1</v>
      </c>
      <c r="BF391" s="31">
        <v>1</v>
      </c>
      <c r="BG391" s="31">
        <v>1</v>
      </c>
      <c r="BH391" s="31">
        <v>1</v>
      </c>
      <c r="BI391" s="31">
        <v>2</v>
      </c>
      <c r="BK391" s="31">
        <v>2</v>
      </c>
      <c r="BL391" s="31">
        <v>2</v>
      </c>
      <c r="BM391" s="31">
        <v>2</v>
      </c>
      <c r="BN391" s="31">
        <v>2</v>
      </c>
      <c r="BO391" s="31">
        <v>2</v>
      </c>
      <c r="BP391" s="31">
        <v>1</v>
      </c>
      <c r="BQ391" s="31">
        <v>2</v>
      </c>
      <c r="BT391" s="31">
        <v>2</v>
      </c>
      <c r="BU391" s="31">
        <v>2</v>
      </c>
      <c r="BV391" s="31">
        <v>2</v>
      </c>
      <c r="BW391" s="31">
        <v>2</v>
      </c>
      <c r="BX391" s="31">
        <v>2</v>
      </c>
      <c r="BY391" s="31">
        <v>1</v>
      </c>
      <c r="BZ391" s="31">
        <v>2</v>
      </c>
      <c r="CA391" s="31">
        <v>2</v>
      </c>
      <c r="CB391" s="31">
        <v>2</v>
      </c>
      <c r="CC391" s="31">
        <v>2</v>
      </c>
      <c r="CD391" s="31">
        <v>1</v>
      </c>
      <c r="CH391" s="31">
        <v>1</v>
      </c>
      <c r="CM391" s="31">
        <v>16</v>
      </c>
      <c r="CN391" s="31">
        <v>21</v>
      </c>
      <c r="CO391" s="31">
        <v>5</v>
      </c>
      <c r="CP391" s="31">
        <v>11</v>
      </c>
      <c r="CQ391" s="31">
        <v>1</v>
      </c>
      <c r="DA391" s="31">
        <v>4</v>
      </c>
      <c r="DB391" s="31">
        <v>2</v>
      </c>
      <c r="DC391" s="31">
        <v>1</v>
      </c>
      <c r="DD391" s="31">
        <v>1</v>
      </c>
      <c r="DE391" s="31">
        <v>3</v>
      </c>
      <c r="DF391" s="31">
        <v>3</v>
      </c>
      <c r="DG391" s="31">
        <v>3</v>
      </c>
      <c r="DH391" s="31">
        <v>3</v>
      </c>
      <c r="DI391" s="31">
        <v>3</v>
      </c>
      <c r="DJ391" s="31">
        <v>3</v>
      </c>
      <c r="DK391" s="31">
        <v>3</v>
      </c>
      <c r="DL391" s="31">
        <v>3</v>
      </c>
      <c r="DM391" s="31">
        <v>3</v>
      </c>
      <c r="DN391" s="31">
        <v>2</v>
      </c>
      <c r="DO391" s="31">
        <v>4</v>
      </c>
      <c r="DP391" s="31">
        <v>4</v>
      </c>
      <c r="DQ391" s="31">
        <v>4</v>
      </c>
      <c r="DR391" s="31">
        <v>38</v>
      </c>
      <c r="DS391" s="31">
        <v>1.6909722222222201</v>
      </c>
      <c r="DT391" s="31">
        <v>307</v>
      </c>
      <c r="DU391" s="31">
        <v>30</v>
      </c>
      <c r="DV391" s="31">
        <v>200</v>
      </c>
      <c r="DW391" s="31" t="s">
        <v>1545</v>
      </c>
      <c r="DX391" s="31">
        <v>4.3</v>
      </c>
      <c r="DY391" s="31">
        <v>3.2</v>
      </c>
      <c r="DZ391" s="31">
        <v>5.4</v>
      </c>
      <c r="EA391" s="31" t="s">
        <v>1558</v>
      </c>
      <c r="EB391" s="31">
        <v>0.75</v>
      </c>
      <c r="EC391" s="31">
        <v>0.7</v>
      </c>
      <c r="ED391" s="31">
        <v>1.25</v>
      </c>
      <c r="EE391" s="31" t="s">
        <v>1546</v>
      </c>
      <c r="EF391" s="31">
        <v>192</v>
      </c>
      <c r="EG391" s="31">
        <v>0</v>
      </c>
      <c r="EH391" s="31">
        <v>190</v>
      </c>
      <c r="EI391" s="31" t="s">
        <v>1546</v>
      </c>
      <c r="EJ391" s="31">
        <v>57</v>
      </c>
      <c r="EK391" s="31">
        <v>40</v>
      </c>
      <c r="EM391" s="31" t="s">
        <v>1546</v>
      </c>
      <c r="ER391" s="31">
        <v>136</v>
      </c>
      <c r="ES391" s="31">
        <v>35</v>
      </c>
      <c r="ET391" s="31">
        <v>150</v>
      </c>
      <c r="EU391" s="31" t="s">
        <v>1546</v>
      </c>
      <c r="EV391" s="31">
        <v>1</v>
      </c>
      <c r="EW391" s="31">
        <v>2</v>
      </c>
      <c r="EX391" s="31">
        <v>2</v>
      </c>
      <c r="EY391" s="31">
        <v>2</v>
      </c>
      <c r="FD391" s="31">
        <v>95</v>
      </c>
      <c r="FE391" s="31">
        <v>80</v>
      </c>
      <c r="FF391" s="31">
        <v>0.56999999999999995</v>
      </c>
      <c r="FG391" s="31">
        <v>0.52</v>
      </c>
      <c r="FH391" s="31">
        <v>36</v>
      </c>
      <c r="FK391" s="31">
        <v>2</v>
      </c>
      <c r="FL391" s="31">
        <v>2</v>
      </c>
      <c r="FM391" s="31">
        <v>2</v>
      </c>
      <c r="FN391" s="31">
        <v>2</v>
      </c>
      <c r="FO391" s="31">
        <v>2</v>
      </c>
      <c r="FP391" s="31">
        <v>2</v>
      </c>
      <c r="FQ391" s="31">
        <v>2</v>
      </c>
      <c r="FR391" s="31">
        <v>2</v>
      </c>
      <c r="FS391" s="31">
        <v>4</v>
      </c>
      <c r="FT391" s="31">
        <v>2</v>
      </c>
      <c r="FU391" s="31">
        <v>2</v>
      </c>
      <c r="FV391" s="31">
        <v>2</v>
      </c>
      <c r="FW391" s="31">
        <v>1</v>
      </c>
      <c r="FX391" s="31">
        <v>1</v>
      </c>
      <c r="FY391" s="31">
        <v>2</v>
      </c>
      <c r="GA391" s="31">
        <v>2</v>
      </c>
      <c r="GB391" s="31">
        <v>2</v>
      </c>
      <c r="GC391" s="31">
        <v>1</v>
      </c>
      <c r="GE391" s="31">
        <v>1</v>
      </c>
      <c r="GF391" s="31">
        <v>2016</v>
      </c>
      <c r="GG391" s="31">
        <v>1</v>
      </c>
      <c r="GH391" s="31">
        <v>1</v>
      </c>
      <c r="GJ391" s="31">
        <v>2</v>
      </c>
      <c r="GL391" s="31">
        <v>2</v>
      </c>
      <c r="GO391" s="31">
        <v>2</v>
      </c>
      <c r="GQ391" s="31">
        <v>2</v>
      </c>
      <c r="GS391" s="31">
        <v>2</v>
      </c>
      <c r="GU391" s="31">
        <v>2</v>
      </c>
      <c r="GW391" s="31">
        <v>2</v>
      </c>
      <c r="HA391" s="31">
        <v>2</v>
      </c>
      <c r="HB391" s="31" t="s">
        <v>355</v>
      </c>
      <c r="HM391" s="31">
        <v>2</v>
      </c>
      <c r="HP391" s="31">
        <v>2</v>
      </c>
      <c r="HQ391" s="31">
        <v>2</v>
      </c>
      <c r="HR391" s="31">
        <v>2</v>
      </c>
      <c r="HS391" s="31">
        <v>2</v>
      </c>
      <c r="HT391" s="31">
        <v>2</v>
      </c>
      <c r="HU391" s="31">
        <v>2</v>
      </c>
      <c r="HV391" s="31">
        <v>2</v>
      </c>
      <c r="HZ391" s="31">
        <v>2</v>
      </c>
      <c r="IA391" s="31">
        <v>2</v>
      </c>
      <c r="IB391" s="31">
        <v>2</v>
      </c>
      <c r="IC391" s="31">
        <v>2</v>
      </c>
      <c r="ID391" s="31">
        <v>2</v>
      </c>
      <c r="IE391" s="31">
        <v>2</v>
      </c>
      <c r="IF391" s="31">
        <v>2</v>
      </c>
      <c r="IJ391" s="31">
        <v>2</v>
      </c>
      <c r="IK391" s="31">
        <v>2</v>
      </c>
      <c r="IL391" s="31">
        <v>2</v>
      </c>
      <c r="IM391" s="31">
        <v>2</v>
      </c>
      <c r="IN391" s="31">
        <v>2</v>
      </c>
      <c r="IO391" s="31">
        <v>2</v>
      </c>
      <c r="IP391" s="31">
        <v>2</v>
      </c>
      <c r="IT391" s="31">
        <v>2</v>
      </c>
      <c r="IU391" s="31">
        <v>2</v>
      </c>
      <c r="IV391" s="31">
        <v>2</v>
      </c>
      <c r="IW391" s="31">
        <v>2</v>
      </c>
      <c r="IX391" s="31">
        <v>2</v>
      </c>
      <c r="IY391" s="31">
        <v>2</v>
      </c>
      <c r="IZ391" s="31">
        <v>2</v>
      </c>
      <c r="JD391" s="31">
        <v>2</v>
      </c>
      <c r="JE391" s="31">
        <v>2</v>
      </c>
      <c r="JF391" s="31">
        <v>2</v>
      </c>
      <c r="JG391" s="31">
        <v>2</v>
      </c>
      <c r="JH391" s="31">
        <v>2</v>
      </c>
      <c r="JI391" s="31">
        <v>2</v>
      </c>
      <c r="JJ391" s="31">
        <v>2</v>
      </c>
      <c r="JN391" s="31" t="s">
        <v>1619</v>
      </c>
      <c r="JO391" s="31" t="s">
        <v>2005</v>
      </c>
      <c r="JZ391" s="31">
        <v>2</v>
      </c>
      <c r="KA391" s="31" t="s">
        <v>2006</v>
      </c>
      <c r="KB391" s="31">
        <v>70</v>
      </c>
      <c r="KC391" s="31">
        <v>2</v>
      </c>
      <c r="KD391" s="31" t="s">
        <v>371</v>
      </c>
      <c r="KE391" s="31">
        <v>75</v>
      </c>
      <c r="LA391" s="31" t="s">
        <v>374</v>
      </c>
      <c r="LB391" s="31" t="s">
        <v>379</v>
      </c>
      <c r="LC391" s="31">
        <v>2</v>
      </c>
      <c r="LE391" s="31" t="s">
        <v>373</v>
      </c>
      <c r="LF391" s="31">
        <v>2</v>
      </c>
      <c r="LG391" s="31">
        <v>2</v>
      </c>
      <c r="LH391" s="31">
        <v>1</v>
      </c>
      <c r="LI391" s="31">
        <v>2</v>
      </c>
      <c r="LK391" s="31">
        <v>2</v>
      </c>
      <c r="LM391" s="31">
        <v>2</v>
      </c>
      <c r="LO391" s="31">
        <v>1</v>
      </c>
      <c r="LQ391" s="31">
        <v>2</v>
      </c>
      <c r="LS391" s="31">
        <v>2</v>
      </c>
      <c r="LU391" s="31">
        <v>2</v>
      </c>
      <c r="LW391" s="31">
        <v>2</v>
      </c>
      <c r="LY391" s="31">
        <v>2</v>
      </c>
      <c r="MA391" s="31">
        <v>2</v>
      </c>
      <c r="MC391" s="31">
        <v>2</v>
      </c>
      <c r="ME391" s="31">
        <v>2</v>
      </c>
      <c r="MG391" s="31">
        <v>2</v>
      </c>
      <c r="MI391" s="31">
        <v>2</v>
      </c>
      <c r="MK391" s="31">
        <v>2</v>
      </c>
      <c r="MM391" s="31">
        <v>2</v>
      </c>
      <c r="MO391" s="31">
        <v>2</v>
      </c>
      <c r="MQ391" s="31">
        <v>2</v>
      </c>
      <c r="MS391" s="31">
        <v>2</v>
      </c>
      <c r="MU391" s="31">
        <v>2</v>
      </c>
      <c r="MW391" s="31">
        <v>2</v>
      </c>
      <c r="MY391" s="31" t="s">
        <v>355</v>
      </c>
      <c r="NA391" s="31">
        <v>2</v>
      </c>
      <c r="NC391" s="31">
        <v>2</v>
      </c>
      <c r="NE391" s="31">
        <v>2</v>
      </c>
      <c r="NG391" s="31">
        <v>2</v>
      </c>
      <c r="NI391" s="31">
        <v>2</v>
      </c>
      <c r="NK391" s="31">
        <v>2</v>
      </c>
      <c r="NM391" s="31">
        <v>2</v>
      </c>
      <c r="NO391" s="31">
        <v>2</v>
      </c>
      <c r="NQ391" s="31">
        <v>2</v>
      </c>
      <c r="NS391" s="31">
        <v>2</v>
      </c>
      <c r="NU391" s="31">
        <v>2</v>
      </c>
      <c r="NW391" s="31">
        <v>2</v>
      </c>
      <c r="NY391" s="31">
        <v>2</v>
      </c>
      <c r="OA391" s="31">
        <v>2</v>
      </c>
      <c r="OC391" s="31">
        <v>2</v>
      </c>
      <c r="OE391" s="31">
        <v>2</v>
      </c>
      <c r="OG391" s="31">
        <v>2</v>
      </c>
      <c r="OI391" s="31">
        <v>2</v>
      </c>
      <c r="OK391" s="31">
        <v>2</v>
      </c>
      <c r="OM391" s="31">
        <v>2</v>
      </c>
      <c r="OO391" s="31">
        <v>2</v>
      </c>
      <c r="OQ391" s="31" t="s">
        <v>355</v>
      </c>
      <c r="OS391" s="31">
        <v>2</v>
      </c>
      <c r="OU391" s="31">
        <v>2</v>
      </c>
      <c r="OW391" s="31">
        <v>2</v>
      </c>
      <c r="OY391" s="31">
        <v>2</v>
      </c>
      <c r="PA391" s="31">
        <v>2</v>
      </c>
      <c r="PC391" s="31">
        <v>2</v>
      </c>
      <c r="PE391" s="31">
        <v>2</v>
      </c>
      <c r="PG391" s="31">
        <v>2</v>
      </c>
      <c r="PI391" s="31">
        <v>2</v>
      </c>
      <c r="PK391" s="31">
        <v>2</v>
      </c>
      <c r="PM391" s="31">
        <v>2</v>
      </c>
      <c r="PO391" s="31">
        <v>2</v>
      </c>
      <c r="PQ391" s="31">
        <v>2</v>
      </c>
      <c r="PS391" s="31">
        <v>2</v>
      </c>
      <c r="PU391" s="31">
        <v>2</v>
      </c>
      <c r="PW391" s="31">
        <v>2</v>
      </c>
      <c r="PY391" s="31">
        <v>2</v>
      </c>
      <c r="QA391" s="31">
        <v>2</v>
      </c>
      <c r="QC391" s="31">
        <v>2</v>
      </c>
      <c r="QE391" s="31">
        <v>2</v>
      </c>
      <c r="QG391" s="31">
        <v>2</v>
      </c>
      <c r="QI391" s="31" t="s">
        <v>355</v>
      </c>
      <c r="QK391" s="31">
        <v>2</v>
      </c>
      <c r="QL391" s="31">
        <v>2</v>
      </c>
      <c r="QM391" s="31">
        <v>2</v>
      </c>
      <c r="QN391" s="31">
        <v>2</v>
      </c>
      <c r="QO391" s="31">
        <v>2</v>
      </c>
      <c r="QP391" s="31">
        <v>2</v>
      </c>
      <c r="QQ391" s="31">
        <v>2</v>
      </c>
      <c r="QR391" s="31">
        <v>2</v>
      </c>
      <c r="QS391" s="31">
        <v>2</v>
      </c>
      <c r="QT391" s="31">
        <v>2</v>
      </c>
      <c r="QU391" s="31">
        <v>2</v>
      </c>
      <c r="QV391" s="31">
        <v>2</v>
      </c>
      <c r="QW391" s="31">
        <v>2</v>
      </c>
      <c r="QX391" s="31">
        <v>2</v>
      </c>
      <c r="QY391" s="31">
        <v>2</v>
      </c>
      <c r="QZ391" s="31">
        <v>2</v>
      </c>
      <c r="RA391" s="31">
        <v>2</v>
      </c>
      <c r="RB391" s="31">
        <v>2</v>
      </c>
      <c r="RC391" s="31">
        <v>2</v>
      </c>
      <c r="RD391" s="31">
        <v>2</v>
      </c>
      <c r="RE391" s="31">
        <v>2</v>
      </c>
      <c r="RF391" s="31">
        <v>2</v>
      </c>
      <c r="RG391" s="31">
        <v>2</v>
      </c>
      <c r="RH391" s="31">
        <v>2</v>
      </c>
      <c r="RI391" s="31">
        <v>2</v>
      </c>
      <c r="RJ391" s="31">
        <v>2</v>
      </c>
      <c r="RK391" s="31">
        <v>2</v>
      </c>
      <c r="RL391" s="31">
        <v>2</v>
      </c>
      <c r="RM391" s="31">
        <v>2</v>
      </c>
      <c r="RN391" s="31">
        <v>2</v>
      </c>
      <c r="RO391" s="31">
        <v>1</v>
      </c>
      <c r="RP391" s="31">
        <v>2</v>
      </c>
      <c r="RQ391" s="31">
        <v>2</v>
      </c>
      <c r="RR391" s="31">
        <v>2</v>
      </c>
      <c r="RS391" s="31">
        <v>2</v>
      </c>
      <c r="RT391" s="31" t="s">
        <v>2007</v>
      </c>
      <c r="RU391" s="31" t="s">
        <v>2007</v>
      </c>
      <c r="RX391" s="31">
        <v>5</v>
      </c>
      <c r="RY391" s="31">
        <v>2</v>
      </c>
      <c r="RZ391" s="31">
        <v>2</v>
      </c>
      <c r="SA391" s="31">
        <v>2</v>
      </c>
      <c r="SB391" s="31">
        <v>2</v>
      </c>
      <c r="SC391" s="31">
        <v>2</v>
      </c>
      <c r="SD391" s="31">
        <v>5</v>
      </c>
      <c r="SE391" s="31">
        <v>2</v>
      </c>
      <c r="SF391" s="31">
        <v>2</v>
      </c>
      <c r="SG391" s="31">
        <v>2</v>
      </c>
      <c r="SH391" s="31">
        <v>2</v>
      </c>
      <c r="SI391" s="31">
        <v>2</v>
      </c>
      <c r="SJ391" s="31">
        <v>2</v>
      </c>
      <c r="SK391" s="31">
        <v>2</v>
      </c>
      <c r="SL391" s="31">
        <v>2</v>
      </c>
      <c r="SM391" s="31" t="s">
        <v>1550</v>
      </c>
      <c r="SO391" s="31">
        <v>1</v>
      </c>
      <c r="SP391" s="31">
        <v>2</v>
      </c>
      <c r="SQ391" s="31">
        <v>2</v>
      </c>
      <c r="SR391" s="31">
        <v>2</v>
      </c>
      <c r="SS391" s="31">
        <v>2</v>
      </c>
      <c r="ST391" s="31">
        <v>2</v>
      </c>
      <c r="SU391" s="31">
        <v>2</v>
      </c>
      <c r="SV391" s="31">
        <v>2</v>
      </c>
      <c r="SW391" s="31" t="s">
        <v>1430</v>
      </c>
      <c r="SX391" s="31">
        <v>1</v>
      </c>
      <c r="SZ391" s="31">
        <v>2</v>
      </c>
      <c r="TA391" s="31">
        <v>2</v>
      </c>
      <c r="TB391" s="31">
        <v>2</v>
      </c>
      <c r="TC391" s="31">
        <v>2</v>
      </c>
      <c r="TD391" s="31">
        <v>2</v>
      </c>
      <c r="TE391" s="31">
        <v>2</v>
      </c>
      <c r="TF391" s="31">
        <v>2</v>
      </c>
      <c r="TG391" s="31">
        <v>1</v>
      </c>
      <c r="TH391" s="31" t="s">
        <v>1430</v>
      </c>
      <c r="TJ391" s="31" t="s">
        <v>1550</v>
      </c>
      <c r="TK391" s="31" t="s">
        <v>1430</v>
      </c>
      <c r="TQ391" s="31">
        <v>2</v>
      </c>
      <c r="TS391" s="31">
        <v>2</v>
      </c>
      <c r="TT391" s="31">
        <v>2</v>
      </c>
      <c r="TU391" s="31">
        <v>2</v>
      </c>
      <c r="TV391" s="31">
        <v>2</v>
      </c>
      <c r="TW391" s="31">
        <v>2</v>
      </c>
      <c r="TX391" s="31">
        <v>2</v>
      </c>
      <c r="TY391" s="31">
        <v>2</v>
      </c>
      <c r="TZ391" s="31">
        <v>1</v>
      </c>
      <c r="UA391" s="31">
        <v>1</v>
      </c>
    </row>
    <row r="392" spans="1:547" s="31" customFormat="1" ht="13.5" customHeight="1">
      <c r="A392" s="31">
        <f t="shared" si="6"/>
        <v>390</v>
      </c>
      <c r="B392" s="31">
        <v>391</v>
      </c>
      <c r="C392" s="31">
        <v>48</v>
      </c>
      <c r="D392" s="31" t="s">
        <v>1543</v>
      </c>
      <c r="E392" s="31" t="s">
        <v>2008</v>
      </c>
      <c r="H392" s="31">
        <v>42549</v>
      </c>
      <c r="I392" s="31">
        <v>11771</v>
      </c>
      <c r="J392" s="31">
        <v>1</v>
      </c>
      <c r="K392" s="31">
        <v>1</v>
      </c>
      <c r="L392" s="31">
        <v>4</v>
      </c>
      <c r="M392" s="31">
        <v>2</v>
      </c>
      <c r="N392" s="31">
        <v>4</v>
      </c>
      <c r="O392" s="31">
        <v>2</v>
      </c>
      <c r="P392" s="31">
        <v>4</v>
      </c>
      <c r="Q392" s="31">
        <v>2</v>
      </c>
      <c r="R392" s="31">
        <v>40330</v>
      </c>
      <c r="S392" s="31">
        <v>41426</v>
      </c>
      <c r="T392" s="31">
        <v>42491</v>
      </c>
      <c r="W392" s="31">
        <v>2</v>
      </c>
      <c r="X392" s="31">
        <v>2</v>
      </c>
      <c r="Y392" s="31">
        <v>2</v>
      </c>
      <c r="Z392" s="31">
        <v>2</v>
      </c>
      <c r="AA392" s="31">
        <v>2</v>
      </c>
      <c r="AB392" s="31">
        <v>1</v>
      </c>
      <c r="AC392" s="31">
        <v>2</v>
      </c>
      <c r="AE392" s="31">
        <v>1</v>
      </c>
      <c r="AH392" s="31">
        <v>2</v>
      </c>
      <c r="AI392" s="31">
        <v>6</v>
      </c>
      <c r="AJ392" s="31">
        <v>2</v>
      </c>
      <c r="AK392" s="31">
        <v>3</v>
      </c>
      <c r="AL392" s="31">
        <v>2</v>
      </c>
      <c r="AN392" s="31">
        <v>1</v>
      </c>
      <c r="AO392" s="31">
        <v>2</v>
      </c>
      <c r="AP392" s="31">
        <v>1</v>
      </c>
      <c r="AQ392" s="31">
        <v>2</v>
      </c>
      <c r="AR392" s="31">
        <v>1</v>
      </c>
      <c r="AS392" s="31">
        <v>2</v>
      </c>
      <c r="AT392" s="31">
        <v>2</v>
      </c>
      <c r="AU392" s="31">
        <v>2</v>
      </c>
      <c r="AW392" s="31">
        <v>2</v>
      </c>
      <c r="AX392" s="31">
        <v>2</v>
      </c>
      <c r="AY392" s="31">
        <v>2</v>
      </c>
      <c r="AZ392" s="31">
        <v>2</v>
      </c>
      <c r="BA392" s="31">
        <v>2</v>
      </c>
      <c r="BB392" s="31">
        <v>2</v>
      </c>
      <c r="BD392" s="31">
        <v>2</v>
      </c>
      <c r="BE392" s="31">
        <v>2</v>
      </c>
      <c r="BF392" s="31">
        <v>2</v>
      </c>
      <c r="BG392" s="31">
        <v>2</v>
      </c>
      <c r="BH392" s="31">
        <v>2</v>
      </c>
      <c r="BI392" s="31">
        <v>2</v>
      </c>
      <c r="BK392" s="31">
        <v>1</v>
      </c>
      <c r="BL392" s="31">
        <v>2</v>
      </c>
      <c r="BM392" s="31">
        <v>2</v>
      </c>
      <c r="BN392" s="31">
        <v>2</v>
      </c>
      <c r="BO392" s="31">
        <v>2</v>
      </c>
      <c r="BP392" s="31">
        <v>2</v>
      </c>
      <c r="BQ392" s="31">
        <v>3</v>
      </c>
      <c r="BT392" s="31">
        <v>2</v>
      </c>
      <c r="BU392" s="31">
        <v>2</v>
      </c>
      <c r="BV392" s="31">
        <v>2</v>
      </c>
      <c r="BW392" s="31">
        <v>2</v>
      </c>
      <c r="BX392" s="31">
        <v>2</v>
      </c>
      <c r="BY392" s="31">
        <v>1</v>
      </c>
      <c r="BZ392" s="31">
        <v>2</v>
      </c>
      <c r="CA392" s="31">
        <v>2</v>
      </c>
      <c r="CB392" s="31">
        <v>2</v>
      </c>
      <c r="CC392" s="31">
        <v>2</v>
      </c>
      <c r="CD392" s="31">
        <v>2</v>
      </c>
      <c r="CH392" s="31">
        <v>1</v>
      </c>
      <c r="CM392" s="31">
        <v>33</v>
      </c>
      <c r="CN392" s="31">
        <v>1</v>
      </c>
      <c r="DA392" s="31">
        <v>5</v>
      </c>
      <c r="DB392" s="31">
        <v>1</v>
      </c>
      <c r="DC392" s="31">
        <v>72</v>
      </c>
      <c r="DF392" s="31">
        <v>2</v>
      </c>
      <c r="DG392" s="31">
        <v>4</v>
      </c>
      <c r="DH392" s="31">
        <v>4</v>
      </c>
      <c r="DI392" s="31">
        <v>4</v>
      </c>
      <c r="DJ392" s="31">
        <v>4</v>
      </c>
      <c r="DK392" s="31">
        <v>4</v>
      </c>
      <c r="DL392" s="31">
        <v>4</v>
      </c>
      <c r="DM392" s="31">
        <v>4</v>
      </c>
      <c r="DN392" s="31">
        <v>4</v>
      </c>
      <c r="DO392" s="31">
        <v>4</v>
      </c>
      <c r="DP392" s="31">
        <v>4</v>
      </c>
      <c r="DQ392" s="31">
        <v>4</v>
      </c>
      <c r="DR392" s="31">
        <v>46</v>
      </c>
      <c r="DS392" s="31">
        <v>2.74335286164939E-2</v>
      </c>
      <c r="DT392" s="31">
        <v>76</v>
      </c>
      <c r="DU392" s="31">
        <v>30</v>
      </c>
      <c r="DV392" s="31">
        <v>211</v>
      </c>
      <c r="DW392" s="31" t="s">
        <v>1545</v>
      </c>
      <c r="DX392" s="31">
        <v>4</v>
      </c>
      <c r="DY392" s="31">
        <v>3.2</v>
      </c>
      <c r="DZ392" s="31">
        <v>5.2</v>
      </c>
      <c r="EA392" s="31" t="s">
        <v>1558</v>
      </c>
      <c r="EB392" s="31">
        <v>0.78</v>
      </c>
      <c r="EC392" s="31">
        <v>0.5</v>
      </c>
      <c r="ED392" s="31">
        <v>1.1000000000000001</v>
      </c>
      <c r="EE392" s="31" t="s">
        <v>1546</v>
      </c>
      <c r="EF392" s="31">
        <v>180</v>
      </c>
      <c r="EG392" s="31">
        <v>0</v>
      </c>
      <c r="EH392" s="31">
        <v>200</v>
      </c>
      <c r="EI392" s="31" t="s">
        <v>1546</v>
      </c>
      <c r="ER392" s="31">
        <v>119</v>
      </c>
      <c r="ES392" s="31">
        <v>35</v>
      </c>
      <c r="ET392" s="31">
        <v>150</v>
      </c>
      <c r="EU392" s="31" t="s">
        <v>1546</v>
      </c>
      <c r="EV392" s="31">
        <v>2</v>
      </c>
      <c r="EW392" s="31">
        <v>1</v>
      </c>
      <c r="EX392" s="31">
        <v>1</v>
      </c>
      <c r="EY392" s="31">
        <v>2</v>
      </c>
      <c r="EZ392" s="31">
        <v>1</v>
      </c>
      <c r="FK392" s="31">
        <v>1</v>
      </c>
      <c r="FL392" s="31">
        <v>2</v>
      </c>
      <c r="FM392" s="31">
        <v>1</v>
      </c>
      <c r="FN392" s="31">
        <v>2</v>
      </c>
      <c r="FO392" s="31">
        <v>2</v>
      </c>
      <c r="FP392" s="31">
        <v>2</v>
      </c>
      <c r="FQ392" s="31">
        <v>2</v>
      </c>
      <c r="FR392" s="31">
        <v>2</v>
      </c>
      <c r="FS392" s="31">
        <v>4</v>
      </c>
      <c r="FT392" s="31">
        <v>2</v>
      </c>
      <c r="FU392" s="31">
        <v>2</v>
      </c>
      <c r="FV392" s="31">
        <v>2</v>
      </c>
      <c r="FW392" s="31">
        <v>1</v>
      </c>
      <c r="FX392" s="31">
        <v>1</v>
      </c>
      <c r="FY392" s="31">
        <v>2</v>
      </c>
      <c r="GA392" s="31">
        <v>2</v>
      </c>
      <c r="GB392" s="31">
        <v>2</v>
      </c>
      <c r="GC392" s="31">
        <v>1</v>
      </c>
      <c r="GD392" s="31">
        <v>1952</v>
      </c>
      <c r="GE392" s="31">
        <v>1</v>
      </c>
      <c r="GF392" s="31">
        <v>2010</v>
      </c>
      <c r="GG392" s="31">
        <v>0.5</v>
      </c>
      <c r="GH392" s="31">
        <v>2</v>
      </c>
      <c r="GJ392" s="31">
        <v>2</v>
      </c>
      <c r="GL392" s="31">
        <v>2</v>
      </c>
      <c r="GO392" s="31">
        <v>2</v>
      </c>
      <c r="GQ392" s="31">
        <v>1</v>
      </c>
      <c r="GR392" s="31" t="s">
        <v>2009</v>
      </c>
      <c r="GS392" s="31">
        <v>2</v>
      </c>
      <c r="GU392" s="31">
        <v>2</v>
      </c>
      <c r="GW392" s="31">
        <v>2</v>
      </c>
      <c r="HA392" s="31">
        <v>2</v>
      </c>
      <c r="HB392" s="31" t="s">
        <v>355</v>
      </c>
      <c r="HM392" s="31">
        <v>2</v>
      </c>
      <c r="HP392" s="31">
        <v>2</v>
      </c>
      <c r="HQ392" s="31">
        <v>2</v>
      </c>
      <c r="HR392" s="31">
        <v>2</v>
      </c>
      <c r="HS392" s="31">
        <v>2</v>
      </c>
      <c r="HT392" s="31">
        <v>2</v>
      </c>
      <c r="HU392" s="31">
        <v>2</v>
      </c>
      <c r="HV392" s="31">
        <v>2</v>
      </c>
      <c r="HZ392" s="31">
        <v>2</v>
      </c>
      <c r="IA392" s="31">
        <v>2</v>
      </c>
      <c r="IB392" s="31">
        <v>2</v>
      </c>
      <c r="IC392" s="31">
        <v>2</v>
      </c>
      <c r="ID392" s="31">
        <v>2</v>
      </c>
      <c r="IE392" s="31">
        <v>2</v>
      </c>
      <c r="IF392" s="31">
        <v>2</v>
      </c>
      <c r="IJ392" s="31">
        <v>2</v>
      </c>
      <c r="IK392" s="31">
        <v>2</v>
      </c>
      <c r="IL392" s="31">
        <v>2</v>
      </c>
      <c r="IM392" s="31">
        <v>2</v>
      </c>
      <c r="IN392" s="31">
        <v>2</v>
      </c>
      <c r="IO392" s="31">
        <v>2</v>
      </c>
      <c r="IP392" s="31">
        <v>2</v>
      </c>
      <c r="IT392" s="31">
        <v>1</v>
      </c>
      <c r="IU392" s="31">
        <v>2</v>
      </c>
      <c r="IV392" s="31">
        <v>1</v>
      </c>
      <c r="IW392" s="31">
        <v>2</v>
      </c>
      <c r="IX392" s="31">
        <v>2</v>
      </c>
      <c r="IY392" s="31">
        <v>2</v>
      </c>
      <c r="IZ392" s="31">
        <v>2</v>
      </c>
      <c r="JA392" s="31" t="s">
        <v>1448</v>
      </c>
      <c r="JD392" s="31">
        <v>2</v>
      </c>
      <c r="JE392" s="31">
        <v>2</v>
      </c>
      <c r="JF392" s="31">
        <v>2</v>
      </c>
      <c r="JG392" s="31">
        <v>2</v>
      </c>
      <c r="JH392" s="31">
        <v>2</v>
      </c>
      <c r="JI392" s="31">
        <v>2</v>
      </c>
      <c r="JJ392" s="31">
        <v>2</v>
      </c>
      <c r="JZ392" s="31">
        <v>2</v>
      </c>
      <c r="KA392" s="31" t="s">
        <v>1740</v>
      </c>
      <c r="KB392" s="31">
        <v>82</v>
      </c>
      <c r="KC392" s="31">
        <v>2</v>
      </c>
      <c r="KD392" s="31" t="s">
        <v>1610</v>
      </c>
      <c r="KE392" s="31">
        <v>80</v>
      </c>
      <c r="LA392" s="31" t="s">
        <v>374</v>
      </c>
      <c r="LB392" s="31" t="s">
        <v>360</v>
      </c>
      <c r="LC392" s="31">
        <v>2</v>
      </c>
      <c r="LE392" s="31" t="s">
        <v>364</v>
      </c>
      <c r="LF392" s="31">
        <v>2</v>
      </c>
      <c r="LG392" s="31">
        <v>2</v>
      </c>
      <c r="LH392" s="31">
        <v>2</v>
      </c>
      <c r="LI392" s="31">
        <v>2</v>
      </c>
      <c r="LK392" s="31">
        <v>2</v>
      </c>
      <c r="LM392" s="31">
        <v>2</v>
      </c>
      <c r="LO392" s="31">
        <v>2</v>
      </c>
      <c r="LQ392" s="31">
        <v>2</v>
      </c>
      <c r="LS392" s="31">
        <v>2</v>
      </c>
      <c r="LU392" s="31">
        <v>2</v>
      </c>
      <c r="LW392" s="31">
        <v>2</v>
      </c>
      <c r="LY392" s="31">
        <v>2</v>
      </c>
      <c r="MA392" s="31">
        <v>2</v>
      </c>
      <c r="MC392" s="31">
        <v>2</v>
      </c>
      <c r="ME392" s="31">
        <v>2</v>
      </c>
      <c r="MG392" s="31">
        <v>2</v>
      </c>
      <c r="MI392" s="31">
        <v>2</v>
      </c>
      <c r="MK392" s="31">
        <v>2</v>
      </c>
      <c r="MM392" s="31">
        <v>2</v>
      </c>
      <c r="MO392" s="31">
        <v>2</v>
      </c>
      <c r="MQ392" s="31">
        <v>2</v>
      </c>
      <c r="MS392" s="31">
        <v>2</v>
      </c>
      <c r="MU392" s="31">
        <v>2</v>
      </c>
      <c r="MW392" s="31">
        <v>2</v>
      </c>
      <c r="MY392" s="31" t="s">
        <v>355</v>
      </c>
      <c r="NA392" s="31">
        <v>2</v>
      </c>
      <c r="NC392" s="31">
        <v>2</v>
      </c>
      <c r="NE392" s="31">
        <v>2</v>
      </c>
      <c r="NG392" s="31">
        <v>2</v>
      </c>
      <c r="NI392" s="31">
        <v>2</v>
      </c>
      <c r="NK392" s="31">
        <v>2</v>
      </c>
      <c r="NM392" s="31">
        <v>2</v>
      </c>
      <c r="NO392" s="31">
        <v>2</v>
      </c>
      <c r="NQ392" s="31">
        <v>2</v>
      </c>
      <c r="NS392" s="31">
        <v>2</v>
      </c>
      <c r="NU392" s="31">
        <v>2</v>
      </c>
      <c r="NW392" s="31">
        <v>2</v>
      </c>
      <c r="NY392" s="31">
        <v>2</v>
      </c>
      <c r="OA392" s="31">
        <v>2</v>
      </c>
      <c r="OC392" s="31">
        <v>2</v>
      </c>
      <c r="OE392" s="31">
        <v>2</v>
      </c>
      <c r="OG392" s="31">
        <v>2</v>
      </c>
      <c r="OI392" s="31">
        <v>2</v>
      </c>
      <c r="OK392" s="31">
        <v>2</v>
      </c>
      <c r="OM392" s="31">
        <v>2</v>
      </c>
      <c r="OO392" s="31">
        <v>2</v>
      </c>
      <c r="OQ392" s="31" t="s">
        <v>355</v>
      </c>
      <c r="OS392" s="31">
        <v>2</v>
      </c>
      <c r="OU392" s="31">
        <v>2</v>
      </c>
      <c r="OW392" s="31">
        <v>2</v>
      </c>
      <c r="OY392" s="31">
        <v>2</v>
      </c>
      <c r="PA392" s="31">
        <v>2</v>
      </c>
      <c r="PC392" s="31">
        <v>2</v>
      </c>
      <c r="PE392" s="31">
        <v>2</v>
      </c>
      <c r="PG392" s="31">
        <v>2</v>
      </c>
      <c r="PI392" s="31">
        <v>2</v>
      </c>
      <c r="PK392" s="31">
        <v>2</v>
      </c>
      <c r="PM392" s="31">
        <v>2</v>
      </c>
      <c r="PO392" s="31">
        <v>2</v>
      </c>
      <c r="PQ392" s="31">
        <v>2</v>
      </c>
      <c r="PS392" s="31">
        <v>2</v>
      </c>
      <c r="PU392" s="31">
        <v>2</v>
      </c>
      <c r="PW392" s="31">
        <v>2</v>
      </c>
      <c r="PY392" s="31">
        <v>2</v>
      </c>
      <c r="QA392" s="31">
        <v>2</v>
      </c>
      <c r="QC392" s="31">
        <v>2</v>
      </c>
      <c r="QE392" s="31">
        <v>2</v>
      </c>
      <c r="QG392" s="31">
        <v>2</v>
      </c>
      <c r="QI392" s="31" t="s">
        <v>355</v>
      </c>
      <c r="QK392" s="31">
        <v>2</v>
      </c>
      <c r="QL392" s="31">
        <v>2</v>
      </c>
      <c r="QM392" s="31">
        <v>2</v>
      </c>
      <c r="QN392" s="31">
        <v>2</v>
      </c>
      <c r="QO392" s="31">
        <v>2</v>
      </c>
      <c r="QP392" s="31">
        <v>2</v>
      </c>
      <c r="QQ392" s="31">
        <v>2</v>
      </c>
      <c r="QR392" s="31">
        <v>2</v>
      </c>
      <c r="QS392" s="31">
        <v>2</v>
      </c>
      <c r="QT392" s="31">
        <v>2</v>
      </c>
      <c r="QU392" s="31">
        <v>2</v>
      </c>
      <c r="QV392" s="31">
        <v>2</v>
      </c>
      <c r="QW392" s="31">
        <v>2</v>
      </c>
      <c r="QX392" s="31">
        <v>2</v>
      </c>
      <c r="QY392" s="31">
        <v>2</v>
      </c>
      <c r="QZ392" s="31">
        <v>2</v>
      </c>
      <c r="RA392" s="31">
        <v>2</v>
      </c>
      <c r="RB392" s="31">
        <v>2</v>
      </c>
      <c r="RC392" s="31">
        <v>2</v>
      </c>
      <c r="RD392" s="31">
        <v>2</v>
      </c>
      <c r="RE392" s="31">
        <v>2</v>
      </c>
      <c r="RF392" s="31">
        <v>2</v>
      </c>
      <c r="RG392" s="31">
        <v>2</v>
      </c>
      <c r="RH392" s="31">
        <v>2</v>
      </c>
      <c r="RI392" s="31">
        <v>2</v>
      </c>
      <c r="RJ392" s="31">
        <v>2</v>
      </c>
      <c r="RK392" s="31">
        <v>2</v>
      </c>
      <c r="RL392" s="31">
        <v>2</v>
      </c>
      <c r="RM392" s="31">
        <v>2</v>
      </c>
      <c r="RN392" s="31">
        <v>2</v>
      </c>
      <c r="RO392" s="31">
        <v>2</v>
      </c>
      <c r="RP392" s="31">
        <v>2</v>
      </c>
      <c r="RQ392" s="31">
        <v>2</v>
      </c>
      <c r="RR392" s="31">
        <v>2</v>
      </c>
      <c r="RS392" s="31">
        <v>2</v>
      </c>
      <c r="RT392" s="31" t="s">
        <v>362</v>
      </c>
      <c r="RU392" s="31" t="s">
        <v>1863</v>
      </c>
      <c r="RX392" s="31">
        <v>5</v>
      </c>
      <c r="RY392" s="31">
        <v>2</v>
      </c>
      <c r="RZ392" s="31">
        <v>2</v>
      </c>
      <c r="SA392" s="31">
        <v>2</v>
      </c>
      <c r="SB392" s="31">
        <v>2</v>
      </c>
      <c r="SC392" s="31">
        <v>2</v>
      </c>
      <c r="SD392" s="31">
        <v>5</v>
      </c>
      <c r="SE392" s="31">
        <v>2</v>
      </c>
      <c r="SF392" s="31">
        <v>2</v>
      </c>
      <c r="SG392" s="31">
        <v>2</v>
      </c>
      <c r="SH392" s="31">
        <v>2</v>
      </c>
      <c r="SI392" s="31">
        <v>2</v>
      </c>
      <c r="SJ392" s="31">
        <v>2</v>
      </c>
      <c r="SK392" s="31">
        <v>2</v>
      </c>
      <c r="SL392" s="31">
        <v>2</v>
      </c>
      <c r="SM392" s="31" t="s">
        <v>1550</v>
      </c>
      <c r="SO392" s="31">
        <v>1</v>
      </c>
      <c r="SP392" s="31">
        <v>2</v>
      </c>
      <c r="SQ392" s="31">
        <v>2</v>
      </c>
      <c r="SR392" s="31">
        <v>2</v>
      </c>
      <c r="SS392" s="31">
        <v>2</v>
      </c>
      <c r="ST392" s="31">
        <v>2</v>
      </c>
      <c r="SU392" s="31">
        <v>2</v>
      </c>
      <c r="SV392" s="31">
        <v>2</v>
      </c>
      <c r="SW392" s="31" t="s">
        <v>1430</v>
      </c>
      <c r="SX392" s="31">
        <v>12</v>
      </c>
      <c r="SZ392" s="31">
        <v>2</v>
      </c>
      <c r="TA392" s="31">
        <v>2</v>
      </c>
      <c r="TB392" s="31">
        <v>2</v>
      </c>
      <c r="TC392" s="31">
        <v>1</v>
      </c>
      <c r="TD392" s="31">
        <v>2</v>
      </c>
      <c r="TE392" s="31">
        <v>2</v>
      </c>
      <c r="TF392" s="31">
        <v>2</v>
      </c>
      <c r="TG392" s="31">
        <v>2</v>
      </c>
      <c r="TH392" s="31" t="s">
        <v>1430</v>
      </c>
      <c r="TJ392" s="31" t="s">
        <v>1550</v>
      </c>
      <c r="TK392" s="31" t="s">
        <v>1430</v>
      </c>
      <c r="TL392" s="31" t="s">
        <v>1430</v>
      </c>
      <c r="TQ392" s="31">
        <v>35</v>
      </c>
      <c r="TS392" s="31">
        <v>2</v>
      </c>
      <c r="TT392" s="31">
        <v>2</v>
      </c>
      <c r="TU392" s="31">
        <v>2</v>
      </c>
      <c r="TV392" s="31">
        <v>1</v>
      </c>
      <c r="TW392" s="31">
        <v>2</v>
      </c>
      <c r="TX392" s="31">
        <v>2</v>
      </c>
      <c r="TY392" s="31">
        <v>2</v>
      </c>
      <c r="TZ392" s="31">
        <v>1</v>
      </c>
      <c r="UA392" s="31">
        <v>1</v>
      </c>
    </row>
    <row r="393" spans="1:547" s="31" customFormat="1" ht="13.5" customHeight="1">
      <c r="A393" s="31">
        <f t="shared" si="6"/>
        <v>391</v>
      </c>
      <c r="B393" s="31">
        <v>392</v>
      </c>
      <c r="C393" s="31">
        <v>49</v>
      </c>
      <c r="D393" s="31" t="s">
        <v>1543</v>
      </c>
      <c r="E393" s="31" t="s">
        <v>2010</v>
      </c>
      <c r="H393" s="31">
        <v>42551</v>
      </c>
      <c r="I393" s="31">
        <v>14864</v>
      </c>
      <c r="J393" s="31">
        <v>1</v>
      </c>
      <c r="K393" s="31">
        <v>1</v>
      </c>
      <c r="L393" s="31">
        <v>3</v>
      </c>
      <c r="M393" s="31">
        <v>1</v>
      </c>
      <c r="N393" s="31">
        <v>1</v>
      </c>
      <c r="O393" s="31">
        <v>1</v>
      </c>
      <c r="P393" s="31">
        <v>1</v>
      </c>
      <c r="Q393" s="31">
        <v>1</v>
      </c>
      <c r="R393" s="31">
        <v>42125</v>
      </c>
      <c r="S393" s="31">
        <v>42186</v>
      </c>
      <c r="T393" s="31">
        <v>42522</v>
      </c>
      <c r="W393" s="31">
        <v>2</v>
      </c>
      <c r="X393" s="31">
        <v>1</v>
      </c>
      <c r="Y393" s="31">
        <v>2</v>
      </c>
      <c r="Z393" s="31">
        <v>2</v>
      </c>
      <c r="AA393" s="31">
        <v>2</v>
      </c>
      <c r="AB393" s="31">
        <v>2</v>
      </c>
      <c r="AC393" s="31">
        <v>2</v>
      </c>
      <c r="AD393" s="31">
        <v>1</v>
      </c>
      <c r="AE393" s="31">
        <v>1</v>
      </c>
      <c r="AH393" s="31">
        <v>2</v>
      </c>
      <c r="AI393" s="31">
        <v>6</v>
      </c>
      <c r="AJ393" s="31">
        <v>2</v>
      </c>
      <c r="AK393" s="31">
        <v>4</v>
      </c>
      <c r="AL393" s="31">
        <v>2</v>
      </c>
      <c r="AN393" s="31">
        <v>1</v>
      </c>
      <c r="AO393" s="31">
        <v>2</v>
      </c>
      <c r="AP393" s="31">
        <v>1</v>
      </c>
      <c r="AQ393" s="31">
        <v>2</v>
      </c>
      <c r="AR393" s="31">
        <v>1</v>
      </c>
      <c r="AS393" s="31">
        <v>1</v>
      </c>
      <c r="AT393" s="31">
        <v>2</v>
      </c>
      <c r="AU393" s="31">
        <v>2</v>
      </c>
      <c r="AW393" s="31">
        <v>2</v>
      </c>
      <c r="AX393" s="31">
        <v>2</v>
      </c>
      <c r="AY393" s="31">
        <v>2</v>
      </c>
      <c r="AZ393" s="31">
        <v>1</v>
      </c>
      <c r="BA393" s="31">
        <v>1</v>
      </c>
      <c r="BB393" s="31">
        <v>2</v>
      </c>
      <c r="BD393" s="31">
        <v>2</v>
      </c>
      <c r="BE393" s="31">
        <v>2</v>
      </c>
      <c r="BF393" s="31">
        <v>2</v>
      </c>
      <c r="BG393" s="31">
        <v>1</v>
      </c>
      <c r="BH393" s="31">
        <v>1</v>
      </c>
      <c r="BI393" s="31">
        <v>2</v>
      </c>
      <c r="BK393" s="31">
        <v>1</v>
      </c>
      <c r="BL393" s="31">
        <v>2</v>
      </c>
      <c r="BM393" s="31">
        <v>2</v>
      </c>
      <c r="BN393" s="31">
        <v>2</v>
      </c>
      <c r="BO393" s="31">
        <v>2</v>
      </c>
      <c r="BP393" s="31">
        <v>2</v>
      </c>
      <c r="BQ393" s="31">
        <v>2</v>
      </c>
      <c r="BT393" s="31">
        <v>2</v>
      </c>
      <c r="BU393" s="31">
        <v>2</v>
      </c>
      <c r="BV393" s="31">
        <v>2</v>
      </c>
      <c r="BW393" s="31">
        <v>2</v>
      </c>
      <c r="BX393" s="31">
        <v>2</v>
      </c>
      <c r="BY393" s="31">
        <v>1</v>
      </c>
      <c r="BZ393" s="31">
        <v>2</v>
      </c>
      <c r="CA393" s="31">
        <v>2</v>
      </c>
      <c r="CB393" s="31">
        <v>2</v>
      </c>
      <c r="CC393" s="31">
        <v>2</v>
      </c>
      <c r="CD393" s="31">
        <v>1</v>
      </c>
      <c r="CH393" s="31">
        <v>1</v>
      </c>
      <c r="CM393" s="31">
        <v>1</v>
      </c>
      <c r="CN393" s="31">
        <v>5</v>
      </c>
      <c r="CO393" s="31">
        <v>21</v>
      </c>
      <c r="CP393" s="31">
        <v>11</v>
      </c>
      <c r="DA393" s="31">
        <v>1</v>
      </c>
      <c r="DB393" s="31">
        <v>2</v>
      </c>
      <c r="DC393" s="31">
        <v>7</v>
      </c>
      <c r="DD393" s="31">
        <v>4</v>
      </c>
      <c r="DE393" s="31">
        <v>5</v>
      </c>
      <c r="DF393" s="31">
        <v>3</v>
      </c>
      <c r="DG393" s="31">
        <v>3</v>
      </c>
      <c r="DH393" s="31">
        <v>3</v>
      </c>
      <c r="DI393" s="31">
        <v>3</v>
      </c>
      <c r="DJ393" s="31">
        <v>3</v>
      </c>
      <c r="DK393" s="31">
        <v>3</v>
      </c>
      <c r="DL393" s="31">
        <v>4</v>
      </c>
      <c r="DM393" s="31">
        <v>3</v>
      </c>
      <c r="DN393" s="31">
        <v>2</v>
      </c>
      <c r="DO393" s="31">
        <v>3</v>
      </c>
      <c r="DP393" s="31">
        <v>4</v>
      </c>
      <c r="DQ393" s="31">
        <v>4</v>
      </c>
      <c r="DR393" s="31">
        <v>38</v>
      </c>
      <c r="DS393" s="31">
        <v>0.71449530516431903</v>
      </c>
      <c r="EB393" s="31">
        <v>0.78</v>
      </c>
      <c r="EC393" s="31">
        <v>0.8</v>
      </c>
      <c r="ED393" s="31">
        <v>1.4</v>
      </c>
      <c r="EE393" s="31" t="s">
        <v>1546</v>
      </c>
      <c r="EF393" s="31">
        <v>200</v>
      </c>
      <c r="EG393" s="31">
        <v>0</v>
      </c>
      <c r="EH393" s="31">
        <v>200</v>
      </c>
      <c r="EI393" s="31" t="s">
        <v>1546</v>
      </c>
      <c r="EJ393" s="31">
        <v>67</v>
      </c>
      <c r="EK393" s="31">
        <v>40</v>
      </c>
      <c r="EM393" s="31" t="s">
        <v>1546</v>
      </c>
      <c r="ER393" s="31">
        <v>69</v>
      </c>
      <c r="ES393" s="31">
        <v>35</v>
      </c>
      <c r="ET393" s="31">
        <v>150</v>
      </c>
      <c r="EU393" s="31" t="s">
        <v>1546</v>
      </c>
      <c r="EV393" s="31">
        <v>2</v>
      </c>
      <c r="EW393" s="31">
        <v>2</v>
      </c>
      <c r="EX393" s="31">
        <v>2</v>
      </c>
      <c r="EY393" s="31">
        <v>2</v>
      </c>
      <c r="FD393" s="31">
        <v>56</v>
      </c>
      <c r="FE393" s="31">
        <v>50</v>
      </c>
      <c r="FF393" s="31">
        <v>0.34</v>
      </c>
      <c r="FG393" s="31">
        <v>0.28999999999999998</v>
      </c>
      <c r="FH393" s="31">
        <v>21</v>
      </c>
      <c r="FK393" s="31">
        <v>1</v>
      </c>
      <c r="FL393" s="31">
        <v>2</v>
      </c>
      <c r="FM393" s="31">
        <v>1</v>
      </c>
      <c r="FN393" s="31">
        <v>2</v>
      </c>
      <c r="FO393" s="31">
        <v>2</v>
      </c>
      <c r="FP393" s="31">
        <v>2</v>
      </c>
      <c r="FQ393" s="31">
        <v>2</v>
      </c>
      <c r="FR393" s="31">
        <v>2</v>
      </c>
      <c r="FS393" s="31">
        <v>4</v>
      </c>
      <c r="FT393" s="31">
        <v>2</v>
      </c>
      <c r="FU393" s="31">
        <v>2</v>
      </c>
      <c r="FV393" s="31">
        <v>2</v>
      </c>
      <c r="FW393" s="31">
        <v>1</v>
      </c>
      <c r="FX393" s="31">
        <v>1</v>
      </c>
      <c r="FY393" s="31">
        <v>2</v>
      </c>
      <c r="GA393" s="31">
        <v>2</v>
      </c>
      <c r="GB393" s="31">
        <v>2</v>
      </c>
      <c r="GC393" s="31">
        <v>2</v>
      </c>
      <c r="GE393" s="31">
        <v>2</v>
      </c>
      <c r="GH393" s="31">
        <v>1</v>
      </c>
      <c r="GJ393" s="31">
        <v>2</v>
      </c>
      <c r="GL393" s="31">
        <v>2</v>
      </c>
      <c r="GO393" s="31">
        <v>2</v>
      </c>
      <c r="GQ393" s="31">
        <v>2</v>
      </c>
      <c r="GS393" s="31">
        <v>2</v>
      </c>
      <c r="GU393" s="31">
        <v>2</v>
      </c>
      <c r="GW393" s="31">
        <v>2</v>
      </c>
      <c r="HA393" s="31">
        <v>2</v>
      </c>
      <c r="HB393" s="31" t="s">
        <v>355</v>
      </c>
      <c r="HM393" s="31">
        <v>2</v>
      </c>
      <c r="HP393" s="31">
        <v>2</v>
      </c>
      <c r="HQ393" s="31">
        <v>2</v>
      </c>
      <c r="HR393" s="31">
        <v>2</v>
      </c>
      <c r="HS393" s="31">
        <v>2</v>
      </c>
      <c r="HT393" s="31">
        <v>2</v>
      </c>
      <c r="HU393" s="31">
        <v>2</v>
      </c>
      <c r="HV393" s="31">
        <v>2</v>
      </c>
      <c r="HZ393" s="31">
        <v>2</v>
      </c>
      <c r="IA393" s="31">
        <v>2</v>
      </c>
      <c r="IB393" s="31">
        <v>2</v>
      </c>
      <c r="IC393" s="31">
        <v>2</v>
      </c>
      <c r="ID393" s="31">
        <v>2</v>
      </c>
      <c r="IE393" s="31">
        <v>2</v>
      </c>
      <c r="IF393" s="31">
        <v>2</v>
      </c>
      <c r="IJ393" s="31">
        <v>2</v>
      </c>
      <c r="IK393" s="31">
        <v>2</v>
      </c>
      <c r="IL393" s="31">
        <v>2</v>
      </c>
      <c r="IM393" s="31">
        <v>2</v>
      </c>
      <c r="IN393" s="31">
        <v>2</v>
      </c>
      <c r="IO393" s="31">
        <v>2</v>
      </c>
      <c r="IP393" s="31">
        <v>2</v>
      </c>
      <c r="IT393" s="31">
        <v>2</v>
      </c>
      <c r="IU393" s="31">
        <v>2</v>
      </c>
      <c r="IV393" s="31">
        <v>2</v>
      </c>
      <c r="IW393" s="31">
        <v>2</v>
      </c>
      <c r="IX393" s="31">
        <v>2</v>
      </c>
      <c r="IY393" s="31">
        <v>2</v>
      </c>
      <c r="IZ393" s="31">
        <v>2</v>
      </c>
      <c r="JD393" s="31">
        <v>1</v>
      </c>
      <c r="JE393" s="31">
        <v>2</v>
      </c>
      <c r="JF393" s="31">
        <v>2</v>
      </c>
      <c r="JG393" s="31">
        <v>2</v>
      </c>
      <c r="JH393" s="31">
        <v>2</v>
      </c>
      <c r="JI393" s="31">
        <v>2</v>
      </c>
      <c r="JJ393" s="31">
        <v>2</v>
      </c>
      <c r="JK393" s="31" t="s">
        <v>2011</v>
      </c>
      <c r="JZ393" s="31">
        <v>2</v>
      </c>
      <c r="KB393" s="31">
        <v>75</v>
      </c>
      <c r="KC393" s="31">
        <v>2</v>
      </c>
      <c r="KD393" s="31" t="s">
        <v>1647</v>
      </c>
      <c r="KE393" s="31">
        <v>85</v>
      </c>
      <c r="LA393" s="31" t="s">
        <v>1683</v>
      </c>
      <c r="LB393" s="31" t="s">
        <v>1729</v>
      </c>
      <c r="LC393" s="31">
        <v>2</v>
      </c>
      <c r="LE393" s="31" t="s">
        <v>1622</v>
      </c>
      <c r="LF393" s="31">
        <v>2</v>
      </c>
      <c r="LG393" s="31">
        <v>2</v>
      </c>
      <c r="LH393" s="31">
        <v>2</v>
      </c>
      <c r="LI393" s="31">
        <v>2</v>
      </c>
      <c r="LK393" s="31">
        <v>2</v>
      </c>
      <c r="LM393" s="31">
        <v>2</v>
      </c>
      <c r="LO393" s="31">
        <v>2</v>
      </c>
      <c r="LQ393" s="31">
        <v>2</v>
      </c>
      <c r="LS393" s="31">
        <v>2</v>
      </c>
      <c r="LU393" s="31">
        <v>2</v>
      </c>
      <c r="LW393" s="31">
        <v>2</v>
      </c>
      <c r="LY393" s="31">
        <v>2</v>
      </c>
      <c r="MA393" s="31">
        <v>2</v>
      </c>
      <c r="MC393" s="31">
        <v>2</v>
      </c>
      <c r="ME393" s="31">
        <v>2</v>
      </c>
      <c r="MG393" s="31">
        <v>2</v>
      </c>
      <c r="MI393" s="31">
        <v>2</v>
      </c>
      <c r="MK393" s="31">
        <v>2</v>
      </c>
      <c r="MM393" s="31">
        <v>2</v>
      </c>
      <c r="MO393" s="31">
        <v>2</v>
      </c>
      <c r="MQ393" s="31">
        <v>2</v>
      </c>
      <c r="MS393" s="31">
        <v>2</v>
      </c>
      <c r="MU393" s="31">
        <v>2</v>
      </c>
      <c r="MW393" s="31">
        <v>2</v>
      </c>
      <c r="MY393" s="31" t="s">
        <v>355</v>
      </c>
      <c r="NA393" s="31">
        <v>2</v>
      </c>
      <c r="NC393" s="31">
        <v>2</v>
      </c>
      <c r="NE393" s="31">
        <v>2</v>
      </c>
      <c r="NG393" s="31">
        <v>2</v>
      </c>
      <c r="NI393" s="31">
        <v>2</v>
      </c>
      <c r="NK393" s="31">
        <v>2</v>
      </c>
      <c r="NM393" s="31">
        <v>2</v>
      </c>
      <c r="NO393" s="31">
        <v>2</v>
      </c>
      <c r="NQ393" s="31">
        <v>2</v>
      </c>
      <c r="NS393" s="31">
        <v>2</v>
      </c>
      <c r="NU393" s="31">
        <v>2</v>
      </c>
      <c r="NW393" s="31">
        <v>2</v>
      </c>
      <c r="NY393" s="31">
        <v>2</v>
      </c>
      <c r="OA393" s="31">
        <v>2</v>
      </c>
      <c r="OC393" s="31">
        <v>2</v>
      </c>
      <c r="OE393" s="31">
        <v>2</v>
      </c>
      <c r="OG393" s="31">
        <v>2</v>
      </c>
      <c r="OI393" s="31">
        <v>2</v>
      </c>
      <c r="OK393" s="31">
        <v>2</v>
      </c>
      <c r="OM393" s="31">
        <v>2</v>
      </c>
      <c r="OO393" s="31">
        <v>2</v>
      </c>
      <c r="OQ393" s="31" t="s">
        <v>355</v>
      </c>
      <c r="OS393" s="31">
        <v>2</v>
      </c>
      <c r="OU393" s="31">
        <v>2</v>
      </c>
      <c r="OW393" s="31">
        <v>2</v>
      </c>
      <c r="OY393" s="31">
        <v>2</v>
      </c>
      <c r="PA393" s="31">
        <v>2</v>
      </c>
      <c r="PC393" s="31">
        <v>2</v>
      </c>
      <c r="PE393" s="31">
        <v>2</v>
      </c>
      <c r="PG393" s="31">
        <v>2</v>
      </c>
      <c r="PI393" s="31">
        <v>2</v>
      </c>
      <c r="PK393" s="31">
        <v>2</v>
      </c>
      <c r="PM393" s="31">
        <v>2</v>
      </c>
      <c r="PO393" s="31">
        <v>2</v>
      </c>
      <c r="PQ393" s="31">
        <v>2</v>
      </c>
      <c r="PS393" s="31">
        <v>2</v>
      </c>
      <c r="PU393" s="31">
        <v>2</v>
      </c>
      <c r="PW393" s="31">
        <v>2</v>
      </c>
      <c r="PY393" s="31">
        <v>2</v>
      </c>
      <c r="QA393" s="31">
        <v>2</v>
      </c>
      <c r="QC393" s="31">
        <v>2</v>
      </c>
      <c r="QE393" s="31">
        <v>2</v>
      </c>
      <c r="QG393" s="31">
        <v>2</v>
      </c>
      <c r="QI393" s="31" t="s">
        <v>355</v>
      </c>
      <c r="QK393" s="31">
        <v>2</v>
      </c>
      <c r="QL393" s="31">
        <v>2</v>
      </c>
      <c r="QM393" s="31">
        <v>2</v>
      </c>
      <c r="QN393" s="31">
        <v>2</v>
      </c>
      <c r="QO393" s="31">
        <v>2</v>
      </c>
      <c r="QP393" s="31">
        <v>2</v>
      </c>
      <c r="QQ393" s="31">
        <v>2</v>
      </c>
      <c r="QR393" s="31">
        <v>2</v>
      </c>
      <c r="QS393" s="31">
        <v>2</v>
      </c>
      <c r="QT393" s="31">
        <v>2</v>
      </c>
      <c r="QU393" s="31">
        <v>2</v>
      </c>
      <c r="QV393" s="31">
        <v>2</v>
      </c>
      <c r="QW393" s="31">
        <v>2</v>
      </c>
      <c r="QX393" s="31">
        <v>2</v>
      </c>
      <c r="QY393" s="31">
        <v>2</v>
      </c>
      <c r="QZ393" s="31">
        <v>2</v>
      </c>
      <c r="RA393" s="31">
        <v>2</v>
      </c>
      <c r="RB393" s="31">
        <v>2</v>
      </c>
      <c r="RC393" s="31">
        <v>2</v>
      </c>
      <c r="RD393" s="31">
        <v>2</v>
      </c>
      <c r="RE393" s="31">
        <v>2</v>
      </c>
      <c r="RF393" s="31">
        <v>2</v>
      </c>
      <c r="RG393" s="31">
        <v>2</v>
      </c>
      <c r="RH393" s="31">
        <v>2</v>
      </c>
      <c r="RI393" s="31">
        <v>2</v>
      </c>
      <c r="RJ393" s="31">
        <v>2</v>
      </c>
      <c r="RK393" s="31">
        <v>2</v>
      </c>
      <c r="RL393" s="31">
        <v>2</v>
      </c>
      <c r="RM393" s="31">
        <v>2</v>
      </c>
      <c r="RN393" s="31">
        <v>2</v>
      </c>
      <c r="RO393" s="31">
        <v>2</v>
      </c>
      <c r="RP393" s="31">
        <v>2</v>
      </c>
      <c r="RQ393" s="31">
        <v>2</v>
      </c>
      <c r="RR393" s="31">
        <v>2</v>
      </c>
      <c r="RS393" s="31">
        <v>2</v>
      </c>
      <c r="RT393" s="31" t="s">
        <v>362</v>
      </c>
      <c r="RU393" s="31" t="s">
        <v>2012</v>
      </c>
      <c r="RX393" s="31">
        <v>3</v>
      </c>
      <c r="RY393" s="31">
        <v>1</v>
      </c>
      <c r="RZ393" s="31">
        <v>2</v>
      </c>
      <c r="SA393" s="31">
        <v>2</v>
      </c>
      <c r="SB393" s="31">
        <v>2</v>
      </c>
      <c r="SC393" s="31">
        <v>2</v>
      </c>
      <c r="SD393" s="31">
        <v>3</v>
      </c>
      <c r="SE393" s="31">
        <v>1</v>
      </c>
      <c r="SF393" s="31">
        <v>2</v>
      </c>
      <c r="SG393" s="31">
        <v>2</v>
      </c>
      <c r="SH393" s="31">
        <v>2</v>
      </c>
      <c r="SI393" s="31">
        <v>2</v>
      </c>
      <c r="SJ393" s="31">
        <v>2</v>
      </c>
      <c r="SK393" s="31">
        <v>2</v>
      </c>
      <c r="SL393" s="31">
        <v>2</v>
      </c>
      <c r="SM393" s="31" t="s">
        <v>1550</v>
      </c>
      <c r="SO393" s="31">
        <v>2</v>
      </c>
      <c r="SP393" s="31">
        <v>2</v>
      </c>
      <c r="SQ393" s="31">
        <v>2</v>
      </c>
      <c r="SR393" s="31">
        <v>2</v>
      </c>
      <c r="SS393" s="31">
        <v>2</v>
      </c>
      <c r="ST393" s="31">
        <v>2</v>
      </c>
      <c r="SU393" s="31">
        <v>2</v>
      </c>
      <c r="SV393" s="31">
        <v>2</v>
      </c>
      <c r="SW393" s="31" t="s">
        <v>1655</v>
      </c>
      <c r="SX393" s="31">
        <v>1</v>
      </c>
      <c r="SZ393" s="31">
        <v>2</v>
      </c>
      <c r="TA393" s="31">
        <v>2</v>
      </c>
      <c r="TB393" s="31">
        <v>2</v>
      </c>
      <c r="TC393" s="31">
        <v>2</v>
      </c>
      <c r="TD393" s="31">
        <v>2</v>
      </c>
      <c r="TE393" s="31">
        <v>2</v>
      </c>
      <c r="TF393" s="31">
        <v>2</v>
      </c>
      <c r="TG393" s="31">
        <v>2</v>
      </c>
      <c r="TH393" s="31" t="s">
        <v>1442</v>
      </c>
      <c r="TJ393" s="31" t="s">
        <v>1550</v>
      </c>
      <c r="TK393" s="31" t="s">
        <v>1655</v>
      </c>
      <c r="TL393" s="31" t="s">
        <v>1551</v>
      </c>
      <c r="TM393" s="31" t="s">
        <v>1442</v>
      </c>
      <c r="TN393" s="31" t="s">
        <v>1626</v>
      </c>
      <c r="TO393" s="31" t="s">
        <v>1442</v>
      </c>
      <c r="TQ393" s="31">
        <v>11</v>
      </c>
      <c r="TS393" s="31">
        <v>2</v>
      </c>
      <c r="TT393" s="31">
        <v>2</v>
      </c>
      <c r="TU393" s="31">
        <v>2</v>
      </c>
      <c r="TV393" s="31">
        <v>2</v>
      </c>
      <c r="TW393" s="31">
        <v>2</v>
      </c>
      <c r="TX393" s="31">
        <v>2</v>
      </c>
      <c r="TY393" s="31">
        <v>2</v>
      </c>
      <c r="TZ393" s="31">
        <v>1</v>
      </c>
      <c r="UA393" s="31">
        <v>1</v>
      </c>
    </row>
    <row r="394" spans="1:547" s="31" customFormat="1" ht="13.5" customHeight="1">
      <c r="A394" s="31">
        <f t="shared" si="6"/>
        <v>392</v>
      </c>
      <c r="B394" s="31">
        <v>393</v>
      </c>
      <c r="C394" s="31">
        <v>50</v>
      </c>
      <c r="D394" s="31" t="s">
        <v>1543</v>
      </c>
      <c r="E394" s="31" t="s">
        <v>2013</v>
      </c>
      <c r="H394" s="31">
        <v>42552</v>
      </c>
      <c r="I394" s="31">
        <v>21440</v>
      </c>
      <c r="J394" s="31">
        <v>1</v>
      </c>
      <c r="K394" s="31">
        <v>1</v>
      </c>
      <c r="L394" s="31">
        <v>1</v>
      </c>
      <c r="M394" s="31">
        <v>1</v>
      </c>
      <c r="N394" s="31">
        <v>1</v>
      </c>
      <c r="O394" s="31">
        <v>1</v>
      </c>
      <c r="P394" s="31">
        <v>1</v>
      </c>
      <c r="Q394" s="31">
        <v>1</v>
      </c>
      <c r="R394" s="31">
        <v>41791</v>
      </c>
      <c r="S394" s="31">
        <v>41883</v>
      </c>
      <c r="T394" s="31">
        <v>42552</v>
      </c>
      <c r="W394" s="31">
        <v>1</v>
      </c>
      <c r="X394" s="31">
        <v>2</v>
      </c>
      <c r="Y394" s="31">
        <v>2</v>
      </c>
      <c r="Z394" s="31">
        <v>2</v>
      </c>
      <c r="AA394" s="31">
        <v>2</v>
      </c>
      <c r="AB394" s="31">
        <v>2</v>
      </c>
      <c r="AC394" s="31">
        <v>2</v>
      </c>
      <c r="AD394" s="31">
        <v>2</v>
      </c>
      <c r="AE394" s="31">
        <v>3</v>
      </c>
      <c r="AF394" s="31">
        <v>2</v>
      </c>
      <c r="AG394" s="31">
        <v>1</v>
      </c>
      <c r="AH394" s="31">
        <v>2</v>
      </c>
      <c r="AI394" s="31">
        <v>6</v>
      </c>
      <c r="AJ394" s="31">
        <v>2</v>
      </c>
      <c r="AK394" s="31">
        <v>4</v>
      </c>
      <c r="AL394" s="31">
        <v>2</v>
      </c>
      <c r="AN394" s="31">
        <v>2</v>
      </c>
      <c r="AO394" s="31">
        <v>2</v>
      </c>
      <c r="AP394" s="31">
        <v>2</v>
      </c>
      <c r="AQ394" s="31">
        <v>2</v>
      </c>
      <c r="AR394" s="31">
        <v>2</v>
      </c>
      <c r="AS394" s="31">
        <v>2</v>
      </c>
      <c r="AT394" s="31">
        <v>2</v>
      </c>
      <c r="AU394" s="31">
        <v>2</v>
      </c>
      <c r="AW394" s="31">
        <v>2</v>
      </c>
      <c r="AX394" s="31">
        <v>2</v>
      </c>
      <c r="AY394" s="31">
        <v>2</v>
      </c>
      <c r="AZ394" s="31">
        <v>1</v>
      </c>
      <c r="BA394" s="31">
        <v>1</v>
      </c>
      <c r="BB394" s="31">
        <v>2</v>
      </c>
      <c r="BD394" s="31">
        <v>2</v>
      </c>
      <c r="BE394" s="31">
        <v>2</v>
      </c>
      <c r="BF394" s="31">
        <v>2</v>
      </c>
      <c r="BG394" s="31">
        <v>1</v>
      </c>
      <c r="BH394" s="31">
        <v>1</v>
      </c>
      <c r="BI394" s="31">
        <v>2</v>
      </c>
      <c r="BK394" s="31">
        <v>1</v>
      </c>
      <c r="BL394" s="31">
        <v>2</v>
      </c>
      <c r="BM394" s="31">
        <v>2</v>
      </c>
      <c r="BN394" s="31">
        <v>2</v>
      </c>
      <c r="BO394" s="31">
        <v>2</v>
      </c>
      <c r="BP394" s="31">
        <v>2</v>
      </c>
      <c r="BR394" s="31">
        <v>1</v>
      </c>
      <c r="BT394" s="31">
        <v>2</v>
      </c>
      <c r="BU394" s="31">
        <v>2</v>
      </c>
      <c r="BV394" s="31">
        <v>2</v>
      </c>
      <c r="BW394" s="31">
        <v>2</v>
      </c>
      <c r="BX394" s="31">
        <v>2</v>
      </c>
      <c r="BY394" s="31">
        <v>1</v>
      </c>
      <c r="BZ394" s="31">
        <v>2</v>
      </c>
      <c r="CA394" s="31">
        <v>2</v>
      </c>
      <c r="CB394" s="31">
        <v>2</v>
      </c>
      <c r="CC394" s="31">
        <v>2</v>
      </c>
      <c r="CD394" s="31">
        <v>1</v>
      </c>
      <c r="CH394" s="31">
        <v>1</v>
      </c>
      <c r="CM394" s="31">
        <v>17</v>
      </c>
      <c r="CN394" s="31">
        <v>11</v>
      </c>
      <c r="DA394" s="31">
        <v>4</v>
      </c>
      <c r="DB394" s="31">
        <v>2</v>
      </c>
      <c r="DC394" s="31">
        <v>5</v>
      </c>
      <c r="DF394" s="31">
        <v>4</v>
      </c>
      <c r="DG394" s="31">
        <v>4</v>
      </c>
      <c r="DH394" s="31">
        <v>4</v>
      </c>
      <c r="DI394" s="31">
        <v>4</v>
      </c>
      <c r="DJ394" s="31">
        <v>4</v>
      </c>
      <c r="DK394" s="31">
        <v>4</v>
      </c>
      <c r="DL394" s="31">
        <v>4</v>
      </c>
      <c r="DM394" s="31">
        <v>2</v>
      </c>
      <c r="DN394" s="31">
        <v>3</v>
      </c>
      <c r="DO394" s="31">
        <v>4</v>
      </c>
      <c r="DP394" s="31">
        <v>4</v>
      </c>
      <c r="DQ394" s="31">
        <v>4</v>
      </c>
      <c r="DR394" s="31">
        <v>45</v>
      </c>
      <c r="DS394" s="31">
        <v>0.119990144546649</v>
      </c>
      <c r="DT394" s="31">
        <v>86</v>
      </c>
      <c r="DU394" s="31">
        <v>33</v>
      </c>
      <c r="DV394" s="31">
        <v>211</v>
      </c>
      <c r="DW394" s="31" t="s">
        <v>1545</v>
      </c>
      <c r="DX394" s="31">
        <v>4.84</v>
      </c>
      <c r="DY394" s="31">
        <v>3.6</v>
      </c>
      <c r="DZ394" s="31">
        <v>5.42</v>
      </c>
      <c r="EA394" s="31" t="s">
        <v>1558</v>
      </c>
      <c r="EB394" s="31">
        <v>0.63</v>
      </c>
      <c r="EC394" s="31">
        <v>0.5</v>
      </c>
      <c r="ED394" s="31">
        <v>1.1000000000000001</v>
      </c>
      <c r="EE394" s="31" t="s">
        <v>1546</v>
      </c>
      <c r="EF394" s="31">
        <v>200</v>
      </c>
      <c r="EG394" s="31">
        <v>0</v>
      </c>
      <c r="EH394" s="31">
        <v>200</v>
      </c>
      <c r="EI394" s="31" t="s">
        <v>1546</v>
      </c>
      <c r="EV394" s="31">
        <v>1</v>
      </c>
      <c r="EW394" s="31">
        <v>2</v>
      </c>
      <c r="EX394" s="31">
        <v>2</v>
      </c>
      <c r="EY394" s="31">
        <v>1</v>
      </c>
      <c r="EZ394" s="31">
        <v>1</v>
      </c>
      <c r="FA394" s="31">
        <v>1</v>
      </c>
      <c r="FB394" s="31">
        <v>1</v>
      </c>
      <c r="FC394" s="31">
        <v>1</v>
      </c>
      <c r="FD394" s="31">
        <v>79</v>
      </c>
      <c r="FE394" s="31">
        <v>75</v>
      </c>
      <c r="FF394" s="31">
        <v>0.78</v>
      </c>
      <c r="FG394" s="31">
        <v>0.8</v>
      </c>
      <c r="FH394" s="31">
        <v>49</v>
      </c>
      <c r="FK394" s="31">
        <v>2</v>
      </c>
      <c r="FL394" s="31">
        <v>2</v>
      </c>
      <c r="FM394" s="31">
        <v>2</v>
      </c>
      <c r="FN394" s="31">
        <v>2</v>
      </c>
      <c r="FO394" s="31">
        <v>2</v>
      </c>
      <c r="FP394" s="31">
        <v>1</v>
      </c>
      <c r="FQ394" s="31">
        <v>2</v>
      </c>
      <c r="FR394" s="31">
        <v>2</v>
      </c>
      <c r="FS394" s="31">
        <v>4</v>
      </c>
      <c r="FT394" s="31">
        <v>2</v>
      </c>
      <c r="FU394" s="31">
        <v>2</v>
      </c>
      <c r="FV394" s="31">
        <v>2</v>
      </c>
      <c r="FW394" s="31">
        <v>1</v>
      </c>
      <c r="FX394" s="31">
        <v>1</v>
      </c>
      <c r="FY394" s="31">
        <v>2</v>
      </c>
      <c r="GA394" s="31">
        <v>2</v>
      </c>
      <c r="GB394" s="31">
        <v>2</v>
      </c>
      <c r="GC394" s="31">
        <v>2</v>
      </c>
      <c r="GE394" s="31">
        <v>2</v>
      </c>
      <c r="GH394" s="31">
        <v>2</v>
      </c>
      <c r="GJ394" s="31">
        <v>2</v>
      </c>
      <c r="GL394" s="31">
        <v>2</v>
      </c>
      <c r="GO394" s="31">
        <v>2</v>
      </c>
      <c r="GQ394" s="31">
        <v>2</v>
      </c>
      <c r="GS394" s="31">
        <v>2</v>
      </c>
      <c r="GU394" s="31">
        <v>2</v>
      </c>
      <c r="GW394" s="31">
        <v>2</v>
      </c>
      <c r="HA394" s="31">
        <v>2</v>
      </c>
      <c r="HB394" s="31" t="s">
        <v>355</v>
      </c>
      <c r="HM394" s="31">
        <v>2</v>
      </c>
      <c r="HP394" s="31">
        <v>2</v>
      </c>
      <c r="HQ394" s="31">
        <v>2</v>
      </c>
      <c r="HR394" s="31">
        <v>2</v>
      </c>
      <c r="HS394" s="31">
        <v>2</v>
      </c>
      <c r="HT394" s="31">
        <v>2</v>
      </c>
      <c r="HU394" s="31">
        <v>2</v>
      </c>
      <c r="HV394" s="31">
        <v>2</v>
      </c>
      <c r="HZ394" s="31">
        <v>2</v>
      </c>
      <c r="IA394" s="31">
        <v>2</v>
      </c>
      <c r="IB394" s="31">
        <v>2</v>
      </c>
      <c r="IC394" s="31">
        <v>2</v>
      </c>
      <c r="ID394" s="31">
        <v>2</v>
      </c>
      <c r="IE394" s="31">
        <v>2</v>
      </c>
      <c r="IF394" s="31">
        <v>2</v>
      </c>
      <c r="IJ394" s="31">
        <v>2</v>
      </c>
      <c r="IK394" s="31">
        <v>2</v>
      </c>
      <c r="IL394" s="31">
        <v>2</v>
      </c>
      <c r="IM394" s="31">
        <v>2</v>
      </c>
      <c r="IN394" s="31">
        <v>2</v>
      </c>
      <c r="IO394" s="31">
        <v>2</v>
      </c>
      <c r="IP394" s="31">
        <v>2</v>
      </c>
      <c r="IT394" s="31">
        <v>2</v>
      </c>
      <c r="IU394" s="31">
        <v>2</v>
      </c>
      <c r="IV394" s="31">
        <v>2</v>
      </c>
      <c r="IW394" s="31">
        <v>2</v>
      </c>
      <c r="IX394" s="31">
        <v>2</v>
      </c>
      <c r="IY394" s="31">
        <v>2</v>
      </c>
      <c r="IZ394" s="31">
        <v>2</v>
      </c>
      <c r="JD394" s="31">
        <v>2</v>
      </c>
      <c r="JE394" s="31">
        <v>2</v>
      </c>
      <c r="JF394" s="31">
        <v>2</v>
      </c>
      <c r="JG394" s="31">
        <v>2</v>
      </c>
      <c r="JH394" s="31">
        <v>2</v>
      </c>
      <c r="JI394" s="31">
        <v>2</v>
      </c>
      <c r="JJ394" s="31">
        <v>2</v>
      </c>
      <c r="JN394" s="31" t="s">
        <v>366</v>
      </c>
      <c r="JQ394" s="31" t="s">
        <v>377</v>
      </c>
      <c r="JZ394" s="31">
        <v>2</v>
      </c>
      <c r="KA394" s="31" t="s">
        <v>366</v>
      </c>
      <c r="KB394" s="31">
        <v>76</v>
      </c>
      <c r="KC394" s="31">
        <v>2</v>
      </c>
      <c r="KD394" s="31" t="s">
        <v>377</v>
      </c>
      <c r="KE394" s="31">
        <v>65</v>
      </c>
      <c r="KF394" s="31" t="s">
        <v>2014</v>
      </c>
      <c r="KG394" s="31" t="s">
        <v>1652</v>
      </c>
      <c r="KI394" s="31" t="s">
        <v>1452</v>
      </c>
      <c r="KJ394" s="31" t="s">
        <v>377</v>
      </c>
      <c r="LA394" s="31" t="s">
        <v>375</v>
      </c>
      <c r="LB394" s="31" t="s">
        <v>374</v>
      </c>
      <c r="LC394" s="31">
        <v>2</v>
      </c>
      <c r="LE394" s="31" t="s">
        <v>359</v>
      </c>
      <c r="LF394" s="31">
        <v>2</v>
      </c>
      <c r="LG394" s="31">
        <v>2</v>
      </c>
      <c r="LH394" s="31">
        <v>1</v>
      </c>
      <c r="LI394" s="31">
        <v>2</v>
      </c>
      <c r="LK394" s="31">
        <v>2</v>
      </c>
      <c r="LM394" s="31">
        <v>2</v>
      </c>
      <c r="LO394" s="31">
        <v>2</v>
      </c>
      <c r="LQ394" s="31">
        <v>2</v>
      </c>
      <c r="LS394" s="31">
        <v>2</v>
      </c>
      <c r="LU394" s="31">
        <v>2</v>
      </c>
      <c r="LW394" s="31">
        <v>2</v>
      </c>
      <c r="LY394" s="31">
        <v>2</v>
      </c>
      <c r="MA394" s="31">
        <v>2</v>
      </c>
      <c r="MC394" s="31">
        <v>2</v>
      </c>
      <c r="ME394" s="31">
        <v>2</v>
      </c>
      <c r="MG394" s="31">
        <v>2</v>
      </c>
      <c r="MI394" s="31">
        <v>2</v>
      </c>
      <c r="MK394" s="31">
        <v>2</v>
      </c>
      <c r="MM394" s="31">
        <v>2</v>
      </c>
      <c r="MO394" s="31">
        <v>2</v>
      </c>
      <c r="MQ394" s="31">
        <v>2</v>
      </c>
      <c r="MS394" s="31">
        <v>2</v>
      </c>
      <c r="MU394" s="31">
        <v>2</v>
      </c>
      <c r="MW394" s="31">
        <v>2</v>
      </c>
      <c r="MY394" s="31" t="s">
        <v>355</v>
      </c>
      <c r="NA394" s="31">
        <v>2</v>
      </c>
      <c r="NC394" s="31">
        <v>2</v>
      </c>
      <c r="NE394" s="31">
        <v>2</v>
      </c>
      <c r="NG394" s="31">
        <v>2</v>
      </c>
      <c r="NI394" s="31">
        <v>2</v>
      </c>
      <c r="NK394" s="31">
        <v>2</v>
      </c>
      <c r="NM394" s="31">
        <v>2</v>
      </c>
      <c r="NO394" s="31">
        <v>2</v>
      </c>
      <c r="NQ394" s="31">
        <v>2</v>
      </c>
      <c r="NS394" s="31">
        <v>2</v>
      </c>
      <c r="NU394" s="31">
        <v>2</v>
      </c>
      <c r="NW394" s="31">
        <v>2</v>
      </c>
      <c r="NY394" s="31">
        <v>2</v>
      </c>
      <c r="OA394" s="31">
        <v>2</v>
      </c>
      <c r="OC394" s="31">
        <v>2</v>
      </c>
      <c r="OE394" s="31">
        <v>2</v>
      </c>
      <c r="OG394" s="31">
        <v>2</v>
      </c>
      <c r="OI394" s="31">
        <v>2</v>
      </c>
      <c r="OK394" s="31">
        <v>2</v>
      </c>
      <c r="OM394" s="31">
        <v>2</v>
      </c>
      <c r="OO394" s="31">
        <v>2</v>
      </c>
      <c r="OQ394" s="31" t="s">
        <v>355</v>
      </c>
      <c r="OS394" s="31">
        <v>2</v>
      </c>
      <c r="OU394" s="31">
        <v>2</v>
      </c>
      <c r="OW394" s="31">
        <v>2</v>
      </c>
      <c r="OY394" s="31">
        <v>2</v>
      </c>
      <c r="PA394" s="31">
        <v>2</v>
      </c>
      <c r="PC394" s="31">
        <v>2</v>
      </c>
      <c r="PE394" s="31">
        <v>2</v>
      </c>
      <c r="PG394" s="31">
        <v>2</v>
      </c>
      <c r="PI394" s="31">
        <v>1</v>
      </c>
      <c r="PJ394" s="31">
        <v>5</v>
      </c>
      <c r="PK394" s="31">
        <v>2</v>
      </c>
      <c r="PM394" s="31">
        <v>2</v>
      </c>
      <c r="PO394" s="31">
        <v>2</v>
      </c>
      <c r="PQ394" s="31">
        <v>2</v>
      </c>
      <c r="PS394" s="31">
        <v>2</v>
      </c>
      <c r="PU394" s="31">
        <v>2</v>
      </c>
      <c r="PW394" s="31">
        <v>2</v>
      </c>
      <c r="PY394" s="31">
        <v>2</v>
      </c>
      <c r="QA394" s="31">
        <v>2</v>
      </c>
      <c r="QC394" s="31">
        <v>2</v>
      </c>
      <c r="QE394" s="31">
        <v>2</v>
      </c>
      <c r="QG394" s="31">
        <v>2</v>
      </c>
      <c r="QI394" s="31" t="s">
        <v>355</v>
      </c>
      <c r="QK394" s="31">
        <v>2</v>
      </c>
      <c r="QL394" s="31">
        <v>2</v>
      </c>
      <c r="QM394" s="31">
        <v>2</v>
      </c>
      <c r="QN394" s="31">
        <v>2</v>
      </c>
      <c r="QO394" s="31">
        <v>2</v>
      </c>
      <c r="QP394" s="31">
        <v>2</v>
      </c>
      <c r="QQ394" s="31">
        <v>2</v>
      </c>
      <c r="QR394" s="31">
        <v>2</v>
      </c>
      <c r="QS394" s="31">
        <v>2</v>
      </c>
      <c r="QT394" s="31">
        <v>2</v>
      </c>
      <c r="QU394" s="31">
        <v>2</v>
      </c>
      <c r="QV394" s="31">
        <v>2</v>
      </c>
      <c r="QW394" s="31">
        <v>2</v>
      </c>
      <c r="QX394" s="31">
        <v>2</v>
      </c>
      <c r="QY394" s="31">
        <v>2</v>
      </c>
      <c r="QZ394" s="31">
        <v>2</v>
      </c>
      <c r="RA394" s="31">
        <v>2</v>
      </c>
      <c r="RB394" s="31">
        <v>2</v>
      </c>
      <c r="RC394" s="31">
        <v>2</v>
      </c>
      <c r="RD394" s="31">
        <v>2</v>
      </c>
      <c r="RE394" s="31">
        <v>2</v>
      </c>
      <c r="RF394" s="31">
        <v>2</v>
      </c>
      <c r="RG394" s="31">
        <v>2</v>
      </c>
      <c r="RH394" s="31">
        <v>2</v>
      </c>
      <c r="RI394" s="31">
        <v>1</v>
      </c>
      <c r="RJ394" s="31">
        <v>2</v>
      </c>
      <c r="RK394" s="31">
        <v>2</v>
      </c>
      <c r="RL394" s="31">
        <v>2</v>
      </c>
      <c r="RM394" s="31">
        <v>2</v>
      </c>
      <c r="RN394" s="31">
        <v>2</v>
      </c>
      <c r="RO394" s="31">
        <v>2</v>
      </c>
      <c r="RP394" s="31">
        <v>2</v>
      </c>
      <c r="RQ394" s="31">
        <v>2</v>
      </c>
      <c r="RR394" s="31">
        <v>2</v>
      </c>
      <c r="RS394" s="31">
        <v>2</v>
      </c>
      <c r="RT394" s="31" t="s">
        <v>1894</v>
      </c>
      <c r="RU394" s="31" t="s">
        <v>1894</v>
      </c>
      <c r="RX394" s="31">
        <v>3</v>
      </c>
      <c r="RY394" s="31">
        <v>2</v>
      </c>
      <c r="RZ394" s="31">
        <v>2</v>
      </c>
      <c r="SA394" s="31">
        <v>2</v>
      </c>
      <c r="SB394" s="31">
        <v>2</v>
      </c>
      <c r="SC394" s="31">
        <v>2</v>
      </c>
      <c r="SD394" s="31">
        <v>3</v>
      </c>
      <c r="SE394" s="31">
        <v>2</v>
      </c>
      <c r="SF394" s="31">
        <v>2</v>
      </c>
      <c r="SG394" s="31">
        <v>2</v>
      </c>
      <c r="SH394" s="31">
        <v>2</v>
      </c>
      <c r="SI394" s="31">
        <v>2</v>
      </c>
      <c r="SJ394" s="31">
        <v>2</v>
      </c>
      <c r="SK394" s="31">
        <v>2</v>
      </c>
      <c r="SL394" s="31">
        <v>2</v>
      </c>
      <c r="SM394" s="31" t="s">
        <v>1550</v>
      </c>
      <c r="SO394" s="31">
        <v>2</v>
      </c>
      <c r="SP394" s="31">
        <v>2</v>
      </c>
      <c r="SQ394" s="31">
        <v>1</v>
      </c>
      <c r="SR394" s="31">
        <v>2</v>
      </c>
      <c r="SS394" s="31">
        <v>2</v>
      </c>
      <c r="ST394" s="31">
        <v>2</v>
      </c>
      <c r="SU394" s="31">
        <v>2</v>
      </c>
      <c r="SV394" s="31">
        <v>1</v>
      </c>
      <c r="SW394" s="31" t="s">
        <v>1442</v>
      </c>
      <c r="SX394" s="31">
        <v>13</v>
      </c>
      <c r="SZ394" s="31">
        <v>2</v>
      </c>
      <c r="TA394" s="31">
        <v>2</v>
      </c>
      <c r="TB394" s="31">
        <v>2</v>
      </c>
      <c r="TC394" s="31">
        <v>1</v>
      </c>
      <c r="TD394" s="31">
        <v>1</v>
      </c>
      <c r="TE394" s="31">
        <v>1</v>
      </c>
      <c r="TF394" s="31">
        <v>1</v>
      </c>
      <c r="TG394" s="31">
        <v>1</v>
      </c>
      <c r="TH394" s="31" t="s">
        <v>1442</v>
      </c>
      <c r="TJ394" s="31" t="s">
        <v>1550</v>
      </c>
      <c r="TK394" s="31" t="s">
        <v>1442</v>
      </c>
      <c r="TL394" s="31" t="s">
        <v>1442</v>
      </c>
      <c r="TM394" s="31" t="s">
        <v>1442</v>
      </c>
      <c r="TQ394" s="31">
        <v>22</v>
      </c>
      <c r="TS394" s="31">
        <v>2</v>
      </c>
      <c r="TT394" s="31">
        <v>2</v>
      </c>
      <c r="TU394" s="31">
        <v>2</v>
      </c>
      <c r="TV394" s="31">
        <v>2</v>
      </c>
      <c r="TW394" s="31">
        <v>2</v>
      </c>
      <c r="TX394" s="31">
        <v>2</v>
      </c>
      <c r="TY394" s="31">
        <v>2</v>
      </c>
      <c r="TZ394" s="31">
        <v>1</v>
      </c>
      <c r="UA394" s="31">
        <v>1</v>
      </c>
    </row>
    <row r="395" spans="1:547" s="31" customFormat="1" ht="13.5" customHeight="1">
      <c r="A395" s="31">
        <f t="shared" si="6"/>
        <v>393</v>
      </c>
      <c r="B395" s="31">
        <v>394</v>
      </c>
      <c r="C395" s="31">
        <v>51</v>
      </c>
      <c r="D395" s="31" t="s">
        <v>1543</v>
      </c>
      <c r="E395" s="31" t="s">
        <v>2015</v>
      </c>
      <c r="H395" s="31">
        <v>42310</v>
      </c>
      <c r="I395" s="31">
        <v>15512</v>
      </c>
      <c r="J395" s="31">
        <v>2</v>
      </c>
      <c r="K395" s="31">
        <v>1</v>
      </c>
      <c r="L395" s="31">
        <v>1</v>
      </c>
      <c r="M395" s="31">
        <v>1</v>
      </c>
      <c r="N395" s="31">
        <v>1</v>
      </c>
      <c r="O395" s="31">
        <v>1</v>
      </c>
      <c r="P395" s="31">
        <v>1</v>
      </c>
      <c r="Q395" s="31">
        <v>1</v>
      </c>
      <c r="R395" s="31">
        <v>38869</v>
      </c>
      <c r="S395" s="31">
        <v>40330</v>
      </c>
      <c r="T395" s="31">
        <v>41518</v>
      </c>
      <c r="W395" s="31">
        <v>1</v>
      </c>
      <c r="X395" s="31">
        <v>2</v>
      </c>
      <c r="Y395" s="31">
        <v>2</v>
      </c>
      <c r="Z395" s="31">
        <v>2</v>
      </c>
      <c r="AA395" s="31">
        <v>2</v>
      </c>
      <c r="AB395" s="31">
        <v>2</v>
      </c>
      <c r="AC395" s="31">
        <v>2</v>
      </c>
      <c r="AD395" s="31">
        <v>1</v>
      </c>
      <c r="AE395" s="31">
        <v>3</v>
      </c>
      <c r="AF395" s="31">
        <v>1</v>
      </c>
      <c r="AG395" s="31">
        <v>2</v>
      </c>
      <c r="AH395" s="31">
        <v>2</v>
      </c>
      <c r="AI395" s="31">
        <v>6</v>
      </c>
      <c r="AJ395" s="31">
        <v>2</v>
      </c>
      <c r="AK395" s="31">
        <v>4</v>
      </c>
      <c r="AL395" s="31">
        <v>2</v>
      </c>
      <c r="AN395" s="31">
        <v>2</v>
      </c>
      <c r="AO395" s="31">
        <v>2</v>
      </c>
      <c r="AP395" s="31">
        <v>2</v>
      </c>
      <c r="AQ395" s="31">
        <v>2</v>
      </c>
      <c r="AR395" s="31">
        <v>2</v>
      </c>
      <c r="AS395" s="31">
        <v>2</v>
      </c>
      <c r="AT395" s="31">
        <v>2</v>
      </c>
      <c r="AU395" s="31">
        <v>2</v>
      </c>
      <c r="AW395" s="31">
        <v>1</v>
      </c>
      <c r="AX395" s="31">
        <v>2</v>
      </c>
      <c r="AY395" s="31">
        <v>1</v>
      </c>
      <c r="AZ395" s="31">
        <v>2</v>
      </c>
      <c r="BA395" s="31">
        <v>2</v>
      </c>
      <c r="BB395" s="31">
        <v>2</v>
      </c>
      <c r="BD395" s="31">
        <v>1</v>
      </c>
      <c r="BE395" s="31">
        <v>1</v>
      </c>
      <c r="BF395" s="31">
        <v>1</v>
      </c>
      <c r="BG395" s="31">
        <v>2</v>
      </c>
      <c r="BH395" s="31">
        <v>2</v>
      </c>
      <c r="BI395" s="31">
        <v>2</v>
      </c>
      <c r="BK395" s="31">
        <v>2</v>
      </c>
      <c r="BL395" s="31">
        <v>2</v>
      </c>
      <c r="BM395" s="31">
        <v>2</v>
      </c>
      <c r="BN395" s="31">
        <v>2</v>
      </c>
      <c r="BO395" s="31">
        <v>2</v>
      </c>
      <c r="BP395" s="31">
        <v>2</v>
      </c>
      <c r="BR395" s="31">
        <v>2</v>
      </c>
      <c r="BT395" s="31">
        <v>2</v>
      </c>
      <c r="BU395" s="31">
        <v>1</v>
      </c>
      <c r="BV395" s="31">
        <v>2</v>
      </c>
      <c r="BW395" s="31">
        <v>2</v>
      </c>
      <c r="BX395" s="31">
        <v>2</v>
      </c>
      <c r="BY395" s="31">
        <v>1</v>
      </c>
      <c r="BZ395" s="31">
        <v>2</v>
      </c>
      <c r="CA395" s="31">
        <v>2</v>
      </c>
      <c r="CB395" s="31">
        <v>2</v>
      </c>
      <c r="CC395" s="31">
        <v>2</v>
      </c>
      <c r="CD395" s="31">
        <v>1</v>
      </c>
      <c r="CH395" s="31">
        <v>1</v>
      </c>
      <c r="CM395" s="31">
        <v>25</v>
      </c>
      <c r="CN395" s="31">
        <v>19</v>
      </c>
      <c r="DA395" s="31">
        <v>4</v>
      </c>
      <c r="DF395" s="31">
        <v>4</v>
      </c>
      <c r="DG395" s="31">
        <v>4</v>
      </c>
      <c r="DH395" s="31">
        <v>4</v>
      </c>
      <c r="DI395" s="31">
        <v>4</v>
      </c>
      <c r="DJ395" s="31">
        <v>4</v>
      </c>
      <c r="DK395" s="31">
        <v>4</v>
      </c>
      <c r="DL395" s="31">
        <v>4</v>
      </c>
      <c r="DM395" s="31">
        <v>2</v>
      </c>
      <c r="DN395" s="31">
        <v>1</v>
      </c>
      <c r="DO395" s="31">
        <v>4</v>
      </c>
      <c r="DP395" s="31">
        <v>4</v>
      </c>
      <c r="DQ395" s="31">
        <v>4</v>
      </c>
      <c r="DR395" s="31">
        <v>43</v>
      </c>
      <c r="DS395" s="31">
        <v>4.4227695437372802E-2</v>
      </c>
      <c r="EV395" s="31">
        <v>1</v>
      </c>
      <c r="EW395" s="31">
        <v>1</v>
      </c>
      <c r="EX395" s="31">
        <v>1</v>
      </c>
      <c r="EY395" s="31">
        <v>2</v>
      </c>
      <c r="FA395" s="31">
        <v>1</v>
      </c>
      <c r="FB395" s="31">
        <v>1</v>
      </c>
      <c r="FC395" s="31">
        <v>1</v>
      </c>
      <c r="FD395" s="31">
        <v>124</v>
      </c>
      <c r="FE395" s="31">
        <v>125</v>
      </c>
      <c r="FF395" s="31">
        <v>0.79500000000000004</v>
      </c>
      <c r="FG395" s="31">
        <v>0.91</v>
      </c>
      <c r="FK395" s="31">
        <v>2</v>
      </c>
      <c r="FL395" s="31">
        <v>2</v>
      </c>
      <c r="FM395" s="31">
        <v>1</v>
      </c>
      <c r="FN395" s="31">
        <v>2</v>
      </c>
      <c r="FO395" s="31">
        <v>2</v>
      </c>
      <c r="FP395" s="31">
        <v>2</v>
      </c>
      <c r="FQ395" s="31">
        <v>2</v>
      </c>
      <c r="FR395" s="31">
        <v>2</v>
      </c>
      <c r="FS395" s="31">
        <v>4</v>
      </c>
      <c r="FT395" s="31">
        <v>2</v>
      </c>
      <c r="FU395" s="31">
        <v>2</v>
      </c>
      <c r="FV395" s="31">
        <v>2</v>
      </c>
      <c r="FW395" s="31">
        <v>1</v>
      </c>
      <c r="FX395" s="31">
        <v>1</v>
      </c>
      <c r="FY395" s="31">
        <v>2</v>
      </c>
      <c r="GA395" s="31">
        <v>2</v>
      </c>
      <c r="GB395" s="31">
        <v>2</v>
      </c>
      <c r="GC395" s="31">
        <v>1</v>
      </c>
      <c r="GD395" s="31">
        <v>1962</v>
      </c>
      <c r="GE395" s="31">
        <v>1</v>
      </c>
      <c r="GF395" s="31">
        <v>2002</v>
      </c>
      <c r="GH395" s="31">
        <v>2</v>
      </c>
      <c r="GJ395" s="31">
        <v>2</v>
      </c>
      <c r="GL395" s="31">
        <v>1</v>
      </c>
      <c r="GM395" s="31">
        <v>41518</v>
      </c>
      <c r="GO395" s="31">
        <v>2</v>
      </c>
      <c r="GQ395" s="31">
        <v>1</v>
      </c>
      <c r="GR395" s="31" t="s">
        <v>2016</v>
      </c>
      <c r="GS395" s="31">
        <v>2</v>
      </c>
      <c r="GU395" s="31">
        <v>2</v>
      </c>
      <c r="GW395" s="31">
        <v>2</v>
      </c>
      <c r="HB395" s="31" t="s">
        <v>355</v>
      </c>
      <c r="HM395" s="31">
        <v>2</v>
      </c>
      <c r="HP395" s="31">
        <v>2</v>
      </c>
      <c r="HQ395" s="31">
        <v>2</v>
      </c>
      <c r="HR395" s="31">
        <v>2</v>
      </c>
      <c r="HS395" s="31">
        <v>2</v>
      </c>
      <c r="HT395" s="31">
        <v>2</v>
      </c>
      <c r="HU395" s="31">
        <v>2</v>
      </c>
      <c r="HV395" s="31">
        <v>2</v>
      </c>
      <c r="HZ395" s="31">
        <v>2</v>
      </c>
      <c r="IA395" s="31">
        <v>2</v>
      </c>
      <c r="IB395" s="31">
        <v>2</v>
      </c>
      <c r="IC395" s="31">
        <v>2</v>
      </c>
      <c r="ID395" s="31">
        <v>2</v>
      </c>
      <c r="IE395" s="31">
        <v>2</v>
      </c>
      <c r="IF395" s="31">
        <v>2</v>
      </c>
      <c r="IJ395" s="31">
        <v>2</v>
      </c>
      <c r="IK395" s="31">
        <v>2</v>
      </c>
      <c r="IL395" s="31">
        <v>2</v>
      </c>
      <c r="IM395" s="31">
        <v>2</v>
      </c>
      <c r="IN395" s="31">
        <v>2</v>
      </c>
      <c r="IO395" s="31">
        <v>2</v>
      </c>
      <c r="IP395" s="31">
        <v>2</v>
      </c>
      <c r="IT395" s="31">
        <v>2</v>
      </c>
      <c r="IU395" s="31">
        <v>2</v>
      </c>
      <c r="IV395" s="31">
        <v>2</v>
      </c>
      <c r="IW395" s="31">
        <v>2</v>
      </c>
      <c r="IX395" s="31">
        <v>2</v>
      </c>
      <c r="IY395" s="31">
        <v>2</v>
      </c>
      <c r="IZ395" s="31">
        <v>2</v>
      </c>
      <c r="JD395" s="31">
        <v>2</v>
      </c>
      <c r="JE395" s="31">
        <v>2</v>
      </c>
      <c r="JF395" s="31">
        <v>2</v>
      </c>
      <c r="JG395" s="31">
        <v>2</v>
      </c>
      <c r="JH395" s="31">
        <v>2</v>
      </c>
      <c r="JI395" s="31">
        <v>2</v>
      </c>
      <c r="JJ395" s="31">
        <v>2</v>
      </c>
      <c r="JN395" s="31" t="s">
        <v>2017</v>
      </c>
      <c r="JQ395" s="31" t="s">
        <v>371</v>
      </c>
      <c r="JZ395" s="31">
        <v>2</v>
      </c>
      <c r="KA395" s="31" t="s">
        <v>2017</v>
      </c>
      <c r="KB395" s="31">
        <v>93</v>
      </c>
      <c r="KC395" s="31">
        <v>2</v>
      </c>
      <c r="KD395" s="31" t="s">
        <v>371</v>
      </c>
      <c r="KE395" s="31">
        <v>67</v>
      </c>
      <c r="LA395" s="31" t="s">
        <v>1449</v>
      </c>
      <c r="LB395" s="31" t="s">
        <v>359</v>
      </c>
      <c r="LC395" s="31">
        <v>2</v>
      </c>
      <c r="LE395" s="31" t="s">
        <v>359</v>
      </c>
      <c r="LF395" s="31">
        <v>2</v>
      </c>
      <c r="LG395" s="31">
        <v>2</v>
      </c>
      <c r="LH395" s="31">
        <v>2</v>
      </c>
      <c r="LI395" s="31">
        <v>2</v>
      </c>
      <c r="LK395" s="31">
        <v>2</v>
      </c>
      <c r="LM395" s="31">
        <v>2</v>
      </c>
      <c r="LO395" s="31">
        <v>2</v>
      </c>
      <c r="LQ395" s="31">
        <v>2</v>
      </c>
      <c r="LS395" s="31">
        <v>2</v>
      </c>
      <c r="LU395" s="31">
        <v>2</v>
      </c>
      <c r="LW395" s="31">
        <v>2</v>
      </c>
      <c r="LY395" s="31">
        <v>2</v>
      </c>
      <c r="MA395" s="31">
        <v>2</v>
      </c>
      <c r="MC395" s="31">
        <v>2</v>
      </c>
      <c r="ME395" s="31">
        <v>2</v>
      </c>
      <c r="MG395" s="31">
        <v>2</v>
      </c>
      <c r="MI395" s="31">
        <v>2</v>
      </c>
      <c r="MK395" s="31">
        <v>2</v>
      </c>
      <c r="MM395" s="31">
        <v>2</v>
      </c>
      <c r="MO395" s="31">
        <v>2</v>
      </c>
      <c r="MQ395" s="31">
        <v>2</v>
      </c>
      <c r="MS395" s="31">
        <v>2</v>
      </c>
      <c r="MU395" s="31">
        <v>2</v>
      </c>
      <c r="MW395" s="31">
        <v>2</v>
      </c>
      <c r="MY395" s="31" t="s">
        <v>355</v>
      </c>
      <c r="NA395" s="31">
        <v>2</v>
      </c>
      <c r="NC395" s="31">
        <v>2</v>
      </c>
      <c r="NE395" s="31">
        <v>2</v>
      </c>
      <c r="NG395" s="31">
        <v>2</v>
      </c>
      <c r="NI395" s="31">
        <v>2</v>
      </c>
      <c r="NK395" s="31">
        <v>2</v>
      </c>
      <c r="NM395" s="31">
        <v>2</v>
      </c>
      <c r="NO395" s="31">
        <v>2</v>
      </c>
      <c r="NQ395" s="31">
        <v>2</v>
      </c>
      <c r="NS395" s="31">
        <v>2</v>
      </c>
      <c r="NU395" s="31">
        <v>2</v>
      </c>
      <c r="NW395" s="31">
        <v>2</v>
      </c>
      <c r="NY395" s="31">
        <v>2</v>
      </c>
      <c r="OA395" s="31">
        <v>2</v>
      </c>
      <c r="OC395" s="31">
        <v>2</v>
      </c>
      <c r="OE395" s="31">
        <v>2</v>
      </c>
      <c r="OG395" s="31">
        <v>2</v>
      </c>
      <c r="OI395" s="31">
        <v>2</v>
      </c>
      <c r="OK395" s="31">
        <v>2</v>
      </c>
      <c r="OM395" s="31">
        <v>2</v>
      </c>
      <c r="OO395" s="31">
        <v>2</v>
      </c>
      <c r="OQ395" s="31" t="s">
        <v>355</v>
      </c>
      <c r="OS395" s="31">
        <v>2</v>
      </c>
      <c r="OU395" s="31">
        <v>2</v>
      </c>
      <c r="OW395" s="31">
        <v>2</v>
      </c>
      <c r="OY395" s="31">
        <v>2</v>
      </c>
      <c r="PA395" s="31">
        <v>2</v>
      </c>
      <c r="PC395" s="31">
        <v>2</v>
      </c>
      <c r="PE395" s="31">
        <v>2</v>
      </c>
      <c r="PG395" s="31">
        <v>2</v>
      </c>
      <c r="PI395" s="31">
        <v>2</v>
      </c>
      <c r="PK395" s="31">
        <v>2</v>
      </c>
      <c r="PM395" s="31">
        <v>2</v>
      </c>
      <c r="PO395" s="31">
        <v>2</v>
      </c>
      <c r="PQ395" s="31">
        <v>2</v>
      </c>
      <c r="PS395" s="31">
        <v>2</v>
      </c>
      <c r="PU395" s="31">
        <v>2</v>
      </c>
      <c r="PW395" s="31">
        <v>2</v>
      </c>
      <c r="PY395" s="31">
        <v>2</v>
      </c>
      <c r="QA395" s="31">
        <v>2</v>
      </c>
      <c r="QC395" s="31">
        <v>2</v>
      </c>
      <c r="QE395" s="31">
        <v>2</v>
      </c>
      <c r="QG395" s="31">
        <v>2</v>
      </c>
      <c r="QI395" s="31" t="s">
        <v>355</v>
      </c>
      <c r="QK395" s="31">
        <v>2</v>
      </c>
      <c r="QL395" s="31">
        <v>2</v>
      </c>
      <c r="QM395" s="31">
        <v>2</v>
      </c>
      <c r="QN395" s="31">
        <v>2</v>
      </c>
      <c r="QO395" s="31">
        <v>2</v>
      </c>
      <c r="QP395" s="31">
        <v>2</v>
      </c>
      <c r="QQ395" s="31">
        <v>2</v>
      </c>
      <c r="QR395" s="31">
        <v>2</v>
      </c>
      <c r="QS395" s="31">
        <v>2</v>
      </c>
      <c r="QT395" s="31">
        <v>2</v>
      </c>
      <c r="QU395" s="31">
        <v>2</v>
      </c>
      <c r="QV395" s="31">
        <v>1</v>
      </c>
      <c r="QW395" s="31">
        <v>2</v>
      </c>
      <c r="QX395" s="31">
        <v>2</v>
      </c>
      <c r="QY395" s="31">
        <v>2</v>
      </c>
      <c r="QZ395" s="31">
        <v>2</v>
      </c>
      <c r="RA395" s="31">
        <v>2</v>
      </c>
      <c r="RB395" s="31">
        <v>2</v>
      </c>
      <c r="RC395" s="31">
        <v>2</v>
      </c>
      <c r="RD395" s="31">
        <v>2</v>
      </c>
      <c r="RE395" s="31">
        <v>2</v>
      </c>
      <c r="RF395" s="31">
        <v>2</v>
      </c>
      <c r="RG395" s="31">
        <v>2</v>
      </c>
      <c r="RH395" s="31">
        <v>2</v>
      </c>
      <c r="RI395" s="31">
        <v>2</v>
      </c>
      <c r="RJ395" s="31">
        <v>2</v>
      </c>
      <c r="RK395" s="31">
        <v>2</v>
      </c>
      <c r="RL395" s="31">
        <v>1</v>
      </c>
      <c r="RM395" s="31">
        <v>1</v>
      </c>
      <c r="RN395" s="31">
        <v>2</v>
      </c>
      <c r="RO395" s="31">
        <v>2</v>
      </c>
      <c r="RP395" s="31">
        <v>2</v>
      </c>
      <c r="RQ395" s="31">
        <v>2</v>
      </c>
      <c r="RR395" s="31">
        <v>2</v>
      </c>
      <c r="RS395" s="31">
        <v>2</v>
      </c>
      <c r="RT395" s="31" t="s">
        <v>1607</v>
      </c>
      <c r="RU395" s="31" t="s">
        <v>1607</v>
      </c>
      <c r="RX395" s="31">
        <v>4</v>
      </c>
      <c r="RY395" s="31">
        <v>2</v>
      </c>
      <c r="RZ395" s="31">
        <v>2</v>
      </c>
      <c r="SA395" s="31">
        <v>2</v>
      </c>
      <c r="SB395" s="31">
        <v>2</v>
      </c>
      <c r="SC395" s="31">
        <v>2</v>
      </c>
      <c r="SD395" s="31">
        <v>4</v>
      </c>
      <c r="SE395" s="31">
        <v>2</v>
      </c>
      <c r="SF395" s="31">
        <v>2</v>
      </c>
      <c r="SG395" s="31">
        <v>2</v>
      </c>
      <c r="SH395" s="31">
        <v>2</v>
      </c>
      <c r="SI395" s="31">
        <v>2</v>
      </c>
      <c r="SJ395" s="31">
        <v>2</v>
      </c>
      <c r="SK395" s="31">
        <v>2</v>
      </c>
      <c r="SL395" s="31">
        <v>2</v>
      </c>
      <c r="SM395" s="31" t="s">
        <v>1459</v>
      </c>
      <c r="SO395" s="31">
        <v>2</v>
      </c>
      <c r="SP395" s="31">
        <v>2</v>
      </c>
      <c r="SQ395" s="31">
        <v>2</v>
      </c>
      <c r="SR395" s="31">
        <v>1</v>
      </c>
      <c r="SS395" s="31">
        <v>2</v>
      </c>
      <c r="ST395" s="31">
        <v>2</v>
      </c>
      <c r="SU395" s="31">
        <v>2</v>
      </c>
      <c r="SV395" s="31">
        <v>1</v>
      </c>
      <c r="SW395" s="31" t="s">
        <v>1442</v>
      </c>
      <c r="SX395" s="31">
        <v>12</v>
      </c>
      <c r="SZ395" s="31">
        <v>2</v>
      </c>
      <c r="TA395" s="31">
        <v>2</v>
      </c>
      <c r="TB395" s="31">
        <v>2</v>
      </c>
      <c r="TC395" s="31">
        <v>2</v>
      </c>
      <c r="TD395" s="31">
        <v>1</v>
      </c>
      <c r="TE395" s="31">
        <v>2</v>
      </c>
      <c r="TF395" s="31">
        <v>1</v>
      </c>
      <c r="TG395" s="31">
        <v>1</v>
      </c>
      <c r="TH395" s="31" t="s">
        <v>1430</v>
      </c>
      <c r="TJ395" s="31" t="s">
        <v>1459</v>
      </c>
      <c r="TK395" s="31" t="s">
        <v>1442</v>
      </c>
      <c r="TL395" s="31" t="s">
        <v>1442</v>
      </c>
      <c r="TQ395" s="31">
        <v>39</v>
      </c>
      <c r="TS395" s="31">
        <v>2</v>
      </c>
      <c r="TT395" s="31">
        <v>2</v>
      </c>
      <c r="TU395" s="31">
        <v>2</v>
      </c>
      <c r="TV395" s="31">
        <v>2</v>
      </c>
      <c r="TW395" s="31">
        <v>2</v>
      </c>
      <c r="TX395" s="31">
        <v>2</v>
      </c>
      <c r="TY395" s="31">
        <v>2</v>
      </c>
      <c r="TZ395" s="31">
        <v>1</v>
      </c>
      <c r="UA395" s="31">
        <v>1</v>
      </c>
    </row>
    <row r="396" spans="1:547" s="31" customFormat="1" ht="13.5" customHeight="1">
      <c r="A396" s="31">
        <f t="shared" si="6"/>
        <v>394</v>
      </c>
      <c r="B396" s="31">
        <v>395</v>
      </c>
      <c r="C396" s="31">
        <v>52</v>
      </c>
      <c r="D396" s="31" t="s">
        <v>1543</v>
      </c>
      <c r="E396" s="31" t="s">
        <v>2018</v>
      </c>
      <c r="H396" s="31">
        <v>42135</v>
      </c>
      <c r="I396" s="31">
        <v>19296</v>
      </c>
      <c r="J396" s="31">
        <v>1</v>
      </c>
      <c r="K396" s="31">
        <v>1</v>
      </c>
      <c r="L396" s="31">
        <v>5</v>
      </c>
      <c r="M396" s="31">
        <v>2</v>
      </c>
      <c r="N396" s="31">
        <v>5</v>
      </c>
      <c r="O396" s="31">
        <v>2</v>
      </c>
      <c r="P396" s="31">
        <v>3</v>
      </c>
      <c r="Q396" s="31">
        <v>2</v>
      </c>
      <c r="R396" s="31">
        <v>40238</v>
      </c>
      <c r="S396" s="31">
        <v>40513</v>
      </c>
      <c r="T396" s="31">
        <v>40664</v>
      </c>
      <c r="W396" s="31">
        <v>1</v>
      </c>
      <c r="X396" s="31">
        <v>2</v>
      </c>
      <c r="Y396" s="31">
        <v>2</v>
      </c>
      <c r="Z396" s="31">
        <v>2</v>
      </c>
      <c r="AA396" s="31">
        <v>2</v>
      </c>
      <c r="AB396" s="31">
        <v>2</v>
      </c>
      <c r="AC396" s="31">
        <v>2</v>
      </c>
      <c r="AD396" s="31">
        <v>1</v>
      </c>
      <c r="AE396" s="31">
        <v>3</v>
      </c>
      <c r="AF396" s="31">
        <v>2</v>
      </c>
      <c r="AG396" s="31">
        <v>3</v>
      </c>
      <c r="AH396" s="31">
        <v>2</v>
      </c>
      <c r="AI396" s="31">
        <v>6</v>
      </c>
      <c r="AJ396" s="31">
        <v>2</v>
      </c>
      <c r="AK396" s="31">
        <v>4</v>
      </c>
      <c r="AL396" s="31">
        <v>2</v>
      </c>
      <c r="AN396" s="31">
        <v>1</v>
      </c>
      <c r="AO396" s="31">
        <v>2</v>
      </c>
      <c r="AP396" s="31">
        <v>2</v>
      </c>
      <c r="AQ396" s="31">
        <v>2</v>
      </c>
      <c r="AR396" s="31">
        <v>2</v>
      </c>
      <c r="AS396" s="31">
        <v>2</v>
      </c>
      <c r="AT396" s="31">
        <v>2</v>
      </c>
      <c r="AU396" s="31">
        <v>2</v>
      </c>
      <c r="AW396" s="31">
        <v>1</v>
      </c>
      <c r="AX396" s="31">
        <v>2</v>
      </c>
      <c r="AY396" s="31">
        <v>1</v>
      </c>
      <c r="AZ396" s="31">
        <v>1</v>
      </c>
      <c r="BA396" s="31">
        <v>1</v>
      </c>
      <c r="BB396" s="31">
        <v>2</v>
      </c>
      <c r="BD396" s="31">
        <v>1</v>
      </c>
      <c r="BE396" s="31">
        <v>1</v>
      </c>
      <c r="BF396" s="31">
        <v>1</v>
      </c>
      <c r="BG396" s="31">
        <v>1</v>
      </c>
      <c r="BH396" s="31">
        <v>2</v>
      </c>
      <c r="BI396" s="31">
        <v>2</v>
      </c>
      <c r="BK396" s="31">
        <v>2</v>
      </c>
      <c r="BL396" s="31">
        <v>2</v>
      </c>
      <c r="BM396" s="31">
        <v>2</v>
      </c>
      <c r="BN396" s="31">
        <v>2</v>
      </c>
      <c r="BO396" s="31">
        <v>2</v>
      </c>
      <c r="BP396" s="31">
        <v>2</v>
      </c>
      <c r="BQ396" s="31">
        <v>2</v>
      </c>
      <c r="BT396" s="31">
        <v>2</v>
      </c>
      <c r="BU396" s="31">
        <v>2</v>
      </c>
      <c r="BV396" s="31">
        <v>2</v>
      </c>
      <c r="BW396" s="31">
        <v>2</v>
      </c>
      <c r="BX396" s="31">
        <v>2</v>
      </c>
      <c r="BY396" s="31">
        <v>1</v>
      </c>
      <c r="BZ396" s="31">
        <v>2</v>
      </c>
      <c r="CA396" s="31">
        <v>2</v>
      </c>
      <c r="CB396" s="31">
        <v>1</v>
      </c>
      <c r="CC396" s="31">
        <v>2</v>
      </c>
      <c r="CD396" s="31">
        <v>1</v>
      </c>
      <c r="CH396" s="31">
        <v>1</v>
      </c>
      <c r="CM396" s="31">
        <v>15</v>
      </c>
      <c r="CN396" s="31">
        <v>9</v>
      </c>
      <c r="CO396" s="31">
        <v>1</v>
      </c>
      <c r="DA396" s="31">
        <v>4</v>
      </c>
      <c r="DB396" s="31">
        <v>2</v>
      </c>
      <c r="DC396" s="31">
        <v>12</v>
      </c>
      <c r="DD396" s="31">
        <v>1</v>
      </c>
      <c r="DE396" s="31">
        <v>46</v>
      </c>
      <c r="DF396" s="31">
        <v>3</v>
      </c>
      <c r="DG396" s="31">
        <v>4</v>
      </c>
      <c r="DH396" s="31">
        <v>4</v>
      </c>
      <c r="DI396" s="31">
        <v>4</v>
      </c>
      <c r="DJ396" s="31">
        <v>3</v>
      </c>
      <c r="DK396" s="31">
        <v>2</v>
      </c>
      <c r="DL396" s="31">
        <v>2</v>
      </c>
      <c r="DM396" s="31">
        <v>2</v>
      </c>
      <c r="DN396" s="31">
        <v>1</v>
      </c>
      <c r="DO396" s="31">
        <v>3</v>
      </c>
      <c r="DP396" s="31">
        <v>4</v>
      </c>
      <c r="DQ396" s="31">
        <v>4</v>
      </c>
      <c r="DR396" s="31">
        <v>36</v>
      </c>
      <c r="DS396" s="31">
        <v>0.19254085397996801</v>
      </c>
      <c r="DT396" s="31">
        <v>97</v>
      </c>
      <c r="DU396" s="31">
        <v>26</v>
      </c>
      <c r="DV396" s="31">
        <v>192</v>
      </c>
      <c r="DW396" s="31" t="s">
        <v>1545</v>
      </c>
      <c r="DX396" s="31">
        <v>3.9</v>
      </c>
      <c r="DY396" s="31">
        <v>3.4</v>
      </c>
      <c r="DZ396" s="31">
        <v>5</v>
      </c>
      <c r="EA396" s="31" t="s">
        <v>1558</v>
      </c>
      <c r="EB396" s="31">
        <v>0.41</v>
      </c>
      <c r="EC396" s="31">
        <v>0.6</v>
      </c>
      <c r="ED396" s="31">
        <v>1</v>
      </c>
      <c r="EE396" s="31" t="s">
        <v>1546</v>
      </c>
      <c r="EF396" s="31">
        <v>243</v>
      </c>
      <c r="EG396" s="31">
        <v>0</v>
      </c>
      <c r="EH396" s="31">
        <v>190</v>
      </c>
      <c r="EI396" s="31" t="s">
        <v>1546</v>
      </c>
      <c r="EJ396" s="31">
        <v>76</v>
      </c>
      <c r="EK396" s="31">
        <v>45</v>
      </c>
      <c r="EL396" s="31">
        <v>65</v>
      </c>
      <c r="EM396" s="31" t="s">
        <v>1546</v>
      </c>
      <c r="EN396" s="31">
        <v>144</v>
      </c>
      <c r="EO396" s="31">
        <v>60</v>
      </c>
      <c r="EP396" s="31">
        <v>115</v>
      </c>
      <c r="EQ396" s="31" t="s">
        <v>1546</v>
      </c>
      <c r="ER396" s="31">
        <v>117</v>
      </c>
      <c r="ES396" s="31">
        <v>35</v>
      </c>
      <c r="ET396" s="31">
        <v>150</v>
      </c>
      <c r="EU396" s="31" t="s">
        <v>1546</v>
      </c>
      <c r="EV396" s="31">
        <v>2</v>
      </c>
      <c r="EW396" s="31">
        <v>2</v>
      </c>
      <c r="EX396" s="31">
        <v>2</v>
      </c>
      <c r="EY396" s="31">
        <v>2</v>
      </c>
      <c r="EZ396" s="31">
        <v>1</v>
      </c>
      <c r="FA396" s="31">
        <v>1</v>
      </c>
      <c r="FB396" s="31">
        <v>1</v>
      </c>
      <c r="FC396" s="31">
        <v>1</v>
      </c>
      <c r="FD396" s="31">
        <v>97</v>
      </c>
      <c r="FE396" s="31">
        <v>94</v>
      </c>
      <c r="FF396" s="31">
        <v>0.42199999999999899</v>
      </c>
      <c r="FG396" s="31">
        <v>0.67500000000000004</v>
      </c>
      <c r="FI396" s="31">
        <v>92.3</v>
      </c>
      <c r="FJ396" s="31">
        <v>6.4</v>
      </c>
      <c r="FK396" s="31">
        <v>2</v>
      </c>
      <c r="FL396" s="31">
        <v>2</v>
      </c>
      <c r="FM396" s="31">
        <v>2</v>
      </c>
      <c r="FN396" s="31">
        <v>2</v>
      </c>
      <c r="FO396" s="31">
        <v>2</v>
      </c>
      <c r="FP396" s="31">
        <v>2</v>
      </c>
      <c r="FQ396" s="31">
        <v>2</v>
      </c>
      <c r="FR396" s="31">
        <v>2</v>
      </c>
      <c r="FS396" s="31">
        <v>4</v>
      </c>
      <c r="FT396" s="31">
        <v>2</v>
      </c>
      <c r="FU396" s="31">
        <v>2</v>
      </c>
      <c r="FV396" s="31">
        <v>2</v>
      </c>
      <c r="FW396" s="31">
        <v>12</v>
      </c>
      <c r="FX396" s="31">
        <v>1</v>
      </c>
      <c r="FY396" s="31">
        <v>2</v>
      </c>
      <c r="GA396" s="31">
        <v>2</v>
      </c>
      <c r="GB396" s="31">
        <v>2</v>
      </c>
      <c r="GC396" s="31">
        <v>1</v>
      </c>
      <c r="GD396" s="31">
        <v>1972</v>
      </c>
      <c r="GE396" s="31">
        <v>1</v>
      </c>
      <c r="GF396" s="31">
        <v>1988</v>
      </c>
      <c r="GG396" s="31">
        <v>2</v>
      </c>
      <c r="GH396" s="31">
        <v>2</v>
      </c>
      <c r="GJ396" s="31">
        <v>1</v>
      </c>
      <c r="GK396" s="31" t="s">
        <v>2019</v>
      </c>
      <c r="GL396" s="31">
        <v>1</v>
      </c>
      <c r="GM396" s="31">
        <v>2011</v>
      </c>
      <c r="GO396" s="31">
        <v>2</v>
      </c>
      <c r="GQ396" s="31">
        <v>2</v>
      </c>
      <c r="GS396" s="31">
        <v>2</v>
      </c>
      <c r="GU396" s="31">
        <v>2</v>
      </c>
      <c r="GW396" s="31">
        <v>2</v>
      </c>
      <c r="HB396" s="31" t="s">
        <v>355</v>
      </c>
      <c r="HM396" s="31">
        <v>2</v>
      </c>
      <c r="HP396" s="31">
        <v>2</v>
      </c>
      <c r="HQ396" s="31">
        <v>2</v>
      </c>
      <c r="HR396" s="31">
        <v>2</v>
      </c>
      <c r="HS396" s="31">
        <v>2</v>
      </c>
      <c r="HT396" s="31">
        <v>2</v>
      </c>
      <c r="HU396" s="31">
        <v>2</v>
      </c>
      <c r="HV396" s="31">
        <v>2</v>
      </c>
      <c r="HZ396" s="31">
        <v>2</v>
      </c>
      <c r="IA396" s="31">
        <v>2</v>
      </c>
      <c r="IB396" s="31">
        <v>2</v>
      </c>
      <c r="IC396" s="31">
        <v>2</v>
      </c>
      <c r="ID396" s="31">
        <v>2</v>
      </c>
      <c r="IE396" s="31">
        <v>2</v>
      </c>
      <c r="IF396" s="31">
        <v>2</v>
      </c>
      <c r="IJ396" s="31">
        <v>2</v>
      </c>
      <c r="IK396" s="31">
        <v>2</v>
      </c>
      <c r="IL396" s="31">
        <v>2</v>
      </c>
      <c r="IM396" s="31">
        <v>2</v>
      </c>
      <c r="IN396" s="31">
        <v>2</v>
      </c>
      <c r="IO396" s="31">
        <v>2</v>
      </c>
      <c r="IP396" s="31">
        <v>2</v>
      </c>
      <c r="IT396" s="31">
        <v>2</v>
      </c>
      <c r="IU396" s="31">
        <v>2</v>
      </c>
      <c r="IV396" s="31">
        <v>2</v>
      </c>
      <c r="IW396" s="31">
        <v>2</v>
      </c>
      <c r="IX396" s="31">
        <v>2</v>
      </c>
      <c r="IY396" s="31">
        <v>2</v>
      </c>
      <c r="IZ396" s="31">
        <v>2</v>
      </c>
      <c r="JD396" s="31">
        <v>2</v>
      </c>
      <c r="JE396" s="31">
        <v>2</v>
      </c>
      <c r="JF396" s="31">
        <v>2</v>
      </c>
      <c r="JG396" s="31">
        <v>2</v>
      </c>
      <c r="JH396" s="31">
        <v>2</v>
      </c>
      <c r="JI396" s="31">
        <v>2</v>
      </c>
      <c r="JJ396" s="31">
        <v>2</v>
      </c>
      <c r="JQ396" s="31" t="s">
        <v>1632</v>
      </c>
      <c r="JZ396" s="31">
        <v>2</v>
      </c>
      <c r="KA396" s="31" t="s">
        <v>371</v>
      </c>
      <c r="KB396" s="31">
        <v>80</v>
      </c>
      <c r="KC396" s="31">
        <v>2</v>
      </c>
      <c r="KD396" s="31" t="s">
        <v>1632</v>
      </c>
      <c r="KE396" s="31">
        <v>80</v>
      </c>
      <c r="LC396" s="31">
        <v>2</v>
      </c>
      <c r="LE396" s="31" t="s">
        <v>373</v>
      </c>
      <c r="LF396" s="31">
        <v>2</v>
      </c>
      <c r="LG396" s="31">
        <v>2</v>
      </c>
      <c r="LH396" s="31">
        <v>2</v>
      </c>
      <c r="LI396" s="31">
        <v>2</v>
      </c>
      <c r="LK396" s="31">
        <v>2</v>
      </c>
      <c r="LM396" s="31">
        <v>2</v>
      </c>
      <c r="LO396" s="31">
        <v>2</v>
      </c>
      <c r="LQ396" s="31">
        <v>2</v>
      </c>
      <c r="LS396" s="31">
        <v>2</v>
      </c>
      <c r="LU396" s="31">
        <v>2</v>
      </c>
      <c r="LW396" s="31">
        <v>2</v>
      </c>
      <c r="LY396" s="31">
        <v>2</v>
      </c>
      <c r="MA396" s="31">
        <v>2</v>
      </c>
      <c r="MC396" s="31">
        <v>2</v>
      </c>
      <c r="ME396" s="31">
        <v>2</v>
      </c>
      <c r="MG396" s="31">
        <v>2</v>
      </c>
      <c r="MI396" s="31">
        <v>2</v>
      </c>
      <c r="MK396" s="31">
        <v>2</v>
      </c>
      <c r="MM396" s="31">
        <v>2</v>
      </c>
      <c r="MO396" s="31">
        <v>2</v>
      </c>
      <c r="MQ396" s="31">
        <v>2</v>
      </c>
      <c r="MS396" s="31">
        <v>2</v>
      </c>
      <c r="MU396" s="31">
        <v>2</v>
      </c>
      <c r="MW396" s="31">
        <v>2</v>
      </c>
      <c r="MY396" s="31" t="s">
        <v>355</v>
      </c>
      <c r="NA396" s="31">
        <v>2</v>
      </c>
      <c r="NC396" s="31">
        <v>2</v>
      </c>
      <c r="NE396" s="31">
        <v>2</v>
      </c>
      <c r="NG396" s="31">
        <v>2</v>
      </c>
      <c r="NI396" s="31">
        <v>2</v>
      </c>
      <c r="NK396" s="31">
        <v>2</v>
      </c>
      <c r="NM396" s="31">
        <v>2</v>
      </c>
      <c r="NO396" s="31">
        <v>2</v>
      </c>
      <c r="NQ396" s="31">
        <v>2</v>
      </c>
      <c r="NS396" s="31">
        <v>2</v>
      </c>
      <c r="NU396" s="31">
        <v>2</v>
      </c>
      <c r="NW396" s="31">
        <v>2</v>
      </c>
      <c r="NY396" s="31">
        <v>2</v>
      </c>
      <c r="OA396" s="31">
        <v>2</v>
      </c>
      <c r="OC396" s="31">
        <v>2</v>
      </c>
      <c r="OE396" s="31">
        <v>2</v>
      </c>
      <c r="OG396" s="31">
        <v>2</v>
      </c>
      <c r="OI396" s="31">
        <v>2</v>
      </c>
      <c r="OK396" s="31">
        <v>2</v>
      </c>
      <c r="OM396" s="31">
        <v>2</v>
      </c>
      <c r="OO396" s="31">
        <v>2</v>
      </c>
      <c r="OQ396" s="31" t="s">
        <v>355</v>
      </c>
      <c r="OS396" s="31">
        <v>2</v>
      </c>
      <c r="OU396" s="31">
        <v>2</v>
      </c>
      <c r="OW396" s="31">
        <v>2</v>
      </c>
      <c r="OY396" s="31">
        <v>2</v>
      </c>
      <c r="PA396" s="31">
        <v>2</v>
      </c>
      <c r="PC396" s="31">
        <v>2</v>
      </c>
      <c r="PE396" s="31">
        <v>2</v>
      </c>
      <c r="PG396" s="31">
        <v>2</v>
      </c>
      <c r="PI396" s="31">
        <v>2</v>
      </c>
      <c r="PK396" s="31">
        <v>2</v>
      </c>
      <c r="PM396" s="31">
        <v>2</v>
      </c>
      <c r="PO396" s="31">
        <v>2</v>
      </c>
      <c r="PQ396" s="31">
        <v>2</v>
      </c>
      <c r="PS396" s="31">
        <v>2</v>
      </c>
      <c r="PU396" s="31">
        <v>2</v>
      </c>
      <c r="PW396" s="31">
        <v>2</v>
      </c>
      <c r="PY396" s="31">
        <v>2</v>
      </c>
      <c r="QA396" s="31">
        <v>2</v>
      </c>
      <c r="QC396" s="31">
        <v>2</v>
      </c>
      <c r="QE396" s="31">
        <v>2</v>
      </c>
      <c r="QG396" s="31">
        <v>2</v>
      </c>
      <c r="QI396" s="31" t="s">
        <v>355</v>
      </c>
      <c r="QK396" s="31">
        <v>2</v>
      </c>
      <c r="QL396" s="31">
        <v>2</v>
      </c>
      <c r="QM396" s="31">
        <v>2</v>
      </c>
      <c r="QN396" s="31">
        <v>2</v>
      </c>
      <c r="QO396" s="31">
        <v>2</v>
      </c>
      <c r="QP396" s="31">
        <v>2</v>
      </c>
      <c r="QQ396" s="31">
        <v>2</v>
      </c>
      <c r="QR396" s="31">
        <v>2</v>
      </c>
      <c r="QS396" s="31">
        <v>2</v>
      </c>
      <c r="QT396" s="31">
        <v>2</v>
      </c>
      <c r="QU396" s="31">
        <v>2</v>
      </c>
      <c r="QV396" s="31">
        <v>2</v>
      </c>
      <c r="QW396" s="31">
        <v>2</v>
      </c>
      <c r="QX396" s="31">
        <v>2</v>
      </c>
      <c r="QY396" s="31">
        <v>2</v>
      </c>
      <c r="QZ396" s="31">
        <v>2</v>
      </c>
      <c r="RA396" s="31">
        <v>2</v>
      </c>
      <c r="RB396" s="31">
        <v>2</v>
      </c>
      <c r="RC396" s="31">
        <v>2</v>
      </c>
      <c r="RD396" s="31">
        <v>2</v>
      </c>
      <c r="RE396" s="31">
        <v>1</v>
      </c>
      <c r="RF396" s="31">
        <v>2</v>
      </c>
      <c r="RG396" s="31">
        <v>2</v>
      </c>
      <c r="RH396" s="31">
        <v>1</v>
      </c>
      <c r="RI396" s="31">
        <v>2</v>
      </c>
      <c r="RJ396" s="31">
        <v>2</v>
      </c>
      <c r="RK396" s="31">
        <v>2</v>
      </c>
      <c r="RL396" s="31">
        <v>2</v>
      </c>
      <c r="RM396" s="31">
        <v>2</v>
      </c>
      <c r="RN396" s="31">
        <v>2</v>
      </c>
      <c r="RO396" s="31">
        <v>2</v>
      </c>
      <c r="RP396" s="31">
        <v>2</v>
      </c>
      <c r="RQ396" s="31">
        <v>2</v>
      </c>
      <c r="RR396" s="31">
        <v>2</v>
      </c>
      <c r="RS396" s="31">
        <v>2</v>
      </c>
      <c r="RT396" s="31" t="s">
        <v>362</v>
      </c>
      <c r="RU396" s="31" t="s">
        <v>1460</v>
      </c>
      <c r="RX396" s="31">
        <v>3</v>
      </c>
      <c r="RY396" s="31">
        <v>2</v>
      </c>
      <c r="RZ396" s="31">
        <v>2</v>
      </c>
      <c r="SA396" s="31">
        <v>2</v>
      </c>
      <c r="SB396" s="31">
        <v>2</v>
      </c>
      <c r="SC396" s="31">
        <v>2</v>
      </c>
      <c r="SD396" s="31">
        <v>5</v>
      </c>
      <c r="SE396" s="31">
        <v>2</v>
      </c>
      <c r="SF396" s="31">
        <v>2</v>
      </c>
      <c r="SG396" s="31">
        <v>2</v>
      </c>
      <c r="SH396" s="31">
        <v>2</v>
      </c>
      <c r="SI396" s="31">
        <v>2</v>
      </c>
      <c r="SJ396" s="31">
        <v>2</v>
      </c>
      <c r="SK396" s="31">
        <v>2</v>
      </c>
      <c r="SL396" s="31">
        <v>2</v>
      </c>
      <c r="SM396" s="31" t="s">
        <v>1550</v>
      </c>
      <c r="SO396" s="31">
        <v>1</v>
      </c>
      <c r="SP396" s="31">
        <v>2</v>
      </c>
      <c r="SQ396" s="31">
        <v>1</v>
      </c>
      <c r="SR396" s="31">
        <v>2</v>
      </c>
      <c r="SS396" s="31">
        <v>2</v>
      </c>
      <c r="ST396" s="31">
        <v>2</v>
      </c>
      <c r="SU396" s="31">
        <v>2</v>
      </c>
      <c r="SV396" s="31">
        <v>2</v>
      </c>
      <c r="SW396" s="31" t="s">
        <v>1442</v>
      </c>
      <c r="SX396" s="31">
        <v>5</v>
      </c>
      <c r="SZ396" s="31">
        <v>2</v>
      </c>
      <c r="TA396" s="31">
        <v>2</v>
      </c>
      <c r="TB396" s="31">
        <v>2</v>
      </c>
      <c r="TC396" s="31">
        <v>1</v>
      </c>
      <c r="TD396" s="31">
        <v>1</v>
      </c>
      <c r="TE396" s="31">
        <v>1</v>
      </c>
      <c r="TF396" s="31">
        <v>1</v>
      </c>
      <c r="TG396" s="31">
        <v>1</v>
      </c>
      <c r="TH396" s="31" t="s">
        <v>1442</v>
      </c>
      <c r="TJ396" s="31" t="s">
        <v>1550</v>
      </c>
      <c r="TK396" s="31" t="s">
        <v>1442</v>
      </c>
      <c r="TQ396" s="31">
        <v>5</v>
      </c>
      <c r="TS396" s="31">
        <v>2</v>
      </c>
      <c r="TT396" s="31">
        <v>2</v>
      </c>
      <c r="TU396" s="31">
        <v>2</v>
      </c>
      <c r="TV396" s="31">
        <v>1</v>
      </c>
      <c r="TW396" s="31">
        <v>1</v>
      </c>
      <c r="TX396" s="31">
        <v>1</v>
      </c>
      <c r="TY396" s="31">
        <v>1</v>
      </c>
      <c r="TZ396" s="31">
        <v>1</v>
      </c>
      <c r="UA396" s="31">
        <v>1</v>
      </c>
    </row>
    <row r="397" spans="1:547" s="31" customFormat="1" ht="13.5" customHeight="1">
      <c r="A397" s="31">
        <f t="shared" si="6"/>
        <v>395</v>
      </c>
      <c r="B397" s="31">
        <v>396</v>
      </c>
      <c r="C397" s="31">
        <v>53</v>
      </c>
      <c r="D397" s="31" t="s">
        <v>1543</v>
      </c>
      <c r="E397" s="31" t="s">
        <v>2020</v>
      </c>
      <c r="H397" s="31">
        <v>42563</v>
      </c>
      <c r="I397" s="31">
        <v>19313</v>
      </c>
      <c r="J397" s="31">
        <v>2</v>
      </c>
      <c r="K397" s="31">
        <v>1</v>
      </c>
      <c r="L397" s="31">
        <v>1</v>
      </c>
      <c r="M397" s="31">
        <v>1</v>
      </c>
      <c r="N397" s="31">
        <v>1</v>
      </c>
      <c r="O397" s="31">
        <v>1</v>
      </c>
      <c r="P397" s="31">
        <v>1</v>
      </c>
      <c r="Q397" s="31">
        <v>1</v>
      </c>
      <c r="R397" s="31">
        <v>42491</v>
      </c>
      <c r="S397" s="31">
        <v>42522</v>
      </c>
      <c r="T397" s="31">
        <v>42552</v>
      </c>
      <c r="W397" s="31">
        <v>1</v>
      </c>
      <c r="X397" s="31">
        <v>2</v>
      </c>
      <c r="Y397" s="31">
        <v>2</v>
      </c>
      <c r="Z397" s="31">
        <v>2</v>
      </c>
      <c r="AA397" s="31">
        <v>2</v>
      </c>
      <c r="AB397" s="31">
        <v>2</v>
      </c>
      <c r="AC397" s="31">
        <v>2</v>
      </c>
      <c r="AD397" s="31">
        <v>2</v>
      </c>
      <c r="AE397" s="31">
        <v>2</v>
      </c>
      <c r="AF397" s="31">
        <v>2</v>
      </c>
      <c r="AG397" s="31">
        <v>1</v>
      </c>
      <c r="AH397" s="31">
        <v>1</v>
      </c>
      <c r="AI397" s="31">
        <v>6</v>
      </c>
      <c r="AJ397" s="31">
        <v>2</v>
      </c>
      <c r="AK397" s="31">
        <v>4</v>
      </c>
      <c r="AL397" s="31">
        <v>2</v>
      </c>
      <c r="AN397" s="31">
        <v>2</v>
      </c>
      <c r="AO397" s="31">
        <v>2</v>
      </c>
      <c r="AP397" s="31">
        <v>2</v>
      </c>
      <c r="AQ397" s="31">
        <v>2</v>
      </c>
      <c r="AR397" s="31">
        <v>2</v>
      </c>
      <c r="AS397" s="31">
        <v>2</v>
      </c>
      <c r="AT397" s="31">
        <v>2</v>
      </c>
      <c r="AU397" s="31">
        <v>2</v>
      </c>
      <c r="AW397" s="31">
        <v>1</v>
      </c>
      <c r="AX397" s="31">
        <v>1</v>
      </c>
      <c r="AY397" s="31">
        <v>2</v>
      </c>
      <c r="AZ397" s="31">
        <v>1</v>
      </c>
      <c r="BA397" s="31">
        <v>1</v>
      </c>
      <c r="BB397" s="31">
        <v>2</v>
      </c>
      <c r="BD397" s="31">
        <v>1</v>
      </c>
      <c r="BE397" s="31">
        <v>2</v>
      </c>
      <c r="BF397" s="31">
        <v>2</v>
      </c>
      <c r="BG397" s="31">
        <v>2</v>
      </c>
      <c r="BH397" s="31">
        <v>2</v>
      </c>
      <c r="BI397" s="31">
        <v>2</v>
      </c>
      <c r="BK397" s="31">
        <v>2</v>
      </c>
      <c r="BL397" s="31">
        <v>2</v>
      </c>
      <c r="BM397" s="31">
        <v>2</v>
      </c>
      <c r="BN397" s="31">
        <v>2</v>
      </c>
      <c r="BO397" s="31">
        <v>2</v>
      </c>
      <c r="BP397" s="31">
        <v>2</v>
      </c>
      <c r="BQ397" s="31">
        <v>3</v>
      </c>
      <c r="BT397" s="31">
        <v>2</v>
      </c>
      <c r="BU397" s="31">
        <v>2</v>
      </c>
      <c r="BV397" s="31">
        <v>2</v>
      </c>
      <c r="BW397" s="31">
        <v>2</v>
      </c>
      <c r="BX397" s="31">
        <v>2</v>
      </c>
      <c r="BY397" s="31">
        <v>1</v>
      </c>
      <c r="BZ397" s="31">
        <v>2</v>
      </c>
      <c r="CA397" s="31">
        <v>2</v>
      </c>
      <c r="CB397" s="31">
        <v>2</v>
      </c>
      <c r="CC397" s="31">
        <v>2</v>
      </c>
      <c r="CD397" s="31">
        <v>1</v>
      </c>
      <c r="CH397" s="31">
        <v>1</v>
      </c>
      <c r="CM397" s="31">
        <v>5</v>
      </c>
      <c r="DA397" s="31">
        <v>2</v>
      </c>
      <c r="DF397" s="31">
        <v>4</v>
      </c>
      <c r="DG397" s="31">
        <v>4</v>
      </c>
      <c r="DH397" s="31">
        <v>4</v>
      </c>
      <c r="DI397" s="31">
        <v>4</v>
      </c>
      <c r="DJ397" s="31">
        <v>3</v>
      </c>
      <c r="DK397" s="31">
        <v>3</v>
      </c>
      <c r="DL397" s="31">
        <v>4</v>
      </c>
      <c r="DM397" s="31">
        <v>4</v>
      </c>
      <c r="DN397" s="31">
        <v>4</v>
      </c>
      <c r="DO397" s="31">
        <v>4</v>
      </c>
      <c r="DP397" s="31">
        <v>4</v>
      </c>
      <c r="DQ397" s="31">
        <v>4</v>
      </c>
      <c r="DR397" s="31">
        <v>46</v>
      </c>
      <c r="DS397" s="31">
        <v>0.84548611111111105</v>
      </c>
      <c r="EV397" s="31">
        <v>1</v>
      </c>
      <c r="EW397" s="31">
        <v>2</v>
      </c>
      <c r="EX397" s="31">
        <v>2</v>
      </c>
      <c r="EY397" s="31">
        <v>1</v>
      </c>
      <c r="FD397" s="31">
        <v>106</v>
      </c>
      <c r="FE397" s="31">
        <v>109</v>
      </c>
      <c r="FF397" s="31">
        <v>1.1100000000000001</v>
      </c>
      <c r="FG397" s="31">
        <v>1.06</v>
      </c>
      <c r="FH397" s="31">
        <v>111</v>
      </c>
      <c r="FK397" s="31">
        <v>2</v>
      </c>
      <c r="FL397" s="31">
        <v>2</v>
      </c>
      <c r="FM397" s="31">
        <v>2</v>
      </c>
      <c r="FN397" s="31">
        <v>2</v>
      </c>
      <c r="FO397" s="31">
        <v>2</v>
      </c>
      <c r="FP397" s="31">
        <v>2</v>
      </c>
      <c r="FQ397" s="31">
        <v>2</v>
      </c>
      <c r="FR397" s="31">
        <v>2</v>
      </c>
      <c r="FS397" s="31">
        <v>4</v>
      </c>
      <c r="FT397" s="31">
        <v>2</v>
      </c>
      <c r="FU397" s="31">
        <v>2</v>
      </c>
      <c r="FV397" s="31">
        <v>2</v>
      </c>
      <c r="FW397" s="31">
        <v>1</v>
      </c>
      <c r="FX397" s="31">
        <v>1</v>
      </c>
      <c r="FY397" s="31">
        <v>2</v>
      </c>
      <c r="GA397" s="31">
        <v>2</v>
      </c>
      <c r="GB397" s="31">
        <v>2</v>
      </c>
      <c r="GC397" s="31">
        <v>2</v>
      </c>
      <c r="GE397" s="31">
        <v>2</v>
      </c>
      <c r="GH397" s="31">
        <v>2</v>
      </c>
      <c r="GJ397" s="31">
        <v>2</v>
      </c>
      <c r="GL397" s="31">
        <v>2</v>
      </c>
      <c r="GO397" s="31">
        <v>2</v>
      </c>
      <c r="GQ397" s="31">
        <v>2</v>
      </c>
      <c r="GS397" s="31">
        <v>2</v>
      </c>
      <c r="GU397" s="31">
        <v>2</v>
      </c>
      <c r="GW397" s="31">
        <v>2</v>
      </c>
      <c r="HA397" s="31">
        <v>2</v>
      </c>
      <c r="HB397" s="31" t="s">
        <v>355</v>
      </c>
      <c r="HM397" s="31">
        <v>2</v>
      </c>
      <c r="HP397" s="31">
        <v>2</v>
      </c>
      <c r="HQ397" s="31">
        <v>2</v>
      </c>
      <c r="HR397" s="31">
        <v>2</v>
      </c>
      <c r="HS397" s="31">
        <v>2</v>
      </c>
      <c r="HT397" s="31">
        <v>2</v>
      </c>
      <c r="HU397" s="31">
        <v>2</v>
      </c>
      <c r="HV397" s="31">
        <v>2</v>
      </c>
      <c r="HZ397" s="31">
        <v>2</v>
      </c>
      <c r="IA397" s="31">
        <v>2</v>
      </c>
      <c r="IB397" s="31">
        <v>2</v>
      </c>
      <c r="IC397" s="31">
        <v>2</v>
      </c>
      <c r="ID397" s="31">
        <v>2</v>
      </c>
      <c r="IE397" s="31">
        <v>2</v>
      </c>
      <c r="IF397" s="31">
        <v>2</v>
      </c>
      <c r="IJ397" s="31">
        <v>2</v>
      </c>
      <c r="IK397" s="31">
        <v>2</v>
      </c>
      <c r="IL397" s="31">
        <v>2</v>
      </c>
      <c r="IM397" s="31">
        <v>2</v>
      </c>
      <c r="IN397" s="31">
        <v>2</v>
      </c>
      <c r="IO397" s="31">
        <v>2</v>
      </c>
      <c r="IP397" s="31">
        <v>2</v>
      </c>
      <c r="IT397" s="31">
        <v>2</v>
      </c>
      <c r="IU397" s="31">
        <v>2</v>
      </c>
      <c r="IV397" s="31">
        <v>2</v>
      </c>
      <c r="IW397" s="31">
        <v>2</v>
      </c>
      <c r="IX397" s="31">
        <v>2</v>
      </c>
      <c r="IY397" s="31">
        <v>2</v>
      </c>
      <c r="IZ397" s="31">
        <v>2</v>
      </c>
      <c r="JD397" s="31">
        <v>2</v>
      </c>
      <c r="JE397" s="31">
        <v>2</v>
      </c>
      <c r="JF397" s="31">
        <v>2</v>
      </c>
      <c r="JG397" s="31">
        <v>2</v>
      </c>
      <c r="JH397" s="31">
        <v>2</v>
      </c>
      <c r="JI397" s="31">
        <v>2</v>
      </c>
      <c r="JJ397" s="31">
        <v>2</v>
      </c>
      <c r="JZ397" s="31">
        <v>2</v>
      </c>
      <c r="KA397" s="31" t="s">
        <v>1647</v>
      </c>
      <c r="KB397" s="31">
        <v>82</v>
      </c>
      <c r="KC397" s="31">
        <v>2</v>
      </c>
      <c r="KD397" s="31" t="s">
        <v>380</v>
      </c>
      <c r="KE397" s="31">
        <v>86</v>
      </c>
      <c r="LA397" s="31" t="s">
        <v>359</v>
      </c>
      <c r="LB397" s="31" t="s">
        <v>1683</v>
      </c>
      <c r="LC397" s="31">
        <v>2</v>
      </c>
      <c r="LE397" s="31" t="s">
        <v>369</v>
      </c>
      <c r="LF397" s="31">
        <v>2</v>
      </c>
      <c r="LG397" s="31">
        <v>2</v>
      </c>
      <c r="LH397" s="31">
        <v>2</v>
      </c>
      <c r="LI397" s="31">
        <v>2</v>
      </c>
      <c r="LK397" s="31">
        <v>2</v>
      </c>
      <c r="LM397" s="31">
        <v>2</v>
      </c>
      <c r="LO397" s="31">
        <v>2</v>
      </c>
      <c r="LQ397" s="31">
        <v>2</v>
      </c>
      <c r="LS397" s="31">
        <v>2</v>
      </c>
      <c r="LU397" s="31">
        <v>2</v>
      </c>
      <c r="LW397" s="31">
        <v>2</v>
      </c>
      <c r="LY397" s="31">
        <v>2</v>
      </c>
      <c r="MA397" s="31">
        <v>2</v>
      </c>
      <c r="MC397" s="31">
        <v>2</v>
      </c>
      <c r="ME397" s="31">
        <v>2</v>
      </c>
      <c r="MG397" s="31">
        <v>2</v>
      </c>
      <c r="MI397" s="31">
        <v>2</v>
      </c>
      <c r="MK397" s="31">
        <v>2</v>
      </c>
      <c r="MM397" s="31">
        <v>2</v>
      </c>
      <c r="MO397" s="31">
        <v>2</v>
      </c>
      <c r="MQ397" s="31">
        <v>2</v>
      </c>
      <c r="MS397" s="31">
        <v>2</v>
      </c>
      <c r="MU397" s="31">
        <v>2</v>
      </c>
      <c r="MW397" s="31">
        <v>2</v>
      </c>
      <c r="MY397" s="31" t="s">
        <v>355</v>
      </c>
      <c r="NA397" s="31">
        <v>2</v>
      </c>
      <c r="NC397" s="31">
        <v>2</v>
      </c>
      <c r="NE397" s="31">
        <v>2</v>
      </c>
      <c r="NG397" s="31">
        <v>2</v>
      </c>
      <c r="NI397" s="31">
        <v>2</v>
      </c>
      <c r="NK397" s="31">
        <v>2</v>
      </c>
      <c r="NM397" s="31">
        <v>2</v>
      </c>
      <c r="NO397" s="31">
        <v>2</v>
      </c>
      <c r="NQ397" s="31">
        <v>2</v>
      </c>
      <c r="NS397" s="31">
        <v>2</v>
      </c>
      <c r="NU397" s="31">
        <v>2</v>
      </c>
      <c r="NW397" s="31">
        <v>2</v>
      </c>
      <c r="NY397" s="31">
        <v>2</v>
      </c>
      <c r="OA397" s="31">
        <v>2</v>
      </c>
      <c r="OC397" s="31">
        <v>2</v>
      </c>
      <c r="OE397" s="31">
        <v>2</v>
      </c>
      <c r="OG397" s="31">
        <v>2</v>
      </c>
      <c r="OI397" s="31">
        <v>2</v>
      </c>
      <c r="OK397" s="31">
        <v>2</v>
      </c>
      <c r="OM397" s="31">
        <v>2</v>
      </c>
      <c r="OO397" s="31">
        <v>2</v>
      </c>
      <c r="OQ397" s="31" t="s">
        <v>355</v>
      </c>
      <c r="OS397" s="31">
        <v>2</v>
      </c>
      <c r="OU397" s="31">
        <v>2</v>
      </c>
      <c r="OW397" s="31">
        <v>2</v>
      </c>
      <c r="OY397" s="31">
        <v>2</v>
      </c>
      <c r="PA397" s="31">
        <v>2</v>
      </c>
      <c r="PC397" s="31">
        <v>2</v>
      </c>
      <c r="PE397" s="31">
        <v>2</v>
      </c>
      <c r="PG397" s="31">
        <v>2</v>
      </c>
      <c r="PI397" s="31">
        <v>2</v>
      </c>
      <c r="PK397" s="31">
        <v>2</v>
      </c>
      <c r="PM397" s="31">
        <v>2</v>
      </c>
      <c r="PO397" s="31">
        <v>2</v>
      </c>
      <c r="PQ397" s="31">
        <v>2</v>
      </c>
      <c r="PS397" s="31">
        <v>2</v>
      </c>
      <c r="PU397" s="31">
        <v>2</v>
      </c>
      <c r="PW397" s="31">
        <v>2</v>
      </c>
      <c r="PY397" s="31">
        <v>2</v>
      </c>
      <c r="QA397" s="31">
        <v>2</v>
      </c>
      <c r="QC397" s="31">
        <v>2</v>
      </c>
      <c r="QE397" s="31">
        <v>2</v>
      </c>
      <c r="QG397" s="31">
        <v>2</v>
      </c>
      <c r="QI397" s="31" t="s">
        <v>355</v>
      </c>
      <c r="QK397" s="31">
        <v>2</v>
      </c>
      <c r="QL397" s="31">
        <v>2</v>
      </c>
      <c r="QM397" s="31">
        <v>2</v>
      </c>
      <c r="QN397" s="31">
        <v>2</v>
      </c>
      <c r="QO397" s="31">
        <v>2</v>
      </c>
      <c r="QP397" s="31">
        <v>2</v>
      </c>
      <c r="QQ397" s="31">
        <v>2</v>
      </c>
      <c r="QR397" s="31">
        <v>2</v>
      </c>
      <c r="QS397" s="31">
        <v>2</v>
      </c>
      <c r="QT397" s="31">
        <v>2</v>
      </c>
      <c r="QU397" s="31">
        <v>2</v>
      </c>
      <c r="QV397" s="31">
        <v>2</v>
      </c>
      <c r="QW397" s="31">
        <v>2</v>
      </c>
      <c r="QX397" s="31">
        <v>2</v>
      </c>
      <c r="QY397" s="31">
        <v>2</v>
      </c>
      <c r="QZ397" s="31">
        <v>2</v>
      </c>
      <c r="RA397" s="31">
        <v>2</v>
      </c>
      <c r="RB397" s="31">
        <v>2</v>
      </c>
      <c r="RC397" s="31">
        <v>2</v>
      </c>
      <c r="RD397" s="31">
        <v>1</v>
      </c>
      <c r="RE397" s="31">
        <v>1</v>
      </c>
      <c r="RF397" s="31">
        <v>2</v>
      </c>
      <c r="RG397" s="31">
        <v>2</v>
      </c>
      <c r="RH397" s="31">
        <v>2</v>
      </c>
      <c r="RI397" s="31">
        <v>2</v>
      </c>
      <c r="RJ397" s="31">
        <v>2</v>
      </c>
      <c r="RK397" s="31">
        <v>2</v>
      </c>
      <c r="RL397" s="31">
        <v>2</v>
      </c>
      <c r="RM397" s="31">
        <v>2</v>
      </c>
      <c r="RN397" s="31">
        <v>2</v>
      </c>
      <c r="RO397" s="31">
        <v>2</v>
      </c>
      <c r="RP397" s="31">
        <v>2</v>
      </c>
      <c r="RQ397" s="31">
        <v>2</v>
      </c>
      <c r="RR397" s="31">
        <v>2</v>
      </c>
      <c r="RS397" s="31">
        <v>2</v>
      </c>
      <c r="RT397" s="31" t="s">
        <v>362</v>
      </c>
      <c r="RU397" s="31" t="s">
        <v>2021</v>
      </c>
      <c r="RX397" s="31">
        <v>3</v>
      </c>
      <c r="RY397" s="31">
        <v>2</v>
      </c>
      <c r="RZ397" s="31">
        <v>2</v>
      </c>
      <c r="SA397" s="31">
        <v>2</v>
      </c>
      <c r="SB397" s="31">
        <v>2</v>
      </c>
      <c r="SC397" s="31">
        <v>2</v>
      </c>
      <c r="SD397" s="31">
        <v>3</v>
      </c>
      <c r="SE397" s="31">
        <v>2</v>
      </c>
      <c r="SF397" s="31">
        <v>2</v>
      </c>
      <c r="SG397" s="31">
        <v>2</v>
      </c>
      <c r="SH397" s="31">
        <v>2</v>
      </c>
      <c r="SI397" s="31">
        <v>2</v>
      </c>
      <c r="SJ397" s="31">
        <v>2</v>
      </c>
      <c r="SK397" s="31">
        <v>2</v>
      </c>
      <c r="SL397" s="31">
        <v>2</v>
      </c>
      <c r="SM397" s="31" t="s">
        <v>1585</v>
      </c>
      <c r="SO397" s="31">
        <v>2</v>
      </c>
      <c r="SP397" s="31">
        <v>1</v>
      </c>
      <c r="SQ397" s="31">
        <v>2</v>
      </c>
      <c r="SR397" s="31">
        <v>2</v>
      </c>
      <c r="SS397" s="31">
        <v>2</v>
      </c>
      <c r="ST397" s="31">
        <v>2</v>
      </c>
      <c r="SU397" s="31">
        <v>2</v>
      </c>
      <c r="SV397" s="31">
        <v>1</v>
      </c>
      <c r="SZ397" s="31">
        <v>2</v>
      </c>
      <c r="TA397" s="31">
        <v>2</v>
      </c>
      <c r="TB397" s="31">
        <v>2</v>
      </c>
      <c r="TC397" s="31">
        <v>2</v>
      </c>
      <c r="TD397" s="31">
        <v>2</v>
      </c>
      <c r="TE397" s="31">
        <v>2</v>
      </c>
      <c r="TF397" s="31">
        <v>2</v>
      </c>
      <c r="TG397" s="31">
        <v>2</v>
      </c>
      <c r="TH397" s="31" t="s">
        <v>1585</v>
      </c>
      <c r="TJ397" s="31" t="s">
        <v>1585</v>
      </c>
      <c r="TQ397" s="31">
        <v>1</v>
      </c>
      <c r="TS397" s="31">
        <v>2</v>
      </c>
      <c r="TT397" s="31">
        <v>1</v>
      </c>
      <c r="TU397" s="31">
        <v>2</v>
      </c>
      <c r="TV397" s="31">
        <v>2</v>
      </c>
      <c r="TW397" s="31">
        <v>2</v>
      </c>
      <c r="TX397" s="31">
        <v>2</v>
      </c>
      <c r="TY397" s="31">
        <v>2</v>
      </c>
      <c r="TZ397" s="31">
        <v>1</v>
      </c>
      <c r="UA397" s="31">
        <v>1</v>
      </c>
    </row>
    <row r="398" spans="1:547" s="31" customFormat="1" ht="13.5" customHeight="1">
      <c r="A398" s="31">
        <f t="shared" si="6"/>
        <v>396</v>
      </c>
      <c r="B398" s="31">
        <v>397</v>
      </c>
      <c r="C398" s="31">
        <v>54</v>
      </c>
      <c r="D398" s="31" t="s">
        <v>1543</v>
      </c>
      <c r="E398" s="31" t="s">
        <v>2022</v>
      </c>
      <c r="H398" s="31">
        <v>42558</v>
      </c>
      <c r="I398" s="31">
        <v>16748</v>
      </c>
      <c r="J398" s="31">
        <v>2</v>
      </c>
      <c r="K398" s="31">
        <v>1</v>
      </c>
      <c r="L398" s="31">
        <v>1</v>
      </c>
      <c r="M398" s="31">
        <v>1</v>
      </c>
      <c r="N398" s="31">
        <v>1</v>
      </c>
      <c r="O398" s="31">
        <v>1</v>
      </c>
      <c r="P398" s="31">
        <v>1</v>
      </c>
      <c r="Q398" s="31">
        <v>1</v>
      </c>
      <c r="R398" s="31">
        <v>42339</v>
      </c>
      <c r="S398" s="31">
        <v>42370</v>
      </c>
      <c r="T398" s="31">
        <v>42461</v>
      </c>
      <c r="W398" s="31">
        <v>2</v>
      </c>
      <c r="X398" s="31">
        <v>2</v>
      </c>
      <c r="Y398" s="31">
        <v>2</v>
      </c>
      <c r="Z398" s="31">
        <v>1</v>
      </c>
      <c r="AA398" s="31">
        <v>2</v>
      </c>
      <c r="AB398" s="31">
        <v>2</v>
      </c>
      <c r="AC398" s="31">
        <v>2</v>
      </c>
      <c r="AD398" s="31">
        <v>2</v>
      </c>
      <c r="AE398" s="31">
        <v>1</v>
      </c>
      <c r="AH398" s="31">
        <v>1</v>
      </c>
      <c r="AI398" s="31">
        <v>6</v>
      </c>
      <c r="AJ398" s="31">
        <v>2</v>
      </c>
      <c r="AK398" s="31">
        <v>4</v>
      </c>
      <c r="AL398" s="31">
        <v>2</v>
      </c>
      <c r="AN398" s="31">
        <v>2</v>
      </c>
      <c r="AO398" s="31">
        <v>2</v>
      </c>
      <c r="AP398" s="31">
        <v>2</v>
      </c>
      <c r="AQ398" s="31">
        <v>2</v>
      </c>
      <c r="AR398" s="31">
        <v>1</v>
      </c>
      <c r="AS398" s="31">
        <v>2</v>
      </c>
      <c r="AT398" s="31">
        <v>2</v>
      </c>
      <c r="AU398" s="31">
        <v>2</v>
      </c>
      <c r="AW398" s="31">
        <v>2</v>
      </c>
      <c r="AX398" s="31">
        <v>2</v>
      </c>
      <c r="AY398" s="31">
        <v>2</v>
      </c>
      <c r="AZ398" s="31">
        <v>1</v>
      </c>
      <c r="BA398" s="31">
        <v>1</v>
      </c>
      <c r="BB398" s="31">
        <v>2</v>
      </c>
      <c r="BD398" s="31">
        <v>2</v>
      </c>
      <c r="BE398" s="31">
        <v>2</v>
      </c>
      <c r="BF398" s="31">
        <v>2</v>
      </c>
      <c r="BG398" s="31">
        <v>1</v>
      </c>
      <c r="BH398" s="31">
        <v>1</v>
      </c>
      <c r="BI398" s="31">
        <v>2</v>
      </c>
      <c r="BK398" s="31">
        <v>1</v>
      </c>
      <c r="BL398" s="31">
        <v>1</v>
      </c>
      <c r="BM398" s="31">
        <v>2</v>
      </c>
      <c r="BN398" s="31">
        <v>2</v>
      </c>
      <c r="BO398" s="31">
        <v>2</v>
      </c>
      <c r="BP398" s="31">
        <v>2</v>
      </c>
      <c r="BR398" s="31">
        <v>1</v>
      </c>
      <c r="BT398" s="31">
        <v>2</v>
      </c>
      <c r="BU398" s="31">
        <v>2</v>
      </c>
      <c r="BV398" s="31">
        <v>2</v>
      </c>
      <c r="BW398" s="31">
        <v>2</v>
      </c>
      <c r="BX398" s="31">
        <v>2</v>
      </c>
      <c r="BY398" s="31">
        <v>1</v>
      </c>
      <c r="BZ398" s="31">
        <v>2</v>
      </c>
      <c r="CA398" s="31">
        <v>2</v>
      </c>
      <c r="CB398" s="31">
        <v>2</v>
      </c>
      <c r="CC398" s="31">
        <v>2</v>
      </c>
      <c r="CD398" s="31">
        <v>1</v>
      </c>
      <c r="CH398" s="31">
        <v>1</v>
      </c>
      <c r="CM398" s="31">
        <v>31</v>
      </c>
      <c r="CN398" s="31">
        <v>5</v>
      </c>
      <c r="CO398" s="31">
        <v>16</v>
      </c>
      <c r="CP398" s="31">
        <v>21</v>
      </c>
      <c r="CQ398" s="31">
        <v>1</v>
      </c>
      <c r="DA398" s="31">
        <v>3</v>
      </c>
      <c r="DB398" s="31">
        <v>2</v>
      </c>
      <c r="DC398" s="31">
        <v>5</v>
      </c>
      <c r="DD398" s="31">
        <v>4</v>
      </c>
      <c r="DE398" s="31">
        <v>1</v>
      </c>
      <c r="DF398" s="31">
        <v>3</v>
      </c>
      <c r="DG398" s="31">
        <v>4</v>
      </c>
      <c r="DH398" s="31">
        <v>4</v>
      </c>
      <c r="DI398" s="31">
        <v>4</v>
      </c>
      <c r="DJ398" s="31">
        <v>3</v>
      </c>
      <c r="DK398" s="31">
        <v>3</v>
      </c>
      <c r="DL398" s="31">
        <v>4</v>
      </c>
      <c r="DM398" s="31">
        <v>3</v>
      </c>
      <c r="DN398" s="31">
        <v>3</v>
      </c>
      <c r="DO398" s="31">
        <v>4</v>
      </c>
      <c r="DP398" s="31">
        <v>4</v>
      </c>
      <c r="DQ398" s="31">
        <v>4</v>
      </c>
      <c r="DR398" s="31">
        <v>43</v>
      </c>
      <c r="DS398" s="31">
        <v>0.69492009132419996</v>
      </c>
      <c r="EV398" s="31">
        <v>2</v>
      </c>
      <c r="EW398" s="31">
        <v>2</v>
      </c>
      <c r="EX398" s="31">
        <v>2</v>
      </c>
      <c r="EY398" s="31">
        <v>2</v>
      </c>
      <c r="FA398" s="31">
        <v>1</v>
      </c>
      <c r="FD398" s="31">
        <v>77</v>
      </c>
      <c r="FE398" s="31">
        <v>70</v>
      </c>
      <c r="FF398" s="31">
        <v>0.31</v>
      </c>
      <c r="FG398" s="31">
        <v>0.23</v>
      </c>
      <c r="FH398" s="31">
        <v>33</v>
      </c>
      <c r="FK398" s="31">
        <v>1</v>
      </c>
      <c r="FL398" s="31">
        <v>2</v>
      </c>
      <c r="FM398" s="31">
        <v>2</v>
      </c>
      <c r="FN398" s="31">
        <v>2</v>
      </c>
      <c r="FO398" s="31">
        <v>2</v>
      </c>
      <c r="FP398" s="31">
        <v>2</v>
      </c>
      <c r="FQ398" s="31">
        <v>2</v>
      </c>
      <c r="FR398" s="31">
        <v>2</v>
      </c>
      <c r="FS398" s="31">
        <v>4</v>
      </c>
      <c r="FT398" s="31">
        <v>2</v>
      </c>
      <c r="FU398" s="31">
        <v>2</v>
      </c>
      <c r="FV398" s="31">
        <v>2</v>
      </c>
      <c r="FW398" s="31">
        <v>1</v>
      </c>
      <c r="FX398" s="31">
        <v>1</v>
      </c>
      <c r="FY398" s="31">
        <v>2</v>
      </c>
      <c r="GA398" s="31">
        <v>2</v>
      </c>
      <c r="GB398" s="31">
        <v>2</v>
      </c>
      <c r="GC398" s="31">
        <v>1</v>
      </c>
      <c r="GD398" s="31">
        <v>1980</v>
      </c>
      <c r="GE398" s="31">
        <v>2</v>
      </c>
      <c r="GG398" s="31">
        <v>0.1</v>
      </c>
      <c r="GH398" s="31">
        <v>2</v>
      </c>
      <c r="GJ398" s="31">
        <v>2</v>
      </c>
      <c r="GL398" s="31">
        <v>2</v>
      </c>
      <c r="GO398" s="31">
        <v>2</v>
      </c>
      <c r="GQ398" s="31">
        <v>2</v>
      </c>
      <c r="GS398" s="31">
        <v>2</v>
      </c>
      <c r="GU398" s="31">
        <v>2</v>
      </c>
      <c r="GW398" s="31">
        <v>2</v>
      </c>
      <c r="HB398" s="31" t="s">
        <v>355</v>
      </c>
      <c r="HM398" s="31">
        <v>2</v>
      </c>
      <c r="HP398" s="31">
        <v>2</v>
      </c>
      <c r="HQ398" s="31">
        <v>2</v>
      </c>
      <c r="HR398" s="31">
        <v>2</v>
      </c>
      <c r="HS398" s="31">
        <v>2</v>
      </c>
      <c r="HT398" s="31">
        <v>2</v>
      </c>
      <c r="HU398" s="31">
        <v>2</v>
      </c>
      <c r="HV398" s="31">
        <v>2</v>
      </c>
      <c r="HZ398" s="31">
        <v>2</v>
      </c>
      <c r="IA398" s="31">
        <v>2</v>
      </c>
      <c r="IB398" s="31">
        <v>2</v>
      </c>
      <c r="IC398" s="31">
        <v>2</v>
      </c>
      <c r="ID398" s="31">
        <v>2</v>
      </c>
      <c r="IE398" s="31">
        <v>2</v>
      </c>
      <c r="IF398" s="31">
        <v>2</v>
      </c>
      <c r="IJ398" s="31">
        <v>2</v>
      </c>
      <c r="IK398" s="31">
        <v>2</v>
      </c>
      <c r="IL398" s="31">
        <v>2</v>
      </c>
      <c r="IM398" s="31">
        <v>2</v>
      </c>
      <c r="IN398" s="31">
        <v>2</v>
      </c>
      <c r="IO398" s="31">
        <v>2</v>
      </c>
      <c r="IP398" s="31">
        <v>2</v>
      </c>
      <c r="IT398" s="31">
        <v>2</v>
      </c>
      <c r="IU398" s="31">
        <v>2</v>
      </c>
      <c r="IV398" s="31">
        <v>2</v>
      </c>
      <c r="IW398" s="31">
        <v>2</v>
      </c>
      <c r="IX398" s="31">
        <v>2</v>
      </c>
      <c r="IY398" s="31">
        <v>2</v>
      </c>
      <c r="IZ398" s="31">
        <v>2</v>
      </c>
      <c r="JD398" s="31">
        <v>2</v>
      </c>
      <c r="JE398" s="31">
        <v>2</v>
      </c>
      <c r="JF398" s="31">
        <v>2</v>
      </c>
      <c r="JG398" s="31">
        <v>2</v>
      </c>
      <c r="JH398" s="31">
        <v>2</v>
      </c>
      <c r="JI398" s="31">
        <v>2</v>
      </c>
      <c r="JJ398" s="31">
        <v>2</v>
      </c>
      <c r="JZ398" s="31">
        <v>1</v>
      </c>
      <c r="KC398" s="31">
        <v>1</v>
      </c>
      <c r="KF398" s="31" t="s">
        <v>1448</v>
      </c>
      <c r="KG398" s="31" t="s">
        <v>2023</v>
      </c>
      <c r="LA398" s="31" t="s">
        <v>1439</v>
      </c>
      <c r="LB398" s="31" t="s">
        <v>359</v>
      </c>
      <c r="LC398" s="31">
        <v>2</v>
      </c>
      <c r="LE398" s="31" t="s">
        <v>364</v>
      </c>
      <c r="LF398" s="31">
        <v>2</v>
      </c>
      <c r="LG398" s="31">
        <v>2</v>
      </c>
      <c r="LH398" s="31">
        <v>2</v>
      </c>
      <c r="LI398" s="31">
        <v>2</v>
      </c>
      <c r="LK398" s="31">
        <v>2</v>
      </c>
      <c r="LM398" s="31">
        <v>2</v>
      </c>
      <c r="LO398" s="31">
        <v>2</v>
      </c>
      <c r="LQ398" s="31">
        <v>2</v>
      </c>
      <c r="LS398" s="31">
        <v>2</v>
      </c>
      <c r="LU398" s="31">
        <v>2</v>
      </c>
      <c r="LW398" s="31">
        <v>2</v>
      </c>
      <c r="LY398" s="31">
        <v>2</v>
      </c>
      <c r="MA398" s="31">
        <v>2</v>
      </c>
      <c r="MC398" s="31">
        <v>2</v>
      </c>
      <c r="ME398" s="31">
        <v>2</v>
      </c>
      <c r="MG398" s="31">
        <v>2</v>
      </c>
      <c r="MI398" s="31">
        <v>2</v>
      </c>
      <c r="MK398" s="31">
        <v>2</v>
      </c>
      <c r="MM398" s="31">
        <v>2</v>
      </c>
      <c r="MO398" s="31">
        <v>2</v>
      </c>
      <c r="MQ398" s="31">
        <v>2</v>
      </c>
      <c r="MS398" s="31">
        <v>2</v>
      </c>
      <c r="MU398" s="31">
        <v>2</v>
      </c>
      <c r="MW398" s="31">
        <v>2</v>
      </c>
      <c r="MY398" s="31" t="s">
        <v>355</v>
      </c>
      <c r="NA398" s="31">
        <v>2</v>
      </c>
      <c r="NC398" s="31">
        <v>2</v>
      </c>
      <c r="NE398" s="31">
        <v>2</v>
      </c>
      <c r="NG398" s="31">
        <v>2</v>
      </c>
      <c r="NI398" s="31">
        <v>2</v>
      </c>
      <c r="NK398" s="31">
        <v>2</v>
      </c>
      <c r="NM398" s="31">
        <v>2</v>
      </c>
      <c r="NO398" s="31">
        <v>2</v>
      </c>
      <c r="NQ398" s="31">
        <v>2</v>
      </c>
      <c r="NS398" s="31">
        <v>2</v>
      </c>
      <c r="NU398" s="31">
        <v>2</v>
      </c>
      <c r="NW398" s="31">
        <v>2</v>
      </c>
      <c r="NY398" s="31">
        <v>2</v>
      </c>
      <c r="OA398" s="31">
        <v>2</v>
      </c>
      <c r="OC398" s="31">
        <v>2</v>
      </c>
      <c r="OE398" s="31">
        <v>2</v>
      </c>
      <c r="OG398" s="31">
        <v>2</v>
      </c>
      <c r="OI398" s="31">
        <v>2</v>
      </c>
      <c r="OK398" s="31">
        <v>2</v>
      </c>
      <c r="OM398" s="31">
        <v>2</v>
      </c>
      <c r="OO398" s="31">
        <v>2</v>
      </c>
      <c r="OQ398" s="31" t="s">
        <v>355</v>
      </c>
      <c r="OS398" s="31">
        <v>2</v>
      </c>
      <c r="OU398" s="31">
        <v>2</v>
      </c>
      <c r="OW398" s="31">
        <v>2</v>
      </c>
      <c r="OY398" s="31">
        <v>2</v>
      </c>
      <c r="PA398" s="31">
        <v>2</v>
      </c>
      <c r="PC398" s="31">
        <v>2</v>
      </c>
      <c r="PE398" s="31">
        <v>2</v>
      </c>
      <c r="PG398" s="31">
        <v>2</v>
      </c>
      <c r="PI398" s="31">
        <v>2</v>
      </c>
      <c r="PK398" s="31">
        <v>2</v>
      </c>
      <c r="PM398" s="31">
        <v>2</v>
      </c>
      <c r="PO398" s="31">
        <v>2</v>
      </c>
      <c r="PQ398" s="31">
        <v>2</v>
      </c>
      <c r="PS398" s="31">
        <v>2</v>
      </c>
      <c r="PU398" s="31">
        <v>2</v>
      </c>
      <c r="PW398" s="31">
        <v>2</v>
      </c>
      <c r="PY398" s="31">
        <v>2</v>
      </c>
      <c r="QA398" s="31">
        <v>2</v>
      </c>
      <c r="QC398" s="31">
        <v>2</v>
      </c>
      <c r="QE398" s="31">
        <v>2</v>
      </c>
      <c r="QG398" s="31">
        <v>2</v>
      </c>
      <c r="QI398" s="31" t="s">
        <v>355</v>
      </c>
      <c r="QK398" s="31">
        <v>2</v>
      </c>
      <c r="QL398" s="31">
        <v>2</v>
      </c>
      <c r="QM398" s="31">
        <v>2</v>
      </c>
      <c r="QN398" s="31">
        <v>2</v>
      </c>
      <c r="QO398" s="31">
        <v>2</v>
      </c>
      <c r="QP398" s="31">
        <v>2</v>
      </c>
      <c r="QQ398" s="31">
        <v>2</v>
      </c>
      <c r="QR398" s="31">
        <v>2</v>
      </c>
      <c r="QS398" s="31">
        <v>2</v>
      </c>
      <c r="QT398" s="31">
        <v>2</v>
      </c>
      <c r="QU398" s="31">
        <v>2</v>
      </c>
      <c r="QV398" s="31">
        <v>2</v>
      </c>
      <c r="QW398" s="31">
        <v>2</v>
      </c>
      <c r="QX398" s="31">
        <v>2</v>
      </c>
      <c r="QY398" s="31">
        <v>2</v>
      </c>
      <c r="QZ398" s="31">
        <v>2</v>
      </c>
      <c r="RA398" s="31">
        <v>2</v>
      </c>
      <c r="RB398" s="31">
        <v>2</v>
      </c>
      <c r="RC398" s="31">
        <v>2</v>
      </c>
      <c r="RD398" s="31">
        <v>2</v>
      </c>
      <c r="RE398" s="31">
        <v>2</v>
      </c>
      <c r="RF398" s="31">
        <v>2</v>
      </c>
      <c r="RG398" s="31">
        <v>2</v>
      </c>
      <c r="RH398" s="31">
        <v>2</v>
      </c>
      <c r="RI398" s="31">
        <v>2</v>
      </c>
      <c r="RJ398" s="31">
        <v>2</v>
      </c>
      <c r="RK398" s="31">
        <v>2</v>
      </c>
      <c r="RL398" s="31">
        <v>2</v>
      </c>
      <c r="RM398" s="31">
        <v>2</v>
      </c>
      <c r="RN398" s="31">
        <v>2</v>
      </c>
      <c r="RO398" s="31">
        <v>2</v>
      </c>
      <c r="RP398" s="31">
        <v>2</v>
      </c>
      <c r="RQ398" s="31">
        <v>2</v>
      </c>
      <c r="RR398" s="31">
        <v>2</v>
      </c>
      <c r="RS398" s="31">
        <v>2</v>
      </c>
      <c r="RT398" s="31" t="s">
        <v>2024</v>
      </c>
      <c r="RU398" s="31" t="s">
        <v>2024</v>
      </c>
      <c r="RX398" s="31">
        <v>5</v>
      </c>
      <c r="RY398" s="31">
        <v>2</v>
      </c>
      <c r="RZ398" s="31">
        <v>2</v>
      </c>
      <c r="SA398" s="31">
        <v>2</v>
      </c>
      <c r="SB398" s="31">
        <v>2</v>
      </c>
      <c r="SC398" s="31">
        <v>2</v>
      </c>
      <c r="SD398" s="31">
        <v>5</v>
      </c>
      <c r="SE398" s="31">
        <v>2</v>
      </c>
      <c r="SF398" s="31">
        <v>2</v>
      </c>
      <c r="SG398" s="31">
        <v>2</v>
      </c>
      <c r="SH398" s="31">
        <v>2</v>
      </c>
      <c r="SI398" s="31">
        <v>2</v>
      </c>
      <c r="SJ398" s="31">
        <v>2</v>
      </c>
      <c r="SK398" s="31">
        <v>2</v>
      </c>
      <c r="SL398" s="31">
        <v>2</v>
      </c>
      <c r="SM398" s="31" t="s">
        <v>1550</v>
      </c>
      <c r="SO398" s="31">
        <v>2</v>
      </c>
      <c r="SP398" s="31">
        <v>2</v>
      </c>
      <c r="SQ398" s="31">
        <v>2</v>
      </c>
      <c r="SR398" s="31">
        <v>2</v>
      </c>
      <c r="SS398" s="31">
        <v>2</v>
      </c>
      <c r="ST398" s="31">
        <v>2</v>
      </c>
      <c r="SU398" s="31">
        <v>2</v>
      </c>
      <c r="SV398" s="31">
        <v>2</v>
      </c>
      <c r="SW398" s="31" t="s">
        <v>1442</v>
      </c>
      <c r="SX398" s="31">
        <v>1</v>
      </c>
      <c r="SZ398" s="31">
        <v>2</v>
      </c>
      <c r="TA398" s="31">
        <v>2</v>
      </c>
      <c r="TB398" s="31">
        <v>2</v>
      </c>
      <c r="TC398" s="31">
        <v>2</v>
      </c>
      <c r="TD398" s="31">
        <v>1</v>
      </c>
      <c r="TE398" s="31">
        <v>2</v>
      </c>
      <c r="TF398" s="31">
        <v>2</v>
      </c>
      <c r="TG398" s="31">
        <v>2</v>
      </c>
      <c r="TH398" s="31" t="s">
        <v>1585</v>
      </c>
      <c r="TJ398" s="31" t="s">
        <v>1550</v>
      </c>
      <c r="TK398" s="31" t="s">
        <v>1442</v>
      </c>
      <c r="TL398" s="31" t="s">
        <v>1585</v>
      </c>
      <c r="TQ398" s="31">
        <v>3</v>
      </c>
      <c r="TS398" s="31">
        <v>2</v>
      </c>
      <c r="TT398" s="31">
        <v>2</v>
      </c>
      <c r="TU398" s="31">
        <v>2</v>
      </c>
      <c r="TV398" s="31">
        <v>2</v>
      </c>
      <c r="TW398" s="31">
        <v>2</v>
      </c>
      <c r="TX398" s="31">
        <v>2</v>
      </c>
      <c r="TY398" s="31">
        <v>2</v>
      </c>
      <c r="TZ398" s="31">
        <v>1</v>
      </c>
      <c r="UA398" s="31">
        <v>1</v>
      </c>
    </row>
    <row r="399" spans="1:547" s="31" customFormat="1" ht="13.5" customHeight="1">
      <c r="A399" s="31">
        <f t="shared" si="6"/>
        <v>397</v>
      </c>
      <c r="B399" s="31">
        <v>398</v>
      </c>
      <c r="C399" s="31">
        <v>55</v>
      </c>
      <c r="D399" s="31" t="s">
        <v>1543</v>
      </c>
      <c r="E399" s="31" t="s">
        <v>2025</v>
      </c>
      <c r="H399" s="31">
        <v>42563</v>
      </c>
      <c r="I399" s="31">
        <v>18710</v>
      </c>
      <c r="J399" s="31">
        <v>1</v>
      </c>
      <c r="K399" s="31">
        <v>1</v>
      </c>
      <c r="L399" s="31">
        <v>1</v>
      </c>
      <c r="M399" s="31">
        <v>1</v>
      </c>
      <c r="N399" s="31">
        <v>1</v>
      </c>
      <c r="O399" s="31">
        <v>1</v>
      </c>
      <c r="P399" s="31">
        <v>1</v>
      </c>
      <c r="Q399" s="31">
        <v>1</v>
      </c>
      <c r="R399" s="31">
        <v>42156</v>
      </c>
      <c r="S399" s="31">
        <v>42491</v>
      </c>
      <c r="T399" s="31">
        <v>42552</v>
      </c>
      <c r="W399" s="31">
        <v>1</v>
      </c>
      <c r="X399" s="31">
        <v>2</v>
      </c>
      <c r="Y399" s="31">
        <v>2</v>
      </c>
      <c r="Z399" s="31">
        <v>2</v>
      </c>
      <c r="AA399" s="31">
        <v>2</v>
      </c>
      <c r="AB399" s="31">
        <v>2</v>
      </c>
      <c r="AC399" s="31">
        <v>2</v>
      </c>
      <c r="AD399" s="31">
        <v>2</v>
      </c>
      <c r="AE399" s="31">
        <v>2</v>
      </c>
      <c r="AF399" s="31">
        <v>1</v>
      </c>
      <c r="AG399" s="31">
        <v>1</v>
      </c>
      <c r="AH399" s="31">
        <v>1</v>
      </c>
      <c r="AI399" s="31">
        <v>6</v>
      </c>
      <c r="AJ399" s="31">
        <v>2</v>
      </c>
      <c r="AK399" s="31">
        <v>4</v>
      </c>
      <c r="AL399" s="31">
        <v>2</v>
      </c>
      <c r="AN399" s="31">
        <v>2</v>
      </c>
      <c r="AO399" s="31">
        <v>2</v>
      </c>
      <c r="AP399" s="31">
        <v>2</v>
      </c>
      <c r="AQ399" s="31">
        <v>2</v>
      </c>
      <c r="AR399" s="31">
        <v>1</v>
      </c>
      <c r="AS399" s="31">
        <v>2</v>
      </c>
      <c r="AT399" s="31">
        <v>2</v>
      </c>
      <c r="AU399" s="31">
        <v>2</v>
      </c>
      <c r="AW399" s="31">
        <v>2</v>
      </c>
      <c r="AX399" s="31">
        <v>2</v>
      </c>
      <c r="AY399" s="31">
        <v>2</v>
      </c>
      <c r="AZ399" s="31">
        <v>1</v>
      </c>
      <c r="BA399" s="31">
        <v>1</v>
      </c>
      <c r="BB399" s="31">
        <v>2</v>
      </c>
      <c r="BD399" s="31">
        <v>2</v>
      </c>
      <c r="BE399" s="31">
        <v>1</v>
      </c>
      <c r="BF399" s="31">
        <v>2</v>
      </c>
      <c r="BG399" s="31">
        <v>2</v>
      </c>
      <c r="BH399" s="31">
        <v>2</v>
      </c>
      <c r="BI399" s="31">
        <v>2</v>
      </c>
      <c r="BK399" s="31">
        <v>1</v>
      </c>
      <c r="BL399" s="31">
        <v>2</v>
      </c>
      <c r="BM399" s="31">
        <v>2</v>
      </c>
      <c r="BN399" s="31">
        <v>2</v>
      </c>
      <c r="BO399" s="31">
        <v>2</v>
      </c>
      <c r="BP399" s="31">
        <v>2</v>
      </c>
      <c r="BQ399" s="31">
        <v>2</v>
      </c>
      <c r="BT399" s="31">
        <v>2</v>
      </c>
      <c r="BU399" s="31">
        <v>2</v>
      </c>
      <c r="BV399" s="31">
        <v>2</v>
      </c>
      <c r="BW399" s="31">
        <v>2</v>
      </c>
      <c r="BX399" s="31">
        <v>2</v>
      </c>
      <c r="BY399" s="31">
        <v>1</v>
      </c>
      <c r="BZ399" s="31">
        <v>2</v>
      </c>
      <c r="CA399" s="31">
        <v>2</v>
      </c>
      <c r="CB399" s="31">
        <v>2</v>
      </c>
      <c r="CC399" s="31">
        <v>2</v>
      </c>
      <c r="CD399" s="31">
        <v>1</v>
      </c>
      <c r="CH399" s="31">
        <v>1</v>
      </c>
      <c r="CM399" s="31">
        <v>11</v>
      </c>
      <c r="CN399" s="31">
        <v>5</v>
      </c>
      <c r="CO399" s="31">
        <v>16</v>
      </c>
      <c r="CP399" s="31">
        <v>21</v>
      </c>
      <c r="CQ399" s="31">
        <v>1</v>
      </c>
      <c r="DA399" s="31">
        <v>2</v>
      </c>
      <c r="DB399" s="31">
        <v>4</v>
      </c>
      <c r="DC399" s="31">
        <v>8</v>
      </c>
      <c r="DD399" s="31">
        <v>1</v>
      </c>
      <c r="DE399" s="31">
        <v>1</v>
      </c>
      <c r="DF399" s="31">
        <v>3</v>
      </c>
      <c r="DG399" s="31">
        <v>4</v>
      </c>
      <c r="DH399" s="31">
        <v>4</v>
      </c>
      <c r="DI399" s="31">
        <v>3</v>
      </c>
      <c r="DJ399" s="31">
        <v>3</v>
      </c>
      <c r="DK399" s="31">
        <v>3</v>
      </c>
      <c r="DL399" s="31">
        <v>3</v>
      </c>
      <c r="DM399" s="31">
        <v>3</v>
      </c>
      <c r="DN399" s="31">
        <v>2</v>
      </c>
      <c r="DO399" s="31">
        <v>3</v>
      </c>
      <c r="DP399" s="31">
        <v>4</v>
      </c>
      <c r="DQ399" s="31">
        <v>4</v>
      </c>
      <c r="DR399" s="31">
        <v>39</v>
      </c>
      <c r="DS399" s="31">
        <v>0.67306511056510998</v>
      </c>
      <c r="DT399" s="31">
        <v>170</v>
      </c>
      <c r="DU399" s="31">
        <v>26</v>
      </c>
      <c r="DV399" s="31">
        <v>192</v>
      </c>
      <c r="DW399" s="31" t="s">
        <v>1545</v>
      </c>
      <c r="DX399" s="31">
        <v>4.5</v>
      </c>
      <c r="DY399" s="31">
        <v>3.3</v>
      </c>
      <c r="DZ399" s="31">
        <v>5</v>
      </c>
      <c r="EA399" s="31" t="s">
        <v>1558</v>
      </c>
      <c r="EB399" s="31">
        <v>1.1000000000000001</v>
      </c>
      <c r="EC399" s="31">
        <v>0.5</v>
      </c>
      <c r="ED399" s="31">
        <v>1.1000000000000001</v>
      </c>
      <c r="EE399" s="31" t="s">
        <v>1546</v>
      </c>
      <c r="EF399" s="31">
        <v>278</v>
      </c>
      <c r="EG399" s="31">
        <v>0</v>
      </c>
      <c r="EH399" s="31">
        <v>190</v>
      </c>
      <c r="EI399" s="31" t="s">
        <v>1546</v>
      </c>
      <c r="EJ399" s="31">
        <v>50</v>
      </c>
      <c r="EK399" s="31">
        <v>45</v>
      </c>
      <c r="EM399" s="31" t="s">
        <v>1546</v>
      </c>
      <c r="ER399" s="31">
        <v>150</v>
      </c>
      <c r="ES399" s="31">
        <v>35</v>
      </c>
      <c r="ET399" s="31">
        <v>150</v>
      </c>
      <c r="EU399" s="31" t="s">
        <v>1546</v>
      </c>
      <c r="EV399" s="31">
        <v>2</v>
      </c>
      <c r="EW399" s="31">
        <v>2</v>
      </c>
      <c r="EX399" s="31">
        <v>2</v>
      </c>
      <c r="EY399" s="31">
        <v>2</v>
      </c>
      <c r="FA399" s="31">
        <v>1</v>
      </c>
      <c r="FD399" s="31">
        <v>61</v>
      </c>
      <c r="FE399" s="31">
        <v>61</v>
      </c>
      <c r="FF399" s="31">
        <v>0.37</v>
      </c>
      <c r="FG399" s="31">
        <v>0.47</v>
      </c>
      <c r="FH399" s="31">
        <v>34</v>
      </c>
      <c r="FK399" s="31">
        <v>1</v>
      </c>
      <c r="FL399" s="31">
        <v>2</v>
      </c>
      <c r="FM399" s="31">
        <v>1</v>
      </c>
      <c r="FN399" s="31">
        <v>2</v>
      </c>
      <c r="FO399" s="31">
        <v>2</v>
      </c>
      <c r="FP399" s="31">
        <v>2</v>
      </c>
      <c r="FQ399" s="31">
        <v>2</v>
      </c>
      <c r="FR399" s="31">
        <v>2</v>
      </c>
      <c r="FS399" s="31">
        <v>4</v>
      </c>
      <c r="FT399" s="31">
        <v>2</v>
      </c>
      <c r="FU399" s="31">
        <v>2</v>
      </c>
      <c r="FV399" s="31">
        <v>2</v>
      </c>
      <c r="FW399" s="31">
        <v>1</v>
      </c>
      <c r="FX399" s="31">
        <v>1</v>
      </c>
      <c r="FY399" s="31">
        <v>2</v>
      </c>
      <c r="GA399" s="31">
        <v>2</v>
      </c>
      <c r="GB399" s="31">
        <v>2</v>
      </c>
      <c r="GC399" s="31">
        <v>2</v>
      </c>
      <c r="GE399" s="31">
        <v>2</v>
      </c>
      <c r="GH399" s="31">
        <v>2</v>
      </c>
      <c r="GJ399" s="31">
        <v>2</v>
      </c>
      <c r="GL399" s="31">
        <v>2</v>
      </c>
      <c r="GO399" s="31">
        <v>2</v>
      </c>
      <c r="GQ399" s="31">
        <v>1</v>
      </c>
      <c r="GS399" s="31">
        <v>2</v>
      </c>
      <c r="GU399" s="31">
        <v>2</v>
      </c>
      <c r="GW399" s="31">
        <v>2</v>
      </c>
      <c r="HB399" s="31" t="s">
        <v>355</v>
      </c>
      <c r="HM399" s="31">
        <v>2</v>
      </c>
      <c r="HP399" s="31">
        <v>2</v>
      </c>
      <c r="HQ399" s="31">
        <v>2</v>
      </c>
      <c r="HR399" s="31">
        <v>2</v>
      </c>
      <c r="HS399" s="31">
        <v>2</v>
      </c>
      <c r="HT399" s="31">
        <v>2</v>
      </c>
      <c r="HU399" s="31">
        <v>2</v>
      </c>
      <c r="HV399" s="31">
        <v>2</v>
      </c>
      <c r="HZ399" s="31">
        <v>2</v>
      </c>
      <c r="IA399" s="31">
        <v>2</v>
      </c>
      <c r="IB399" s="31">
        <v>2</v>
      </c>
      <c r="IC399" s="31">
        <v>2</v>
      </c>
      <c r="ID399" s="31">
        <v>2</v>
      </c>
      <c r="IE399" s="31">
        <v>2</v>
      </c>
      <c r="IF399" s="31">
        <v>2</v>
      </c>
      <c r="IJ399" s="31">
        <v>1</v>
      </c>
      <c r="IK399" s="31">
        <v>2</v>
      </c>
      <c r="IL399" s="31">
        <v>1</v>
      </c>
      <c r="IM399" s="31">
        <v>2</v>
      </c>
      <c r="IN399" s="31">
        <v>2</v>
      </c>
      <c r="IO399" s="31">
        <v>2</v>
      </c>
      <c r="IP399" s="31">
        <v>2</v>
      </c>
      <c r="IT399" s="31">
        <v>1</v>
      </c>
      <c r="IU399" s="31">
        <v>2</v>
      </c>
      <c r="IV399" s="31">
        <v>2</v>
      </c>
      <c r="IW399" s="31">
        <v>2</v>
      </c>
      <c r="IX399" s="31">
        <v>2</v>
      </c>
      <c r="IY399" s="31">
        <v>2</v>
      </c>
      <c r="IZ399" s="31">
        <v>2</v>
      </c>
      <c r="JA399" s="31" t="s">
        <v>2014</v>
      </c>
      <c r="JD399" s="31">
        <v>2</v>
      </c>
      <c r="JE399" s="31">
        <v>2</v>
      </c>
      <c r="JF399" s="31">
        <v>2</v>
      </c>
      <c r="JG399" s="31">
        <v>2</v>
      </c>
      <c r="JH399" s="31">
        <v>2</v>
      </c>
      <c r="JI399" s="31">
        <v>2</v>
      </c>
      <c r="JJ399" s="31">
        <v>2</v>
      </c>
      <c r="JZ399" s="31">
        <v>1</v>
      </c>
      <c r="KC399" s="31">
        <v>2</v>
      </c>
      <c r="KD399" s="31" t="s">
        <v>1964</v>
      </c>
      <c r="KE399" s="31">
        <v>80</v>
      </c>
      <c r="LA399" s="31" t="s">
        <v>363</v>
      </c>
      <c r="LB399" s="31" t="s">
        <v>1729</v>
      </c>
      <c r="LC399" s="31">
        <v>2</v>
      </c>
      <c r="LF399" s="31">
        <v>2</v>
      </c>
      <c r="LG399" s="31">
        <v>2</v>
      </c>
      <c r="LH399" s="31">
        <v>2</v>
      </c>
      <c r="LI399" s="31">
        <v>2</v>
      </c>
      <c r="LK399" s="31">
        <v>2</v>
      </c>
      <c r="LM399" s="31">
        <v>2</v>
      </c>
      <c r="LO399" s="31">
        <v>2</v>
      </c>
      <c r="LQ399" s="31">
        <v>2</v>
      </c>
      <c r="LS399" s="31">
        <v>2</v>
      </c>
      <c r="LU399" s="31">
        <v>2</v>
      </c>
      <c r="LW399" s="31">
        <v>2</v>
      </c>
      <c r="LY399" s="31">
        <v>2</v>
      </c>
      <c r="MA399" s="31">
        <v>2</v>
      </c>
      <c r="MC399" s="31">
        <v>2</v>
      </c>
      <c r="ME399" s="31">
        <v>2</v>
      </c>
      <c r="MG399" s="31">
        <v>2</v>
      </c>
      <c r="MI399" s="31">
        <v>2</v>
      </c>
      <c r="MK399" s="31">
        <v>2</v>
      </c>
      <c r="MM399" s="31">
        <v>2</v>
      </c>
      <c r="MO399" s="31">
        <v>2</v>
      </c>
      <c r="MQ399" s="31">
        <v>2</v>
      </c>
      <c r="MS399" s="31">
        <v>2</v>
      </c>
      <c r="MU399" s="31">
        <v>2</v>
      </c>
      <c r="MW399" s="31">
        <v>2</v>
      </c>
      <c r="MY399" s="31" t="s">
        <v>355</v>
      </c>
      <c r="NA399" s="31">
        <v>2</v>
      </c>
      <c r="NC399" s="31">
        <v>2</v>
      </c>
      <c r="NE399" s="31">
        <v>2</v>
      </c>
      <c r="NG399" s="31">
        <v>2</v>
      </c>
      <c r="NI399" s="31">
        <v>2</v>
      </c>
      <c r="NK399" s="31">
        <v>2</v>
      </c>
      <c r="NM399" s="31">
        <v>2</v>
      </c>
      <c r="NO399" s="31">
        <v>2</v>
      </c>
      <c r="NQ399" s="31">
        <v>2</v>
      </c>
      <c r="NS399" s="31">
        <v>2</v>
      </c>
      <c r="NU399" s="31">
        <v>2</v>
      </c>
      <c r="NW399" s="31">
        <v>2</v>
      </c>
      <c r="NY399" s="31">
        <v>2</v>
      </c>
      <c r="OA399" s="31">
        <v>2</v>
      </c>
      <c r="OC399" s="31">
        <v>2</v>
      </c>
      <c r="OE399" s="31">
        <v>2</v>
      </c>
      <c r="OG399" s="31">
        <v>2</v>
      </c>
      <c r="OI399" s="31">
        <v>2</v>
      </c>
      <c r="OK399" s="31">
        <v>2</v>
      </c>
      <c r="OM399" s="31">
        <v>2</v>
      </c>
      <c r="OO399" s="31">
        <v>2</v>
      </c>
      <c r="OQ399" s="31" t="s">
        <v>355</v>
      </c>
      <c r="OS399" s="31">
        <v>2</v>
      </c>
      <c r="OU399" s="31">
        <v>2</v>
      </c>
      <c r="OW399" s="31">
        <v>2</v>
      </c>
      <c r="OY399" s="31">
        <v>2</v>
      </c>
      <c r="PA399" s="31">
        <v>2</v>
      </c>
      <c r="PC399" s="31">
        <v>2</v>
      </c>
      <c r="PE399" s="31">
        <v>2</v>
      </c>
      <c r="PG399" s="31">
        <v>2</v>
      </c>
      <c r="PI399" s="31">
        <v>2</v>
      </c>
      <c r="PK399" s="31">
        <v>2</v>
      </c>
      <c r="PM399" s="31">
        <v>2</v>
      </c>
      <c r="PO399" s="31">
        <v>2</v>
      </c>
      <c r="PQ399" s="31">
        <v>2</v>
      </c>
      <c r="PS399" s="31">
        <v>2</v>
      </c>
      <c r="PU399" s="31">
        <v>2</v>
      </c>
      <c r="PW399" s="31">
        <v>2</v>
      </c>
      <c r="PY399" s="31">
        <v>2</v>
      </c>
      <c r="QA399" s="31">
        <v>2</v>
      </c>
      <c r="QC399" s="31">
        <v>2</v>
      </c>
      <c r="QE399" s="31">
        <v>2</v>
      </c>
      <c r="QG399" s="31">
        <v>2</v>
      </c>
      <c r="QI399" s="31" t="s">
        <v>355</v>
      </c>
      <c r="QK399" s="31">
        <v>1</v>
      </c>
      <c r="QL399" s="31">
        <v>2</v>
      </c>
      <c r="QM399" s="31">
        <v>2</v>
      </c>
      <c r="QN399" s="31">
        <v>2</v>
      </c>
      <c r="QO399" s="31">
        <v>2</v>
      </c>
      <c r="QP399" s="31">
        <v>2</v>
      </c>
      <c r="QQ399" s="31">
        <v>2</v>
      </c>
      <c r="QR399" s="31">
        <v>2</v>
      </c>
      <c r="QS399" s="31">
        <v>2</v>
      </c>
      <c r="QT399" s="31">
        <v>2</v>
      </c>
      <c r="QU399" s="31">
        <v>2</v>
      </c>
      <c r="QV399" s="31">
        <v>2</v>
      </c>
      <c r="QW399" s="31">
        <v>2</v>
      </c>
      <c r="QX399" s="31">
        <v>2</v>
      </c>
      <c r="QY399" s="31">
        <v>2</v>
      </c>
      <c r="QZ399" s="31">
        <v>2</v>
      </c>
      <c r="RA399" s="31">
        <v>2</v>
      </c>
      <c r="RB399" s="31">
        <v>2</v>
      </c>
      <c r="RC399" s="31">
        <v>1</v>
      </c>
      <c r="RD399" s="31">
        <v>1</v>
      </c>
      <c r="RE399" s="31">
        <v>2</v>
      </c>
      <c r="RF399" s="31">
        <v>2</v>
      </c>
      <c r="RG399" s="31">
        <v>2</v>
      </c>
      <c r="RH399" s="31">
        <v>1</v>
      </c>
      <c r="RI399" s="31">
        <v>2</v>
      </c>
      <c r="RJ399" s="31">
        <v>2</v>
      </c>
      <c r="RK399" s="31">
        <v>2</v>
      </c>
      <c r="RL399" s="31">
        <v>2</v>
      </c>
      <c r="RM399" s="31">
        <v>2</v>
      </c>
      <c r="RN399" s="31">
        <v>1</v>
      </c>
      <c r="RO399" s="31">
        <v>2</v>
      </c>
      <c r="RP399" s="31">
        <v>2</v>
      </c>
      <c r="RQ399" s="31">
        <v>2</v>
      </c>
      <c r="RR399" s="31">
        <v>2</v>
      </c>
      <c r="RS399" s="31">
        <v>2</v>
      </c>
      <c r="RT399" s="31" t="s">
        <v>2026</v>
      </c>
      <c r="RU399" s="31" t="s">
        <v>2026</v>
      </c>
      <c r="RX399" s="31">
        <v>1</v>
      </c>
      <c r="RY399" s="31">
        <v>1</v>
      </c>
      <c r="RZ399" s="31">
        <v>2</v>
      </c>
      <c r="SA399" s="31">
        <v>2</v>
      </c>
      <c r="SB399" s="31">
        <v>2</v>
      </c>
      <c r="SC399" s="31">
        <v>2</v>
      </c>
      <c r="SD399" s="31">
        <v>1</v>
      </c>
      <c r="SE399" s="31">
        <v>1</v>
      </c>
      <c r="SF399" s="31">
        <v>2</v>
      </c>
      <c r="SG399" s="31">
        <v>2</v>
      </c>
      <c r="SH399" s="31">
        <v>2</v>
      </c>
      <c r="SI399" s="31">
        <v>2</v>
      </c>
      <c r="SJ399" s="31">
        <v>2</v>
      </c>
      <c r="SK399" s="31">
        <v>2</v>
      </c>
      <c r="SL399" s="31">
        <v>2</v>
      </c>
      <c r="SM399" s="31" t="s">
        <v>1430</v>
      </c>
      <c r="SO399" s="31">
        <v>1</v>
      </c>
      <c r="SP399" s="31">
        <v>2</v>
      </c>
      <c r="SQ399" s="31">
        <v>2</v>
      </c>
      <c r="SR399" s="31">
        <v>2</v>
      </c>
      <c r="SS399" s="31">
        <v>1</v>
      </c>
      <c r="ST399" s="31">
        <v>2</v>
      </c>
      <c r="SU399" s="31">
        <v>2</v>
      </c>
      <c r="SV399" s="31">
        <v>1</v>
      </c>
      <c r="SZ399" s="31">
        <v>2</v>
      </c>
      <c r="TA399" s="31">
        <v>2</v>
      </c>
      <c r="TB399" s="31">
        <v>2</v>
      </c>
      <c r="TC399" s="31">
        <v>2</v>
      </c>
      <c r="TD399" s="31">
        <v>2</v>
      </c>
      <c r="TE399" s="31">
        <v>2</v>
      </c>
      <c r="TF399" s="31">
        <v>2</v>
      </c>
      <c r="TG399" s="31">
        <v>2</v>
      </c>
      <c r="TH399" s="31" t="s">
        <v>1437</v>
      </c>
      <c r="TJ399" s="31" t="s">
        <v>1430</v>
      </c>
      <c r="TQ399" s="31">
        <v>2</v>
      </c>
      <c r="TS399" s="31">
        <v>1</v>
      </c>
      <c r="TT399" s="31">
        <v>2</v>
      </c>
      <c r="TU399" s="31">
        <v>2</v>
      </c>
      <c r="TV399" s="31">
        <v>2</v>
      </c>
      <c r="TW399" s="31">
        <v>1</v>
      </c>
      <c r="TX399" s="31">
        <v>2</v>
      </c>
      <c r="TY399" s="31">
        <v>2</v>
      </c>
      <c r="TZ399" s="31">
        <v>1</v>
      </c>
      <c r="UA399" s="31">
        <v>1</v>
      </c>
    </row>
    <row r="400" spans="1:547" s="31" customFormat="1" ht="13.5" customHeight="1">
      <c r="A400" s="31">
        <f t="shared" si="6"/>
        <v>398</v>
      </c>
      <c r="B400" s="31">
        <v>399</v>
      </c>
      <c r="C400" s="31">
        <v>56</v>
      </c>
      <c r="D400" s="31" t="s">
        <v>1543</v>
      </c>
      <c r="E400" s="31" t="s">
        <v>2027</v>
      </c>
      <c r="H400" s="31">
        <v>42568</v>
      </c>
      <c r="I400" s="31">
        <v>26400</v>
      </c>
      <c r="J400" s="31">
        <v>2</v>
      </c>
      <c r="K400" s="31">
        <v>1</v>
      </c>
      <c r="L400" s="31">
        <v>3</v>
      </c>
      <c r="M400" s="31">
        <v>1</v>
      </c>
      <c r="N400" s="31">
        <v>3</v>
      </c>
      <c r="O400" s="31">
        <v>1</v>
      </c>
      <c r="P400" s="31">
        <v>3</v>
      </c>
      <c r="Q400" s="31">
        <v>1</v>
      </c>
      <c r="R400" s="31">
        <v>42064</v>
      </c>
      <c r="S400" s="31">
        <v>42278</v>
      </c>
      <c r="T400" s="31">
        <v>42461</v>
      </c>
      <c r="W400" s="31">
        <v>1</v>
      </c>
      <c r="X400" s="31">
        <v>2</v>
      </c>
      <c r="Y400" s="31">
        <v>2</v>
      </c>
      <c r="Z400" s="31">
        <v>2</v>
      </c>
      <c r="AA400" s="31">
        <v>2</v>
      </c>
      <c r="AB400" s="31">
        <v>2</v>
      </c>
      <c r="AC400" s="31">
        <v>2</v>
      </c>
      <c r="AD400" s="31">
        <v>2</v>
      </c>
      <c r="AE400" s="31">
        <v>2</v>
      </c>
      <c r="AF400" s="31">
        <v>1</v>
      </c>
      <c r="AG400" s="31">
        <v>1</v>
      </c>
      <c r="AH400" s="31">
        <v>1</v>
      </c>
      <c r="AI400" s="31">
        <v>6</v>
      </c>
      <c r="AJ400" s="31">
        <v>2</v>
      </c>
      <c r="AK400" s="31">
        <v>4</v>
      </c>
      <c r="AL400" s="31">
        <v>2</v>
      </c>
      <c r="AN400" s="31">
        <v>2</v>
      </c>
      <c r="AO400" s="31">
        <v>2</v>
      </c>
      <c r="AP400" s="31">
        <v>1</v>
      </c>
      <c r="AQ400" s="31">
        <v>2</v>
      </c>
      <c r="AR400" s="31">
        <v>2</v>
      </c>
      <c r="AS400" s="31">
        <v>2</v>
      </c>
      <c r="AT400" s="31">
        <v>2</v>
      </c>
      <c r="AU400" s="31">
        <v>2</v>
      </c>
      <c r="AW400" s="31">
        <v>1</v>
      </c>
      <c r="AX400" s="31">
        <v>1</v>
      </c>
      <c r="AY400" s="31">
        <v>2</v>
      </c>
      <c r="AZ400" s="31">
        <v>1</v>
      </c>
      <c r="BA400" s="31">
        <v>1</v>
      </c>
      <c r="BB400" s="31">
        <v>2</v>
      </c>
      <c r="BD400" s="31">
        <v>1</v>
      </c>
      <c r="BE400" s="31">
        <v>2</v>
      </c>
      <c r="BF400" s="31">
        <v>2</v>
      </c>
      <c r="BG400" s="31">
        <v>1</v>
      </c>
      <c r="BH400" s="31">
        <v>1</v>
      </c>
      <c r="BI400" s="31">
        <v>2</v>
      </c>
      <c r="BK400" s="31">
        <v>2</v>
      </c>
      <c r="BL400" s="31">
        <v>1</v>
      </c>
      <c r="BM400" s="31">
        <v>2</v>
      </c>
      <c r="BN400" s="31">
        <v>2</v>
      </c>
      <c r="BO400" s="31">
        <v>2</v>
      </c>
      <c r="BP400" s="31">
        <v>2</v>
      </c>
      <c r="BQ400" s="31">
        <v>2</v>
      </c>
      <c r="BT400" s="31">
        <v>2</v>
      </c>
      <c r="BU400" s="31">
        <v>2</v>
      </c>
      <c r="BV400" s="31">
        <v>2</v>
      </c>
      <c r="BW400" s="31">
        <v>2</v>
      </c>
      <c r="BX400" s="31">
        <v>2</v>
      </c>
      <c r="BY400" s="31">
        <v>1</v>
      </c>
      <c r="BZ400" s="31">
        <v>2</v>
      </c>
      <c r="CA400" s="31">
        <v>2</v>
      </c>
      <c r="CB400" s="31">
        <v>2</v>
      </c>
      <c r="CC400" s="31">
        <v>2</v>
      </c>
      <c r="CD400" s="31">
        <v>1</v>
      </c>
      <c r="CH400" s="31">
        <v>1</v>
      </c>
      <c r="CM400" s="31">
        <v>11</v>
      </c>
      <c r="CN400" s="31">
        <v>17</v>
      </c>
      <c r="CO400" s="31">
        <v>6</v>
      </c>
      <c r="CP400" s="31">
        <v>13</v>
      </c>
      <c r="DA400" s="31">
        <v>2</v>
      </c>
      <c r="DB400" s="31">
        <v>4</v>
      </c>
      <c r="DC400" s="31">
        <v>7</v>
      </c>
      <c r="DF400" s="31">
        <v>4</v>
      </c>
      <c r="DG400" s="31">
        <v>4</v>
      </c>
      <c r="DH400" s="31">
        <v>4</v>
      </c>
      <c r="DI400" s="31">
        <v>4</v>
      </c>
      <c r="DJ400" s="31">
        <v>3</v>
      </c>
      <c r="DK400" s="31">
        <v>3</v>
      </c>
      <c r="DL400" s="31">
        <v>4</v>
      </c>
      <c r="DM400" s="31">
        <v>3</v>
      </c>
      <c r="DN400" s="31">
        <v>3</v>
      </c>
      <c r="DO400" s="31">
        <v>4</v>
      </c>
      <c r="DP400" s="31">
        <v>4</v>
      </c>
      <c r="DQ400" s="31">
        <v>4</v>
      </c>
      <c r="DR400" s="31">
        <v>44</v>
      </c>
      <c r="DS400" s="31">
        <v>0.24156746031745999</v>
      </c>
      <c r="EV400" s="31">
        <v>1</v>
      </c>
      <c r="EW400" s="31">
        <v>2</v>
      </c>
      <c r="EX400" s="31">
        <v>2</v>
      </c>
      <c r="EY400" s="31">
        <v>2</v>
      </c>
      <c r="EZ400" s="31">
        <v>1</v>
      </c>
      <c r="FA400" s="31">
        <v>1</v>
      </c>
      <c r="FK400" s="31">
        <v>2</v>
      </c>
      <c r="FL400" s="31">
        <v>2</v>
      </c>
      <c r="FM400" s="31">
        <v>2</v>
      </c>
      <c r="FN400" s="31">
        <v>2</v>
      </c>
      <c r="FO400" s="31">
        <v>2</v>
      </c>
      <c r="FP400" s="31">
        <v>2</v>
      </c>
      <c r="FQ400" s="31">
        <v>2</v>
      </c>
      <c r="FR400" s="31">
        <v>2</v>
      </c>
      <c r="FS400" s="31">
        <v>4</v>
      </c>
      <c r="FT400" s="31">
        <v>2</v>
      </c>
      <c r="FU400" s="31">
        <v>2</v>
      </c>
      <c r="FV400" s="31">
        <v>2</v>
      </c>
      <c r="FW400" s="31">
        <v>1</v>
      </c>
      <c r="FX400" s="31">
        <v>1</v>
      </c>
      <c r="FY400" s="31">
        <v>2</v>
      </c>
      <c r="GA400" s="31">
        <v>2</v>
      </c>
      <c r="GB400" s="31">
        <v>2</v>
      </c>
      <c r="GC400" s="31">
        <v>1</v>
      </c>
      <c r="GD400" s="31">
        <v>1990</v>
      </c>
      <c r="GE400" s="31">
        <v>1</v>
      </c>
      <c r="GF400" s="31">
        <v>2015</v>
      </c>
      <c r="GG400" s="31">
        <v>1</v>
      </c>
      <c r="GH400" s="31">
        <v>2</v>
      </c>
      <c r="GJ400" s="31">
        <v>2</v>
      </c>
      <c r="GL400" s="31">
        <v>1</v>
      </c>
      <c r="GM400" s="31">
        <v>42461</v>
      </c>
      <c r="GO400" s="31">
        <v>2</v>
      </c>
      <c r="GQ400" s="31">
        <v>2</v>
      </c>
      <c r="GS400" s="31">
        <v>2</v>
      </c>
      <c r="GU400" s="31">
        <v>2</v>
      </c>
      <c r="GW400" s="31">
        <v>2</v>
      </c>
      <c r="HB400" s="31" t="s">
        <v>355</v>
      </c>
      <c r="HM400" s="31">
        <v>2</v>
      </c>
      <c r="HP400" s="31">
        <v>2</v>
      </c>
      <c r="HQ400" s="31">
        <v>2</v>
      </c>
      <c r="HR400" s="31">
        <v>2</v>
      </c>
      <c r="HS400" s="31">
        <v>2</v>
      </c>
      <c r="HT400" s="31">
        <v>2</v>
      </c>
      <c r="HU400" s="31">
        <v>2</v>
      </c>
      <c r="HV400" s="31">
        <v>2</v>
      </c>
      <c r="HZ400" s="31">
        <v>2</v>
      </c>
      <c r="IA400" s="31">
        <v>2</v>
      </c>
      <c r="IB400" s="31">
        <v>2</v>
      </c>
      <c r="IC400" s="31">
        <v>2</v>
      </c>
      <c r="ID400" s="31">
        <v>2</v>
      </c>
      <c r="IE400" s="31">
        <v>2</v>
      </c>
      <c r="IF400" s="31">
        <v>2</v>
      </c>
      <c r="IJ400" s="31">
        <v>2</v>
      </c>
      <c r="IK400" s="31">
        <v>2</v>
      </c>
      <c r="IL400" s="31">
        <v>2</v>
      </c>
      <c r="IM400" s="31">
        <v>2</v>
      </c>
      <c r="IN400" s="31">
        <v>2</v>
      </c>
      <c r="IO400" s="31">
        <v>2</v>
      </c>
      <c r="IP400" s="31">
        <v>2</v>
      </c>
      <c r="IT400" s="31">
        <v>2</v>
      </c>
      <c r="IU400" s="31">
        <v>2</v>
      </c>
      <c r="IV400" s="31">
        <v>2</v>
      </c>
      <c r="IW400" s="31">
        <v>2</v>
      </c>
      <c r="IX400" s="31">
        <v>2</v>
      </c>
      <c r="IY400" s="31">
        <v>2</v>
      </c>
      <c r="IZ400" s="31">
        <v>2</v>
      </c>
      <c r="JD400" s="31">
        <v>2</v>
      </c>
      <c r="JE400" s="31">
        <v>2</v>
      </c>
      <c r="JF400" s="31">
        <v>2</v>
      </c>
      <c r="JG400" s="31">
        <v>2</v>
      </c>
      <c r="JH400" s="31">
        <v>2</v>
      </c>
      <c r="JI400" s="31">
        <v>2</v>
      </c>
      <c r="JJ400" s="31">
        <v>2</v>
      </c>
      <c r="JN400" s="31" t="s">
        <v>366</v>
      </c>
      <c r="JZ400" s="31">
        <v>1</v>
      </c>
      <c r="KC400" s="31">
        <v>2</v>
      </c>
      <c r="KD400" s="31" t="s">
        <v>372</v>
      </c>
      <c r="KE400" s="31">
        <v>33</v>
      </c>
      <c r="LA400" s="31" t="s">
        <v>373</v>
      </c>
      <c r="LB400" s="31" t="s">
        <v>364</v>
      </c>
      <c r="LC400" s="31">
        <v>2</v>
      </c>
      <c r="LE400" s="31" t="s">
        <v>364</v>
      </c>
      <c r="LF400" s="31">
        <v>2</v>
      </c>
      <c r="LG400" s="31">
        <v>2</v>
      </c>
      <c r="LH400" s="31">
        <v>2</v>
      </c>
      <c r="LI400" s="31">
        <v>2</v>
      </c>
      <c r="LK400" s="31">
        <v>2</v>
      </c>
      <c r="LM400" s="31">
        <v>2</v>
      </c>
      <c r="LO400" s="31">
        <v>2</v>
      </c>
      <c r="LQ400" s="31">
        <v>2</v>
      </c>
      <c r="LS400" s="31">
        <v>2</v>
      </c>
      <c r="LU400" s="31">
        <v>2</v>
      </c>
      <c r="LW400" s="31">
        <v>2</v>
      </c>
      <c r="LY400" s="31">
        <v>2</v>
      </c>
      <c r="MA400" s="31">
        <v>2</v>
      </c>
      <c r="MC400" s="31">
        <v>2</v>
      </c>
      <c r="ME400" s="31">
        <v>2</v>
      </c>
      <c r="MG400" s="31">
        <v>2</v>
      </c>
      <c r="MI400" s="31">
        <v>2</v>
      </c>
      <c r="MK400" s="31">
        <v>2</v>
      </c>
      <c r="MM400" s="31">
        <v>2</v>
      </c>
      <c r="MO400" s="31">
        <v>2</v>
      </c>
      <c r="MQ400" s="31">
        <v>2</v>
      </c>
      <c r="MS400" s="31">
        <v>2</v>
      </c>
      <c r="MU400" s="31">
        <v>2</v>
      </c>
      <c r="MW400" s="31">
        <v>2</v>
      </c>
      <c r="MY400" s="31" t="s">
        <v>355</v>
      </c>
      <c r="NA400" s="31">
        <v>2</v>
      </c>
      <c r="NC400" s="31">
        <v>2</v>
      </c>
      <c r="NE400" s="31">
        <v>2</v>
      </c>
      <c r="NG400" s="31">
        <v>2</v>
      </c>
      <c r="NI400" s="31">
        <v>2</v>
      </c>
      <c r="NK400" s="31">
        <v>2</v>
      </c>
      <c r="NM400" s="31">
        <v>2</v>
      </c>
      <c r="NO400" s="31">
        <v>2</v>
      </c>
      <c r="NQ400" s="31">
        <v>2</v>
      </c>
      <c r="NS400" s="31">
        <v>2</v>
      </c>
      <c r="NU400" s="31">
        <v>2</v>
      </c>
      <c r="NW400" s="31">
        <v>2</v>
      </c>
      <c r="NY400" s="31">
        <v>2</v>
      </c>
      <c r="OA400" s="31">
        <v>2</v>
      </c>
      <c r="OC400" s="31">
        <v>2</v>
      </c>
      <c r="OE400" s="31">
        <v>2</v>
      </c>
      <c r="OG400" s="31">
        <v>2</v>
      </c>
      <c r="OI400" s="31">
        <v>2</v>
      </c>
      <c r="OK400" s="31">
        <v>2</v>
      </c>
      <c r="OM400" s="31">
        <v>2</v>
      </c>
      <c r="OO400" s="31">
        <v>2</v>
      </c>
      <c r="OQ400" s="31" t="s">
        <v>355</v>
      </c>
      <c r="OS400" s="31">
        <v>2</v>
      </c>
      <c r="OU400" s="31">
        <v>2</v>
      </c>
      <c r="OW400" s="31">
        <v>2</v>
      </c>
      <c r="OY400" s="31">
        <v>2</v>
      </c>
      <c r="PA400" s="31">
        <v>2</v>
      </c>
      <c r="PC400" s="31">
        <v>2</v>
      </c>
      <c r="PE400" s="31">
        <v>2</v>
      </c>
      <c r="PG400" s="31">
        <v>2</v>
      </c>
      <c r="PI400" s="31">
        <v>2</v>
      </c>
      <c r="PK400" s="31">
        <v>2</v>
      </c>
      <c r="PM400" s="31">
        <v>2</v>
      </c>
      <c r="PO400" s="31">
        <v>2</v>
      </c>
      <c r="PQ400" s="31">
        <v>2</v>
      </c>
      <c r="PS400" s="31">
        <v>2</v>
      </c>
      <c r="PU400" s="31">
        <v>2</v>
      </c>
      <c r="PW400" s="31">
        <v>2</v>
      </c>
      <c r="PY400" s="31">
        <v>2</v>
      </c>
      <c r="QA400" s="31">
        <v>2</v>
      </c>
      <c r="QC400" s="31">
        <v>2</v>
      </c>
      <c r="QE400" s="31">
        <v>2</v>
      </c>
      <c r="QG400" s="31">
        <v>2</v>
      </c>
      <c r="QI400" s="31" t="s">
        <v>355</v>
      </c>
      <c r="QK400" s="31">
        <v>1</v>
      </c>
      <c r="QL400" s="31">
        <v>2</v>
      </c>
      <c r="QM400" s="31">
        <v>2</v>
      </c>
      <c r="QN400" s="31">
        <v>2</v>
      </c>
      <c r="QO400" s="31">
        <v>2</v>
      </c>
      <c r="QP400" s="31">
        <v>2</v>
      </c>
      <c r="QQ400" s="31">
        <v>2</v>
      </c>
      <c r="QR400" s="31">
        <v>2</v>
      </c>
      <c r="QS400" s="31">
        <v>2</v>
      </c>
      <c r="QT400" s="31">
        <v>2</v>
      </c>
      <c r="QU400" s="31">
        <v>2</v>
      </c>
      <c r="QV400" s="31">
        <v>2</v>
      </c>
      <c r="QW400" s="31">
        <v>2</v>
      </c>
      <c r="QX400" s="31">
        <v>2</v>
      </c>
      <c r="QY400" s="31">
        <v>2</v>
      </c>
      <c r="QZ400" s="31">
        <v>2</v>
      </c>
      <c r="RA400" s="31">
        <v>2</v>
      </c>
      <c r="RB400" s="31">
        <v>2</v>
      </c>
      <c r="RC400" s="31">
        <v>1</v>
      </c>
      <c r="RD400" s="31">
        <v>2</v>
      </c>
      <c r="RE400" s="31">
        <v>1</v>
      </c>
      <c r="RF400" s="31">
        <v>2</v>
      </c>
      <c r="RG400" s="31">
        <v>2</v>
      </c>
      <c r="RH400" s="31">
        <v>2</v>
      </c>
      <c r="RI400" s="31">
        <v>2</v>
      </c>
      <c r="RJ400" s="31">
        <v>2</v>
      </c>
      <c r="RK400" s="31">
        <v>2</v>
      </c>
      <c r="RL400" s="31">
        <v>2</v>
      </c>
      <c r="RM400" s="31">
        <v>2</v>
      </c>
      <c r="RN400" s="31">
        <v>2</v>
      </c>
      <c r="RO400" s="31">
        <v>2</v>
      </c>
      <c r="RP400" s="31">
        <v>2</v>
      </c>
      <c r="RQ400" s="31">
        <v>2</v>
      </c>
      <c r="RR400" s="31">
        <v>2</v>
      </c>
      <c r="RS400" s="31">
        <v>2</v>
      </c>
      <c r="RT400" s="31" t="s">
        <v>1705</v>
      </c>
      <c r="RU400" s="31" t="s">
        <v>1705</v>
      </c>
      <c r="RX400" s="31">
        <v>3</v>
      </c>
      <c r="RY400" s="31">
        <v>1</v>
      </c>
      <c r="RZ400" s="31">
        <v>2</v>
      </c>
      <c r="SA400" s="31">
        <v>2</v>
      </c>
      <c r="SB400" s="31">
        <v>2</v>
      </c>
      <c r="SC400" s="31">
        <v>2</v>
      </c>
      <c r="SD400" s="31">
        <v>3</v>
      </c>
      <c r="SE400" s="31">
        <v>1</v>
      </c>
      <c r="SF400" s="31">
        <v>2</v>
      </c>
      <c r="SG400" s="31">
        <v>2</v>
      </c>
      <c r="SH400" s="31">
        <v>2</v>
      </c>
      <c r="SI400" s="31">
        <v>2</v>
      </c>
      <c r="SJ400" s="31">
        <v>2</v>
      </c>
      <c r="SK400" s="31">
        <v>2</v>
      </c>
      <c r="SL400" s="31">
        <v>2</v>
      </c>
      <c r="SM400" s="31" t="s">
        <v>1550</v>
      </c>
      <c r="SO400" s="31">
        <v>2</v>
      </c>
      <c r="SP400" s="31">
        <v>2</v>
      </c>
      <c r="SQ400" s="31">
        <v>2</v>
      </c>
      <c r="SR400" s="31">
        <v>2</v>
      </c>
      <c r="SS400" s="31">
        <v>2</v>
      </c>
      <c r="ST400" s="31">
        <v>2</v>
      </c>
      <c r="SU400" s="31">
        <v>2</v>
      </c>
      <c r="SV400" s="31">
        <v>2</v>
      </c>
      <c r="SW400" s="31" t="s">
        <v>1430</v>
      </c>
      <c r="SX400" s="31">
        <v>6</v>
      </c>
      <c r="SZ400" s="31">
        <v>2</v>
      </c>
      <c r="TA400" s="31">
        <v>2</v>
      </c>
      <c r="TB400" s="31">
        <v>2</v>
      </c>
      <c r="TC400" s="31">
        <v>1</v>
      </c>
      <c r="TD400" s="31">
        <v>1</v>
      </c>
      <c r="TE400" s="31">
        <v>2</v>
      </c>
      <c r="TF400" s="31">
        <v>2</v>
      </c>
      <c r="TG400" s="31">
        <v>1</v>
      </c>
      <c r="TH400" s="31" t="s">
        <v>1430</v>
      </c>
      <c r="TJ400" s="31" t="s">
        <v>1550</v>
      </c>
      <c r="TK400" s="31" t="s">
        <v>1430</v>
      </c>
      <c r="TQ400" s="31">
        <v>6</v>
      </c>
      <c r="TS400" s="31">
        <v>2</v>
      </c>
      <c r="TT400" s="31">
        <v>2</v>
      </c>
      <c r="TU400" s="31">
        <v>2</v>
      </c>
      <c r="TV400" s="31">
        <v>1</v>
      </c>
      <c r="TW400" s="31">
        <v>1</v>
      </c>
      <c r="TX400" s="31">
        <v>2</v>
      </c>
      <c r="TY400" s="31">
        <v>2</v>
      </c>
      <c r="TZ400" s="31">
        <v>1</v>
      </c>
      <c r="UA400" s="31">
        <v>1</v>
      </c>
    </row>
    <row r="401" spans="1:547" s="31" customFormat="1" ht="13.5" customHeight="1">
      <c r="A401" s="31">
        <f t="shared" si="6"/>
        <v>399</v>
      </c>
      <c r="B401" s="31">
        <v>400</v>
      </c>
      <c r="C401" s="31">
        <v>57</v>
      </c>
      <c r="D401" s="31" t="s">
        <v>1543</v>
      </c>
      <c r="E401" s="31" t="s">
        <v>2028</v>
      </c>
      <c r="H401" s="31">
        <v>42569</v>
      </c>
      <c r="I401" s="31">
        <v>17719</v>
      </c>
      <c r="J401" s="31">
        <v>1</v>
      </c>
      <c r="K401" s="31">
        <v>1</v>
      </c>
      <c r="L401" s="31">
        <v>1</v>
      </c>
      <c r="M401" s="31">
        <v>1</v>
      </c>
      <c r="N401" s="31">
        <v>1</v>
      </c>
      <c r="O401" s="31">
        <v>1</v>
      </c>
      <c r="P401" s="31">
        <v>1</v>
      </c>
      <c r="Q401" s="31">
        <v>1</v>
      </c>
      <c r="R401" s="31">
        <v>42339</v>
      </c>
      <c r="S401" s="31">
        <v>42401</v>
      </c>
      <c r="T401" s="31">
        <v>42491</v>
      </c>
      <c r="V401" s="31">
        <v>42601</v>
      </c>
      <c r="W401" s="31">
        <v>2</v>
      </c>
      <c r="X401" s="31">
        <v>2</v>
      </c>
      <c r="Y401" s="31">
        <v>1</v>
      </c>
      <c r="Z401" s="31">
        <v>2</v>
      </c>
      <c r="AA401" s="31">
        <v>2</v>
      </c>
      <c r="AB401" s="31">
        <v>2</v>
      </c>
      <c r="AC401" s="31">
        <v>2</v>
      </c>
      <c r="AD401" s="31">
        <v>2</v>
      </c>
      <c r="AE401" s="31">
        <v>1</v>
      </c>
      <c r="AH401" s="31">
        <v>2</v>
      </c>
      <c r="AI401" s="31">
        <v>1</v>
      </c>
      <c r="AJ401" s="31">
        <v>1</v>
      </c>
      <c r="AK401" s="31">
        <v>4</v>
      </c>
      <c r="AL401" s="31">
        <v>2</v>
      </c>
      <c r="AN401" s="31">
        <v>2</v>
      </c>
      <c r="AO401" s="31">
        <v>2</v>
      </c>
      <c r="AP401" s="31">
        <v>2</v>
      </c>
      <c r="AQ401" s="31">
        <v>2</v>
      </c>
      <c r="AR401" s="31">
        <v>1</v>
      </c>
      <c r="AS401" s="31">
        <v>2</v>
      </c>
      <c r="AT401" s="31">
        <v>1</v>
      </c>
      <c r="AU401" s="31">
        <v>2</v>
      </c>
      <c r="AW401" s="31">
        <v>2</v>
      </c>
      <c r="AX401" s="31">
        <v>2</v>
      </c>
      <c r="AY401" s="31">
        <v>2</v>
      </c>
      <c r="AZ401" s="31">
        <v>1</v>
      </c>
      <c r="BA401" s="31">
        <v>1</v>
      </c>
      <c r="BB401" s="31">
        <v>2</v>
      </c>
      <c r="BD401" s="31">
        <v>2</v>
      </c>
      <c r="BE401" s="31">
        <v>2</v>
      </c>
      <c r="BF401" s="31">
        <v>2</v>
      </c>
      <c r="BG401" s="31">
        <v>1</v>
      </c>
      <c r="BH401" s="31">
        <v>1</v>
      </c>
      <c r="BI401" s="31">
        <v>2</v>
      </c>
      <c r="BK401" s="31">
        <v>1</v>
      </c>
      <c r="BL401" s="31">
        <v>2</v>
      </c>
      <c r="BM401" s="31">
        <v>1</v>
      </c>
      <c r="BN401" s="31">
        <v>1</v>
      </c>
      <c r="BO401" s="31">
        <v>1</v>
      </c>
      <c r="BP401" s="31">
        <v>1</v>
      </c>
      <c r="BR401" s="31">
        <v>1</v>
      </c>
      <c r="BT401" s="31">
        <v>2</v>
      </c>
      <c r="BU401" s="31">
        <v>2</v>
      </c>
      <c r="BV401" s="31">
        <v>2</v>
      </c>
      <c r="BW401" s="31">
        <v>2</v>
      </c>
      <c r="BX401" s="31">
        <v>2</v>
      </c>
      <c r="BY401" s="31">
        <v>1</v>
      </c>
      <c r="BZ401" s="31">
        <v>2</v>
      </c>
      <c r="CA401" s="31">
        <v>2</v>
      </c>
      <c r="CB401" s="31">
        <v>2</v>
      </c>
      <c r="CC401" s="31">
        <v>2</v>
      </c>
      <c r="CD401" s="31">
        <v>1</v>
      </c>
      <c r="CH401" s="31">
        <v>2</v>
      </c>
      <c r="CM401" s="31">
        <v>29</v>
      </c>
      <c r="CN401" s="31">
        <v>13</v>
      </c>
      <c r="CO401" s="31">
        <v>7</v>
      </c>
      <c r="CP401" s="31">
        <v>28</v>
      </c>
      <c r="CQ401" s="31">
        <v>1</v>
      </c>
      <c r="CR401" s="31">
        <v>16</v>
      </c>
      <c r="CS401" s="31">
        <v>21</v>
      </c>
      <c r="DA401" s="31">
        <v>2</v>
      </c>
      <c r="DB401" s="31">
        <v>3</v>
      </c>
      <c r="DC401" s="31">
        <v>3</v>
      </c>
      <c r="DD401" s="31">
        <v>1</v>
      </c>
      <c r="DE401" s="31">
        <v>0</v>
      </c>
      <c r="DF401" s="31">
        <v>2</v>
      </c>
      <c r="DG401" s="31">
        <v>4</v>
      </c>
      <c r="DH401" s="31">
        <v>2</v>
      </c>
      <c r="DI401" s="31">
        <v>4</v>
      </c>
      <c r="DJ401" s="31">
        <v>3</v>
      </c>
      <c r="DK401" s="31">
        <v>1</v>
      </c>
      <c r="DL401" s="31">
        <v>2</v>
      </c>
      <c r="DM401" s="31">
        <v>3</v>
      </c>
      <c r="DN401" s="31">
        <v>2</v>
      </c>
      <c r="DO401" s="31">
        <v>2</v>
      </c>
      <c r="DP401" s="31">
        <v>4</v>
      </c>
      <c r="DQ401" s="31">
        <v>4</v>
      </c>
      <c r="DR401" s="31">
        <v>33</v>
      </c>
      <c r="DS401" s="31">
        <v>1.98505434782608</v>
      </c>
      <c r="EV401" s="31">
        <v>2</v>
      </c>
      <c r="EW401" s="31">
        <v>2</v>
      </c>
      <c r="EX401" s="31">
        <v>2</v>
      </c>
      <c r="EY401" s="31">
        <v>2</v>
      </c>
      <c r="EZ401" s="31">
        <v>1</v>
      </c>
      <c r="FA401" s="31">
        <v>3</v>
      </c>
      <c r="FK401" s="31">
        <v>1</v>
      </c>
      <c r="FL401" s="31">
        <v>2</v>
      </c>
      <c r="FM401" s="31">
        <v>2</v>
      </c>
      <c r="FN401" s="31">
        <v>2</v>
      </c>
      <c r="FO401" s="31">
        <v>2</v>
      </c>
      <c r="FP401" s="31">
        <v>2</v>
      </c>
      <c r="FQ401" s="31">
        <v>2</v>
      </c>
      <c r="FR401" s="31">
        <v>2</v>
      </c>
      <c r="FS401" s="31">
        <v>4</v>
      </c>
      <c r="FT401" s="31">
        <v>2</v>
      </c>
      <c r="FU401" s="31">
        <v>2</v>
      </c>
      <c r="FV401" s="31">
        <v>2</v>
      </c>
      <c r="FW401" s="31">
        <v>1</v>
      </c>
      <c r="FX401" s="31">
        <v>1</v>
      </c>
      <c r="FY401" s="31">
        <v>2</v>
      </c>
      <c r="GA401" s="31">
        <v>2</v>
      </c>
      <c r="GB401" s="31">
        <v>2</v>
      </c>
      <c r="GC401" s="31">
        <v>2</v>
      </c>
      <c r="GE401" s="31">
        <v>2</v>
      </c>
      <c r="GH401" s="31">
        <v>2</v>
      </c>
      <c r="GJ401" s="31">
        <v>2</v>
      </c>
      <c r="GL401" s="31">
        <v>2</v>
      </c>
      <c r="GO401" s="31">
        <v>2</v>
      </c>
      <c r="GQ401" s="31">
        <v>2</v>
      </c>
      <c r="GS401" s="31">
        <v>2</v>
      </c>
      <c r="GU401" s="31">
        <v>2</v>
      </c>
      <c r="GW401" s="31">
        <v>2</v>
      </c>
      <c r="HA401" s="31">
        <v>2</v>
      </c>
      <c r="HB401" s="31" t="s">
        <v>355</v>
      </c>
      <c r="HM401" s="31">
        <v>2</v>
      </c>
      <c r="HP401" s="31">
        <v>2</v>
      </c>
      <c r="HQ401" s="31">
        <v>2</v>
      </c>
      <c r="HR401" s="31">
        <v>2</v>
      </c>
      <c r="HS401" s="31">
        <v>2</v>
      </c>
      <c r="HT401" s="31">
        <v>2</v>
      </c>
      <c r="HU401" s="31">
        <v>2</v>
      </c>
      <c r="HV401" s="31">
        <v>2</v>
      </c>
      <c r="HZ401" s="31">
        <v>2</v>
      </c>
      <c r="IA401" s="31">
        <v>2</v>
      </c>
      <c r="IB401" s="31">
        <v>2</v>
      </c>
      <c r="IC401" s="31">
        <v>2</v>
      </c>
      <c r="ID401" s="31">
        <v>2</v>
      </c>
      <c r="IE401" s="31">
        <v>2</v>
      </c>
      <c r="IF401" s="31">
        <v>2</v>
      </c>
      <c r="IJ401" s="31">
        <v>2</v>
      </c>
      <c r="IK401" s="31">
        <v>2</v>
      </c>
      <c r="IL401" s="31">
        <v>2</v>
      </c>
      <c r="IM401" s="31">
        <v>2</v>
      </c>
      <c r="IN401" s="31">
        <v>2</v>
      </c>
      <c r="IO401" s="31">
        <v>2</v>
      </c>
      <c r="IP401" s="31">
        <v>2</v>
      </c>
      <c r="IT401" s="31">
        <v>2</v>
      </c>
      <c r="IU401" s="31">
        <v>2</v>
      </c>
      <c r="IV401" s="31">
        <v>2</v>
      </c>
      <c r="IW401" s="31">
        <v>2</v>
      </c>
      <c r="IX401" s="31">
        <v>2</v>
      </c>
      <c r="IY401" s="31">
        <v>2</v>
      </c>
      <c r="IZ401" s="31">
        <v>2</v>
      </c>
      <c r="JD401" s="31">
        <v>2</v>
      </c>
      <c r="JE401" s="31">
        <v>2</v>
      </c>
      <c r="JF401" s="31">
        <v>2</v>
      </c>
      <c r="JG401" s="31">
        <v>2</v>
      </c>
      <c r="JH401" s="31">
        <v>2</v>
      </c>
      <c r="JI401" s="31">
        <v>2</v>
      </c>
      <c r="JJ401" s="31">
        <v>2</v>
      </c>
      <c r="JZ401" s="31">
        <v>2</v>
      </c>
      <c r="KA401" s="31" t="s">
        <v>1563</v>
      </c>
      <c r="KB401" s="31">
        <v>80</v>
      </c>
      <c r="KC401" s="31">
        <v>2</v>
      </c>
      <c r="KD401" s="31" t="s">
        <v>372</v>
      </c>
      <c r="KE401" s="31">
        <v>49</v>
      </c>
      <c r="LC401" s="31">
        <v>2</v>
      </c>
      <c r="LE401" s="31" t="s">
        <v>1729</v>
      </c>
      <c r="LF401" s="31">
        <v>2</v>
      </c>
      <c r="LG401" s="31">
        <v>2</v>
      </c>
      <c r="LH401" s="31">
        <v>2</v>
      </c>
      <c r="LI401" s="31">
        <v>2</v>
      </c>
      <c r="LK401" s="31">
        <v>2</v>
      </c>
      <c r="LM401" s="31">
        <v>2</v>
      </c>
      <c r="LO401" s="31">
        <v>2</v>
      </c>
      <c r="LQ401" s="31">
        <v>2</v>
      </c>
      <c r="LS401" s="31">
        <v>2</v>
      </c>
      <c r="LU401" s="31">
        <v>2</v>
      </c>
      <c r="LW401" s="31">
        <v>2</v>
      </c>
      <c r="LY401" s="31">
        <v>2</v>
      </c>
      <c r="MA401" s="31">
        <v>2</v>
      </c>
      <c r="MC401" s="31">
        <v>2</v>
      </c>
      <c r="ME401" s="31">
        <v>2</v>
      </c>
      <c r="MG401" s="31">
        <v>2</v>
      </c>
      <c r="MI401" s="31">
        <v>2</v>
      </c>
      <c r="MK401" s="31">
        <v>2</v>
      </c>
      <c r="MM401" s="31">
        <v>2</v>
      </c>
      <c r="MO401" s="31">
        <v>2</v>
      </c>
      <c r="MQ401" s="31">
        <v>2</v>
      </c>
      <c r="MS401" s="31">
        <v>2</v>
      </c>
      <c r="MU401" s="31">
        <v>2</v>
      </c>
      <c r="MW401" s="31">
        <v>2</v>
      </c>
      <c r="MY401" s="31" t="s">
        <v>355</v>
      </c>
      <c r="NA401" s="31">
        <v>2</v>
      </c>
      <c r="NC401" s="31">
        <v>2</v>
      </c>
      <c r="NE401" s="31">
        <v>2</v>
      </c>
      <c r="NG401" s="31">
        <v>2</v>
      </c>
      <c r="NI401" s="31">
        <v>2</v>
      </c>
      <c r="NK401" s="31">
        <v>2</v>
      </c>
      <c r="NM401" s="31">
        <v>2</v>
      </c>
      <c r="NO401" s="31">
        <v>2</v>
      </c>
      <c r="NQ401" s="31">
        <v>2</v>
      </c>
      <c r="NS401" s="31">
        <v>2</v>
      </c>
      <c r="NU401" s="31">
        <v>2</v>
      </c>
      <c r="NW401" s="31">
        <v>2</v>
      </c>
      <c r="NY401" s="31">
        <v>2</v>
      </c>
      <c r="OA401" s="31">
        <v>2</v>
      </c>
      <c r="OC401" s="31">
        <v>2</v>
      </c>
      <c r="OE401" s="31">
        <v>2</v>
      </c>
      <c r="OG401" s="31">
        <v>2</v>
      </c>
      <c r="OI401" s="31">
        <v>2</v>
      </c>
      <c r="OK401" s="31">
        <v>2</v>
      </c>
      <c r="OM401" s="31">
        <v>2</v>
      </c>
      <c r="OO401" s="31">
        <v>2</v>
      </c>
      <c r="OQ401" s="31" t="s">
        <v>355</v>
      </c>
      <c r="OS401" s="31">
        <v>2</v>
      </c>
      <c r="OU401" s="31">
        <v>2</v>
      </c>
      <c r="OW401" s="31">
        <v>2</v>
      </c>
      <c r="OY401" s="31">
        <v>2</v>
      </c>
      <c r="PA401" s="31">
        <v>2</v>
      </c>
      <c r="PC401" s="31">
        <v>2</v>
      </c>
      <c r="PE401" s="31">
        <v>2</v>
      </c>
      <c r="PG401" s="31">
        <v>2</v>
      </c>
      <c r="PI401" s="31">
        <v>2</v>
      </c>
      <c r="PK401" s="31">
        <v>2</v>
      </c>
      <c r="PM401" s="31">
        <v>2</v>
      </c>
      <c r="PO401" s="31">
        <v>2</v>
      </c>
      <c r="PQ401" s="31">
        <v>2</v>
      </c>
      <c r="PS401" s="31">
        <v>2</v>
      </c>
      <c r="PU401" s="31">
        <v>2</v>
      </c>
      <c r="PW401" s="31">
        <v>2</v>
      </c>
      <c r="PY401" s="31">
        <v>2</v>
      </c>
      <c r="QA401" s="31">
        <v>2</v>
      </c>
      <c r="QC401" s="31">
        <v>2</v>
      </c>
      <c r="QE401" s="31">
        <v>2</v>
      </c>
      <c r="QG401" s="31">
        <v>2</v>
      </c>
      <c r="QI401" s="31" t="s">
        <v>355</v>
      </c>
      <c r="QK401" s="31">
        <v>1</v>
      </c>
      <c r="QL401" s="31">
        <v>2</v>
      </c>
      <c r="QM401" s="31">
        <v>2</v>
      </c>
      <c r="QN401" s="31">
        <v>2</v>
      </c>
      <c r="QO401" s="31">
        <v>2</v>
      </c>
      <c r="QP401" s="31">
        <v>2</v>
      </c>
      <c r="QQ401" s="31">
        <v>2</v>
      </c>
      <c r="QR401" s="31">
        <v>2</v>
      </c>
      <c r="QS401" s="31">
        <v>2</v>
      </c>
      <c r="QT401" s="31">
        <v>2</v>
      </c>
      <c r="QU401" s="31">
        <v>2</v>
      </c>
      <c r="QV401" s="31">
        <v>2</v>
      </c>
      <c r="QW401" s="31">
        <v>2</v>
      </c>
      <c r="QX401" s="31">
        <v>2</v>
      </c>
      <c r="QY401" s="31">
        <v>2</v>
      </c>
      <c r="QZ401" s="31">
        <v>2</v>
      </c>
      <c r="RA401" s="31">
        <v>2</v>
      </c>
      <c r="RB401" s="31">
        <v>2</v>
      </c>
      <c r="RC401" s="31">
        <v>2</v>
      </c>
      <c r="RD401" s="31">
        <v>2</v>
      </c>
      <c r="RE401" s="31">
        <v>1</v>
      </c>
      <c r="RF401" s="31">
        <v>2</v>
      </c>
      <c r="RG401" s="31">
        <v>2</v>
      </c>
      <c r="RH401" s="31">
        <v>2</v>
      </c>
      <c r="RI401" s="31">
        <v>2</v>
      </c>
      <c r="RJ401" s="31">
        <v>2</v>
      </c>
      <c r="RK401" s="31">
        <v>2</v>
      </c>
      <c r="RL401" s="31">
        <v>2</v>
      </c>
      <c r="RM401" s="31">
        <v>2</v>
      </c>
      <c r="RN401" s="31">
        <v>2</v>
      </c>
      <c r="RO401" s="31">
        <v>2</v>
      </c>
      <c r="RP401" s="31">
        <v>2</v>
      </c>
      <c r="RQ401" s="31">
        <v>2</v>
      </c>
      <c r="RR401" s="31">
        <v>2</v>
      </c>
      <c r="RS401" s="31">
        <v>2</v>
      </c>
      <c r="RT401" s="31" t="s">
        <v>362</v>
      </c>
      <c r="RU401" s="31" t="s">
        <v>2029</v>
      </c>
      <c r="RX401" s="31">
        <v>3</v>
      </c>
      <c r="RY401" s="31">
        <v>2</v>
      </c>
      <c r="RZ401" s="31">
        <v>2</v>
      </c>
      <c r="SA401" s="31">
        <v>2</v>
      </c>
      <c r="SB401" s="31">
        <v>2</v>
      </c>
      <c r="SC401" s="31">
        <v>2</v>
      </c>
      <c r="SD401" s="31">
        <v>3</v>
      </c>
      <c r="SE401" s="31">
        <v>2</v>
      </c>
      <c r="SF401" s="31">
        <v>2</v>
      </c>
      <c r="SG401" s="31">
        <v>2</v>
      </c>
      <c r="SH401" s="31">
        <v>2</v>
      </c>
      <c r="SI401" s="31">
        <v>2</v>
      </c>
      <c r="SJ401" s="31">
        <v>2</v>
      </c>
      <c r="SK401" s="31">
        <v>2</v>
      </c>
      <c r="SL401" s="31">
        <v>2</v>
      </c>
      <c r="SM401" s="31" t="s">
        <v>1550</v>
      </c>
      <c r="SO401" s="31">
        <v>2</v>
      </c>
      <c r="SP401" s="31">
        <v>2</v>
      </c>
      <c r="SQ401" s="31">
        <v>2</v>
      </c>
      <c r="SR401" s="31">
        <v>2</v>
      </c>
      <c r="SS401" s="31">
        <v>2</v>
      </c>
      <c r="ST401" s="31">
        <v>2</v>
      </c>
      <c r="SU401" s="31">
        <v>2</v>
      </c>
      <c r="SV401" s="31">
        <v>2</v>
      </c>
      <c r="SW401" s="31" t="s">
        <v>1442</v>
      </c>
      <c r="SX401" s="31">
        <v>3</v>
      </c>
      <c r="SZ401" s="31">
        <v>2</v>
      </c>
      <c r="TA401" s="31">
        <v>2</v>
      </c>
      <c r="TB401" s="31">
        <v>2</v>
      </c>
      <c r="TC401" s="31">
        <v>1</v>
      </c>
      <c r="TD401" s="31">
        <v>1</v>
      </c>
      <c r="TE401" s="31">
        <v>2</v>
      </c>
      <c r="TF401" s="31">
        <v>2</v>
      </c>
      <c r="TG401" s="31">
        <v>1</v>
      </c>
      <c r="TH401" s="31" t="s">
        <v>1442</v>
      </c>
      <c r="TJ401" s="31" t="s">
        <v>1550</v>
      </c>
      <c r="TK401" s="31" t="s">
        <v>1442</v>
      </c>
      <c r="TQ401" s="31">
        <v>3</v>
      </c>
      <c r="TS401" s="31">
        <v>2</v>
      </c>
      <c r="TT401" s="31">
        <v>2</v>
      </c>
      <c r="TU401" s="31">
        <v>2</v>
      </c>
      <c r="TV401" s="31">
        <v>1</v>
      </c>
      <c r="TW401" s="31">
        <v>1</v>
      </c>
      <c r="TX401" s="31">
        <v>2</v>
      </c>
      <c r="TY401" s="31">
        <v>2</v>
      </c>
      <c r="TZ401" s="31">
        <v>1</v>
      </c>
      <c r="UA401" s="31">
        <v>1</v>
      </c>
    </row>
    <row r="402" spans="1:547" s="31" customFormat="1" ht="13.5" customHeight="1">
      <c r="A402" s="31">
        <f t="shared" si="6"/>
        <v>400</v>
      </c>
      <c r="B402" s="31">
        <v>401</v>
      </c>
      <c r="C402" s="31">
        <v>58</v>
      </c>
      <c r="D402" s="31" t="s">
        <v>1543</v>
      </c>
      <c r="E402" s="31" t="s">
        <v>2030</v>
      </c>
      <c r="H402" s="31">
        <v>42576</v>
      </c>
      <c r="I402" s="31">
        <v>16345</v>
      </c>
      <c r="J402" s="31">
        <v>1</v>
      </c>
      <c r="K402" s="31">
        <v>2</v>
      </c>
      <c r="L402" s="31">
        <v>1</v>
      </c>
      <c r="M402" s="31">
        <v>1</v>
      </c>
      <c r="N402" s="31">
        <v>1</v>
      </c>
      <c r="O402" s="31">
        <v>1</v>
      </c>
      <c r="P402" s="31">
        <v>5</v>
      </c>
      <c r="Q402" s="31">
        <v>2</v>
      </c>
      <c r="R402" s="31">
        <v>41426</v>
      </c>
      <c r="S402" s="31">
        <v>41456</v>
      </c>
      <c r="T402" s="31">
        <v>42552</v>
      </c>
      <c r="W402" s="31">
        <v>1</v>
      </c>
      <c r="X402" s="31">
        <v>2</v>
      </c>
      <c r="Y402" s="31">
        <v>2</v>
      </c>
      <c r="Z402" s="31">
        <v>2</v>
      </c>
      <c r="AA402" s="31">
        <v>2</v>
      </c>
      <c r="AB402" s="31">
        <v>2</v>
      </c>
      <c r="AC402" s="31">
        <v>2</v>
      </c>
      <c r="AD402" s="31">
        <v>2</v>
      </c>
      <c r="AE402" s="31">
        <v>3</v>
      </c>
      <c r="AF402" s="31">
        <v>1</v>
      </c>
      <c r="AG402" s="31">
        <v>1</v>
      </c>
      <c r="AH402" s="31">
        <v>2</v>
      </c>
      <c r="AI402" s="31">
        <v>6</v>
      </c>
      <c r="AJ402" s="31">
        <v>2</v>
      </c>
      <c r="AK402" s="31">
        <v>4</v>
      </c>
      <c r="AL402" s="31">
        <v>2</v>
      </c>
      <c r="AN402" s="31">
        <v>2</v>
      </c>
      <c r="AO402" s="31">
        <v>2</v>
      </c>
      <c r="AP402" s="31">
        <v>2</v>
      </c>
      <c r="AQ402" s="31">
        <v>2</v>
      </c>
      <c r="AR402" s="31">
        <v>2</v>
      </c>
      <c r="AS402" s="31">
        <v>2</v>
      </c>
      <c r="AT402" s="31">
        <v>2</v>
      </c>
      <c r="AU402" s="31">
        <v>2</v>
      </c>
      <c r="AW402" s="31">
        <v>1</v>
      </c>
      <c r="AX402" s="31">
        <v>2</v>
      </c>
      <c r="AY402" s="31">
        <v>2</v>
      </c>
      <c r="AZ402" s="31">
        <v>1</v>
      </c>
      <c r="BA402" s="31">
        <v>1</v>
      </c>
      <c r="BB402" s="31">
        <v>2</v>
      </c>
      <c r="BD402" s="31">
        <v>2</v>
      </c>
      <c r="BE402" s="31">
        <v>1</v>
      </c>
      <c r="BF402" s="31">
        <v>2</v>
      </c>
      <c r="BG402" s="31">
        <v>1</v>
      </c>
      <c r="BH402" s="31">
        <v>1</v>
      </c>
      <c r="BI402" s="31">
        <v>2</v>
      </c>
      <c r="BK402" s="31">
        <v>1</v>
      </c>
      <c r="BL402" s="31">
        <v>2</v>
      </c>
      <c r="BM402" s="31">
        <v>2</v>
      </c>
      <c r="BN402" s="31">
        <v>2</v>
      </c>
      <c r="BO402" s="31">
        <v>2</v>
      </c>
      <c r="BP402" s="31">
        <v>1</v>
      </c>
      <c r="BQ402" s="31">
        <v>2</v>
      </c>
      <c r="BT402" s="31">
        <v>2</v>
      </c>
      <c r="BU402" s="31">
        <v>2</v>
      </c>
      <c r="BV402" s="31">
        <v>2</v>
      </c>
      <c r="BW402" s="31">
        <v>2</v>
      </c>
      <c r="BX402" s="31">
        <v>2</v>
      </c>
      <c r="BY402" s="31">
        <v>1</v>
      </c>
      <c r="BZ402" s="31">
        <v>2</v>
      </c>
      <c r="CA402" s="31">
        <v>2</v>
      </c>
      <c r="CD402" s="31">
        <v>1</v>
      </c>
      <c r="CH402" s="31">
        <v>1</v>
      </c>
      <c r="CM402" s="31">
        <v>23</v>
      </c>
      <c r="CN402" s="31">
        <v>25</v>
      </c>
      <c r="CO402" s="31">
        <v>15</v>
      </c>
      <c r="DA402" s="31">
        <v>4</v>
      </c>
      <c r="DF402" s="31">
        <v>4</v>
      </c>
      <c r="DG402" s="31">
        <v>4</v>
      </c>
      <c r="DH402" s="31">
        <v>4</v>
      </c>
      <c r="DI402" s="31">
        <v>4</v>
      </c>
      <c r="DJ402" s="31">
        <v>4</v>
      </c>
      <c r="DK402" s="31">
        <v>3</v>
      </c>
      <c r="DL402" s="31">
        <v>3</v>
      </c>
      <c r="DM402" s="31">
        <v>2</v>
      </c>
      <c r="DN402" s="31">
        <v>1</v>
      </c>
      <c r="DO402" s="31">
        <v>4</v>
      </c>
      <c r="DP402" s="31">
        <v>4</v>
      </c>
      <c r="DQ402" s="31">
        <v>4</v>
      </c>
      <c r="DR402" s="31">
        <v>41</v>
      </c>
      <c r="DS402" s="31">
        <v>0.18527173913043399</v>
      </c>
      <c r="DT402" s="31">
        <v>90</v>
      </c>
      <c r="DU402" s="31">
        <v>33</v>
      </c>
      <c r="DV402" s="31">
        <v>211</v>
      </c>
      <c r="DW402" s="31" t="s">
        <v>1545</v>
      </c>
      <c r="DX402" s="31">
        <v>4.2</v>
      </c>
      <c r="DY402" s="31">
        <v>3.2</v>
      </c>
      <c r="DZ402" s="31">
        <v>4.8</v>
      </c>
      <c r="EA402" s="31" t="s">
        <v>1558</v>
      </c>
      <c r="EB402" s="31">
        <v>1.3</v>
      </c>
      <c r="EC402" s="31">
        <v>0.5</v>
      </c>
      <c r="ED402" s="31">
        <v>0.9</v>
      </c>
      <c r="EE402" s="31" t="s">
        <v>1546</v>
      </c>
      <c r="EV402" s="31">
        <v>2</v>
      </c>
      <c r="EW402" s="31">
        <v>2</v>
      </c>
      <c r="EX402" s="31">
        <v>2</v>
      </c>
      <c r="EY402" s="31">
        <v>2</v>
      </c>
      <c r="FC402" s="31">
        <v>1</v>
      </c>
      <c r="FD402" s="31">
        <v>56</v>
      </c>
      <c r="FE402" s="31">
        <v>53</v>
      </c>
      <c r="FF402" s="31">
        <v>0.51</v>
      </c>
      <c r="FG402" s="31">
        <v>0.57999999999999996</v>
      </c>
      <c r="FH402" s="31">
        <v>38</v>
      </c>
      <c r="FK402" s="31">
        <v>1</v>
      </c>
      <c r="FL402" s="31">
        <v>1</v>
      </c>
      <c r="FM402" s="31">
        <v>1</v>
      </c>
      <c r="FN402" s="31">
        <v>2</v>
      </c>
      <c r="FO402" s="31">
        <v>2</v>
      </c>
      <c r="FP402" s="31">
        <v>2</v>
      </c>
      <c r="FQ402" s="31">
        <v>2</v>
      </c>
      <c r="FR402" s="31">
        <v>2</v>
      </c>
      <c r="FS402" s="31">
        <v>4</v>
      </c>
      <c r="FT402" s="31">
        <v>2</v>
      </c>
      <c r="FU402" s="31">
        <v>2</v>
      </c>
      <c r="FV402" s="31">
        <v>2</v>
      </c>
      <c r="FW402" s="31">
        <v>1</v>
      </c>
      <c r="FX402" s="31">
        <v>1</v>
      </c>
      <c r="FY402" s="31">
        <v>2</v>
      </c>
      <c r="GA402" s="31">
        <v>2</v>
      </c>
      <c r="GB402" s="31">
        <v>2</v>
      </c>
      <c r="GC402" s="31">
        <v>1</v>
      </c>
      <c r="GD402" s="31">
        <v>1960</v>
      </c>
      <c r="GE402" s="31">
        <v>2</v>
      </c>
      <c r="GG402" s="31">
        <v>0.05</v>
      </c>
      <c r="GH402" s="31">
        <v>1</v>
      </c>
      <c r="GJ402" s="31">
        <v>2</v>
      </c>
      <c r="GL402" s="31">
        <v>2</v>
      </c>
      <c r="GO402" s="31">
        <v>2</v>
      </c>
      <c r="GQ402" s="31">
        <v>1</v>
      </c>
      <c r="GR402" s="31" t="s">
        <v>1977</v>
      </c>
      <c r="GS402" s="31">
        <v>2</v>
      </c>
      <c r="GU402" s="31">
        <v>2</v>
      </c>
      <c r="GW402" s="31">
        <v>2</v>
      </c>
      <c r="HA402" s="31">
        <v>2</v>
      </c>
      <c r="HB402" s="31" t="s">
        <v>355</v>
      </c>
      <c r="HM402" s="31">
        <v>2</v>
      </c>
      <c r="HP402" s="31">
        <v>1</v>
      </c>
      <c r="HQ402" s="31">
        <v>2</v>
      </c>
      <c r="HR402" s="31">
        <v>2</v>
      </c>
      <c r="HS402" s="31">
        <v>2</v>
      </c>
      <c r="HT402" s="31">
        <v>2</v>
      </c>
      <c r="HU402" s="31">
        <v>2</v>
      </c>
      <c r="HV402" s="31">
        <v>2</v>
      </c>
      <c r="HW402" s="31" t="s">
        <v>361</v>
      </c>
      <c r="HZ402" s="31">
        <v>1</v>
      </c>
      <c r="IA402" s="31">
        <v>2</v>
      </c>
      <c r="IB402" s="31">
        <v>2</v>
      </c>
      <c r="IC402" s="31">
        <v>2</v>
      </c>
      <c r="ID402" s="31">
        <v>2</v>
      </c>
      <c r="IE402" s="31">
        <v>2</v>
      </c>
      <c r="IF402" s="31">
        <v>2</v>
      </c>
      <c r="IJ402" s="31">
        <v>2</v>
      </c>
      <c r="IK402" s="31">
        <v>2</v>
      </c>
      <c r="IL402" s="31">
        <v>2</v>
      </c>
      <c r="IM402" s="31">
        <v>2</v>
      </c>
      <c r="IN402" s="31">
        <v>2</v>
      </c>
      <c r="IO402" s="31">
        <v>2</v>
      </c>
      <c r="IP402" s="31">
        <v>2</v>
      </c>
      <c r="IT402" s="31">
        <v>2</v>
      </c>
      <c r="IU402" s="31">
        <v>2</v>
      </c>
      <c r="IV402" s="31">
        <v>2</v>
      </c>
      <c r="IW402" s="31">
        <v>2</v>
      </c>
      <c r="IX402" s="31">
        <v>2</v>
      </c>
      <c r="IY402" s="31">
        <v>2</v>
      </c>
      <c r="IZ402" s="31">
        <v>2</v>
      </c>
      <c r="JD402" s="31">
        <v>2</v>
      </c>
      <c r="JE402" s="31">
        <v>2</v>
      </c>
      <c r="JF402" s="31">
        <v>2</v>
      </c>
      <c r="JG402" s="31">
        <v>2</v>
      </c>
      <c r="JH402" s="31">
        <v>2</v>
      </c>
      <c r="JI402" s="31">
        <v>2</v>
      </c>
      <c r="JJ402" s="31">
        <v>2</v>
      </c>
      <c r="JQ402" s="31" t="s">
        <v>2031</v>
      </c>
      <c r="JZ402" s="31">
        <v>2</v>
      </c>
      <c r="KA402" s="31" t="s">
        <v>1563</v>
      </c>
      <c r="KB402" s="31">
        <v>94</v>
      </c>
      <c r="KC402" s="31">
        <v>2</v>
      </c>
      <c r="KD402" s="31" t="s">
        <v>2031</v>
      </c>
      <c r="KE402" s="31">
        <v>35</v>
      </c>
      <c r="LA402" s="31" t="s">
        <v>363</v>
      </c>
      <c r="LC402" s="31">
        <v>2</v>
      </c>
      <c r="LE402" s="31" t="s">
        <v>1629</v>
      </c>
      <c r="LF402" s="31">
        <v>2</v>
      </c>
      <c r="LG402" s="31">
        <v>2</v>
      </c>
      <c r="LH402" s="31">
        <v>2</v>
      </c>
      <c r="LI402" s="31">
        <v>2</v>
      </c>
      <c r="LK402" s="31">
        <v>2</v>
      </c>
      <c r="LM402" s="31">
        <v>2</v>
      </c>
      <c r="LO402" s="31">
        <v>2</v>
      </c>
      <c r="LQ402" s="31">
        <v>2</v>
      </c>
      <c r="LS402" s="31">
        <v>2</v>
      </c>
      <c r="LU402" s="31">
        <v>2</v>
      </c>
      <c r="LW402" s="31">
        <v>2</v>
      </c>
      <c r="LY402" s="31">
        <v>2</v>
      </c>
      <c r="MA402" s="31">
        <v>2</v>
      </c>
      <c r="MC402" s="31">
        <v>2</v>
      </c>
      <c r="ME402" s="31">
        <v>2</v>
      </c>
      <c r="MG402" s="31">
        <v>2</v>
      </c>
      <c r="MI402" s="31">
        <v>2</v>
      </c>
      <c r="MK402" s="31">
        <v>2</v>
      </c>
      <c r="MM402" s="31">
        <v>2</v>
      </c>
      <c r="MO402" s="31">
        <v>2</v>
      </c>
      <c r="MQ402" s="31">
        <v>2</v>
      </c>
      <c r="MS402" s="31">
        <v>2</v>
      </c>
      <c r="MU402" s="31">
        <v>2</v>
      </c>
      <c r="MW402" s="31">
        <v>2</v>
      </c>
      <c r="MY402" s="31" t="s">
        <v>355</v>
      </c>
      <c r="NA402" s="31">
        <v>2</v>
      </c>
      <c r="NC402" s="31">
        <v>2</v>
      </c>
      <c r="NE402" s="31">
        <v>2</v>
      </c>
      <c r="NG402" s="31">
        <v>2</v>
      </c>
      <c r="NI402" s="31">
        <v>2</v>
      </c>
      <c r="NK402" s="31">
        <v>2</v>
      </c>
      <c r="NM402" s="31">
        <v>2</v>
      </c>
      <c r="NO402" s="31">
        <v>2</v>
      </c>
      <c r="NQ402" s="31">
        <v>2</v>
      </c>
      <c r="NS402" s="31">
        <v>2</v>
      </c>
      <c r="NU402" s="31">
        <v>2</v>
      </c>
      <c r="NW402" s="31">
        <v>2</v>
      </c>
      <c r="NY402" s="31">
        <v>2</v>
      </c>
      <c r="OA402" s="31">
        <v>2</v>
      </c>
      <c r="OC402" s="31">
        <v>2</v>
      </c>
      <c r="OE402" s="31">
        <v>2</v>
      </c>
      <c r="OG402" s="31">
        <v>2</v>
      </c>
      <c r="OI402" s="31">
        <v>2</v>
      </c>
      <c r="OK402" s="31">
        <v>2</v>
      </c>
      <c r="OM402" s="31">
        <v>2</v>
      </c>
      <c r="OO402" s="31">
        <v>2</v>
      </c>
      <c r="OQ402" s="31" t="s">
        <v>355</v>
      </c>
      <c r="OS402" s="31">
        <v>2</v>
      </c>
      <c r="OU402" s="31">
        <v>2</v>
      </c>
      <c r="OW402" s="31">
        <v>2</v>
      </c>
      <c r="OY402" s="31">
        <v>2</v>
      </c>
      <c r="PA402" s="31">
        <v>2</v>
      </c>
      <c r="PC402" s="31">
        <v>2</v>
      </c>
      <c r="PE402" s="31">
        <v>2</v>
      </c>
      <c r="PG402" s="31">
        <v>2</v>
      </c>
      <c r="PI402" s="31">
        <v>2</v>
      </c>
      <c r="PK402" s="31">
        <v>2</v>
      </c>
      <c r="PM402" s="31">
        <v>2</v>
      </c>
      <c r="PO402" s="31">
        <v>2</v>
      </c>
      <c r="PQ402" s="31">
        <v>2</v>
      </c>
      <c r="PS402" s="31">
        <v>2</v>
      </c>
      <c r="PU402" s="31">
        <v>2</v>
      </c>
      <c r="PW402" s="31">
        <v>2</v>
      </c>
      <c r="PY402" s="31">
        <v>2</v>
      </c>
      <c r="QA402" s="31">
        <v>2</v>
      </c>
      <c r="QC402" s="31">
        <v>2</v>
      </c>
      <c r="QE402" s="31">
        <v>2</v>
      </c>
      <c r="QG402" s="31">
        <v>2</v>
      </c>
      <c r="QI402" s="31" t="s">
        <v>355</v>
      </c>
      <c r="QK402" s="31">
        <v>1</v>
      </c>
      <c r="QL402" s="31">
        <v>2</v>
      </c>
      <c r="QM402" s="31">
        <v>2</v>
      </c>
      <c r="QN402" s="31">
        <v>2</v>
      </c>
      <c r="QO402" s="31">
        <v>2</v>
      </c>
      <c r="QP402" s="31">
        <v>2</v>
      </c>
      <c r="QQ402" s="31">
        <v>2</v>
      </c>
      <c r="QR402" s="31">
        <v>2</v>
      </c>
      <c r="QS402" s="31">
        <v>2</v>
      </c>
      <c r="QT402" s="31">
        <v>2</v>
      </c>
      <c r="QU402" s="31">
        <v>2</v>
      </c>
      <c r="QV402" s="31">
        <v>2</v>
      </c>
      <c r="QW402" s="31">
        <v>2</v>
      </c>
      <c r="QX402" s="31">
        <v>2</v>
      </c>
      <c r="QY402" s="31">
        <v>2</v>
      </c>
      <c r="QZ402" s="31">
        <v>2</v>
      </c>
      <c r="RA402" s="31">
        <v>2</v>
      </c>
      <c r="RB402" s="31">
        <v>2</v>
      </c>
      <c r="RC402" s="31">
        <v>2</v>
      </c>
      <c r="RD402" s="31">
        <v>2</v>
      </c>
      <c r="RE402" s="31">
        <v>1</v>
      </c>
      <c r="RF402" s="31">
        <v>2</v>
      </c>
      <c r="RG402" s="31">
        <v>2</v>
      </c>
      <c r="RH402" s="31">
        <v>1</v>
      </c>
      <c r="RI402" s="31">
        <v>2</v>
      </c>
      <c r="RJ402" s="31">
        <v>2</v>
      </c>
      <c r="RK402" s="31">
        <v>2</v>
      </c>
      <c r="RL402" s="31">
        <v>2</v>
      </c>
      <c r="RM402" s="31">
        <v>2</v>
      </c>
      <c r="RN402" s="31">
        <v>2</v>
      </c>
      <c r="RO402" s="31">
        <v>2</v>
      </c>
      <c r="RP402" s="31">
        <v>2</v>
      </c>
      <c r="RQ402" s="31">
        <v>2</v>
      </c>
      <c r="RR402" s="31">
        <v>2</v>
      </c>
      <c r="RS402" s="31">
        <v>2</v>
      </c>
      <c r="RT402" s="31" t="s">
        <v>362</v>
      </c>
      <c r="RU402" s="31" t="s">
        <v>1894</v>
      </c>
      <c r="RX402" s="31">
        <v>5</v>
      </c>
      <c r="RY402" s="31">
        <v>2</v>
      </c>
      <c r="RZ402" s="31">
        <v>2</v>
      </c>
      <c r="SA402" s="31">
        <v>2</v>
      </c>
      <c r="SB402" s="31">
        <v>2</v>
      </c>
      <c r="SC402" s="31">
        <v>2</v>
      </c>
      <c r="SD402" s="31">
        <v>5</v>
      </c>
      <c r="SE402" s="31">
        <v>2</v>
      </c>
      <c r="SF402" s="31">
        <v>2</v>
      </c>
      <c r="SG402" s="31">
        <v>2</v>
      </c>
      <c r="SH402" s="31">
        <v>2</v>
      </c>
      <c r="SI402" s="31">
        <v>2</v>
      </c>
      <c r="SJ402" s="31">
        <v>2</v>
      </c>
      <c r="SK402" s="31">
        <v>2</v>
      </c>
      <c r="SL402" s="31">
        <v>2</v>
      </c>
      <c r="SO402" s="31">
        <v>2</v>
      </c>
      <c r="SP402" s="31">
        <v>2</v>
      </c>
      <c r="SQ402" s="31">
        <v>2</v>
      </c>
      <c r="SR402" s="31">
        <v>2</v>
      </c>
      <c r="SS402" s="31">
        <v>2</v>
      </c>
      <c r="ST402" s="31">
        <v>2</v>
      </c>
      <c r="SU402" s="31">
        <v>2</v>
      </c>
      <c r="SV402" s="31">
        <v>2</v>
      </c>
      <c r="SZ402" s="31">
        <v>2</v>
      </c>
      <c r="TA402" s="31">
        <v>2</v>
      </c>
      <c r="TB402" s="31">
        <v>2</v>
      </c>
      <c r="TC402" s="31">
        <v>2</v>
      </c>
      <c r="TD402" s="31">
        <v>2</v>
      </c>
      <c r="TE402" s="31">
        <v>2</v>
      </c>
      <c r="TF402" s="31">
        <v>2</v>
      </c>
      <c r="TG402" s="31">
        <v>2</v>
      </c>
      <c r="TH402" s="31" t="s">
        <v>1459</v>
      </c>
      <c r="TL402" s="31" t="s">
        <v>1459</v>
      </c>
      <c r="TQ402" s="31">
        <v>36</v>
      </c>
      <c r="TS402" s="31">
        <v>2</v>
      </c>
      <c r="TT402" s="31">
        <v>2</v>
      </c>
      <c r="TU402" s="31">
        <v>2</v>
      </c>
      <c r="TV402" s="31">
        <v>2</v>
      </c>
      <c r="TW402" s="31">
        <v>2</v>
      </c>
      <c r="TX402" s="31">
        <v>2</v>
      </c>
      <c r="TY402" s="31">
        <v>2</v>
      </c>
      <c r="TZ402" s="31">
        <v>1</v>
      </c>
      <c r="UA402" s="31">
        <v>1</v>
      </c>
    </row>
    <row r="403" spans="1:547" s="31" customFormat="1" ht="13.5" customHeight="1">
      <c r="A403" s="31">
        <f t="shared" si="6"/>
        <v>401</v>
      </c>
      <c r="B403" s="31">
        <v>402</v>
      </c>
      <c r="C403" s="31">
        <v>59</v>
      </c>
      <c r="D403" s="31" t="s">
        <v>1543</v>
      </c>
      <c r="E403" s="31" t="s">
        <v>2032</v>
      </c>
      <c r="H403" s="31">
        <v>42290</v>
      </c>
      <c r="I403" s="31">
        <v>26065</v>
      </c>
      <c r="J403" s="31">
        <v>2</v>
      </c>
      <c r="K403" s="31">
        <v>1</v>
      </c>
      <c r="L403" s="31">
        <v>4</v>
      </c>
      <c r="M403" s="31">
        <v>2</v>
      </c>
      <c r="N403" s="31">
        <v>4</v>
      </c>
      <c r="O403" s="31">
        <v>2</v>
      </c>
      <c r="P403" s="31">
        <v>4</v>
      </c>
      <c r="Q403" s="31">
        <v>2</v>
      </c>
      <c r="R403" s="31">
        <v>42156</v>
      </c>
      <c r="S403" s="31">
        <v>42186</v>
      </c>
      <c r="T403" s="31">
        <v>42248</v>
      </c>
      <c r="W403" s="31">
        <v>2</v>
      </c>
      <c r="X403" s="31">
        <v>1</v>
      </c>
      <c r="Y403" s="31">
        <v>2</v>
      </c>
      <c r="Z403" s="31">
        <v>2</v>
      </c>
      <c r="AA403" s="31">
        <v>2</v>
      </c>
      <c r="AB403" s="31">
        <v>2</v>
      </c>
      <c r="AC403" s="31">
        <v>2</v>
      </c>
      <c r="AD403" s="31">
        <v>1</v>
      </c>
      <c r="AE403" s="31">
        <v>1</v>
      </c>
      <c r="AH403" s="31">
        <v>2</v>
      </c>
      <c r="AI403" s="31">
        <v>2</v>
      </c>
      <c r="AJ403" s="31">
        <v>2</v>
      </c>
      <c r="AK403" s="31">
        <v>4</v>
      </c>
      <c r="AL403" s="31">
        <v>2</v>
      </c>
      <c r="AN403" s="31">
        <v>1</v>
      </c>
      <c r="AO403" s="31">
        <v>2</v>
      </c>
      <c r="AP403" s="31">
        <v>1</v>
      </c>
      <c r="AQ403" s="31">
        <v>2</v>
      </c>
      <c r="AR403" s="31">
        <v>1</v>
      </c>
      <c r="AS403" s="31">
        <v>2</v>
      </c>
      <c r="AT403" s="31">
        <v>2</v>
      </c>
      <c r="AU403" s="31">
        <v>2</v>
      </c>
      <c r="AW403" s="31">
        <v>1</v>
      </c>
      <c r="AX403" s="31">
        <v>1</v>
      </c>
      <c r="AY403" s="31">
        <v>2</v>
      </c>
      <c r="AZ403" s="31">
        <v>2</v>
      </c>
      <c r="BA403" s="31">
        <v>1</v>
      </c>
      <c r="BB403" s="31">
        <v>2</v>
      </c>
      <c r="BD403" s="31">
        <v>1</v>
      </c>
      <c r="BE403" s="31">
        <v>1</v>
      </c>
      <c r="BF403" s="31">
        <v>2</v>
      </c>
      <c r="BG403" s="31">
        <v>2</v>
      </c>
      <c r="BH403" s="31">
        <v>1</v>
      </c>
      <c r="BI403" s="31">
        <v>2</v>
      </c>
      <c r="BK403" s="31">
        <v>2</v>
      </c>
      <c r="BL403" s="31">
        <v>2</v>
      </c>
      <c r="BM403" s="31">
        <v>2</v>
      </c>
      <c r="BN403" s="31">
        <v>2</v>
      </c>
      <c r="BO403" s="31">
        <v>2</v>
      </c>
      <c r="BP403" s="31">
        <v>2</v>
      </c>
      <c r="BQ403" s="31">
        <v>1</v>
      </c>
      <c r="BT403" s="31">
        <v>2</v>
      </c>
      <c r="BU403" s="31">
        <v>2</v>
      </c>
      <c r="BV403" s="31">
        <v>2</v>
      </c>
      <c r="BW403" s="31">
        <v>2</v>
      </c>
      <c r="BX403" s="31">
        <v>2</v>
      </c>
      <c r="BY403" s="31">
        <v>1</v>
      </c>
      <c r="BZ403" s="31">
        <v>2</v>
      </c>
      <c r="CA403" s="31">
        <v>2</v>
      </c>
      <c r="CB403" s="31">
        <v>2</v>
      </c>
      <c r="CC403" s="31">
        <v>2</v>
      </c>
      <c r="CD403" s="31">
        <v>1</v>
      </c>
      <c r="CH403" s="31">
        <v>1</v>
      </c>
      <c r="CM403" s="31">
        <v>1</v>
      </c>
      <c r="CN403" s="31">
        <v>6</v>
      </c>
      <c r="CO403" s="31">
        <v>11</v>
      </c>
      <c r="DA403" s="31">
        <v>1</v>
      </c>
      <c r="DB403" s="31">
        <v>2</v>
      </c>
      <c r="DC403" s="31">
        <v>2</v>
      </c>
      <c r="DF403" s="31">
        <v>3</v>
      </c>
      <c r="DG403" s="31">
        <v>3</v>
      </c>
      <c r="DH403" s="31">
        <v>3</v>
      </c>
      <c r="DI403" s="31">
        <v>3</v>
      </c>
      <c r="DJ403" s="31">
        <v>3</v>
      </c>
      <c r="DK403" s="31">
        <v>3</v>
      </c>
      <c r="DL403" s="31">
        <v>3</v>
      </c>
      <c r="DM403" s="31">
        <v>3</v>
      </c>
      <c r="DN403" s="31">
        <v>3</v>
      </c>
      <c r="DO403" s="31">
        <v>4</v>
      </c>
      <c r="DP403" s="31">
        <v>4</v>
      </c>
      <c r="DQ403" s="31">
        <v>4</v>
      </c>
      <c r="DR403" s="31">
        <v>39</v>
      </c>
      <c r="DS403" s="31">
        <v>2.04430970149253</v>
      </c>
      <c r="EV403" s="31">
        <v>2</v>
      </c>
      <c r="EW403" s="31">
        <v>2</v>
      </c>
      <c r="EX403" s="31">
        <v>2</v>
      </c>
      <c r="EY403" s="31">
        <v>2</v>
      </c>
      <c r="EZ403" s="31">
        <v>1</v>
      </c>
      <c r="FA403" s="31">
        <v>1</v>
      </c>
      <c r="FB403" s="31">
        <v>1</v>
      </c>
      <c r="FC403" s="31">
        <v>1</v>
      </c>
      <c r="FK403" s="31">
        <v>2</v>
      </c>
      <c r="FL403" s="31">
        <v>2</v>
      </c>
      <c r="FM403" s="31">
        <v>2</v>
      </c>
      <c r="FN403" s="31">
        <v>2</v>
      </c>
      <c r="FO403" s="31">
        <v>2</v>
      </c>
      <c r="FP403" s="31">
        <v>2</v>
      </c>
      <c r="FQ403" s="31">
        <v>2</v>
      </c>
      <c r="FR403" s="31">
        <v>2</v>
      </c>
      <c r="FS403" s="31">
        <v>4</v>
      </c>
      <c r="FT403" s="31">
        <v>2</v>
      </c>
      <c r="FU403" s="31">
        <v>2</v>
      </c>
      <c r="FV403" s="31">
        <v>2</v>
      </c>
      <c r="FW403" s="31">
        <v>1</v>
      </c>
      <c r="FX403" s="31">
        <v>1</v>
      </c>
      <c r="FY403" s="31">
        <v>2</v>
      </c>
      <c r="GA403" s="31">
        <v>2</v>
      </c>
      <c r="GB403" s="31">
        <v>2</v>
      </c>
      <c r="GC403" s="31">
        <v>1</v>
      </c>
      <c r="GD403" s="31">
        <v>1987</v>
      </c>
      <c r="GE403" s="31">
        <v>2</v>
      </c>
      <c r="GG403" s="31">
        <v>2</v>
      </c>
      <c r="GH403" s="31">
        <v>2</v>
      </c>
      <c r="GJ403" s="31">
        <v>2</v>
      </c>
      <c r="GL403" s="31">
        <v>1</v>
      </c>
      <c r="GM403" s="31">
        <v>42248</v>
      </c>
      <c r="GO403" s="31">
        <v>2</v>
      </c>
      <c r="GQ403" s="31">
        <v>2</v>
      </c>
      <c r="GS403" s="31">
        <v>2</v>
      </c>
      <c r="GU403" s="31">
        <v>2</v>
      </c>
      <c r="GW403" s="31">
        <v>2</v>
      </c>
      <c r="GY403" s="31">
        <v>2</v>
      </c>
      <c r="HA403" s="31">
        <v>2</v>
      </c>
      <c r="HB403" s="31" t="s">
        <v>355</v>
      </c>
      <c r="HM403" s="31">
        <v>2</v>
      </c>
      <c r="HP403" s="31">
        <v>2</v>
      </c>
      <c r="HQ403" s="31">
        <v>2</v>
      </c>
      <c r="HR403" s="31">
        <v>2</v>
      </c>
      <c r="HS403" s="31">
        <v>2</v>
      </c>
      <c r="HT403" s="31">
        <v>2</v>
      </c>
      <c r="HU403" s="31">
        <v>2</v>
      </c>
      <c r="HV403" s="31">
        <v>2</v>
      </c>
      <c r="HZ403" s="31">
        <v>2</v>
      </c>
      <c r="IA403" s="31">
        <v>2</v>
      </c>
      <c r="IB403" s="31">
        <v>2</v>
      </c>
      <c r="IC403" s="31">
        <v>2</v>
      </c>
      <c r="ID403" s="31">
        <v>2</v>
      </c>
      <c r="IE403" s="31">
        <v>2</v>
      </c>
      <c r="IF403" s="31">
        <v>2</v>
      </c>
      <c r="IJ403" s="31">
        <v>2</v>
      </c>
      <c r="IK403" s="31">
        <v>2</v>
      </c>
      <c r="IL403" s="31">
        <v>2</v>
      </c>
      <c r="IM403" s="31">
        <v>2</v>
      </c>
      <c r="IN403" s="31">
        <v>2</v>
      </c>
      <c r="IO403" s="31">
        <v>2</v>
      </c>
      <c r="IP403" s="31">
        <v>2</v>
      </c>
      <c r="IT403" s="31">
        <v>1</v>
      </c>
      <c r="IU403" s="31">
        <v>1</v>
      </c>
      <c r="IV403" s="31">
        <v>2</v>
      </c>
      <c r="IW403" s="31">
        <v>2</v>
      </c>
      <c r="IX403" s="31">
        <v>2</v>
      </c>
      <c r="IY403" s="31">
        <v>2</v>
      </c>
      <c r="IZ403" s="31">
        <v>2</v>
      </c>
      <c r="JD403" s="31">
        <v>2</v>
      </c>
      <c r="JE403" s="31">
        <v>2</v>
      </c>
      <c r="JF403" s="31">
        <v>2</v>
      </c>
      <c r="JG403" s="31">
        <v>2</v>
      </c>
      <c r="JH403" s="31">
        <v>2</v>
      </c>
      <c r="JI403" s="31">
        <v>2</v>
      </c>
      <c r="JJ403" s="31">
        <v>2</v>
      </c>
      <c r="JZ403" s="31">
        <v>1</v>
      </c>
      <c r="KC403" s="31">
        <v>1</v>
      </c>
      <c r="LC403" s="31">
        <v>2</v>
      </c>
      <c r="LE403" s="31" t="s">
        <v>360</v>
      </c>
      <c r="LF403" s="31">
        <v>2</v>
      </c>
      <c r="LG403" s="31">
        <v>2</v>
      </c>
      <c r="LH403" s="31">
        <v>2</v>
      </c>
      <c r="LI403" s="31">
        <v>2</v>
      </c>
      <c r="LK403" s="31">
        <v>2</v>
      </c>
      <c r="LM403" s="31">
        <v>2</v>
      </c>
      <c r="LO403" s="31">
        <v>2</v>
      </c>
      <c r="LQ403" s="31">
        <v>2</v>
      </c>
      <c r="LS403" s="31">
        <v>2</v>
      </c>
      <c r="LU403" s="31">
        <v>2</v>
      </c>
      <c r="LW403" s="31">
        <v>2</v>
      </c>
      <c r="LY403" s="31">
        <v>2</v>
      </c>
      <c r="MA403" s="31">
        <v>2</v>
      </c>
      <c r="MC403" s="31">
        <v>2</v>
      </c>
      <c r="ME403" s="31">
        <v>2</v>
      </c>
      <c r="MG403" s="31">
        <v>2</v>
      </c>
      <c r="MI403" s="31">
        <v>2</v>
      </c>
      <c r="MK403" s="31">
        <v>2</v>
      </c>
      <c r="MM403" s="31">
        <v>2</v>
      </c>
      <c r="MO403" s="31">
        <v>2</v>
      </c>
      <c r="MQ403" s="31">
        <v>2</v>
      </c>
      <c r="MS403" s="31">
        <v>2</v>
      </c>
      <c r="MU403" s="31">
        <v>2</v>
      </c>
      <c r="MW403" s="31">
        <v>2</v>
      </c>
      <c r="MY403" s="31" t="s">
        <v>355</v>
      </c>
      <c r="NA403" s="31">
        <v>2</v>
      </c>
      <c r="NC403" s="31">
        <v>2</v>
      </c>
      <c r="NE403" s="31">
        <v>2</v>
      </c>
      <c r="NG403" s="31">
        <v>2</v>
      </c>
      <c r="NI403" s="31">
        <v>2</v>
      </c>
      <c r="NK403" s="31">
        <v>2</v>
      </c>
      <c r="NM403" s="31">
        <v>2</v>
      </c>
      <c r="NO403" s="31">
        <v>2</v>
      </c>
      <c r="NQ403" s="31">
        <v>2</v>
      </c>
      <c r="NS403" s="31">
        <v>2</v>
      </c>
      <c r="NU403" s="31">
        <v>2</v>
      </c>
      <c r="NW403" s="31">
        <v>2</v>
      </c>
      <c r="NY403" s="31">
        <v>2</v>
      </c>
      <c r="OA403" s="31">
        <v>2</v>
      </c>
      <c r="OC403" s="31">
        <v>2</v>
      </c>
      <c r="OE403" s="31">
        <v>2</v>
      </c>
      <c r="OG403" s="31">
        <v>2</v>
      </c>
      <c r="OI403" s="31">
        <v>2</v>
      </c>
      <c r="OK403" s="31">
        <v>2</v>
      </c>
      <c r="OM403" s="31">
        <v>2</v>
      </c>
      <c r="OO403" s="31">
        <v>2</v>
      </c>
      <c r="OQ403" s="31" t="s">
        <v>355</v>
      </c>
      <c r="OS403" s="31">
        <v>2</v>
      </c>
      <c r="OU403" s="31">
        <v>2</v>
      </c>
      <c r="OW403" s="31">
        <v>2</v>
      </c>
      <c r="OY403" s="31">
        <v>2</v>
      </c>
      <c r="PA403" s="31">
        <v>2</v>
      </c>
      <c r="PC403" s="31">
        <v>2</v>
      </c>
      <c r="PE403" s="31">
        <v>2</v>
      </c>
      <c r="PG403" s="31">
        <v>2</v>
      </c>
      <c r="PI403" s="31">
        <v>2</v>
      </c>
      <c r="PK403" s="31">
        <v>2</v>
      </c>
      <c r="PM403" s="31">
        <v>2</v>
      </c>
      <c r="PO403" s="31">
        <v>2</v>
      </c>
      <c r="PQ403" s="31">
        <v>2</v>
      </c>
      <c r="PS403" s="31">
        <v>2</v>
      </c>
      <c r="PU403" s="31">
        <v>2</v>
      </c>
      <c r="PW403" s="31">
        <v>2</v>
      </c>
      <c r="PY403" s="31">
        <v>2</v>
      </c>
      <c r="QA403" s="31">
        <v>2</v>
      </c>
      <c r="QC403" s="31">
        <v>2</v>
      </c>
      <c r="QE403" s="31">
        <v>2</v>
      </c>
      <c r="QG403" s="31">
        <v>2</v>
      </c>
      <c r="QI403" s="31" t="s">
        <v>355</v>
      </c>
      <c r="QK403" s="31">
        <v>1</v>
      </c>
      <c r="QL403" s="31">
        <v>2</v>
      </c>
      <c r="QM403" s="31">
        <v>2</v>
      </c>
      <c r="QN403" s="31">
        <v>2</v>
      </c>
      <c r="QO403" s="31">
        <v>2</v>
      </c>
      <c r="QP403" s="31">
        <v>2</v>
      </c>
      <c r="QQ403" s="31">
        <v>2</v>
      </c>
      <c r="QR403" s="31">
        <v>2</v>
      </c>
      <c r="QS403" s="31">
        <v>2</v>
      </c>
      <c r="QT403" s="31">
        <v>2</v>
      </c>
      <c r="QU403" s="31">
        <v>2</v>
      </c>
      <c r="QV403" s="31">
        <v>2</v>
      </c>
      <c r="QW403" s="31">
        <v>2</v>
      </c>
      <c r="QX403" s="31">
        <v>2</v>
      </c>
      <c r="QY403" s="31">
        <v>2</v>
      </c>
      <c r="QZ403" s="31">
        <v>2</v>
      </c>
      <c r="RA403" s="31">
        <v>2</v>
      </c>
      <c r="RB403" s="31">
        <v>2</v>
      </c>
      <c r="RC403" s="31">
        <v>2</v>
      </c>
      <c r="RD403" s="31">
        <v>2</v>
      </c>
      <c r="RE403" s="31">
        <v>2</v>
      </c>
      <c r="RF403" s="31">
        <v>2</v>
      </c>
      <c r="RG403" s="31">
        <v>2</v>
      </c>
      <c r="RH403" s="31">
        <v>2</v>
      </c>
      <c r="RI403" s="31">
        <v>2</v>
      </c>
      <c r="RJ403" s="31">
        <v>2</v>
      </c>
      <c r="RK403" s="31">
        <v>2</v>
      </c>
      <c r="RL403" s="31">
        <v>2</v>
      </c>
      <c r="RM403" s="31">
        <v>2</v>
      </c>
      <c r="RN403" s="31">
        <v>2</v>
      </c>
      <c r="RO403" s="31">
        <v>2</v>
      </c>
      <c r="RP403" s="31">
        <v>2</v>
      </c>
      <c r="RQ403" s="31">
        <v>2</v>
      </c>
      <c r="RR403" s="31">
        <v>2</v>
      </c>
      <c r="RS403" s="31">
        <v>2</v>
      </c>
      <c r="RT403" s="31" t="s">
        <v>1967</v>
      </c>
      <c r="RU403" s="31" t="s">
        <v>1967</v>
      </c>
      <c r="RX403" s="31">
        <v>4</v>
      </c>
      <c r="RY403" s="31">
        <v>2</v>
      </c>
      <c r="RZ403" s="31">
        <v>2</v>
      </c>
      <c r="SA403" s="31">
        <v>2</v>
      </c>
      <c r="SB403" s="31">
        <v>2</v>
      </c>
      <c r="SC403" s="31">
        <v>2</v>
      </c>
      <c r="SD403" s="31">
        <v>4</v>
      </c>
      <c r="SE403" s="31">
        <v>2</v>
      </c>
      <c r="SF403" s="31">
        <v>2</v>
      </c>
      <c r="SG403" s="31">
        <v>2</v>
      </c>
      <c r="SH403" s="31">
        <v>2</v>
      </c>
      <c r="SI403" s="31">
        <v>2</v>
      </c>
      <c r="SJ403" s="31">
        <v>2</v>
      </c>
      <c r="SK403" s="31">
        <v>2</v>
      </c>
      <c r="SL403" s="31">
        <v>2</v>
      </c>
      <c r="SM403" s="31" t="s">
        <v>1430</v>
      </c>
      <c r="SO403" s="31">
        <v>2</v>
      </c>
      <c r="SP403" s="31">
        <v>2</v>
      </c>
      <c r="SQ403" s="31">
        <v>2</v>
      </c>
      <c r="SR403" s="31">
        <v>1</v>
      </c>
      <c r="SS403" s="31">
        <v>1</v>
      </c>
      <c r="ST403" s="31">
        <v>1</v>
      </c>
      <c r="SU403" s="31">
        <v>1</v>
      </c>
      <c r="SV403" s="31">
        <v>1</v>
      </c>
      <c r="SZ403" s="31">
        <v>2</v>
      </c>
      <c r="TA403" s="31">
        <v>2</v>
      </c>
      <c r="TB403" s="31">
        <v>2</v>
      </c>
      <c r="TC403" s="31">
        <v>2</v>
      </c>
      <c r="TD403" s="31">
        <v>2</v>
      </c>
      <c r="TE403" s="31">
        <v>2</v>
      </c>
      <c r="TF403" s="31">
        <v>2</v>
      </c>
      <c r="TG403" s="31">
        <v>2</v>
      </c>
      <c r="TH403" s="31" t="s">
        <v>1430</v>
      </c>
      <c r="TJ403" s="31" t="s">
        <v>1430</v>
      </c>
      <c r="TQ403" s="31">
        <v>2</v>
      </c>
      <c r="TS403" s="31">
        <v>2</v>
      </c>
      <c r="TT403" s="31">
        <v>2</v>
      </c>
      <c r="TU403" s="31">
        <v>2</v>
      </c>
      <c r="TV403" s="31">
        <v>1</v>
      </c>
      <c r="TW403" s="31">
        <v>1</v>
      </c>
      <c r="TX403" s="31">
        <v>1</v>
      </c>
      <c r="TY403" s="31">
        <v>1</v>
      </c>
      <c r="TZ403" s="31">
        <v>1</v>
      </c>
      <c r="UA403" s="31">
        <v>1</v>
      </c>
    </row>
    <row r="404" spans="1:547" s="31" customFormat="1" ht="13.5" customHeight="1">
      <c r="A404" s="31">
        <f t="shared" si="6"/>
        <v>402</v>
      </c>
      <c r="B404" s="31">
        <v>403</v>
      </c>
      <c r="C404" s="31">
        <v>60</v>
      </c>
      <c r="D404" s="31" t="s">
        <v>1543</v>
      </c>
      <c r="E404" s="31" t="s">
        <v>2033</v>
      </c>
      <c r="H404" s="31">
        <v>42562</v>
      </c>
      <c r="I404" s="31">
        <v>16950</v>
      </c>
      <c r="J404" s="31">
        <v>1</v>
      </c>
      <c r="K404" s="31">
        <v>1</v>
      </c>
      <c r="L404" s="31">
        <v>4</v>
      </c>
      <c r="M404" s="31">
        <v>1</v>
      </c>
      <c r="R404" s="31">
        <v>41852</v>
      </c>
      <c r="S404" s="31">
        <v>41944</v>
      </c>
      <c r="T404" s="31">
        <v>41944</v>
      </c>
      <c r="W404" s="31">
        <v>2</v>
      </c>
      <c r="X404" s="31">
        <v>1</v>
      </c>
      <c r="Y404" s="31">
        <v>2</v>
      </c>
      <c r="Z404" s="31">
        <v>2</v>
      </c>
      <c r="AA404" s="31">
        <v>2</v>
      </c>
      <c r="AB404" s="31">
        <v>2</v>
      </c>
      <c r="AC404" s="31">
        <v>2</v>
      </c>
      <c r="AD404" s="31">
        <v>2</v>
      </c>
      <c r="AE404" s="31">
        <v>1</v>
      </c>
      <c r="AH404" s="31">
        <v>2</v>
      </c>
      <c r="AI404" s="31">
        <v>1</v>
      </c>
      <c r="AJ404" s="31">
        <v>2</v>
      </c>
      <c r="AK404" s="31">
        <v>4</v>
      </c>
      <c r="AL404" s="31">
        <v>2</v>
      </c>
      <c r="AN404" s="31">
        <v>2</v>
      </c>
      <c r="AO404" s="31">
        <v>2</v>
      </c>
      <c r="AP404" s="31">
        <v>1</v>
      </c>
      <c r="AQ404" s="31">
        <v>1</v>
      </c>
      <c r="AR404" s="31">
        <v>1</v>
      </c>
      <c r="AS404" s="31">
        <v>2</v>
      </c>
      <c r="AT404" s="31">
        <v>2</v>
      </c>
      <c r="AU404" s="31">
        <v>2</v>
      </c>
      <c r="AW404" s="31">
        <v>1</v>
      </c>
      <c r="AX404" s="31">
        <v>2</v>
      </c>
      <c r="AY404" s="31">
        <v>2</v>
      </c>
      <c r="AZ404" s="31">
        <v>1</v>
      </c>
      <c r="BA404" s="31">
        <v>1</v>
      </c>
      <c r="BB404" s="31">
        <v>2</v>
      </c>
      <c r="BD404" s="31">
        <v>1</v>
      </c>
      <c r="BE404" s="31">
        <v>2</v>
      </c>
      <c r="BF404" s="31">
        <v>2</v>
      </c>
      <c r="BG404" s="31">
        <v>1</v>
      </c>
      <c r="BH404" s="31">
        <v>1</v>
      </c>
      <c r="BI404" s="31">
        <v>2</v>
      </c>
      <c r="BK404" s="31">
        <v>1</v>
      </c>
      <c r="BL404" s="31">
        <v>2</v>
      </c>
      <c r="BM404" s="31">
        <v>1</v>
      </c>
      <c r="BN404" s="31">
        <v>1</v>
      </c>
      <c r="BO404" s="31">
        <v>2</v>
      </c>
      <c r="BP404" s="31">
        <v>1</v>
      </c>
      <c r="BQ404" s="31">
        <v>1</v>
      </c>
      <c r="BT404" s="31">
        <v>2</v>
      </c>
      <c r="BU404" s="31">
        <v>2</v>
      </c>
      <c r="BV404" s="31">
        <v>2</v>
      </c>
      <c r="BW404" s="31">
        <v>2</v>
      </c>
      <c r="BX404" s="31">
        <v>2</v>
      </c>
      <c r="BY404" s="31">
        <v>1</v>
      </c>
      <c r="BZ404" s="31">
        <v>2</v>
      </c>
      <c r="CA404" s="31">
        <v>2</v>
      </c>
      <c r="CB404" s="31">
        <v>2</v>
      </c>
      <c r="CC404" s="31">
        <v>2</v>
      </c>
      <c r="CD404" s="31">
        <v>1</v>
      </c>
      <c r="CH404" s="31">
        <v>1</v>
      </c>
      <c r="CM404" s="31">
        <v>1</v>
      </c>
      <c r="CN404" s="31">
        <v>4</v>
      </c>
      <c r="CO404" s="31">
        <v>10</v>
      </c>
      <c r="CP404" s="31">
        <v>27</v>
      </c>
      <c r="CQ404" s="31">
        <v>16</v>
      </c>
      <c r="CR404" s="31">
        <v>21</v>
      </c>
      <c r="DA404" s="31">
        <v>1</v>
      </c>
      <c r="DB404" s="31">
        <v>2</v>
      </c>
      <c r="DC404" s="31">
        <v>12</v>
      </c>
      <c r="DD404" s="31">
        <v>4</v>
      </c>
      <c r="DE404" s="31">
        <v>3</v>
      </c>
      <c r="DF404" s="31">
        <v>0</v>
      </c>
      <c r="DG404" s="31">
        <v>1</v>
      </c>
      <c r="DH404" s="31">
        <v>3</v>
      </c>
      <c r="DI404" s="31">
        <v>1</v>
      </c>
      <c r="DJ404" s="31">
        <v>3</v>
      </c>
      <c r="DK404" s="31">
        <v>4</v>
      </c>
      <c r="DL404" s="31">
        <v>4</v>
      </c>
      <c r="DM404" s="31">
        <v>3</v>
      </c>
      <c r="DN404" s="31">
        <v>4</v>
      </c>
      <c r="DO404" s="31">
        <v>3</v>
      </c>
      <c r="DP404" s="31">
        <v>3</v>
      </c>
      <c r="DQ404" s="31">
        <v>2</v>
      </c>
      <c r="DR404" s="31">
        <v>31</v>
      </c>
      <c r="DS404" s="31">
        <v>0.72878521126760498</v>
      </c>
      <c r="EV404" s="31">
        <v>2</v>
      </c>
      <c r="EW404" s="31">
        <v>2</v>
      </c>
      <c r="EX404" s="31">
        <v>2</v>
      </c>
      <c r="EY404" s="31">
        <v>2</v>
      </c>
      <c r="FK404" s="31">
        <v>1</v>
      </c>
      <c r="FL404" s="31">
        <v>2</v>
      </c>
      <c r="FM404" s="31">
        <v>2</v>
      </c>
      <c r="FN404" s="31">
        <v>2</v>
      </c>
      <c r="FO404" s="31">
        <v>2</v>
      </c>
      <c r="FP404" s="31">
        <v>2</v>
      </c>
      <c r="FQ404" s="31">
        <v>2</v>
      </c>
      <c r="FR404" s="31">
        <v>2</v>
      </c>
      <c r="FS404" s="31">
        <v>4</v>
      </c>
      <c r="FT404" s="31">
        <v>2</v>
      </c>
      <c r="FU404" s="31">
        <v>2</v>
      </c>
      <c r="FV404" s="31">
        <v>2</v>
      </c>
      <c r="FW404" s="31">
        <v>1</v>
      </c>
      <c r="FX404" s="31">
        <v>1</v>
      </c>
      <c r="FY404" s="31">
        <v>2</v>
      </c>
      <c r="GA404" s="31">
        <v>2</v>
      </c>
      <c r="GB404" s="31">
        <v>2</v>
      </c>
      <c r="GC404" s="31">
        <v>1</v>
      </c>
      <c r="GD404" s="31">
        <v>1974</v>
      </c>
      <c r="GE404" s="31">
        <v>1</v>
      </c>
      <c r="GF404" s="31">
        <v>1996</v>
      </c>
      <c r="GG404" s="31">
        <v>0.5</v>
      </c>
      <c r="GH404" s="31">
        <v>1</v>
      </c>
      <c r="GJ404" s="31">
        <v>2</v>
      </c>
      <c r="GL404" s="31">
        <v>1</v>
      </c>
      <c r="GM404" s="31">
        <v>41944</v>
      </c>
      <c r="GO404" s="31">
        <v>2</v>
      </c>
      <c r="GQ404" s="31">
        <v>2</v>
      </c>
      <c r="GS404" s="31">
        <v>2</v>
      </c>
      <c r="GU404" s="31">
        <v>2</v>
      </c>
      <c r="GW404" s="31">
        <v>2</v>
      </c>
      <c r="GY404" s="31">
        <v>2</v>
      </c>
      <c r="HA404" s="31">
        <v>1</v>
      </c>
      <c r="HB404" s="31" t="s">
        <v>355</v>
      </c>
      <c r="HM404" s="31">
        <v>2</v>
      </c>
      <c r="HP404" s="31">
        <v>1</v>
      </c>
      <c r="HQ404" s="31">
        <v>1</v>
      </c>
      <c r="HR404" s="31">
        <v>2</v>
      </c>
      <c r="HS404" s="31">
        <v>2</v>
      </c>
      <c r="HT404" s="31">
        <v>2</v>
      </c>
      <c r="HU404" s="31">
        <v>2</v>
      </c>
      <c r="HV404" s="31">
        <v>2</v>
      </c>
      <c r="HW404" s="31" t="s">
        <v>2014</v>
      </c>
      <c r="HZ404" s="31">
        <v>2</v>
      </c>
      <c r="IA404" s="31">
        <v>2</v>
      </c>
      <c r="IB404" s="31">
        <v>2</v>
      </c>
      <c r="IC404" s="31">
        <v>2</v>
      </c>
      <c r="ID404" s="31">
        <v>2</v>
      </c>
      <c r="IE404" s="31">
        <v>2</v>
      </c>
      <c r="IF404" s="31">
        <v>2</v>
      </c>
      <c r="IJ404" s="31">
        <v>2</v>
      </c>
      <c r="IK404" s="31">
        <v>2</v>
      </c>
      <c r="IL404" s="31">
        <v>2</v>
      </c>
      <c r="IM404" s="31">
        <v>2</v>
      </c>
      <c r="IN404" s="31">
        <v>2</v>
      </c>
      <c r="IO404" s="31">
        <v>2</v>
      </c>
      <c r="IP404" s="31">
        <v>2</v>
      </c>
      <c r="IT404" s="31">
        <v>1</v>
      </c>
      <c r="IU404" s="31">
        <v>2</v>
      </c>
      <c r="IV404" s="31">
        <v>2</v>
      </c>
      <c r="IW404" s="31">
        <v>2</v>
      </c>
      <c r="IX404" s="31">
        <v>2</v>
      </c>
      <c r="IY404" s="31">
        <v>2</v>
      </c>
      <c r="IZ404" s="31">
        <v>2</v>
      </c>
      <c r="JA404" s="31" t="s">
        <v>2014</v>
      </c>
      <c r="JD404" s="31">
        <v>1</v>
      </c>
      <c r="JE404" s="31">
        <v>2</v>
      </c>
      <c r="JF404" s="31">
        <v>2</v>
      </c>
      <c r="JG404" s="31">
        <v>2</v>
      </c>
      <c r="JH404" s="31">
        <v>2</v>
      </c>
      <c r="JI404" s="31">
        <v>2</v>
      </c>
      <c r="JJ404" s="31">
        <v>2</v>
      </c>
      <c r="JK404" s="31" t="s">
        <v>2034</v>
      </c>
      <c r="JZ404" s="31">
        <v>2</v>
      </c>
      <c r="KA404" s="31" t="s">
        <v>2035</v>
      </c>
      <c r="KC404" s="31">
        <v>2</v>
      </c>
      <c r="LA404" s="31" t="s">
        <v>1615</v>
      </c>
      <c r="LC404" s="31">
        <v>2</v>
      </c>
      <c r="LE404" s="31" t="s">
        <v>359</v>
      </c>
      <c r="LF404" s="31">
        <v>2</v>
      </c>
      <c r="LG404" s="31">
        <v>2</v>
      </c>
      <c r="LH404" s="31">
        <v>2</v>
      </c>
      <c r="LI404" s="31">
        <v>2</v>
      </c>
      <c r="LK404" s="31">
        <v>2</v>
      </c>
      <c r="LM404" s="31">
        <v>2</v>
      </c>
      <c r="LO404" s="31">
        <v>2</v>
      </c>
      <c r="LQ404" s="31">
        <v>2</v>
      </c>
      <c r="LS404" s="31">
        <v>2</v>
      </c>
      <c r="LU404" s="31">
        <v>2</v>
      </c>
      <c r="LW404" s="31">
        <v>2</v>
      </c>
      <c r="LY404" s="31">
        <v>2</v>
      </c>
      <c r="MA404" s="31">
        <v>2</v>
      </c>
      <c r="MC404" s="31">
        <v>2</v>
      </c>
      <c r="ME404" s="31">
        <v>2</v>
      </c>
      <c r="MG404" s="31">
        <v>2</v>
      </c>
      <c r="MI404" s="31">
        <v>2</v>
      </c>
      <c r="MK404" s="31">
        <v>2</v>
      </c>
      <c r="MM404" s="31">
        <v>2</v>
      </c>
      <c r="MO404" s="31">
        <v>2</v>
      </c>
      <c r="MQ404" s="31">
        <v>2</v>
      </c>
      <c r="MS404" s="31">
        <v>2</v>
      </c>
      <c r="MU404" s="31">
        <v>2</v>
      </c>
      <c r="MW404" s="31">
        <v>2</v>
      </c>
      <c r="MY404" s="31" t="s">
        <v>355</v>
      </c>
      <c r="NA404" s="31">
        <v>2</v>
      </c>
      <c r="NC404" s="31">
        <v>2</v>
      </c>
      <c r="NE404" s="31">
        <v>2</v>
      </c>
      <c r="NG404" s="31">
        <v>2</v>
      </c>
      <c r="NI404" s="31">
        <v>2</v>
      </c>
      <c r="NK404" s="31">
        <v>2</v>
      </c>
      <c r="NM404" s="31">
        <v>2</v>
      </c>
      <c r="NO404" s="31">
        <v>2</v>
      </c>
      <c r="NQ404" s="31">
        <v>2</v>
      </c>
      <c r="NS404" s="31">
        <v>2</v>
      </c>
      <c r="NU404" s="31">
        <v>2</v>
      </c>
      <c r="NW404" s="31">
        <v>2</v>
      </c>
      <c r="NY404" s="31">
        <v>2</v>
      </c>
      <c r="OA404" s="31">
        <v>2</v>
      </c>
      <c r="OC404" s="31">
        <v>2</v>
      </c>
      <c r="OE404" s="31">
        <v>2</v>
      </c>
      <c r="OG404" s="31">
        <v>2</v>
      </c>
      <c r="OI404" s="31">
        <v>2</v>
      </c>
      <c r="OK404" s="31">
        <v>2</v>
      </c>
      <c r="OM404" s="31">
        <v>2</v>
      </c>
      <c r="OO404" s="31">
        <v>2</v>
      </c>
      <c r="OQ404" s="31" t="s">
        <v>355</v>
      </c>
      <c r="OS404" s="31">
        <v>2</v>
      </c>
      <c r="OU404" s="31">
        <v>2</v>
      </c>
      <c r="OW404" s="31">
        <v>2</v>
      </c>
      <c r="OY404" s="31">
        <v>2</v>
      </c>
      <c r="PA404" s="31">
        <v>2</v>
      </c>
      <c r="PC404" s="31">
        <v>2</v>
      </c>
      <c r="PE404" s="31">
        <v>2</v>
      </c>
      <c r="PG404" s="31">
        <v>2</v>
      </c>
      <c r="PI404" s="31">
        <v>2</v>
      </c>
      <c r="PK404" s="31">
        <v>2</v>
      </c>
      <c r="PM404" s="31">
        <v>2</v>
      </c>
      <c r="PO404" s="31">
        <v>2</v>
      </c>
      <c r="PQ404" s="31">
        <v>2</v>
      </c>
      <c r="PS404" s="31">
        <v>2</v>
      </c>
      <c r="PU404" s="31">
        <v>2</v>
      </c>
      <c r="PW404" s="31">
        <v>2</v>
      </c>
      <c r="PY404" s="31">
        <v>2</v>
      </c>
      <c r="QA404" s="31">
        <v>2</v>
      </c>
      <c r="QC404" s="31">
        <v>2</v>
      </c>
      <c r="QE404" s="31">
        <v>2</v>
      </c>
      <c r="QG404" s="31">
        <v>2</v>
      </c>
      <c r="QI404" s="31" t="s">
        <v>355</v>
      </c>
      <c r="QK404" s="31">
        <v>1</v>
      </c>
      <c r="QL404" s="31">
        <v>2</v>
      </c>
      <c r="QM404" s="31">
        <v>2</v>
      </c>
      <c r="QN404" s="31">
        <v>2</v>
      </c>
      <c r="QO404" s="31">
        <v>2</v>
      </c>
      <c r="QP404" s="31">
        <v>2</v>
      </c>
      <c r="QQ404" s="31">
        <v>2</v>
      </c>
      <c r="QR404" s="31">
        <v>2</v>
      </c>
      <c r="QS404" s="31">
        <v>2</v>
      </c>
      <c r="QT404" s="31">
        <v>2</v>
      </c>
      <c r="QU404" s="31">
        <v>2</v>
      </c>
      <c r="QV404" s="31">
        <v>2</v>
      </c>
      <c r="QW404" s="31">
        <v>2</v>
      </c>
      <c r="QX404" s="31">
        <v>2</v>
      </c>
      <c r="QY404" s="31">
        <v>2</v>
      </c>
      <c r="QZ404" s="31">
        <v>2</v>
      </c>
      <c r="RA404" s="31">
        <v>2</v>
      </c>
      <c r="RB404" s="31">
        <v>2</v>
      </c>
      <c r="RC404" s="31">
        <v>2</v>
      </c>
      <c r="RD404" s="31">
        <v>2</v>
      </c>
      <c r="RE404" s="31">
        <v>2</v>
      </c>
      <c r="RF404" s="31">
        <v>2</v>
      </c>
      <c r="RG404" s="31">
        <v>2</v>
      </c>
      <c r="RH404" s="31">
        <v>1</v>
      </c>
      <c r="RI404" s="31">
        <v>2</v>
      </c>
      <c r="RJ404" s="31">
        <v>2</v>
      </c>
      <c r="RK404" s="31">
        <v>2</v>
      </c>
      <c r="RL404" s="31">
        <v>2</v>
      </c>
      <c r="RM404" s="31">
        <v>2</v>
      </c>
      <c r="RN404" s="31">
        <v>2</v>
      </c>
      <c r="RO404" s="31">
        <v>2</v>
      </c>
      <c r="RP404" s="31">
        <v>2</v>
      </c>
      <c r="RQ404" s="31">
        <v>2</v>
      </c>
      <c r="RR404" s="31">
        <v>2</v>
      </c>
      <c r="RS404" s="31">
        <v>2</v>
      </c>
      <c r="RT404" s="31" t="s">
        <v>362</v>
      </c>
      <c r="RU404" s="31" t="s">
        <v>1863</v>
      </c>
      <c r="RX404" s="31">
        <v>4</v>
      </c>
      <c r="RY404" s="31">
        <v>1</v>
      </c>
      <c r="RZ404" s="31">
        <v>2</v>
      </c>
      <c r="SA404" s="31">
        <v>2</v>
      </c>
      <c r="SB404" s="31">
        <v>2</v>
      </c>
      <c r="SC404" s="31">
        <v>2</v>
      </c>
      <c r="SD404" s="31">
        <v>4</v>
      </c>
      <c r="SE404" s="31">
        <v>1</v>
      </c>
      <c r="SF404" s="31">
        <v>2</v>
      </c>
      <c r="SG404" s="31">
        <v>2</v>
      </c>
      <c r="SH404" s="31">
        <v>2</v>
      </c>
      <c r="SI404" s="31">
        <v>2</v>
      </c>
      <c r="SJ404" s="31">
        <v>2</v>
      </c>
      <c r="SK404" s="31">
        <v>2</v>
      </c>
      <c r="SL404" s="31">
        <v>2</v>
      </c>
      <c r="SM404" s="31" t="s">
        <v>1430</v>
      </c>
      <c r="SO404" s="31">
        <v>2</v>
      </c>
      <c r="SP404" s="31">
        <v>2</v>
      </c>
      <c r="SQ404" s="31">
        <v>2</v>
      </c>
      <c r="SR404" s="31">
        <v>2</v>
      </c>
      <c r="SS404" s="31">
        <v>2</v>
      </c>
      <c r="ST404" s="31">
        <v>2</v>
      </c>
      <c r="SU404" s="31">
        <v>2</v>
      </c>
      <c r="SV404" s="31">
        <v>1</v>
      </c>
      <c r="SZ404" s="31">
        <v>2</v>
      </c>
      <c r="TA404" s="31">
        <v>2</v>
      </c>
      <c r="TB404" s="31">
        <v>2</v>
      </c>
      <c r="TC404" s="31">
        <v>2</v>
      </c>
      <c r="TD404" s="31">
        <v>2</v>
      </c>
      <c r="TE404" s="31">
        <v>2</v>
      </c>
      <c r="TF404" s="31">
        <v>2</v>
      </c>
      <c r="TG404" s="31">
        <v>2</v>
      </c>
      <c r="TH404" s="31" t="s">
        <v>1430</v>
      </c>
      <c r="TJ404" s="31" t="s">
        <v>1430</v>
      </c>
      <c r="TQ404" s="31">
        <v>0</v>
      </c>
      <c r="TS404" s="31">
        <v>2</v>
      </c>
      <c r="TT404" s="31">
        <v>2</v>
      </c>
      <c r="TU404" s="31">
        <v>2</v>
      </c>
      <c r="TV404" s="31">
        <v>2</v>
      </c>
      <c r="TW404" s="31">
        <v>2</v>
      </c>
      <c r="TX404" s="31">
        <v>2</v>
      </c>
      <c r="TY404" s="31">
        <v>2</v>
      </c>
      <c r="TZ404" s="31">
        <v>1</v>
      </c>
      <c r="UA404" s="31">
        <v>1</v>
      </c>
    </row>
    <row r="405" spans="1:547" s="31" customFormat="1" ht="13.5" customHeight="1">
      <c r="A405" s="31">
        <f t="shared" si="6"/>
        <v>403</v>
      </c>
      <c r="B405" s="31">
        <v>404</v>
      </c>
      <c r="C405" s="31">
        <v>61</v>
      </c>
      <c r="D405" s="31" t="s">
        <v>1543</v>
      </c>
      <c r="E405" s="31" t="s">
        <v>2036</v>
      </c>
      <c r="H405" s="31">
        <v>42562</v>
      </c>
      <c r="I405" s="31">
        <v>17760</v>
      </c>
      <c r="J405" s="31">
        <v>1</v>
      </c>
      <c r="K405" s="31">
        <v>1</v>
      </c>
      <c r="L405" s="31">
        <v>5</v>
      </c>
      <c r="M405" s="31">
        <v>2</v>
      </c>
      <c r="R405" s="31">
        <v>41699</v>
      </c>
      <c r="S405" s="31">
        <v>41791</v>
      </c>
      <c r="T405" s="31">
        <v>41883</v>
      </c>
      <c r="W405" s="31">
        <v>2</v>
      </c>
      <c r="X405" s="31">
        <v>1</v>
      </c>
      <c r="Y405" s="31">
        <v>2</v>
      </c>
      <c r="Z405" s="31">
        <v>2</v>
      </c>
      <c r="AA405" s="31">
        <v>2</v>
      </c>
      <c r="AB405" s="31">
        <v>2</v>
      </c>
      <c r="AC405" s="31">
        <v>2</v>
      </c>
      <c r="AD405" s="31">
        <v>1</v>
      </c>
      <c r="AE405" s="31">
        <v>1</v>
      </c>
      <c r="AH405" s="31">
        <v>2</v>
      </c>
      <c r="AI405" s="31">
        <v>6</v>
      </c>
      <c r="AJ405" s="31">
        <v>2</v>
      </c>
      <c r="AK405" s="31">
        <v>4</v>
      </c>
      <c r="AL405" s="31">
        <v>2</v>
      </c>
      <c r="AN405" s="31">
        <v>1</v>
      </c>
      <c r="AO405" s="31">
        <v>2</v>
      </c>
      <c r="AP405" s="31">
        <v>1</v>
      </c>
      <c r="AQ405" s="31">
        <v>1</v>
      </c>
      <c r="AR405" s="31">
        <v>1</v>
      </c>
      <c r="AS405" s="31">
        <v>2</v>
      </c>
      <c r="AT405" s="31">
        <v>2</v>
      </c>
      <c r="AU405" s="31">
        <v>2</v>
      </c>
      <c r="AW405" s="31">
        <v>1</v>
      </c>
      <c r="AX405" s="31">
        <v>1</v>
      </c>
      <c r="AY405" s="31">
        <v>1</v>
      </c>
      <c r="AZ405" s="31">
        <v>1</v>
      </c>
      <c r="BA405" s="31">
        <v>2</v>
      </c>
      <c r="BB405" s="31">
        <v>2</v>
      </c>
      <c r="BD405" s="31">
        <v>1</v>
      </c>
      <c r="BE405" s="31">
        <v>2</v>
      </c>
      <c r="BF405" s="31">
        <v>2</v>
      </c>
      <c r="BG405" s="31">
        <v>1</v>
      </c>
      <c r="BH405" s="31">
        <v>2</v>
      </c>
      <c r="BI405" s="31">
        <v>2</v>
      </c>
      <c r="BK405" s="31">
        <v>1</v>
      </c>
      <c r="BL405" s="31">
        <v>2</v>
      </c>
      <c r="BM405" s="31">
        <v>1</v>
      </c>
      <c r="BN405" s="31">
        <v>1</v>
      </c>
      <c r="BO405" s="31">
        <v>1</v>
      </c>
      <c r="BP405" s="31">
        <v>1</v>
      </c>
      <c r="BQ405" s="31">
        <v>1</v>
      </c>
      <c r="BT405" s="31">
        <v>2</v>
      </c>
      <c r="BU405" s="31">
        <v>2</v>
      </c>
      <c r="BV405" s="31">
        <v>2</v>
      </c>
      <c r="BW405" s="31">
        <v>2</v>
      </c>
      <c r="BX405" s="31">
        <v>2</v>
      </c>
      <c r="BY405" s="31">
        <v>1</v>
      </c>
      <c r="BZ405" s="31">
        <v>2</v>
      </c>
      <c r="CA405" s="31">
        <v>2</v>
      </c>
      <c r="CB405" s="31">
        <v>2</v>
      </c>
      <c r="CC405" s="31">
        <v>2</v>
      </c>
      <c r="CD405" s="31">
        <v>1</v>
      </c>
      <c r="CH405" s="31">
        <v>1</v>
      </c>
      <c r="CM405" s="31">
        <v>1</v>
      </c>
      <c r="CN405" s="31">
        <v>6</v>
      </c>
      <c r="CO405" s="31">
        <v>11</v>
      </c>
      <c r="CP405" s="31">
        <v>16</v>
      </c>
      <c r="CQ405" s="31">
        <v>22</v>
      </c>
      <c r="CR405" s="31">
        <v>27</v>
      </c>
      <c r="DA405" s="31">
        <v>1</v>
      </c>
      <c r="DB405" s="31">
        <v>2</v>
      </c>
      <c r="DC405" s="31">
        <v>6</v>
      </c>
      <c r="DD405" s="31">
        <v>4</v>
      </c>
      <c r="DE405" s="31">
        <v>10</v>
      </c>
      <c r="DF405" s="31">
        <v>0</v>
      </c>
      <c r="DG405" s="31">
        <v>0</v>
      </c>
      <c r="DH405" s="31">
        <v>0</v>
      </c>
      <c r="DI405" s="31">
        <v>3</v>
      </c>
      <c r="DJ405" s="31">
        <v>0</v>
      </c>
      <c r="DK405" s="31">
        <v>1</v>
      </c>
      <c r="DL405" s="31">
        <v>1</v>
      </c>
      <c r="DM405" s="31">
        <v>3</v>
      </c>
      <c r="DN405" s="31">
        <v>3</v>
      </c>
      <c r="DO405" s="31">
        <v>0</v>
      </c>
      <c r="DP405" s="31">
        <v>2</v>
      </c>
      <c r="DQ405" s="31">
        <v>0</v>
      </c>
      <c r="DR405" s="31">
        <v>13</v>
      </c>
      <c r="DS405" s="31">
        <v>1.23442931633835</v>
      </c>
      <c r="DT405" s="31">
        <v>40</v>
      </c>
      <c r="DU405" s="31">
        <v>33</v>
      </c>
      <c r="DV405" s="31">
        <v>211</v>
      </c>
      <c r="DW405" s="31" t="s">
        <v>1545</v>
      </c>
      <c r="DX405" s="31">
        <v>4.3</v>
      </c>
      <c r="DY405" s="31">
        <v>3.2</v>
      </c>
      <c r="DZ405" s="31">
        <v>4.8</v>
      </c>
      <c r="EA405" s="31" t="s">
        <v>1558</v>
      </c>
      <c r="EB405" s="31">
        <v>0.53</v>
      </c>
      <c r="EC405" s="31">
        <v>0.5</v>
      </c>
      <c r="ED405" s="31">
        <v>1.1000000000000001</v>
      </c>
      <c r="EE405" s="31" t="s">
        <v>1546</v>
      </c>
      <c r="EV405" s="31">
        <v>2</v>
      </c>
      <c r="EW405" s="31">
        <v>2</v>
      </c>
      <c r="EX405" s="31">
        <v>2</v>
      </c>
      <c r="EY405" s="31">
        <v>2</v>
      </c>
      <c r="FK405" s="31">
        <v>1</v>
      </c>
      <c r="FL405" s="31">
        <v>1</v>
      </c>
      <c r="FM405" s="31">
        <v>1</v>
      </c>
      <c r="FN405" s="31">
        <v>2</v>
      </c>
      <c r="FO405" s="31">
        <v>2</v>
      </c>
      <c r="FP405" s="31">
        <v>2</v>
      </c>
      <c r="FQ405" s="31">
        <v>2</v>
      </c>
      <c r="FR405" s="31">
        <v>2</v>
      </c>
      <c r="FS405" s="31">
        <v>4</v>
      </c>
      <c r="FT405" s="31">
        <v>2</v>
      </c>
      <c r="FU405" s="31">
        <v>2</v>
      </c>
      <c r="FV405" s="31">
        <v>2</v>
      </c>
      <c r="FW405" s="31">
        <v>1</v>
      </c>
      <c r="FX405" s="31">
        <v>1</v>
      </c>
      <c r="FY405" s="31">
        <v>2</v>
      </c>
      <c r="GA405" s="31">
        <v>2</v>
      </c>
      <c r="GB405" s="31">
        <v>2</v>
      </c>
      <c r="GC405" s="31">
        <v>2</v>
      </c>
      <c r="GE405" s="31">
        <v>2</v>
      </c>
      <c r="GH405" s="31">
        <v>1</v>
      </c>
      <c r="GJ405" s="31">
        <v>2</v>
      </c>
      <c r="GL405" s="31">
        <v>1</v>
      </c>
      <c r="GM405" s="31">
        <v>41883</v>
      </c>
      <c r="GO405" s="31">
        <v>2</v>
      </c>
      <c r="GQ405" s="31">
        <v>1</v>
      </c>
      <c r="GR405" s="31" t="s">
        <v>2037</v>
      </c>
      <c r="GS405" s="31">
        <v>2</v>
      </c>
      <c r="GU405" s="31">
        <v>2</v>
      </c>
      <c r="GW405" s="31">
        <v>2</v>
      </c>
      <c r="GY405" s="31">
        <v>2</v>
      </c>
      <c r="HA405" s="31">
        <v>2</v>
      </c>
      <c r="HB405" s="31" t="s">
        <v>355</v>
      </c>
      <c r="HM405" s="31">
        <v>2</v>
      </c>
      <c r="HP405" s="31">
        <v>2</v>
      </c>
      <c r="HQ405" s="31">
        <v>2</v>
      </c>
      <c r="HR405" s="31">
        <v>2</v>
      </c>
      <c r="HS405" s="31">
        <v>2</v>
      </c>
      <c r="HT405" s="31">
        <v>2</v>
      </c>
      <c r="HU405" s="31">
        <v>2</v>
      </c>
      <c r="HV405" s="31">
        <v>2</v>
      </c>
      <c r="HZ405" s="31">
        <v>2</v>
      </c>
      <c r="IA405" s="31">
        <v>2</v>
      </c>
      <c r="IB405" s="31">
        <v>2</v>
      </c>
      <c r="IC405" s="31">
        <v>2</v>
      </c>
      <c r="ID405" s="31">
        <v>2</v>
      </c>
      <c r="IE405" s="31">
        <v>2</v>
      </c>
      <c r="IF405" s="31">
        <v>2</v>
      </c>
      <c r="IJ405" s="31">
        <v>1</v>
      </c>
      <c r="IK405" s="31">
        <v>1</v>
      </c>
      <c r="IL405" s="31">
        <v>2</v>
      </c>
      <c r="IM405" s="31">
        <v>2</v>
      </c>
      <c r="IN405" s="31">
        <v>2</v>
      </c>
      <c r="IO405" s="31">
        <v>2</v>
      </c>
      <c r="IP405" s="31">
        <v>2</v>
      </c>
      <c r="IT405" s="31">
        <v>2</v>
      </c>
      <c r="IU405" s="31">
        <v>2</v>
      </c>
      <c r="IV405" s="31">
        <v>2</v>
      </c>
      <c r="IW405" s="31">
        <v>2</v>
      </c>
      <c r="IX405" s="31">
        <v>2</v>
      </c>
      <c r="IY405" s="31">
        <v>2</v>
      </c>
      <c r="IZ405" s="31">
        <v>2</v>
      </c>
      <c r="JD405" s="31">
        <v>2</v>
      </c>
      <c r="JE405" s="31">
        <v>2</v>
      </c>
      <c r="JF405" s="31">
        <v>2</v>
      </c>
      <c r="JG405" s="31">
        <v>2</v>
      </c>
      <c r="JH405" s="31">
        <v>2</v>
      </c>
      <c r="JI405" s="31">
        <v>2</v>
      </c>
      <c r="JJ405" s="31">
        <v>2</v>
      </c>
      <c r="JQ405" s="31" t="s">
        <v>2038</v>
      </c>
      <c r="JZ405" s="31">
        <v>2</v>
      </c>
      <c r="KA405" s="31" t="s">
        <v>1642</v>
      </c>
      <c r="KB405" s="31">
        <v>88</v>
      </c>
      <c r="KC405" s="31">
        <v>2</v>
      </c>
      <c r="KD405" s="31" t="s">
        <v>2038</v>
      </c>
      <c r="KE405" s="31">
        <v>75</v>
      </c>
      <c r="LC405" s="31">
        <v>2</v>
      </c>
      <c r="LE405" s="31" t="s">
        <v>1824</v>
      </c>
      <c r="LF405" s="31">
        <v>2</v>
      </c>
      <c r="LG405" s="31">
        <v>2</v>
      </c>
      <c r="LH405" s="31">
        <v>2</v>
      </c>
      <c r="LI405" s="31">
        <v>2</v>
      </c>
      <c r="LK405" s="31">
        <v>2</v>
      </c>
      <c r="LM405" s="31">
        <v>2</v>
      </c>
      <c r="LO405" s="31">
        <v>2</v>
      </c>
      <c r="LQ405" s="31">
        <v>2</v>
      </c>
      <c r="LS405" s="31">
        <v>2</v>
      </c>
      <c r="LU405" s="31">
        <v>2</v>
      </c>
      <c r="LW405" s="31">
        <v>2</v>
      </c>
      <c r="LY405" s="31">
        <v>2</v>
      </c>
      <c r="MA405" s="31">
        <v>2</v>
      </c>
      <c r="MC405" s="31">
        <v>2</v>
      </c>
      <c r="ME405" s="31">
        <v>2</v>
      </c>
      <c r="MG405" s="31">
        <v>2</v>
      </c>
      <c r="MI405" s="31">
        <v>2</v>
      </c>
      <c r="MK405" s="31">
        <v>2</v>
      </c>
      <c r="MM405" s="31">
        <v>2</v>
      </c>
      <c r="MO405" s="31">
        <v>2</v>
      </c>
      <c r="MQ405" s="31">
        <v>2</v>
      </c>
      <c r="MS405" s="31">
        <v>2</v>
      </c>
      <c r="MU405" s="31">
        <v>2</v>
      </c>
      <c r="MW405" s="31">
        <v>2</v>
      </c>
      <c r="MY405" s="31" t="s">
        <v>355</v>
      </c>
      <c r="NA405" s="31">
        <v>2</v>
      </c>
      <c r="NC405" s="31">
        <v>2</v>
      </c>
      <c r="NE405" s="31">
        <v>2</v>
      </c>
      <c r="NG405" s="31">
        <v>2</v>
      </c>
      <c r="NI405" s="31">
        <v>2</v>
      </c>
      <c r="NK405" s="31">
        <v>2</v>
      </c>
      <c r="NM405" s="31">
        <v>2</v>
      </c>
      <c r="NO405" s="31">
        <v>2</v>
      </c>
      <c r="NQ405" s="31">
        <v>2</v>
      </c>
      <c r="NS405" s="31">
        <v>2</v>
      </c>
      <c r="NU405" s="31">
        <v>2</v>
      </c>
      <c r="NW405" s="31">
        <v>2</v>
      </c>
      <c r="NY405" s="31">
        <v>2</v>
      </c>
      <c r="OA405" s="31">
        <v>2</v>
      </c>
      <c r="OC405" s="31">
        <v>2</v>
      </c>
      <c r="OE405" s="31">
        <v>2</v>
      </c>
      <c r="OG405" s="31">
        <v>2</v>
      </c>
      <c r="OI405" s="31">
        <v>2</v>
      </c>
      <c r="OK405" s="31">
        <v>2</v>
      </c>
      <c r="OM405" s="31">
        <v>2</v>
      </c>
      <c r="OO405" s="31">
        <v>2</v>
      </c>
      <c r="OQ405" s="31" t="s">
        <v>355</v>
      </c>
      <c r="OS405" s="31">
        <v>2</v>
      </c>
      <c r="OU405" s="31">
        <v>2</v>
      </c>
      <c r="OW405" s="31">
        <v>2</v>
      </c>
      <c r="OY405" s="31">
        <v>2</v>
      </c>
      <c r="PA405" s="31">
        <v>2</v>
      </c>
      <c r="PC405" s="31">
        <v>2</v>
      </c>
      <c r="PE405" s="31">
        <v>2</v>
      </c>
      <c r="PG405" s="31">
        <v>2</v>
      </c>
      <c r="PI405" s="31">
        <v>2</v>
      </c>
      <c r="PK405" s="31">
        <v>2</v>
      </c>
      <c r="PM405" s="31">
        <v>2</v>
      </c>
      <c r="PO405" s="31">
        <v>2</v>
      </c>
      <c r="PQ405" s="31">
        <v>2</v>
      </c>
      <c r="PS405" s="31">
        <v>2</v>
      </c>
      <c r="PU405" s="31">
        <v>2</v>
      </c>
      <c r="PW405" s="31">
        <v>2</v>
      </c>
      <c r="PY405" s="31">
        <v>2</v>
      </c>
      <c r="QA405" s="31">
        <v>2</v>
      </c>
      <c r="QC405" s="31">
        <v>2</v>
      </c>
      <c r="QE405" s="31">
        <v>2</v>
      </c>
      <c r="QG405" s="31">
        <v>2</v>
      </c>
      <c r="QI405" s="31" t="s">
        <v>355</v>
      </c>
      <c r="QK405" s="31">
        <v>1</v>
      </c>
      <c r="QL405" s="31">
        <v>2</v>
      </c>
      <c r="QM405" s="31">
        <v>2</v>
      </c>
      <c r="QN405" s="31">
        <v>2</v>
      </c>
      <c r="QO405" s="31">
        <v>2</v>
      </c>
      <c r="QP405" s="31">
        <v>2</v>
      </c>
      <c r="QQ405" s="31">
        <v>2</v>
      </c>
      <c r="QR405" s="31">
        <v>2</v>
      </c>
      <c r="QS405" s="31">
        <v>2</v>
      </c>
      <c r="QT405" s="31">
        <v>2</v>
      </c>
      <c r="QU405" s="31">
        <v>2</v>
      </c>
      <c r="QV405" s="31">
        <v>2</v>
      </c>
      <c r="QW405" s="31">
        <v>2</v>
      </c>
      <c r="QX405" s="31">
        <v>2</v>
      </c>
      <c r="QY405" s="31">
        <v>2</v>
      </c>
      <c r="QZ405" s="31">
        <v>2</v>
      </c>
      <c r="RA405" s="31">
        <v>2</v>
      </c>
      <c r="RB405" s="31">
        <v>2</v>
      </c>
      <c r="RC405" s="31">
        <v>2</v>
      </c>
      <c r="RD405" s="31">
        <v>2</v>
      </c>
      <c r="RE405" s="31">
        <v>2</v>
      </c>
      <c r="RF405" s="31">
        <v>2</v>
      </c>
      <c r="RG405" s="31">
        <v>2</v>
      </c>
      <c r="RH405" s="31">
        <v>2</v>
      </c>
      <c r="RI405" s="31">
        <v>2</v>
      </c>
      <c r="RJ405" s="31">
        <v>2</v>
      </c>
      <c r="RK405" s="31">
        <v>2</v>
      </c>
      <c r="RL405" s="31">
        <v>2</v>
      </c>
      <c r="RM405" s="31">
        <v>2</v>
      </c>
      <c r="RN405" s="31">
        <v>2</v>
      </c>
      <c r="RO405" s="31">
        <v>2</v>
      </c>
      <c r="RP405" s="31">
        <v>2</v>
      </c>
      <c r="RQ405" s="31">
        <v>2</v>
      </c>
      <c r="RR405" s="31">
        <v>2</v>
      </c>
      <c r="RS405" s="31">
        <v>2</v>
      </c>
      <c r="RT405" s="31" t="s">
        <v>1796</v>
      </c>
      <c r="RU405" s="31" t="s">
        <v>1669</v>
      </c>
      <c r="RX405" s="31">
        <v>5</v>
      </c>
      <c r="RY405" s="31">
        <v>2</v>
      </c>
      <c r="RZ405" s="31">
        <v>2</v>
      </c>
      <c r="SA405" s="31">
        <v>2</v>
      </c>
      <c r="SB405" s="31">
        <v>2</v>
      </c>
      <c r="SC405" s="31">
        <v>2</v>
      </c>
      <c r="SD405" s="31">
        <v>5</v>
      </c>
      <c r="SE405" s="31">
        <v>2</v>
      </c>
      <c r="SF405" s="31">
        <v>2</v>
      </c>
      <c r="SG405" s="31">
        <v>2</v>
      </c>
      <c r="SH405" s="31">
        <v>2</v>
      </c>
      <c r="SI405" s="31">
        <v>2</v>
      </c>
      <c r="SJ405" s="31">
        <v>2</v>
      </c>
      <c r="SK405" s="31">
        <v>2</v>
      </c>
      <c r="SL405" s="31">
        <v>2</v>
      </c>
      <c r="SM405" s="31" t="s">
        <v>1655</v>
      </c>
      <c r="SO405" s="31">
        <v>2</v>
      </c>
      <c r="SP405" s="31">
        <v>2</v>
      </c>
      <c r="SQ405" s="31">
        <v>2</v>
      </c>
      <c r="SR405" s="31">
        <v>2</v>
      </c>
      <c r="SS405" s="31">
        <v>2</v>
      </c>
      <c r="ST405" s="31">
        <v>2</v>
      </c>
      <c r="SU405" s="31">
        <v>2</v>
      </c>
      <c r="SV405" s="31">
        <v>2</v>
      </c>
      <c r="SW405" s="31" t="s">
        <v>1577</v>
      </c>
      <c r="SX405" s="31">
        <v>3</v>
      </c>
      <c r="SZ405" s="31">
        <v>2</v>
      </c>
      <c r="TA405" s="31">
        <v>2</v>
      </c>
      <c r="TB405" s="31">
        <v>2</v>
      </c>
      <c r="TC405" s="31">
        <v>2</v>
      </c>
      <c r="TD405" s="31">
        <v>2</v>
      </c>
      <c r="TE405" s="31">
        <v>2</v>
      </c>
      <c r="TF405" s="31">
        <v>2</v>
      </c>
      <c r="TG405" s="31">
        <v>1</v>
      </c>
      <c r="TH405" s="31" t="s">
        <v>1577</v>
      </c>
      <c r="TJ405" s="31" t="s">
        <v>1655</v>
      </c>
      <c r="TK405" s="31" t="s">
        <v>1577</v>
      </c>
      <c r="TQ405" s="31">
        <v>3</v>
      </c>
      <c r="TS405" s="31">
        <v>2</v>
      </c>
      <c r="TT405" s="31">
        <v>2</v>
      </c>
      <c r="TU405" s="31">
        <v>2</v>
      </c>
      <c r="TV405" s="31">
        <v>2</v>
      </c>
      <c r="TW405" s="31">
        <v>2</v>
      </c>
      <c r="TX405" s="31">
        <v>2</v>
      </c>
      <c r="TY405" s="31">
        <v>2</v>
      </c>
      <c r="TZ405" s="31">
        <v>1</v>
      </c>
      <c r="UA405" s="31">
        <v>1</v>
      </c>
    </row>
    <row r="406" spans="1:547" s="31" customFormat="1" ht="13.5" customHeight="1">
      <c r="A406" s="31">
        <f t="shared" si="6"/>
        <v>404</v>
      </c>
      <c r="B406" s="31">
        <v>405</v>
      </c>
      <c r="C406" s="31">
        <v>1</v>
      </c>
      <c r="D406" s="31" t="s">
        <v>3124</v>
      </c>
      <c r="E406" s="31" t="s">
        <v>3125</v>
      </c>
      <c r="H406" s="31">
        <v>42248</v>
      </c>
      <c r="I406" s="31">
        <v>21898</v>
      </c>
      <c r="J406" s="31">
        <v>2</v>
      </c>
      <c r="K406" s="31">
        <v>1</v>
      </c>
      <c r="L406" s="31">
        <v>4</v>
      </c>
      <c r="M406" s="31">
        <v>1</v>
      </c>
      <c r="N406" s="31">
        <v>2</v>
      </c>
      <c r="O406" s="31">
        <v>1</v>
      </c>
      <c r="P406" s="31">
        <v>2</v>
      </c>
      <c r="Q406" s="31">
        <v>2</v>
      </c>
      <c r="R406" s="31">
        <v>41821</v>
      </c>
      <c r="S406" s="31">
        <v>42036</v>
      </c>
      <c r="T406" s="31">
        <v>42036</v>
      </c>
      <c r="W406" s="31">
        <v>1</v>
      </c>
      <c r="X406" s="31">
        <v>2</v>
      </c>
      <c r="Y406" s="31">
        <v>2</v>
      </c>
      <c r="Z406" s="31">
        <v>2</v>
      </c>
      <c r="AA406" s="31">
        <v>2</v>
      </c>
      <c r="AB406" s="31">
        <v>2</v>
      </c>
      <c r="AC406" s="31">
        <v>2</v>
      </c>
      <c r="AD406" s="31">
        <v>2</v>
      </c>
      <c r="AE406" s="31">
        <v>3</v>
      </c>
      <c r="AF406" s="31">
        <v>2</v>
      </c>
      <c r="AG406" s="31">
        <v>1</v>
      </c>
      <c r="AH406" s="31">
        <v>2</v>
      </c>
      <c r="AI406" s="31">
        <v>6</v>
      </c>
      <c r="AJ406" s="31">
        <v>2</v>
      </c>
      <c r="AK406" s="31">
        <v>4</v>
      </c>
      <c r="AL406" s="31">
        <v>2</v>
      </c>
      <c r="AM406" s="31">
        <v>1</v>
      </c>
      <c r="AN406" s="31">
        <v>2</v>
      </c>
      <c r="AO406" s="31">
        <v>2</v>
      </c>
      <c r="AP406" s="31">
        <v>1</v>
      </c>
      <c r="AQ406" s="31">
        <v>2</v>
      </c>
      <c r="AR406" s="31">
        <v>2</v>
      </c>
      <c r="AS406" s="31">
        <v>2</v>
      </c>
      <c r="AT406" s="31">
        <v>2</v>
      </c>
      <c r="AU406" s="31">
        <v>2</v>
      </c>
      <c r="AV406" s="31">
        <v>1</v>
      </c>
      <c r="AW406" s="31">
        <v>1</v>
      </c>
      <c r="AX406" s="31">
        <v>2</v>
      </c>
      <c r="AY406" s="31">
        <v>2</v>
      </c>
      <c r="AZ406" s="31">
        <v>2</v>
      </c>
      <c r="BA406" s="31">
        <v>2</v>
      </c>
      <c r="BB406" s="31">
        <v>2</v>
      </c>
      <c r="BC406" s="31">
        <v>1</v>
      </c>
      <c r="BD406" s="31">
        <v>1</v>
      </c>
      <c r="BE406" s="31">
        <v>2</v>
      </c>
      <c r="BF406" s="31">
        <v>2</v>
      </c>
      <c r="BG406" s="31">
        <v>2</v>
      </c>
      <c r="BH406" s="31">
        <v>1</v>
      </c>
      <c r="BI406" s="31">
        <v>2</v>
      </c>
      <c r="BJ406" s="31">
        <v>2</v>
      </c>
      <c r="BK406" s="31">
        <v>2</v>
      </c>
      <c r="BL406" s="31">
        <v>2</v>
      </c>
      <c r="BM406" s="31">
        <v>2</v>
      </c>
      <c r="BN406" s="31">
        <v>2</v>
      </c>
      <c r="BO406" s="31">
        <v>2</v>
      </c>
      <c r="BP406" s="31">
        <v>2</v>
      </c>
      <c r="BQ406" s="31">
        <v>4</v>
      </c>
      <c r="BT406" s="31">
        <v>2</v>
      </c>
      <c r="BU406" s="31">
        <v>2</v>
      </c>
      <c r="BV406" s="31">
        <v>2</v>
      </c>
      <c r="BW406" s="31">
        <v>2</v>
      </c>
      <c r="BX406" s="31">
        <v>2</v>
      </c>
      <c r="BY406" s="31">
        <v>1</v>
      </c>
      <c r="BZ406" s="31">
        <v>2</v>
      </c>
      <c r="CA406" s="31">
        <v>2</v>
      </c>
      <c r="CB406" s="31">
        <v>2</v>
      </c>
      <c r="CD406" s="31">
        <v>1</v>
      </c>
      <c r="CH406" s="31">
        <v>1</v>
      </c>
      <c r="CM406" s="31">
        <v>17</v>
      </c>
      <c r="CN406" s="31">
        <v>23</v>
      </c>
      <c r="CO406" s="31">
        <v>6</v>
      </c>
      <c r="CZ406" s="31">
        <v>1</v>
      </c>
      <c r="DA406" s="31">
        <v>4</v>
      </c>
      <c r="DB406" s="31">
        <v>2</v>
      </c>
      <c r="DC406" s="31">
        <v>6</v>
      </c>
      <c r="DE406" s="31">
        <v>7</v>
      </c>
      <c r="DF406" s="31">
        <v>4</v>
      </c>
      <c r="DG406" s="31">
        <v>4</v>
      </c>
      <c r="DH406" s="31">
        <v>4</v>
      </c>
      <c r="DI406" s="31">
        <v>4</v>
      </c>
      <c r="DJ406" s="31">
        <v>4</v>
      </c>
      <c r="DK406" s="31">
        <v>4</v>
      </c>
      <c r="DL406" s="31">
        <v>4</v>
      </c>
      <c r="DM406" s="31">
        <v>3</v>
      </c>
      <c r="DN406" s="31">
        <v>4</v>
      </c>
      <c r="DO406" s="31">
        <v>4</v>
      </c>
      <c r="DP406" s="31">
        <v>4</v>
      </c>
      <c r="DQ406" s="31">
        <v>4</v>
      </c>
      <c r="DR406" s="31">
        <v>47</v>
      </c>
      <c r="DS406" s="31">
        <v>7.1282201405152207E-2</v>
      </c>
      <c r="DT406" s="31">
        <v>408</v>
      </c>
      <c r="DU406" s="31">
        <v>39</v>
      </c>
      <c r="DV406" s="31">
        <v>308</v>
      </c>
      <c r="DW406" s="31" t="s">
        <v>2136</v>
      </c>
      <c r="EB406" s="31">
        <v>0.9</v>
      </c>
      <c r="EC406" s="31">
        <v>0.5</v>
      </c>
      <c r="ED406" s="31">
        <v>1.1000000000000001</v>
      </c>
      <c r="EE406" s="31" t="s">
        <v>2123</v>
      </c>
      <c r="EF406" s="31">
        <v>184</v>
      </c>
      <c r="EG406" s="31">
        <v>120</v>
      </c>
      <c r="EH406" s="31">
        <v>200</v>
      </c>
      <c r="EI406" s="31" t="s">
        <v>2123</v>
      </c>
      <c r="EJ406" s="31">
        <v>40</v>
      </c>
      <c r="EM406" s="31" t="s">
        <v>2123</v>
      </c>
      <c r="EN406" s="31">
        <v>121</v>
      </c>
      <c r="EQ406" s="31" t="s">
        <v>2123</v>
      </c>
      <c r="ER406" s="31">
        <v>117</v>
      </c>
      <c r="ES406" s="31">
        <v>50</v>
      </c>
      <c r="ET406" s="31">
        <v>150</v>
      </c>
      <c r="EU406" s="31" t="s">
        <v>2123</v>
      </c>
      <c r="EV406" s="31">
        <v>2</v>
      </c>
      <c r="EW406" s="31">
        <v>2</v>
      </c>
      <c r="EX406" s="31">
        <v>2</v>
      </c>
      <c r="EY406" s="31">
        <v>1</v>
      </c>
      <c r="FD406" s="31">
        <v>101</v>
      </c>
      <c r="FK406" s="31">
        <v>2</v>
      </c>
      <c r="FL406" s="31">
        <v>2</v>
      </c>
      <c r="FM406" s="31">
        <v>1</v>
      </c>
      <c r="FN406" s="31">
        <v>2</v>
      </c>
      <c r="FO406" s="31">
        <v>2</v>
      </c>
      <c r="FP406" s="31">
        <v>2</v>
      </c>
      <c r="FQ406" s="31">
        <v>2</v>
      </c>
      <c r="FR406" s="31">
        <v>2</v>
      </c>
      <c r="FS406" s="31">
        <v>4</v>
      </c>
      <c r="FT406" s="31">
        <v>2</v>
      </c>
      <c r="FU406" s="31">
        <v>2</v>
      </c>
      <c r="FV406" s="31">
        <v>2</v>
      </c>
      <c r="FW406" s="31">
        <v>1</v>
      </c>
      <c r="FX406" s="31">
        <v>1</v>
      </c>
      <c r="FY406" s="31">
        <v>2</v>
      </c>
      <c r="GA406" s="31">
        <v>2</v>
      </c>
      <c r="GB406" s="31">
        <v>2</v>
      </c>
      <c r="GC406" s="31">
        <v>2</v>
      </c>
      <c r="GD406" s="31">
        <v>1977</v>
      </c>
      <c r="GE406" s="31">
        <v>1</v>
      </c>
      <c r="GF406" s="31">
        <v>1984</v>
      </c>
      <c r="GG406" s="31">
        <v>1</v>
      </c>
      <c r="GH406" s="31">
        <v>2</v>
      </c>
      <c r="GJ406" s="31">
        <v>2</v>
      </c>
      <c r="GL406" s="31">
        <v>1</v>
      </c>
      <c r="GM406" s="31">
        <v>42156</v>
      </c>
      <c r="GO406" s="31">
        <v>2</v>
      </c>
      <c r="GQ406" s="31">
        <v>2</v>
      </c>
      <c r="GS406" s="31">
        <v>2</v>
      </c>
      <c r="GU406" s="31">
        <v>2</v>
      </c>
      <c r="GW406" s="31">
        <v>2</v>
      </c>
      <c r="HM406" s="31">
        <v>2</v>
      </c>
      <c r="HP406" s="31">
        <v>2</v>
      </c>
      <c r="HQ406" s="31">
        <v>2</v>
      </c>
      <c r="HR406" s="31">
        <v>2</v>
      </c>
      <c r="HS406" s="31">
        <v>2</v>
      </c>
      <c r="HT406" s="31">
        <v>2</v>
      </c>
      <c r="HU406" s="31">
        <v>2</v>
      </c>
      <c r="HV406" s="31">
        <v>2</v>
      </c>
      <c r="HZ406" s="31">
        <v>2</v>
      </c>
      <c r="IA406" s="31">
        <v>2</v>
      </c>
      <c r="IB406" s="31">
        <v>2</v>
      </c>
      <c r="IC406" s="31">
        <v>2</v>
      </c>
      <c r="ID406" s="31">
        <v>2</v>
      </c>
      <c r="IE406" s="31">
        <v>2</v>
      </c>
      <c r="IF406" s="31">
        <v>2</v>
      </c>
      <c r="IJ406" s="31">
        <v>2</v>
      </c>
      <c r="IK406" s="31">
        <v>2</v>
      </c>
      <c r="IL406" s="31">
        <v>2</v>
      </c>
      <c r="IM406" s="31">
        <v>2</v>
      </c>
      <c r="IN406" s="31">
        <v>2</v>
      </c>
      <c r="IO406" s="31">
        <v>2</v>
      </c>
      <c r="IP406" s="31">
        <v>2</v>
      </c>
      <c r="IT406" s="31">
        <v>2</v>
      </c>
      <c r="IU406" s="31">
        <v>2</v>
      </c>
      <c r="IV406" s="31">
        <v>2</v>
      </c>
      <c r="IW406" s="31">
        <v>2</v>
      </c>
      <c r="IX406" s="31">
        <v>2</v>
      </c>
      <c r="IY406" s="31">
        <v>2</v>
      </c>
      <c r="IZ406" s="31">
        <v>2</v>
      </c>
      <c r="JD406" s="31">
        <v>2</v>
      </c>
      <c r="JE406" s="31">
        <v>2</v>
      </c>
      <c r="JF406" s="31">
        <v>2</v>
      </c>
      <c r="JG406" s="31">
        <v>2</v>
      </c>
      <c r="JH406" s="31">
        <v>2</v>
      </c>
      <c r="JI406" s="31">
        <v>2</v>
      </c>
      <c r="JJ406" s="31">
        <v>2</v>
      </c>
      <c r="JN406" s="33" t="s">
        <v>3126</v>
      </c>
      <c r="JZ406" s="31">
        <v>1</v>
      </c>
      <c r="KC406" s="31">
        <v>1</v>
      </c>
      <c r="LC406" s="31">
        <v>2</v>
      </c>
      <c r="LF406" s="31">
        <v>2</v>
      </c>
      <c r="LG406" s="31">
        <v>2</v>
      </c>
      <c r="LH406" s="31">
        <v>1</v>
      </c>
      <c r="LI406" s="31">
        <v>2</v>
      </c>
      <c r="LK406" s="31">
        <v>2</v>
      </c>
      <c r="LM406" s="31">
        <v>2</v>
      </c>
      <c r="LO406" s="31">
        <v>1</v>
      </c>
      <c r="LQ406" s="31">
        <v>2</v>
      </c>
      <c r="LS406" s="31">
        <v>2</v>
      </c>
      <c r="LU406" s="31">
        <v>2</v>
      </c>
      <c r="LW406" s="31">
        <v>2</v>
      </c>
      <c r="LY406" s="31">
        <v>2</v>
      </c>
      <c r="MA406" s="31">
        <v>2</v>
      </c>
      <c r="MC406" s="31">
        <v>2</v>
      </c>
      <c r="ME406" s="31">
        <v>2</v>
      </c>
      <c r="MG406" s="31">
        <v>2</v>
      </c>
      <c r="MI406" s="31">
        <v>2</v>
      </c>
      <c r="MK406" s="31">
        <v>2</v>
      </c>
      <c r="MM406" s="31">
        <v>2</v>
      </c>
      <c r="MO406" s="31">
        <v>2</v>
      </c>
      <c r="MQ406" s="31">
        <v>2</v>
      </c>
      <c r="MS406" s="31">
        <v>2</v>
      </c>
      <c r="MU406" s="31">
        <v>2</v>
      </c>
      <c r="MW406" s="31">
        <v>2</v>
      </c>
      <c r="MY406" s="31" t="s">
        <v>355</v>
      </c>
      <c r="NC406" s="31">
        <v>2</v>
      </c>
      <c r="NE406" s="31">
        <v>2</v>
      </c>
      <c r="NG406" s="31">
        <v>2</v>
      </c>
      <c r="NI406" s="31">
        <v>2</v>
      </c>
      <c r="NK406" s="31">
        <v>2</v>
      </c>
      <c r="NM406" s="31">
        <v>2</v>
      </c>
      <c r="NO406" s="31">
        <v>2</v>
      </c>
      <c r="NQ406" s="31">
        <v>2</v>
      </c>
      <c r="NS406" s="31">
        <v>2</v>
      </c>
      <c r="NU406" s="31">
        <v>2</v>
      </c>
      <c r="NW406" s="31">
        <v>2</v>
      </c>
      <c r="NY406" s="31">
        <v>2</v>
      </c>
      <c r="OA406" s="31">
        <v>2</v>
      </c>
      <c r="OC406" s="31">
        <v>2</v>
      </c>
      <c r="OE406" s="31">
        <v>2</v>
      </c>
      <c r="OG406" s="31">
        <v>2</v>
      </c>
      <c r="OI406" s="31">
        <v>2</v>
      </c>
      <c r="OK406" s="31">
        <v>2</v>
      </c>
      <c r="OM406" s="31">
        <v>2</v>
      </c>
      <c r="OO406" s="31">
        <v>2</v>
      </c>
      <c r="OQ406" s="31" t="s">
        <v>355</v>
      </c>
      <c r="OS406" s="31">
        <v>2</v>
      </c>
      <c r="OU406" s="31">
        <v>2</v>
      </c>
      <c r="OW406" s="31">
        <v>2</v>
      </c>
      <c r="OY406" s="31">
        <v>1</v>
      </c>
      <c r="PA406" s="31">
        <v>2</v>
      </c>
      <c r="PC406" s="31">
        <v>2</v>
      </c>
      <c r="PE406" s="31">
        <v>2</v>
      </c>
      <c r="PG406" s="31">
        <v>2</v>
      </c>
      <c r="PI406" s="31">
        <v>2</v>
      </c>
      <c r="PK406" s="31">
        <v>2</v>
      </c>
      <c r="PM406" s="31">
        <v>2</v>
      </c>
      <c r="PO406" s="31">
        <v>2</v>
      </c>
      <c r="PQ406" s="31">
        <v>2</v>
      </c>
      <c r="PS406" s="31">
        <v>2</v>
      </c>
      <c r="PU406" s="31">
        <v>2</v>
      </c>
      <c r="PW406" s="31">
        <v>2</v>
      </c>
      <c r="PY406" s="31">
        <v>2</v>
      </c>
      <c r="QA406" s="31">
        <v>1</v>
      </c>
      <c r="QC406" s="31">
        <v>2</v>
      </c>
      <c r="QE406" s="31">
        <v>2</v>
      </c>
      <c r="QG406" s="31">
        <v>2</v>
      </c>
      <c r="QI406" s="31" t="s">
        <v>355</v>
      </c>
      <c r="QK406" s="31">
        <v>1</v>
      </c>
      <c r="QL406" s="31">
        <v>2</v>
      </c>
      <c r="QM406" s="31">
        <v>2</v>
      </c>
      <c r="QN406" s="31">
        <v>2</v>
      </c>
      <c r="QO406" s="31">
        <v>2</v>
      </c>
      <c r="QP406" s="31">
        <v>2</v>
      </c>
      <c r="QQ406" s="31">
        <v>2</v>
      </c>
      <c r="QR406" s="31">
        <v>2</v>
      </c>
      <c r="QS406" s="31">
        <v>2</v>
      </c>
      <c r="QT406" s="31">
        <v>2</v>
      </c>
      <c r="QU406" s="31">
        <v>2</v>
      </c>
      <c r="QV406" s="31">
        <v>2</v>
      </c>
      <c r="QW406" s="31">
        <v>2</v>
      </c>
      <c r="QX406" s="31">
        <v>2</v>
      </c>
      <c r="QY406" s="31">
        <v>2</v>
      </c>
      <c r="QZ406" s="31">
        <v>2</v>
      </c>
      <c r="RA406" s="31">
        <v>2</v>
      </c>
      <c r="RB406" s="31">
        <v>2</v>
      </c>
      <c r="RC406" s="31">
        <v>2</v>
      </c>
      <c r="RD406" s="31">
        <v>2</v>
      </c>
      <c r="RE406" s="31">
        <v>2</v>
      </c>
      <c r="RF406" s="31">
        <v>2</v>
      </c>
      <c r="RG406" s="31">
        <v>2</v>
      </c>
      <c r="RH406" s="31">
        <v>2</v>
      </c>
      <c r="RI406" s="31">
        <v>2</v>
      </c>
      <c r="RJ406" s="31">
        <v>2</v>
      </c>
      <c r="RK406" s="31">
        <v>2</v>
      </c>
      <c r="RL406" s="31">
        <v>2</v>
      </c>
      <c r="RM406" s="31">
        <v>2</v>
      </c>
      <c r="RN406" s="31">
        <v>2</v>
      </c>
      <c r="RO406" s="31">
        <v>2</v>
      </c>
      <c r="RP406" s="31">
        <v>2</v>
      </c>
      <c r="RQ406" s="31">
        <v>2</v>
      </c>
      <c r="RR406" s="31">
        <v>2</v>
      </c>
      <c r="RS406" s="31">
        <v>2</v>
      </c>
      <c r="RT406" s="31" t="s">
        <v>3127</v>
      </c>
      <c r="RU406" s="31" t="s">
        <v>3127</v>
      </c>
      <c r="RX406" s="31">
        <v>4</v>
      </c>
      <c r="RY406" s="31">
        <v>2</v>
      </c>
      <c r="RZ406" s="31">
        <v>2</v>
      </c>
      <c r="SA406" s="31">
        <v>2</v>
      </c>
      <c r="SB406" s="31">
        <v>2</v>
      </c>
      <c r="SC406" s="31">
        <v>2</v>
      </c>
      <c r="SD406" s="31">
        <v>4</v>
      </c>
      <c r="SE406" s="31">
        <v>1</v>
      </c>
      <c r="SF406" s="31">
        <v>2</v>
      </c>
      <c r="SG406" s="31">
        <v>2</v>
      </c>
      <c r="SH406" s="31">
        <v>2</v>
      </c>
      <c r="SI406" s="31">
        <v>2</v>
      </c>
      <c r="SJ406" s="31">
        <v>2</v>
      </c>
      <c r="SK406" s="31">
        <v>2</v>
      </c>
      <c r="SL406" s="31">
        <v>2</v>
      </c>
      <c r="SM406" s="31" t="s">
        <v>1430</v>
      </c>
      <c r="SO406" s="31">
        <v>2</v>
      </c>
      <c r="SP406" s="31">
        <v>2</v>
      </c>
      <c r="SQ406" s="31">
        <v>2</v>
      </c>
      <c r="SR406" s="31">
        <v>1</v>
      </c>
      <c r="SS406" s="31">
        <v>1</v>
      </c>
      <c r="ST406" s="31">
        <v>2</v>
      </c>
      <c r="SU406" s="31">
        <v>2</v>
      </c>
      <c r="SV406" s="31">
        <v>1</v>
      </c>
      <c r="SW406" s="31" t="s">
        <v>1430</v>
      </c>
      <c r="SX406" s="31">
        <v>9</v>
      </c>
      <c r="SZ406" s="31">
        <v>2</v>
      </c>
      <c r="TA406" s="31">
        <v>2</v>
      </c>
      <c r="TB406" s="31">
        <v>2</v>
      </c>
      <c r="TC406" s="31">
        <v>1</v>
      </c>
      <c r="TD406" s="31">
        <v>2</v>
      </c>
      <c r="TE406" s="31">
        <v>2</v>
      </c>
      <c r="TF406" s="31">
        <v>2</v>
      </c>
      <c r="TG406" s="31">
        <v>1</v>
      </c>
      <c r="TH406" s="31" t="s">
        <v>1430</v>
      </c>
      <c r="TJ406" s="31">
        <v>42036</v>
      </c>
      <c r="TK406" s="31">
        <v>42248</v>
      </c>
      <c r="TQ406" s="31">
        <v>1</v>
      </c>
      <c r="TS406" s="31">
        <v>2</v>
      </c>
      <c r="TT406" s="31">
        <v>2</v>
      </c>
      <c r="TU406" s="31">
        <v>2</v>
      </c>
      <c r="TV406" s="31">
        <v>2</v>
      </c>
      <c r="TW406" s="31">
        <v>2</v>
      </c>
      <c r="TX406" s="31">
        <v>2</v>
      </c>
      <c r="TY406" s="31">
        <v>2</v>
      </c>
      <c r="TZ406" s="31">
        <v>2</v>
      </c>
      <c r="UA406" s="31">
        <v>1</v>
      </c>
    </row>
    <row r="407" spans="1:547" s="31" customFormat="1" ht="13.5" customHeight="1">
      <c r="A407" s="31">
        <f t="shared" si="6"/>
        <v>405</v>
      </c>
      <c r="B407" s="31">
        <v>406</v>
      </c>
      <c r="C407" s="31">
        <v>2</v>
      </c>
      <c r="D407" s="31" t="s">
        <v>3124</v>
      </c>
      <c r="E407" s="31" t="s">
        <v>3128</v>
      </c>
      <c r="F407" s="31">
        <v>1</v>
      </c>
      <c r="G407" s="31" t="s">
        <v>3129</v>
      </c>
      <c r="H407" s="31">
        <v>42262</v>
      </c>
      <c r="I407" s="31">
        <v>18906</v>
      </c>
      <c r="J407" s="31">
        <v>1</v>
      </c>
      <c r="K407" s="31">
        <v>1</v>
      </c>
      <c r="L407" s="31">
        <v>4</v>
      </c>
      <c r="M407" s="31">
        <v>2</v>
      </c>
      <c r="N407" s="31">
        <v>1</v>
      </c>
      <c r="O407" s="31">
        <v>1</v>
      </c>
      <c r="P407" s="31">
        <v>1</v>
      </c>
      <c r="Q407" s="31">
        <v>1</v>
      </c>
      <c r="R407" s="31">
        <v>41852</v>
      </c>
      <c r="S407" s="31">
        <v>42005</v>
      </c>
      <c r="T407" s="31">
        <v>42248</v>
      </c>
      <c r="W407" s="31">
        <v>1</v>
      </c>
      <c r="X407" s="31">
        <v>2</v>
      </c>
      <c r="Y407" s="31">
        <v>2</v>
      </c>
      <c r="Z407" s="31">
        <v>2</v>
      </c>
      <c r="AA407" s="31">
        <v>2</v>
      </c>
      <c r="AB407" s="31">
        <v>2</v>
      </c>
      <c r="AC407" s="31">
        <v>2</v>
      </c>
      <c r="AD407" s="31">
        <v>2</v>
      </c>
      <c r="AE407" s="31">
        <v>2</v>
      </c>
      <c r="AF407" s="31">
        <v>1</v>
      </c>
      <c r="AG407" s="31">
        <v>1</v>
      </c>
      <c r="AH407" s="31">
        <v>1</v>
      </c>
      <c r="AI407" s="31">
        <v>6</v>
      </c>
      <c r="AJ407" s="31">
        <v>2</v>
      </c>
      <c r="AK407" s="31">
        <v>4</v>
      </c>
      <c r="AL407" s="31">
        <v>2</v>
      </c>
      <c r="AM407" s="31">
        <v>1</v>
      </c>
      <c r="AN407" s="31">
        <v>2</v>
      </c>
      <c r="AO407" s="31">
        <v>2</v>
      </c>
      <c r="AP407" s="31">
        <v>2</v>
      </c>
      <c r="AQ407" s="31">
        <v>2</v>
      </c>
      <c r="AR407" s="31">
        <v>1</v>
      </c>
      <c r="AS407" s="31">
        <v>2</v>
      </c>
      <c r="AT407" s="31">
        <v>2</v>
      </c>
      <c r="AU407" s="31">
        <v>2</v>
      </c>
      <c r="AV407" s="31">
        <v>1</v>
      </c>
      <c r="AW407" s="31">
        <v>1</v>
      </c>
      <c r="AX407" s="31">
        <v>2</v>
      </c>
      <c r="AY407" s="31">
        <v>2</v>
      </c>
      <c r="AZ407" s="31">
        <v>1</v>
      </c>
      <c r="BA407" s="31">
        <v>1</v>
      </c>
      <c r="BB407" s="31">
        <v>2</v>
      </c>
      <c r="BC407" s="31">
        <v>1</v>
      </c>
      <c r="BD407" s="31">
        <v>1</v>
      </c>
      <c r="BE407" s="31">
        <v>2</v>
      </c>
      <c r="BF407" s="31">
        <v>2</v>
      </c>
      <c r="BG407" s="31">
        <v>1</v>
      </c>
      <c r="BH407" s="31">
        <v>1</v>
      </c>
      <c r="BI407" s="31">
        <v>2</v>
      </c>
      <c r="BJ407" s="31">
        <v>1</v>
      </c>
      <c r="BK407" s="31">
        <v>2</v>
      </c>
      <c r="BL407" s="31">
        <v>2</v>
      </c>
      <c r="BM407" s="31">
        <v>2</v>
      </c>
      <c r="BN407" s="31">
        <v>2</v>
      </c>
      <c r="BO407" s="31">
        <v>2</v>
      </c>
      <c r="BP407" s="31">
        <v>1</v>
      </c>
      <c r="BQ407" s="31">
        <v>1</v>
      </c>
      <c r="BT407" s="31">
        <v>2</v>
      </c>
      <c r="BU407" s="31">
        <v>2</v>
      </c>
      <c r="BV407" s="31">
        <v>2</v>
      </c>
      <c r="BW407" s="31">
        <v>2</v>
      </c>
      <c r="BX407" s="31">
        <v>2</v>
      </c>
      <c r="BY407" s="31">
        <v>1</v>
      </c>
      <c r="BZ407" s="31">
        <v>2</v>
      </c>
      <c r="CA407" s="31">
        <v>2</v>
      </c>
      <c r="CB407" s="31">
        <v>2</v>
      </c>
      <c r="CD407" s="31">
        <v>1</v>
      </c>
      <c r="CH407" s="31">
        <v>1</v>
      </c>
      <c r="CM407" s="31">
        <v>11</v>
      </c>
      <c r="CN407" s="31">
        <v>23</v>
      </c>
      <c r="CO407" s="31">
        <v>2</v>
      </c>
      <c r="DA407" s="31">
        <v>2</v>
      </c>
      <c r="DB407" s="31">
        <v>4</v>
      </c>
      <c r="DC407" s="31">
        <v>9</v>
      </c>
      <c r="DD407" s="31">
        <v>1</v>
      </c>
      <c r="DE407" s="31">
        <v>3</v>
      </c>
      <c r="DF407" s="31">
        <v>3</v>
      </c>
      <c r="DG407" s="31">
        <v>3</v>
      </c>
      <c r="DH407" s="31">
        <v>3</v>
      </c>
      <c r="DI407" s="31">
        <v>3</v>
      </c>
      <c r="DJ407" s="31">
        <v>3</v>
      </c>
      <c r="DK407" s="31">
        <v>3</v>
      </c>
      <c r="DL407" s="31">
        <v>2</v>
      </c>
      <c r="DM407" s="31">
        <v>2</v>
      </c>
      <c r="DN407" s="31">
        <v>2</v>
      </c>
      <c r="DO407" s="31">
        <v>4</v>
      </c>
      <c r="DP407" s="31">
        <v>3</v>
      </c>
      <c r="DQ407" s="31">
        <v>4</v>
      </c>
      <c r="DR407" s="31">
        <v>35</v>
      </c>
      <c r="DS407" s="31">
        <v>0.96509146341463403</v>
      </c>
      <c r="DT407" s="31">
        <v>74</v>
      </c>
      <c r="DU407" s="31">
        <v>39</v>
      </c>
      <c r="DV407" s="31">
        <v>308</v>
      </c>
      <c r="DW407" s="31" t="s">
        <v>2136</v>
      </c>
      <c r="DX407" s="31">
        <v>61.1</v>
      </c>
      <c r="EB407" s="31">
        <v>0.56999999999999895</v>
      </c>
      <c r="EC407" s="31">
        <v>0.5</v>
      </c>
      <c r="ED407" s="31">
        <v>1.1000000000000001</v>
      </c>
      <c r="EE407" s="31" t="s">
        <v>2123</v>
      </c>
      <c r="EF407" s="31">
        <v>227</v>
      </c>
      <c r="EG407" s="31">
        <v>120</v>
      </c>
      <c r="EH407" s="31">
        <v>200</v>
      </c>
      <c r="EI407" s="31" t="s">
        <v>2123</v>
      </c>
      <c r="EJ407" s="31">
        <v>87</v>
      </c>
      <c r="EM407" s="31" t="s">
        <v>2123</v>
      </c>
      <c r="EN407" s="31">
        <v>109</v>
      </c>
      <c r="EQ407" s="31" t="s">
        <v>2123</v>
      </c>
      <c r="ER407" s="31">
        <v>154</v>
      </c>
      <c r="ES407" s="31">
        <v>50</v>
      </c>
      <c r="ET407" s="31">
        <v>150</v>
      </c>
      <c r="EU407" s="31" t="s">
        <v>2123</v>
      </c>
      <c r="EV407" s="31">
        <v>2</v>
      </c>
      <c r="EW407" s="31">
        <v>2</v>
      </c>
      <c r="EX407" s="31">
        <v>2</v>
      </c>
      <c r="EY407" s="31">
        <v>1</v>
      </c>
      <c r="EZ407" s="31">
        <v>1</v>
      </c>
      <c r="FA407" s="31">
        <v>1</v>
      </c>
      <c r="FK407" s="31">
        <v>1</v>
      </c>
      <c r="FL407" s="31">
        <v>2</v>
      </c>
      <c r="FM407" s="31">
        <v>1</v>
      </c>
      <c r="FN407" s="31">
        <v>2</v>
      </c>
      <c r="FO407" s="31">
        <v>2</v>
      </c>
      <c r="FP407" s="31">
        <v>2</v>
      </c>
      <c r="FQ407" s="31">
        <v>2</v>
      </c>
      <c r="FR407" s="31">
        <v>2</v>
      </c>
      <c r="FS407" s="31">
        <v>4</v>
      </c>
      <c r="FT407" s="31">
        <v>2</v>
      </c>
      <c r="FU407" s="31">
        <v>2</v>
      </c>
      <c r="FV407" s="31">
        <v>2</v>
      </c>
      <c r="FW407" s="31">
        <v>1</v>
      </c>
      <c r="FX407" s="31">
        <v>1</v>
      </c>
      <c r="FY407" s="31">
        <v>2</v>
      </c>
      <c r="GA407" s="31">
        <v>2</v>
      </c>
      <c r="GB407" s="31">
        <v>2</v>
      </c>
      <c r="GC407" s="31">
        <v>2</v>
      </c>
      <c r="GD407" s="31">
        <v>1968</v>
      </c>
      <c r="GE407" s="31">
        <v>1</v>
      </c>
      <c r="GF407" s="31">
        <v>2011</v>
      </c>
      <c r="GH407" s="31">
        <v>2</v>
      </c>
      <c r="GJ407" s="31">
        <v>2</v>
      </c>
      <c r="GL407" s="31">
        <v>1</v>
      </c>
      <c r="GM407" s="31">
        <v>42005</v>
      </c>
      <c r="GO407" s="31">
        <v>2</v>
      </c>
      <c r="GQ407" s="31">
        <v>2</v>
      </c>
      <c r="GS407" s="31">
        <v>2</v>
      </c>
      <c r="GU407" s="31">
        <v>2</v>
      </c>
      <c r="GW407" s="31">
        <v>2</v>
      </c>
      <c r="HM407" s="31">
        <v>2</v>
      </c>
      <c r="HP407" s="31">
        <v>2</v>
      </c>
      <c r="HQ407" s="31">
        <v>2</v>
      </c>
      <c r="HR407" s="31">
        <v>2</v>
      </c>
      <c r="HS407" s="31">
        <v>2</v>
      </c>
      <c r="HT407" s="31">
        <v>2</v>
      </c>
      <c r="HU407" s="31">
        <v>2</v>
      </c>
      <c r="HV407" s="31">
        <v>2</v>
      </c>
      <c r="HZ407" s="31">
        <v>2</v>
      </c>
      <c r="IA407" s="31">
        <v>2</v>
      </c>
      <c r="IB407" s="31">
        <v>2</v>
      </c>
      <c r="IC407" s="31">
        <v>2</v>
      </c>
      <c r="ID407" s="31">
        <v>2</v>
      </c>
      <c r="IE407" s="31">
        <v>2</v>
      </c>
      <c r="IF407" s="31">
        <v>2</v>
      </c>
      <c r="IJ407" s="31">
        <v>2</v>
      </c>
      <c r="IK407" s="31">
        <v>2</v>
      </c>
      <c r="IL407" s="31">
        <v>2</v>
      </c>
      <c r="IM407" s="31">
        <v>2</v>
      </c>
      <c r="IN407" s="31">
        <v>2</v>
      </c>
      <c r="IO407" s="31">
        <v>2</v>
      </c>
      <c r="IP407" s="31">
        <v>2</v>
      </c>
      <c r="IT407" s="31">
        <v>2</v>
      </c>
      <c r="IU407" s="31">
        <v>2</v>
      </c>
      <c r="IV407" s="31">
        <v>2</v>
      </c>
      <c r="IW407" s="31">
        <v>2</v>
      </c>
      <c r="IX407" s="31">
        <v>2</v>
      </c>
      <c r="IY407" s="31">
        <v>2</v>
      </c>
      <c r="IZ407" s="31">
        <v>2</v>
      </c>
      <c r="JD407" s="31">
        <v>2</v>
      </c>
      <c r="JE407" s="31">
        <v>2</v>
      </c>
      <c r="JF407" s="31">
        <v>2</v>
      </c>
      <c r="JG407" s="31">
        <v>2</v>
      </c>
      <c r="JH407" s="31">
        <v>2</v>
      </c>
      <c r="JI407" s="31">
        <v>2</v>
      </c>
      <c r="JJ407" s="31">
        <v>2</v>
      </c>
      <c r="JN407" s="31" t="s">
        <v>2515</v>
      </c>
      <c r="JO407" s="31" t="s">
        <v>366</v>
      </c>
      <c r="JQ407" s="31" t="s">
        <v>377</v>
      </c>
      <c r="JT407" s="31" t="s">
        <v>1436</v>
      </c>
      <c r="JU407" s="31" t="s">
        <v>1436</v>
      </c>
      <c r="JZ407" s="31">
        <v>2</v>
      </c>
      <c r="KA407" s="31" t="s">
        <v>1777</v>
      </c>
      <c r="KB407" s="31">
        <v>70</v>
      </c>
      <c r="KC407" s="31">
        <v>2</v>
      </c>
      <c r="KD407" s="31" t="s">
        <v>377</v>
      </c>
      <c r="KE407" s="31">
        <v>76</v>
      </c>
      <c r="LA407" s="31" t="s">
        <v>360</v>
      </c>
      <c r="LB407" s="31" t="s">
        <v>359</v>
      </c>
      <c r="LC407" s="31">
        <v>2</v>
      </c>
      <c r="LE407" s="31" t="s">
        <v>365</v>
      </c>
      <c r="LF407" s="31">
        <v>2</v>
      </c>
      <c r="LG407" s="31">
        <v>2</v>
      </c>
      <c r="LH407" s="31">
        <v>1</v>
      </c>
      <c r="LI407" s="31">
        <v>2</v>
      </c>
      <c r="LK407" s="31">
        <v>2</v>
      </c>
      <c r="LM407" s="31">
        <v>2</v>
      </c>
      <c r="LO407" s="31">
        <v>2</v>
      </c>
      <c r="LQ407" s="31">
        <v>2</v>
      </c>
      <c r="LS407" s="31">
        <v>2</v>
      </c>
      <c r="LU407" s="31">
        <v>2</v>
      </c>
      <c r="LW407" s="31">
        <v>2</v>
      </c>
      <c r="LY407" s="31">
        <v>2</v>
      </c>
      <c r="MA407" s="31">
        <v>2</v>
      </c>
      <c r="MC407" s="31">
        <v>2</v>
      </c>
      <c r="ME407" s="31">
        <v>2</v>
      </c>
      <c r="MG407" s="31">
        <v>2</v>
      </c>
      <c r="MI407" s="31">
        <v>2</v>
      </c>
      <c r="MK407" s="31">
        <v>2</v>
      </c>
      <c r="MM407" s="31">
        <v>2</v>
      </c>
      <c r="MO407" s="31">
        <v>2</v>
      </c>
      <c r="MQ407" s="31">
        <v>2</v>
      </c>
      <c r="MS407" s="31">
        <v>2</v>
      </c>
      <c r="MU407" s="31">
        <v>2</v>
      </c>
      <c r="MW407" s="31">
        <v>2</v>
      </c>
      <c r="MY407" s="31" t="s">
        <v>356</v>
      </c>
      <c r="NC407" s="31">
        <v>2</v>
      </c>
      <c r="NE407" s="31">
        <v>2</v>
      </c>
      <c r="NG407" s="31">
        <v>2</v>
      </c>
      <c r="NI407" s="31">
        <v>2</v>
      </c>
      <c r="NK407" s="31">
        <v>2</v>
      </c>
      <c r="NM407" s="31">
        <v>2</v>
      </c>
      <c r="NO407" s="31">
        <v>2</v>
      </c>
      <c r="NQ407" s="31">
        <v>2</v>
      </c>
      <c r="NS407" s="31">
        <v>2</v>
      </c>
      <c r="NU407" s="31">
        <v>2</v>
      </c>
      <c r="NW407" s="31">
        <v>2</v>
      </c>
      <c r="NY407" s="31">
        <v>2</v>
      </c>
      <c r="OA407" s="31">
        <v>2</v>
      </c>
      <c r="OC407" s="31">
        <v>2</v>
      </c>
      <c r="OE407" s="31">
        <v>2</v>
      </c>
      <c r="OG407" s="31">
        <v>2</v>
      </c>
      <c r="OI407" s="31">
        <v>2</v>
      </c>
      <c r="OK407" s="31">
        <v>2</v>
      </c>
      <c r="OM407" s="31">
        <v>2</v>
      </c>
      <c r="OO407" s="31">
        <v>2</v>
      </c>
      <c r="OQ407" s="31" t="s">
        <v>355</v>
      </c>
      <c r="OS407" s="31">
        <v>2</v>
      </c>
      <c r="OU407" s="31">
        <v>2</v>
      </c>
      <c r="OW407" s="31">
        <v>2</v>
      </c>
      <c r="OY407" s="31">
        <v>1</v>
      </c>
      <c r="OZ407" s="31">
        <v>10</v>
      </c>
      <c r="PA407" s="31">
        <v>2</v>
      </c>
      <c r="PC407" s="31">
        <v>2</v>
      </c>
      <c r="PE407" s="31">
        <v>2</v>
      </c>
      <c r="PG407" s="31">
        <v>2</v>
      </c>
      <c r="PI407" s="31">
        <v>2</v>
      </c>
      <c r="PK407" s="31">
        <v>2</v>
      </c>
      <c r="PM407" s="31">
        <v>2</v>
      </c>
      <c r="PO407" s="31">
        <v>2</v>
      </c>
      <c r="PQ407" s="31">
        <v>2</v>
      </c>
      <c r="PS407" s="31">
        <v>2</v>
      </c>
      <c r="PU407" s="31">
        <v>2</v>
      </c>
      <c r="PW407" s="31">
        <v>2</v>
      </c>
      <c r="PY407" s="31">
        <v>2</v>
      </c>
      <c r="QA407" s="31">
        <v>2</v>
      </c>
      <c r="QC407" s="31">
        <v>2</v>
      </c>
      <c r="QE407" s="31">
        <v>2</v>
      </c>
      <c r="QG407" s="31">
        <v>2</v>
      </c>
      <c r="QI407" s="31" t="s">
        <v>355</v>
      </c>
      <c r="QK407" s="31">
        <v>1</v>
      </c>
      <c r="QL407" s="31">
        <v>2</v>
      </c>
      <c r="QM407" s="31">
        <v>2</v>
      </c>
      <c r="QN407" s="31">
        <v>2</v>
      </c>
      <c r="QO407" s="31">
        <v>2</v>
      </c>
      <c r="QP407" s="31">
        <v>2</v>
      </c>
      <c r="QQ407" s="31">
        <v>2</v>
      </c>
      <c r="QR407" s="31">
        <v>2</v>
      </c>
      <c r="QS407" s="31">
        <v>2</v>
      </c>
      <c r="QT407" s="31">
        <v>2</v>
      </c>
      <c r="QU407" s="31">
        <v>2</v>
      </c>
      <c r="QV407" s="31">
        <v>2</v>
      </c>
      <c r="QW407" s="31">
        <v>2</v>
      </c>
      <c r="QX407" s="31">
        <v>2</v>
      </c>
      <c r="QY407" s="31">
        <v>2</v>
      </c>
      <c r="QZ407" s="31">
        <v>1</v>
      </c>
      <c r="RA407" s="31">
        <v>2</v>
      </c>
      <c r="RB407" s="31">
        <v>1</v>
      </c>
      <c r="RC407" s="31">
        <v>2</v>
      </c>
      <c r="RD407" s="31">
        <v>2</v>
      </c>
      <c r="RE407" s="31">
        <v>2</v>
      </c>
      <c r="RF407" s="31">
        <v>2</v>
      </c>
      <c r="RG407" s="31">
        <v>2</v>
      </c>
      <c r="RH407" s="31">
        <v>2</v>
      </c>
      <c r="RI407" s="31">
        <v>2</v>
      </c>
      <c r="RJ407" s="31">
        <v>2</v>
      </c>
      <c r="RK407" s="31">
        <v>2</v>
      </c>
      <c r="RL407" s="31">
        <v>2</v>
      </c>
      <c r="RM407" s="31">
        <v>2</v>
      </c>
      <c r="RN407" s="31">
        <v>2</v>
      </c>
      <c r="RO407" s="31">
        <v>2</v>
      </c>
      <c r="RP407" s="31">
        <v>2</v>
      </c>
      <c r="RQ407" s="31">
        <v>2</v>
      </c>
      <c r="RR407" s="31">
        <v>2</v>
      </c>
      <c r="RS407" s="31">
        <v>2</v>
      </c>
      <c r="RT407" s="31" t="s">
        <v>3130</v>
      </c>
      <c r="RU407" s="31" t="s">
        <v>3130</v>
      </c>
      <c r="RX407" s="31">
        <v>4</v>
      </c>
      <c r="RY407" s="31">
        <v>2</v>
      </c>
      <c r="RZ407" s="31">
        <v>2</v>
      </c>
      <c r="SA407" s="31">
        <v>2</v>
      </c>
      <c r="SB407" s="31">
        <v>2</v>
      </c>
      <c r="SC407" s="31">
        <v>2</v>
      </c>
      <c r="SD407" s="31">
        <v>4</v>
      </c>
      <c r="SE407" s="31">
        <v>2</v>
      </c>
      <c r="SF407" s="31">
        <v>2</v>
      </c>
      <c r="SG407" s="31">
        <v>2</v>
      </c>
      <c r="SH407" s="31">
        <v>2</v>
      </c>
      <c r="SI407" s="31">
        <v>2</v>
      </c>
      <c r="SJ407" s="31">
        <v>2</v>
      </c>
      <c r="SK407" s="31">
        <v>2</v>
      </c>
      <c r="SL407" s="31">
        <v>2</v>
      </c>
      <c r="SM407" s="31" t="s">
        <v>3131</v>
      </c>
      <c r="SO407" s="31">
        <v>2</v>
      </c>
      <c r="SP407" s="31">
        <v>2</v>
      </c>
      <c r="SQ407" s="31">
        <v>2</v>
      </c>
      <c r="SR407" s="31">
        <v>2</v>
      </c>
      <c r="SS407" s="31">
        <v>2</v>
      </c>
      <c r="ST407" s="31">
        <v>2</v>
      </c>
      <c r="SU407" s="31">
        <v>2</v>
      </c>
      <c r="SV407" s="31">
        <v>1</v>
      </c>
      <c r="SW407" s="31" t="s">
        <v>1430</v>
      </c>
      <c r="SX407" s="31">
        <v>9</v>
      </c>
      <c r="SZ407" s="31">
        <v>2</v>
      </c>
      <c r="TA407" s="31">
        <v>2</v>
      </c>
      <c r="TB407" s="31">
        <v>2</v>
      </c>
      <c r="TC407" s="31">
        <v>1</v>
      </c>
      <c r="TD407" s="31">
        <v>2</v>
      </c>
      <c r="TE407" s="31">
        <v>2</v>
      </c>
      <c r="TF407" s="31">
        <v>2</v>
      </c>
      <c r="TG407" s="31">
        <v>1</v>
      </c>
      <c r="TH407" s="31" t="s">
        <v>1430</v>
      </c>
      <c r="TQ407" s="31">
        <v>8</v>
      </c>
      <c r="TS407" s="31">
        <v>2</v>
      </c>
      <c r="TT407" s="31">
        <v>2</v>
      </c>
      <c r="TU407" s="31">
        <v>2</v>
      </c>
      <c r="TV407" s="31">
        <v>2</v>
      </c>
      <c r="TW407" s="31">
        <v>2</v>
      </c>
      <c r="TX407" s="31">
        <v>2</v>
      </c>
      <c r="TY407" s="31">
        <v>2</v>
      </c>
      <c r="TZ407" s="31">
        <v>2</v>
      </c>
      <c r="UA407" s="31">
        <v>1</v>
      </c>
    </row>
    <row r="408" spans="1:547" s="31" customFormat="1" ht="13.5" customHeight="1">
      <c r="A408" s="31">
        <f t="shared" si="6"/>
        <v>406</v>
      </c>
      <c r="B408" s="31">
        <v>407</v>
      </c>
      <c r="C408" s="31">
        <v>3</v>
      </c>
      <c r="D408" s="31" t="s">
        <v>3124</v>
      </c>
      <c r="E408" s="31" t="s">
        <v>3132</v>
      </c>
      <c r="H408" s="31">
        <v>42265</v>
      </c>
      <c r="I408" s="31">
        <v>19346</v>
      </c>
      <c r="J408" s="31">
        <v>2</v>
      </c>
      <c r="K408" s="31">
        <v>1</v>
      </c>
      <c r="L408" s="31">
        <v>1</v>
      </c>
      <c r="M408" s="31">
        <v>1</v>
      </c>
      <c r="N408" s="31">
        <v>1</v>
      </c>
      <c r="O408" s="31">
        <v>1</v>
      </c>
      <c r="P408" s="31">
        <v>1</v>
      </c>
      <c r="Q408" s="31">
        <v>1</v>
      </c>
      <c r="R408" s="31">
        <v>40725</v>
      </c>
      <c r="S408" s="31">
        <v>40725</v>
      </c>
      <c r="T408" s="31">
        <v>41913</v>
      </c>
      <c r="W408" s="31">
        <v>1</v>
      </c>
      <c r="X408" s="31">
        <v>2</v>
      </c>
      <c r="Y408" s="31">
        <v>2</v>
      </c>
      <c r="Z408" s="31">
        <v>2</v>
      </c>
      <c r="AA408" s="31">
        <v>2</v>
      </c>
      <c r="AB408" s="31">
        <v>2</v>
      </c>
      <c r="AC408" s="31">
        <v>2</v>
      </c>
      <c r="AD408" s="31">
        <v>1</v>
      </c>
      <c r="AE408" s="31">
        <v>3</v>
      </c>
      <c r="AF408" s="31">
        <v>3</v>
      </c>
      <c r="AG408" s="31">
        <v>1</v>
      </c>
      <c r="AH408" s="31">
        <v>2</v>
      </c>
      <c r="AI408" s="31">
        <v>6</v>
      </c>
      <c r="AJ408" s="31">
        <v>2</v>
      </c>
      <c r="AK408" s="31">
        <v>4</v>
      </c>
      <c r="AL408" s="31">
        <v>2</v>
      </c>
      <c r="AM408" s="31">
        <v>1</v>
      </c>
      <c r="AN408" s="31">
        <v>2</v>
      </c>
      <c r="AO408" s="31">
        <v>2</v>
      </c>
      <c r="AP408" s="31">
        <v>2</v>
      </c>
      <c r="AQ408" s="31">
        <v>2</v>
      </c>
      <c r="AR408" s="31">
        <v>1</v>
      </c>
      <c r="AS408" s="31">
        <v>2</v>
      </c>
      <c r="AT408" s="31">
        <v>2</v>
      </c>
      <c r="AU408" s="31">
        <v>2</v>
      </c>
      <c r="AV408" s="31">
        <v>1</v>
      </c>
      <c r="AW408" s="31">
        <v>1</v>
      </c>
      <c r="AX408" s="31">
        <v>2</v>
      </c>
      <c r="AY408" s="31">
        <v>1</v>
      </c>
      <c r="AZ408" s="31">
        <v>1</v>
      </c>
      <c r="BA408" s="31">
        <v>1</v>
      </c>
      <c r="BB408" s="31">
        <v>2</v>
      </c>
      <c r="BC408" s="31">
        <v>1</v>
      </c>
      <c r="BD408" s="31">
        <v>1</v>
      </c>
      <c r="BE408" s="31">
        <v>1</v>
      </c>
      <c r="BF408" s="31">
        <v>1</v>
      </c>
      <c r="BG408" s="31">
        <v>1</v>
      </c>
      <c r="BH408" s="31">
        <v>1</v>
      </c>
      <c r="BI408" s="31">
        <v>2</v>
      </c>
      <c r="BJ408" s="31">
        <v>1</v>
      </c>
      <c r="BK408" s="31">
        <v>2</v>
      </c>
      <c r="BL408" s="31">
        <v>2</v>
      </c>
      <c r="BM408" s="31">
        <v>2</v>
      </c>
      <c r="BN408" s="31">
        <v>2</v>
      </c>
      <c r="BO408" s="31">
        <v>2</v>
      </c>
      <c r="BP408" s="31">
        <v>1</v>
      </c>
      <c r="BQ408" s="31">
        <v>1</v>
      </c>
      <c r="BT408" s="31">
        <v>2</v>
      </c>
      <c r="BU408" s="31">
        <v>2</v>
      </c>
      <c r="BV408" s="31">
        <v>2</v>
      </c>
      <c r="BW408" s="31">
        <v>2</v>
      </c>
      <c r="BX408" s="31">
        <v>2</v>
      </c>
      <c r="BY408" s="31">
        <v>1</v>
      </c>
      <c r="BZ408" s="31">
        <v>2</v>
      </c>
      <c r="CA408" s="31">
        <v>2</v>
      </c>
      <c r="CB408" s="31">
        <v>2</v>
      </c>
      <c r="CD408" s="31">
        <v>1</v>
      </c>
      <c r="CH408" s="31">
        <v>1</v>
      </c>
      <c r="CM408" s="31">
        <v>17</v>
      </c>
      <c r="CN408" s="31">
        <v>23</v>
      </c>
      <c r="CO408" s="31">
        <v>5</v>
      </c>
      <c r="CP408" s="31">
        <v>11</v>
      </c>
      <c r="CQ408" s="31">
        <v>2</v>
      </c>
      <c r="DA408" s="31">
        <v>4</v>
      </c>
      <c r="DB408" s="31">
        <v>2</v>
      </c>
      <c r="DC408" s="31">
        <v>3</v>
      </c>
      <c r="DD408" s="31">
        <v>1</v>
      </c>
      <c r="DE408" s="31">
        <v>12</v>
      </c>
      <c r="DF408" s="31">
        <v>3</v>
      </c>
      <c r="DG408" s="31">
        <v>3</v>
      </c>
      <c r="DH408" s="31">
        <v>3</v>
      </c>
      <c r="DI408" s="31">
        <v>3</v>
      </c>
      <c r="DJ408" s="31">
        <v>2</v>
      </c>
      <c r="DK408" s="31">
        <v>1</v>
      </c>
      <c r="DL408" s="31">
        <v>2</v>
      </c>
      <c r="DM408" s="31">
        <v>1</v>
      </c>
      <c r="DN408" s="31">
        <v>0</v>
      </c>
      <c r="DO408" s="31">
        <v>3</v>
      </c>
      <c r="DP408" s="31">
        <v>4</v>
      </c>
      <c r="DQ408" s="31">
        <v>4</v>
      </c>
      <c r="DR408" s="31">
        <v>29</v>
      </c>
      <c r="DS408" s="31">
        <v>0.375527597402597</v>
      </c>
      <c r="DT408" s="31">
        <v>67</v>
      </c>
      <c r="DW408" s="31" t="s">
        <v>2136</v>
      </c>
      <c r="EB408" s="31">
        <v>0.86</v>
      </c>
      <c r="EE408" s="31" t="s">
        <v>2123</v>
      </c>
      <c r="EI408" s="31" t="s">
        <v>2123</v>
      </c>
      <c r="EJ408" s="31">
        <v>263</v>
      </c>
      <c r="EM408" s="31" t="s">
        <v>2123</v>
      </c>
      <c r="EN408" s="31">
        <v>184</v>
      </c>
      <c r="ER408" s="31">
        <v>67</v>
      </c>
      <c r="EU408" s="31" t="s">
        <v>2123</v>
      </c>
      <c r="EV408" s="31">
        <v>1</v>
      </c>
      <c r="EW408" s="31">
        <v>2</v>
      </c>
      <c r="EX408" s="31">
        <v>2</v>
      </c>
      <c r="EY408" s="31">
        <v>2</v>
      </c>
      <c r="EZ408" s="31">
        <v>1</v>
      </c>
      <c r="FA408" s="31">
        <v>1</v>
      </c>
      <c r="FB408" s="31">
        <v>1</v>
      </c>
      <c r="FC408" s="31">
        <v>1</v>
      </c>
      <c r="FD408" s="31">
        <v>106</v>
      </c>
      <c r="FE408" s="31">
        <v>93</v>
      </c>
      <c r="FK408" s="31">
        <v>2</v>
      </c>
      <c r="FL408" s="31">
        <v>2</v>
      </c>
      <c r="FM408" s="31">
        <v>1</v>
      </c>
      <c r="FN408" s="31">
        <v>2</v>
      </c>
      <c r="FO408" s="31">
        <v>2</v>
      </c>
      <c r="FP408" s="31">
        <v>2</v>
      </c>
      <c r="FQ408" s="31">
        <v>2</v>
      </c>
      <c r="FR408" s="31">
        <v>2</v>
      </c>
      <c r="FS408" s="31">
        <v>4</v>
      </c>
      <c r="FT408" s="31">
        <v>2</v>
      </c>
      <c r="FU408" s="31">
        <v>2</v>
      </c>
      <c r="FV408" s="31">
        <v>2</v>
      </c>
      <c r="FW408" s="31">
        <v>1</v>
      </c>
      <c r="FX408" s="31">
        <v>1</v>
      </c>
      <c r="FY408" s="31">
        <v>2</v>
      </c>
      <c r="GA408" s="31">
        <v>2</v>
      </c>
      <c r="GB408" s="31">
        <v>2</v>
      </c>
      <c r="GC408" s="31">
        <v>2</v>
      </c>
      <c r="GD408" s="31">
        <v>1962</v>
      </c>
      <c r="GE408" s="31">
        <v>1</v>
      </c>
      <c r="GF408" s="31">
        <v>1982</v>
      </c>
      <c r="GG408" s="31">
        <v>1</v>
      </c>
      <c r="GH408" s="31">
        <v>2</v>
      </c>
      <c r="GJ408" s="31">
        <v>2</v>
      </c>
      <c r="GL408" s="31">
        <v>1</v>
      </c>
      <c r="GM408" s="31">
        <v>42264</v>
      </c>
      <c r="GO408" s="31">
        <v>2</v>
      </c>
      <c r="GQ408" s="31">
        <v>2</v>
      </c>
      <c r="GS408" s="31">
        <v>2</v>
      </c>
      <c r="GU408" s="31">
        <v>2</v>
      </c>
      <c r="GW408" s="31">
        <v>2</v>
      </c>
      <c r="HM408" s="31">
        <v>2</v>
      </c>
      <c r="HP408" s="31">
        <v>2</v>
      </c>
      <c r="HQ408" s="31">
        <v>2</v>
      </c>
      <c r="HR408" s="31">
        <v>2</v>
      </c>
      <c r="HS408" s="31">
        <v>2</v>
      </c>
      <c r="HT408" s="31">
        <v>2</v>
      </c>
      <c r="HU408" s="31">
        <v>2</v>
      </c>
      <c r="HV408" s="31">
        <v>2</v>
      </c>
      <c r="HZ408" s="31">
        <v>2</v>
      </c>
      <c r="IA408" s="31">
        <v>2</v>
      </c>
      <c r="IB408" s="31">
        <v>2</v>
      </c>
      <c r="IC408" s="31">
        <v>2</v>
      </c>
      <c r="ID408" s="31">
        <v>2</v>
      </c>
      <c r="IE408" s="31">
        <v>2</v>
      </c>
      <c r="IF408" s="31">
        <v>2</v>
      </c>
      <c r="IJ408" s="31">
        <v>2</v>
      </c>
      <c r="IK408" s="31">
        <v>2</v>
      </c>
      <c r="IL408" s="31">
        <v>2</v>
      </c>
      <c r="IM408" s="31">
        <v>2</v>
      </c>
      <c r="IN408" s="31">
        <v>2</v>
      </c>
      <c r="IO408" s="31">
        <v>2</v>
      </c>
      <c r="IP408" s="31">
        <v>2</v>
      </c>
      <c r="IT408" s="31">
        <v>2</v>
      </c>
      <c r="IU408" s="31">
        <v>2</v>
      </c>
      <c r="IV408" s="31">
        <v>2</v>
      </c>
      <c r="IW408" s="31">
        <v>2</v>
      </c>
      <c r="IX408" s="31">
        <v>2</v>
      </c>
      <c r="IY408" s="31">
        <v>2</v>
      </c>
      <c r="IZ408" s="31">
        <v>2</v>
      </c>
      <c r="JD408" s="31">
        <v>2</v>
      </c>
      <c r="JE408" s="31">
        <v>2</v>
      </c>
      <c r="JF408" s="31">
        <v>2</v>
      </c>
      <c r="JG408" s="31">
        <v>2</v>
      </c>
      <c r="JH408" s="31">
        <v>2</v>
      </c>
      <c r="JI408" s="31">
        <v>2</v>
      </c>
      <c r="JJ408" s="31">
        <v>2</v>
      </c>
      <c r="JN408" s="31" t="s">
        <v>358</v>
      </c>
      <c r="JQ408" s="31" t="s">
        <v>1447</v>
      </c>
      <c r="JR408" s="31" t="s">
        <v>3133</v>
      </c>
      <c r="JZ408" s="31">
        <v>2</v>
      </c>
      <c r="KA408" s="31" t="s">
        <v>358</v>
      </c>
      <c r="KB408" s="31">
        <v>82</v>
      </c>
      <c r="KC408" s="31">
        <v>2</v>
      </c>
      <c r="KD408" s="31" t="s">
        <v>3134</v>
      </c>
      <c r="KE408" s="31">
        <v>67</v>
      </c>
      <c r="LA408" s="31" t="s">
        <v>1629</v>
      </c>
      <c r="LB408" s="31" t="s">
        <v>360</v>
      </c>
      <c r="LC408" s="31">
        <v>2</v>
      </c>
      <c r="LE408" s="31" t="s">
        <v>378</v>
      </c>
      <c r="LF408" s="31">
        <v>2</v>
      </c>
      <c r="LG408" s="31">
        <v>2</v>
      </c>
      <c r="LH408" s="31">
        <v>1</v>
      </c>
      <c r="LI408" s="31">
        <v>2</v>
      </c>
      <c r="LK408" s="31">
        <v>2</v>
      </c>
      <c r="LM408" s="31">
        <v>2</v>
      </c>
      <c r="LO408" s="31">
        <v>1</v>
      </c>
      <c r="LP408" s="31">
        <v>10</v>
      </c>
      <c r="LQ408" s="31">
        <v>2</v>
      </c>
      <c r="LS408" s="31">
        <v>2</v>
      </c>
      <c r="LU408" s="31">
        <v>2</v>
      </c>
      <c r="LW408" s="31">
        <v>2</v>
      </c>
      <c r="LY408" s="31">
        <v>2</v>
      </c>
      <c r="MA408" s="31">
        <v>2</v>
      </c>
      <c r="MC408" s="31">
        <v>2</v>
      </c>
      <c r="ME408" s="31">
        <v>2</v>
      </c>
      <c r="MG408" s="31">
        <v>2</v>
      </c>
      <c r="MI408" s="31">
        <v>2</v>
      </c>
      <c r="MK408" s="31">
        <v>2</v>
      </c>
      <c r="MM408" s="31">
        <v>2</v>
      </c>
      <c r="MO408" s="31">
        <v>2</v>
      </c>
      <c r="MQ408" s="31">
        <v>1</v>
      </c>
      <c r="MR408" s="31">
        <v>10</v>
      </c>
      <c r="MS408" s="31">
        <v>2</v>
      </c>
      <c r="MU408" s="31">
        <v>2</v>
      </c>
      <c r="MW408" s="31">
        <v>2</v>
      </c>
      <c r="MY408" s="31" t="s">
        <v>355</v>
      </c>
      <c r="NC408" s="31">
        <v>2</v>
      </c>
      <c r="NE408" s="31">
        <v>2</v>
      </c>
      <c r="NG408" s="31">
        <v>2</v>
      </c>
      <c r="NI408" s="31">
        <v>2</v>
      </c>
      <c r="NK408" s="31">
        <v>2</v>
      </c>
      <c r="NM408" s="31">
        <v>2</v>
      </c>
      <c r="NO408" s="31">
        <v>2</v>
      </c>
      <c r="NQ408" s="31">
        <v>2</v>
      </c>
      <c r="NS408" s="31">
        <v>2</v>
      </c>
      <c r="NU408" s="31">
        <v>2</v>
      </c>
      <c r="NW408" s="31">
        <v>2</v>
      </c>
      <c r="NY408" s="31">
        <v>2</v>
      </c>
      <c r="OA408" s="31">
        <v>2</v>
      </c>
      <c r="OC408" s="31">
        <v>2</v>
      </c>
      <c r="OE408" s="31">
        <v>2</v>
      </c>
      <c r="OG408" s="31">
        <v>2</v>
      </c>
      <c r="OI408" s="31">
        <v>2</v>
      </c>
      <c r="OK408" s="31">
        <v>2</v>
      </c>
      <c r="OM408" s="31">
        <v>2</v>
      </c>
      <c r="OO408" s="31">
        <v>2</v>
      </c>
      <c r="OQ408" s="31" t="s">
        <v>355</v>
      </c>
      <c r="OS408" s="31">
        <v>2</v>
      </c>
      <c r="OU408" s="31">
        <v>2</v>
      </c>
      <c r="OW408" s="31">
        <v>2</v>
      </c>
      <c r="OY408" s="31">
        <v>2</v>
      </c>
      <c r="PA408" s="31">
        <v>2</v>
      </c>
      <c r="PC408" s="31">
        <v>2</v>
      </c>
      <c r="PE408" s="31">
        <v>2</v>
      </c>
      <c r="PG408" s="31">
        <v>2</v>
      </c>
      <c r="PI408" s="31">
        <v>2</v>
      </c>
      <c r="PK408" s="31">
        <v>2</v>
      </c>
      <c r="PM408" s="31">
        <v>2</v>
      </c>
      <c r="PO408" s="31">
        <v>2</v>
      </c>
      <c r="PQ408" s="31">
        <v>2</v>
      </c>
      <c r="PS408" s="31">
        <v>2</v>
      </c>
      <c r="PU408" s="31">
        <v>2</v>
      </c>
      <c r="PW408" s="31">
        <v>2</v>
      </c>
      <c r="PY408" s="31">
        <v>2</v>
      </c>
      <c r="QA408" s="31">
        <v>1</v>
      </c>
      <c r="QB408" s="31">
        <v>10</v>
      </c>
      <c r="QC408" s="31">
        <v>2</v>
      </c>
      <c r="QE408" s="31">
        <v>2</v>
      </c>
      <c r="QG408" s="31">
        <v>2</v>
      </c>
      <c r="QI408" s="31" t="s">
        <v>355</v>
      </c>
      <c r="QK408" s="31">
        <v>5</v>
      </c>
      <c r="QL408" s="31">
        <v>1</v>
      </c>
      <c r="QM408" s="31">
        <v>1</v>
      </c>
      <c r="QN408" s="31">
        <v>2</v>
      </c>
      <c r="QO408" s="31">
        <v>2</v>
      </c>
      <c r="QP408" s="31">
        <v>2</v>
      </c>
      <c r="QQ408" s="31">
        <v>2</v>
      </c>
      <c r="QR408" s="31">
        <v>2</v>
      </c>
      <c r="QS408" s="31">
        <v>2</v>
      </c>
      <c r="QT408" s="31">
        <v>2</v>
      </c>
      <c r="QU408" s="31">
        <v>2</v>
      </c>
      <c r="QV408" s="31">
        <v>2</v>
      </c>
      <c r="QW408" s="31">
        <v>2</v>
      </c>
      <c r="QX408" s="31">
        <v>2</v>
      </c>
      <c r="QY408" s="31">
        <v>2</v>
      </c>
      <c r="QZ408" s="31">
        <v>2</v>
      </c>
      <c r="RA408" s="31">
        <v>2</v>
      </c>
      <c r="RB408" s="31">
        <v>2</v>
      </c>
      <c r="RC408" s="31">
        <v>2</v>
      </c>
      <c r="RD408" s="31">
        <v>2</v>
      </c>
      <c r="RE408" s="31">
        <v>2</v>
      </c>
      <c r="RF408" s="31">
        <v>2</v>
      </c>
      <c r="RG408" s="31">
        <v>2</v>
      </c>
      <c r="RH408" s="31">
        <v>2</v>
      </c>
      <c r="RI408" s="31">
        <v>2</v>
      </c>
      <c r="RJ408" s="31">
        <v>2</v>
      </c>
      <c r="RK408" s="31">
        <v>2</v>
      </c>
      <c r="RL408" s="31">
        <v>2</v>
      </c>
      <c r="RM408" s="31">
        <v>2</v>
      </c>
      <c r="RN408" s="31">
        <v>2</v>
      </c>
      <c r="RO408" s="31">
        <v>2</v>
      </c>
      <c r="RP408" s="31">
        <v>2</v>
      </c>
      <c r="RQ408" s="31">
        <v>1</v>
      </c>
      <c r="RR408" s="31">
        <v>1</v>
      </c>
      <c r="RS408" s="31">
        <v>2</v>
      </c>
      <c r="RT408" s="31" t="s">
        <v>362</v>
      </c>
      <c r="RU408" s="31" t="s">
        <v>1556</v>
      </c>
      <c r="RV408" s="31" t="s">
        <v>362</v>
      </c>
      <c r="RW408" s="31" t="s">
        <v>1556</v>
      </c>
      <c r="RX408" s="31">
        <v>4</v>
      </c>
      <c r="RY408" s="31">
        <v>2</v>
      </c>
      <c r="RZ408" s="31">
        <v>2</v>
      </c>
      <c r="SA408" s="31">
        <v>2</v>
      </c>
      <c r="SB408" s="31">
        <v>2</v>
      </c>
      <c r="SC408" s="31">
        <v>2</v>
      </c>
      <c r="SD408" s="31">
        <v>4</v>
      </c>
      <c r="SE408" s="31">
        <v>2</v>
      </c>
      <c r="SF408" s="31">
        <v>2</v>
      </c>
      <c r="SG408" s="31">
        <v>2</v>
      </c>
      <c r="SH408" s="31">
        <v>2</v>
      </c>
      <c r="SI408" s="31">
        <v>2</v>
      </c>
      <c r="SJ408" s="31">
        <v>2</v>
      </c>
      <c r="SK408" s="31">
        <v>2</v>
      </c>
      <c r="SL408" s="31">
        <v>2</v>
      </c>
      <c r="SM408" s="31">
        <v>41913</v>
      </c>
      <c r="SO408" s="31">
        <v>2</v>
      </c>
      <c r="SP408" s="31">
        <v>2</v>
      </c>
      <c r="SQ408" s="31">
        <v>2</v>
      </c>
      <c r="SR408" s="31">
        <v>2</v>
      </c>
      <c r="SS408" s="31">
        <v>2</v>
      </c>
      <c r="ST408" s="31">
        <v>2</v>
      </c>
      <c r="SU408" s="31">
        <v>2</v>
      </c>
      <c r="SV408" s="31">
        <v>2</v>
      </c>
      <c r="SZ408" s="31">
        <v>2</v>
      </c>
      <c r="TA408" s="31">
        <v>2</v>
      </c>
      <c r="TB408" s="31">
        <v>2</v>
      </c>
      <c r="TC408" s="31">
        <v>2</v>
      </c>
      <c r="TD408" s="31">
        <v>2</v>
      </c>
      <c r="TE408" s="31">
        <v>2</v>
      </c>
      <c r="TF408" s="31">
        <v>2</v>
      </c>
      <c r="TG408" s="31">
        <v>2</v>
      </c>
      <c r="TQ408" s="31">
        <v>39</v>
      </c>
      <c r="TS408" s="31">
        <v>2</v>
      </c>
      <c r="TT408" s="31">
        <v>2</v>
      </c>
      <c r="TU408" s="31">
        <v>2</v>
      </c>
      <c r="TV408" s="31">
        <v>2</v>
      </c>
      <c r="TW408" s="31">
        <v>2</v>
      </c>
      <c r="TX408" s="31">
        <v>2</v>
      </c>
      <c r="TY408" s="31">
        <v>2</v>
      </c>
      <c r="TZ408" s="31">
        <v>2</v>
      </c>
      <c r="UA408" s="31">
        <v>1</v>
      </c>
    </row>
    <row r="409" spans="1:547" s="31" customFormat="1" ht="13.5" customHeight="1">
      <c r="A409" s="31">
        <f t="shared" si="6"/>
        <v>407</v>
      </c>
      <c r="B409" s="31">
        <v>408</v>
      </c>
      <c r="C409" s="31">
        <v>4</v>
      </c>
      <c r="D409" s="31" t="s">
        <v>3124</v>
      </c>
      <c r="E409" s="31" t="s">
        <v>3135</v>
      </c>
      <c r="F409" s="31">
        <v>1</v>
      </c>
      <c r="G409" s="31" t="s">
        <v>3136</v>
      </c>
      <c r="H409" s="31">
        <v>42262</v>
      </c>
      <c r="I409" s="31">
        <v>19741</v>
      </c>
      <c r="J409" s="31">
        <v>1</v>
      </c>
      <c r="K409" s="31">
        <v>1</v>
      </c>
      <c r="L409" s="31">
        <v>2</v>
      </c>
      <c r="M409" s="31">
        <v>2</v>
      </c>
      <c r="N409" s="31">
        <v>2</v>
      </c>
      <c r="O409" s="31">
        <v>2</v>
      </c>
      <c r="P409" s="31">
        <v>1</v>
      </c>
      <c r="Q409" s="31">
        <v>1</v>
      </c>
      <c r="R409" s="31">
        <v>41518</v>
      </c>
      <c r="S409" s="31">
        <v>41518</v>
      </c>
      <c r="T409" s="31">
        <v>42248</v>
      </c>
      <c r="W409" s="31">
        <v>1</v>
      </c>
      <c r="X409" s="31">
        <v>2</v>
      </c>
      <c r="Y409" s="31">
        <v>2</v>
      </c>
      <c r="Z409" s="31">
        <v>2</v>
      </c>
      <c r="AA409" s="31">
        <v>2</v>
      </c>
      <c r="AB409" s="31">
        <v>2</v>
      </c>
      <c r="AC409" s="31">
        <v>2</v>
      </c>
      <c r="AD409" s="31">
        <v>2</v>
      </c>
      <c r="AE409" s="31">
        <v>3</v>
      </c>
      <c r="AF409" s="31">
        <v>2</v>
      </c>
      <c r="AG409" s="31">
        <v>1</v>
      </c>
      <c r="AH409" s="31">
        <v>2</v>
      </c>
      <c r="AI409" s="31">
        <v>6</v>
      </c>
      <c r="AJ409" s="31">
        <v>2</v>
      </c>
      <c r="AK409" s="31">
        <v>4</v>
      </c>
      <c r="AL409" s="31">
        <v>2</v>
      </c>
      <c r="AM409" s="31">
        <v>1</v>
      </c>
      <c r="AN409" s="31">
        <v>2</v>
      </c>
      <c r="AO409" s="31">
        <v>1</v>
      </c>
      <c r="AP409" s="31">
        <v>1</v>
      </c>
      <c r="AQ409" s="31">
        <v>1</v>
      </c>
      <c r="AR409" s="31">
        <v>1</v>
      </c>
      <c r="AS409" s="31">
        <v>2</v>
      </c>
      <c r="AT409" s="31">
        <v>2</v>
      </c>
      <c r="AU409" s="31">
        <v>2</v>
      </c>
      <c r="AV409" s="31">
        <v>1</v>
      </c>
      <c r="AW409" s="31">
        <v>1</v>
      </c>
      <c r="AX409" s="31">
        <v>2</v>
      </c>
      <c r="AY409" s="31">
        <v>2</v>
      </c>
      <c r="AZ409" s="31">
        <v>2</v>
      </c>
      <c r="BA409" s="31">
        <v>2</v>
      </c>
      <c r="BB409" s="31">
        <v>2</v>
      </c>
      <c r="BC409" s="31">
        <v>1</v>
      </c>
      <c r="BD409" s="31">
        <v>1</v>
      </c>
      <c r="BE409" s="31">
        <v>2</v>
      </c>
      <c r="BF409" s="31">
        <v>2</v>
      </c>
      <c r="BG409" s="31">
        <v>1</v>
      </c>
      <c r="BH409" s="31">
        <v>1</v>
      </c>
      <c r="BI409" s="31">
        <v>2</v>
      </c>
      <c r="BJ409" s="31">
        <v>1</v>
      </c>
      <c r="BK409" s="31">
        <v>1</v>
      </c>
      <c r="BL409" s="31">
        <v>2</v>
      </c>
      <c r="BM409" s="31">
        <v>2</v>
      </c>
      <c r="BN409" s="31">
        <v>2</v>
      </c>
      <c r="BO409" s="31">
        <v>2</v>
      </c>
      <c r="BP409" s="31">
        <v>1</v>
      </c>
      <c r="BQ409" s="31">
        <v>1</v>
      </c>
      <c r="BT409" s="31">
        <v>2</v>
      </c>
      <c r="BU409" s="31">
        <v>2</v>
      </c>
      <c r="BV409" s="31">
        <v>2</v>
      </c>
      <c r="BW409" s="31">
        <v>2</v>
      </c>
      <c r="BX409" s="31">
        <v>2</v>
      </c>
      <c r="BY409" s="31">
        <v>1</v>
      </c>
      <c r="BZ409" s="31">
        <v>2</v>
      </c>
      <c r="CA409" s="31">
        <v>2</v>
      </c>
      <c r="CB409" s="31">
        <v>1</v>
      </c>
      <c r="CD409" s="31">
        <v>1</v>
      </c>
      <c r="CH409" s="31">
        <v>2</v>
      </c>
      <c r="CM409" s="31">
        <v>17</v>
      </c>
      <c r="CN409" s="31">
        <v>19</v>
      </c>
      <c r="CO409" s="31">
        <v>5</v>
      </c>
      <c r="CP409" s="31">
        <v>11</v>
      </c>
      <c r="CQ409" s="31">
        <v>2</v>
      </c>
      <c r="DA409" s="31">
        <v>4</v>
      </c>
      <c r="DB409" s="31">
        <v>2</v>
      </c>
      <c r="DC409" s="31">
        <v>6</v>
      </c>
      <c r="DD409" s="31">
        <v>1</v>
      </c>
      <c r="DE409" s="31">
        <v>9</v>
      </c>
      <c r="DF409" s="31">
        <v>3</v>
      </c>
      <c r="DG409" s="31">
        <v>2</v>
      </c>
      <c r="DH409" s="31">
        <v>3</v>
      </c>
      <c r="DI409" s="31">
        <v>2</v>
      </c>
      <c r="DJ409" s="31">
        <v>2</v>
      </c>
      <c r="DK409" s="31">
        <v>2</v>
      </c>
      <c r="DL409" s="31">
        <v>2</v>
      </c>
      <c r="DM409" s="31">
        <v>1</v>
      </c>
      <c r="DN409" s="31">
        <v>0</v>
      </c>
      <c r="DO409" s="31">
        <v>3</v>
      </c>
      <c r="DP409" s="31">
        <v>3</v>
      </c>
      <c r="DQ409" s="31">
        <v>4</v>
      </c>
      <c r="DR409" s="31">
        <v>27</v>
      </c>
      <c r="DS409" s="31">
        <v>0.85912298387096697</v>
      </c>
      <c r="DT409" s="31">
        <v>60</v>
      </c>
      <c r="DU409" s="31">
        <v>26</v>
      </c>
      <c r="DV409" s="31">
        <v>192</v>
      </c>
      <c r="DW409" s="31" t="s">
        <v>2136</v>
      </c>
      <c r="DX409" s="31">
        <v>58</v>
      </c>
      <c r="DY409" s="31">
        <v>55.8</v>
      </c>
      <c r="DZ409" s="31">
        <v>66.099999999999895</v>
      </c>
      <c r="EA409" s="31" t="s">
        <v>2137</v>
      </c>
      <c r="EB409" s="31">
        <v>0.36</v>
      </c>
      <c r="EE409" s="31" t="s">
        <v>2123</v>
      </c>
      <c r="EF409" s="31">
        <v>285</v>
      </c>
      <c r="EI409" s="31" t="s">
        <v>2123</v>
      </c>
      <c r="EJ409" s="31">
        <v>91</v>
      </c>
      <c r="EM409" s="31" t="s">
        <v>2123</v>
      </c>
      <c r="EN409" s="31">
        <v>182</v>
      </c>
      <c r="ER409" s="31">
        <v>62</v>
      </c>
      <c r="EU409" s="31" t="s">
        <v>2123</v>
      </c>
      <c r="EV409" s="31">
        <v>2</v>
      </c>
      <c r="EW409" s="31">
        <v>2</v>
      </c>
      <c r="EX409" s="31">
        <v>2</v>
      </c>
      <c r="EY409" s="31">
        <v>1</v>
      </c>
      <c r="FK409" s="31">
        <v>1</v>
      </c>
      <c r="FL409" s="31">
        <v>2</v>
      </c>
      <c r="FM409" s="31">
        <v>1</v>
      </c>
      <c r="FN409" s="31">
        <v>2</v>
      </c>
      <c r="FO409" s="31">
        <v>2</v>
      </c>
      <c r="FP409" s="31">
        <v>2</v>
      </c>
      <c r="FQ409" s="31">
        <v>2</v>
      </c>
      <c r="FR409" s="31">
        <v>2</v>
      </c>
      <c r="FS409" s="31">
        <v>4</v>
      </c>
      <c r="FT409" s="31">
        <v>2</v>
      </c>
      <c r="FU409" s="31">
        <v>2</v>
      </c>
      <c r="FV409" s="31">
        <v>2</v>
      </c>
      <c r="FW409" s="31">
        <v>1</v>
      </c>
      <c r="FX409" s="31">
        <v>1</v>
      </c>
      <c r="FY409" s="31">
        <v>2</v>
      </c>
      <c r="GA409" s="31">
        <v>2</v>
      </c>
      <c r="GB409" s="31">
        <v>2</v>
      </c>
      <c r="GC409" s="31">
        <v>2</v>
      </c>
      <c r="GE409" s="31">
        <v>2</v>
      </c>
      <c r="GH409" s="31">
        <v>1</v>
      </c>
      <c r="GJ409" s="31">
        <v>2</v>
      </c>
      <c r="GL409" s="31">
        <v>1</v>
      </c>
      <c r="GO409" s="31">
        <v>2</v>
      </c>
      <c r="GQ409" s="31">
        <v>1</v>
      </c>
      <c r="GS409" s="31">
        <v>2</v>
      </c>
      <c r="GU409" s="31">
        <v>2</v>
      </c>
      <c r="GW409" s="31">
        <v>2</v>
      </c>
      <c r="HM409" s="31">
        <v>2</v>
      </c>
      <c r="HP409" s="31">
        <v>2</v>
      </c>
      <c r="HQ409" s="31">
        <v>2</v>
      </c>
      <c r="HR409" s="31">
        <v>2</v>
      </c>
      <c r="HS409" s="31">
        <v>2</v>
      </c>
      <c r="HT409" s="31">
        <v>2</v>
      </c>
      <c r="HU409" s="31">
        <v>2</v>
      </c>
      <c r="HV409" s="31">
        <v>2</v>
      </c>
      <c r="HZ409" s="31">
        <v>2</v>
      </c>
      <c r="IA409" s="31">
        <v>2</v>
      </c>
      <c r="IB409" s="31">
        <v>2</v>
      </c>
      <c r="IC409" s="31">
        <v>2</v>
      </c>
      <c r="ID409" s="31">
        <v>2</v>
      </c>
      <c r="IE409" s="31">
        <v>2</v>
      </c>
      <c r="IF409" s="31">
        <v>2</v>
      </c>
      <c r="IJ409" s="31">
        <v>2</v>
      </c>
      <c r="IK409" s="31">
        <v>2</v>
      </c>
      <c r="IL409" s="31">
        <v>2</v>
      </c>
      <c r="IM409" s="31">
        <v>2</v>
      </c>
      <c r="IN409" s="31">
        <v>2</v>
      </c>
      <c r="IO409" s="31">
        <v>2</v>
      </c>
      <c r="IP409" s="31">
        <v>2</v>
      </c>
      <c r="IT409" s="31">
        <v>2</v>
      </c>
      <c r="IU409" s="31">
        <v>2</v>
      </c>
      <c r="IV409" s="31">
        <v>2</v>
      </c>
      <c r="IW409" s="31">
        <v>2</v>
      </c>
      <c r="IX409" s="31">
        <v>2</v>
      </c>
      <c r="IY409" s="31">
        <v>2</v>
      </c>
      <c r="IZ409" s="31">
        <v>2</v>
      </c>
      <c r="JD409" s="31">
        <v>2</v>
      </c>
      <c r="JE409" s="31">
        <v>2</v>
      </c>
      <c r="JF409" s="31">
        <v>2</v>
      </c>
      <c r="JG409" s="31">
        <v>2</v>
      </c>
      <c r="JH409" s="31">
        <v>2</v>
      </c>
      <c r="JI409" s="31">
        <v>2</v>
      </c>
      <c r="JJ409" s="31">
        <v>2</v>
      </c>
      <c r="JN409" s="31" t="s">
        <v>2344</v>
      </c>
      <c r="JQ409" s="31" t="s">
        <v>3137</v>
      </c>
      <c r="JZ409" s="31">
        <v>2</v>
      </c>
      <c r="KA409" s="31" t="s">
        <v>2344</v>
      </c>
      <c r="KB409" s="31">
        <v>80</v>
      </c>
      <c r="KC409" s="31">
        <v>2</v>
      </c>
      <c r="KD409" s="31" t="s">
        <v>3137</v>
      </c>
      <c r="KE409" s="31">
        <v>77</v>
      </c>
      <c r="LA409" s="31" t="s">
        <v>373</v>
      </c>
      <c r="LB409" s="31" t="s">
        <v>365</v>
      </c>
      <c r="LC409" s="31">
        <v>2</v>
      </c>
      <c r="LE409" s="31" t="s">
        <v>359</v>
      </c>
      <c r="LF409" s="31">
        <v>2</v>
      </c>
      <c r="LG409" s="31">
        <v>2</v>
      </c>
      <c r="LH409" s="31">
        <v>1</v>
      </c>
      <c r="LI409" s="31">
        <v>2</v>
      </c>
      <c r="LK409" s="31">
        <v>2</v>
      </c>
      <c r="LM409" s="31">
        <v>2</v>
      </c>
      <c r="LO409" s="31">
        <v>2</v>
      </c>
      <c r="LQ409" s="31">
        <v>2</v>
      </c>
      <c r="LS409" s="31">
        <v>2</v>
      </c>
      <c r="LU409" s="31">
        <v>2</v>
      </c>
      <c r="LW409" s="31">
        <v>2</v>
      </c>
      <c r="LY409" s="31">
        <v>2</v>
      </c>
      <c r="MA409" s="31">
        <v>2</v>
      </c>
      <c r="MC409" s="31">
        <v>2</v>
      </c>
      <c r="ME409" s="31">
        <v>2</v>
      </c>
      <c r="MG409" s="31">
        <v>2</v>
      </c>
      <c r="MI409" s="31">
        <v>2</v>
      </c>
      <c r="MK409" s="31">
        <v>2</v>
      </c>
      <c r="MM409" s="31">
        <v>2</v>
      </c>
      <c r="MO409" s="31">
        <v>2</v>
      </c>
      <c r="MQ409" s="31">
        <v>2</v>
      </c>
      <c r="MS409" s="31">
        <v>2</v>
      </c>
      <c r="MU409" s="31">
        <v>2</v>
      </c>
      <c r="MW409" s="31">
        <v>2</v>
      </c>
      <c r="MY409" s="31" t="s">
        <v>355</v>
      </c>
      <c r="NC409" s="31">
        <v>2</v>
      </c>
      <c r="NE409" s="31">
        <v>2</v>
      </c>
      <c r="NG409" s="31">
        <v>2</v>
      </c>
      <c r="NI409" s="31">
        <v>2</v>
      </c>
      <c r="NK409" s="31">
        <v>2</v>
      </c>
      <c r="NM409" s="31">
        <v>2</v>
      </c>
      <c r="NO409" s="31">
        <v>2</v>
      </c>
      <c r="NQ409" s="31">
        <v>2</v>
      </c>
      <c r="NS409" s="31">
        <v>2</v>
      </c>
      <c r="NU409" s="31">
        <v>2</v>
      </c>
      <c r="NW409" s="31">
        <v>2</v>
      </c>
      <c r="NY409" s="31">
        <v>2</v>
      </c>
      <c r="OA409" s="31">
        <v>2</v>
      </c>
      <c r="OC409" s="31">
        <v>2</v>
      </c>
      <c r="OE409" s="31">
        <v>2</v>
      </c>
      <c r="OG409" s="31">
        <v>2</v>
      </c>
      <c r="OI409" s="31">
        <v>2</v>
      </c>
      <c r="OK409" s="31">
        <v>2</v>
      </c>
      <c r="OM409" s="31">
        <v>2</v>
      </c>
      <c r="OO409" s="31">
        <v>2</v>
      </c>
      <c r="OQ409" s="31" t="s">
        <v>355</v>
      </c>
      <c r="OS409" s="31">
        <v>2</v>
      </c>
      <c r="OU409" s="31">
        <v>2</v>
      </c>
      <c r="OW409" s="31">
        <v>2</v>
      </c>
      <c r="OY409" s="31">
        <v>1</v>
      </c>
      <c r="PA409" s="31">
        <v>2</v>
      </c>
      <c r="PC409" s="31">
        <v>2</v>
      </c>
      <c r="PE409" s="31">
        <v>2</v>
      </c>
      <c r="PG409" s="31">
        <v>2</v>
      </c>
      <c r="PI409" s="31">
        <v>2</v>
      </c>
      <c r="PK409" s="31">
        <v>2</v>
      </c>
      <c r="PM409" s="31">
        <v>2</v>
      </c>
      <c r="PO409" s="31">
        <v>2</v>
      </c>
      <c r="PQ409" s="31">
        <v>2</v>
      </c>
      <c r="PS409" s="31">
        <v>2</v>
      </c>
      <c r="PU409" s="31">
        <v>2</v>
      </c>
      <c r="PW409" s="31">
        <v>2</v>
      </c>
      <c r="PY409" s="31">
        <v>2</v>
      </c>
      <c r="QA409" s="31">
        <v>2</v>
      </c>
      <c r="QC409" s="31">
        <v>2</v>
      </c>
      <c r="QE409" s="31">
        <v>2</v>
      </c>
      <c r="QG409" s="31">
        <v>2</v>
      </c>
      <c r="QI409" s="31" t="s">
        <v>355</v>
      </c>
      <c r="QK409" s="31">
        <v>1</v>
      </c>
      <c r="QL409" s="31">
        <v>1</v>
      </c>
      <c r="QM409" s="31">
        <v>2</v>
      </c>
      <c r="QN409" s="31">
        <v>2</v>
      </c>
      <c r="QO409" s="31">
        <v>2</v>
      </c>
      <c r="QP409" s="31">
        <v>2</v>
      </c>
      <c r="QQ409" s="31">
        <v>2</v>
      </c>
      <c r="QR409" s="31">
        <v>2</v>
      </c>
      <c r="QS409" s="31">
        <v>2</v>
      </c>
      <c r="QT409" s="31">
        <v>2</v>
      </c>
      <c r="QU409" s="31">
        <v>2</v>
      </c>
      <c r="QV409" s="31">
        <v>2</v>
      </c>
      <c r="QW409" s="31">
        <v>2</v>
      </c>
      <c r="QX409" s="31">
        <v>2</v>
      </c>
      <c r="QY409" s="31">
        <v>2</v>
      </c>
      <c r="QZ409" s="31">
        <v>2</v>
      </c>
      <c r="RA409" s="31">
        <v>2</v>
      </c>
      <c r="RB409" s="31">
        <v>2</v>
      </c>
      <c r="RC409" s="31">
        <v>2</v>
      </c>
      <c r="RD409" s="31">
        <v>2</v>
      </c>
      <c r="RE409" s="31">
        <v>2</v>
      </c>
      <c r="RF409" s="31">
        <v>2</v>
      </c>
      <c r="RG409" s="31">
        <v>2</v>
      </c>
      <c r="RH409" s="31">
        <v>2</v>
      </c>
      <c r="RI409" s="31">
        <v>2</v>
      </c>
      <c r="RJ409" s="31">
        <v>2</v>
      </c>
      <c r="RK409" s="31">
        <v>2</v>
      </c>
      <c r="RL409" s="31">
        <v>2</v>
      </c>
      <c r="RM409" s="31">
        <v>2</v>
      </c>
      <c r="RN409" s="31">
        <v>2</v>
      </c>
      <c r="RO409" s="31">
        <v>2</v>
      </c>
      <c r="RP409" s="31">
        <v>2</v>
      </c>
      <c r="RQ409" s="31">
        <v>2</v>
      </c>
      <c r="RR409" s="31">
        <v>2</v>
      </c>
      <c r="RS409" s="31">
        <v>2</v>
      </c>
      <c r="RT409" s="31" t="s">
        <v>3138</v>
      </c>
      <c r="RU409" s="31" t="s">
        <v>3138</v>
      </c>
      <c r="RX409" s="31">
        <v>2</v>
      </c>
      <c r="RY409" s="31">
        <v>2</v>
      </c>
      <c r="RZ409" s="31">
        <v>2</v>
      </c>
      <c r="SA409" s="31">
        <v>2</v>
      </c>
      <c r="SB409" s="31">
        <v>2</v>
      </c>
      <c r="SC409" s="31">
        <v>2</v>
      </c>
      <c r="SD409" s="31">
        <v>2</v>
      </c>
      <c r="SE409" s="31">
        <v>2</v>
      </c>
      <c r="SF409" s="31">
        <v>2</v>
      </c>
      <c r="SG409" s="31">
        <v>2</v>
      </c>
      <c r="SH409" s="31">
        <v>2</v>
      </c>
      <c r="SI409" s="31">
        <v>2</v>
      </c>
      <c r="SJ409" s="31">
        <v>2</v>
      </c>
      <c r="SK409" s="31">
        <v>2</v>
      </c>
      <c r="SL409" s="31">
        <v>2</v>
      </c>
      <c r="SM409" s="31" t="s">
        <v>1430</v>
      </c>
      <c r="SO409" s="31">
        <v>2</v>
      </c>
      <c r="SP409" s="31">
        <v>2</v>
      </c>
      <c r="SQ409" s="31">
        <v>2</v>
      </c>
      <c r="SR409" s="31">
        <v>1</v>
      </c>
      <c r="SS409" s="31">
        <v>2</v>
      </c>
      <c r="ST409" s="31">
        <v>2</v>
      </c>
      <c r="SU409" s="31">
        <v>2</v>
      </c>
      <c r="SV409" s="31">
        <v>1</v>
      </c>
      <c r="SW409" s="31" t="s">
        <v>1430</v>
      </c>
      <c r="SX409" s="31">
        <v>6</v>
      </c>
      <c r="SZ409" s="31">
        <v>2</v>
      </c>
      <c r="TA409" s="31">
        <v>2</v>
      </c>
      <c r="TB409" s="31">
        <v>2</v>
      </c>
      <c r="TC409" s="31">
        <v>2</v>
      </c>
      <c r="TD409" s="31">
        <v>2</v>
      </c>
      <c r="TE409" s="31">
        <v>2</v>
      </c>
      <c r="TF409" s="31">
        <v>2</v>
      </c>
      <c r="TG409" s="31">
        <v>2</v>
      </c>
      <c r="TH409" s="31" t="s">
        <v>1430</v>
      </c>
      <c r="TQ409" s="31">
        <v>24</v>
      </c>
      <c r="TS409" s="31">
        <v>2</v>
      </c>
      <c r="TT409" s="31">
        <v>2</v>
      </c>
      <c r="TU409" s="31">
        <v>2</v>
      </c>
      <c r="TV409" s="31">
        <v>2</v>
      </c>
      <c r="TW409" s="31">
        <v>2</v>
      </c>
      <c r="TX409" s="31">
        <v>2</v>
      </c>
      <c r="TY409" s="31">
        <v>2</v>
      </c>
      <c r="TZ409" s="31">
        <v>2</v>
      </c>
      <c r="UA409" s="31">
        <v>1</v>
      </c>
    </row>
    <row r="410" spans="1:547" s="31" customFormat="1" ht="13.5" customHeight="1">
      <c r="A410" s="31">
        <f t="shared" si="6"/>
        <v>408</v>
      </c>
      <c r="B410" s="31">
        <v>409</v>
      </c>
      <c r="C410" s="31">
        <v>5</v>
      </c>
      <c r="D410" s="31" t="s">
        <v>3124</v>
      </c>
      <c r="E410" s="31" t="s">
        <v>3139</v>
      </c>
      <c r="H410" s="31">
        <v>42276</v>
      </c>
      <c r="I410" s="31">
        <v>16807</v>
      </c>
      <c r="J410" s="31">
        <v>1</v>
      </c>
      <c r="K410" s="31">
        <v>1</v>
      </c>
      <c r="L410" s="31">
        <v>3</v>
      </c>
      <c r="M410" s="31">
        <v>2</v>
      </c>
      <c r="N410" s="31">
        <v>3</v>
      </c>
      <c r="O410" s="31">
        <v>2</v>
      </c>
      <c r="P410" s="31">
        <v>1</v>
      </c>
      <c r="Q410" s="31">
        <v>1</v>
      </c>
      <c r="R410" s="31">
        <v>42036</v>
      </c>
      <c r="S410" s="31">
        <v>42125</v>
      </c>
      <c r="T410" s="31">
        <v>42125</v>
      </c>
      <c r="W410" s="31">
        <v>1</v>
      </c>
      <c r="X410" s="31">
        <v>2</v>
      </c>
      <c r="Y410" s="31">
        <v>2</v>
      </c>
      <c r="Z410" s="31">
        <v>2</v>
      </c>
      <c r="AA410" s="31">
        <v>2</v>
      </c>
      <c r="AB410" s="31">
        <v>2</v>
      </c>
      <c r="AC410" s="31">
        <v>2</v>
      </c>
      <c r="AD410" s="31">
        <v>1</v>
      </c>
      <c r="AE410" s="31">
        <v>2</v>
      </c>
      <c r="AF410" s="31">
        <v>1</v>
      </c>
      <c r="AG410" s="31">
        <v>1</v>
      </c>
      <c r="AH410" s="31">
        <v>2</v>
      </c>
      <c r="AI410" s="31">
        <v>1</v>
      </c>
      <c r="AJ410" s="31">
        <v>1</v>
      </c>
      <c r="AK410" s="31">
        <v>4</v>
      </c>
      <c r="AL410" s="31">
        <v>2</v>
      </c>
      <c r="AM410" s="31">
        <v>1</v>
      </c>
      <c r="AN410" s="31">
        <v>2</v>
      </c>
      <c r="AO410" s="31">
        <v>1</v>
      </c>
      <c r="AP410" s="31">
        <v>2</v>
      </c>
      <c r="AQ410" s="31">
        <v>2</v>
      </c>
      <c r="AR410" s="31">
        <v>1</v>
      </c>
      <c r="AS410" s="31">
        <v>2</v>
      </c>
      <c r="AT410" s="31">
        <v>2</v>
      </c>
      <c r="AU410" s="31">
        <v>2</v>
      </c>
      <c r="AV410" s="31">
        <v>1</v>
      </c>
      <c r="AW410" s="31">
        <v>2</v>
      </c>
      <c r="AX410" s="31">
        <v>2</v>
      </c>
      <c r="AY410" s="31">
        <v>2</v>
      </c>
      <c r="AZ410" s="31">
        <v>1</v>
      </c>
      <c r="BA410" s="31">
        <v>1</v>
      </c>
      <c r="BB410" s="31">
        <v>1</v>
      </c>
      <c r="BC410" s="31">
        <v>1</v>
      </c>
      <c r="BD410" s="31">
        <v>2</v>
      </c>
      <c r="BE410" s="31">
        <v>2</v>
      </c>
      <c r="BF410" s="31">
        <v>2</v>
      </c>
      <c r="BG410" s="31">
        <v>1</v>
      </c>
      <c r="BH410" s="31">
        <v>1</v>
      </c>
      <c r="BI410" s="31">
        <v>1</v>
      </c>
      <c r="BJ410" s="31">
        <v>1</v>
      </c>
      <c r="BK410" s="31">
        <v>2</v>
      </c>
      <c r="BL410" s="31">
        <v>1</v>
      </c>
      <c r="BM410" s="31">
        <v>2</v>
      </c>
      <c r="BN410" s="31">
        <v>2</v>
      </c>
      <c r="BO410" s="31">
        <v>2</v>
      </c>
      <c r="BP410" s="31">
        <v>2</v>
      </c>
      <c r="BQ410" s="31">
        <v>4</v>
      </c>
      <c r="BT410" s="31">
        <v>2</v>
      </c>
      <c r="BU410" s="31">
        <v>2</v>
      </c>
      <c r="BV410" s="31">
        <v>2</v>
      </c>
      <c r="BW410" s="31">
        <v>2</v>
      </c>
      <c r="BX410" s="31">
        <v>2</v>
      </c>
      <c r="BY410" s="31">
        <v>1</v>
      </c>
      <c r="BZ410" s="31">
        <v>2</v>
      </c>
      <c r="CA410" s="31">
        <v>2</v>
      </c>
      <c r="CB410" s="31">
        <v>2</v>
      </c>
      <c r="CD410" s="31">
        <v>1</v>
      </c>
      <c r="CH410" s="31">
        <v>2</v>
      </c>
      <c r="CM410" s="31">
        <v>11</v>
      </c>
      <c r="CN410" s="31">
        <v>2</v>
      </c>
      <c r="DA410" s="31">
        <v>2</v>
      </c>
      <c r="DB410" s="31">
        <v>1</v>
      </c>
      <c r="DC410" s="31">
        <v>4</v>
      </c>
      <c r="DF410" s="31">
        <v>3</v>
      </c>
      <c r="DG410" s="31">
        <v>3</v>
      </c>
      <c r="DH410" s="31">
        <v>3</v>
      </c>
      <c r="DI410" s="31">
        <v>4</v>
      </c>
      <c r="DJ410" s="31">
        <v>4</v>
      </c>
      <c r="DK410" s="31">
        <v>3</v>
      </c>
      <c r="DL410" s="31">
        <v>4</v>
      </c>
      <c r="DM410" s="31">
        <v>3</v>
      </c>
      <c r="DN410" s="31">
        <v>3</v>
      </c>
      <c r="DO410" s="31">
        <v>4</v>
      </c>
      <c r="DP410" s="31">
        <v>4</v>
      </c>
      <c r="DQ410" s="31">
        <v>4</v>
      </c>
      <c r="DR410" s="31">
        <v>42</v>
      </c>
      <c r="DS410" s="31">
        <v>0.76093750000000004</v>
      </c>
      <c r="DT410" s="31">
        <v>870</v>
      </c>
      <c r="EE410" s="31" t="s">
        <v>2123</v>
      </c>
      <c r="EF410" s="31">
        <v>285</v>
      </c>
      <c r="EI410" s="31" t="s">
        <v>2123</v>
      </c>
      <c r="EJ410" s="31">
        <v>61.4</v>
      </c>
      <c r="EM410" s="31" t="s">
        <v>2123</v>
      </c>
      <c r="EN410" s="31">
        <v>207.4</v>
      </c>
      <c r="EV410" s="31">
        <v>1</v>
      </c>
      <c r="EW410" s="31">
        <v>2</v>
      </c>
      <c r="EX410" s="31">
        <v>2</v>
      </c>
      <c r="EY410" s="31">
        <v>2</v>
      </c>
      <c r="EZ410" s="31">
        <v>1</v>
      </c>
      <c r="FA410" s="31">
        <v>1</v>
      </c>
      <c r="FB410" s="31">
        <v>1</v>
      </c>
      <c r="FC410" s="31">
        <v>1</v>
      </c>
      <c r="FE410" s="31">
        <v>73</v>
      </c>
      <c r="FK410" s="31">
        <v>2</v>
      </c>
      <c r="FL410" s="31">
        <v>2</v>
      </c>
      <c r="FM410" s="31">
        <v>1</v>
      </c>
      <c r="FN410" s="31">
        <v>2</v>
      </c>
      <c r="FO410" s="31">
        <v>2</v>
      </c>
      <c r="FP410" s="31">
        <v>2</v>
      </c>
      <c r="FQ410" s="31">
        <v>2</v>
      </c>
      <c r="FR410" s="31">
        <v>2</v>
      </c>
      <c r="FS410" s="31">
        <v>4</v>
      </c>
      <c r="FT410" s="31">
        <v>2</v>
      </c>
      <c r="FU410" s="31">
        <v>2</v>
      </c>
      <c r="FV410" s="31">
        <v>2</v>
      </c>
      <c r="FW410" s="31">
        <v>1</v>
      </c>
      <c r="FX410" s="31">
        <v>1</v>
      </c>
      <c r="FY410" s="31">
        <v>2</v>
      </c>
      <c r="GA410" s="31">
        <v>2</v>
      </c>
      <c r="GB410" s="31">
        <v>2</v>
      </c>
      <c r="GC410" s="31">
        <v>2</v>
      </c>
      <c r="GD410" s="31">
        <v>1961</v>
      </c>
      <c r="GE410" s="31">
        <v>1</v>
      </c>
      <c r="GF410" s="31">
        <v>1982</v>
      </c>
      <c r="GG410" s="31">
        <v>1</v>
      </c>
      <c r="GH410" s="31">
        <v>1</v>
      </c>
      <c r="GJ410" s="31">
        <v>2</v>
      </c>
      <c r="GL410" s="31">
        <v>2</v>
      </c>
      <c r="GO410" s="31">
        <v>2</v>
      </c>
      <c r="GQ410" s="31">
        <v>2</v>
      </c>
      <c r="GS410" s="31">
        <v>2</v>
      </c>
      <c r="GU410" s="31">
        <v>2</v>
      </c>
      <c r="GW410" s="31">
        <v>2</v>
      </c>
      <c r="HM410" s="31">
        <v>2</v>
      </c>
      <c r="HP410" s="31">
        <v>2</v>
      </c>
      <c r="HQ410" s="31">
        <v>2</v>
      </c>
      <c r="HR410" s="31">
        <v>2</v>
      </c>
      <c r="HS410" s="31">
        <v>2</v>
      </c>
      <c r="HT410" s="31">
        <v>2</v>
      </c>
      <c r="HU410" s="31">
        <v>2</v>
      </c>
      <c r="HV410" s="31">
        <v>2</v>
      </c>
      <c r="HZ410" s="31">
        <v>2</v>
      </c>
      <c r="IA410" s="31">
        <v>2</v>
      </c>
      <c r="IB410" s="31">
        <v>2</v>
      </c>
      <c r="IC410" s="31">
        <v>2</v>
      </c>
      <c r="ID410" s="31">
        <v>2</v>
      </c>
      <c r="IE410" s="31">
        <v>2</v>
      </c>
      <c r="IF410" s="31">
        <v>2</v>
      </c>
      <c r="IJ410" s="31">
        <v>1</v>
      </c>
      <c r="IK410" s="31">
        <v>2</v>
      </c>
      <c r="IL410" s="31">
        <v>1</v>
      </c>
      <c r="IM410" s="31">
        <v>2</v>
      </c>
      <c r="IN410" s="31">
        <v>2</v>
      </c>
      <c r="IO410" s="31">
        <v>2</v>
      </c>
      <c r="IP410" s="31">
        <v>2</v>
      </c>
      <c r="IT410" s="31">
        <v>2</v>
      </c>
      <c r="IU410" s="31">
        <v>2</v>
      </c>
      <c r="IV410" s="31">
        <v>2</v>
      </c>
      <c r="IW410" s="31">
        <v>2</v>
      </c>
      <c r="IX410" s="31">
        <v>2</v>
      </c>
      <c r="IY410" s="31">
        <v>2</v>
      </c>
      <c r="IZ410" s="31">
        <v>2</v>
      </c>
      <c r="JD410" s="31">
        <v>2</v>
      </c>
      <c r="JE410" s="31">
        <v>2</v>
      </c>
      <c r="JF410" s="31">
        <v>2</v>
      </c>
      <c r="JG410" s="31">
        <v>2</v>
      </c>
      <c r="JH410" s="31">
        <v>2</v>
      </c>
      <c r="JI410" s="31">
        <v>2</v>
      </c>
      <c r="JJ410" s="31">
        <v>2</v>
      </c>
      <c r="JZ410" s="31">
        <v>2</v>
      </c>
      <c r="KB410" s="31">
        <v>85</v>
      </c>
      <c r="KC410" s="31">
        <v>2</v>
      </c>
      <c r="KD410" s="31" t="s">
        <v>3137</v>
      </c>
      <c r="KE410" s="31">
        <v>86</v>
      </c>
      <c r="KF410" s="31" t="s">
        <v>356</v>
      </c>
      <c r="KG410" s="31" t="s">
        <v>1740</v>
      </c>
      <c r="KH410" s="31">
        <v>42</v>
      </c>
      <c r="LA410" s="31" t="s">
        <v>367</v>
      </c>
      <c r="LB410" s="31" t="s">
        <v>370</v>
      </c>
      <c r="LC410" s="31">
        <v>2</v>
      </c>
      <c r="LE410" s="31" t="s">
        <v>370</v>
      </c>
      <c r="LF410" s="31">
        <v>2</v>
      </c>
      <c r="LG410" s="31">
        <v>2</v>
      </c>
      <c r="LH410" s="31">
        <v>1</v>
      </c>
      <c r="LI410" s="31">
        <v>2</v>
      </c>
      <c r="LK410" s="31">
        <v>2</v>
      </c>
      <c r="LM410" s="31">
        <v>2</v>
      </c>
      <c r="LO410" s="31">
        <v>2</v>
      </c>
      <c r="LQ410" s="31">
        <v>2</v>
      </c>
      <c r="LS410" s="31">
        <v>2</v>
      </c>
      <c r="LU410" s="31">
        <v>2</v>
      </c>
      <c r="LW410" s="31">
        <v>2</v>
      </c>
      <c r="LY410" s="31">
        <v>2</v>
      </c>
      <c r="MA410" s="31">
        <v>2</v>
      </c>
      <c r="MC410" s="31">
        <v>2</v>
      </c>
      <c r="ME410" s="31">
        <v>2</v>
      </c>
      <c r="MG410" s="31">
        <v>2</v>
      </c>
      <c r="MI410" s="31">
        <v>2</v>
      </c>
      <c r="MK410" s="31">
        <v>2</v>
      </c>
      <c r="MM410" s="31">
        <v>1</v>
      </c>
      <c r="MO410" s="31">
        <v>1</v>
      </c>
      <c r="MQ410" s="31">
        <v>2</v>
      </c>
      <c r="MS410" s="31">
        <v>2</v>
      </c>
      <c r="MU410" s="31">
        <v>2</v>
      </c>
      <c r="MW410" s="31">
        <v>2</v>
      </c>
      <c r="MY410" s="31" t="s">
        <v>355</v>
      </c>
      <c r="NC410" s="31">
        <v>2</v>
      </c>
      <c r="NE410" s="31">
        <v>2</v>
      </c>
      <c r="NG410" s="31">
        <v>2</v>
      </c>
      <c r="NI410" s="31">
        <v>2</v>
      </c>
      <c r="NK410" s="31">
        <v>2</v>
      </c>
      <c r="NM410" s="31">
        <v>2</v>
      </c>
      <c r="NO410" s="31">
        <v>2</v>
      </c>
      <c r="NQ410" s="31">
        <v>2</v>
      </c>
      <c r="NS410" s="31">
        <v>2</v>
      </c>
      <c r="NU410" s="31">
        <v>2</v>
      </c>
      <c r="NW410" s="31">
        <v>2</v>
      </c>
      <c r="NY410" s="31">
        <v>2</v>
      </c>
      <c r="OA410" s="31">
        <v>2</v>
      </c>
      <c r="OC410" s="31">
        <v>2</v>
      </c>
      <c r="OE410" s="31">
        <v>2</v>
      </c>
      <c r="OG410" s="31">
        <v>2</v>
      </c>
      <c r="OI410" s="31">
        <v>2</v>
      </c>
      <c r="OK410" s="31">
        <v>2</v>
      </c>
      <c r="OM410" s="31">
        <v>2</v>
      </c>
      <c r="OO410" s="31">
        <v>2</v>
      </c>
      <c r="OQ410" s="31" t="s">
        <v>355</v>
      </c>
      <c r="OS410" s="31">
        <v>2</v>
      </c>
      <c r="OU410" s="31">
        <v>2</v>
      </c>
      <c r="OW410" s="31">
        <v>2</v>
      </c>
      <c r="OY410" s="31">
        <v>2</v>
      </c>
      <c r="PA410" s="31">
        <v>2</v>
      </c>
      <c r="PC410" s="31">
        <v>2</v>
      </c>
      <c r="PE410" s="31">
        <v>2</v>
      </c>
      <c r="PG410" s="31">
        <v>2</v>
      </c>
      <c r="PI410" s="31">
        <v>2</v>
      </c>
      <c r="PK410" s="31">
        <v>2</v>
      </c>
      <c r="PM410" s="31">
        <v>2</v>
      </c>
      <c r="PO410" s="31">
        <v>2</v>
      </c>
      <c r="PQ410" s="31">
        <v>2</v>
      </c>
      <c r="PS410" s="31">
        <v>2</v>
      </c>
      <c r="PU410" s="31">
        <v>2</v>
      </c>
      <c r="PW410" s="31">
        <v>2</v>
      </c>
      <c r="PY410" s="31">
        <v>2</v>
      </c>
      <c r="QA410" s="31">
        <v>2</v>
      </c>
      <c r="QC410" s="31">
        <v>2</v>
      </c>
      <c r="QE410" s="31">
        <v>2</v>
      </c>
      <c r="QG410" s="31">
        <v>2</v>
      </c>
      <c r="QI410" s="31" t="s">
        <v>355</v>
      </c>
      <c r="QK410" s="31">
        <v>1</v>
      </c>
      <c r="QL410" s="31">
        <v>2</v>
      </c>
      <c r="QM410" s="31">
        <v>2</v>
      </c>
      <c r="QN410" s="31">
        <v>2</v>
      </c>
      <c r="QO410" s="31">
        <v>2</v>
      </c>
      <c r="QP410" s="31">
        <v>2</v>
      </c>
      <c r="QQ410" s="31">
        <v>2</v>
      </c>
      <c r="QR410" s="31">
        <v>2</v>
      </c>
      <c r="QS410" s="31">
        <v>2</v>
      </c>
      <c r="QT410" s="31">
        <v>1</v>
      </c>
      <c r="QU410" s="31">
        <v>2</v>
      </c>
      <c r="QV410" s="31">
        <v>2</v>
      </c>
      <c r="QW410" s="31">
        <v>2</v>
      </c>
      <c r="QX410" s="31">
        <v>2</v>
      </c>
      <c r="QY410" s="31">
        <v>2</v>
      </c>
      <c r="QZ410" s="31">
        <v>2</v>
      </c>
      <c r="RA410" s="31">
        <v>2</v>
      </c>
      <c r="RB410" s="31">
        <v>2</v>
      </c>
      <c r="RC410" s="31">
        <v>2</v>
      </c>
      <c r="RD410" s="31">
        <v>2</v>
      </c>
      <c r="RE410" s="31">
        <v>2</v>
      </c>
      <c r="RF410" s="31">
        <v>2</v>
      </c>
      <c r="RG410" s="31">
        <v>2</v>
      </c>
      <c r="RH410" s="31">
        <v>2</v>
      </c>
      <c r="RI410" s="31">
        <v>2</v>
      </c>
      <c r="RJ410" s="31">
        <v>2</v>
      </c>
      <c r="RK410" s="31">
        <v>2</v>
      </c>
      <c r="RL410" s="31">
        <v>2</v>
      </c>
      <c r="RM410" s="31">
        <v>2</v>
      </c>
      <c r="RN410" s="31">
        <v>2</v>
      </c>
      <c r="RO410" s="31">
        <v>2</v>
      </c>
      <c r="RP410" s="31">
        <v>2</v>
      </c>
      <c r="RQ410" s="31">
        <v>2</v>
      </c>
      <c r="RR410" s="31">
        <v>2</v>
      </c>
      <c r="RS410" s="31">
        <v>2</v>
      </c>
      <c r="RT410" s="31" t="s">
        <v>3140</v>
      </c>
      <c r="RU410" s="31" t="s">
        <v>3140</v>
      </c>
      <c r="RX410" s="31">
        <v>5</v>
      </c>
      <c r="RY410" s="31">
        <v>2</v>
      </c>
      <c r="RZ410" s="31">
        <v>2</v>
      </c>
      <c r="SA410" s="31">
        <v>2</v>
      </c>
      <c r="SB410" s="31">
        <v>2</v>
      </c>
      <c r="SC410" s="31">
        <v>2</v>
      </c>
      <c r="SD410" s="31">
        <v>5</v>
      </c>
      <c r="SE410" s="31">
        <v>2</v>
      </c>
      <c r="SF410" s="31">
        <v>2</v>
      </c>
      <c r="SG410" s="31">
        <v>2</v>
      </c>
      <c r="SH410" s="31">
        <v>2</v>
      </c>
      <c r="SI410" s="31">
        <v>2</v>
      </c>
      <c r="SJ410" s="31">
        <v>2</v>
      </c>
      <c r="SK410" s="31">
        <v>2</v>
      </c>
      <c r="SL410" s="31">
        <v>2</v>
      </c>
      <c r="SM410" s="31" t="s">
        <v>1430</v>
      </c>
      <c r="SO410" s="31">
        <v>2</v>
      </c>
      <c r="SP410" s="31">
        <v>2</v>
      </c>
      <c r="SQ410" s="31">
        <v>2</v>
      </c>
      <c r="SR410" s="31">
        <v>1</v>
      </c>
      <c r="SS410" s="31">
        <v>2</v>
      </c>
      <c r="ST410" s="31">
        <v>2</v>
      </c>
      <c r="SU410" s="31">
        <v>2</v>
      </c>
      <c r="SV410" s="31">
        <v>1</v>
      </c>
      <c r="SW410" s="31" t="s">
        <v>1430</v>
      </c>
      <c r="SZ410" s="31">
        <v>2</v>
      </c>
      <c r="TA410" s="31">
        <v>2</v>
      </c>
      <c r="TB410" s="31">
        <v>2</v>
      </c>
      <c r="TC410" s="31">
        <v>2</v>
      </c>
      <c r="TD410" s="31">
        <v>2</v>
      </c>
      <c r="TE410" s="31">
        <v>2</v>
      </c>
      <c r="TF410" s="31">
        <v>2</v>
      </c>
      <c r="TG410" s="31">
        <v>2</v>
      </c>
      <c r="TH410" s="31" t="s">
        <v>1430</v>
      </c>
      <c r="TQ410" s="31">
        <v>1</v>
      </c>
      <c r="TS410" s="31">
        <v>2</v>
      </c>
      <c r="TT410" s="31">
        <v>2</v>
      </c>
      <c r="TU410" s="31">
        <v>2</v>
      </c>
      <c r="TV410" s="31">
        <v>2</v>
      </c>
      <c r="TW410" s="31">
        <v>2</v>
      </c>
      <c r="TX410" s="31">
        <v>2</v>
      </c>
      <c r="TY410" s="31">
        <v>2</v>
      </c>
      <c r="TZ410" s="31">
        <v>2</v>
      </c>
      <c r="UA410" s="31">
        <v>1</v>
      </c>
    </row>
    <row r="411" spans="1:547" s="31" customFormat="1" ht="13.5" customHeight="1">
      <c r="A411" s="31">
        <f t="shared" si="6"/>
        <v>409</v>
      </c>
      <c r="B411" s="31">
        <v>410</v>
      </c>
      <c r="C411" s="31">
        <v>6</v>
      </c>
      <c r="D411" s="31" t="s">
        <v>3124</v>
      </c>
      <c r="E411" s="31" t="s">
        <v>3141</v>
      </c>
      <c r="H411" s="31">
        <v>42279</v>
      </c>
      <c r="I411" s="31">
        <v>12045</v>
      </c>
      <c r="J411" s="31">
        <v>2</v>
      </c>
      <c r="K411" s="31">
        <v>1</v>
      </c>
      <c r="L411" s="31">
        <v>5</v>
      </c>
      <c r="M411" s="31">
        <v>2</v>
      </c>
      <c r="N411" s="31">
        <v>5</v>
      </c>
      <c r="O411" s="31">
        <v>2</v>
      </c>
      <c r="P411" s="31">
        <v>5</v>
      </c>
      <c r="Q411" s="31">
        <v>2</v>
      </c>
      <c r="R411" s="31">
        <v>40360</v>
      </c>
      <c r="S411" s="31">
        <v>40360</v>
      </c>
      <c r="T411" s="31">
        <v>41609</v>
      </c>
      <c r="W411" s="31">
        <v>1</v>
      </c>
      <c r="X411" s="31">
        <v>2</v>
      </c>
      <c r="Y411" s="31">
        <v>2</v>
      </c>
      <c r="Z411" s="31">
        <v>2</v>
      </c>
      <c r="AA411" s="31">
        <v>2</v>
      </c>
      <c r="AB411" s="31">
        <v>2</v>
      </c>
      <c r="AC411" s="31">
        <v>2</v>
      </c>
      <c r="AD411" s="31">
        <v>1</v>
      </c>
      <c r="AE411" s="31">
        <v>2</v>
      </c>
      <c r="AF411" s="31">
        <v>1</v>
      </c>
      <c r="AG411" s="31">
        <v>1</v>
      </c>
      <c r="AH411" s="31">
        <v>2</v>
      </c>
      <c r="AI411" s="31">
        <v>6</v>
      </c>
      <c r="AJ411" s="31">
        <v>2</v>
      </c>
      <c r="AK411" s="31">
        <v>4</v>
      </c>
      <c r="AL411" s="31">
        <v>1</v>
      </c>
      <c r="AM411" s="31">
        <v>2</v>
      </c>
      <c r="AN411" s="31">
        <v>2</v>
      </c>
      <c r="AO411" s="31">
        <v>2</v>
      </c>
      <c r="AP411" s="31">
        <v>2</v>
      </c>
      <c r="AQ411" s="31">
        <v>2</v>
      </c>
      <c r="AR411" s="31">
        <v>2</v>
      </c>
      <c r="AS411" s="31">
        <v>2</v>
      </c>
      <c r="AT411" s="31">
        <v>2</v>
      </c>
      <c r="AU411" s="31">
        <v>2</v>
      </c>
      <c r="AV411" s="31">
        <v>1</v>
      </c>
      <c r="AW411" s="31">
        <v>2</v>
      </c>
      <c r="AX411" s="31">
        <v>2</v>
      </c>
      <c r="AY411" s="31">
        <v>2</v>
      </c>
      <c r="AZ411" s="31">
        <v>1</v>
      </c>
      <c r="BA411" s="31">
        <v>1</v>
      </c>
      <c r="BB411" s="31">
        <v>1</v>
      </c>
      <c r="BC411" s="31">
        <v>1</v>
      </c>
      <c r="BD411" s="31">
        <v>2</v>
      </c>
      <c r="BE411" s="31">
        <v>2</v>
      </c>
      <c r="BF411" s="31">
        <v>2</v>
      </c>
      <c r="BG411" s="31">
        <v>1</v>
      </c>
      <c r="BH411" s="31">
        <v>1</v>
      </c>
      <c r="BI411" s="31">
        <v>1</v>
      </c>
      <c r="BJ411" s="31">
        <v>1</v>
      </c>
      <c r="BK411" s="31">
        <v>2</v>
      </c>
      <c r="BL411" s="31">
        <v>2</v>
      </c>
      <c r="BM411" s="31">
        <v>1</v>
      </c>
      <c r="BN411" s="31">
        <v>1</v>
      </c>
      <c r="BO411" s="31">
        <v>2</v>
      </c>
      <c r="BP411" s="31">
        <v>2</v>
      </c>
      <c r="BQ411" s="31">
        <v>3</v>
      </c>
      <c r="BT411" s="31">
        <v>2</v>
      </c>
      <c r="BU411" s="31">
        <v>2</v>
      </c>
      <c r="BV411" s="31">
        <v>2</v>
      </c>
      <c r="BW411" s="31">
        <v>1</v>
      </c>
      <c r="BX411" s="31">
        <v>1</v>
      </c>
      <c r="BY411" s="31">
        <v>1</v>
      </c>
      <c r="BZ411" s="31">
        <v>2</v>
      </c>
      <c r="CA411" s="31">
        <v>2</v>
      </c>
      <c r="CB411" s="31">
        <v>2</v>
      </c>
      <c r="CD411" s="31">
        <v>1</v>
      </c>
      <c r="CH411" s="31">
        <v>1</v>
      </c>
      <c r="CM411" s="31">
        <v>9</v>
      </c>
      <c r="CN411" s="31">
        <v>15</v>
      </c>
      <c r="CO411" s="31">
        <v>21</v>
      </c>
      <c r="CP411" s="31">
        <v>15</v>
      </c>
      <c r="CQ411" s="31">
        <v>28</v>
      </c>
      <c r="DA411" s="31">
        <v>2</v>
      </c>
      <c r="DB411" s="31">
        <v>4</v>
      </c>
      <c r="DC411" s="31">
        <v>3</v>
      </c>
      <c r="DF411" s="31">
        <v>4</v>
      </c>
      <c r="DG411" s="31">
        <v>3</v>
      </c>
      <c r="DH411" s="31">
        <v>4</v>
      </c>
      <c r="DI411" s="31">
        <v>2</v>
      </c>
      <c r="DJ411" s="31">
        <v>1</v>
      </c>
      <c r="DK411" s="31">
        <v>2</v>
      </c>
      <c r="DL411" s="31">
        <v>3</v>
      </c>
      <c r="DM411" s="31">
        <v>3</v>
      </c>
      <c r="DN411" s="31">
        <v>3</v>
      </c>
      <c r="DO411" s="31">
        <v>2</v>
      </c>
      <c r="DP411" s="31">
        <v>3</v>
      </c>
      <c r="DQ411" s="31">
        <v>4</v>
      </c>
      <c r="DR411" s="31">
        <v>34</v>
      </c>
      <c r="DS411" s="31">
        <v>0.22205575820739901</v>
      </c>
      <c r="EB411" s="31">
        <v>0.92</v>
      </c>
      <c r="EE411" s="31" t="s">
        <v>2123</v>
      </c>
      <c r="EV411" s="31">
        <v>1</v>
      </c>
      <c r="EW411" s="31">
        <v>2</v>
      </c>
      <c r="EX411" s="31">
        <v>2</v>
      </c>
      <c r="EY411" s="31">
        <v>1</v>
      </c>
      <c r="EZ411" s="31">
        <v>1</v>
      </c>
      <c r="FA411" s="31">
        <v>1</v>
      </c>
      <c r="FB411" s="31">
        <v>1</v>
      </c>
      <c r="FC411" s="31">
        <v>1</v>
      </c>
      <c r="FK411" s="31">
        <v>1</v>
      </c>
      <c r="FL411" s="31">
        <v>2</v>
      </c>
      <c r="FM411" s="31">
        <v>2</v>
      </c>
      <c r="FN411" s="31">
        <v>2</v>
      </c>
      <c r="FO411" s="31">
        <v>2</v>
      </c>
      <c r="FP411" s="31">
        <v>2</v>
      </c>
      <c r="FQ411" s="31">
        <v>2</v>
      </c>
      <c r="FR411" s="31">
        <v>2</v>
      </c>
      <c r="FS411" s="31">
        <v>4</v>
      </c>
      <c r="FT411" s="31">
        <v>1</v>
      </c>
      <c r="FU411" s="31">
        <v>2</v>
      </c>
      <c r="FV411" s="31">
        <v>2</v>
      </c>
      <c r="FW411" s="31">
        <v>10</v>
      </c>
      <c r="FX411" s="31">
        <v>1</v>
      </c>
      <c r="FY411" s="31">
        <v>2</v>
      </c>
      <c r="GA411" s="31">
        <v>2</v>
      </c>
      <c r="GB411" s="31">
        <v>2</v>
      </c>
      <c r="GC411" s="31">
        <v>1</v>
      </c>
      <c r="GD411" s="31">
        <v>1942</v>
      </c>
      <c r="GE411" s="31">
        <v>1</v>
      </c>
      <c r="GF411" s="31">
        <v>1980</v>
      </c>
      <c r="GG411" s="31">
        <v>1</v>
      </c>
      <c r="GH411" s="31">
        <v>2</v>
      </c>
      <c r="GJ411" s="31">
        <v>1</v>
      </c>
      <c r="GK411" s="31" t="s">
        <v>3142</v>
      </c>
      <c r="GL411" s="31">
        <v>1</v>
      </c>
      <c r="GM411" s="31">
        <v>41275</v>
      </c>
      <c r="GO411" s="31">
        <v>2</v>
      </c>
      <c r="GQ411" s="31">
        <v>1</v>
      </c>
      <c r="GS411" s="31">
        <v>2</v>
      </c>
      <c r="GU411" s="31">
        <v>2</v>
      </c>
      <c r="GW411" s="31">
        <v>2</v>
      </c>
      <c r="HM411" s="31">
        <v>2</v>
      </c>
      <c r="HP411" s="31">
        <v>2</v>
      </c>
      <c r="HQ411" s="31">
        <v>2</v>
      </c>
      <c r="HR411" s="31">
        <v>2</v>
      </c>
      <c r="HS411" s="31">
        <v>2</v>
      </c>
      <c r="HT411" s="31">
        <v>2</v>
      </c>
      <c r="HU411" s="31">
        <v>2</v>
      </c>
      <c r="HV411" s="31">
        <v>2</v>
      </c>
      <c r="HZ411" s="31">
        <v>2</v>
      </c>
      <c r="IA411" s="31">
        <v>2</v>
      </c>
      <c r="IB411" s="31">
        <v>2</v>
      </c>
      <c r="IC411" s="31">
        <v>2</v>
      </c>
      <c r="ID411" s="31">
        <v>2</v>
      </c>
      <c r="IE411" s="31">
        <v>2</v>
      </c>
      <c r="IF411" s="31">
        <v>2</v>
      </c>
      <c r="IJ411" s="31">
        <v>2</v>
      </c>
      <c r="IK411" s="31">
        <v>2</v>
      </c>
      <c r="IL411" s="31">
        <v>2</v>
      </c>
      <c r="IM411" s="31">
        <v>2</v>
      </c>
      <c r="IN411" s="31">
        <v>2</v>
      </c>
      <c r="IO411" s="31">
        <v>2</v>
      </c>
      <c r="IP411" s="31">
        <v>2</v>
      </c>
      <c r="IT411" s="31">
        <v>2</v>
      </c>
      <c r="IU411" s="31">
        <v>2</v>
      </c>
      <c r="IV411" s="31">
        <v>2</v>
      </c>
      <c r="IW411" s="31">
        <v>2</v>
      </c>
      <c r="IX411" s="31">
        <v>2</v>
      </c>
      <c r="IY411" s="31">
        <v>2</v>
      </c>
      <c r="IZ411" s="31">
        <v>2</v>
      </c>
      <c r="JD411" s="31">
        <v>2</v>
      </c>
      <c r="JE411" s="31">
        <v>2</v>
      </c>
      <c r="JF411" s="31">
        <v>2</v>
      </c>
      <c r="JG411" s="31">
        <v>2</v>
      </c>
      <c r="JH411" s="31">
        <v>2</v>
      </c>
      <c r="JI411" s="31">
        <v>2</v>
      </c>
      <c r="JJ411" s="31">
        <v>2</v>
      </c>
      <c r="JN411" s="31" t="s">
        <v>377</v>
      </c>
      <c r="JZ411" s="31">
        <v>2</v>
      </c>
      <c r="KA411" s="31" t="s">
        <v>377</v>
      </c>
      <c r="KB411" s="31">
        <v>73</v>
      </c>
      <c r="KC411" s="31">
        <v>2</v>
      </c>
      <c r="KD411" s="31" t="s">
        <v>3143</v>
      </c>
      <c r="KE411" s="31">
        <v>21</v>
      </c>
      <c r="KF411" s="31" t="s">
        <v>356</v>
      </c>
      <c r="KG411" s="31" t="s">
        <v>2430</v>
      </c>
      <c r="KI411" s="31" t="s">
        <v>356</v>
      </c>
      <c r="KJ411" s="31" t="s">
        <v>3144</v>
      </c>
      <c r="KK411" s="31">
        <v>53</v>
      </c>
      <c r="LA411" s="31" t="s">
        <v>379</v>
      </c>
      <c r="LB411" s="31" t="s">
        <v>379</v>
      </c>
      <c r="LC411" s="31">
        <v>2</v>
      </c>
      <c r="LE411" s="31" t="s">
        <v>373</v>
      </c>
      <c r="LF411" s="31">
        <v>2</v>
      </c>
      <c r="LG411" s="31">
        <v>2</v>
      </c>
      <c r="LH411" s="31">
        <v>1</v>
      </c>
      <c r="LI411" s="31">
        <v>2</v>
      </c>
      <c r="LK411" s="31">
        <v>2</v>
      </c>
      <c r="LM411" s="31">
        <v>2</v>
      </c>
      <c r="LO411" s="31">
        <v>2</v>
      </c>
      <c r="LQ411" s="31">
        <v>2</v>
      </c>
      <c r="LS411" s="31">
        <v>2</v>
      </c>
      <c r="LU411" s="31">
        <v>1</v>
      </c>
      <c r="LV411" s="31">
        <v>0.6</v>
      </c>
      <c r="LW411" s="31">
        <v>2</v>
      </c>
      <c r="LY411" s="31">
        <v>2</v>
      </c>
      <c r="MA411" s="31">
        <v>2</v>
      </c>
      <c r="MC411" s="31">
        <v>2</v>
      </c>
      <c r="ME411" s="31">
        <v>2</v>
      </c>
      <c r="MG411" s="31">
        <v>2</v>
      </c>
      <c r="MI411" s="31">
        <v>2</v>
      </c>
      <c r="MK411" s="31">
        <v>2</v>
      </c>
      <c r="MM411" s="31">
        <v>2</v>
      </c>
      <c r="MO411" s="31">
        <v>2</v>
      </c>
      <c r="MQ411" s="31">
        <v>2</v>
      </c>
      <c r="MS411" s="31">
        <v>2</v>
      </c>
      <c r="MU411" s="31">
        <v>2</v>
      </c>
      <c r="MW411" s="31">
        <v>2</v>
      </c>
      <c r="MY411" s="31" t="s">
        <v>355</v>
      </c>
      <c r="NC411" s="31">
        <v>2</v>
      </c>
      <c r="NE411" s="31">
        <v>2</v>
      </c>
      <c r="NG411" s="31">
        <v>2</v>
      </c>
      <c r="NI411" s="31">
        <v>2</v>
      </c>
      <c r="NK411" s="31">
        <v>2</v>
      </c>
      <c r="NM411" s="31">
        <v>2</v>
      </c>
      <c r="NO411" s="31">
        <v>2</v>
      </c>
      <c r="NQ411" s="31">
        <v>2</v>
      </c>
      <c r="NS411" s="31">
        <v>2</v>
      </c>
      <c r="NU411" s="31">
        <v>2</v>
      </c>
      <c r="NW411" s="31">
        <v>2</v>
      </c>
      <c r="NY411" s="31">
        <v>2</v>
      </c>
      <c r="OA411" s="31">
        <v>2</v>
      </c>
      <c r="OC411" s="31">
        <v>2</v>
      </c>
      <c r="OE411" s="31">
        <v>2</v>
      </c>
      <c r="OG411" s="31">
        <v>2</v>
      </c>
      <c r="OI411" s="31">
        <v>2</v>
      </c>
      <c r="OK411" s="31">
        <v>2</v>
      </c>
      <c r="OM411" s="31">
        <v>2</v>
      </c>
      <c r="OO411" s="31">
        <v>2</v>
      </c>
      <c r="OQ411" s="31" t="s">
        <v>355</v>
      </c>
      <c r="OS411" s="31">
        <v>2</v>
      </c>
      <c r="OU411" s="31">
        <v>2</v>
      </c>
      <c r="OW411" s="31">
        <v>2</v>
      </c>
      <c r="OY411" s="31">
        <v>2</v>
      </c>
      <c r="PA411" s="31">
        <v>2</v>
      </c>
      <c r="PC411" s="31">
        <v>2</v>
      </c>
      <c r="PE411" s="31">
        <v>2</v>
      </c>
      <c r="PG411" s="31">
        <v>2</v>
      </c>
      <c r="PI411" s="31">
        <v>2</v>
      </c>
      <c r="PK411" s="31">
        <v>2</v>
      </c>
      <c r="PM411" s="31">
        <v>2</v>
      </c>
      <c r="PO411" s="31">
        <v>2</v>
      </c>
      <c r="PQ411" s="31">
        <v>2</v>
      </c>
      <c r="PS411" s="31">
        <v>2</v>
      </c>
      <c r="PU411" s="31">
        <v>2</v>
      </c>
      <c r="PW411" s="31">
        <v>2</v>
      </c>
      <c r="PY411" s="31">
        <v>2</v>
      </c>
      <c r="QA411" s="31">
        <v>2</v>
      </c>
      <c r="QC411" s="31">
        <v>2</v>
      </c>
      <c r="QE411" s="31">
        <v>2</v>
      </c>
      <c r="QG411" s="31">
        <v>2</v>
      </c>
      <c r="QI411" s="31" t="s">
        <v>355</v>
      </c>
      <c r="QK411" s="31">
        <v>1</v>
      </c>
      <c r="QL411" s="31">
        <v>2</v>
      </c>
      <c r="QM411" s="31">
        <v>2</v>
      </c>
      <c r="QN411" s="31">
        <v>2</v>
      </c>
      <c r="QO411" s="31">
        <v>2</v>
      </c>
      <c r="QP411" s="31">
        <v>2</v>
      </c>
      <c r="QQ411" s="31">
        <v>2</v>
      </c>
      <c r="QR411" s="31">
        <v>2</v>
      </c>
      <c r="QS411" s="31">
        <v>2</v>
      </c>
      <c r="QT411" s="31">
        <v>2</v>
      </c>
      <c r="QU411" s="31">
        <v>2</v>
      </c>
      <c r="QV411" s="31">
        <v>2</v>
      </c>
      <c r="QW411" s="31">
        <v>2</v>
      </c>
      <c r="QX411" s="31">
        <v>2</v>
      </c>
      <c r="QY411" s="31">
        <v>2</v>
      </c>
      <c r="QZ411" s="31">
        <v>2</v>
      </c>
      <c r="RA411" s="31">
        <v>2</v>
      </c>
      <c r="RB411" s="31">
        <v>2</v>
      </c>
      <c r="RC411" s="31">
        <v>1</v>
      </c>
      <c r="RD411" s="31">
        <v>2</v>
      </c>
      <c r="RE411" s="31">
        <v>2</v>
      </c>
      <c r="RF411" s="31">
        <v>2</v>
      </c>
      <c r="RG411" s="31">
        <v>2</v>
      </c>
      <c r="RH411" s="31">
        <v>2</v>
      </c>
      <c r="RI411" s="31">
        <v>1</v>
      </c>
      <c r="RJ411" s="31">
        <v>2</v>
      </c>
      <c r="RK411" s="31">
        <v>2</v>
      </c>
      <c r="RL411" s="31">
        <v>2</v>
      </c>
      <c r="RM411" s="31">
        <v>2</v>
      </c>
      <c r="RN411" s="31">
        <v>2</v>
      </c>
      <c r="RO411" s="31">
        <v>2</v>
      </c>
      <c r="RP411" s="31">
        <v>2</v>
      </c>
      <c r="RQ411" s="31">
        <v>2</v>
      </c>
      <c r="RR411" s="31">
        <v>1</v>
      </c>
      <c r="RS411" s="31">
        <v>2</v>
      </c>
      <c r="RT411" s="31" t="s">
        <v>362</v>
      </c>
      <c r="RU411" s="31" t="s">
        <v>1707</v>
      </c>
      <c r="RX411" s="31">
        <v>5</v>
      </c>
      <c r="RY411" s="31">
        <v>2</v>
      </c>
      <c r="RZ411" s="31">
        <v>2</v>
      </c>
      <c r="SA411" s="31">
        <v>2</v>
      </c>
      <c r="SB411" s="31">
        <v>2</v>
      </c>
      <c r="SC411" s="31">
        <v>2</v>
      </c>
      <c r="SD411" s="31">
        <v>5</v>
      </c>
      <c r="SE411" s="31">
        <v>2</v>
      </c>
      <c r="SF411" s="31">
        <v>2</v>
      </c>
      <c r="SG411" s="31">
        <v>2</v>
      </c>
      <c r="SH411" s="31">
        <v>2</v>
      </c>
      <c r="SI411" s="31">
        <v>2</v>
      </c>
      <c r="SJ411" s="31">
        <v>2</v>
      </c>
      <c r="SK411" s="31">
        <v>2</v>
      </c>
      <c r="SL411" s="31">
        <v>2</v>
      </c>
      <c r="SM411" s="31" t="s">
        <v>1430</v>
      </c>
      <c r="SO411" s="31">
        <v>1</v>
      </c>
      <c r="SP411" s="31">
        <v>2</v>
      </c>
      <c r="SQ411" s="31">
        <v>2</v>
      </c>
      <c r="SR411" s="31">
        <v>1</v>
      </c>
      <c r="SS411" s="31">
        <v>1</v>
      </c>
      <c r="ST411" s="31">
        <v>2</v>
      </c>
      <c r="SU411" s="31">
        <v>2</v>
      </c>
      <c r="SV411" s="31">
        <v>1</v>
      </c>
      <c r="SW411" s="31" t="s">
        <v>1430</v>
      </c>
      <c r="SX411" s="31">
        <v>3</v>
      </c>
      <c r="SZ411" s="31">
        <v>2</v>
      </c>
      <c r="TA411" s="31">
        <v>2</v>
      </c>
      <c r="TB411" s="31">
        <v>2</v>
      </c>
      <c r="TC411" s="31">
        <v>2</v>
      </c>
      <c r="TD411" s="31">
        <v>2</v>
      </c>
      <c r="TE411" s="31">
        <v>2</v>
      </c>
      <c r="TF411" s="31">
        <v>2</v>
      </c>
      <c r="TG411" s="31">
        <v>2</v>
      </c>
      <c r="TH411" s="31" t="s">
        <v>2917</v>
      </c>
      <c r="TJ411" s="31" t="s">
        <v>2917</v>
      </c>
      <c r="TK411" s="31" t="s">
        <v>3145</v>
      </c>
      <c r="TQ411" s="31">
        <v>3</v>
      </c>
      <c r="TS411" s="31">
        <v>1</v>
      </c>
      <c r="TT411" s="31">
        <v>2</v>
      </c>
      <c r="TU411" s="31">
        <v>2</v>
      </c>
      <c r="TV411" s="31">
        <v>1</v>
      </c>
      <c r="TW411" s="31">
        <v>1</v>
      </c>
      <c r="TX411" s="31">
        <v>2</v>
      </c>
      <c r="TY411" s="31">
        <v>2</v>
      </c>
      <c r="TZ411" s="31">
        <v>1</v>
      </c>
      <c r="UA411" s="31">
        <v>1</v>
      </c>
    </row>
    <row r="412" spans="1:547" s="31" customFormat="1" ht="13.5" customHeight="1">
      <c r="A412" s="31">
        <f t="shared" si="6"/>
        <v>410</v>
      </c>
      <c r="B412" s="31">
        <v>411</v>
      </c>
      <c r="C412" s="31">
        <v>7</v>
      </c>
      <c r="D412" s="31" t="s">
        <v>3124</v>
      </c>
      <c r="E412" s="31" t="s">
        <v>3146</v>
      </c>
      <c r="H412" s="31">
        <v>42279</v>
      </c>
      <c r="I412" s="31">
        <v>18223</v>
      </c>
      <c r="J412" s="31">
        <v>1</v>
      </c>
      <c r="K412" s="31">
        <v>1</v>
      </c>
      <c r="L412" s="31">
        <v>4</v>
      </c>
      <c r="M412" s="31">
        <v>2</v>
      </c>
      <c r="N412" s="31">
        <v>3</v>
      </c>
      <c r="O412" s="31">
        <v>2</v>
      </c>
      <c r="P412" s="31">
        <v>3</v>
      </c>
      <c r="Q412" s="31">
        <v>2</v>
      </c>
      <c r="R412" s="31">
        <v>41974</v>
      </c>
      <c r="S412" s="31">
        <v>41974</v>
      </c>
      <c r="T412" s="31">
        <v>42156</v>
      </c>
      <c r="W412" s="31">
        <v>2</v>
      </c>
      <c r="X412" s="31">
        <v>2</v>
      </c>
      <c r="Y412" s="31">
        <v>2</v>
      </c>
      <c r="Z412" s="31">
        <v>2</v>
      </c>
      <c r="AA412" s="31">
        <v>2</v>
      </c>
      <c r="AB412" s="31">
        <v>2</v>
      </c>
      <c r="AC412" s="31">
        <v>2</v>
      </c>
      <c r="AH412" s="31">
        <v>2</v>
      </c>
      <c r="AI412" s="31">
        <v>6</v>
      </c>
      <c r="AJ412" s="31">
        <v>2</v>
      </c>
      <c r="AK412" s="31">
        <v>4</v>
      </c>
      <c r="AL412" s="31">
        <v>2</v>
      </c>
      <c r="AM412" s="31">
        <v>2</v>
      </c>
      <c r="AN412" s="31">
        <v>2</v>
      </c>
      <c r="AO412" s="31">
        <v>2</v>
      </c>
      <c r="AP412" s="31">
        <v>2</v>
      </c>
      <c r="AQ412" s="31">
        <v>2</v>
      </c>
      <c r="AR412" s="31">
        <v>2</v>
      </c>
      <c r="AS412" s="31">
        <v>2</v>
      </c>
      <c r="AT412" s="31">
        <v>2</v>
      </c>
      <c r="AU412" s="31">
        <v>2</v>
      </c>
      <c r="AV412" s="31">
        <v>2</v>
      </c>
      <c r="AW412" s="31">
        <v>2</v>
      </c>
      <c r="AX412" s="31">
        <v>2</v>
      </c>
      <c r="AY412" s="31">
        <v>2</v>
      </c>
      <c r="AZ412" s="31">
        <v>2</v>
      </c>
      <c r="BA412" s="31">
        <v>2</v>
      </c>
      <c r="BB412" s="31">
        <v>2</v>
      </c>
      <c r="BC412" s="31">
        <v>2</v>
      </c>
      <c r="BD412" s="31">
        <v>2</v>
      </c>
      <c r="BE412" s="31">
        <v>2</v>
      </c>
      <c r="BF412" s="31">
        <v>2</v>
      </c>
      <c r="BG412" s="31">
        <v>2</v>
      </c>
      <c r="BH412" s="31">
        <v>2</v>
      </c>
      <c r="BI412" s="31">
        <v>2</v>
      </c>
      <c r="BJ412" s="31">
        <v>2</v>
      </c>
      <c r="BK412" s="31">
        <v>2</v>
      </c>
      <c r="BL412" s="31">
        <v>2</v>
      </c>
      <c r="BM412" s="31">
        <v>2</v>
      </c>
      <c r="BN412" s="31">
        <v>2</v>
      </c>
      <c r="BO412" s="31">
        <v>2</v>
      </c>
      <c r="BP412" s="31">
        <v>2</v>
      </c>
      <c r="BQ412" s="31">
        <v>3</v>
      </c>
      <c r="BT412" s="31">
        <v>2</v>
      </c>
      <c r="BU412" s="31">
        <v>2</v>
      </c>
      <c r="BV412" s="31">
        <v>2</v>
      </c>
      <c r="BW412" s="31">
        <v>2</v>
      </c>
      <c r="BX412" s="31">
        <v>2</v>
      </c>
      <c r="BY412" s="31">
        <v>1</v>
      </c>
      <c r="BZ412" s="31">
        <v>2</v>
      </c>
      <c r="CA412" s="31">
        <v>2</v>
      </c>
      <c r="CD412" s="31">
        <v>1</v>
      </c>
      <c r="CH412" s="31">
        <v>1</v>
      </c>
      <c r="DF412" s="31">
        <v>4</v>
      </c>
      <c r="DG412" s="31">
        <v>4</v>
      </c>
      <c r="DH412" s="31">
        <v>3</v>
      </c>
      <c r="DI412" s="31">
        <v>3</v>
      </c>
      <c r="DJ412" s="31">
        <v>2</v>
      </c>
      <c r="DK412" s="31">
        <v>3</v>
      </c>
      <c r="DL412" s="31">
        <v>2</v>
      </c>
      <c r="DM412" s="31">
        <v>2</v>
      </c>
      <c r="DN412" s="31">
        <v>0</v>
      </c>
      <c r="DO412" s="31">
        <v>4</v>
      </c>
      <c r="DP412" s="31">
        <v>4</v>
      </c>
      <c r="DQ412" s="31">
        <v>4</v>
      </c>
      <c r="DR412" s="31">
        <v>35</v>
      </c>
      <c r="DS412" s="31">
        <v>1.29733606557377</v>
      </c>
      <c r="DT412" s="31">
        <v>199</v>
      </c>
      <c r="EB412" s="31">
        <v>0.7</v>
      </c>
      <c r="EV412" s="31">
        <v>1</v>
      </c>
      <c r="EW412" s="31">
        <v>2</v>
      </c>
      <c r="EX412" s="31">
        <v>2</v>
      </c>
      <c r="EY412" s="31">
        <v>2</v>
      </c>
      <c r="FK412" s="31">
        <v>1</v>
      </c>
      <c r="FL412" s="31">
        <v>2</v>
      </c>
      <c r="FM412" s="31">
        <v>2</v>
      </c>
      <c r="FN412" s="31">
        <v>2</v>
      </c>
      <c r="FO412" s="31">
        <v>2</v>
      </c>
      <c r="FP412" s="31">
        <v>1</v>
      </c>
      <c r="FQ412" s="31">
        <v>2</v>
      </c>
      <c r="FR412" s="31">
        <v>2</v>
      </c>
      <c r="FS412" s="31">
        <v>4</v>
      </c>
      <c r="FT412" s="31">
        <v>2</v>
      </c>
      <c r="FU412" s="31">
        <v>2</v>
      </c>
      <c r="FV412" s="31">
        <v>2</v>
      </c>
      <c r="FW412" s="31">
        <v>1</v>
      </c>
      <c r="FX412" s="31">
        <v>1</v>
      </c>
      <c r="FY412" s="31">
        <v>2</v>
      </c>
      <c r="GA412" s="31">
        <v>2</v>
      </c>
      <c r="GB412" s="31">
        <v>2</v>
      </c>
      <c r="GC412" s="31">
        <v>2</v>
      </c>
      <c r="GE412" s="31">
        <v>2</v>
      </c>
      <c r="GH412" s="31">
        <v>2</v>
      </c>
      <c r="GJ412" s="31">
        <v>2</v>
      </c>
      <c r="GL412" s="31">
        <v>2</v>
      </c>
      <c r="GO412" s="31">
        <v>2</v>
      </c>
      <c r="GQ412" s="31">
        <v>2</v>
      </c>
      <c r="GS412" s="31">
        <v>2</v>
      </c>
      <c r="GU412" s="31">
        <v>2</v>
      </c>
      <c r="GW412" s="31">
        <v>2</v>
      </c>
      <c r="HM412" s="31">
        <v>2</v>
      </c>
      <c r="HP412" s="31">
        <v>2</v>
      </c>
      <c r="HQ412" s="31">
        <v>2</v>
      </c>
      <c r="HR412" s="31">
        <v>2</v>
      </c>
      <c r="HS412" s="31">
        <v>2</v>
      </c>
      <c r="HT412" s="31">
        <v>2</v>
      </c>
      <c r="HU412" s="31">
        <v>2</v>
      </c>
      <c r="HV412" s="31">
        <v>2</v>
      </c>
      <c r="HZ412" s="31">
        <v>2</v>
      </c>
      <c r="IA412" s="31">
        <v>2</v>
      </c>
      <c r="IB412" s="31">
        <v>2</v>
      </c>
      <c r="IC412" s="31">
        <v>2</v>
      </c>
      <c r="ID412" s="31">
        <v>2</v>
      </c>
      <c r="IE412" s="31">
        <v>2</v>
      </c>
      <c r="IF412" s="31">
        <v>2</v>
      </c>
      <c r="IJ412" s="31">
        <v>2</v>
      </c>
      <c r="IK412" s="31">
        <v>2</v>
      </c>
      <c r="IL412" s="31">
        <v>2</v>
      </c>
      <c r="IM412" s="31">
        <v>2</v>
      </c>
      <c r="IN412" s="31">
        <v>2</v>
      </c>
      <c r="IO412" s="31">
        <v>2</v>
      </c>
      <c r="IP412" s="31">
        <v>2</v>
      </c>
      <c r="IT412" s="31">
        <v>2</v>
      </c>
      <c r="IU412" s="31">
        <v>2</v>
      </c>
      <c r="IV412" s="31">
        <v>2</v>
      </c>
      <c r="IW412" s="31">
        <v>2</v>
      </c>
      <c r="IX412" s="31">
        <v>2</v>
      </c>
      <c r="IY412" s="31">
        <v>2</v>
      </c>
      <c r="IZ412" s="31">
        <v>2</v>
      </c>
      <c r="JD412" s="31">
        <v>2</v>
      </c>
      <c r="JE412" s="31">
        <v>2</v>
      </c>
      <c r="JF412" s="31">
        <v>2</v>
      </c>
      <c r="JG412" s="31">
        <v>2</v>
      </c>
      <c r="JH412" s="31">
        <v>2</v>
      </c>
      <c r="JI412" s="31">
        <v>2</v>
      </c>
      <c r="JJ412" s="31">
        <v>2</v>
      </c>
      <c r="JN412" s="31" t="s">
        <v>1567</v>
      </c>
      <c r="JQ412" s="31" t="s">
        <v>3147</v>
      </c>
      <c r="JZ412" s="31">
        <v>1</v>
      </c>
      <c r="KC412" s="31">
        <v>1</v>
      </c>
      <c r="LC412" s="31">
        <v>2</v>
      </c>
      <c r="LF412" s="31">
        <v>2</v>
      </c>
      <c r="LG412" s="31">
        <v>2</v>
      </c>
      <c r="LH412" s="31">
        <v>2</v>
      </c>
      <c r="LI412" s="31">
        <v>2</v>
      </c>
      <c r="LK412" s="31">
        <v>2</v>
      </c>
      <c r="LM412" s="31">
        <v>2</v>
      </c>
      <c r="LO412" s="31">
        <v>2</v>
      </c>
      <c r="LQ412" s="31">
        <v>2</v>
      </c>
      <c r="LS412" s="31">
        <v>2</v>
      </c>
      <c r="LU412" s="31">
        <v>2</v>
      </c>
      <c r="LW412" s="31">
        <v>2</v>
      </c>
      <c r="LY412" s="31">
        <v>2</v>
      </c>
      <c r="MA412" s="31">
        <v>2</v>
      </c>
      <c r="MC412" s="31">
        <v>2</v>
      </c>
      <c r="ME412" s="31">
        <v>2</v>
      </c>
      <c r="MG412" s="31">
        <v>2</v>
      </c>
      <c r="MI412" s="31">
        <v>2</v>
      </c>
      <c r="MK412" s="31">
        <v>2</v>
      </c>
      <c r="MM412" s="31">
        <v>2</v>
      </c>
      <c r="MO412" s="31">
        <v>2</v>
      </c>
      <c r="MQ412" s="31">
        <v>2</v>
      </c>
      <c r="MS412" s="31">
        <v>2</v>
      </c>
      <c r="MU412" s="31">
        <v>2</v>
      </c>
      <c r="MW412" s="31">
        <v>2</v>
      </c>
      <c r="MY412" s="31" t="s">
        <v>355</v>
      </c>
      <c r="NC412" s="31">
        <v>2</v>
      </c>
      <c r="NE412" s="31">
        <v>2</v>
      </c>
      <c r="NG412" s="31">
        <v>2</v>
      </c>
      <c r="NI412" s="31">
        <v>2</v>
      </c>
      <c r="NK412" s="31">
        <v>2</v>
      </c>
      <c r="NM412" s="31">
        <v>2</v>
      </c>
      <c r="NO412" s="31">
        <v>2</v>
      </c>
      <c r="NQ412" s="31">
        <v>2</v>
      </c>
      <c r="NS412" s="31">
        <v>2</v>
      </c>
      <c r="NU412" s="31">
        <v>2</v>
      </c>
      <c r="NW412" s="31">
        <v>2</v>
      </c>
      <c r="NY412" s="31">
        <v>2</v>
      </c>
      <c r="OA412" s="31">
        <v>2</v>
      </c>
      <c r="OC412" s="31">
        <v>2</v>
      </c>
      <c r="OE412" s="31">
        <v>2</v>
      </c>
      <c r="OG412" s="31">
        <v>2</v>
      </c>
      <c r="OI412" s="31">
        <v>2</v>
      </c>
      <c r="OK412" s="31">
        <v>2</v>
      </c>
      <c r="OM412" s="31">
        <v>2</v>
      </c>
      <c r="OO412" s="31">
        <v>2</v>
      </c>
      <c r="OQ412" s="31" t="s">
        <v>355</v>
      </c>
      <c r="OS412" s="31">
        <v>2</v>
      </c>
      <c r="OU412" s="31">
        <v>2</v>
      </c>
      <c r="OW412" s="31">
        <v>2</v>
      </c>
      <c r="OY412" s="31">
        <v>2</v>
      </c>
      <c r="PA412" s="31">
        <v>2</v>
      </c>
      <c r="PC412" s="31">
        <v>2</v>
      </c>
      <c r="PE412" s="31">
        <v>2</v>
      </c>
      <c r="PG412" s="31">
        <v>2</v>
      </c>
      <c r="PI412" s="31">
        <v>2</v>
      </c>
      <c r="PK412" s="31">
        <v>2</v>
      </c>
      <c r="PM412" s="31">
        <v>2</v>
      </c>
      <c r="PO412" s="31">
        <v>2</v>
      </c>
      <c r="PQ412" s="31">
        <v>2</v>
      </c>
      <c r="PS412" s="31">
        <v>2</v>
      </c>
      <c r="PU412" s="31">
        <v>2</v>
      </c>
      <c r="PW412" s="31">
        <v>2</v>
      </c>
      <c r="PY412" s="31">
        <v>2</v>
      </c>
      <c r="QA412" s="31">
        <v>2</v>
      </c>
      <c r="QC412" s="31">
        <v>2</v>
      </c>
      <c r="QE412" s="31">
        <v>2</v>
      </c>
      <c r="QG412" s="31">
        <v>2</v>
      </c>
      <c r="QI412" s="31" t="s">
        <v>355</v>
      </c>
      <c r="QK412" s="31">
        <v>1</v>
      </c>
      <c r="QL412" s="31">
        <v>2</v>
      </c>
      <c r="QM412" s="31">
        <v>2</v>
      </c>
      <c r="QN412" s="31">
        <v>2</v>
      </c>
      <c r="QO412" s="31">
        <v>2</v>
      </c>
      <c r="QP412" s="31">
        <v>2</v>
      </c>
      <c r="QQ412" s="31">
        <v>2</v>
      </c>
      <c r="QR412" s="31">
        <v>2</v>
      </c>
      <c r="QS412" s="31">
        <v>2</v>
      </c>
      <c r="QT412" s="31">
        <v>2</v>
      </c>
      <c r="QU412" s="31">
        <v>2</v>
      </c>
      <c r="QV412" s="31">
        <v>2</v>
      </c>
      <c r="QW412" s="31">
        <v>2</v>
      </c>
      <c r="QX412" s="31">
        <v>2</v>
      </c>
      <c r="QY412" s="31">
        <v>2</v>
      </c>
      <c r="QZ412" s="31">
        <v>2</v>
      </c>
      <c r="RA412" s="31">
        <v>2</v>
      </c>
      <c r="RB412" s="31">
        <v>2</v>
      </c>
      <c r="RC412" s="31">
        <v>2</v>
      </c>
      <c r="RD412" s="31">
        <v>2</v>
      </c>
      <c r="RE412" s="31">
        <v>2</v>
      </c>
      <c r="RF412" s="31">
        <v>2</v>
      </c>
      <c r="RG412" s="31">
        <v>2</v>
      </c>
      <c r="RH412" s="31">
        <v>2</v>
      </c>
      <c r="RI412" s="31">
        <v>2</v>
      </c>
      <c r="RJ412" s="31">
        <v>2</v>
      </c>
      <c r="RK412" s="31">
        <v>2</v>
      </c>
      <c r="RL412" s="31">
        <v>2</v>
      </c>
      <c r="RM412" s="31">
        <v>2</v>
      </c>
      <c r="RN412" s="31">
        <v>2</v>
      </c>
      <c r="RO412" s="31">
        <v>2</v>
      </c>
      <c r="RP412" s="31">
        <v>2</v>
      </c>
      <c r="RQ412" s="31">
        <v>2</v>
      </c>
      <c r="RR412" s="31">
        <v>2</v>
      </c>
      <c r="RS412" s="31">
        <v>2</v>
      </c>
      <c r="RZ412" s="31">
        <v>2</v>
      </c>
      <c r="SA412" s="31">
        <v>2</v>
      </c>
      <c r="SB412" s="31">
        <v>2</v>
      </c>
      <c r="SC412" s="31">
        <v>2</v>
      </c>
      <c r="SF412" s="31">
        <v>2</v>
      </c>
      <c r="SG412" s="31">
        <v>2</v>
      </c>
      <c r="SH412" s="31">
        <v>2</v>
      </c>
      <c r="SI412" s="31">
        <v>2</v>
      </c>
      <c r="SJ412" s="31">
        <v>2</v>
      </c>
      <c r="SK412" s="31">
        <v>2</v>
      </c>
      <c r="SL412" s="31">
        <v>2</v>
      </c>
      <c r="SO412" s="31">
        <v>2</v>
      </c>
      <c r="SP412" s="31">
        <v>2</v>
      </c>
      <c r="SQ412" s="31">
        <v>2</v>
      </c>
      <c r="SR412" s="31">
        <v>2</v>
      </c>
      <c r="SS412" s="31">
        <v>2</v>
      </c>
      <c r="ST412" s="31">
        <v>2</v>
      </c>
      <c r="SU412" s="31">
        <v>2</v>
      </c>
      <c r="SV412" s="31">
        <v>2</v>
      </c>
      <c r="SZ412" s="31">
        <v>2</v>
      </c>
      <c r="TA412" s="31">
        <v>2</v>
      </c>
      <c r="TB412" s="31">
        <v>2</v>
      </c>
      <c r="TC412" s="31">
        <v>2</v>
      </c>
      <c r="TD412" s="31">
        <v>2</v>
      </c>
      <c r="TE412" s="31">
        <v>2</v>
      </c>
      <c r="TF412" s="31">
        <v>2</v>
      </c>
      <c r="TG412" s="31">
        <v>2</v>
      </c>
      <c r="TS412" s="31">
        <v>2</v>
      </c>
      <c r="TT412" s="31">
        <v>2</v>
      </c>
      <c r="TU412" s="31">
        <v>2</v>
      </c>
      <c r="TV412" s="31">
        <v>2</v>
      </c>
      <c r="TW412" s="31">
        <v>2</v>
      </c>
      <c r="TX412" s="31">
        <v>2</v>
      </c>
      <c r="TY412" s="31">
        <v>2</v>
      </c>
      <c r="TZ412" s="31">
        <v>2</v>
      </c>
      <c r="UA412" s="31">
        <v>1</v>
      </c>
    </row>
    <row r="413" spans="1:547" s="31" customFormat="1" ht="13.5" customHeight="1">
      <c r="A413" s="31">
        <f t="shared" si="6"/>
        <v>411</v>
      </c>
      <c r="B413" s="31">
        <v>412</v>
      </c>
      <c r="C413" s="31">
        <v>8</v>
      </c>
      <c r="D413" s="31" t="s">
        <v>3124</v>
      </c>
      <c r="E413" s="31" t="s">
        <v>3148</v>
      </c>
      <c r="F413" s="31">
        <v>1</v>
      </c>
      <c r="G413" s="31" t="s">
        <v>3149</v>
      </c>
      <c r="H413" s="31">
        <v>42283</v>
      </c>
      <c r="I413" s="31">
        <v>16479</v>
      </c>
      <c r="J413" s="31">
        <v>1</v>
      </c>
      <c r="K413" s="31">
        <v>1</v>
      </c>
      <c r="L413" s="31">
        <v>1</v>
      </c>
      <c r="M413" s="31">
        <v>1</v>
      </c>
      <c r="R413" s="31">
        <v>41821</v>
      </c>
      <c r="S413" s="31">
        <v>42125</v>
      </c>
      <c r="T413" s="31">
        <v>42186</v>
      </c>
      <c r="W413" s="31">
        <v>2</v>
      </c>
      <c r="X413" s="31">
        <v>1</v>
      </c>
      <c r="Y413" s="31">
        <v>2</v>
      </c>
      <c r="Z413" s="31">
        <v>2</v>
      </c>
      <c r="AA413" s="31">
        <v>2</v>
      </c>
      <c r="AB413" s="31">
        <v>2</v>
      </c>
      <c r="AC413" s="31">
        <v>2</v>
      </c>
      <c r="AD413" s="31">
        <v>2</v>
      </c>
      <c r="AE413" s="31">
        <v>1</v>
      </c>
      <c r="AH413" s="31">
        <v>2</v>
      </c>
      <c r="AI413" s="31">
        <v>6</v>
      </c>
      <c r="AJ413" s="31">
        <v>1</v>
      </c>
      <c r="AK413" s="31">
        <v>1</v>
      </c>
      <c r="AL413" s="31">
        <v>2</v>
      </c>
      <c r="AM413" s="31">
        <v>1</v>
      </c>
      <c r="AN413" s="31">
        <v>2</v>
      </c>
      <c r="AO413" s="31">
        <v>2</v>
      </c>
      <c r="AP413" s="31">
        <v>2</v>
      </c>
      <c r="AQ413" s="31">
        <v>2</v>
      </c>
      <c r="AR413" s="31">
        <v>1</v>
      </c>
      <c r="AS413" s="31">
        <v>1</v>
      </c>
      <c r="AT413" s="31">
        <v>1</v>
      </c>
      <c r="AU413" s="31">
        <v>1</v>
      </c>
      <c r="AV413" s="31">
        <v>1</v>
      </c>
      <c r="AW413" s="31">
        <v>2</v>
      </c>
      <c r="AX413" s="31">
        <v>2</v>
      </c>
      <c r="AY413" s="31">
        <v>2</v>
      </c>
      <c r="AZ413" s="31">
        <v>1</v>
      </c>
      <c r="BA413" s="31">
        <v>1</v>
      </c>
      <c r="BB413" s="31">
        <v>1</v>
      </c>
      <c r="BC413" s="31">
        <v>1</v>
      </c>
      <c r="BD413" s="31">
        <v>1</v>
      </c>
      <c r="BE413" s="31">
        <v>2</v>
      </c>
      <c r="BF413" s="31">
        <v>2</v>
      </c>
      <c r="BG413" s="31">
        <v>1</v>
      </c>
      <c r="BH413" s="31">
        <v>1</v>
      </c>
      <c r="BI413" s="31">
        <v>2</v>
      </c>
      <c r="BJ413" s="31">
        <v>1</v>
      </c>
      <c r="BK413" s="31">
        <v>2</v>
      </c>
      <c r="BL413" s="31">
        <v>1</v>
      </c>
      <c r="BM413" s="31">
        <v>2</v>
      </c>
      <c r="BN413" s="31">
        <v>2</v>
      </c>
      <c r="BO413" s="31">
        <v>2</v>
      </c>
      <c r="BP413" s="31">
        <v>1</v>
      </c>
      <c r="BR413" s="31">
        <v>4</v>
      </c>
      <c r="BT413" s="31">
        <v>2</v>
      </c>
      <c r="BU413" s="31">
        <v>1</v>
      </c>
      <c r="BV413" s="31">
        <v>2</v>
      </c>
      <c r="BW413" s="31">
        <v>2</v>
      </c>
      <c r="BX413" s="31">
        <v>2</v>
      </c>
      <c r="BY413" s="31">
        <v>1</v>
      </c>
      <c r="BZ413" s="31">
        <v>2</v>
      </c>
      <c r="CA413" s="31">
        <v>2</v>
      </c>
      <c r="CB413" s="31">
        <v>2</v>
      </c>
      <c r="CC413" s="31">
        <v>2</v>
      </c>
      <c r="CD413" s="31">
        <v>1</v>
      </c>
      <c r="CH413" s="31">
        <v>1</v>
      </c>
      <c r="CM413" s="31">
        <v>2</v>
      </c>
      <c r="DA413" s="31">
        <v>1</v>
      </c>
      <c r="DF413" s="31">
        <v>2</v>
      </c>
      <c r="DG413" s="31">
        <v>2</v>
      </c>
      <c r="DH413" s="31">
        <v>2</v>
      </c>
      <c r="DI413" s="31">
        <v>2</v>
      </c>
      <c r="DJ413" s="31">
        <v>3</v>
      </c>
      <c r="DK413" s="31">
        <v>4</v>
      </c>
      <c r="DL413" s="31">
        <v>4</v>
      </c>
      <c r="DM413" s="31">
        <v>4</v>
      </c>
      <c r="DN413" s="31">
        <v>3</v>
      </c>
      <c r="DO413" s="31">
        <v>4</v>
      </c>
      <c r="DP413" s="31">
        <v>4</v>
      </c>
      <c r="DQ413" s="31">
        <v>4</v>
      </c>
      <c r="DR413" s="31">
        <v>38</v>
      </c>
      <c r="DS413" s="31">
        <v>0.65882034632034603</v>
      </c>
      <c r="EB413" s="31">
        <v>0.6</v>
      </c>
      <c r="EF413" s="31">
        <v>209</v>
      </c>
      <c r="EJ413" s="31">
        <v>75.599999999999895</v>
      </c>
      <c r="EN413" s="31">
        <v>125</v>
      </c>
      <c r="ER413" s="31">
        <v>81</v>
      </c>
      <c r="EV413" s="31">
        <v>2</v>
      </c>
      <c r="EW413" s="31">
        <v>2</v>
      </c>
      <c r="EX413" s="31">
        <v>2</v>
      </c>
      <c r="EY413" s="31">
        <v>2</v>
      </c>
      <c r="EZ413" s="31">
        <v>1</v>
      </c>
      <c r="FA413" s="31">
        <v>1</v>
      </c>
      <c r="FB413" s="31">
        <v>1</v>
      </c>
      <c r="FC413" s="31">
        <v>1</v>
      </c>
      <c r="FK413" s="31">
        <v>1</v>
      </c>
      <c r="FL413" s="31">
        <v>2</v>
      </c>
      <c r="FM413" s="31">
        <v>1</v>
      </c>
      <c r="FN413" s="31">
        <v>1</v>
      </c>
      <c r="FO413" s="31">
        <v>2</v>
      </c>
      <c r="FP413" s="31">
        <v>2</v>
      </c>
      <c r="FQ413" s="31">
        <v>2</v>
      </c>
      <c r="FR413" s="31">
        <v>2</v>
      </c>
      <c r="FS413" s="31">
        <v>4</v>
      </c>
      <c r="FT413" s="31">
        <v>1</v>
      </c>
      <c r="FU413" s="31">
        <v>2</v>
      </c>
      <c r="FV413" s="31">
        <v>2</v>
      </c>
      <c r="FW413" s="31">
        <v>1</v>
      </c>
      <c r="FX413" s="31">
        <v>1</v>
      </c>
      <c r="FY413" s="31">
        <v>2</v>
      </c>
      <c r="GA413" s="31">
        <v>2</v>
      </c>
      <c r="GB413" s="31">
        <v>2</v>
      </c>
      <c r="GC413" s="31">
        <v>2</v>
      </c>
      <c r="GE413" s="31">
        <v>2</v>
      </c>
      <c r="GH413" s="31">
        <v>2</v>
      </c>
      <c r="GJ413" s="31">
        <v>2</v>
      </c>
      <c r="GL413" s="31">
        <v>1</v>
      </c>
      <c r="GM413" s="31">
        <v>42283</v>
      </c>
      <c r="GO413" s="31">
        <v>2</v>
      </c>
      <c r="GQ413" s="31">
        <v>2</v>
      </c>
      <c r="GS413" s="31">
        <v>2</v>
      </c>
      <c r="GU413" s="31">
        <v>2</v>
      </c>
      <c r="GW413" s="31">
        <v>2</v>
      </c>
      <c r="HM413" s="31">
        <v>2</v>
      </c>
      <c r="HP413" s="31">
        <v>2</v>
      </c>
      <c r="HQ413" s="31">
        <v>2</v>
      </c>
      <c r="HR413" s="31">
        <v>2</v>
      </c>
      <c r="HS413" s="31">
        <v>2</v>
      </c>
      <c r="HT413" s="31">
        <v>2</v>
      </c>
      <c r="HU413" s="31">
        <v>2</v>
      </c>
      <c r="HV413" s="31">
        <v>2</v>
      </c>
      <c r="HZ413" s="31">
        <v>2</v>
      </c>
      <c r="IA413" s="31">
        <v>2</v>
      </c>
      <c r="IB413" s="31">
        <v>2</v>
      </c>
      <c r="IC413" s="31">
        <v>2</v>
      </c>
      <c r="ID413" s="31">
        <v>2</v>
      </c>
      <c r="IE413" s="31">
        <v>2</v>
      </c>
      <c r="IF413" s="31">
        <v>2</v>
      </c>
      <c r="IJ413" s="31">
        <v>2</v>
      </c>
      <c r="IK413" s="31">
        <v>2</v>
      </c>
      <c r="IL413" s="31">
        <v>2</v>
      </c>
      <c r="IM413" s="31">
        <v>2</v>
      </c>
      <c r="IN413" s="31">
        <v>2</v>
      </c>
      <c r="IO413" s="31">
        <v>2</v>
      </c>
      <c r="IP413" s="31">
        <v>2</v>
      </c>
      <c r="IT413" s="31">
        <v>2</v>
      </c>
      <c r="IU413" s="31">
        <v>2</v>
      </c>
      <c r="IV413" s="31">
        <v>2</v>
      </c>
      <c r="IW413" s="31">
        <v>2</v>
      </c>
      <c r="IX413" s="31">
        <v>2</v>
      </c>
      <c r="IY413" s="31">
        <v>2</v>
      </c>
      <c r="IZ413" s="31">
        <v>2</v>
      </c>
      <c r="JD413" s="31">
        <v>2</v>
      </c>
      <c r="JE413" s="31">
        <v>2</v>
      </c>
      <c r="JF413" s="31">
        <v>2</v>
      </c>
      <c r="JG413" s="31">
        <v>2</v>
      </c>
      <c r="JH413" s="31">
        <v>2</v>
      </c>
      <c r="JI413" s="31">
        <v>2</v>
      </c>
      <c r="JJ413" s="31">
        <v>2</v>
      </c>
      <c r="JZ413" s="31">
        <v>2</v>
      </c>
      <c r="KA413" s="31" t="s">
        <v>3150</v>
      </c>
      <c r="KB413" s="31">
        <v>76</v>
      </c>
      <c r="KC413" s="31">
        <v>2</v>
      </c>
      <c r="KD413" s="31" t="s">
        <v>3134</v>
      </c>
      <c r="KE413" s="31">
        <v>60</v>
      </c>
      <c r="LA413" s="31" t="s">
        <v>378</v>
      </c>
      <c r="LC413" s="31">
        <v>2</v>
      </c>
      <c r="LE413" s="31" t="s">
        <v>1683</v>
      </c>
      <c r="LF413" s="31">
        <v>2</v>
      </c>
      <c r="LG413" s="31">
        <v>2</v>
      </c>
      <c r="LH413" s="31">
        <v>2</v>
      </c>
      <c r="LI413" s="31">
        <v>2</v>
      </c>
      <c r="LK413" s="31">
        <v>2</v>
      </c>
      <c r="LM413" s="31">
        <v>2</v>
      </c>
      <c r="LO413" s="31">
        <v>2</v>
      </c>
      <c r="LQ413" s="31">
        <v>2</v>
      </c>
      <c r="LS413" s="31">
        <v>2</v>
      </c>
      <c r="LU413" s="31">
        <v>2</v>
      </c>
      <c r="LW413" s="31">
        <v>2</v>
      </c>
      <c r="LY413" s="31">
        <v>2</v>
      </c>
      <c r="MA413" s="31">
        <v>2</v>
      </c>
      <c r="MC413" s="31">
        <v>2</v>
      </c>
      <c r="ME413" s="31">
        <v>2</v>
      </c>
      <c r="MG413" s="31">
        <v>2</v>
      </c>
      <c r="MI413" s="31">
        <v>2</v>
      </c>
      <c r="MK413" s="31">
        <v>2</v>
      </c>
      <c r="MM413" s="31">
        <v>2</v>
      </c>
      <c r="MO413" s="31">
        <v>2</v>
      </c>
      <c r="MQ413" s="31">
        <v>2</v>
      </c>
      <c r="MS413" s="31">
        <v>2</v>
      </c>
      <c r="MU413" s="31">
        <v>2</v>
      </c>
      <c r="MW413" s="31">
        <v>2</v>
      </c>
      <c r="MY413" s="31" t="s">
        <v>355</v>
      </c>
      <c r="NC413" s="31">
        <v>2</v>
      </c>
      <c r="NE413" s="31">
        <v>2</v>
      </c>
      <c r="NG413" s="31">
        <v>2</v>
      </c>
      <c r="NI413" s="31">
        <v>2</v>
      </c>
      <c r="NK413" s="31">
        <v>2</v>
      </c>
      <c r="NM413" s="31">
        <v>2</v>
      </c>
      <c r="NO413" s="31">
        <v>2</v>
      </c>
      <c r="NQ413" s="31">
        <v>2</v>
      </c>
      <c r="NS413" s="31">
        <v>2</v>
      </c>
      <c r="NU413" s="31">
        <v>2</v>
      </c>
      <c r="NW413" s="31">
        <v>2</v>
      </c>
      <c r="NY413" s="31">
        <v>2</v>
      </c>
      <c r="OA413" s="31">
        <v>2</v>
      </c>
      <c r="OC413" s="31">
        <v>2</v>
      </c>
      <c r="OE413" s="31">
        <v>2</v>
      </c>
      <c r="OG413" s="31">
        <v>2</v>
      </c>
      <c r="OI413" s="31">
        <v>2</v>
      </c>
      <c r="OK413" s="31">
        <v>2</v>
      </c>
      <c r="OM413" s="31">
        <v>2</v>
      </c>
      <c r="OO413" s="31">
        <v>2</v>
      </c>
      <c r="OQ413" s="31" t="s">
        <v>355</v>
      </c>
      <c r="OS413" s="31">
        <v>2</v>
      </c>
      <c r="OU413" s="31">
        <v>2</v>
      </c>
      <c r="OW413" s="31">
        <v>2</v>
      </c>
      <c r="OY413" s="31">
        <v>2</v>
      </c>
      <c r="PA413" s="31">
        <v>2</v>
      </c>
      <c r="PC413" s="31">
        <v>2</v>
      </c>
      <c r="PE413" s="31">
        <v>2</v>
      </c>
      <c r="PG413" s="31">
        <v>2</v>
      </c>
      <c r="PI413" s="31">
        <v>2</v>
      </c>
      <c r="PK413" s="31">
        <v>2</v>
      </c>
      <c r="PM413" s="31">
        <v>2</v>
      </c>
      <c r="PO413" s="31">
        <v>2</v>
      </c>
      <c r="PQ413" s="31">
        <v>2</v>
      </c>
      <c r="PS413" s="31">
        <v>2</v>
      </c>
      <c r="PU413" s="31">
        <v>2</v>
      </c>
      <c r="PW413" s="31">
        <v>2</v>
      </c>
      <c r="PY413" s="31">
        <v>2</v>
      </c>
      <c r="QA413" s="31">
        <v>2</v>
      </c>
      <c r="QC413" s="31">
        <v>2</v>
      </c>
      <c r="QE413" s="31">
        <v>2</v>
      </c>
      <c r="QG413" s="31">
        <v>2</v>
      </c>
      <c r="QI413" s="31" t="s">
        <v>355</v>
      </c>
      <c r="QK413" s="31">
        <v>1</v>
      </c>
      <c r="QL413" s="31">
        <v>2</v>
      </c>
      <c r="QM413" s="31">
        <v>2</v>
      </c>
      <c r="QN413" s="31">
        <v>2</v>
      </c>
      <c r="QO413" s="31">
        <v>2</v>
      </c>
      <c r="QP413" s="31">
        <v>2</v>
      </c>
      <c r="QQ413" s="31">
        <v>2</v>
      </c>
      <c r="QR413" s="31">
        <v>2</v>
      </c>
      <c r="QS413" s="31">
        <v>2</v>
      </c>
      <c r="QT413" s="31">
        <v>2</v>
      </c>
      <c r="QU413" s="31">
        <v>2</v>
      </c>
      <c r="QV413" s="31">
        <v>2</v>
      </c>
      <c r="QW413" s="31">
        <v>2</v>
      </c>
      <c r="QX413" s="31">
        <v>2</v>
      </c>
      <c r="QY413" s="31">
        <v>2</v>
      </c>
      <c r="QZ413" s="31">
        <v>2</v>
      </c>
      <c r="RA413" s="31">
        <v>2</v>
      </c>
      <c r="RB413" s="31">
        <v>2</v>
      </c>
      <c r="RC413" s="31">
        <v>2</v>
      </c>
      <c r="RD413" s="31">
        <v>2</v>
      </c>
      <c r="RE413" s="31">
        <v>2</v>
      </c>
      <c r="RF413" s="31">
        <v>2</v>
      </c>
      <c r="RG413" s="31">
        <v>2</v>
      </c>
      <c r="RH413" s="31">
        <v>2</v>
      </c>
      <c r="RI413" s="31">
        <v>2</v>
      </c>
      <c r="RJ413" s="31">
        <v>2</v>
      </c>
      <c r="RK413" s="31">
        <v>2</v>
      </c>
      <c r="RL413" s="31">
        <v>2</v>
      </c>
      <c r="RM413" s="31">
        <v>2</v>
      </c>
      <c r="RN413" s="31">
        <v>2</v>
      </c>
      <c r="RO413" s="31">
        <v>2</v>
      </c>
      <c r="RP413" s="31">
        <v>2</v>
      </c>
      <c r="RQ413" s="31">
        <v>2</v>
      </c>
      <c r="RR413" s="31">
        <v>2</v>
      </c>
      <c r="RS413" s="31">
        <v>1</v>
      </c>
      <c r="RT413" s="31" t="s">
        <v>1556</v>
      </c>
      <c r="RV413" s="31" t="s">
        <v>3151</v>
      </c>
      <c r="RX413" s="31">
        <v>2</v>
      </c>
      <c r="RY413" s="31">
        <v>2</v>
      </c>
      <c r="RZ413" s="31">
        <v>2</v>
      </c>
      <c r="SA413" s="31">
        <v>2</v>
      </c>
      <c r="SB413" s="31">
        <v>2</v>
      </c>
      <c r="SC413" s="31">
        <v>2</v>
      </c>
      <c r="SD413" s="31">
        <v>2</v>
      </c>
      <c r="SE413" s="31">
        <v>2</v>
      </c>
      <c r="SF413" s="31">
        <v>2</v>
      </c>
      <c r="SG413" s="31">
        <v>2</v>
      </c>
      <c r="SH413" s="31">
        <v>2</v>
      </c>
      <c r="SI413" s="31">
        <v>2</v>
      </c>
      <c r="SJ413" s="31">
        <v>2</v>
      </c>
      <c r="SK413" s="31">
        <v>2</v>
      </c>
      <c r="SL413" s="31">
        <v>2</v>
      </c>
      <c r="SM413" s="31" t="s">
        <v>1430</v>
      </c>
      <c r="SO413" s="31">
        <v>2</v>
      </c>
      <c r="SP413" s="31">
        <v>2</v>
      </c>
      <c r="SQ413" s="31">
        <v>2</v>
      </c>
      <c r="SR413" s="31">
        <v>1</v>
      </c>
      <c r="SS413" s="31">
        <v>1</v>
      </c>
      <c r="ST413" s="31">
        <v>2</v>
      </c>
      <c r="SU413" s="31">
        <v>2</v>
      </c>
      <c r="SV413" s="31">
        <v>1</v>
      </c>
      <c r="SW413" s="31" t="s">
        <v>1430</v>
      </c>
      <c r="SZ413" s="31">
        <v>2</v>
      </c>
      <c r="TA413" s="31">
        <v>2</v>
      </c>
      <c r="TB413" s="31">
        <v>2</v>
      </c>
      <c r="TC413" s="31">
        <v>2</v>
      </c>
      <c r="TD413" s="31">
        <v>2</v>
      </c>
      <c r="TE413" s="31">
        <v>2</v>
      </c>
      <c r="TF413" s="31">
        <v>2</v>
      </c>
      <c r="TG413" s="31">
        <v>2</v>
      </c>
      <c r="TH413" s="31" t="s">
        <v>1430</v>
      </c>
      <c r="TQ413" s="31">
        <v>2</v>
      </c>
      <c r="TS413" s="31">
        <v>2</v>
      </c>
      <c r="TT413" s="31">
        <v>2</v>
      </c>
      <c r="TU413" s="31">
        <v>2</v>
      </c>
      <c r="TV413" s="31">
        <v>2</v>
      </c>
      <c r="TW413" s="31">
        <v>2</v>
      </c>
      <c r="TX413" s="31">
        <v>2</v>
      </c>
      <c r="TY413" s="31">
        <v>2</v>
      </c>
      <c r="TZ413" s="31">
        <v>2</v>
      </c>
      <c r="UA413" s="31">
        <v>1</v>
      </c>
    </row>
    <row r="414" spans="1:547" s="31" customFormat="1" ht="13.5" customHeight="1">
      <c r="A414" s="31">
        <f t="shared" si="6"/>
        <v>412</v>
      </c>
      <c r="B414" s="31">
        <v>413</v>
      </c>
      <c r="C414" s="31">
        <v>9</v>
      </c>
      <c r="D414" s="31" t="s">
        <v>3124</v>
      </c>
      <c r="E414" s="31" t="s">
        <v>3152</v>
      </c>
      <c r="H414" s="31">
        <v>42285</v>
      </c>
      <c r="I414" s="31">
        <v>27790</v>
      </c>
      <c r="J414" s="31">
        <v>2</v>
      </c>
      <c r="K414" s="31">
        <v>1</v>
      </c>
      <c r="L414" s="31">
        <v>5</v>
      </c>
      <c r="M414" s="31">
        <v>2</v>
      </c>
      <c r="N414" s="31">
        <v>1</v>
      </c>
      <c r="O414" s="31">
        <v>1</v>
      </c>
      <c r="P414" s="31">
        <v>1</v>
      </c>
      <c r="Q414" s="31">
        <v>1</v>
      </c>
      <c r="R414" s="31">
        <v>41609</v>
      </c>
      <c r="S414" s="31">
        <v>41699</v>
      </c>
      <c r="T414" s="31">
        <v>41974</v>
      </c>
      <c r="W414" s="31">
        <v>1</v>
      </c>
      <c r="X414" s="31">
        <v>2</v>
      </c>
      <c r="Y414" s="31">
        <v>2</v>
      </c>
      <c r="Z414" s="31">
        <v>2</v>
      </c>
      <c r="AA414" s="31">
        <v>2</v>
      </c>
      <c r="AB414" s="31">
        <v>2</v>
      </c>
      <c r="AC414" s="31">
        <v>2</v>
      </c>
      <c r="AD414" s="31">
        <v>2</v>
      </c>
      <c r="AE414" s="31">
        <v>2</v>
      </c>
      <c r="AF414" s="31">
        <v>2</v>
      </c>
      <c r="AG414" s="31">
        <v>2</v>
      </c>
      <c r="AH414" s="31">
        <v>2</v>
      </c>
      <c r="AI414" s="31">
        <v>6</v>
      </c>
      <c r="AJ414" s="31">
        <v>2</v>
      </c>
      <c r="AK414" s="31">
        <v>4</v>
      </c>
      <c r="AL414" s="31">
        <v>2</v>
      </c>
      <c r="AM414" s="31">
        <v>1</v>
      </c>
      <c r="AN414" s="31">
        <v>2</v>
      </c>
      <c r="AO414" s="31">
        <v>1</v>
      </c>
      <c r="AP414" s="31">
        <v>2</v>
      </c>
      <c r="AQ414" s="31">
        <v>2</v>
      </c>
      <c r="AR414" s="31">
        <v>1</v>
      </c>
      <c r="AS414" s="31">
        <v>2</v>
      </c>
      <c r="AT414" s="31">
        <v>2</v>
      </c>
      <c r="AU414" s="31">
        <v>2</v>
      </c>
      <c r="AV414" s="31">
        <v>1</v>
      </c>
      <c r="AW414" s="31">
        <v>1</v>
      </c>
      <c r="AX414" s="31">
        <v>2</v>
      </c>
      <c r="AY414" s="31">
        <v>1</v>
      </c>
      <c r="AZ414" s="31">
        <v>1</v>
      </c>
      <c r="BA414" s="31">
        <v>1</v>
      </c>
      <c r="BB414" s="31">
        <v>2</v>
      </c>
      <c r="BC414" s="31">
        <v>1</v>
      </c>
      <c r="BD414" s="31">
        <v>1</v>
      </c>
      <c r="BE414" s="31">
        <v>2</v>
      </c>
      <c r="BF414" s="31">
        <v>1</v>
      </c>
      <c r="BG414" s="31">
        <v>1</v>
      </c>
      <c r="BH414" s="31">
        <v>1</v>
      </c>
      <c r="BI414" s="31">
        <v>2</v>
      </c>
      <c r="BJ414" s="31">
        <v>1</v>
      </c>
      <c r="BK414" s="31">
        <v>2</v>
      </c>
      <c r="BL414" s="31">
        <v>2</v>
      </c>
      <c r="BM414" s="31">
        <v>2</v>
      </c>
      <c r="BN414" s="31">
        <v>2</v>
      </c>
      <c r="BO414" s="31">
        <v>2</v>
      </c>
      <c r="BP414" s="31">
        <v>1</v>
      </c>
      <c r="BQ414" s="31">
        <v>1</v>
      </c>
      <c r="BT414" s="31">
        <v>2</v>
      </c>
      <c r="BU414" s="31">
        <v>2</v>
      </c>
      <c r="BV414" s="31">
        <v>2</v>
      </c>
      <c r="BW414" s="31">
        <v>2</v>
      </c>
      <c r="BX414" s="31">
        <v>2</v>
      </c>
      <c r="BY414" s="31">
        <v>1</v>
      </c>
      <c r="BZ414" s="31">
        <v>2</v>
      </c>
      <c r="CA414" s="31">
        <v>2</v>
      </c>
      <c r="CB414" s="31">
        <v>2</v>
      </c>
      <c r="CC414" s="31">
        <v>2</v>
      </c>
      <c r="CD414" s="31">
        <v>1</v>
      </c>
      <c r="CH414" s="31">
        <v>1</v>
      </c>
      <c r="CM414" s="31">
        <v>7</v>
      </c>
      <c r="CN414" s="31">
        <v>17</v>
      </c>
      <c r="CO414" s="31">
        <v>12</v>
      </c>
      <c r="DA414" s="31">
        <v>2</v>
      </c>
      <c r="DB414" s="31">
        <v>4</v>
      </c>
      <c r="DC414" s="31">
        <v>6</v>
      </c>
      <c r="DF414" s="31">
        <v>4</v>
      </c>
      <c r="DG414" s="31">
        <v>4</v>
      </c>
      <c r="DH414" s="31">
        <v>4</v>
      </c>
      <c r="DI414" s="31">
        <v>2</v>
      </c>
      <c r="DJ414" s="31">
        <v>3</v>
      </c>
      <c r="DK414" s="31">
        <v>3</v>
      </c>
      <c r="DL414" s="31">
        <v>3</v>
      </c>
      <c r="DM414" s="31">
        <v>3</v>
      </c>
      <c r="DN414" s="31">
        <v>2</v>
      </c>
      <c r="DO414" s="31">
        <v>4</v>
      </c>
      <c r="DP414" s="31">
        <v>4</v>
      </c>
      <c r="DQ414" s="31">
        <v>4</v>
      </c>
      <c r="DR414" s="31">
        <v>40</v>
      </c>
      <c r="DS414" s="31">
        <v>0.36020710059171601</v>
      </c>
      <c r="EW414" s="31">
        <v>2</v>
      </c>
      <c r="EX414" s="31">
        <v>2</v>
      </c>
      <c r="EZ414" s="31">
        <v>1</v>
      </c>
      <c r="FK414" s="31">
        <v>2</v>
      </c>
      <c r="FL414" s="31">
        <v>2</v>
      </c>
      <c r="FM414" s="31">
        <v>2</v>
      </c>
      <c r="FN414" s="31">
        <v>2</v>
      </c>
      <c r="FO414" s="31">
        <v>2</v>
      </c>
      <c r="FP414" s="31">
        <v>2</v>
      </c>
      <c r="FQ414" s="31">
        <v>2</v>
      </c>
      <c r="FR414" s="31">
        <v>2</v>
      </c>
      <c r="FS414" s="31">
        <v>4</v>
      </c>
      <c r="FT414" s="31">
        <v>2</v>
      </c>
      <c r="FU414" s="31">
        <v>2</v>
      </c>
      <c r="FV414" s="31">
        <v>2</v>
      </c>
      <c r="FW414" s="31">
        <v>1</v>
      </c>
      <c r="FX414" s="31">
        <v>1</v>
      </c>
      <c r="FY414" s="31">
        <v>2</v>
      </c>
      <c r="GA414" s="31">
        <v>2</v>
      </c>
      <c r="GB414" s="31">
        <v>2</v>
      </c>
      <c r="GC414" s="31">
        <v>2</v>
      </c>
      <c r="GE414" s="31">
        <v>2</v>
      </c>
      <c r="GH414" s="31">
        <v>1</v>
      </c>
      <c r="GJ414" s="31">
        <v>2</v>
      </c>
      <c r="GL414" s="31">
        <v>1</v>
      </c>
      <c r="GM414" s="31">
        <v>41821</v>
      </c>
      <c r="GO414" s="31">
        <v>2</v>
      </c>
      <c r="GQ414" s="31">
        <v>2</v>
      </c>
      <c r="GS414" s="31">
        <v>2</v>
      </c>
      <c r="GU414" s="31">
        <v>2</v>
      </c>
      <c r="GW414" s="31">
        <v>2</v>
      </c>
      <c r="HM414" s="31">
        <v>2</v>
      </c>
      <c r="HP414" s="31">
        <v>2</v>
      </c>
      <c r="HQ414" s="31">
        <v>2</v>
      </c>
      <c r="HR414" s="31">
        <v>2</v>
      </c>
      <c r="HS414" s="31">
        <v>2</v>
      </c>
      <c r="HT414" s="31">
        <v>2</v>
      </c>
      <c r="HU414" s="31">
        <v>2</v>
      </c>
      <c r="HV414" s="31">
        <v>2</v>
      </c>
      <c r="HZ414" s="31">
        <v>2</v>
      </c>
      <c r="IA414" s="31">
        <v>2</v>
      </c>
      <c r="IB414" s="31">
        <v>2</v>
      </c>
      <c r="IC414" s="31">
        <v>2</v>
      </c>
      <c r="ID414" s="31">
        <v>2</v>
      </c>
      <c r="IE414" s="31">
        <v>2</v>
      </c>
      <c r="IF414" s="31">
        <v>2</v>
      </c>
      <c r="IJ414" s="31">
        <v>2</v>
      </c>
      <c r="IK414" s="31">
        <v>2</v>
      </c>
      <c r="IL414" s="31">
        <v>2</v>
      </c>
      <c r="IM414" s="31">
        <v>2</v>
      </c>
      <c r="IN414" s="31">
        <v>2</v>
      </c>
      <c r="IO414" s="31">
        <v>2</v>
      </c>
      <c r="IP414" s="31">
        <v>2</v>
      </c>
      <c r="IT414" s="31">
        <v>2</v>
      </c>
      <c r="IU414" s="31">
        <v>2</v>
      </c>
      <c r="IV414" s="31">
        <v>2</v>
      </c>
      <c r="IW414" s="31">
        <v>2</v>
      </c>
      <c r="IX414" s="31">
        <v>2</v>
      </c>
      <c r="IY414" s="31">
        <v>2</v>
      </c>
      <c r="IZ414" s="31">
        <v>2</v>
      </c>
      <c r="JD414" s="31">
        <v>2</v>
      </c>
      <c r="JE414" s="31">
        <v>2</v>
      </c>
      <c r="JF414" s="31">
        <v>2</v>
      </c>
      <c r="JG414" s="31">
        <v>2</v>
      </c>
      <c r="JH414" s="31">
        <v>2</v>
      </c>
      <c r="JI414" s="31">
        <v>2</v>
      </c>
      <c r="JJ414" s="31">
        <v>2</v>
      </c>
      <c r="JZ414" s="31">
        <v>2</v>
      </c>
      <c r="KA414" s="31" t="s">
        <v>1436</v>
      </c>
      <c r="KB414" s="31">
        <v>39</v>
      </c>
      <c r="KC414" s="31">
        <v>2</v>
      </c>
      <c r="KD414" s="31" t="s">
        <v>2222</v>
      </c>
      <c r="KE414" s="31">
        <v>60</v>
      </c>
      <c r="LA414" s="31" t="s">
        <v>1440</v>
      </c>
      <c r="LB414" s="31" t="s">
        <v>373</v>
      </c>
      <c r="LC414" s="31">
        <v>2</v>
      </c>
      <c r="LE414" s="31" t="s">
        <v>359</v>
      </c>
      <c r="LF414" s="31">
        <v>2</v>
      </c>
      <c r="LG414" s="31">
        <v>2</v>
      </c>
      <c r="LH414" s="31">
        <v>2</v>
      </c>
      <c r="LI414" s="31">
        <v>2</v>
      </c>
      <c r="LK414" s="31">
        <v>2</v>
      </c>
      <c r="LM414" s="31">
        <v>2</v>
      </c>
      <c r="LO414" s="31">
        <v>2</v>
      </c>
      <c r="LQ414" s="31">
        <v>2</v>
      </c>
      <c r="LS414" s="31">
        <v>2</v>
      </c>
      <c r="LU414" s="31">
        <v>2</v>
      </c>
      <c r="LW414" s="31">
        <v>2</v>
      </c>
      <c r="LY414" s="31">
        <v>2</v>
      </c>
      <c r="MA414" s="31">
        <v>2</v>
      </c>
      <c r="MC414" s="31">
        <v>2</v>
      </c>
      <c r="ME414" s="31">
        <v>2</v>
      </c>
      <c r="MG414" s="31">
        <v>2</v>
      </c>
      <c r="MI414" s="31">
        <v>2</v>
      </c>
      <c r="MK414" s="31">
        <v>2</v>
      </c>
      <c r="MM414" s="31">
        <v>2</v>
      </c>
      <c r="MO414" s="31">
        <v>2</v>
      </c>
      <c r="MQ414" s="31">
        <v>2</v>
      </c>
      <c r="MS414" s="31">
        <v>2</v>
      </c>
      <c r="MU414" s="31">
        <v>2</v>
      </c>
      <c r="MW414" s="31">
        <v>2</v>
      </c>
      <c r="MY414" s="31" t="s">
        <v>355</v>
      </c>
      <c r="NC414" s="31">
        <v>2</v>
      </c>
      <c r="NE414" s="31">
        <v>2</v>
      </c>
      <c r="NG414" s="31">
        <v>2</v>
      </c>
      <c r="NI414" s="31">
        <v>2</v>
      </c>
      <c r="NK414" s="31">
        <v>2</v>
      </c>
      <c r="NM414" s="31">
        <v>2</v>
      </c>
      <c r="NO414" s="31">
        <v>2</v>
      </c>
      <c r="NQ414" s="31">
        <v>2</v>
      </c>
      <c r="NS414" s="31">
        <v>2</v>
      </c>
      <c r="NU414" s="31">
        <v>2</v>
      </c>
      <c r="NW414" s="31">
        <v>2</v>
      </c>
      <c r="NY414" s="31">
        <v>2</v>
      </c>
      <c r="OA414" s="31">
        <v>2</v>
      </c>
      <c r="OC414" s="31">
        <v>2</v>
      </c>
      <c r="OE414" s="31">
        <v>2</v>
      </c>
      <c r="OG414" s="31">
        <v>2</v>
      </c>
      <c r="OI414" s="31">
        <v>2</v>
      </c>
      <c r="OK414" s="31">
        <v>2</v>
      </c>
      <c r="OM414" s="31">
        <v>2</v>
      </c>
      <c r="OO414" s="31">
        <v>2</v>
      </c>
      <c r="OQ414" s="31" t="s">
        <v>355</v>
      </c>
      <c r="OS414" s="31">
        <v>2</v>
      </c>
      <c r="OU414" s="31">
        <v>2</v>
      </c>
      <c r="OW414" s="31">
        <v>2</v>
      </c>
      <c r="OY414" s="31">
        <v>2</v>
      </c>
      <c r="PA414" s="31">
        <v>2</v>
      </c>
      <c r="PC414" s="31">
        <v>2</v>
      </c>
      <c r="PE414" s="31">
        <v>2</v>
      </c>
      <c r="PG414" s="31">
        <v>2</v>
      </c>
      <c r="PI414" s="31">
        <v>2</v>
      </c>
      <c r="PK414" s="31">
        <v>2</v>
      </c>
      <c r="PM414" s="31">
        <v>2</v>
      </c>
      <c r="PO414" s="31">
        <v>2</v>
      </c>
      <c r="PQ414" s="31">
        <v>2</v>
      </c>
      <c r="PS414" s="31">
        <v>2</v>
      </c>
      <c r="PU414" s="31">
        <v>2</v>
      </c>
      <c r="PW414" s="31">
        <v>2</v>
      </c>
      <c r="PY414" s="31">
        <v>2</v>
      </c>
      <c r="QA414" s="31">
        <v>2</v>
      </c>
      <c r="QC414" s="31">
        <v>2</v>
      </c>
      <c r="QE414" s="31">
        <v>2</v>
      </c>
      <c r="QG414" s="31">
        <v>2</v>
      </c>
      <c r="QI414" s="31" t="s">
        <v>355</v>
      </c>
      <c r="QK414" s="31">
        <v>1</v>
      </c>
      <c r="QL414" s="31">
        <v>2</v>
      </c>
      <c r="QM414" s="31">
        <v>2</v>
      </c>
      <c r="QN414" s="31">
        <v>2</v>
      </c>
      <c r="QO414" s="31">
        <v>2</v>
      </c>
      <c r="QP414" s="31">
        <v>2</v>
      </c>
      <c r="QQ414" s="31">
        <v>2</v>
      </c>
      <c r="QR414" s="31">
        <v>2</v>
      </c>
      <c r="QS414" s="31">
        <v>2</v>
      </c>
      <c r="QT414" s="31">
        <v>2</v>
      </c>
      <c r="QU414" s="31">
        <v>2</v>
      </c>
      <c r="QV414" s="31">
        <v>2</v>
      </c>
      <c r="QW414" s="31">
        <v>2</v>
      </c>
      <c r="QX414" s="31">
        <v>2</v>
      </c>
      <c r="QY414" s="31">
        <v>2</v>
      </c>
      <c r="QZ414" s="31">
        <v>2</v>
      </c>
      <c r="RA414" s="31">
        <v>2</v>
      </c>
      <c r="RB414" s="31">
        <v>2</v>
      </c>
      <c r="RC414" s="31">
        <v>2</v>
      </c>
      <c r="RD414" s="31">
        <v>2</v>
      </c>
      <c r="RE414" s="31">
        <v>1</v>
      </c>
      <c r="RF414" s="31">
        <v>2</v>
      </c>
      <c r="RG414" s="31">
        <v>2</v>
      </c>
      <c r="RH414" s="31">
        <v>2</v>
      </c>
      <c r="RI414" s="31">
        <v>2</v>
      </c>
      <c r="RJ414" s="31">
        <v>2</v>
      </c>
      <c r="RK414" s="31">
        <v>2</v>
      </c>
      <c r="RL414" s="31">
        <v>2</v>
      </c>
      <c r="RM414" s="31">
        <v>2</v>
      </c>
      <c r="RN414" s="31">
        <v>2</v>
      </c>
      <c r="RO414" s="31">
        <v>1</v>
      </c>
      <c r="RP414" s="31">
        <v>2</v>
      </c>
      <c r="RQ414" s="31">
        <v>2</v>
      </c>
      <c r="RR414" s="31">
        <v>1</v>
      </c>
      <c r="RS414" s="31">
        <v>1</v>
      </c>
      <c r="RT414" s="31" t="s">
        <v>3153</v>
      </c>
      <c r="RU414" s="31" t="s">
        <v>1781</v>
      </c>
      <c r="RX414" s="31">
        <v>1</v>
      </c>
      <c r="RY414" s="31">
        <v>1</v>
      </c>
      <c r="RZ414" s="31">
        <v>2</v>
      </c>
      <c r="SA414" s="31">
        <v>1</v>
      </c>
      <c r="SB414" s="31">
        <v>2</v>
      </c>
      <c r="SC414" s="31">
        <v>2</v>
      </c>
      <c r="SD414" s="31">
        <v>4</v>
      </c>
      <c r="SE414" s="31">
        <v>2</v>
      </c>
      <c r="SF414" s="31">
        <v>2</v>
      </c>
      <c r="SG414" s="31">
        <v>2</v>
      </c>
      <c r="SH414" s="31">
        <v>2</v>
      </c>
      <c r="SI414" s="31">
        <v>2</v>
      </c>
      <c r="SJ414" s="31">
        <v>2</v>
      </c>
      <c r="SK414" s="31">
        <v>2</v>
      </c>
      <c r="SL414" s="31">
        <v>2</v>
      </c>
      <c r="SM414" s="31" t="s">
        <v>1430</v>
      </c>
      <c r="SO414" s="31">
        <v>2</v>
      </c>
      <c r="SP414" s="31">
        <v>2</v>
      </c>
      <c r="SQ414" s="31">
        <v>2</v>
      </c>
      <c r="SR414" s="31">
        <v>1</v>
      </c>
      <c r="SS414" s="31">
        <v>1</v>
      </c>
      <c r="ST414" s="31">
        <v>2</v>
      </c>
      <c r="SU414" s="31">
        <v>2</v>
      </c>
      <c r="SV414" s="31">
        <v>1</v>
      </c>
      <c r="SW414" s="31" t="s">
        <v>1430</v>
      </c>
      <c r="SZ414" s="31">
        <v>2</v>
      </c>
      <c r="TA414" s="31">
        <v>2</v>
      </c>
      <c r="TB414" s="31">
        <v>2</v>
      </c>
      <c r="TC414" s="31">
        <v>2</v>
      </c>
      <c r="TD414" s="31">
        <v>2</v>
      </c>
      <c r="TE414" s="31">
        <v>2</v>
      </c>
      <c r="TF414" s="31">
        <v>2</v>
      </c>
      <c r="TG414" s="31">
        <v>2</v>
      </c>
      <c r="TH414" s="31" t="s">
        <v>1430</v>
      </c>
      <c r="TQ414" s="31">
        <v>9</v>
      </c>
      <c r="TS414" s="31">
        <v>2</v>
      </c>
      <c r="TT414" s="31">
        <v>2</v>
      </c>
      <c r="TU414" s="31">
        <v>2</v>
      </c>
      <c r="TV414" s="31">
        <v>2</v>
      </c>
      <c r="TW414" s="31">
        <v>2</v>
      </c>
      <c r="TX414" s="31">
        <v>2</v>
      </c>
      <c r="TY414" s="31">
        <v>2</v>
      </c>
      <c r="TZ414" s="31">
        <v>2</v>
      </c>
      <c r="UA414" s="31">
        <v>1</v>
      </c>
    </row>
    <row r="415" spans="1:547" s="31" customFormat="1" ht="13.5" customHeight="1">
      <c r="A415" s="31">
        <f t="shared" si="6"/>
        <v>413</v>
      </c>
      <c r="B415" s="31">
        <v>414</v>
      </c>
      <c r="C415" s="31">
        <v>10</v>
      </c>
      <c r="D415" s="31" t="s">
        <v>3124</v>
      </c>
      <c r="E415" s="31" t="s">
        <v>3154</v>
      </c>
      <c r="F415" s="31">
        <v>1</v>
      </c>
      <c r="G415" s="31" t="s">
        <v>3155</v>
      </c>
      <c r="H415" s="31">
        <v>42290</v>
      </c>
      <c r="I415" s="31">
        <v>27844</v>
      </c>
      <c r="J415" s="31">
        <v>1</v>
      </c>
      <c r="K415" s="31">
        <v>1</v>
      </c>
      <c r="L415" s="31">
        <v>4</v>
      </c>
      <c r="M415" s="31">
        <v>2</v>
      </c>
      <c r="N415" s="31">
        <v>4</v>
      </c>
      <c r="O415" s="31">
        <v>2</v>
      </c>
      <c r="P415" s="31">
        <v>4</v>
      </c>
      <c r="Q415" s="31">
        <v>2</v>
      </c>
      <c r="R415" s="31">
        <v>42005</v>
      </c>
      <c r="S415" s="31">
        <v>42064</v>
      </c>
      <c r="T415" s="31">
        <v>42095</v>
      </c>
      <c r="W415" s="31">
        <v>1</v>
      </c>
      <c r="X415" s="31">
        <v>2</v>
      </c>
      <c r="Y415" s="31">
        <v>2</v>
      </c>
      <c r="Z415" s="31">
        <v>2</v>
      </c>
      <c r="AA415" s="31">
        <v>2</v>
      </c>
      <c r="AB415" s="31">
        <v>2</v>
      </c>
      <c r="AC415" s="31">
        <v>2</v>
      </c>
      <c r="AD415" s="31">
        <v>2</v>
      </c>
      <c r="AE415" s="31">
        <v>3</v>
      </c>
      <c r="AF415" s="31">
        <v>1</v>
      </c>
      <c r="AG415" s="31">
        <v>1</v>
      </c>
      <c r="AH415" s="31">
        <v>1</v>
      </c>
      <c r="AI415" s="31">
        <v>6</v>
      </c>
      <c r="AJ415" s="31">
        <v>2</v>
      </c>
      <c r="AK415" s="31">
        <v>4</v>
      </c>
      <c r="AL415" s="31">
        <v>2</v>
      </c>
      <c r="AM415" s="31">
        <v>1</v>
      </c>
      <c r="AN415" s="31">
        <v>2</v>
      </c>
      <c r="AO415" s="31">
        <v>2</v>
      </c>
      <c r="AP415" s="31">
        <v>2</v>
      </c>
      <c r="AQ415" s="31">
        <v>2</v>
      </c>
      <c r="AR415" s="31">
        <v>1</v>
      </c>
      <c r="AS415" s="31">
        <v>2</v>
      </c>
      <c r="AT415" s="31">
        <v>2</v>
      </c>
      <c r="AU415" s="31">
        <v>2</v>
      </c>
      <c r="AV415" s="31">
        <v>1</v>
      </c>
      <c r="AW415" s="31">
        <v>1</v>
      </c>
      <c r="AX415" s="31">
        <v>2</v>
      </c>
      <c r="AY415" s="31">
        <v>2</v>
      </c>
      <c r="AZ415" s="31">
        <v>2</v>
      </c>
      <c r="BA415" s="31">
        <v>1</v>
      </c>
      <c r="BB415" s="31">
        <v>2</v>
      </c>
      <c r="BC415" s="31">
        <v>1</v>
      </c>
      <c r="BD415" s="31">
        <v>1</v>
      </c>
      <c r="BE415" s="31">
        <v>2</v>
      </c>
      <c r="BF415" s="31">
        <v>2</v>
      </c>
      <c r="BG415" s="31">
        <v>1</v>
      </c>
      <c r="BH415" s="31">
        <v>1</v>
      </c>
      <c r="BI415" s="31">
        <v>2</v>
      </c>
      <c r="BJ415" s="31">
        <v>2</v>
      </c>
      <c r="BK415" s="31">
        <v>2</v>
      </c>
      <c r="BL415" s="31">
        <v>2</v>
      </c>
      <c r="BM415" s="31">
        <v>2</v>
      </c>
      <c r="BN415" s="31">
        <v>2</v>
      </c>
      <c r="BO415" s="31">
        <v>2</v>
      </c>
      <c r="BP415" s="31">
        <v>2</v>
      </c>
      <c r="BQ415" s="31">
        <v>3</v>
      </c>
      <c r="BT415" s="31">
        <v>2</v>
      </c>
      <c r="BU415" s="31">
        <v>2</v>
      </c>
      <c r="BV415" s="31">
        <v>2</v>
      </c>
      <c r="BW415" s="31">
        <v>2</v>
      </c>
      <c r="BX415" s="31">
        <v>2</v>
      </c>
      <c r="BY415" s="31">
        <v>1</v>
      </c>
      <c r="BZ415" s="31">
        <v>2</v>
      </c>
      <c r="CA415" s="31">
        <v>2</v>
      </c>
      <c r="CB415" s="31">
        <v>2</v>
      </c>
      <c r="CC415" s="31">
        <v>2</v>
      </c>
      <c r="CD415" s="31">
        <v>1</v>
      </c>
      <c r="CH415" s="31">
        <v>2</v>
      </c>
      <c r="CM415" s="31">
        <v>23</v>
      </c>
      <c r="DA415" s="31">
        <v>4</v>
      </c>
      <c r="DF415" s="31">
        <v>4</v>
      </c>
      <c r="DG415" s="31">
        <v>4</v>
      </c>
      <c r="DH415" s="31">
        <v>4</v>
      </c>
      <c r="DI415" s="31">
        <v>4</v>
      </c>
      <c r="DJ415" s="31">
        <v>4</v>
      </c>
      <c r="DK415" s="31">
        <v>4</v>
      </c>
      <c r="DL415" s="31">
        <v>4</v>
      </c>
      <c r="DM415" s="31">
        <v>3</v>
      </c>
      <c r="DN415" s="31">
        <v>3</v>
      </c>
      <c r="DO415" s="31">
        <v>4</v>
      </c>
      <c r="DP415" s="31">
        <v>4</v>
      </c>
      <c r="DQ415" s="31">
        <v>4</v>
      </c>
      <c r="DR415" s="31">
        <v>46</v>
      </c>
      <c r="DS415" s="31">
        <v>0.21359649122807001</v>
      </c>
      <c r="DT415" s="31">
        <v>334</v>
      </c>
      <c r="DU415" s="31">
        <v>25</v>
      </c>
      <c r="DV415" s="31">
        <v>175</v>
      </c>
      <c r="DW415" s="31" t="s">
        <v>2136</v>
      </c>
      <c r="EB415" s="31">
        <v>0.78</v>
      </c>
      <c r="EF415" s="31">
        <v>199</v>
      </c>
      <c r="EH415" s="31">
        <v>190</v>
      </c>
      <c r="ER415" s="31">
        <v>169</v>
      </c>
      <c r="ES415" s="31">
        <v>25</v>
      </c>
      <c r="ET415" s="31">
        <v>175</v>
      </c>
      <c r="EV415" s="31">
        <v>1</v>
      </c>
      <c r="EW415" s="31">
        <v>2</v>
      </c>
      <c r="EX415" s="31">
        <v>2</v>
      </c>
      <c r="EY415" s="31">
        <v>2</v>
      </c>
      <c r="EZ415" s="31">
        <v>1</v>
      </c>
      <c r="FA415" s="31">
        <v>7</v>
      </c>
      <c r="FB415" s="31">
        <v>7</v>
      </c>
      <c r="FC415" s="31">
        <v>7</v>
      </c>
      <c r="FK415" s="31">
        <v>2</v>
      </c>
      <c r="FL415" s="31">
        <v>2</v>
      </c>
      <c r="FM415" s="31">
        <v>2</v>
      </c>
      <c r="FN415" s="31">
        <v>2</v>
      </c>
      <c r="FO415" s="31">
        <v>2</v>
      </c>
      <c r="FP415" s="31">
        <v>2</v>
      </c>
      <c r="FQ415" s="31">
        <v>2</v>
      </c>
      <c r="FR415" s="31">
        <v>2</v>
      </c>
      <c r="FS415" s="31">
        <v>4</v>
      </c>
      <c r="FT415" s="31">
        <v>2</v>
      </c>
      <c r="FU415" s="31">
        <v>2</v>
      </c>
      <c r="FV415" s="31">
        <v>2</v>
      </c>
      <c r="FW415" s="31">
        <v>1</v>
      </c>
      <c r="FX415" s="31">
        <v>1</v>
      </c>
      <c r="FY415" s="31">
        <v>2</v>
      </c>
      <c r="GA415" s="31">
        <v>2</v>
      </c>
      <c r="GB415" s="31">
        <v>2</v>
      </c>
      <c r="GC415" s="31">
        <v>2</v>
      </c>
      <c r="GE415" s="31">
        <v>2</v>
      </c>
      <c r="GH415" s="31">
        <v>1</v>
      </c>
      <c r="GJ415" s="31">
        <v>2</v>
      </c>
      <c r="GL415" s="31">
        <v>1</v>
      </c>
      <c r="GM415" s="31">
        <v>42095</v>
      </c>
      <c r="GO415" s="31">
        <v>2</v>
      </c>
      <c r="GQ415" s="31">
        <v>2</v>
      </c>
      <c r="GS415" s="31">
        <v>2</v>
      </c>
      <c r="GU415" s="31">
        <v>2</v>
      </c>
      <c r="GW415" s="31">
        <v>2</v>
      </c>
      <c r="HM415" s="31">
        <v>2</v>
      </c>
      <c r="HP415" s="31">
        <v>2</v>
      </c>
      <c r="HQ415" s="31">
        <v>2</v>
      </c>
      <c r="HR415" s="31">
        <v>2</v>
      </c>
      <c r="HS415" s="31">
        <v>2</v>
      </c>
      <c r="HT415" s="31">
        <v>2</v>
      </c>
      <c r="HU415" s="31">
        <v>2</v>
      </c>
      <c r="HV415" s="31">
        <v>2</v>
      </c>
      <c r="HZ415" s="31">
        <v>2</v>
      </c>
      <c r="IA415" s="31">
        <v>2</v>
      </c>
      <c r="IB415" s="31">
        <v>2</v>
      </c>
      <c r="IC415" s="31">
        <v>2</v>
      </c>
      <c r="ID415" s="31">
        <v>2</v>
      </c>
      <c r="IE415" s="31">
        <v>2</v>
      </c>
      <c r="IF415" s="31">
        <v>2</v>
      </c>
      <c r="IJ415" s="31">
        <v>2</v>
      </c>
      <c r="IK415" s="31">
        <v>2</v>
      </c>
      <c r="IL415" s="31">
        <v>2</v>
      </c>
      <c r="IM415" s="31">
        <v>2</v>
      </c>
      <c r="IN415" s="31">
        <v>2</v>
      </c>
      <c r="IO415" s="31">
        <v>2</v>
      </c>
      <c r="IP415" s="31">
        <v>2</v>
      </c>
      <c r="IT415" s="31">
        <v>2</v>
      </c>
      <c r="IU415" s="31">
        <v>2</v>
      </c>
      <c r="IV415" s="31">
        <v>2</v>
      </c>
      <c r="IW415" s="31">
        <v>2</v>
      </c>
      <c r="IX415" s="31">
        <v>2</v>
      </c>
      <c r="IY415" s="31">
        <v>2</v>
      </c>
      <c r="IZ415" s="31">
        <v>2</v>
      </c>
      <c r="JD415" s="31">
        <v>2</v>
      </c>
      <c r="JE415" s="31">
        <v>2</v>
      </c>
      <c r="JF415" s="31">
        <v>2</v>
      </c>
      <c r="JG415" s="31">
        <v>2</v>
      </c>
      <c r="JH415" s="31">
        <v>2</v>
      </c>
      <c r="JI415" s="31">
        <v>2</v>
      </c>
      <c r="JJ415" s="31">
        <v>2</v>
      </c>
      <c r="JQ415" s="31" t="s">
        <v>2515</v>
      </c>
      <c r="JZ415" s="31">
        <v>1</v>
      </c>
      <c r="KC415" s="31">
        <v>1</v>
      </c>
      <c r="LA415" s="31" t="s">
        <v>1440</v>
      </c>
      <c r="LB415" s="31" t="s">
        <v>373</v>
      </c>
      <c r="LC415" s="31">
        <v>2</v>
      </c>
      <c r="LE415" s="31" t="s">
        <v>360</v>
      </c>
      <c r="LF415" s="31">
        <v>2</v>
      </c>
      <c r="LG415" s="31">
        <v>2</v>
      </c>
      <c r="LH415" s="31">
        <v>1</v>
      </c>
      <c r="LI415" s="31">
        <v>2</v>
      </c>
      <c r="LK415" s="31">
        <v>2</v>
      </c>
      <c r="LM415" s="31">
        <v>2</v>
      </c>
      <c r="LO415" s="31">
        <v>2</v>
      </c>
      <c r="LQ415" s="31">
        <v>2</v>
      </c>
      <c r="LS415" s="31">
        <v>2</v>
      </c>
      <c r="LU415" s="31">
        <v>2</v>
      </c>
      <c r="LW415" s="31">
        <v>2</v>
      </c>
      <c r="LY415" s="31">
        <v>2</v>
      </c>
      <c r="MA415" s="31">
        <v>2</v>
      </c>
      <c r="MC415" s="31">
        <v>2</v>
      </c>
      <c r="ME415" s="31">
        <v>2</v>
      </c>
      <c r="MG415" s="31">
        <v>2</v>
      </c>
      <c r="MI415" s="31">
        <v>2</v>
      </c>
      <c r="MK415" s="31">
        <v>2</v>
      </c>
      <c r="MM415" s="31">
        <v>2</v>
      </c>
      <c r="MO415" s="31">
        <v>2</v>
      </c>
      <c r="MQ415" s="31">
        <v>2</v>
      </c>
      <c r="MS415" s="31">
        <v>2</v>
      </c>
      <c r="MU415" s="31">
        <v>2</v>
      </c>
      <c r="MW415" s="31">
        <v>2</v>
      </c>
      <c r="MY415" s="31" t="s">
        <v>356</v>
      </c>
      <c r="NC415" s="31">
        <v>2</v>
      </c>
      <c r="NE415" s="31">
        <v>2</v>
      </c>
      <c r="NG415" s="31">
        <v>2</v>
      </c>
      <c r="NI415" s="31">
        <v>2</v>
      </c>
      <c r="NK415" s="31">
        <v>2</v>
      </c>
      <c r="NM415" s="31">
        <v>2</v>
      </c>
      <c r="NO415" s="31">
        <v>2</v>
      </c>
      <c r="NQ415" s="31">
        <v>2</v>
      </c>
      <c r="NS415" s="31">
        <v>2</v>
      </c>
      <c r="NU415" s="31">
        <v>2</v>
      </c>
      <c r="NW415" s="31">
        <v>2</v>
      </c>
      <c r="NY415" s="31">
        <v>2</v>
      </c>
      <c r="OA415" s="31">
        <v>2</v>
      </c>
      <c r="OC415" s="31">
        <v>2</v>
      </c>
      <c r="OE415" s="31">
        <v>2</v>
      </c>
      <c r="OG415" s="31">
        <v>2</v>
      </c>
      <c r="OI415" s="31">
        <v>2</v>
      </c>
      <c r="OK415" s="31">
        <v>2</v>
      </c>
      <c r="OM415" s="31">
        <v>2</v>
      </c>
      <c r="OO415" s="31">
        <v>2</v>
      </c>
      <c r="OQ415" s="31" t="s">
        <v>355</v>
      </c>
      <c r="OS415" s="31">
        <v>2</v>
      </c>
      <c r="OU415" s="31">
        <v>2</v>
      </c>
      <c r="OW415" s="31">
        <v>2</v>
      </c>
      <c r="OY415" s="31">
        <v>2</v>
      </c>
      <c r="PA415" s="31">
        <v>2</v>
      </c>
      <c r="PC415" s="31">
        <v>2</v>
      </c>
      <c r="PE415" s="31">
        <v>2</v>
      </c>
      <c r="PG415" s="31">
        <v>2</v>
      </c>
      <c r="PI415" s="31">
        <v>2</v>
      </c>
      <c r="PK415" s="31">
        <v>2</v>
      </c>
      <c r="PM415" s="31">
        <v>2</v>
      </c>
      <c r="PO415" s="31">
        <v>2</v>
      </c>
      <c r="PQ415" s="31">
        <v>2</v>
      </c>
      <c r="PS415" s="31">
        <v>2</v>
      </c>
      <c r="PU415" s="31">
        <v>2</v>
      </c>
      <c r="PW415" s="31">
        <v>2</v>
      </c>
      <c r="PY415" s="31">
        <v>2</v>
      </c>
      <c r="QA415" s="31">
        <v>2</v>
      </c>
      <c r="QC415" s="31">
        <v>2</v>
      </c>
      <c r="QE415" s="31">
        <v>2</v>
      </c>
      <c r="QG415" s="31">
        <v>2</v>
      </c>
      <c r="QI415" s="31" t="s">
        <v>355</v>
      </c>
      <c r="QK415" s="31">
        <v>1</v>
      </c>
      <c r="QL415" s="31">
        <v>2</v>
      </c>
      <c r="QM415" s="31">
        <v>2</v>
      </c>
      <c r="QN415" s="31">
        <v>2</v>
      </c>
      <c r="QO415" s="31">
        <v>2</v>
      </c>
      <c r="QP415" s="31">
        <v>2</v>
      </c>
      <c r="QQ415" s="31">
        <v>2</v>
      </c>
      <c r="QR415" s="31">
        <v>2</v>
      </c>
      <c r="QS415" s="31">
        <v>2</v>
      </c>
      <c r="QT415" s="31">
        <v>2</v>
      </c>
      <c r="QU415" s="31">
        <v>2</v>
      </c>
      <c r="QV415" s="31">
        <v>2</v>
      </c>
      <c r="QW415" s="31">
        <v>2</v>
      </c>
      <c r="QX415" s="31">
        <v>2</v>
      </c>
      <c r="QY415" s="31">
        <v>2</v>
      </c>
      <c r="QZ415" s="31">
        <v>2</v>
      </c>
      <c r="RA415" s="31">
        <v>2</v>
      </c>
      <c r="RB415" s="31">
        <v>2</v>
      </c>
      <c r="RC415" s="31">
        <v>2</v>
      </c>
      <c r="RD415" s="31">
        <v>2</v>
      </c>
      <c r="RE415" s="31">
        <v>2</v>
      </c>
      <c r="RF415" s="31">
        <v>2</v>
      </c>
      <c r="RG415" s="31">
        <v>2</v>
      </c>
      <c r="RH415" s="31">
        <v>2</v>
      </c>
      <c r="RI415" s="31">
        <v>2</v>
      </c>
      <c r="RJ415" s="31">
        <v>2</v>
      </c>
      <c r="RK415" s="31">
        <v>2</v>
      </c>
      <c r="RL415" s="31">
        <v>2</v>
      </c>
      <c r="RM415" s="31">
        <v>2</v>
      </c>
      <c r="RN415" s="31">
        <v>2</v>
      </c>
      <c r="RO415" s="31">
        <v>2</v>
      </c>
      <c r="RP415" s="31">
        <v>2</v>
      </c>
      <c r="RQ415" s="31">
        <v>2</v>
      </c>
      <c r="RR415" s="31">
        <v>2</v>
      </c>
      <c r="RS415" s="31">
        <v>2</v>
      </c>
      <c r="RT415" s="31" t="s">
        <v>1564</v>
      </c>
      <c r="RX415" s="31">
        <v>4</v>
      </c>
      <c r="RY415" s="31">
        <v>2</v>
      </c>
      <c r="RZ415" s="31">
        <v>2</v>
      </c>
      <c r="SA415" s="31">
        <v>2</v>
      </c>
      <c r="SB415" s="31">
        <v>2</v>
      </c>
      <c r="SC415" s="31">
        <v>2</v>
      </c>
      <c r="SD415" s="31">
        <v>4</v>
      </c>
      <c r="SE415" s="31">
        <v>2</v>
      </c>
      <c r="SF415" s="31">
        <v>2</v>
      </c>
      <c r="SG415" s="31">
        <v>2</v>
      </c>
      <c r="SH415" s="31">
        <v>2</v>
      </c>
      <c r="SI415" s="31">
        <v>2</v>
      </c>
      <c r="SJ415" s="31">
        <v>2</v>
      </c>
      <c r="SK415" s="31">
        <v>2</v>
      </c>
      <c r="SL415" s="31">
        <v>2</v>
      </c>
      <c r="SM415" s="31" t="s">
        <v>3156</v>
      </c>
      <c r="SO415" s="31">
        <v>2</v>
      </c>
      <c r="SP415" s="31">
        <v>2</v>
      </c>
      <c r="SQ415" s="31">
        <v>2</v>
      </c>
      <c r="SR415" s="31">
        <v>1</v>
      </c>
      <c r="SS415" s="31">
        <v>1</v>
      </c>
      <c r="ST415" s="31">
        <v>1</v>
      </c>
      <c r="SU415" s="31">
        <v>1</v>
      </c>
      <c r="SV415" s="31">
        <v>1</v>
      </c>
      <c r="SW415" s="31" t="s">
        <v>1430</v>
      </c>
      <c r="SZ415" s="31">
        <v>2</v>
      </c>
      <c r="TA415" s="31">
        <v>2</v>
      </c>
      <c r="TB415" s="31">
        <v>2</v>
      </c>
      <c r="TC415" s="31">
        <v>2</v>
      </c>
      <c r="TD415" s="31">
        <v>2</v>
      </c>
      <c r="TE415" s="31">
        <v>2</v>
      </c>
      <c r="TF415" s="31">
        <v>2</v>
      </c>
      <c r="TG415" s="31">
        <v>2</v>
      </c>
      <c r="TH415" s="31" t="s">
        <v>1430</v>
      </c>
      <c r="TQ415" s="31">
        <v>1</v>
      </c>
      <c r="TS415" s="31">
        <v>2</v>
      </c>
      <c r="TT415" s="31">
        <v>2</v>
      </c>
      <c r="TU415" s="31">
        <v>2</v>
      </c>
      <c r="TV415" s="31">
        <v>2</v>
      </c>
      <c r="TW415" s="31">
        <v>2</v>
      </c>
      <c r="TX415" s="31">
        <v>2</v>
      </c>
      <c r="TY415" s="31">
        <v>2</v>
      </c>
      <c r="TZ415" s="31">
        <v>2</v>
      </c>
      <c r="UA415" s="31">
        <v>1</v>
      </c>
    </row>
    <row r="416" spans="1:547" s="31" customFormat="1" ht="13.5" customHeight="1">
      <c r="A416" s="31">
        <f t="shared" si="6"/>
        <v>414</v>
      </c>
      <c r="B416" s="31">
        <v>415</v>
      </c>
      <c r="C416" s="31">
        <v>11</v>
      </c>
      <c r="D416" s="31" t="s">
        <v>3124</v>
      </c>
      <c r="E416" s="31" t="s">
        <v>3157</v>
      </c>
      <c r="H416" s="31">
        <v>42306</v>
      </c>
      <c r="I416" s="31">
        <v>14212</v>
      </c>
      <c r="J416" s="31">
        <v>1</v>
      </c>
      <c r="K416" s="31">
        <v>1</v>
      </c>
      <c r="L416" s="31">
        <v>1</v>
      </c>
      <c r="M416" s="31">
        <v>1</v>
      </c>
      <c r="N416" s="31">
        <v>1</v>
      </c>
      <c r="O416" s="31">
        <v>1</v>
      </c>
      <c r="P416" s="31">
        <v>1</v>
      </c>
      <c r="Q416" s="31">
        <v>1</v>
      </c>
      <c r="R416" s="31">
        <v>41030</v>
      </c>
      <c r="S416" s="31">
        <v>41153</v>
      </c>
      <c r="T416" s="31">
        <v>42309</v>
      </c>
      <c r="W416" s="31">
        <v>1</v>
      </c>
      <c r="X416" s="31">
        <v>2</v>
      </c>
      <c r="Y416" s="31">
        <v>2</v>
      </c>
      <c r="Z416" s="31">
        <v>2</v>
      </c>
      <c r="AA416" s="31">
        <v>2</v>
      </c>
      <c r="AB416" s="31">
        <v>2</v>
      </c>
      <c r="AC416" s="31">
        <v>2</v>
      </c>
      <c r="AD416" s="31">
        <v>2</v>
      </c>
      <c r="AE416" s="31">
        <v>2</v>
      </c>
      <c r="AF416" s="31">
        <v>2</v>
      </c>
      <c r="AG416" s="31">
        <v>2</v>
      </c>
      <c r="AH416" s="31">
        <v>2</v>
      </c>
      <c r="AI416" s="31">
        <v>5</v>
      </c>
      <c r="AJ416" s="31">
        <v>2</v>
      </c>
      <c r="AK416" s="31">
        <v>4</v>
      </c>
      <c r="AL416" s="31">
        <v>2</v>
      </c>
      <c r="AM416" s="31">
        <v>2</v>
      </c>
      <c r="AN416" s="31">
        <v>2</v>
      </c>
      <c r="AO416" s="31">
        <v>2</v>
      </c>
      <c r="AP416" s="31">
        <v>2</v>
      </c>
      <c r="AQ416" s="31">
        <v>2</v>
      </c>
      <c r="AR416" s="31">
        <v>2</v>
      </c>
      <c r="AS416" s="31">
        <v>2</v>
      </c>
      <c r="AT416" s="31">
        <v>2</v>
      </c>
      <c r="AU416" s="31">
        <v>2</v>
      </c>
      <c r="AV416" s="31">
        <v>1</v>
      </c>
      <c r="AW416" s="31">
        <v>2</v>
      </c>
      <c r="AX416" s="31">
        <v>2</v>
      </c>
      <c r="AY416" s="31">
        <v>2</v>
      </c>
      <c r="AZ416" s="31">
        <v>1</v>
      </c>
      <c r="BA416" s="31">
        <v>2</v>
      </c>
      <c r="BB416" s="31">
        <v>1</v>
      </c>
      <c r="BC416" s="31">
        <v>1</v>
      </c>
      <c r="BD416" s="31">
        <v>2</v>
      </c>
      <c r="BE416" s="31">
        <v>2</v>
      </c>
      <c r="BF416" s="31">
        <v>2</v>
      </c>
      <c r="BG416" s="31">
        <v>1</v>
      </c>
      <c r="BH416" s="31">
        <v>1</v>
      </c>
      <c r="BI416" s="31">
        <v>1</v>
      </c>
      <c r="BJ416" s="31">
        <v>2</v>
      </c>
      <c r="BK416" s="31">
        <v>2</v>
      </c>
      <c r="BL416" s="31">
        <v>2</v>
      </c>
      <c r="BM416" s="31">
        <v>2</v>
      </c>
      <c r="BN416" s="31">
        <v>2</v>
      </c>
      <c r="BO416" s="31">
        <v>2</v>
      </c>
      <c r="BP416" s="31">
        <v>2</v>
      </c>
      <c r="BR416" s="31">
        <v>1</v>
      </c>
      <c r="BT416" s="31">
        <v>2</v>
      </c>
      <c r="BU416" s="31">
        <v>2</v>
      </c>
      <c r="BV416" s="31">
        <v>2</v>
      </c>
      <c r="BW416" s="31">
        <v>2</v>
      </c>
      <c r="BX416" s="31">
        <v>2</v>
      </c>
      <c r="BY416" s="31">
        <v>1</v>
      </c>
      <c r="BZ416" s="31">
        <v>2</v>
      </c>
      <c r="CA416" s="31">
        <v>2</v>
      </c>
      <c r="CB416" s="31">
        <v>2</v>
      </c>
      <c r="CC416" s="31">
        <v>2</v>
      </c>
      <c r="CD416" s="31">
        <v>1</v>
      </c>
      <c r="CH416" s="31">
        <v>1</v>
      </c>
      <c r="CM416" s="31">
        <v>5</v>
      </c>
      <c r="CN416" s="31">
        <v>14</v>
      </c>
      <c r="DA416" s="31">
        <v>2</v>
      </c>
      <c r="DF416" s="31">
        <v>3</v>
      </c>
      <c r="DG416" s="31">
        <v>4</v>
      </c>
      <c r="DH416" s="31">
        <v>4</v>
      </c>
      <c r="DI416" s="31">
        <v>0</v>
      </c>
      <c r="DJ416" s="31">
        <v>0</v>
      </c>
      <c r="DK416" s="31">
        <v>2</v>
      </c>
      <c r="DL416" s="31">
        <v>4</v>
      </c>
      <c r="DM416" s="31">
        <v>3</v>
      </c>
      <c r="DN416" s="31">
        <v>3</v>
      </c>
      <c r="DO416" s="31">
        <v>4</v>
      </c>
      <c r="DP416" s="31">
        <v>4</v>
      </c>
      <c r="DQ416" s="31">
        <v>4</v>
      </c>
      <c r="DR416" s="31">
        <v>35</v>
      </c>
      <c r="DS416" s="31">
        <v>0.31009992163009398</v>
      </c>
      <c r="DT416" s="31">
        <v>191</v>
      </c>
      <c r="DU416" s="31">
        <v>39</v>
      </c>
      <c r="DV416" s="31">
        <v>308</v>
      </c>
      <c r="DW416" s="31" t="s">
        <v>2136</v>
      </c>
      <c r="EB416" s="31">
        <v>0.86</v>
      </c>
      <c r="EC416" s="31">
        <v>0.5</v>
      </c>
      <c r="ED416" s="31">
        <v>1.1000000000000001</v>
      </c>
      <c r="EE416" s="31" t="s">
        <v>2123</v>
      </c>
      <c r="EF416" s="31">
        <v>144</v>
      </c>
      <c r="EG416" s="31">
        <v>120</v>
      </c>
      <c r="EH416" s="31">
        <v>200</v>
      </c>
      <c r="EI416" s="31" t="s">
        <v>2123</v>
      </c>
      <c r="EJ416" s="31">
        <v>33</v>
      </c>
      <c r="EM416" s="31" t="s">
        <v>2123</v>
      </c>
      <c r="EN416" s="31">
        <v>85</v>
      </c>
      <c r="EQ416" s="31" t="s">
        <v>2123</v>
      </c>
      <c r="ER416" s="31">
        <v>129</v>
      </c>
      <c r="ES416" s="31">
        <v>50</v>
      </c>
      <c r="ET416" s="31">
        <v>150</v>
      </c>
      <c r="EU416" s="31" t="s">
        <v>2123</v>
      </c>
      <c r="EZ416" s="31">
        <v>1</v>
      </c>
      <c r="FA416" s="31">
        <v>7</v>
      </c>
      <c r="FK416" s="31">
        <v>2</v>
      </c>
      <c r="FL416" s="31">
        <v>2</v>
      </c>
      <c r="FM416" s="31">
        <v>2</v>
      </c>
      <c r="FN416" s="31">
        <v>2</v>
      </c>
      <c r="FO416" s="31">
        <v>2</v>
      </c>
      <c r="FP416" s="31">
        <v>2</v>
      </c>
      <c r="FQ416" s="31">
        <v>2</v>
      </c>
      <c r="FR416" s="31">
        <v>2</v>
      </c>
      <c r="FS416" s="31">
        <v>4</v>
      </c>
      <c r="FT416" s="31">
        <v>1</v>
      </c>
      <c r="FU416" s="31">
        <v>2</v>
      </c>
      <c r="FV416" s="31">
        <v>1</v>
      </c>
      <c r="FW416" s="31">
        <v>1</v>
      </c>
      <c r="FX416" s="31">
        <v>1</v>
      </c>
      <c r="FY416" s="31">
        <v>2</v>
      </c>
      <c r="GA416" s="31">
        <v>2</v>
      </c>
      <c r="GB416" s="31">
        <v>2</v>
      </c>
      <c r="GC416" s="31">
        <v>2</v>
      </c>
      <c r="GE416" s="31">
        <v>2</v>
      </c>
      <c r="GH416" s="31">
        <v>2</v>
      </c>
      <c r="GJ416" s="31">
        <v>2</v>
      </c>
      <c r="GL416" s="31">
        <v>1</v>
      </c>
      <c r="GM416" s="31">
        <v>42309</v>
      </c>
      <c r="GO416" s="31">
        <v>2</v>
      </c>
      <c r="GQ416" s="31">
        <v>2</v>
      </c>
      <c r="GS416" s="31">
        <v>2</v>
      </c>
      <c r="GU416" s="31">
        <v>2</v>
      </c>
      <c r="GW416" s="31">
        <v>2</v>
      </c>
      <c r="HM416" s="31">
        <v>2</v>
      </c>
      <c r="HP416" s="31">
        <v>2</v>
      </c>
      <c r="HQ416" s="31">
        <v>2</v>
      </c>
      <c r="HR416" s="31">
        <v>2</v>
      </c>
      <c r="HS416" s="31">
        <v>2</v>
      </c>
      <c r="HT416" s="31">
        <v>2</v>
      </c>
      <c r="HU416" s="31">
        <v>2</v>
      </c>
      <c r="HV416" s="31">
        <v>2</v>
      </c>
      <c r="HZ416" s="31">
        <v>2</v>
      </c>
      <c r="IA416" s="31">
        <v>2</v>
      </c>
      <c r="IB416" s="31">
        <v>2</v>
      </c>
      <c r="IC416" s="31">
        <v>2</v>
      </c>
      <c r="ID416" s="31">
        <v>2</v>
      </c>
      <c r="IE416" s="31">
        <v>2</v>
      </c>
      <c r="IF416" s="31">
        <v>2</v>
      </c>
      <c r="IJ416" s="31">
        <v>2</v>
      </c>
      <c r="IK416" s="31">
        <v>2</v>
      </c>
      <c r="IL416" s="31">
        <v>2</v>
      </c>
      <c r="IM416" s="31">
        <v>2</v>
      </c>
      <c r="IN416" s="31">
        <v>2</v>
      </c>
      <c r="IO416" s="31">
        <v>2</v>
      </c>
      <c r="IP416" s="31">
        <v>2</v>
      </c>
      <c r="IT416" s="31">
        <v>2</v>
      </c>
      <c r="IU416" s="31">
        <v>2</v>
      </c>
      <c r="IV416" s="31">
        <v>2</v>
      </c>
      <c r="IW416" s="31">
        <v>2</v>
      </c>
      <c r="IX416" s="31">
        <v>2</v>
      </c>
      <c r="IY416" s="31">
        <v>2</v>
      </c>
      <c r="IZ416" s="31">
        <v>2</v>
      </c>
      <c r="JD416" s="31">
        <v>2</v>
      </c>
      <c r="JE416" s="31">
        <v>2</v>
      </c>
      <c r="JF416" s="31">
        <v>2</v>
      </c>
      <c r="JG416" s="31">
        <v>2</v>
      </c>
      <c r="JH416" s="31">
        <v>2</v>
      </c>
      <c r="JI416" s="31">
        <v>2</v>
      </c>
      <c r="JJ416" s="31">
        <v>2</v>
      </c>
      <c r="JN416" s="31" t="s">
        <v>366</v>
      </c>
      <c r="JQ416" s="31" t="s">
        <v>3158</v>
      </c>
      <c r="JZ416" s="31">
        <v>2</v>
      </c>
      <c r="KC416" s="31">
        <v>2</v>
      </c>
      <c r="KD416" s="31" t="s">
        <v>3143</v>
      </c>
      <c r="KE416" s="31">
        <v>30</v>
      </c>
      <c r="LA416" s="31" t="s">
        <v>1657</v>
      </c>
      <c r="LB416" s="31" t="s">
        <v>1636</v>
      </c>
      <c r="LC416" s="31">
        <v>2</v>
      </c>
      <c r="LE416" s="31" t="s">
        <v>359</v>
      </c>
      <c r="LF416" s="31">
        <v>2</v>
      </c>
      <c r="LG416" s="31">
        <v>2</v>
      </c>
      <c r="LH416" s="31">
        <v>2</v>
      </c>
      <c r="LI416" s="31">
        <v>2</v>
      </c>
      <c r="LK416" s="31">
        <v>2</v>
      </c>
      <c r="LM416" s="31">
        <v>2</v>
      </c>
      <c r="LO416" s="31">
        <v>2</v>
      </c>
      <c r="LQ416" s="31">
        <v>2</v>
      </c>
      <c r="LS416" s="31">
        <v>2</v>
      </c>
      <c r="LU416" s="31">
        <v>2</v>
      </c>
      <c r="LW416" s="31">
        <v>2</v>
      </c>
      <c r="LY416" s="31">
        <v>2</v>
      </c>
      <c r="MA416" s="31">
        <v>2</v>
      </c>
      <c r="MC416" s="31">
        <v>2</v>
      </c>
      <c r="ME416" s="31">
        <v>2</v>
      </c>
      <c r="MG416" s="31">
        <v>2</v>
      </c>
      <c r="MI416" s="31">
        <v>2</v>
      </c>
      <c r="MK416" s="31">
        <v>2</v>
      </c>
      <c r="MM416" s="31">
        <v>2</v>
      </c>
      <c r="MO416" s="31">
        <v>2</v>
      </c>
      <c r="MQ416" s="31">
        <v>2</v>
      </c>
      <c r="MS416" s="31">
        <v>2</v>
      </c>
      <c r="MU416" s="31">
        <v>2</v>
      </c>
      <c r="MW416" s="31">
        <v>2</v>
      </c>
      <c r="MY416" s="31" t="s">
        <v>355</v>
      </c>
      <c r="NC416" s="31">
        <v>2</v>
      </c>
      <c r="NE416" s="31">
        <v>2</v>
      </c>
      <c r="NG416" s="31">
        <v>2</v>
      </c>
      <c r="NI416" s="31">
        <v>2</v>
      </c>
      <c r="NK416" s="31">
        <v>2</v>
      </c>
      <c r="NM416" s="31">
        <v>2</v>
      </c>
      <c r="NO416" s="31">
        <v>2</v>
      </c>
      <c r="NQ416" s="31">
        <v>2</v>
      </c>
      <c r="NS416" s="31">
        <v>2</v>
      </c>
      <c r="NU416" s="31">
        <v>2</v>
      </c>
      <c r="NW416" s="31">
        <v>2</v>
      </c>
      <c r="NY416" s="31">
        <v>2</v>
      </c>
      <c r="OA416" s="31">
        <v>2</v>
      </c>
      <c r="OC416" s="31">
        <v>2</v>
      </c>
      <c r="OE416" s="31">
        <v>2</v>
      </c>
      <c r="OG416" s="31">
        <v>2</v>
      </c>
      <c r="OI416" s="31">
        <v>2</v>
      </c>
      <c r="OK416" s="31">
        <v>2</v>
      </c>
      <c r="OM416" s="31">
        <v>2</v>
      </c>
      <c r="OO416" s="31">
        <v>2</v>
      </c>
      <c r="OQ416" s="31" t="s">
        <v>355</v>
      </c>
      <c r="OS416" s="31">
        <v>2</v>
      </c>
      <c r="OU416" s="31">
        <v>2</v>
      </c>
      <c r="OW416" s="31">
        <v>2</v>
      </c>
      <c r="OY416" s="31">
        <v>2</v>
      </c>
      <c r="PA416" s="31">
        <v>2</v>
      </c>
      <c r="PC416" s="31">
        <v>2</v>
      </c>
      <c r="PE416" s="31">
        <v>2</v>
      </c>
      <c r="PG416" s="31">
        <v>2</v>
      </c>
      <c r="PI416" s="31">
        <v>2</v>
      </c>
      <c r="PK416" s="31">
        <v>2</v>
      </c>
      <c r="PM416" s="31">
        <v>2</v>
      </c>
      <c r="PO416" s="31">
        <v>2</v>
      </c>
      <c r="PQ416" s="31">
        <v>2</v>
      </c>
      <c r="PS416" s="31">
        <v>2</v>
      </c>
      <c r="PU416" s="31">
        <v>2</v>
      </c>
      <c r="PW416" s="31">
        <v>2</v>
      </c>
      <c r="PY416" s="31">
        <v>2</v>
      </c>
      <c r="QA416" s="31">
        <v>2</v>
      </c>
      <c r="QC416" s="31">
        <v>2</v>
      </c>
      <c r="QE416" s="31">
        <v>2</v>
      </c>
      <c r="QG416" s="31">
        <v>2</v>
      </c>
      <c r="QI416" s="31" t="s">
        <v>355</v>
      </c>
      <c r="QK416" s="31">
        <v>1</v>
      </c>
      <c r="QL416" s="31">
        <v>2</v>
      </c>
      <c r="QM416" s="31">
        <v>2</v>
      </c>
      <c r="QN416" s="31">
        <v>2</v>
      </c>
      <c r="QO416" s="31">
        <v>2</v>
      </c>
      <c r="QP416" s="31">
        <v>2</v>
      </c>
      <c r="QQ416" s="31">
        <v>2</v>
      </c>
      <c r="QR416" s="31">
        <v>2</v>
      </c>
      <c r="QS416" s="31">
        <v>2</v>
      </c>
      <c r="QT416" s="31">
        <v>2</v>
      </c>
      <c r="QU416" s="31">
        <v>2</v>
      </c>
      <c r="QV416" s="31">
        <v>2</v>
      </c>
      <c r="QW416" s="31">
        <v>2</v>
      </c>
      <c r="QX416" s="31">
        <v>2</v>
      </c>
      <c r="QY416" s="31">
        <v>2</v>
      </c>
      <c r="QZ416" s="31">
        <v>2</v>
      </c>
      <c r="RA416" s="31">
        <v>2</v>
      </c>
      <c r="RB416" s="31">
        <v>2</v>
      </c>
      <c r="RC416" s="31">
        <v>2</v>
      </c>
      <c r="RD416" s="31">
        <v>2</v>
      </c>
      <c r="RE416" s="31">
        <v>2</v>
      </c>
      <c r="RF416" s="31">
        <v>2</v>
      </c>
      <c r="RG416" s="31">
        <v>2</v>
      </c>
      <c r="RH416" s="31">
        <v>2</v>
      </c>
      <c r="RI416" s="31">
        <v>2</v>
      </c>
      <c r="RJ416" s="31">
        <v>2</v>
      </c>
      <c r="RK416" s="31">
        <v>2</v>
      </c>
      <c r="RL416" s="31">
        <v>2</v>
      </c>
      <c r="RM416" s="31">
        <v>2</v>
      </c>
      <c r="RN416" s="31">
        <v>2</v>
      </c>
      <c r="RO416" s="31">
        <v>2</v>
      </c>
      <c r="RP416" s="31">
        <v>2</v>
      </c>
      <c r="RQ416" s="31">
        <v>2</v>
      </c>
      <c r="RR416" s="31">
        <v>2</v>
      </c>
      <c r="RS416" s="31">
        <v>2</v>
      </c>
      <c r="RT416" s="31" t="s">
        <v>1556</v>
      </c>
      <c r="RU416" s="31" t="s">
        <v>1556</v>
      </c>
      <c r="RX416" s="31">
        <v>1</v>
      </c>
      <c r="RY416" s="31">
        <v>1</v>
      </c>
      <c r="RZ416" s="31">
        <v>2</v>
      </c>
      <c r="SA416" s="31">
        <v>2</v>
      </c>
      <c r="SB416" s="31">
        <v>2</v>
      </c>
      <c r="SC416" s="31">
        <v>2</v>
      </c>
      <c r="SD416" s="31">
        <v>1</v>
      </c>
      <c r="SE416" s="31">
        <v>1</v>
      </c>
      <c r="SF416" s="31">
        <v>2</v>
      </c>
      <c r="SG416" s="31">
        <v>2</v>
      </c>
      <c r="SH416" s="31">
        <v>2</v>
      </c>
      <c r="SI416" s="31">
        <v>2</v>
      </c>
      <c r="SJ416" s="31">
        <v>2</v>
      </c>
      <c r="SK416" s="31">
        <v>2</v>
      </c>
      <c r="SL416" s="31">
        <v>2</v>
      </c>
      <c r="SM416" s="31" t="s">
        <v>1430</v>
      </c>
      <c r="SO416" s="31">
        <v>2</v>
      </c>
      <c r="SP416" s="31">
        <v>2</v>
      </c>
      <c r="SQ416" s="31">
        <v>2</v>
      </c>
      <c r="SR416" s="31">
        <v>1</v>
      </c>
      <c r="SS416" s="31">
        <v>1</v>
      </c>
      <c r="ST416" s="31">
        <v>2</v>
      </c>
      <c r="SU416" s="31">
        <v>2</v>
      </c>
      <c r="SV416" s="31">
        <v>1</v>
      </c>
      <c r="SW416" s="31" t="s">
        <v>1430</v>
      </c>
      <c r="SX416" s="31">
        <v>36</v>
      </c>
      <c r="SZ416" s="31">
        <v>2</v>
      </c>
      <c r="TA416" s="31">
        <v>2</v>
      </c>
      <c r="TB416" s="31">
        <v>2</v>
      </c>
      <c r="TC416" s="31">
        <v>1</v>
      </c>
      <c r="TD416" s="31">
        <v>1</v>
      </c>
      <c r="TE416" s="31">
        <v>2</v>
      </c>
      <c r="TF416" s="31">
        <v>1</v>
      </c>
      <c r="TG416" s="31">
        <v>1</v>
      </c>
      <c r="TJ416" s="31" t="s">
        <v>1430</v>
      </c>
      <c r="TQ416" s="31">
        <v>36</v>
      </c>
      <c r="TS416" s="31">
        <v>2</v>
      </c>
      <c r="TT416" s="31">
        <v>2</v>
      </c>
      <c r="TU416" s="31">
        <v>2</v>
      </c>
      <c r="TV416" s="31">
        <v>2</v>
      </c>
      <c r="TW416" s="31">
        <v>2</v>
      </c>
      <c r="TX416" s="31">
        <v>2</v>
      </c>
      <c r="TY416" s="31">
        <v>2</v>
      </c>
      <c r="TZ416" s="31">
        <v>2</v>
      </c>
      <c r="UA416" s="31">
        <v>1</v>
      </c>
    </row>
    <row r="417" spans="1:547" s="31" customFormat="1" ht="13.5" customHeight="1">
      <c r="A417" s="31">
        <f t="shared" si="6"/>
        <v>415</v>
      </c>
      <c r="B417" s="31">
        <v>416</v>
      </c>
      <c r="C417" s="31">
        <v>12</v>
      </c>
      <c r="D417" s="31" t="s">
        <v>3124</v>
      </c>
      <c r="E417" s="31" t="s">
        <v>3159</v>
      </c>
      <c r="F417" s="31">
        <v>3</v>
      </c>
      <c r="G417" s="31" t="s">
        <v>3160</v>
      </c>
      <c r="H417" s="31">
        <v>42311</v>
      </c>
      <c r="I417" s="31">
        <v>17353</v>
      </c>
      <c r="J417" s="31">
        <v>1</v>
      </c>
      <c r="K417" s="31">
        <v>1</v>
      </c>
      <c r="L417" s="31">
        <v>1</v>
      </c>
      <c r="M417" s="31">
        <v>1</v>
      </c>
      <c r="N417" s="31">
        <v>1</v>
      </c>
      <c r="O417" s="31">
        <v>1</v>
      </c>
      <c r="P417" s="31">
        <v>1</v>
      </c>
      <c r="Q417" s="31">
        <v>1</v>
      </c>
      <c r="R417" s="31">
        <v>40238</v>
      </c>
      <c r="S417" s="31">
        <v>40603</v>
      </c>
      <c r="T417" s="31">
        <v>42125</v>
      </c>
      <c r="W417" s="31">
        <v>1</v>
      </c>
      <c r="X417" s="31">
        <v>2</v>
      </c>
      <c r="Y417" s="31">
        <v>2</v>
      </c>
      <c r="Z417" s="31">
        <v>2</v>
      </c>
      <c r="AA417" s="31">
        <v>2</v>
      </c>
      <c r="AB417" s="31">
        <v>2</v>
      </c>
      <c r="AC417" s="31">
        <v>2</v>
      </c>
      <c r="AD417" s="31">
        <v>1</v>
      </c>
      <c r="AE417" s="31">
        <v>2</v>
      </c>
      <c r="AF417" s="31">
        <v>2</v>
      </c>
      <c r="AG417" s="31">
        <v>1</v>
      </c>
      <c r="AH417" s="31">
        <v>1</v>
      </c>
      <c r="AI417" s="31">
        <v>5</v>
      </c>
      <c r="AJ417" s="31">
        <v>2</v>
      </c>
      <c r="AK417" s="31">
        <v>4</v>
      </c>
      <c r="AL417" s="31">
        <v>2</v>
      </c>
      <c r="AM417" s="31">
        <v>2</v>
      </c>
      <c r="AN417" s="31">
        <v>2</v>
      </c>
      <c r="AO417" s="31">
        <v>2</v>
      </c>
      <c r="AP417" s="31">
        <v>2</v>
      </c>
      <c r="AQ417" s="31">
        <v>2</v>
      </c>
      <c r="AR417" s="31">
        <v>2</v>
      </c>
      <c r="AS417" s="31">
        <v>2</v>
      </c>
      <c r="AT417" s="31">
        <v>1</v>
      </c>
      <c r="AU417" s="31">
        <v>1</v>
      </c>
      <c r="AV417" s="31">
        <v>1</v>
      </c>
      <c r="AW417" s="31">
        <v>2</v>
      </c>
      <c r="AX417" s="31">
        <v>2</v>
      </c>
      <c r="AY417" s="31">
        <v>2</v>
      </c>
      <c r="AZ417" s="31">
        <v>1</v>
      </c>
      <c r="BA417" s="31">
        <v>1</v>
      </c>
      <c r="BB417" s="31">
        <v>1</v>
      </c>
      <c r="BC417" s="31">
        <v>1</v>
      </c>
      <c r="BD417" s="31">
        <v>2</v>
      </c>
      <c r="BE417" s="31">
        <v>2</v>
      </c>
      <c r="BF417" s="31">
        <v>2</v>
      </c>
      <c r="BG417" s="31">
        <v>1</v>
      </c>
      <c r="BH417" s="31">
        <v>1</v>
      </c>
      <c r="BI417" s="31">
        <v>2</v>
      </c>
      <c r="BJ417" s="31">
        <v>1</v>
      </c>
      <c r="BK417" s="31">
        <v>1</v>
      </c>
      <c r="BL417" s="31">
        <v>1</v>
      </c>
      <c r="BM417" s="31">
        <v>1</v>
      </c>
      <c r="BN417" s="31">
        <v>1</v>
      </c>
      <c r="BO417" s="31">
        <v>2</v>
      </c>
      <c r="BP417" s="31">
        <v>1</v>
      </c>
      <c r="BQ417" s="31">
        <v>1</v>
      </c>
      <c r="BT417" s="31">
        <v>2</v>
      </c>
      <c r="BU417" s="31">
        <v>2</v>
      </c>
      <c r="BV417" s="31">
        <v>2</v>
      </c>
      <c r="BW417" s="31">
        <v>2</v>
      </c>
      <c r="BX417" s="31">
        <v>2</v>
      </c>
      <c r="BY417" s="31">
        <v>1</v>
      </c>
      <c r="BZ417" s="31">
        <v>2</v>
      </c>
      <c r="CA417" s="31">
        <v>2</v>
      </c>
      <c r="CB417" s="31">
        <v>2</v>
      </c>
      <c r="CC417" s="31">
        <v>1</v>
      </c>
      <c r="CD417" s="31">
        <v>1</v>
      </c>
      <c r="CH417" s="31">
        <v>1</v>
      </c>
      <c r="CM417" s="31">
        <v>5</v>
      </c>
      <c r="CN417" s="31">
        <v>11</v>
      </c>
      <c r="CO417" s="31">
        <v>17</v>
      </c>
      <c r="CP417" s="31">
        <v>23</v>
      </c>
      <c r="CQ417" s="31">
        <v>7</v>
      </c>
      <c r="CR417" s="31">
        <v>13</v>
      </c>
      <c r="CS417" s="31">
        <v>19</v>
      </c>
      <c r="CT417" s="31">
        <v>25</v>
      </c>
      <c r="CU417" s="31">
        <v>1</v>
      </c>
      <c r="CV417" s="31">
        <v>29</v>
      </c>
      <c r="CW417" s="31">
        <v>32</v>
      </c>
      <c r="DA417" s="31">
        <v>2</v>
      </c>
      <c r="DB417" s="31">
        <v>4</v>
      </c>
      <c r="DC417" s="31">
        <v>1</v>
      </c>
      <c r="DD417" s="31">
        <v>1</v>
      </c>
      <c r="DE417" s="31">
        <v>1</v>
      </c>
      <c r="DF417" s="31">
        <v>4</v>
      </c>
      <c r="DG417" s="31">
        <v>3</v>
      </c>
      <c r="DH417" s="31">
        <v>3</v>
      </c>
      <c r="DI417" s="31">
        <v>3</v>
      </c>
      <c r="DJ417" s="31">
        <v>1</v>
      </c>
      <c r="DK417" s="31">
        <v>1</v>
      </c>
      <c r="DL417" s="31">
        <v>1</v>
      </c>
      <c r="DM417" s="31">
        <v>2</v>
      </c>
      <c r="DN417" s="31">
        <v>1</v>
      </c>
      <c r="DO417" s="31">
        <v>4</v>
      </c>
      <c r="DP417" s="31">
        <v>4</v>
      </c>
      <c r="DQ417" s="31">
        <v>4</v>
      </c>
      <c r="DR417" s="31">
        <v>31</v>
      </c>
      <c r="DS417" s="31">
        <v>0.24960805595754901</v>
      </c>
      <c r="EB417" s="31">
        <v>0.67</v>
      </c>
      <c r="EF417" s="31">
        <v>213</v>
      </c>
      <c r="EJ417" s="31">
        <v>67</v>
      </c>
      <c r="EN417" s="31">
        <v>121</v>
      </c>
      <c r="ER417" s="31">
        <v>121</v>
      </c>
      <c r="EV417" s="31">
        <v>2</v>
      </c>
      <c r="EW417" s="31">
        <v>2</v>
      </c>
      <c r="EX417" s="31">
        <v>2</v>
      </c>
      <c r="EY417" s="31">
        <v>2</v>
      </c>
      <c r="FA417" s="31">
        <v>3</v>
      </c>
      <c r="FK417" s="31">
        <v>2</v>
      </c>
      <c r="FL417" s="31">
        <v>2</v>
      </c>
      <c r="FM417" s="31">
        <v>1</v>
      </c>
      <c r="FN417" s="31">
        <v>2</v>
      </c>
      <c r="FO417" s="31">
        <v>2</v>
      </c>
      <c r="FP417" s="31">
        <v>1</v>
      </c>
      <c r="FQ417" s="31">
        <v>1</v>
      </c>
      <c r="FR417" s="31">
        <v>2</v>
      </c>
      <c r="FS417" s="31">
        <v>4</v>
      </c>
      <c r="FT417" s="31">
        <v>2</v>
      </c>
      <c r="FU417" s="31">
        <v>2</v>
      </c>
      <c r="FV417" s="31">
        <v>2</v>
      </c>
      <c r="FW417" s="31">
        <v>1</v>
      </c>
      <c r="FX417" s="31">
        <v>1</v>
      </c>
      <c r="FY417" s="31">
        <v>2</v>
      </c>
      <c r="GA417" s="31">
        <v>2</v>
      </c>
      <c r="GB417" s="31">
        <v>2</v>
      </c>
      <c r="GC417" s="31">
        <v>1</v>
      </c>
      <c r="GD417" s="31">
        <v>1972</v>
      </c>
      <c r="GE417" s="31">
        <v>2</v>
      </c>
      <c r="GH417" s="31">
        <v>2</v>
      </c>
      <c r="GJ417" s="31">
        <v>2</v>
      </c>
      <c r="GL417" s="31">
        <v>1</v>
      </c>
      <c r="GM417" s="31">
        <v>42125</v>
      </c>
      <c r="GN417" s="31" t="s">
        <v>3161</v>
      </c>
      <c r="GO417" s="31">
        <v>2</v>
      </c>
      <c r="GQ417" s="31">
        <v>1</v>
      </c>
      <c r="GS417" s="31">
        <v>2</v>
      </c>
      <c r="GU417" s="31">
        <v>2</v>
      </c>
      <c r="GW417" s="31">
        <v>2</v>
      </c>
      <c r="GY417" s="31">
        <v>2</v>
      </c>
      <c r="HA417" s="31">
        <v>2</v>
      </c>
      <c r="HM417" s="31">
        <v>2</v>
      </c>
      <c r="HP417" s="31">
        <v>2</v>
      </c>
      <c r="HQ417" s="31">
        <v>2</v>
      </c>
      <c r="HR417" s="31">
        <v>2</v>
      </c>
      <c r="HS417" s="31">
        <v>2</v>
      </c>
      <c r="HT417" s="31">
        <v>2</v>
      </c>
      <c r="HU417" s="31">
        <v>2</v>
      </c>
      <c r="HV417" s="31">
        <v>2</v>
      </c>
      <c r="HZ417" s="31">
        <v>2</v>
      </c>
      <c r="IA417" s="31">
        <v>2</v>
      </c>
      <c r="IB417" s="31">
        <v>2</v>
      </c>
      <c r="IC417" s="31">
        <v>2</v>
      </c>
      <c r="ID417" s="31">
        <v>2</v>
      </c>
      <c r="IE417" s="31">
        <v>2</v>
      </c>
      <c r="IF417" s="31">
        <v>2</v>
      </c>
      <c r="IJ417" s="31">
        <v>2</v>
      </c>
      <c r="IK417" s="31">
        <v>2</v>
      </c>
      <c r="IL417" s="31">
        <v>2</v>
      </c>
      <c r="IM417" s="31">
        <v>2</v>
      </c>
      <c r="IN417" s="31">
        <v>2</v>
      </c>
      <c r="IO417" s="31">
        <v>2</v>
      </c>
      <c r="IP417" s="31">
        <v>2</v>
      </c>
      <c r="IT417" s="31">
        <v>2</v>
      </c>
      <c r="IU417" s="31">
        <v>2</v>
      </c>
      <c r="IV417" s="31">
        <v>2</v>
      </c>
      <c r="IW417" s="31">
        <v>2</v>
      </c>
      <c r="IX417" s="31">
        <v>2</v>
      </c>
      <c r="IY417" s="31">
        <v>2</v>
      </c>
      <c r="IZ417" s="31">
        <v>2</v>
      </c>
      <c r="JD417" s="31">
        <v>2</v>
      </c>
      <c r="JE417" s="31">
        <v>2</v>
      </c>
      <c r="JF417" s="31">
        <v>2</v>
      </c>
      <c r="JG417" s="31">
        <v>2</v>
      </c>
      <c r="JH417" s="31">
        <v>2</v>
      </c>
      <c r="JI417" s="31">
        <v>2</v>
      </c>
      <c r="JJ417" s="31">
        <v>2</v>
      </c>
      <c r="JN417" s="31" t="s">
        <v>371</v>
      </c>
      <c r="JQ417" s="31" t="s">
        <v>1567</v>
      </c>
      <c r="JR417" s="31" t="s">
        <v>371</v>
      </c>
      <c r="JZ417" s="31">
        <v>1</v>
      </c>
      <c r="KC417" s="31">
        <v>2</v>
      </c>
      <c r="KD417" s="31" t="s">
        <v>371</v>
      </c>
      <c r="LA417" s="31" t="s">
        <v>2072</v>
      </c>
      <c r="LB417" s="31" t="s">
        <v>360</v>
      </c>
      <c r="LC417" s="31">
        <v>2</v>
      </c>
      <c r="LE417" s="31" t="s">
        <v>1841</v>
      </c>
      <c r="LF417" s="31">
        <v>2</v>
      </c>
      <c r="LG417" s="31">
        <v>2</v>
      </c>
      <c r="LH417" s="31">
        <v>1</v>
      </c>
      <c r="LI417" s="31">
        <v>2</v>
      </c>
      <c r="LK417" s="31">
        <v>2</v>
      </c>
      <c r="LM417" s="31">
        <v>2</v>
      </c>
      <c r="LO417" s="31">
        <v>2</v>
      </c>
      <c r="LQ417" s="31">
        <v>2</v>
      </c>
      <c r="LS417" s="31">
        <v>2</v>
      </c>
      <c r="LU417" s="31">
        <v>2</v>
      </c>
      <c r="LW417" s="31">
        <v>2</v>
      </c>
      <c r="LY417" s="31">
        <v>2</v>
      </c>
      <c r="MA417" s="31">
        <v>2</v>
      </c>
      <c r="MC417" s="31">
        <v>2</v>
      </c>
      <c r="ME417" s="31">
        <v>2</v>
      </c>
      <c r="MG417" s="31">
        <v>2</v>
      </c>
      <c r="MI417" s="31">
        <v>2</v>
      </c>
      <c r="MK417" s="31">
        <v>2</v>
      </c>
      <c r="MM417" s="31">
        <v>2</v>
      </c>
      <c r="MO417" s="31">
        <v>2</v>
      </c>
      <c r="MQ417" s="31">
        <v>2</v>
      </c>
      <c r="MS417" s="31">
        <v>2</v>
      </c>
      <c r="MU417" s="31">
        <v>2</v>
      </c>
      <c r="MW417" s="31">
        <v>2</v>
      </c>
      <c r="MY417" s="31" t="s">
        <v>355</v>
      </c>
      <c r="NC417" s="31">
        <v>2</v>
      </c>
      <c r="NE417" s="31">
        <v>2</v>
      </c>
      <c r="NG417" s="31">
        <v>2</v>
      </c>
      <c r="NI417" s="31">
        <v>2</v>
      </c>
      <c r="NK417" s="31">
        <v>2</v>
      </c>
      <c r="NM417" s="31">
        <v>2</v>
      </c>
      <c r="NO417" s="31">
        <v>2</v>
      </c>
      <c r="NQ417" s="31">
        <v>2</v>
      </c>
      <c r="NS417" s="31">
        <v>2</v>
      </c>
      <c r="NU417" s="31">
        <v>2</v>
      </c>
      <c r="NW417" s="31">
        <v>2</v>
      </c>
      <c r="NY417" s="31">
        <v>2</v>
      </c>
      <c r="OA417" s="31">
        <v>2</v>
      </c>
      <c r="OC417" s="31">
        <v>2</v>
      </c>
      <c r="OE417" s="31">
        <v>2</v>
      </c>
      <c r="OG417" s="31">
        <v>2</v>
      </c>
      <c r="OI417" s="31">
        <v>2</v>
      </c>
      <c r="OK417" s="31">
        <v>2</v>
      </c>
      <c r="OM417" s="31">
        <v>2</v>
      </c>
      <c r="OO417" s="31">
        <v>2</v>
      </c>
      <c r="OQ417" s="31" t="s">
        <v>355</v>
      </c>
      <c r="OS417" s="31">
        <v>2</v>
      </c>
      <c r="OU417" s="31">
        <v>2</v>
      </c>
      <c r="OW417" s="31">
        <v>2</v>
      </c>
      <c r="OY417" s="31">
        <v>2</v>
      </c>
      <c r="PA417" s="31">
        <v>2</v>
      </c>
      <c r="PC417" s="31">
        <v>2</v>
      </c>
      <c r="PE417" s="31">
        <v>2</v>
      </c>
      <c r="PG417" s="31">
        <v>2</v>
      </c>
      <c r="PI417" s="31">
        <v>2</v>
      </c>
      <c r="PK417" s="31">
        <v>2</v>
      </c>
      <c r="PM417" s="31">
        <v>2</v>
      </c>
      <c r="PO417" s="31">
        <v>2</v>
      </c>
      <c r="PQ417" s="31">
        <v>2</v>
      </c>
      <c r="PS417" s="31">
        <v>2</v>
      </c>
      <c r="PU417" s="31">
        <v>2</v>
      </c>
      <c r="PW417" s="31">
        <v>2</v>
      </c>
      <c r="PY417" s="31">
        <v>2</v>
      </c>
      <c r="QA417" s="31">
        <v>2</v>
      </c>
      <c r="QC417" s="31">
        <v>2</v>
      </c>
      <c r="QE417" s="31">
        <v>2</v>
      </c>
      <c r="QG417" s="31">
        <v>2</v>
      </c>
      <c r="QI417" s="31" t="s">
        <v>355</v>
      </c>
      <c r="QK417" s="31">
        <v>1</v>
      </c>
      <c r="QL417" s="31">
        <v>1</v>
      </c>
      <c r="QM417" s="31">
        <v>1</v>
      </c>
      <c r="QN417" s="31">
        <v>2</v>
      </c>
      <c r="QO417" s="31">
        <v>2</v>
      </c>
      <c r="QP417" s="31">
        <v>2</v>
      </c>
      <c r="QQ417" s="31">
        <v>1</v>
      </c>
      <c r="QR417" s="31">
        <v>2</v>
      </c>
      <c r="QS417" s="31">
        <v>2</v>
      </c>
      <c r="QT417" s="31">
        <v>2</v>
      </c>
      <c r="QU417" s="31">
        <v>2</v>
      </c>
      <c r="QV417" s="31">
        <v>2</v>
      </c>
      <c r="QW417" s="31">
        <v>2</v>
      </c>
      <c r="QX417" s="31">
        <v>2</v>
      </c>
      <c r="QY417" s="31">
        <v>2</v>
      </c>
      <c r="QZ417" s="31">
        <v>2</v>
      </c>
      <c r="RA417" s="31">
        <v>2</v>
      </c>
      <c r="RB417" s="31">
        <v>2</v>
      </c>
      <c r="RC417" s="31">
        <v>2</v>
      </c>
      <c r="RD417" s="31">
        <v>2</v>
      </c>
      <c r="RE417" s="31">
        <v>1</v>
      </c>
      <c r="RF417" s="31">
        <v>2</v>
      </c>
      <c r="RG417" s="31">
        <v>2</v>
      </c>
      <c r="RH417" s="31">
        <v>2</v>
      </c>
      <c r="RI417" s="31">
        <v>2</v>
      </c>
      <c r="RJ417" s="31">
        <v>2</v>
      </c>
      <c r="RK417" s="31">
        <v>2</v>
      </c>
      <c r="RL417" s="31">
        <v>2</v>
      </c>
      <c r="RM417" s="31">
        <v>2</v>
      </c>
      <c r="RN417" s="31">
        <v>2</v>
      </c>
      <c r="RO417" s="31">
        <v>2</v>
      </c>
      <c r="RP417" s="31">
        <v>2</v>
      </c>
      <c r="RQ417" s="31">
        <v>2</v>
      </c>
      <c r="RR417" s="31">
        <v>1</v>
      </c>
      <c r="RS417" s="31">
        <v>1</v>
      </c>
      <c r="RT417" s="31" t="s">
        <v>2231</v>
      </c>
      <c r="RU417" s="31" t="s">
        <v>2231</v>
      </c>
      <c r="RV417" s="31" t="s">
        <v>1863</v>
      </c>
      <c r="RW417" s="31" t="s">
        <v>1863</v>
      </c>
      <c r="RX417" s="31">
        <v>4</v>
      </c>
      <c r="RY417" s="31">
        <v>2</v>
      </c>
      <c r="RZ417" s="31">
        <v>2</v>
      </c>
      <c r="SA417" s="31">
        <v>2</v>
      </c>
      <c r="SB417" s="31">
        <v>2</v>
      </c>
      <c r="SC417" s="31">
        <v>2</v>
      </c>
      <c r="SD417" s="31">
        <v>5</v>
      </c>
      <c r="SE417" s="31">
        <v>2</v>
      </c>
      <c r="SF417" s="31">
        <v>2</v>
      </c>
      <c r="SG417" s="31">
        <v>2</v>
      </c>
      <c r="SH417" s="31">
        <v>2</v>
      </c>
      <c r="SI417" s="31">
        <v>2</v>
      </c>
      <c r="SJ417" s="31">
        <v>2</v>
      </c>
      <c r="SK417" s="31">
        <v>2</v>
      </c>
      <c r="SL417" s="31">
        <v>2</v>
      </c>
      <c r="SM417" s="31" t="s">
        <v>1430</v>
      </c>
      <c r="SO417" s="31">
        <v>2</v>
      </c>
      <c r="SP417" s="31">
        <v>2</v>
      </c>
      <c r="SQ417" s="31">
        <v>2</v>
      </c>
      <c r="SR417" s="31">
        <v>2</v>
      </c>
      <c r="SS417" s="31">
        <v>1</v>
      </c>
      <c r="ST417" s="31">
        <v>2</v>
      </c>
      <c r="SU417" s="31">
        <v>2</v>
      </c>
      <c r="SV417" s="31">
        <v>1</v>
      </c>
      <c r="SW417" s="31" t="s">
        <v>2153</v>
      </c>
      <c r="SX417" s="31">
        <v>1</v>
      </c>
      <c r="SZ417" s="31">
        <v>2</v>
      </c>
      <c r="TA417" s="31">
        <v>2</v>
      </c>
      <c r="TB417" s="31">
        <v>2</v>
      </c>
      <c r="TC417" s="31">
        <v>2</v>
      </c>
      <c r="TD417" s="31">
        <v>2</v>
      </c>
      <c r="TE417" s="31">
        <v>2</v>
      </c>
      <c r="TF417" s="31">
        <v>2</v>
      </c>
      <c r="TG417" s="31">
        <v>2</v>
      </c>
      <c r="TH417" s="31" t="s">
        <v>1430</v>
      </c>
      <c r="TJ417" s="31" t="s">
        <v>3145</v>
      </c>
      <c r="TK417" s="31" t="s">
        <v>3162</v>
      </c>
      <c r="TL417" s="31" t="s">
        <v>2917</v>
      </c>
      <c r="TQ417" s="31">
        <v>48</v>
      </c>
      <c r="TS417" s="31">
        <v>1</v>
      </c>
      <c r="TT417" s="31">
        <v>2</v>
      </c>
      <c r="TU417" s="31">
        <v>2</v>
      </c>
      <c r="TV417" s="31">
        <v>1</v>
      </c>
      <c r="TW417" s="31">
        <v>2</v>
      </c>
      <c r="TX417" s="31">
        <v>2</v>
      </c>
      <c r="TY417" s="31">
        <v>2</v>
      </c>
      <c r="TZ417" s="31">
        <v>2</v>
      </c>
      <c r="UA417" s="31">
        <v>1</v>
      </c>
    </row>
    <row r="418" spans="1:547" s="31" customFormat="1" ht="13.5" customHeight="1">
      <c r="A418" s="31">
        <f t="shared" si="6"/>
        <v>416</v>
      </c>
      <c r="B418" s="31">
        <v>417</v>
      </c>
      <c r="C418" s="31">
        <v>13</v>
      </c>
      <c r="D418" s="31" t="s">
        <v>3124</v>
      </c>
      <c r="E418" s="31" t="s">
        <v>3163</v>
      </c>
      <c r="F418" s="31">
        <v>1</v>
      </c>
      <c r="G418" s="31" t="s">
        <v>3164</v>
      </c>
      <c r="H418" s="31">
        <v>42313</v>
      </c>
      <c r="I418" s="31">
        <v>27214</v>
      </c>
      <c r="J418" s="31">
        <v>1</v>
      </c>
      <c r="K418" s="31">
        <v>1</v>
      </c>
      <c r="L418" s="31">
        <v>5</v>
      </c>
      <c r="M418" s="31">
        <v>2</v>
      </c>
      <c r="N418" s="31">
        <v>5</v>
      </c>
      <c r="O418" s="31">
        <v>2</v>
      </c>
      <c r="P418" s="31">
        <v>5</v>
      </c>
      <c r="Q418" s="31">
        <v>2</v>
      </c>
      <c r="R418" s="31">
        <v>41944</v>
      </c>
      <c r="S418" s="31">
        <v>42005</v>
      </c>
      <c r="T418" s="31">
        <v>42097</v>
      </c>
      <c r="W418" s="31">
        <v>1</v>
      </c>
      <c r="X418" s="31">
        <v>2</v>
      </c>
      <c r="Y418" s="31">
        <v>2</v>
      </c>
      <c r="Z418" s="31">
        <v>2</v>
      </c>
      <c r="AA418" s="31">
        <v>2</v>
      </c>
      <c r="AB418" s="31">
        <v>2</v>
      </c>
      <c r="AC418" s="31">
        <v>2</v>
      </c>
      <c r="AD418" s="31">
        <v>1</v>
      </c>
      <c r="AE418" s="31">
        <v>2</v>
      </c>
      <c r="AF418" s="31">
        <v>2</v>
      </c>
      <c r="AG418" s="31">
        <v>3</v>
      </c>
      <c r="AH418" s="31">
        <v>2</v>
      </c>
      <c r="AI418" s="31">
        <v>3</v>
      </c>
      <c r="AJ418" s="31">
        <v>2</v>
      </c>
      <c r="AK418" s="31">
        <v>4</v>
      </c>
      <c r="AL418" s="31">
        <v>2</v>
      </c>
      <c r="AM418" s="31">
        <v>1</v>
      </c>
      <c r="AN418" s="31">
        <v>1</v>
      </c>
      <c r="AO418" s="31">
        <v>2</v>
      </c>
      <c r="AP418" s="31">
        <v>2</v>
      </c>
      <c r="AQ418" s="31">
        <v>1</v>
      </c>
      <c r="AR418" s="31">
        <v>2</v>
      </c>
      <c r="AS418" s="31">
        <v>1</v>
      </c>
      <c r="AT418" s="31">
        <v>2</v>
      </c>
      <c r="AU418" s="31">
        <v>1</v>
      </c>
      <c r="AV418" s="31">
        <v>1</v>
      </c>
      <c r="AW418" s="31">
        <v>2</v>
      </c>
      <c r="AX418" s="31">
        <v>2</v>
      </c>
      <c r="AY418" s="31">
        <v>1</v>
      </c>
      <c r="AZ418" s="31">
        <v>1</v>
      </c>
      <c r="BA418" s="31">
        <v>1</v>
      </c>
      <c r="BB418" s="31">
        <v>1</v>
      </c>
      <c r="BC418" s="31">
        <v>1</v>
      </c>
      <c r="BD418" s="31">
        <v>2</v>
      </c>
      <c r="BE418" s="31">
        <v>2</v>
      </c>
      <c r="BF418" s="31">
        <v>2</v>
      </c>
      <c r="BG418" s="31">
        <v>1</v>
      </c>
      <c r="BH418" s="31">
        <v>1</v>
      </c>
      <c r="BI418" s="31">
        <v>1</v>
      </c>
      <c r="BJ418" s="31">
        <v>1</v>
      </c>
      <c r="BK418" s="31">
        <v>1</v>
      </c>
      <c r="BL418" s="31">
        <v>1</v>
      </c>
      <c r="BM418" s="31">
        <v>1</v>
      </c>
      <c r="BN418" s="31">
        <v>1</v>
      </c>
      <c r="BO418" s="31">
        <v>2</v>
      </c>
      <c r="BP418" s="31">
        <v>1</v>
      </c>
      <c r="BQ418" s="31">
        <v>1</v>
      </c>
      <c r="BT418" s="31">
        <v>2</v>
      </c>
      <c r="BU418" s="31">
        <v>2</v>
      </c>
      <c r="BV418" s="31">
        <v>2</v>
      </c>
      <c r="BW418" s="31">
        <v>2</v>
      </c>
      <c r="BX418" s="31">
        <v>2</v>
      </c>
      <c r="BY418" s="31">
        <v>1</v>
      </c>
      <c r="BZ418" s="31">
        <v>2</v>
      </c>
      <c r="CA418" s="31">
        <v>2</v>
      </c>
      <c r="CB418" s="31">
        <v>2</v>
      </c>
      <c r="CC418" s="31">
        <v>1</v>
      </c>
      <c r="CD418" s="31">
        <v>1</v>
      </c>
      <c r="CH418" s="31">
        <v>1</v>
      </c>
      <c r="CM418" s="31">
        <v>3</v>
      </c>
      <c r="CN418" s="31">
        <v>9</v>
      </c>
      <c r="CO418" s="31">
        <v>16</v>
      </c>
      <c r="CP418" s="31">
        <v>21</v>
      </c>
      <c r="CQ418" s="31">
        <v>1</v>
      </c>
      <c r="CR418" s="31">
        <v>29</v>
      </c>
      <c r="CS418" s="31">
        <v>28</v>
      </c>
      <c r="DA418" s="31">
        <v>2</v>
      </c>
      <c r="DB418" s="31">
        <v>4</v>
      </c>
      <c r="DC418" s="31">
        <v>3</v>
      </c>
      <c r="DD418" s="31">
        <v>1</v>
      </c>
      <c r="DE418" s="31">
        <v>3</v>
      </c>
      <c r="DF418" s="31">
        <v>3</v>
      </c>
      <c r="DG418" s="31">
        <v>4</v>
      </c>
      <c r="DH418" s="31">
        <v>2</v>
      </c>
      <c r="DI418" s="31">
        <v>2</v>
      </c>
      <c r="DJ418" s="31">
        <v>1</v>
      </c>
      <c r="DK418" s="31">
        <v>3</v>
      </c>
      <c r="DL418" s="31">
        <v>3</v>
      </c>
      <c r="DM418" s="31">
        <v>3</v>
      </c>
      <c r="DN418" s="31">
        <v>1</v>
      </c>
      <c r="DO418" s="31">
        <v>2</v>
      </c>
      <c r="DP418" s="31">
        <v>3</v>
      </c>
      <c r="DQ418" s="31">
        <v>3</v>
      </c>
      <c r="DR418" s="31">
        <v>30</v>
      </c>
      <c r="DS418" s="31">
        <v>1.4847560975609699</v>
      </c>
      <c r="DT418" s="31">
        <v>85</v>
      </c>
      <c r="DU418" s="31">
        <v>26</v>
      </c>
      <c r="DV418" s="31">
        <v>192</v>
      </c>
      <c r="DW418" s="31" t="s">
        <v>2136</v>
      </c>
      <c r="DX418" s="31">
        <v>64.400000000000006</v>
      </c>
      <c r="DY418" s="31">
        <v>55.8</v>
      </c>
      <c r="DZ418" s="31">
        <v>66.099999999999895</v>
      </c>
      <c r="EA418" s="31" t="s">
        <v>2137</v>
      </c>
      <c r="EB418" s="31">
        <v>0.43</v>
      </c>
      <c r="EC418" s="31">
        <v>0.5</v>
      </c>
      <c r="ED418" s="31">
        <v>1.1000000000000001</v>
      </c>
      <c r="EE418" s="31" t="s">
        <v>2123</v>
      </c>
      <c r="EF418" s="31">
        <v>174</v>
      </c>
      <c r="EG418" s="31">
        <v>120</v>
      </c>
      <c r="EH418" s="31">
        <v>200</v>
      </c>
      <c r="EI418" s="31" t="s">
        <v>3165</v>
      </c>
      <c r="EJ418" s="31">
        <v>62</v>
      </c>
      <c r="EM418" s="31" t="s">
        <v>3165</v>
      </c>
      <c r="EN418" s="31">
        <v>98</v>
      </c>
      <c r="EQ418" s="31" t="s">
        <v>3165</v>
      </c>
      <c r="ER418" s="31">
        <v>70</v>
      </c>
      <c r="ES418" s="31">
        <v>50</v>
      </c>
      <c r="ET418" s="31">
        <v>150</v>
      </c>
      <c r="EU418" s="31" t="s">
        <v>2123</v>
      </c>
      <c r="EV418" s="31">
        <v>2</v>
      </c>
      <c r="EW418" s="31">
        <v>2</v>
      </c>
      <c r="EX418" s="31">
        <v>2</v>
      </c>
      <c r="EY418" s="31">
        <v>2</v>
      </c>
      <c r="EZ418" s="31">
        <v>1</v>
      </c>
      <c r="FA418" s="31">
        <v>1</v>
      </c>
      <c r="FE418" s="31">
        <v>32</v>
      </c>
      <c r="FK418" s="31">
        <v>2</v>
      </c>
      <c r="FL418" s="31">
        <v>2</v>
      </c>
      <c r="FM418" s="31">
        <v>2</v>
      </c>
      <c r="FN418" s="31">
        <v>2</v>
      </c>
      <c r="FO418" s="31">
        <v>2</v>
      </c>
      <c r="FP418" s="31">
        <v>2</v>
      </c>
      <c r="FQ418" s="31">
        <v>2</v>
      </c>
      <c r="FR418" s="31">
        <v>2</v>
      </c>
      <c r="FS418" s="31">
        <v>4</v>
      </c>
      <c r="FT418" s="31">
        <v>2</v>
      </c>
      <c r="FU418" s="31">
        <v>2</v>
      </c>
      <c r="FV418" s="31">
        <v>2</v>
      </c>
      <c r="FW418" s="31">
        <v>1</v>
      </c>
      <c r="FX418" s="31">
        <v>1</v>
      </c>
      <c r="FY418" s="31">
        <v>2</v>
      </c>
      <c r="GA418" s="31">
        <v>2</v>
      </c>
      <c r="GB418" s="31">
        <v>2</v>
      </c>
      <c r="GC418" s="31">
        <v>2</v>
      </c>
      <c r="GE418" s="31">
        <v>2</v>
      </c>
      <c r="GH418" s="31">
        <v>2</v>
      </c>
      <c r="GJ418" s="31">
        <v>1</v>
      </c>
      <c r="GK418" s="31" t="s">
        <v>3166</v>
      </c>
      <c r="GL418" s="31">
        <v>1</v>
      </c>
      <c r="GM418" s="31">
        <v>42125</v>
      </c>
      <c r="GN418" s="31" t="s">
        <v>3167</v>
      </c>
      <c r="GO418" s="31">
        <v>2</v>
      </c>
      <c r="GQ418" s="31">
        <v>2</v>
      </c>
      <c r="GS418" s="31">
        <v>2</v>
      </c>
      <c r="GU418" s="31">
        <v>2</v>
      </c>
      <c r="GW418" s="31">
        <v>2</v>
      </c>
      <c r="HM418" s="31">
        <v>2</v>
      </c>
      <c r="HP418" s="31">
        <v>2</v>
      </c>
      <c r="HQ418" s="31">
        <v>2</v>
      </c>
      <c r="HR418" s="31">
        <v>2</v>
      </c>
      <c r="HS418" s="31">
        <v>2</v>
      </c>
      <c r="HT418" s="31">
        <v>2</v>
      </c>
      <c r="HU418" s="31">
        <v>2</v>
      </c>
      <c r="HV418" s="31">
        <v>2</v>
      </c>
      <c r="HZ418" s="31">
        <v>2</v>
      </c>
      <c r="IA418" s="31">
        <v>2</v>
      </c>
      <c r="IB418" s="31">
        <v>2</v>
      </c>
      <c r="IC418" s="31">
        <v>2</v>
      </c>
      <c r="ID418" s="31">
        <v>2</v>
      </c>
      <c r="IE418" s="31">
        <v>2</v>
      </c>
      <c r="IF418" s="31">
        <v>2</v>
      </c>
      <c r="IJ418" s="31">
        <v>2</v>
      </c>
      <c r="IK418" s="31">
        <v>2</v>
      </c>
      <c r="IL418" s="31">
        <v>2</v>
      </c>
      <c r="IM418" s="31">
        <v>2</v>
      </c>
      <c r="IN418" s="31">
        <v>2</v>
      </c>
      <c r="IO418" s="31">
        <v>2</v>
      </c>
      <c r="IP418" s="31">
        <v>2</v>
      </c>
      <c r="IT418" s="31">
        <v>2</v>
      </c>
      <c r="IU418" s="31">
        <v>2</v>
      </c>
      <c r="IV418" s="31">
        <v>2</v>
      </c>
      <c r="IW418" s="31">
        <v>2</v>
      </c>
      <c r="IX418" s="31">
        <v>2</v>
      </c>
      <c r="IY418" s="31">
        <v>2</v>
      </c>
      <c r="IZ418" s="31">
        <v>2</v>
      </c>
      <c r="JD418" s="31">
        <v>2</v>
      </c>
      <c r="JE418" s="31">
        <v>2</v>
      </c>
      <c r="JF418" s="31">
        <v>2</v>
      </c>
      <c r="JG418" s="31">
        <v>2</v>
      </c>
      <c r="JH418" s="31">
        <v>2</v>
      </c>
      <c r="JI418" s="31">
        <v>2</v>
      </c>
      <c r="JJ418" s="31">
        <v>2</v>
      </c>
      <c r="JQ418" s="31" t="s">
        <v>3168</v>
      </c>
      <c r="JR418" s="31" t="s">
        <v>2515</v>
      </c>
      <c r="JZ418" s="31">
        <v>1</v>
      </c>
      <c r="KC418" s="31">
        <v>1</v>
      </c>
      <c r="LA418" s="31" t="s">
        <v>375</v>
      </c>
      <c r="LB418" s="31" t="s">
        <v>360</v>
      </c>
      <c r="LC418" s="31">
        <v>2</v>
      </c>
      <c r="LE418" s="31" t="s">
        <v>374</v>
      </c>
      <c r="LF418" s="31">
        <v>2</v>
      </c>
      <c r="LG418" s="31">
        <v>2</v>
      </c>
      <c r="LH418" s="31">
        <v>2</v>
      </c>
      <c r="LI418" s="31">
        <v>2</v>
      </c>
      <c r="LK418" s="31">
        <v>2</v>
      </c>
      <c r="LM418" s="31">
        <v>2</v>
      </c>
      <c r="LO418" s="31">
        <v>1</v>
      </c>
      <c r="LQ418" s="31">
        <v>2</v>
      </c>
      <c r="LS418" s="31">
        <v>2</v>
      </c>
      <c r="LU418" s="31">
        <v>2</v>
      </c>
      <c r="LW418" s="31">
        <v>2</v>
      </c>
      <c r="LY418" s="31">
        <v>2</v>
      </c>
      <c r="MA418" s="31">
        <v>2</v>
      </c>
      <c r="MC418" s="31">
        <v>2</v>
      </c>
      <c r="ME418" s="31">
        <v>2</v>
      </c>
      <c r="MG418" s="31">
        <v>2</v>
      </c>
      <c r="MI418" s="31">
        <v>2</v>
      </c>
      <c r="MK418" s="31">
        <v>2</v>
      </c>
      <c r="MM418" s="31">
        <v>2</v>
      </c>
      <c r="MO418" s="31">
        <v>2</v>
      </c>
      <c r="MQ418" s="31">
        <v>1</v>
      </c>
      <c r="MS418" s="31">
        <v>2</v>
      </c>
      <c r="MU418" s="31">
        <v>2</v>
      </c>
      <c r="MW418" s="31">
        <v>2</v>
      </c>
      <c r="MY418" s="31" t="s">
        <v>356</v>
      </c>
      <c r="NC418" s="31">
        <v>2</v>
      </c>
      <c r="NE418" s="31">
        <v>2</v>
      </c>
      <c r="NG418" s="31">
        <v>2</v>
      </c>
      <c r="NI418" s="31">
        <v>2</v>
      </c>
      <c r="NK418" s="31">
        <v>2</v>
      </c>
      <c r="NM418" s="31">
        <v>2</v>
      </c>
      <c r="NO418" s="31">
        <v>2</v>
      </c>
      <c r="NQ418" s="31">
        <v>2</v>
      </c>
      <c r="NS418" s="31">
        <v>2</v>
      </c>
      <c r="NU418" s="31">
        <v>2</v>
      </c>
      <c r="NW418" s="31">
        <v>2</v>
      </c>
      <c r="NY418" s="31">
        <v>2</v>
      </c>
      <c r="OA418" s="31">
        <v>2</v>
      </c>
      <c r="OC418" s="31">
        <v>2</v>
      </c>
      <c r="OE418" s="31">
        <v>2</v>
      </c>
      <c r="OG418" s="31">
        <v>2</v>
      </c>
      <c r="OI418" s="31">
        <v>2</v>
      </c>
      <c r="OK418" s="31">
        <v>2</v>
      </c>
      <c r="OM418" s="31">
        <v>2</v>
      </c>
      <c r="OO418" s="31">
        <v>2</v>
      </c>
      <c r="OQ418" s="31" t="s">
        <v>355</v>
      </c>
      <c r="OS418" s="31">
        <v>2</v>
      </c>
      <c r="OU418" s="31">
        <v>2</v>
      </c>
      <c r="OW418" s="31">
        <v>2</v>
      </c>
      <c r="OY418" s="31">
        <v>2</v>
      </c>
      <c r="PA418" s="31">
        <v>2</v>
      </c>
      <c r="PC418" s="31">
        <v>2</v>
      </c>
      <c r="PE418" s="31">
        <v>2</v>
      </c>
      <c r="PG418" s="31">
        <v>2</v>
      </c>
      <c r="PI418" s="31">
        <v>2</v>
      </c>
      <c r="PK418" s="31">
        <v>2</v>
      </c>
      <c r="PM418" s="31">
        <v>2</v>
      </c>
      <c r="PO418" s="31">
        <v>2</v>
      </c>
      <c r="PQ418" s="31">
        <v>2</v>
      </c>
      <c r="PS418" s="31">
        <v>2</v>
      </c>
      <c r="PU418" s="31">
        <v>2</v>
      </c>
      <c r="PW418" s="31">
        <v>2</v>
      </c>
      <c r="PY418" s="31">
        <v>2</v>
      </c>
      <c r="QA418" s="31">
        <v>2</v>
      </c>
      <c r="QC418" s="31">
        <v>2</v>
      </c>
      <c r="QE418" s="31">
        <v>2</v>
      </c>
      <c r="QG418" s="31">
        <v>2</v>
      </c>
      <c r="QI418" s="31" t="s">
        <v>355</v>
      </c>
      <c r="QK418" s="31">
        <v>3</v>
      </c>
      <c r="QL418" s="31">
        <v>2</v>
      </c>
      <c r="QM418" s="31">
        <v>2</v>
      </c>
      <c r="QN418" s="31">
        <v>2</v>
      </c>
      <c r="QO418" s="31">
        <v>2</v>
      </c>
      <c r="QP418" s="31">
        <v>2</v>
      </c>
      <c r="QQ418" s="31">
        <v>2</v>
      </c>
      <c r="QR418" s="31">
        <v>2</v>
      </c>
      <c r="QS418" s="31">
        <v>2</v>
      </c>
      <c r="QT418" s="31">
        <v>2</v>
      </c>
      <c r="QU418" s="31">
        <v>2</v>
      </c>
      <c r="QV418" s="31">
        <v>2</v>
      </c>
      <c r="QW418" s="31">
        <v>2</v>
      </c>
      <c r="QX418" s="31">
        <v>2</v>
      </c>
      <c r="QY418" s="31">
        <v>2</v>
      </c>
      <c r="QZ418" s="31">
        <v>2</v>
      </c>
      <c r="RA418" s="31">
        <v>2</v>
      </c>
      <c r="RB418" s="31">
        <v>2</v>
      </c>
      <c r="RC418" s="31">
        <v>2</v>
      </c>
      <c r="RD418" s="31">
        <v>2</v>
      </c>
      <c r="RE418" s="31">
        <v>2</v>
      </c>
      <c r="RF418" s="31">
        <v>2</v>
      </c>
      <c r="RG418" s="31">
        <v>2</v>
      </c>
      <c r="RH418" s="31">
        <v>2</v>
      </c>
      <c r="RI418" s="31">
        <v>2</v>
      </c>
      <c r="RJ418" s="31">
        <v>2</v>
      </c>
      <c r="RK418" s="31">
        <v>2</v>
      </c>
      <c r="RL418" s="31">
        <v>2</v>
      </c>
      <c r="RM418" s="31">
        <v>2</v>
      </c>
      <c r="RN418" s="31">
        <v>2</v>
      </c>
      <c r="RO418" s="31">
        <v>1</v>
      </c>
      <c r="RP418" s="31">
        <v>2</v>
      </c>
      <c r="RQ418" s="31">
        <v>2</v>
      </c>
      <c r="RR418" s="31">
        <v>2</v>
      </c>
      <c r="RS418" s="31">
        <v>2</v>
      </c>
      <c r="RT418" s="31" t="s">
        <v>3169</v>
      </c>
      <c r="RU418" s="31" t="s">
        <v>3169</v>
      </c>
      <c r="RV418" s="31" t="s">
        <v>3169</v>
      </c>
      <c r="RW418" s="31" t="s">
        <v>3169</v>
      </c>
      <c r="RX418" s="31">
        <v>5</v>
      </c>
      <c r="RY418" s="31">
        <v>2</v>
      </c>
      <c r="RZ418" s="31">
        <v>2</v>
      </c>
      <c r="SA418" s="31">
        <v>2</v>
      </c>
      <c r="SB418" s="31">
        <v>2</v>
      </c>
      <c r="SC418" s="31">
        <v>2</v>
      </c>
      <c r="SD418" s="31">
        <v>5</v>
      </c>
      <c r="SE418" s="31">
        <v>2</v>
      </c>
      <c r="SF418" s="31">
        <v>2</v>
      </c>
      <c r="SG418" s="31">
        <v>2</v>
      </c>
      <c r="SH418" s="31">
        <v>2</v>
      </c>
      <c r="SI418" s="31">
        <v>2</v>
      </c>
      <c r="SJ418" s="31">
        <v>2</v>
      </c>
      <c r="SK418" s="31">
        <v>2</v>
      </c>
      <c r="SL418" s="31">
        <v>2</v>
      </c>
      <c r="SM418" s="31" t="s">
        <v>1430</v>
      </c>
      <c r="SO418" s="31">
        <v>2</v>
      </c>
      <c r="SP418" s="31">
        <v>2</v>
      </c>
      <c r="SQ418" s="31">
        <v>2</v>
      </c>
      <c r="SR418" s="31">
        <v>2</v>
      </c>
      <c r="SS418" s="31">
        <v>2</v>
      </c>
      <c r="ST418" s="31">
        <v>2</v>
      </c>
      <c r="SU418" s="31">
        <v>2</v>
      </c>
      <c r="SV418" s="31">
        <v>2</v>
      </c>
      <c r="SW418" s="31" t="s">
        <v>1430</v>
      </c>
      <c r="SX418" s="31">
        <v>1</v>
      </c>
      <c r="SZ418" s="31">
        <v>2</v>
      </c>
      <c r="TA418" s="31">
        <v>2</v>
      </c>
      <c r="TB418" s="31">
        <v>2</v>
      </c>
      <c r="TC418" s="31">
        <v>2</v>
      </c>
      <c r="TD418" s="31">
        <v>2</v>
      </c>
      <c r="TE418" s="31">
        <v>2</v>
      </c>
      <c r="TF418" s="31">
        <v>2</v>
      </c>
      <c r="TG418" s="31">
        <v>2</v>
      </c>
      <c r="TH418" s="31" t="s">
        <v>1430</v>
      </c>
      <c r="TJ418" s="31" t="s">
        <v>3145</v>
      </c>
      <c r="TK418" s="31" t="s">
        <v>3145</v>
      </c>
      <c r="TL418" s="31" t="s">
        <v>3145</v>
      </c>
      <c r="TM418" s="31" t="s">
        <v>3170</v>
      </c>
      <c r="TQ418" s="31">
        <v>3</v>
      </c>
      <c r="TS418" s="31">
        <v>2</v>
      </c>
      <c r="TT418" s="31">
        <v>2</v>
      </c>
      <c r="TU418" s="31">
        <v>2</v>
      </c>
      <c r="TV418" s="31">
        <v>1</v>
      </c>
      <c r="TW418" s="31">
        <v>1</v>
      </c>
      <c r="TX418" s="31">
        <v>2</v>
      </c>
      <c r="TY418" s="31">
        <v>2</v>
      </c>
      <c r="TZ418" s="31">
        <v>1</v>
      </c>
      <c r="UA418" s="31">
        <v>1</v>
      </c>
    </row>
    <row r="419" spans="1:547" s="31" customFormat="1" ht="13.5" customHeight="1">
      <c r="A419" s="31">
        <f t="shared" si="6"/>
        <v>417</v>
      </c>
      <c r="B419" s="31">
        <v>418</v>
      </c>
      <c r="C419" s="31">
        <v>14</v>
      </c>
      <c r="D419" s="31" t="s">
        <v>3124</v>
      </c>
      <c r="E419" s="31" t="s">
        <v>3171</v>
      </c>
      <c r="H419" s="31">
        <v>42327</v>
      </c>
      <c r="I419" s="31">
        <v>24606</v>
      </c>
      <c r="J419" s="31">
        <v>1</v>
      </c>
      <c r="K419" s="31">
        <v>1</v>
      </c>
      <c r="L419" s="31">
        <v>4</v>
      </c>
      <c r="M419" s="31">
        <v>2</v>
      </c>
      <c r="N419" s="31">
        <v>1</v>
      </c>
      <c r="O419" s="31">
        <v>1</v>
      </c>
      <c r="P419" s="31">
        <v>4</v>
      </c>
      <c r="Q419" s="31">
        <v>2</v>
      </c>
      <c r="R419" s="31">
        <v>41122</v>
      </c>
      <c r="S419" s="31">
        <v>41122</v>
      </c>
      <c r="T419" s="31">
        <v>41122</v>
      </c>
      <c r="W419" s="31">
        <v>1</v>
      </c>
      <c r="X419" s="31">
        <v>2</v>
      </c>
      <c r="Y419" s="31">
        <v>2</v>
      </c>
      <c r="Z419" s="31">
        <v>2</v>
      </c>
      <c r="AA419" s="31">
        <v>2</v>
      </c>
      <c r="AB419" s="31">
        <v>2</v>
      </c>
      <c r="AC419" s="31">
        <v>2</v>
      </c>
      <c r="AD419" s="31">
        <v>2</v>
      </c>
      <c r="AE419" s="31">
        <v>3</v>
      </c>
      <c r="AF419" s="31">
        <v>3</v>
      </c>
      <c r="AG419" s="31">
        <v>3</v>
      </c>
      <c r="AH419" s="31">
        <v>2</v>
      </c>
      <c r="AI419" s="31">
        <v>6</v>
      </c>
      <c r="AJ419" s="31">
        <v>2</v>
      </c>
      <c r="AK419" s="31">
        <v>4</v>
      </c>
      <c r="AL419" s="31">
        <v>1</v>
      </c>
      <c r="AM419" s="31">
        <v>1</v>
      </c>
      <c r="AN419" s="31">
        <v>2</v>
      </c>
      <c r="AO419" s="31">
        <v>2</v>
      </c>
      <c r="AP419" s="31">
        <v>2</v>
      </c>
      <c r="AQ419" s="31">
        <v>1</v>
      </c>
      <c r="AR419" s="31">
        <v>1</v>
      </c>
      <c r="AS419" s="31">
        <v>2</v>
      </c>
      <c r="AT419" s="31">
        <v>2</v>
      </c>
      <c r="AU419" s="31">
        <v>2</v>
      </c>
      <c r="AV419" s="31">
        <v>1</v>
      </c>
      <c r="AW419" s="31">
        <v>2</v>
      </c>
      <c r="AX419" s="31">
        <v>2</v>
      </c>
      <c r="AY419" s="31">
        <v>1</v>
      </c>
      <c r="AZ419" s="31">
        <v>2</v>
      </c>
      <c r="BA419" s="31">
        <v>2</v>
      </c>
      <c r="BB419" s="31">
        <v>1</v>
      </c>
      <c r="BC419" s="31">
        <v>1</v>
      </c>
      <c r="BD419" s="31">
        <v>2</v>
      </c>
      <c r="BE419" s="31">
        <v>2</v>
      </c>
      <c r="BF419" s="31">
        <v>1</v>
      </c>
      <c r="BG419" s="31">
        <v>2</v>
      </c>
      <c r="BH419" s="31">
        <v>2</v>
      </c>
      <c r="BI419" s="31">
        <v>1</v>
      </c>
      <c r="BJ419" s="31">
        <v>2</v>
      </c>
      <c r="BK419" s="31">
        <v>2</v>
      </c>
      <c r="BL419" s="31">
        <v>2</v>
      </c>
      <c r="BM419" s="31">
        <v>2</v>
      </c>
      <c r="BN419" s="31">
        <v>2</v>
      </c>
      <c r="BO419" s="31">
        <v>2</v>
      </c>
      <c r="BP419" s="31">
        <v>2</v>
      </c>
      <c r="BQ419" s="31">
        <v>4</v>
      </c>
      <c r="BT419" s="31">
        <v>2</v>
      </c>
      <c r="BU419" s="31">
        <v>2</v>
      </c>
      <c r="BV419" s="31">
        <v>2</v>
      </c>
      <c r="BW419" s="31">
        <v>1</v>
      </c>
      <c r="BX419" s="31">
        <v>2</v>
      </c>
      <c r="BY419" s="31">
        <v>1</v>
      </c>
      <c r="BZ419" s="31">
        <v>1</v>
      </c>
      <c r="CA419" s="31">
        <v>2</v>
      </c>
      <c r="CB419" s="31">
        <v>1</v>
      </c>
      <c r="CC419" s="31">
        <v>2</v>
      </c>
      <c r="CD419" s="31">
        <v>1</v>
      </c>
      <c r="CH419" s="31">
        <v>1</v>
      </c>
      <c r="CM419" s="31">
        <v>16</v>
      </c>
      <c r="CN419" s="31">
        <v>23</v>
      </c>
      <c r="CO419" s="31">
        <v>4</v>
      </c>
      <c r="CP419" s="31">
        <v>12</v>
      </c>
      <c r="DA419" s="31">
        <v>4</v>
      </c>
      <c r="DB419" s="31">
        <v>2</v>
      </c>
      <c r="DC419" s="31">
        <v>12</v>
      </c>
      <c r="DF419" s="31">
        <v>3</v>
      </c>
      <c r="DG419" s="31">
        <v>4</v>
      </c>
      <c r="DH419" s="31">
        <v>2</v>
      </c>
      <c r="DI419" s="31">
        <v>3</v>
      </c>
      <c r="DJ419" s="31">
        <v>4</v>
      </c>
      <c r="DK419" s="31">
        <v>3</v>
      </c>
      <c r="DL419" s="31">
        <v>4</v>
      </c>
      <c r="DM419" s="31">
        <v>3</v>
      </c>
      <c r="DN419" s="31">
        <v>3</v>
      </c>
      <c r="DO419" s="31">
        <v>2</v>
      </c>
      <c r="DP419" s="31">
        <v>3</v>
      </c>
      <c r="DQ419" s="31">
        <v>4</v>
      </c>
      <c r="DR419" s="31">
        <v>38</v>
      </c>
      <c r="DS419" s="31">
        <v>0.25259336099585</v>
      </c>
      <c r="DT419" s="31">
        <v>216</v>
      </c>
      <c r="DU419" s="31">
        <v>26</v>
      </c>
      <c r="DV419" s="31">
        <v>192</v>
      </c>
      <c r="DW419" s="31" t="s">
        <v>2136</v>
      </c>
      <c r="DX419" s="31">
        <v>65.599999999999895</v>
      </c>
      <c r="DY419" s="31">
        <v>55.8</v>
      </c>
      <c r="DZ419" s="31">
        <v>66.099999999999895</v>
      </c>
      <c r="EA419" s="31" t="s">
        <v>2137</v>
      </c>
      <c r="EB419" s="31">
        <v>0.74</v>
      </c>
      <c r="EF419" s="31">
        <v>220</v>
      </c>
      <c r="EG419" s="31">
        <v>120</v>
      </c>
      <c r="EH419" s="31">
        <v>200</v>
      </c>
      <c r="EJ419" s="31">
        <v>57</v>
      </c>
      <c r="EN419" s="31">
        <v>137</v>
      </c>
      <c r="ER419" s="31">
        <v>129</v>
      </c>
      <c r="ES419" s="31">
        <v>50</v>
      </c>
      <c r="ET419" s="31">
        <v>120</v>
      </c>
      <c r="EV419" s="31">
        <v>1</v>
      </c>
      <c r="EW419" s="31">
        <v>2</v>
      </c>
      <c r="EX419" s="31">
        <v>2</v>
      </c>
      <c r="EY419" s="31">
        <v>1</v>
      </c>
      <c r="EZ419" s="31">
        <v>1</v>
      </c>
      <c r="FD419" s="31">
        <v>95</v>
      </c>
      <c r="FK419" s="31">
        <v>2</v>
      </c>
      <c r="FL419" s="31">
        <v>2</v>
      </c>
      <c r="FM419" s="31">
        <v>2</v>
      </c>
      <c r="FN419" s="31">
        <v>2</v>
      </c>
      <c r="FO419" s="31">
        <v>2</v>
      </c>
      <c r="FP419" s="31">
        <v>2</v>
      </c>
      <c r="FQ419" s="31">
        <v>2</v>
      </c>
      <c r="FR419" s="31">
        <v>2</v>
      </c>
      <c r="FS419" s="31">
        <v>4</v>
      </c>
      <c r="FT419" s="31">
        <v>2</v>
      </c>
      <c r="FU419" s="31">
        <v>2</v>
      </c>
      <c r="FV419" s="31">
        <v>2</v>
      </c>
      <c r="FW419" s="31">
        <v>1</v>
      </c>
      <c r="FX419" s="31">
        <v>1</v>
      </c>
      <c r="FY419" s="31">
        <v>2</v>
      </c>
      <c r="GA419" s="31">
        <v>2</v>
      </c>
      <c r="GB419" s="31">
        <v>2</v>
      </c>
      <c r="GC419" s="31">
        <v>2</v>
      </c>
      <c r="GE419" s="31">
        <v>2</v>
      </c>
      <c r="GH419" s="31">
        <v>2</v>
      </c>
      <c r="GJ419" s="31">
        <v>2</v>
      </c>
      <c r="GL419" s="31">
        <v>1</v>
      </c>
      <c r="GM419" s="31">
        <v>41518</v>
      </c>
      <c r="GO419" s="31">
        <v>2</v>
      </c>
      <c r="GQ419" s="31">
        <v>2</v>
      </c>
      <c r="GS419" s="31">
        <v>2</v>
      </c>
      <c r="GU419" s="31">
        <v>2</v>
      </c>
      <c r="GW419" s="31">
        <v>2</v>
      </c>
      <c r="HM419" s="31">
        <v>2</v>
      </c>
      <c r="HP419" s="31">
        <v>2</v>
      </c>
      <c r="HQ419" s="31">
        <v>2</v>
      </c>
      <c r="HR419" s="31">
        <v>2</v>
      </c>
      <c r="HS419" s="31">
        <v>2</v>
      </c>
      <c r="HT419" s="31">
        <v>2</v>
      </c>
      <c r="HU419" s="31">
        <v>2</v>
      </c>
      <c r="HV419" s="31">
        <v>2</v>
      </c>
      <c r="HZ419" s="31">
        <v>2</v>
      </c>
      <c r="IA419" s="31">
        <v>2</v>
      </c>
      <c r="IB419" s="31">
        <v>2</v>
      </c>
      <c r="IC419" s="31">
        <v>2</v>
      </c>
      <c r="ID419" s="31">
        <v>2</v>
      </c>
      <c r="IE419" s="31">
        <v>2</v>
      </c>
      <c r="IF419" s="31">
        <v>2</v>
      </c>
      <c r="IJ419" s="31">
        <v>2</v>
      </c>
      <c r="IK419" s="31">
        <v>2</v>
      </c>
      <c r="IL419" s="31">
        <v>2</v>
      </c>
      <c r="IM419" s="31">
        <v>2</v>
      </c>
      <c r="IN419" s="31">
        <v>2</v>
      </c>
      <c r="IO419" s="31">
        <v>2</v>
      </c>
      <c r="IP419" s="31">
        <v>2</v>
      </c>
      <c r="IT419" s="31">
        <v>2</v>
      </c>
      <c r="IU419" s="31">
        <v>2</v>
      </c>
      <c r="IV419" s="31">
        <v>2</v>
      </c>
      <c r="IW419" s="31">
        <v>2</v>
      </c>
      <c r="IX419" s="31">
        <v>2</v>
      </c>
      <c r="IY419" s="31">
        <v>2</v>
      </c>
      <c r="IZ419" s="31">
        <v>2</v>
      </c>
      <c r="JD419" s="31">
        <v>2</v>
      </c>
      <c r="JE419" s="31">
        <v>2</v>
      </c>
      <c r="JF419" s="31">
        <v>2</v>
      </c>
      <c r="JG419" s="31">
        <v>2</v>
      </c>
      <c r="JH419" s="31">
        <v>2</v>
      </c>
      <c r="JI419" s="31">
        <v>2</v>
      </c>
      <c r="JJ419" s="31">
        <v>2</v>
      </c>
      <c r="JZ419" s="31">
        <v>1</v>
      </c>
      <c r="KC419" s="31">
        <v>1</v>
      </c>
      <c r="LA419" s="31" t="s">
        <v>363</v>
      </c>
      <c r="LB419" s="31" t="s">
        <v>375</v>
      </c>
      <c r="LC419" s="31">
        <v>2</v>
      </c>
      <c r="LE419" s="31" t="s">
        <v>1729</v>
      </c>
      <c r="LF419" s="31">
        <v>2</v>
      </c>
      <c r="LG419" s="31">
        <v>2</v>
      </c>
      <c r="LH419" s="31">
        <v>1</v>
      </c>
      <c r="LI419" s="31">
        <v>2</v>
      </c>
      <c r="LK419" s="31">
        <v>2</v>
      </c>
      <c r="LM419" s="31">
        <v>2</v>
      </c>
      <c r="LO419" s="31">
        <v>2</v>
      </c>
      <c r="LQ419" s="31">
        <v>2</v>
      </c>
      <c r="LS419" s="31">
        <v>2</v>
      </c>
      <c r="LU419" s="31">
        <v>2</v>
      </c>
      <c r="LW419" s="31">
        <v>2</v>
      </c>
      <c r="LY419" s="31">
        <v>2</v>
      </c>
      <c r="MA419" s="31">
        <v>2</v>
      </c>
      <c r="MC419" s="31">
        <v>2</v>
      </c>
      <c r="ME419" s="31">
        <v>2</v>
      </c>
      <c r="MG419" s="31">
        <v>2</v>
      </c>
      <c r="MI419" s="31">
        <v>2</v>
      </c>
      <c r="MK419" s="31">
        <v>2</v>
      </c>
      <c r="MM419" s="31">
        <v>2</v>
      </c>
      <c r="MO419" s="31">
        <v>2</v>
      </c>
      <c r="MQ419" s="31">
        <v>2</v>
      </c>
      <c r="MS419" s="31">
        <v>2</v>
      </c>
      <c r="MU419" s="31">
        <v>2</v>
      </c>
      <c r="MW419" s="31">
        <v>2</v>
      </c>
      <c r="MY419" s="31" t="s">
        <v>355</v>
      </c>
      <c r="NC419" s="31">
        <v>2</v>
      </c>
      <c r="NE419" s="31">
        <v>2</v>
      </c>
      <c r="NG419" s="31">
        <v>2</v>
      </c>
      <c r="NI419" s="31">
        <v>2</v>
      </c>
      <c r="NK419" s="31">
        <v>2</v>
      </c>
      <c r="NM419" s="31">
        <v>2</v>
      </c>
      <c r="NO419" s="31">
        <v>2</v>
      </c>
      <c r="NQ419" s="31">
        <v>2</v>
      </c>
      <c r="NS419" s="31">
        <v>2</v>
      </c>
      <c r="NU419" s="31">
        <v>2</v>
      </c>
      <c r="NW419" s="31">
        <v>2</v>
      </c>
      <c r="NY419" s="31">
        <v>2</v>
      </c>
      <c r="OA419" s="31">
        <v>2</v>
      </c>
      <c r="OC419" s="31">
        <v>2</v>
      </c>
      <c r="OE419" s="31">
        <v>2</v>
      </c>
      <c r="OG419" s="31">
        <v>2</v>
      </c>
      <c r="OI419" s="31">
        <v>1</v>
      </c>
      <c r="OK419" s="31">
        <v>2</v>
      </c>
      <c r="OM419" s="31">
        <v>2</v>
      </c>
      <c r="OO419" s="31">
        <v>2</v>
      </c>
      <c r="OQ419" s="31" t="s">
        <v>355</v>
      </c>
      <c r="OS419" s="31">
        <v>2</v>
      </c>
      <c r="OU419" s="31">
        <v>2</v>
      </c>
      <c r="OW419" s="31">
        <v>2</v>
      </c>
      <c r="OY419" s="31">
        <v>2</v>
      </c>
      <c r="PA419" s="31">
        <v>2</v>
      </c>
      <c r="PC419" s="31">
        <v>2</v>
      </c>
      <c r="PE419" s="31">
        <v>2</v>
      </c>
      <c r="PG419" s="31">
        <v>2</v>
      </c>
      <c r="PI419" s="31">
        <v>2</v>
      </c>
      <c r="PK419" s="31">
        <v>2</v>
      </c>
      <c r="PM419" s="31">
        <v>2</v>
      </c>
      <c r="PO419" s="31">
        <v>2</v>
      </c>
      <c r="PQ419" s="31">
        <v>2</v>
      </c>
      <c r="PS419" s="31">
        <v>2</v>
      </c>
      <c r="PU419" s="31">
        <v>2</v>
      </c>
      <c r="PW419" s="31">
        <v>2</v>
      </c>
      <c r="PY419" s="31">
        <v>2</v>
      </c>
      <c r="QA419" s="31">
        <v>2</v>
      </c>
      <c r="QC419" s="31">
        <v>2</v>
      </c>
      <c r="QE419" s="31">
        <v>2</v>
      </c>
      <c r="QG419" s="31">
        <v>2</v>
      </c>
      <c r="QI419" s="31" t="s">
        <v>355</v>
      </c>
      <c r="QK419" s="31">
        <v>1</v>
      </c>
      <c r="QL419" s="31">
        <v>2</v>
      </c>
      <c r="QM419" s="31">
        <v>2</v>
      </c>
      <c r="QN419" s="31">
        <v>2</v>
      </c>
      <c r="QO419" s="31">
        <v>2</v>
      </c>
      <c r="QP419" s="31">
        <v>2</v>
      </c>
      <c r="QQ419" s="31">
        <v>2</v>
      </c>
      <c r="QR419" s="31">
        <v>2</v>
      </c>
      <c r="QS419" s="31">
        <v>2</v>
      </c>
      <c r="QT419" s="31">
        <v>2</v>
      </c>
      <c r="QU419" s="31">
        <v>2</v>
      </c>
      <c r="QV419" s="31">
        <v>2</v>
      </c>
      <c r="QW419" s="31">
        <v>2</v>
      </c>
      <c r="QX419" s="31">
        <v>2</v>
      </c>
      <c r="QY419" s="31">
        <v>2</v>
      </c>
      <c r="QZ419" s="31">
        <v>2</v>
      </c>
      <c r="RA419" s="31">
        <v>2</v>
      </c>
      <c r="RB419" s="31">
        <v>2</v>
      </c>
      <c r="RC419" s="31">
        <v>2</v>
      </c>
      <c r="RD419" s="31">
        <v>2</v>
      </c>
      <c r="RE419" s="31">
        <v>2</v>
      </c>
      <c r="RF419" s="31">
        <v>2</v>
      </c>
      <c r="RG419" s="31">
        <v>2</v>
      </c>
      <c r="RH419" s="31">
        <v>2</v>
      </c>
      <c r="RI419" s="31">
        <v>2</v>
      </c>
      <c r="RJ419" s="31">
        <v>2</v>
      </c>
      <c r="RK419" s="31">
        <v>2</v>
      </c>
      <c r="RL419" s="31">
        <v>2</v>
      </c>
      <c r="RM419" s="31">
        <v>2</v>
      </c>
      <c r="RN419" s="31">
        <v>2</v>
      </c>
      <c r="RO419" s="31">
        <v>2</v>
      </c>
      <c r="RP419" s="31">
        <v>2</v>
      </c>
      <c r="RQ419" s="31">
        <v>2</v>
      </c>
      <c r="RR419" s="31">
        <v>2</v>
      </c>
      <c r="RS419" s="31">
        <v>2</v>
      </c>
      <c r="RT419" s="31" t="s">
        <v>1450</v>
      </c>
      <c r="RU419" s="31" t="s">
        <v>1450</v>
      </c>
      <c r="RV419" s="31" t="s">
        <v>1450</v>
      </c>
      <c r="RW419" s="31" t="s">
        <v>1450</v>
      </c>
      <c r="RX419" s="31">
        <v>4</v>
      </c>
      <c r="RY419" s="31">
        <v>2</v>
      </c>
      <c r="RZ419" s="31">
        <v>2</v>
      </c>
      <c r="SA419" s="31">
        <v>2</v>
      </c>
      <c r="SB419" s="31">
        <v>2</v>
      </c>
      <c r="SC419" s="31">
        <v>2</v>
      </c>
      <c r="SD419" s="31">
        <v>4</v>
      </c>
      <c r="SE419" s="31">
        <v>2</v>
      </c>
      <c r="SF419" s="31">
        <v>2</v>
      </c>
      <c r="SG419" s="31">
        <v>2</v>
      </c>
      <c r="SH419" s="31">
        <v>2</v>
      </c>
      <c r="SI419" s="31">
        <v>2</v>
      </c>
      <c r="SJ419" s="31">
        <v>2</v>
      </c>
      <c r="SK419" s="31">
        <v>2</v>
      </c>
      <c r="SL419" s="31">
        <v>2</v>
      </c>
      <c r="SM419" s="31" t="s">
        <v>1430</v>
      </c>
      <c r="SO419" s="31">
        <v>2</v>
      </c>
      <c r="SP419" s="31">
        <v>2</v>
      </c>
      <c r="SQ419" s="31">
        <v>2</v>
      </c>
      <c r="SR419" s="31">
        <v>1</v>
      </c>
      <c r="SS419" s="31">
        <v>2</v>
      </c>
      <c r="ST419" s="31">
        <v>2</v>
      </c>
      <c r="SU419" s="31">
        <v>2</v>
      </c>
      <c r="SV419" s="31">
        <v>1</v>
      </c>
      <c r="SW419" s="31" t="s">
        <v>1430</v>
      </c>
      <c r="SX419" s="31">
        <v>12</v>
      </c>
      <c r="SZ419" s="31">
        <v>2</v>
      </c>
      <c r="TA419" s="31">
        <v>2</v>
      </c>
      <c r="TB419" s="31">
        <v>2</v>
      </c>
      <c r="TC419" s="31">
        <v>1</v>
      </c>
      <c r="TD419" s="31">
        <v>2</v>
      </c>
      <c r="TE419" s="31">
        <v>2</v>
      </c>
      <c r="TF419" s="31">
        <v>2</v>
      </c>
      <c r="TG419" s="31">
        <v>1</v>
      </c>
      <c r="TH419" s="31" t="s">
        <v>1430</v>
      </c>
      <c r="TQ419" s="31">
        <v>1</v>
      </c>
      <c r="TS419" s="31">
        <v>2</v>
      </c>
      <c r="TT419" s="31">
        <v>2</v>
      </c>
      <c r="TU419" s="31">
        <v>2</v>
      </c>
      <c r="TV419" s="31">
        <v>2</v>
      </c>
      <c r="TW419" s="31">
        <v>2</v>
      </c>
      <c r="TX419" s="31">
        <v>2</v>
      </c>
      <c r="TY419" s="31">
        <v>2</v>
      </c>
      <c r="TZ419" s="31">
        <v>2</v>
      </c>
      <c r="UA419" s="31">
        <v>1</v>
      </c>
    </row>
    <row r="420" spans="1:547" s="31" customFormat="1" ht="13.5" customHeight="1">
      <c r="A420" s="31">
        <f t="shared" si="6"/>
        <v>418</v>
      </c>
      <c r="B420" s="31">
        <v>419</v>
      </c>
      <c r="C420" s="31">
        <v>15</v>
      </c>
      <c r="D420" s="31" t="s">
        <v>3124</v>
      </c>
      <c r="E420" s="31" t="s">
        <v>3172</v>
      </c>
      <c r="F420" s="31">
        <v>1</v>
      </c>
      <c r="G420" s="31" t="s">
        <v>3173</v>
      </c>
      <c r="H420" s="31">
        <v>42332</v>
      </c>
      <c r="I420" s="31">
        <v>32046</v>
      </c>
      <c r="J420" s="31">
        <v>2</v>
      </c>
      <c r="K420" s="31">
        <v>1</v>
      </c>
      <c r="L420" s="31">
        <v>5</v>
      </c>
      <c r="M420" s="31">
        <v>2</v>
      </c>
      <c r="N420" s="31">
        <v>1</v>
      </c>
      <c r="O420" s="31">
        <v>2</v>
      </c>
      <c r="P420" s="31">
        <v>1</v>
      </c>
      <c r="Q420" s="31">
        <v>2</v>
      </c>
      <c r="R420" s="31">
        <v>41244</v>
      </c>
      <c r="S420" s="31">
        <v>42278</v>
      </c>
      <c r="T420" s="31">
        <v>42278</v>
      </c>
      <c r="W420" s="31">
        <v>1</v>
      </c>
      <c r="X420" s="31">
        <v>2</v>
      </c>
      <c r="Y420" s="31">
        <v>2</v>
      </c>
      <c r="Z420" s="31">
        <v>2</v>
      </c>
      <c r="AA420" s="31">
        <v>2</v>
      </c>
      <c r="AB420" s="31">
        <v>2</v>
      </c>
      <c r="AC420" s="31">
        <v>2</v>
      </c>
      <c r="AD420" s="31">
        <v>1</v>
      </c>
      <c r="AE420" s="31">
        <v>2</v>
      </c>
      <c r="AF420" s="31">
        <v>2</v>
      </c>
      <c r="AG420" s="31">
        <v>2</v>
      </c>
      <c r="AH420" s="31">
        <v>2</v>
      </c>
      <c r="AI420" s="31">
        <v>6</v>
      </c>
      <c r="AJ420" s="31">
        <v>2</v>
      </c>
      <c r="AK420" s="31">
        <v>4</v>
      </c>
      <c r="AL420" s="31">
        <v>2</v>
      </c>
      <c r="AM420" s="31">
        <v>1</v>
      </c>
      <c r="AN420" s="31">
        <v>1</v>
      </c>
      <c r="AO420" s="31">
        <v>2</v>
      </c>
      <c r="AP420" s="31">
        <v>2</v>
      </c>
      <c r="AQ420" s="31">
        <v>2</v>
      </c>
      <c r="AR420" s="31">
        <v>2</v>
      </c>
      <c r="AS420" s="31">
        <v>2</v>
      </c>
      <c r="AT420" s="31">
        <v>1</v>
      </c>
      <c r="AU420" s="31">
        <v>2</v>
      </c>
      <c r="AV420" s="31">
        <v>1</v>
      </c>
      <c r="AW420" s="31">
        <v>1</v>
      </c>
      <c r="AX420" s="31">
        <v>2</v>
      </c>
      <c r="AY420" s="31">
        <v>1</v>
      </c>
      <c r="AZ420" s="31">
        <v>2</v>
      </c>
      <c r="BA420" s="31">
        <v>1</v>
      </c>
      <c r="BB420" s="31">
        <v>2</v>
      </c>
      <c r="BC420" s="31">
        <v>1</v>
      </c>
      <c r="BD420" s="31">
        <v>1</v>
      </c>
      <c r="BE420" s="31">
        <v>2</v>
      </c>
      <c r="BF420" s="31">
        <v>1</v>
      </c>
      <c r="BG420" s="31">
        <v>2</v>
      </c>
      <c r="BH420" s="31">
        <v>1</v>
      </c>
      <c r="BI420" s="31">
        <v>2</v>
      </c>
      <c r="BJ420" s="31">
        <v>1</v>
      </c>
      <c r="BK420" s="31">
        <v>1</v>
      </c>
      <c r="BL420" s="31">
        <v>1</v>
      </c>
      <c r="BM420" s="31">
        <v>2</v>
      </c>
      <c r="BN420" s="31">
        <v>2</v>
      </c>
      <c r="BO420" s="31">
        <v>2</v>
      </c>
      <c r="BP420" s="31">
        <v>2</v>
      </c>
      <c r="BQ420" s="31">
        <v>1</v>
      </c>
      <c r="BT420" s="31">
        <v>2</v>
      </c>
      <c r="BU420" s="31">
        <v>2</v>
      </c>
      <c r="BV420" s="31">
        <v>2</v>
      </c>
      <c r="BW420" s="31">
        <v>2</v>
      </c>
      <c r="BX420" s="31">
        <v>2</v>
      </c>
      <c r="BY420" s="31">
        <v>1</v>
      </c>
      <c r="BZ420" s="31">
        <v>2</v>
      </c>
      <c r="CA420" s="31">
        <v>2</v>
      </c>
      <c r="CB420" s="31">
        <v>2</v>
      </c>
      <c r="CC420" s="31">
        <v>2</v>
      </c>
      <c r="CD420" s="31">
        <v>1</v>
      </c>
      <c r="CH420" s="31">
        <v>1</v>
      </c>
      <c r="CM420" s="31">
        <v>5</v>
      </c>
      <c r="CN420" s="31">
        <v>7</v>
      </c>
      <c r="CO420" s="31">
        <v>19</v>
      </c>
      <c r="CP420" s="31">
        <v>17</v>
      </c>
      <c r="CQ420" s="31">
        <v>25</v>
      </c>
      <c r="CR420" s="31">
        <v>23</v>
      </c>
      <c r="CS420" s="31">
        <v>29</v>
      </c>
      <c r="CT420" s="31">
        <v>31</v>
      </c>
      <c r="CU420" s="31">
        <v>2</v>
      </c>
      <c r="DA420" s="31">
        <v>2</v>
      </c>
      <c r="DB420" s="31">
        <v>4</v>
      </c>
      <c r="DC420" s="31">
        <v>6</v>
      </c>
      <c r="DD420" s="31">
        <v>1</v>
      </c>
      <c r="DE420" s="31">
        <v>18</v>
      </c>
      <c r="DF420" s="31">
        <v>3</v>
      </c>
      <c r="DG420" s="31">
        <v>4</v>
      </c>
      <c r="DH420" s="31">
        <v>3</v>
      </c>
      <c r="DI420" s="31">
        <v>2</v>
      </c>
      <c r="DJ420" s="31">
        <v>4</v>
      </c>
      <c r="DK420" s="31">
        <v>3</v>
      </c>
      <c r="DL420" s="31">
        <v>3</v>
      </c>
      <c r="DM420" s="31">
        <v>3</v>
      </c>
      <c r="DN420" s="31">
        <v>3</v>
      </c>
      <c r="DO420" s="31">
        <v>4</v>
      </c>
      <c r="DP420" s="31">
        <v>4</v>
      </c>
      <c r="DQ420" s="31">
        <v>4</v>
      </c>
      <c r="DR420" s="31">
        <v>40</v>
      </c>
      <c r="DS420" s="31">
        <v>0.22380514705882301</v>
      </c>
      <c r="DT420" s="31">
        <v>286</v>
      </c>
      <c r="DU420" s="31">
        <v>39</v>
      </c>
      <c r="DV420" s="31">
        <v>308</v>
      </c>
      <c r="DX420" s="31">
        <v>59.6</v>
      </c>
      <c r="DY420" s="31">
        <v>55.8</v>
      </c>
      <c r="DZ420" s="31">
        <v>66.099999999999895</v>
      </c>
      <c r="EB420" s="31">
        <v>0.83</v>
      </c>
      <c r="EC420" s="31">
        <v>0.5</v>
      </c>
      <c r="ED420" s="31">
        <v>1.1000000000000001</v>
      </c>
      <c r="EV420" s="31">
        <v>2</v>
      </c>
      <c r="EW420" s="31">
        <v>2</v>
      </c>
      <c r="EX420" s="31">
        <v>2</v>
      </c>
      <c r="EY420" s="31">
        <v>2</v>
      </c>
      <c r="EZ420" s="31">
        <v>1</v>
      </c>
      <c r="FA420" s="31">
        <v>1</v>
      </c>
      <c r="FK420" s="31">
        <v>2</v>
      </c>
      <c r="FL420" s="31">
        <v>2</v>
      </c>
      <c r="FM420" s="31">
        <v>2</v>
      </c>
      <c r="FN420" s="31">
        <v>2</v>
      </c>
      <c r="FO420" s="31">
        <v>2</v>
      </c>
      <c r="FP420" s="31">
        <v>2</v>
      </c>
      <c r="FQ420" s="31">
        <v>2</v>
      </c>
      <c r="FR420" s="31">
        <v>2</v>
      </c>
      <c r="FS420" s="31">
        <v>4</v>
      </c>
      <c r="FT420" s="31">
        <v>2</v>
      </c>
      <c r="FU420" s="31">
        <v>2</v>
      </c>
      <c r="FV420" s="31">
        <v>2</v>
      </c>
      <c r="FW420" s="31">
        <v>1</v>
      </c>
      <c r="FX420" s="31">
        <v>1</v>
      </c>
      <c r="FY420" s="31">
        <v>2</v>
      </c>
      <c r="GA420" s="31">
        <v>2</v>
      </c>
      <c r="GB420" s="31">
        <v>2</v>
      </c>
      <c r="GC420" s="31">
        <v>2</v>
      </c>
      <c r="GD420" s="31">
        <v>2001</v>
      </c>
      <c r="GE420" s="31">
        <v>2</v>
      </c>
      <c r="GF420" s="31">
        <v>2013</v>
      </c>
      <c r="GH420" s="31">
        <v>2</v>
      </c>
      <c r="GJ420" s="31">
        <v>1</v>
      </c>
      <c r="GK420" s="31" t="s">
        <v>3174</v>
      </c>
      <c r="GL420" s="31">
        <v>1</v>
      </c>
      <c r="GM420" s="31">
        <v>42278</v>
      </c>
      <c r="GN420" s="31" t="s">
        <v>2490</v>
      </c>
      <c r="GO420" s="31">
        <v>2</v>
      </c>
      <c r="GQ420" s="31">
        <v>2</v>
      </c>
      <c r="GS420" s="31">
        <v>2</v>
      </c>
      <c r="GU420" s="31">
        <v>2</v>
      </c>
      <c r="GW420" s="31">
        <v>2</v>
      </c>
      <c r="HM420" s="31">
        <v>2</v>
      </c>
      <c r="HP420" s="31">
        <v>2</v>
      </c>
      <c r="HQ420" s="31">
        <v>2</v>
      </c>
      <c r="HR420" s="31">
        <v>2</v>
      </c>
      <c r="HS420" s="31">
        <v>2</v>
      </c>
      <c r="HT420" s="31">
        <v>2</v>
      </c>
      <c r="HU420" s="31">
        <v>2</v>
      </c>
      <c r="HV420" s="31">
        <v>2</v>
      </c>
      <c r="HZ420" s="31">
        <v>2</v>
      </c>
      <c r="IA420" s="31">
        <v>2</v>
      </c>
      <c r="IB420" s="31">
        <v>2</v>
      </c>
      <c r="IC420" s="31">
        <v>2</v>
      </c>
      <c r="ID420" s="31">
        <v>2</v>
      </c>
      <c r="IE420" s="31">
        <v>2</v>
      </c>
      <c r="IF420" s="31">
        <v>2</v>
      </c>
      <c r="IJ420" s="31">
        <v>2</v>
      </c>
      <c r="IK420" s="31">
        <v>2</v>
      </c>
      <c r="IL420" s="31">
        <v>2</v>
      </c>
      <c r="IM420" s="31">
        <v>2</v>
      </c>
      <c r="IN420" s="31">
        <v>2</v>
      </c>
      <c r="IO420" s="31">
        <v>2</v>
      </c>
      <c r="IP420" s="31">
        <v>2</v>
      </c>
      <c r="IT420" s="31">
        <v>2</v>
      </c>
      <c r="IU420" s="31">
        <v>2</v>
      </c>
      <c r="IV420" s="31">
        <v>2</v>
      </c>
      <c r="IW420" s="31">
        <v>2</v>
      </c>
      <c r="IX420" s="31">
        <v>2</v>
      </c>
      <c r="IY420" s="31">
        <v>2</v>
      </c>
      <c r="IZ420" s="31">
        <v>2</v>
      </c>
      <c r="JD420" s="31">
        <v>2</v>
      </c>
      <c r="JE420" s="31">
        <v>2</v>
      </c>
      <c r="JF420" s="31">
        <v>2</v>
      </c>
      <c r="JG420" s="31">
        <v>2</v>
      </c>
      <c r="JH420" s="31">
        <v>2</v>
      </c>
      <c r="JI420" s="31">
        <v>2</v>
      </c>
      <c r="JJ420" s="31">
        <v>2</v>
      </c>
      <c r="JZ420" s="31">
        <v>1</v>
      </c>
      <c r="KC420" s="31">
        <v>1</v>
      </c>
      <c r="KF420" s="31" t="s">
        <v>356</v>
      </c>
      <c r="KG420" s="31" t="s">
        <v>2359</v>
      </c>
      <c r="KH420" s="31">
        <v>50</v>
      </c>
      <c r="LA420" s="31" t="s">
        <v>3175</v>
      </c>
      <c r="LB420" s="31" t="s">
        <v>375</v>
      </c>
      <c r="LC420" s="31">
        <v>2</v>
      </c>
      <c r="LE420" s="31" t="s">
        <v>370</v>
      </c>
      <c r="LF420" s="31">
        <v>2</v>
      </c>
      <c r="LG420" s="31">
        <v>2</v>
      </c>
      <c r="LH420" s="31">
        <v>1</v>
      </c>
      <c r="LI420" s="31">
        <v>2</v>
      </c>
      <c r="LK420" s="31">
        <v>2</v>
      </c>
      <c r="LM420" s="31">
        <v>2</v>
      </c>
      <c r="LO420" s="31">
        <v>2</v>
      </c>
      <c r="LQ420" s="31">
        <v>2</v>
      </c>
      <c r="LS420" s="31">
        <v>2</v>
      </c>
      <c r="LU420" s="31">
        <v>2</v>
      </c>
      <c r="LW420" s="31">
        <v>2</v>
      </c>
      <c r="LY420" s="31">
        <v>2</v>
      </c>
      <c r="MA420" s="31">
        <v>2</v>
      </c>
      <c r="MC420" s="31">
        <v>2</v>
      </c>
      <c r="ME420" s="31">
        <v>2</v>
      </c>
      <c r="MG420" s="31">
        <v>2</v>
      </c>
      <c r="MI420" s="31">
        <v>2</v>
      </c>
      <c r="MK420" s="31">
        <v>2</v>
      </c>
      <c r="MM420" s="31">
        <v>2</v>
      </c>
      <c r="MO420" s="31">
        <v>2</v>
      </c>
      <c r="MQ420" s="31">
        <v>2</v>
      </c>
      <c r="MS420" s="31">
        <v>2</v>
      </c>
      <c r="MU420" s="31">
        <v>2</v>
      </c>
      <c r="MW420" s="31">
        <v>2</v>
      </c>
      <c r="MY420" s="31" t="s">
        <v>356</v>
      </c>
      <c r="NC420" s="31">
        <v>2</v>
      </c>
      <c r="NE420" s="31">
        <v>2</v>
      </c>
      <c r="NG420" s="31">
        <v>2</v>
      </c>
      <c r="NI420" s="31">
        <v>2</v>
      </c>
      <c r="NK420" s="31">
        <v>2</v>
      </c>
      <c r="NM420" s="31">
        <v>2</v>
      </c>
      <c r="NO420" s="31">
        <v>2</v>
      </c>
      <c r="NQ420" s="31">
        <v>2</v>
      </c>
      <c r="NS420" s="31">
        <v>2</v>
      </c>
      <c r="NU420" s="31">
        <v>2</v>
      </c>
      <c r="NW420" s="31">
        <v>2</v>
      </c>
      <c r="NY420" s="31">
        <v>2</v>
      </c>
      <c r="OA420" s="31">
        <v>2</v>
      </c>
      <c r="OC420" s="31">
        <v>2</v>
      </c>
      <c r="OE420" s="31">
        <v>2</v>
      </c>
      <c r="OG420" s="31">
        <v>2</v>
      </c>
      <c r="OI420" s="31">
        <v>2</v>
      </c>
      <c r="OK420" s="31">
        <v>2</v>
      </c>
      <c r="OM420" s="31">
        <v>2</v>
      </c>
      <c r="OO420" s="31">
        <v>2</v>
      </c>
      <c r="OQ420" s="31" t="s">
        <v>355</v>
      </c>
      <c r="OS420" s="31">
        <v>2</v>
      </c>
      <c r="OU420" s="31">
        <v>2</v>
      </c>
      <c r="OW420" s="31">
        <v>2</v>
      </c>
      <c r="OY420" s="31">
        <v>2</v>
      </c>
      <c r="PA420" s="31">
        <v>2</v>
      </c>
      <c r="PC420" s="31">
        <v>2</v>
      </c>
      <c r="PE420" s="31">
        <v>2</v>
      </c>
      <c r="PG420" s="31">
        <v>2</v>
      </c>
      <c r="PI420" s="31">
        <v>2</v>
      </c>
      <c r="PK420" s="31">
        <v>2</v>
      </c>
      <c r="PM420" s="31">
        <v>2</v>
      </c>
      <c r="PO420" s="31">
        <v>2</v>
      </c>
      <c r="PQ420" s="31">
        <v>2</v>
      </c>
      <c r="PS420" s="31">
        <v>2</v>
      </c>
      <c r="PU420" s="31">
        <v>2</v>
      </c>
      <c r="PW420" s="31">
        <v>2</v>
      </c>
      <c r="PY420" s="31">
        <v>2</v>
      </c>
      <c r="QA420" s="31">
        <v>2</v>
      </c>
      <c r="QC420" s="31">
        <v>2</v>
      </c>
      <c r="QE420" s="31">
        <v>2</v>
      </c>
      <c r="QG420" s="31">
        <v>2</v>
      </c>
      <c r="QI420" s="31" t="s">
        <v>355</v>
      </c>
      <c r="QK420" s="31">
        <v>1</v>
      </c>
      <c r="QL420" s="31">
        <v>2</v>
      </c>
      <c r="QM420" s="31">
        <v>2</v>
      </c>
      <c r="QN420" s="31">
        <v>2</v>
      </c>
      <c r="QO420" s="31">
        <v>2</v>
      </c>
      <c r="QP420" s="31">
        <v>2</v>
      </c>
      <c r="QQ420" s="31">
        <v>2</v>
      </c>
      <c r="QR420" s="31">
        <v>2</v>
      </c>
      <c r="QS420" s="31">
        <v>2</v>
      </c>
      <c r="QT420" s="31">
        <v>2</v>
      </c>
      <c r="QU420" s="31">
        <v>2</v>
      </c>
      <c r="QV420" s="31">
        <v>2</v>
      </c>
      <c r="QW420" s="31">
        <v>2</v>
      </c>
      <c r="QX420" s="31">
        <v>2</v>
      </c>
      <c r="QY420" s="31">
        <v>2</v>
      </c>
      <c r="QZ420" s="31">
        <v>2</v>
      </c>
      <c r="RA420" s="31">
        <v>2</v>
      </c>
      <c r="RB420" s="31">
        <v>2</v>
      </c>
      <c r="RC420" s="31">
        <v>2</v>
      </c>
      <c r="RD420" s="31">
        <v>2</v>
      </c>
      <c r="RE420" s="31">
        <v>2</v>
      </c>
      <c r="RF420" s="31">
        <v>2</v>
      </c>
      <c r="RG420" s="31">
        <v>2</v>
      </c>
      <c r="RH420" s="31">
        <v>2</v>
      </c>
      <c r="RI420" s="31">
        <v>2</v>
      </c>
      <c r="RJ420" s="31">
        <v>2</v>
      </c>
      <c r="RK420" s="31">
        <v>2</v>
      </c>
      <c r="RL420" s="31">
        <v>2</v>
      </c>
      <c r="RM420" s="31">
        <v>2</v>
      </c>
      <c r="RN420" s="31">
        <v>2</v>
      </c>
      <c r="RO420" s="31">
        <v>2</v>
      </c>
      <c r="RP420" s="31">
        <v>2</v>
      </c>
      <c r="RQ420" s="31">
        <v>2</v>
      </c>
      <c r="RR420" s="31">
        <v>2</v>
      </c>
      <c r="RS420" s="31">
        <v>2</v>
      </c>
      <c r="RT420" s="31" t="s">
        <v>3176</v>
      </c>
      <c r="RU420" s="31" t="s">
        <v>1605</v>
      </c>
      <c r="RW420" s="31" t="s">
        <v>1605</v>
      </c>
      <c r="RX420" s="31">
        <v>5</v>
      </c>
      <c r="RY420" s="31">
        <v>2</v>
      </c>
      <c r="RZ420" s="31">
        <v>2</v>
      </c>
      <c r="SA420" s="31">
        <v>2</v>
      </c>
      <c r="SB420" s="31">
        <v>2</v>
      </c>
      <c r="SC420" s="31">
        <v>2</v>
      </c>
      <c r="SD420" s="31">
        <v>5</v>
      </c>
      <c r="SE420" s="31">
        <v>2</v>
      </c>
      <c r="SF420" s="31">
        <v>2</v>
      </c>
      <c r="SG420" s="31">
        <v>2</v>
      </c>
      <c r="SH420" s="31">
        <v>2</v>
      </c>
      <c r="SI420" s="31">
        <v>2</v>
      </c>
      <c r="SJ420" s="31">
        <v>2</v>
      </c>
      <c r="SK420" s="31">
        <v>2</v>
      </c>
      <c r="SL420" s="31">
        <v>2</v>
      </c>
      <c r="SM420" s="31" t="s">
        <v>1430</v>
      </c>
      <c r="SO420" s="31">
        <v>2</v>
      </c>
      <c r="SP420" s="31">
        <v>2</v>
      </c>
      <c r="SQ420" s="31">
        <v>2</v>
      </c>
      <c r="SR420" s="31">
        <v>1</v>
      </c>
      <c r="SS420" s="31">
        <v>1</v>
      </c>
      <c r="ST420" s="31">
        <v>2</v>
      </c>
      <c r="SU420" s="31">
        <v>2</v>
      </c>
      <c r="SV420" s="31">
        <v>1</v>
      </c>
      <c r="SW420" s="31" t="s">
        <v>1430</v>
      </c>
      <c r="SX420" s="31">
        <v>12</v>
      </c>
      <c r="SZ420" s="31">
        <v>2</v>
      </c>
      <c r="TA420" s="31">
        <v>2</v>
      </c>
      <c r="TB420" s="31">
        <v>2</v>
      </c>
      <c r="TC420" s="31">
        <v>1</v>
      </c>
      <c r="TD420" s="31">
        <v>1</v>
      </c>
      <c r="TE420" s="31">
        <v>2</v>
      </c>
      <c r="TF420" s="31">
        <v>2</v>
      </c>
      <c r="TG420" s="31">
        <v>1</v>
      </c>
      <c r="TH420" s="31" t="s">
        <v>1430</v>
      </c>
      <c r="TJ420" s="31" t="s">
        <v>3145</v>
      </c>
      <c r="TK420" s="31" t="s">
        <v>2917</v>
      </c>
      <c r="TQ420" s="31">
        <v>12</v>
      </c>
      <c r="TS420" s="31">
        <v>2</v>
      </c>
      <c r="TT420" s="31">
        <v>2</v>
      </c>
      <c r="TU420" s="31">
        <v>2</v>
      </c>
      <c r="TV420" s="31">
        <v>1</v>
      </c>
      <c r="TW420" s="31">
        <v>1</v>
      </c>
      <c r="TX420" s="31">
        <v>2</v>
      </c>
      <c r="TY420" s="31">
        <v>2</v>
      </c>
      <c r="TZ420" s="31">
        <v>1</v>
      </c>
      <c r="UA420" s="31">
        <v>1</v>
      </c>
    </row>
    <row r="421" spans="1:547" s="31" customFormat="1" ht="13.5" customHeight="1">
      <c r="A421" s="31">
        <f t="shared" si="6"/>
        <v>419</v>
      </c>
      <c r="B421" s="31">
        <v>420</v>
      </c>
      <c r="C421" s="31">
        <v>16</v>
      </c>
      <c r="D421" s="31" t="s">
        <v>3124</v>
      </c>
      <c r="E421" s="31" t="s">
        <v>3177</v>
      </c>
      <c r="F421" s="31">
        <v>1</v>
      </c>
      <c r="G421" s="31" t="s">
        <v>3178</v>
      </c>
      <c r="H421" s="31">
        <v>42353</v>
      </c>
      <c r="I421" s="31">
        <v>10505</v>
      </c>
      <c r="J421" s="31">
        <v>2</v>
      </c>
      <c r="K421" s="31">
        <v>1</v>
      </c>
      <c r="L421" s="31">
        <v>4</v>
      </c>
      <c r="M421" s="31">
        <v>2</v>
      </c>
      <c r="N421" s="31">
        <v>1</v>
      </c>
      <c r="O421" s="31">
        <v>1</v>
      </c>
      <c r="P421" s="31">
        <v>1</v>
      </c>
      <c r="Q421" s="31">
        <v>1</v>
      </c>
      <c r="R421" s="31">
        <v>41548</v>
      </c>
      <c r="S421" s="31">
        <v>42005</v>
      </c>
      <c r="T421" s="31">
        <v>42005</v>
      </c>
      <c r="W421" s="31">
        <v>1</v>
      </c>
      <c r="X421" s="31">
        <v>2</v>
      </c>
      <c r="Y421" s="31">
        <v>2</v>
      </c>
      <c r="Z421" s="31">
        <v>2</v>
      </c>
      <c r="AA421" s="31">
        <v>2</v>
      </c>
      <c r="AB421" s="31">
        <v>2</v>
      </c>
      <c r="AC421" s="31">
        <v>2</v>
      </c>
      <c r="AD421" s="31">
        <v>2</v>
      </c>
      <c r="AE421" s="31">
        <v>2</v>
      </c>
      <c r="AF421" s="31">
        <v>1</v>
      </c>
      <c r="AG421" s="31">
        <v>1</v>
      </c>
      <c r="AH421" s="31">
        <v>2</v>
      </c>
      <c r="AI421" s="31">
        <v>5</v>
      </c>
      <c r="AJ421" s="31">
        <v>2</v>
      </c>
      <c r="AK421" s="31">
        <v>4</v>
      </c>
      <c r="AL421" s="31">
        <v>2</v>
      </c>
      <c r="AM421" s="31">
        <v>1</v>
      </c>
      <c r="AN421" s="31">
        <v>2</v>
      </c>
      <c r="AO421" s="31">
        <v>2</v>
      </c>
      <c r="AP421" s="31">
        <v>1</v>
      </c>
      <c r="AQ421" s="31">
        <v>2</v>
      </c>
      <c r="AR421" s="31">
        <v>2</v>
      </c>
      <c r="AS421" s="31">
        <v>2</v>
      </c>
      <c r="AT421" s="31">
        <v>2</v>
      </c>
      <c r="AU421" s="31">
        <v>2</v>
      </c>
      <c r="AV421" s="31">
        <v>1</v>
      </c>
      <c r="AW421" s="31">
        <v>2</v>
      </c>
      <c r="AX421" s="31">
        <v>2</v>
      </c>
      <c r="AY421" s="31">
        <v>2</v>
      </c>
      <c r="AZ421" s="31">
        <v>1</v>
      </c>
      <c r="BA421" s="31">
        <v>2</v>
      </c>
      <c r="BB421" s="31">
        <v>2</v>
      </c>
      <c r="BC421" s="31">
        <v>1</v>
      </c>
      <c r="BD421" s="31">
        <v>2</v>
      </c>
      <c r="BE421" s="31">
        <v>2</v>
      </c>
      <c r="BF421" s="31">
        <v>1</v>
      </c>
      <c r="BG421" s="31">
        <v>2</v>
      </c>
      <c r="BH421" s="31">
        <v>2</v>
      </c>
      <c r="BI421" s="31">
        <v>1</v>
      </c>
      <c r="BJ421" s="31">
        <v>2</v>
      </c>
      <c r="BK421" s="31">
        <v>2</v>
      </c>
      <c r="BL421" s="31">
        <v>2</v>
      </c>
      <c r="BM421" s="31">
        <v>2</v>
      </c>
      <c r="BN421" s="31">
        <v>2</v>
      </c>
      <c r="BO421" s="31">
        <v>2</v>
      </c>
      <c r="BP421" s="31">
        <v>2</v>
      </c>
      <c r="BQ421" s="31">
        <v>2</v>
      </c>
      <c r="BT421" s="31">
        <v>2</v>
      </c>
      <c r="BU421" s="31">
        <v>2</v>
      </c>
      <c r="BV421" s="31">
        <v>2</v>
      </c>
      <c r="BW421" s="31">
        <v>2</v>
      </c>
      <c r="BX421" s="31">
        <v>2</v>
      </c>
      <c r="BY421" s="31">
        <v>1</v>
      </c>
      <c r="BZ421" s="31">
        <v>2</v>
      </c>
      <c r="CA421" s="31">
        <v>2</v>
      </c>
      <c r="CB421" s="31">
        <v>2</v>
      </c>
      <c r="CC421" s="31">
        <v>2</v>
      </c>
      <c r="CD421" s="31">
        <v>1</v>
      </c>
      <c r="CH421" s="31">
        <v>1</v>
      </c>
      <c r="CM421" s="31">
        <v>5</v>
      </c>
      <c r="CN421" s="31">
        <v>11</v>
      </c>
      <c r="CO421" s="31">
        <v>22</v>
      </c>
      <c r="DA421" s="31">
        <v>2</v>
      </c>
      <c r="DB421" s="31">
        <v>4</v>
      </c>
      <c r="DC421" s="31">
        <v>6</v>
      </c>
      <c r="DF421" s="31">
        <v>4</v>
      </c>
      <c r="DG421" s="31">
        <v>3</v>
      </c>
      <c r="DH421" s="31">
        <v>4</v>
      </c>
      <c r="DI421" s="31">
        <v>3</v>
      </c>
      <c r="DJ421" s="31">
        <v>4</v>
      </c>
      <c r="DK421" s="31">
        <v>4</v>
      </c>
      <c r="DL421" s="31">
        <v>4</v>
      </c>
      <c r="DM421" s="31">
        <v>3</v>
      </c>
      <c r="DN421" s="31">
        <v>3</v>
      </c>
      <c r="DO421" s="31">
        <v>4</v>
      </c>
      <c r="DP421" s="31">
        <v>4</v>
      </c>
      <c r="DQ421" s="31">
        <v>4</v>
      </c>
      <c r="DR421" s="31">
        <v>44</v>
      </c>
      <c r="DS421" s="31">
        <v>0.15124223602484399</v>
      </c>
      <c r="DT421" s="31">
        <v>150</v>
      </c>
      <c r="DU421" s="31">
        <v>20</v>
      </c>
      <c r="DV421" s="31">
        <v>200</v>
      </c>
      <c r="EF421" s="31">
        <v>136</v>
      </c>
      <c r="EG421" s="31">
        <v>45</v>
      </c>
      <c r="EH421" s="31">
        <v>190</v>
      </c>
      <c r="EJ421" s="31">
        <v>39</v>
      </c>
      <c r="EL421" s="31">
        <v>245</v>
      </c>
      <c r="EN421" s="31">
        <v>72</v>
      </c>
      <c r="ER421" s="31">
        <v>127</v>
      </c>
      <c r="ET421" s="31">
        <v>150</v>
      </c>
      <c r="EV421" s="31">
        <v>1</v>
      </c>
      <c r="EW421" s="31">
        <v>2</v>
      </c>
      <c r="EX421" s="31">
        <v>2</v>
      </c>
      <c r="EY421" s="31">
        <v>1</v>
      </c>
      <c r="EZ421" s="31">
        <v>1</v>
      </c>
      <c r="FA421" s="31">
        <v>1</v>
      </c>
      <c r="FK421" s="31">
        <v>1</v>
      </c>
      <c r="FL421" s="31">
        <v>1</v>
      </c>
      <c r="FM421" s="31">
        <v>2</v>
      </c>
      <c r="FN421" s="31">
        <v>2</v>
      </c>
      <c r="FO421" s="31">
        <v>2</v>
      </c>
      <c r="FP421" s="31">
        <v>1</v>
      </c>
      <c r="FQ421" s="31">
        <v>2</v>
      </c>
      <c r="FR421" s="31">
        <v>2</v>
      </c>
      <c r="FS421" s="31">
        <v>4</v>
      </c>
      <c r="FT421" s="31">
        <v>2</v>
      </c>
      <c r="FU421" s="31">
        <v>1</v>
      </c>
      <c r="FV421" s="31">
        <v>1</v>
      </c>
      <c r="FW421" s="31">
        <v>1</v>
      </c>
      <c r="FX421" s="31">
        <v>1</v>
      </c>
      <c r="FY421" s="31">
        <v>2</v>
      </c>
      <c r="GA421" s="31">
        <v>2</v>
      </c>
      <c r="GB421" s="31">
        <v>2</v>
      </c>
      <c r="GC421" s="31">
        <v>2</v>
      </c>
      <c r="GD421" s="31">
        <v>1943</v>
      </c>
      <c r="GE421" s="31">
        <v>2</v>
      </c>
      <c r="GF421" s="31">
        <v>1988</v>
      </c>
      <c r="GH421" s="31">
        <v>2</v>
      </c>
      <c r="GJ421" s="31">
        <v>2</v>
      </c>
      <c r="GL421" s="31">
        <v>2</v>
      </c>
      <c r="GO421" s="31">
        <v>2</v>
      </c>
      <c r="GQ421" s="31">
        <v>1</v>
      </c>
      <c r="GS421" s="31">
        <v>2</v>
      </c>
      <c r="GU421" s="31">
        <v>2</v>
      </c>
      <c r="GW421" s="31">
        <v>2</v>
      </c>
      <c r="HM421" s="31">
        <v>2</v>
      </c>
      <c r="HP421" s="31">
        <v>2</v>
      </c>
      <c r="HQ421" s="31">
        <v>2</v>
      </c>
      <c r="HR421" s="31">
        <v>2</v>
      </c>
      <c r="HS421" s="31">
        <v>2</v>
      </c>
      <c r="HT421" s="31">
        <v>2</v>
      </c>
      <c r="HU421" s="31">
        <v>2</v>
      </c>
      <c r="HV421" s="31">
        <v>2</v>
      </c>
      <c r="HZ421" s="31">
        <v>2</v>
      </c>
      <c r="IA421" s="31">
        <v>2</v>
      </c>
      <c r="IB421" s="31">
        <v>2</v>
      </c>
      <c r="IC421" s="31">
        <v>2</v>
      </c>
      <c r="ID421" s="31">
        <v>2</v>
      </c>
      <c r="IE421" s="31">
        <v>2</v>
      </c>
      <c r="IF421" s="31">
        <v>2</v>
      </c>
      <c r="IJ421" s="31">
        <v>2</v>
      </c>
      <c r="IK421" s="31">
        <v>2</v>
      </c>
      <c r="IL421" s="31">
        <v>2</v>
      </c>
      <c r="IM421" s="31">
        <v>2</v>
      </c>
      <c r="IN421" s="31">
        <v>2</v>
      </c>
      <c r="IO421" s="31">
        <v>2</v>
      </c>
      <c r="IP421" s="31">
        <v>2</v>
      </c>
      <c r="IT421" s="31">
        <v>2</v>
      </c>
      <c r="IU421" s="31">
        <v>2</v>
      </c>
      <c r="IV421" s="31">
        <v>2</v>
      </c>
      <c r="IW421" s="31">
        <v>2</v>
      </c>
      <c r="IX421" s="31">
        <v>2</v>
      </c>
      <c r="IY421" s="31">
        <v>2</v>
      </c>
      <c r="IZ421" s="31">
        <v>2</v>
      </c>
      <c r="JD421" s="31">
        <v>2</v>
      </c>
      <c r="JE421" s="31">
        <v>2</v>
      </c>
      <c r="JF421" s="31">
        <v>2</v>
      </c>
      <c r="JG421" s="31">
        <v>2</v>
      </c>
      <c r="JH421" s="31">
        <v>2</v>
      </c>
      <c r="JI421" s="31">
        <v>2</v>
      </c>
      <c r="JJ421" s="31">
        <v>2</v>
      </c>
      <c r="JZ421" s="31">
        <v>2</v>
      </c>
      <c r="KB421" s="31">
        <v>82</v>
      </c>
      <c r="KC421" s="31">
        <v>2</v>
      </c>
      <c r="KE421" s="31">
        <v>40</v>
      </c>
      <c r="LA421" s="31" t="s">
        <v>364</v>
      </c>
      <c r="LB421" s="31" t="s">
        <v>364</v>
      </c>
      <c r="LC421" s="31">
        <v>2</v>
      </c>
      <c r="LE421" s="31" t="s">
        <v>1449</v>
      </c>
      <c r="LF421" s="31">
        <v>2</v>
      </c>
      <c r="LG421" s="31">
        <v>2</v>
      </c>
      <c r="LH421" s="31">
        <v>2</v>
      </c>
      <c r="LI421" s="31">
        <v>2</v>
      </c>
      <c r="LK421" s="31">
        <v>2</v>
      </c>
      <c r="LM421" s="31">
        <v>2</v>
      </c>
      <c r="LO421" s="31">
        <v>2</v>
      </c>
      <c r="LQ421" s="31">
        <v>2</v>
      </c>
      <c r="LS421" s="31">
        <v>2</v>
      </c>
      <c r="LU421" s="31">
        <v>2</v>
      </c>
      <c r="LW421" s="31">
        <v>2</v>
      </c>
      <c r="LY421" s="31">
        <v>2</v>
      </c>
      <c r="MA421" s="31">
        <v>2</v>
      </c>
      <c r="MC421" s="31">
        <v>2</v>
      </c>
      <c r="ME421" s="31">
        <v>2</v>
      </c>
      <c r="MG421" s="31">
        <v>2</v>
      </c>
      <c r="MI421" s="31">
        <v>2</v>
      </c>
      <c r="MK421" s="31">
        <v>2</v>
      </c>
      <c r="MM421" s="31">
        <v>2</v>
      </c>
      <c r="MO421" s="31">
        <v>2</v>
      </c>
      <c r="MQ421" s="31">
        <v>2</v>
      </c>
      <c r="MS421" s="31">
        <v>2</v>
      </c>
      <c r="MU421" s="31">
        <v>2</v>
      </c>
      <c r="MW421" s="31">
        <v>2</v>
      </c>
      <c r="MY421" s="31" t="s">
        <v>355</v>
      </c>
      <c r="NC421" s="31">
        <v>2</v>
      </c>
      <c r="NE421" s="31">
        <v>2</v>
      </c>
      <c r="NG421" s="31">
        <v>2</v>
      </c>
      <c r="NI421" s="31">
        <v>2</v>
      </c>
      <c r="NK421" s="31">
        <v>2</v>
      </c>
      <c r="NM421" s="31">
        <v>2</v>
      </c>
      <c r="NO421" s="31">
        <v>2</v>
      </c>
      <c r="NQ421" s="31">
        <v>2</v>
      </c>
      <c r="NS421" s="31">
        <v>2</v>
      </c>
      <c r="NU421" s="31">
        <v>2</v>
      </c>
      <c r="NW421" s="31">
        <v>2</v>
      </c>
      <c r="NY421" s="31">
        <v>2</v>
      </c>
      <c r="OA421" s="31">
        <v>2</v>
      </c>
      <c r="OC421" s="31">
        <v>2</v>
      </c>
      <c r="OE421" s="31">
        <v>2</v>
      </c>
      <c r="OG421" s="31">
        <v>2</v>
      </c>
      <c r="OI421" s="31">
        <v>2</v>
      </c>
      <c r="OK421" s="31">
        <v>2</v>
      </c>
      <c r="OM421" s="31">
        <v>2</v>
      </c>
      <c r="OO421" s="31">
        <v>2</v>
      </c>
      <c r="OQ421" s="31" t="s">
        <v>355</v>
      </c>
      <c r="OS421" s="31">
        <v>2</v>
      </c>
      <c r="OU421" s="31">
        <v>2</v>
      </c>
      <c r="OW421" s="31">
        <v>2</v>
      </c>
      <c r="OY421" s="31">
        <v>2</v>
      </c>
      <c r="PA421" s="31">
        <v>2</v>
      </c>
      <c r="PC421" s="31">
        <v>2</v>
      </c>
      <c r="PE421" s="31">
        <v>2</v>
      </c>
      <c r="PG421" s="31">
        <v>2</v>
      </c>
      <c r="PI421" s="31">
        <v>2</v>
      </c>
      <c r="PK421" s="31">
        <v>2</v>
      </c>
      <c r="PM421" s="31">
        <v>2</v>
      </c>
      <c r="PO421" s="31">
        <v>2</v>
      </c>
      <c r="PQ421" s="31">
        <v>2</v>
      </c>
      <c r="PS421" s="31">
        <v>2</v>
      </c>
      <c r="PU421" s="31">
        <v>2</v>
      </c>
      <c r="PW421" s="31">
        <v>2</v>
      </c>
      <c r="PY421" s="31">
        <v>2</v>
      </c>
      <c r="QA421" s="31">
        <v>2</v>
      </c>
      <c r="QC421" s="31">
        <v>2</v>
      </c>
      <c r="QE421" s="31">
        <v>2</v>
      </c>
      <c r="QG421" s="31">
        <v>2</v>
      </c>
      <c r="QI421" s="31" t="s">
        <v>355</v>
      </c>
      <c r="QK421" s="31">
        <v>1</v>
      </c>
      <c r="QL421" s="31">
        <v>2</v>
      </c>
      <c r="QM421" s="31">
        <v>2</v>
      </c>
      <c r="QN421" s="31">
        <v>2</v>
      </c>
      <c r="QO421" s="31">
        <v>2</v>
      </c>
      <c r="QP421" s="31">
        <v>2</v>
      </c>
      <c r="QQ421" s="31">
        <v>2</v>
      </c>
      <c r="QR421" s="31">
        <v>2</v>
      </c>
      <c r="QS421" s="31">
        <v>2</v>
      </c>
      <c r="QT421" s="31">
        <v>2</v>
      </c>
      <c r="QU421" s="31">
        <v>2</v>
      </c>
      <c r="QV421" s="31">
        <v>2</v>
      </c>
      <c r="QW421" s="31">
        <v>2</v>
      </c>
      <c r="QX421" s="31">
        <v>2</v>
      </c>
      <c r="QY421" s="31">
        <v>2</v>
      </c>
      <c r="QZ421" s="31">
        <v>2</v>
      </c>
      <c r="RA421" s="31">
        <v>2</v>
      </c>
      <c r="RB421" s="31">
        <v>2</v>
      </c>
      <c r="RC421" s="31">
        <v>2</v>
      </c>
      <c r="RD421" s="31">
        <v>2</v>
      </c>
      <c r="RE421" s="31">
        <v>2</v>
      </c>
      <c r="RF421" s="31">
        <v>2</v>
      </c>
      <c r="RG421" s="31">
        <v>2</v>
      </c>
      <c r="RH421" s="31">
        <v>2</v>
      </c>
      <c r="RI421" s="31">
        <v>2</v>
      </c>
      <c r="RJ421" s="31">
        <v>2</v>
      </c>
      <c r="RK421" s="31">
        <v>2</v>
      </c>
      <c r="RL421" s="31">
        <v>2</v>
      </c>
      <c r="RM421" s="31">
        <v>2</v>
      </c>
      <c r="RN421" s="31">
        <v>2</v>
      </c>
      <c r="RO421" s="31">
        <v>2</v>
      </c>
      <c r="RP421" s="31">
        <v>2</v>
      </c>
      <c r="RQ421" s="31">
        <v>2</v>
      </c>
      <c r="RR421" s="31">
        <v>1</v>
      </c>
      <c r="RS421" s="31">
        <v>2</v>
      </c>
      <c r="RT421" s="31" t="s">
        <v>2789</v>
      </c>
      <c r="RU421" s="31" t="s">
        <v>2789</v>
      </c>
      <c r="RV421" s="31" t="s">
        <v>2789</v>
      </c>
      <c r="RW421" s="31" t="s">
        <v>2789</v>
      </c>
      <c r="RX421" s="31">
        <v>5</v>
      </c>
      <c r="RY421" s="31">
        <v>2</v>
      </c>
      <c r="RZ421" s="31">
        <v>2</v>
      </c>
      <c r="SA421" s="31">
        <v>2</v>
      </c>
      <c r="SB421" s="31">
        <v>2</v>
      </c>
      <c r="SC421" s="31">
        <v>2</v>
      </c>
      <c r="SD421" s="31">
        <v>5</v>
      </c>
      <c r="SE421" s="31">
        <v>2</v>
      </c>
      <c r="SF421" s="31">
        <v>2</v>
      </c>
      <c r="SG421" s="31">
        <v>2</v>
      </c>
      <c r="SH421" s="31">
        <v>2</v>
      </c>
      <c r="SI421" s="31">
        <v>2</v>
      </c>
      <c r="SJ421" s="31">
        <v>2</v>
      </c>
      <c r="SK421" s="31">
        <v>2</v>
      </c>
      <c r="SL421" s="31">
        <v>2</v>
      </c>
      <c r="SM421" s="31" t="s">
        <v>3179</v>
      </c>
      <c r="SO421" s="31">
        <v>1</v>
      </c>
      <c r="SP421" s="31">
        <v>2</v>
      </c>
      <c r="SQ421" s="31">
        <v>2</v>
      </c>
      <c r="SR421" s="31">
        <v>1</v>
      </c>
      <c r="SS421" s="31">
        <v>2</v>
      </c>
      <c r="ST421" s="31">
        <v>2</v>
      </c>
      <c r="SU421" s="31">
        <v>2</v>
      </c>
      <c r="SV421" s="31">
        <v>2</v>
      </c>
      <c r="SW421" s="31" t="s">
        <v>1430</v>
      </c>
      <c r="SZ421" s="31">
        <v>2</v>
      </c>
      <c r="TA421" s="31">
        <v>2</v>
      </c>
      <c r="TB421" s="31">
        <v>2</v>
      </c>
      <c r="TC421" s="31">
        <v>1</v>
      </c>
      <c r="TD421" s="31">
        <v>1</v>
      </c>
      <c r="TE421" s="31">
        <v>2</v>
      </c>
      <c r="TF421" s="31">
        <v>2</v>
      </c>
      <c r="TG421" s="31">
        <v>1</v>
      </c>
      <c r="TJ421" s="31" t="s">
        <v>3179</v>
      </c>
      <c r="TK421" s="31" t="s">
        <v>2917</v>
      </c>
      <c r="TQ421" s="31">
        <v>1</v>
      </c>
      <c r="TS421" s="31">
        <v>2</v>
      </c>
      <c r="TT421" s="31">
        <v>2</v>
      </c>
      <c r="TU421" s="31">
        <v>2</v>
      </c>
      <c r="TV421" s="31">
        <v>2</v>
      </c>
      <c r="TW421" s="31">
        <v>2</v>
      </c>
      <c r="TX421" s="31">
        <v>2</v>
      </c>
      <c r="TY421" s="31">
        <v>2</v>
      </c>
      <c r="TZ421" s="31">
        <v>2</v>
      </c>
      <c r="UA421" s="31">
        <v>1</v>
      </c>
    </row>
    <row r="422" spans="1:547" s="31" customFormat="1" ht="13.5" customHeight="1">
      <c r="A422" s="31">
        <f t="shared" si="6"/>
        <v>420</v>
      </c>
      <c r="B422" s="31">
        <v>421</v>
      </c>
      <c r="C422" s="31">
        <v>17</v>
      </c>
      <c r="D422" s="31" t="s">
        <v>3124</v>
      </c>
      <c r="E422" s="31" t="s">
        <v>3180</v>
      </c>
      <c r="H422" s="31">
        <v>42355</v>
      </c>
      <c r="I422" s="31">
        <v>14641</v>
      </c>
      <c r="J422" s="31">
        <v>1</v>
      </c>
      <c r="K422" s="31">
        <v>1</v>
      </c>
      <c r="L422" s="31">
        <v>1</v>
      </c>
      <c r="M422" s="31">
        <v>1</v>
      </c>
      <c r="N422" s="31">
        <v>1</v>
      </c>
      <c r="O422" s="31">
        <v>1</v>
      </c>
      <c r="P422" s="31">
        <v>1</v>
      </c>
      <c r="Q422" s="31">
        <v>1</v>
      </c>
      <c r="R422" s="31">
        <v>41426</v>
      </c>
      <c r="S422" s="31">
        <v>41426</v>
      </c>
      <c r="T422" s="31">
        <v>41426</v>
      </c>
      <c r="U422" s="31">
        <v>38353</v>
      </c>
      <c r="W422" s="31">
        <v>1</v>
      </c>
      <c r="X422" s="31">
        <v>2</v>
      </c>
      <c r="Y422" s="31">
        <v>2</v>
      </c>
      <c r="Z422" s="31">
        <v>2</v>
      </c>
      <c r="AA422" s="31">
        <v>2</v>
      </c>
      <c r="AB422" s="31">
        <v>2</v>
      </c>
      <c r="AC422" s="31">
        <v>2</v>
      </c>
      <c r="AD422" s="31">
        <v>2</v>
      </c>
      <c r="AE422" s="31">
        <v>2</v>
      </c>
      <c r="AF422" s="31">
        <v>1</v>
      </c>
      <c r="AG422" s="31">
        <v>3</v>
      </c>
      <c r="AH422" s="31">
        <v>2</v>
      </c>
      <c r="AI422" s="31">
        <v>2</v>
      </c>
      <c r="AJ422" s="31">
        <v>2</v>
      </c>
      <c r="AK422" s="31">
        <v>4</v>
      </c>
      <c r="AL422" s="31">
        <v>2</v>
      </c>
      <c r="AM422" s="31">
        <v>1</v>
      </c>
      <c r="AN422" s="31">
        <v>2</v>
      </c>
      <c r="AO422" s="31">
        <v>2</v>
      </c>
      <c r="AP422" s="31">
        <v>2</v>
      </c>
      <c r="AQ422" s="31">
        <v>2</v>
      </c>
      <c r="AR422" s="31">
        <v>1</v>
      </c>
      <c r="AS422" s="31">
        <v>2</v>
      </c>
      <c r="AT422" s="31">
        <v>2</v>
      </c>
      <c r="AU422" s="31">
        <v>2</v>
      </c>
      <c r="AV422" s="31">
        <v>1</v>
      </c>
      <c r="AW422" s="31">
        <v>1</v>
      </c>
      <c r="AX422" s="31">
        <v>2</v>
      </c>
      <c r="AY422" s="31">
        <v>2</v>
      </c>
      <c r="AZ422" s="31">
        <v>2</v>
      </c>
      <c r="BA422" s="31">
        <v>2</v>
      </c>
      <c r="BB422" s="31">
        <v>2</v>
      </c>
      <c r="BC422" s="31">
        <v>1</v>
      </c>
      <c r="BD422" s="31">
        <v>1</v>
      </c>
      <c r="BE422" s="31">
        <v>2</v>
      </c>
      <c r="BF422" s="31">
        <v>2</v>
      </c>
      <c r="BG422" s="31">
        <v>1</v>
      </c>
      <c r="BH422" s="31">
        <v>2</v>
      </c>
      <c r="BI422" s="31">
        <v>2</v>
      </c>
      <c r="BJ422" s="31">
        <v>1</v>
      </c>
      <c r="BK422" s="31">
        <v>1</v>
      </c>
      <c r="BL422" s="31">
        <v>2</v>
      </c>
      <c r="BM422" s="31">
        <v>2</v>
      </c>
      <c r="BN422" s="31">
        <v>2</v>
      </c>
      <c r="BO422" s="31">
        <v>2</v>
      </c>
      <c r="BP422" s="31">
        <v>2</v>
      </c>
      <c r="BQ422" s="31">
        <v>4</v>
      </c>
      <c r="BT422" s="31">
        <v>2</v>
      </c>
      <c r="BU422" s="31">
        <v>2</v>
      </c>
      <c r="BV422" s="31">
        <v>2</v>
      </c>
      <c r="BW422" s="31">
        <v>2</v>
      </c>
      <c r="BX422" s="31">
        <v>2</v>
      </c>
      <c r="BY422" s="31">
        <v>1</v>
      </c>
      <c r="BZ422" s="31">
        <v>2</v>
      </c>
      <c r="CA422" s="31">
        <v>2</v>
      </c>
      <c r="CB422" s="31">
        <v>2</v>
      </c>
      <c r="CC422" s="31">
        <v>2</v>
      </c>
      <c r="CD422" s="31">
        <v>1</v>
      </c>
      <c r="CH422" s="31">
        <v>1</v>
      </c>
      <c r="CM422" s="31">
        <v>25</v>
      </c>
      <c r="CN422" s="31">
        <v>11</v>
      </c>
      <c r="CO422" s="31">
        <v>2</v>
      </c>
      <c r="DA422" s="31">
        <v>4</v>
      </c>
      <c r="DB422" s="31">
        <v>2</v>
      </c>
      <c r="DC422" s="31">
        <v>18</v>
      </c>
      <c r="DD422" s="31">
        <v>1</v>
      </c>
      <c r="DE422" s="31">
        <v>3</v>
      </c>
      <c r="DF422" s="31">
        <v>3</v>
      </c>
      <c r="DG422" s="31">
        <v>4</v>
      </c>
      <c r="DH422" s="31">
        <v>4</v>
      </c>
      <c r="DI422" s="31">
        <v>4</v>
      </c>
      <c r="DJ422" s="31">
        <v>4</v>
      </c>
      <c r="DK422" s="31">
        <v>3</v>
      </c>
      <c r="DL422" s="31">
        <v>3</v>
      </c>
      <c r="DM422" s="31">
        <v>0</v>
      </c>
      <c r="DN422" s="31">
        <v>0</v>
      </c>
      <c r="DO422" s="31">
        <v>3</v>
      </c>
      <c r="DP422" s="31">
        <v>3</v>
      </c>
      <c r="DQ422" s="31">
        <v>3</v>
      </c>
      <c r="DR422" s="31">
        <v>34</v>
      </c>
      <c r="DS422" s="31">
        <v>0.45869214208826598</v>
      </c>
      <c r="DT422" s="31">
        <v>88</v>
      </c>
      <c r="DU422" s="31">
        <v>26</v>
      </c>
      <c r="DV422" s="31">
        <v>192</v>
      </c>
      <c r="DW422" s="31" t="s">
        <v>2136</v>
      </c>
      <c r="DX422" s="31">
        <v>4</v>
      </c>
      <c r="DY422" s="31">
        <v>3.5</v>
      </c>
      <c r="DZ422" s="31">
        <v>5.3</v>
      </c>
      <c r="EA422" s="31" t="s">
        <v>2191</v>
      </c>
      <c r="EB422" s="31">
        <v>0.5</v>
      </c>
      <c r="EC422" s="31">
        <v>0.5</v>
      </c>
      <c r="ED422" s="31">
        <v>1.1000000000000001</v>
      </c>
      <c r="EE422" s="31" t="s">
        <v>2123</v>
      </c>
      <c r="EF422" s="31">
        <v>230</v>
      </c>
      <c r="EG422" s="31">
        <v>120</v>
      </c>
      <c r="EH422" s="31">
        <v>200</v>
      </c>
      <c r="EI422" s="31" t="s">
        <v>2123</v>
      </c>
      <c r="EJ422" s="31">
        <v>42</v>
      </c>
      <c r="EN422" s="31">
        <v>159</v>
      </c>
      <c r="ER422" s="31">
        <v>144</v>
      </c>
      <c r="ES422" s="31">
        <v>50</v>
      </c>
      <c r="ET422" s="31">
        <v>150</v>
      </c>
      <c r="EW422" s="31">
        <v>2</v>
      </c>
      <c r="EX422" s="31">
        <v>2</v>
      </c>
      <c r="EY422" s="31">
        <v>1</v>
      </c>
      <c r="EZ422" s="31">
        <v>1</v>
      </c>
      <c r="FD422" s="31">
        <v>66</v>
      </c>
      <c r="FE422" s="31">
        <v>74</v>
      </c>
      <c r="FK422" s="31">
        <v>2</v>
      </c>
      <c r="FL422" s="31">
        <v>2</v>
      </c>
      <c r="FM422" s="31">
        <v>1</v>
      </c>
      <c r="FN422" s="31">
        <v>2</v>
      </c>
      <c r="FO422" s="31">
        <v>2</v>
      </c>
      <c r="FP422" s="31">
        <v>2</v>
      </c>
      <c r="FQ422" s="31">
        <v>2</v>
      </c>
      <c r="FR422" s="31">
        <v>2</v>
      </c>
      <c r="FS422" s="31">
        <v>4</v>
      </c>
      <c r="FT422" s="31">
        <v>2</v>
      </c>
      <c r="FU422" s="31">
        <v>1</v>
      </c>
      <c r="FV422" s="31">
        <v>2</v>
      </c>
      <c r="FW422" s="31">
        <v>10</v>
      </c>
      <c r="FX422" s="31">
        <v>1</v>
      </c>
      <c r="FY422" s="31">
        <v>2</v>
      </c>
      <c r="GA422" s="31">
        <v>2</v>
      </c>
      <c r="GB422" s="31">
        <v>2</v>
      </c>
      <c r="GC422" s="31">
        <v>2</v>
      </c>
      <c r="GE422" s="31">
        <v>2</v>
      </c>
      <c r="GH422" s="31">
        <v>2</v>
      </c>
      <c r="GJ422" s="31">
        <v>2</v>
      </c>
      <c r="GL422" s="31">
        <v>1</v>
      </c>
      <c r="GM422" s="31">
        <v>41974</v>
      </c>
      <c r="GO422" s="31">
        <v>2</v>
      </c>
      <c r="GQ422" s="31">
        <v>2</v>
      </c>
      <c r="GS422" s="31">
        <v>2</v>
      </c>
      <c r="GU422" s="31">
        <v>2</v>
      </c>
      <c r="GW422" s="31">
        <v>2</v>
      </c>
      <c r="HM422" s="31">
        <v>2</v>
      </c>
      <c r="HP422" s="31">
        <v>2</v>
      </c>
      <c r="HQ422" s="31">
        <v>2</v>
      </c>
      <c r="HR422" s="31">
        <v>2</v>
      </c>
      <c r="HS422" s="31">
        <v>2</v>
      </c>
      <c r="HT422" s="31">
        <v>2</v>
      </c>
      <c r="HU422" s="31">
        <v>2</v>
      </c>
      <c r="HV422" s="31">
        <v>2</v>
      </c>
      <c r="HZ422" s="31">
        <v>2</v>
      </c>
      <c r="IA422" s="31">
        <v>2</v>
      </c>
      <c r="IB422" s="31">
        <v>2</v>
      </c>
      <c r="IC422" s="31">
        <v>2</v>
      </c>
      <c r="ID422" s="31">
        <v>2</v>
      </c>
      <c r="IE422" s="31">
        <v>2</v>
      </c>
      <c r="IF422" s="31">
        <v>2</v>
      </c>
      <c r="IJ422" s="31">
        <v>2</v>
      </c>
      <c r="IK422" s="31">
        <v>2</v>
      </c>
      <c r="IL422" s="31">
        <v>2</v>
      </c>
      <c r="IM422" s="31">
        <v>2</v>
      </c>
      <c r="IN422" s="31">
        <v>2</v>
      </c>
      <c r="IO422" s="31">
        <v>2</v>
      </c>
      <c r="IP422" s="31">
        <v>2</v>
      </c>
      <c r="IT422" s="31">
        <v>2</v>
      </c>
      <c r="IU422" s="31">
        <v>2</v>
      </c>
      <c r="IV422" s="31">
        <v>2</v>
      </c>
      <c r="IW422" s="31">
        <v>2</v>
      </c>
      <c r="IX422" s="31">
        <v>2</v>
      </c>
      <c r="IY422" s="31">
        <v>2</v>
      </c>
      <c r="IZ422" s="31">
        <v>2</v>
      </c>
      <c r="JD422" s="31">
        <v>2</v>
      </c>
      <c r="JE422" s="31">
        <v>2</v>
      </c>
      <c r="JF422" s="31">
        <v>2</v>
      </c>
      <c r="JG422" s="31">
        <v>2</v>
      </c>
      <c r="JH422" s="31">
        <v>2</v>
      </c>
      <c r="JI422" s="31">
        <v>2</v>
      </c>
      <c r="JJ422" s="31">
        <v>2</v>
      </c>
      <c r="JN422" s="31" t="s">
        <v>377</v>
      </c>
      <c r="JZ422" s="31">
        <v>2</v>
      </c>
      <c r="KA422" s="31" t="s">
        <v>377</v>
      </c>
      <c r="KB422" s="31">
        <v>72</v>
      </c>
      <c r="KC422" s="31">
        <v>2</v>
      </c>
      <c r="KE422" s="31">
        <v>80</v>
      </c>
      <c r="LA422" s="31" t="s">
        <v>367</v>
      </c>
      <c r="LB422" s="31" t="s">
        <v>359</v>
      </c>
      <c r="LC422" s="31">
        <v>2</v>
      </c>
      <c r="LE422" s="31" t="s">
        <v>367</v>
      </c>
      <c r="LF422" s="31">
        <v>2</v>
      </c>
      <c r="LG422" s="31">
        <v>2</v>
      </c>
      <c r="LH422" s="31">
        <v>2</v>
      </c>
      <c r="LI422" s="31">
        <v>2</v>
      </c>
      <c r="LK422" s="31">
        <v>2</v>
      </c>
      <c r="LM422" s="31">
        <v>2</v>
      </c>
      <c r="LO422" s="31">
        <v>2</v>
      </c>
      <c r="LQ422" s="31">
        <v>2</v>
      </c>
      <c r="LS422" s="31">
        <v>2</v>
      </c>
      <c r="LU422" s="31">
        <v>2</v>
      </c>
      <c r="LW422" s="31">
        <v>2</v>
      </c>
      <c r="LY422" s="31">
        <v>2</v>
      </c>
      <c r="MA422" s="31">
        <v>2</v>
      </c>
      <c r="MC422" s="31">
        <v>2</v>
      </c>
      <c r="ME422" s="31">
        <v>2</v>
      </c>
      <c r="MG422" s="31">
        <v>2</v>
      </c>
      <c r="MI422" s="31">
        <v>2</v>
      </c>
      <c r="MK422" s="31">
        <v>2</v>
      </c>
      <c r="MM422" s="31">
        <v>2</v>
      </c>
      <c r="MO422" s="31">
        <v>2</v>
      </c>
      <c r="MQ422" s="31">
        <v>2</v>
      </c>
      <c r="MS422" s="31">
        <v>2</v>
      </c>
      <c r="MU422" s="31">
        <v>2</v>
      </c>
      <c r="MW422" s="31">
        <v>2</v>
      </c>
      <c r="MY422" s="31" t="s">
        <v>355</v>
      </c>
      <c r="NC422" s="31">
        <v>2</v>
      </c>
      <c r="NE422" s="31">
        <v>2</v>
      </c>
      <c r="NG422" s="31">
        <v>2</v>
      </c>
      <c r="NI422" s="31">
        <v>2</v>
      </c>
      <c r="NK422" s="31">
        <v>2</v>
      </c>
      <c r="NM422" s="31">
        <v>2</v>
      </c>
      <c r="NO422" s="31">
        <v>2</v>
      </c>
      <c r="NQ422" s="31">
        <v>2</v>
      </c>
      <c r="NS422" s="31">
        <v>2</v>
      </c>
      <c r="NU422" s="31">
        <v>2</v>
      </c>
      <c r="NW422" s="31">
        <v>2</v>
      </c>
      <c r="NY422" s="31">
        <v>2</v>
      </c>
      <c r="OA422" s="31">
        <v>2</v>
      </c>
      <c r="OC422" s="31">
        <v>2</v>
      </c>
      <c r="OE422" s="31">
        <v>2</v>
      </c>
      <c r="OG422" s="31">
        <v>2</v>
      </c>
      <c r="OI422" s="31">
        <v>2</v>
      </c>
      <c r="OK422" s="31">
        <v>2</v>
      </c>
      <c r="OM422" s="31">
        <v>2</v>
      </c>
      <c r="OO422" s="31">
        <v>2</v>
      </c>
      <c r="OQ422" s="31" t="s">
        <v>355</v>
      </c>
      <c r="OS422" s="31">
        <v>2</v>
      </c>
      <c r="OU422" s="31">
        <v>2</v>
      </c>
      <c r="OW422" s="31">
        <v>2</v>
      </c>
      <c r="OY422" s="31">
        <v>2</v>
      </c>
      <c r="PA422" s="31">
        <v>2</v>
      </c>
      <c r="PC422" s="31">
        <v>2</v>
      </c>
      <c r="PE422" s="31">
        <v>2</v>
      </c>
      <c r="PG422" s="31">
        <v>2</v>
      </c>
      <c r="PI422" s="31">
        <v>2</v>
      </c>
      <c r="PK422" s="31">
        <v>2</v>
      </c>
      <c r="PM422" s="31">
        <v>2</v>
      </c>
      <c r="PO422" s="31">
        <v>2</v>
      </c>
      <c r="PQ422" s="31">
        <v>2</v>
      </c>
      <c r="PS422" s="31">
        <v>2</v>
      </c>
      <c r="PU422" s="31">
        <v>2</v>
      </c>
      <c r="PW422" s="31">
        <v>2</v>
      </c>
      <c r="PY422" s="31">
        <v>2</v>
      </c>
      <c r="QA422" s="31">
        <v>2</v>
      </c>
      <c r="QC422" s="31">
        <v>2</v>
      </c>
      <c r="QE422" s="31">
        <v>2</v>
      </c>
      <c r="QG422" s="31">
        <v>2</v>
      </c>
      <c r="QI422" s="31" t="s">
        <v>355</v>
      </c>
      <c r="QK422" s="31">
        <v>6</v>
      </c>
      <c r="QL422" s="31">
        <v>1</v>
      </c>
      <c r="QM422" s="31">
        <v>2</v>
      </c>
      <c r="QN422" s="31">
        <v>2</v>
      </c>
      <c r="QO422" s="31">
        <v>2</v>
      </c>
      <c r="QP422" s="31">
        <v>1</v>
      </c>
      <c r="QQ422" s="31">
        <v>2</v>
      </c>
      <c r="QR422" s="31">
        <v>2</v>
      </c>
      <c r="QS422" s="31">
        <v>2</v>
      </c>
      <c r="QT422" s="31">
        <v>2</v>
      </c>
      <c r="QU422" s="31">
        <v>2</v>
      </c>
      <c r="QV422" s="31">
        <v>2</v>
      </c>
      <c r="QW422" s="31">
        <v>2</v>
      </c>
      <c r="QX422" s="31">
        <v>2</v>
      </c>
      <c r="QY422" s="31">
        <v>2</v>
      </c>
      <c r="QZ422" s="31">
        <v>2</v>
      </c>
      <c r="RA422" s="31">
        <v>2</v>
      </c>
      <c r="RB422" s="31">
        <v>2</v>
      </c>
      <c r="RC422" s="31">
        <v>2</v>
      </c>
      <c r="RD422" s="31">
        <v>1</v>
      </c>
      <c r="RE422" s="31">
        <v>2</v>
      </c>
      <c r="RF422" s="31">
        <v>2</v>
      </c>
      <c r="RG422" s="31">
        <v>2</v>
      </c>
      <c r="RH422" s="31">
        <v>2</v>
      </c>
      <c r="RI422" s="31">
        <v>2</v>
      </c>
      <c r="RJ422" s="31">
        <v>2</v>
      </c>
      <c r="RK422" s="31">
        <v>2</v>
      </c>
      <c r="RL422" s="31">
        <v>2</v>
      </c>
      <c r="RM422" s="31">
        <v>2</v>
      </c>
      <c r="RN422" s="31">
        <v>2</v>
      </c>
      <c r="RO422" s="31">
        <v>1</v>
      </c>
      <c r="RP422" s="31">
        <v>2</v>
      </c>
      <c r="RQ422" s="31">
        <v>2</v>
      </c>
      <c r="RR422" s="31">
        <v>2</v>
      </c>
      <c r="RS422" s="31">
        <v>1</v>
      </c>
      <c r="RT422" s="31" t="s">
        <v>1564</v>
      </c>
      <c r="RW422" s="31" t="s">
        <v>3138</v>
      </c>
      <c r="RX422" s="31">
        <v>2</v>
      </c>
      <c r="RY422" s="31">
        <v>2</v>
      </c>
      <c r="RZ422" s="31">
        <v>2</v>
      </c>
      <c r="SA422" s="31">
        <v>1</v>
      </c>
      <c r="SB422" s="31">
        <v>2</v>
      </c>
      <c r="SC422" s="31">
        <v>2</v>
      </c>
      <c r="SD422" s="31">
        <v>2</v>
      </c>
      <c r="SE422" s="31">
        <v>2</v>
      </c>
      <c r="SF422" s="31">
        <v>2</v>
      </c>
      <c r="SG422" s="31">
        <v>1</v>
      </c>
      <c r="SH422" s="31">
        <v>2</v>
      </c>
      <c r="SI422" s="31">
        <v>2</v>
      </c>
      <c r="SJ422" s="31">
        <v>2</v>
      </c>
      <c r="SK422" s="31">
        <v>2</v>
      </c>
      <c r="SL422" s="31">
        <v>2</v>
      </c>
      <c r="SM422" s="31" t="s">
        <v>1430</v>
      </c>
      <c r="SO422" s="31">
        <v>2</v>
      </c>
      <c r="SP422" s="31">
        <v>2</v>
      </c>
      <c r="SQ422" s="31">
        <v>2</v>
      </c>
      <c r="SR422" s="31">
        <v>1</v>
      </c>
      <c r="SS422" s="31">
        <v>2</v>
      </c>
      <c r="ST422" s="31">
        <v>2</v>
      </c>
      <c r="SU422" s="31">
        <v>2</v>
      </c>
      <c r="SV422" s="31">
        <v>1</v>
      </c>
      <c r="SW422" s="31" t="s">
        <v>1430</v>
      </c>
      <c r="SX422" s="31">
        <v>30</v>
      </c>
      <c r="SZ422" s="31">
        <v>2</v>
      </c>
      <c r="TA422" s="31">
        <v>2</v>
      </c>
      <c r="TB422" s="31">
        <v>2</v>
      </c>
      <c r="TC422" s="31">
        <v>1</v>
      </c>
      <c r="TD422" s="31">
        <v>1</v>
      </c>
      <c r="TE422" s="31">
        <v>2</v>
      </c>
      <c r="TF422" s="31">
        <v>2</v>
      </c>
      <c r="TG422" s="31">
        <v>1</v>
      </c>
      <c r="TH422" s="31" t="s">
        <v>1430</v>
      </c>
      <c r="TJ422" s="31" t="s">
        <v>1430</v>
      </c>
      <c r="TK422" s="31" t="s">
        <v>2917</v>
      </c>
      <c r="TQ422" s="31">
        <v>1</v>
      </c>
      <c r="TS422" s="31">
        <v>2</v>
      </c>
      <c r="TT422" s="31">
        <v>2</v>
      </c>
      <c r="TU422" s="31">
        <v>2</v>
      </c>
      <c r="TV422" s="31">
        <v>2</v>
      </c>
      <c r="TW422" s="31">
        <v>2</v>
      </c>
      <c r="TX422" s="31">
        <v>2</v>
      </c>
      <c r="TY422" s="31">
        <v>2</v>
      </c>
      <c r="TZ422" s="31">
        <v>2</v>
      </c>
      <c r="UA422" s="31">
        <v>1</v>
      </c>
    </row>
    <row r="423" spans="1:547" s="31" customFormat="1" ht="13.5" customHeight="1">
      <c r="A423" s="31">
        <f t="shared" si="6"/>
        <v>421</v>
      </c>
      <c r="B423" s="31">
        <v>422</v>
      </c>
      <c r="C423" s="31">
        <v>18</v>
      </c>
      <c r="D423" s="31" t="s">
        <v>3124</v>
      </c>
      <c r="E423" s="31" t="s">
        <v>3181</v>
      </c>
      <c r="H423" s="31">
        <v>42374</v>
      </c>
      <c r="I423" s="31">
        <v>26209</v>
      </c>
      <c r="J423" s="31">
        <v>2</v>
      </c>
      <c r="K423" s="31">
        <v>1</v>
      </c>
      <c r="L423" s="31">
        <v>5</v>
      </c>
      <c r="M423" s="31">
        <v>2</v>
      </c>
      <c r="N423" s="31">
        <v>5</v>
      </c>
      <c r="O423" s="31">
        <v>2</v>
      </c>
      <c r="P423" s="31">
        <v>3</v>
      </c>
      <c r="Q423" s="31">
        <v>2</v>
      </c>
      <c r="R423" s="31">
        <v>41518</v>
      </c>
      <c r="S423" s="31">
        <v>41518</v>
      </c>
      <c r="T423" s="31">
        <v>42036</v>
      </c>
      <c r="W423" s="31">
        <v>1</v>
      </c>
      <c r="X423" s="31">
        <v>2</v>
      </c>
      <c r="Y423" s="31">
        <v>2</v>
      </c>
      <c r="Z423" s="31">
        <v>2</v>
      </c>
      <c r="AA423" s="31">
        <v>2</v>
      </c>
      <c r="AB423" s="31">
        <v>2</v>
      </c>
      <c r="AC423" s="31">
        <v>2</v>
      </c>
      <c r="AD423" s="31">
        <v>2</v>
      </c>
      <c r="AE423" s="31">
        <v>3</v>
      </c>
      <c r="AF423" s="31">
        <v>1</v>
      </c>
      <c r="AG423" s="31">
        <v>1</v>
      </c>
      <c r="AH423" s="31">
        <v>2</v>
      </c>
      <c r="AI423" s="31">
        <v>6</v>
      </c>
      <c r="AJ423" s="31">
        <v>2</v>
      </c>
      <c r="AK423" s="31">
        <v>4</v>
      </c>
      <c r="AL423" s="31">
        <v>2</v>
      </c>
      <c r="AM423" s="31">
        <v>2</v>
      </c>
      <c r="AN423" s="31">
        <v>2</v>
      </c>
      <c r="AO423" s="31">
        <v>2</v>
      </c>
      <c r="AP423" s="31">
        <v>2</v>
      </c>
      <c r="AQ423" s="31">
        <v>2</v>
      </c>
      <c r="AR423" s="31">
        <v>2</v>
      </c>
      <c r="AS423" s="31">
        <v>2</v>
      </c>
      <c r="AT423" s="31">
        <v>2</v>
      </c>
      <c r="AU423" s="31">
        <v>2</v>
      </c>
      <c r="AV423" s="31">
        <v>2</v>
      </c>
      <c r="AW423" s="31">
        <v>2</v>
      </c>
      <c r="AX423" s="31">
        <v>2</v>
      </c>
      <c r="AY423" s="31">
        <v>2</v>
      </c>
      <c r="AZ423" s="31">
        <v>2</v>
      </c>
      <c r="BA423" s="31">
        <v>2</v>
      </c>
      <c r="BB423" s="31">
        <v>2</v>
      </c>
      <c r="BC423" s="31">
        <v>1</v>
      </c>
      <c r="BD423" s="31">
        <v>2</v>
      </c>
      <c r="BE423" s="31">
        <v>1</v>
      </c>
      <c r="BF423" s="31">
        <v>2</v>
      </c>
      <c r="BG423" s="31">
        <v>1</v>
      </c>
      <c r="BH423" s="31">
        <v>2</v>
      </c>
      <c r="BI423" s="31">
        <v>1</v>
      </c>
      <c r="BJ423" s="31">
        <v>2</v>
      </c>
      <c r="BK423" s="31">
        <v>2</v>
      </c>
      <c r="BL423" s="31">
        <v>2</v>
      </c>
      <c r="BM423" s="31">
        <v>2</v>
      </c>
      <c r="BN423" s="31">
        <v>2</v>
      </c>
      <c r="BO423" s="31">
        <v>2</v>
      </c>
      <c r="BP423" s="31">
        <v>2</v>
      </c>
      <c r="BQ423" s="31">
        <v>3</v>
      </c>
      <c r="BT423" s="31">
        <v>2</v>
      </c>
      <c r="BU423" s="31">
        <v>2</v>
      </c>
      <c r="BV423" s="31">
        <v>2</v>
      </c>
      <c r="BW423" s="31">
        <v>2</v>
      </c>
      <c r="BX423" s="31">
        <v>2</v>
      </c>
      <c r="BY423" s="31">
        <v>1</v>
      </c>
      <c r="BZ423" s="31">
        <v>2</v>
      </c>
      <c r="CA423" s="31">
        <v>2</v>
      </c>
      <c r="CB423" s="31">
        <v>2</v>
      </c>
      <c r="CC423" s="31">
        <v>2</v>
      </c>
      <c r="CD423" s="31">
        <v>1</v>
      </c>
      <c r="CH423" s="31">
        <v>1</v>
      </c>
      <c r="CM423" s="31">
        <v>25</v>
      </c>
      <c r="CN423" s="31">
        <v>7</v>
      </c>
      <c r="CO423" s="31">
        <v>18</v>
      </c>
      <c r="DA423" s="31">
        <v>4</v>
      </c>
      <c r="DB423" s="31">
        <v>2</v>
      </c>
      <c r="DC423" s="31">
        <v>14</v>
      </c>
      <c r="DF423" s="31">
        <v>4</v>
      </c>
      <c r="DG423" s="31">
        <v>4</v>
      </c>
      <c r="DH423" s="31">
        <v>4</v>
      </c>
      <c r="DI423" s="31">
        <v>3</v>
      </c>
      <c r="DJ423" s="31">
        <v>3</v>
      </c>
      <c r="DK423" s="31">
        <v>3</v>
      </c>
      <c r="DL423" s="31">
        <v>2</v>
      </c>
      <c r="DM423" s="31">
        <v>2</v>
      </c>
      <c r="DN423" s="31">
        <v>0</v>
      </c>
      <c r="DO423" s="31">
        <v>4</v>
      </c>
      <c r="DP423" s="31">
        <v>4</v>
      </c>
      <c r="DQ423" s="31">
        <v>4</v>
      </c>
      <c r="DR423" s="31">
        <v>37</v>
      </c>
      <c r="DS423" s="31">
        <v>0.39113609813084099</v>
      </c>
      <c r="DT423" s="31">
        <v>906</v>
      </c>
      <c r="DU423" s="31">
        <v>39</v>
      </c>
      <c r="DV423" s="31">
        <v>308</v>
      </c>
      <c r="DW423" s="31" t="s">
        <v>2136</v>
      </c>
      <c r="DX423" s="31">
        <v>4.7300000000000004</v>
      </c>
      <c r="DY423" s="31">
        <v>4.0199999999999898</v>
      </c>
      <c r="DZ423" s="31">
        <v>4.76</v>
      </c>
      <c r="EA423" s="31" t="s">
        <v>2191</v>
      </c>
      <c r="EB423" s="31">
        <v>0.51</v>
      </c>
      <c r="EC423" s="31">
        <v>0.5</v>
      </c>
      <c r="ED423" s="31">
        <v>1.1000000000000001</v>
      </c>
      <c r="EE423" s="31" t="s">
        <v>2123</v>
      </c>
      <c r="EF423" s="31">
        <v>251</v>
      </c>
      <c r="EG423" s="31">
        <v>120</v>
      </c>
      <c r="EH423" s="31">
        <v>200</v>
      </c>
      <c r="EI423" s="31" t="s">
        <v>2123</v>
      </c>
      <c r="EJ423" s="31">
        <v>36</v>
      </c>
      <c r="EM423" s="31" t="s">
        <v>2123</v>
      </c>
      <c r="ER423" s="31">
        <v>271</v>
      </c>
      <c r="EU423" s="31" t="s">
        <v>2123</v>
      </c>
      <c r="EW423" s="31">
        <v>2</v>
      </c>
      <c r="EY423" s="31">
        <v>1</v>
      </c>
      <c r="EZ423" s="31">
        <v>3</v>
      </c>
      <c r="FK423" s="31">
        <v>2</v>
      </c>
      <c r="FL423" s="31">
        <v>2</v>
      </c>
      <c r="FM423" s="31">
        <v>1</v>
      </c>
      <c r="FN423" s="31">
        <v>1</v>
      </c>
      <c r="FO423" s="31">
        <v>2</v>
      </c>
      <c r="FP423" s="31">
        <v>2</v>
      </c>
      <c r="FQ423" s="31">
        <v>2</v>
      </c>
      <c r="FR423" s="31">
        <v>2</v>
      </c>
      <c r="FS423" s="31">
        <v>4</v>
      </c>
      <c r="FT423" s="31">
        <v>2</v>
      </c>
      <c r="FU423" s="31">
        <v>2</v>
      </c>
      <c r="FV423" s="31">
        <v>2</v>
      </c>
      <c r="FW423" s="31">
        <v>1</v>
      </c>
      <c r="FX423" s="31">
        <v>1</v>
      </c>
      <c r="FY423" s="31">
        <v>2</v>
      </c>
      <c r="GA423" s="31">
        <v>2</v>
      </c>
      <c r="GB423" s="31">
        <v>2</v>
      </c>
      <c r="GC423" s="31">
        <v>2</v>
      </c>
      <c r="GE423" s="31">
        <v>1</v>
      </c>
      <c r="GF423" s="31">
        <v>2000</v>
      </c>
      <c r="GH423" s="31">
        <v>2</v>
      </c>
      <c r="GJ423" s="31">
        <v>2</v>
      </c>
      <c r="GL423" s="31">
        <v>1</v>
      </c>
      <c r="GM423" s="31">
        <v>42036</v>
      </c>
      <c r="GO423" s="31">
        <v>2</v>
      </c>
      <c r="GQ423" s="31">
        <v>2</v>
      </c>
      <c r="GS423" s="31">
        <v>2</v>
      </c>
      <c r="GU423" s="31">
        <v>2</v>
      </c>
      <c r="GW423" s="31">
        <v>2</v>
      </c>
      <c r="HM423" s="31">
        <v>2</v>
      </c>
      <c r="HP423" s="31">
        <v>2</v>
      </c>
      <c r="HQ423" s="31">
        <v>2</v>
      </c>
      <c r="HR423" s="31">
        <v>2</v>
      </c>
      <c r="HS423" s="31">
        <v>2</v>
      </c>
      <c r="HT423" s="31">
        <v>2</v>
      </c>
      <c r="HU423" s="31">
        <v>2</v>
      </c>
      <c r="HV423" s="31">
        <v>2</v>
      </c>
      <c r="HZ423" s="31">
        <v>2</v>
      </c>
      <c r="IA423" s="31">
        <v>2</v>
      </c>
      <c r="IB423" s="31">
        <v>2</v>
      </c>
      <c r="IC423" s="31">
        <v>2</v>
      </c>
      <c r="ID423" s="31">
        <v>2</v>
      </c>
      <c r="IE423" s="31">
        <v>2</v>
      </c>
      <c r="IF423" s="31">
        <v>2</v>
      </c>
      <c r="IJ423" s="31">
        <v>1</v>
      </c>
      <c r="IK423" s="31">
        <v>2</v>
      </c>
      <c r="IL423" s="31">
        <v>2</v>
      </c>
      <c r="IM423" s="31">
        <v>2</v>
      </c>
      <c r="IN423" s="31">
        <v>2</v>
      </c>
      <c r="IO423" s="31">
        <v>2</v>
      </c>
      <c r="IP423" s="31">
        <v>2</v>
      </c>
      <c r="IQ423" s="31" t="s">
        <v>3182</v>
      </c>
      <c r="IT423" s="31">
        <v>2</v>
      </c>
      <c r="IU423" s="31">
        <v>2</v>
      </c>
      <c r="IV423" s="31">
        <v>2</v>
      </c>
      <c r="IW423" s="31">
        <v>2</v>
      </c>
      <c r="IX423" s="31">
        <v>2</v>
      </c>
      <c r="IY423" s="31">
        <v>2</v>
      </c>
      <c r="IZ423" s="31">
        <v>2</v>
      </c>
      <c r="JD423" s="31">
        <v>2</v>
      </c>
      <c r="JE423" s="31">
        <v>2</v>
      </c>
      <c r="JF423" s="31">
        <v>2</v>
      </c>
      <c r="JG423" s="31">
        <v>2</v>
      </c>
      <c r="JH423" s="31">
        <v>2</v>
      </c>
      <c r="JI423" s="31">
        <v>2</v>
      </c>
      <c r="JJ423" s="31">
        <v>2</v>
      </c>
      <c r="JZ423" s="31">
        <v>1</v>
      </c>
      <c r="KC423" s="31">
        <v>1</v>
      </c>
      <c r="LA423" s="31" t="s">
        <v>374</v>
      </c>
      <c r="LB423" s="31" t="s">
        <v>373</v>
      </c>
      <c r="LC423" s="31">
        <v>2</v>
      </c>
      <c r="LE423" s="31" t="s">
        <v>359</v>
      </c>
      <c r="LF423" s="31">
        <v>2</v>
      </c>
      <c r="LG423" s="31">
        <v>2</v>
      </c>
      <c r="LH423" s="31">
        <v>1</v>
      </c>
      <c r="LI423" s="31">
        <v>2</v>
      </c>
      <c r="LK423" s="31">
        <v>2</v>
      </c>
      <c r="LM423" s="31">
        <v>1</v>
      </c>
      <c r="LO423" s="31">
        <v>2</v>
      </c>
      <c r="LQ423" s="31">
        <v>2</v>
      </c>
      <c r="LS423" s="31">
        <v>2</v>
      </c>
      <c r="LU423" s="31">
        <v>2</v>
      </c>
      <c r="LW423" s="31">
        <v>2</v>
      </c>
      <c r="LY423" s="31">
        <v>2</v>
      </c>
      <c r="MA423" s="31">
        <v>2</v>
      </c>
      <c r="MC423" s="31">
        <v>2</v>
      </c>
      <c r="ME423" s="31">
        <v>2</v>
      </c>
      <c r="MG423" s="31">
        <v>2</v>
      </c>
      <c r="MI423" s="31">
        <v>2</v>
      </c>
      <c r="MK423" s="31">
        <v>2</v>
      </c>
      <c r="MM423" s="31">
        <v>2</v>
      </c>
      <c r="MO423" s="31">
        <v>2</v>
      </c>
      <c r="MQ423" s="31">
        <v>2</v>
      </c>
      <c r="MS423" s="31">
        <v>2</v>
      </c>
      <c r="MU423" s="31">
        <v>2</v>
      </c>
      <c r="MW423" s="31">
        <v>2</v>
      </c>
      <c r="MY423" s="31" t="s">
        <v>355</v>
      </c>
      <c r="NC423" s="31">
        <v>2</v>
      </c>
      <c r="NE423" s="31">
        <v>2</v>
      </c>
      <c r="NG423" s="31">
        <v>2</v>
      </c>
      <c r="NI423" s="31">
        <v>2</v>
      </c>
      <c r="NK423" s="31">
        <v>2</v>
      </c>
      <c r="NM423" s="31">
        <v>2</v>
      </c>
      <c r="NO423" s="31">
        <v>2</v>
      </c>
      <c r="NQ423" s="31">
        <v>2</v>
      </c>
      <c r="NS423" s="31">
        <v>2</v>
      </c>
      <c r="NU423" s="31">
        <v>2</v>
      </c>
      <c r="NW423" s="31">
        <v>2</v>
      </c>
      <c r="NY423" s="31">
        <v>2</v>
      </c>
      <c r="OA423" s="31">
        <v>2</v>
      </c>
      <c r="OC423" s="31">
        <v>2</v>
      </c>
      <c r="OE423" s="31">
        <v>2</v>
      </c>
      <c r="OG423" s="31">
        <v>2</v>
      </c>
      <c r="OI423" s="31">
        <v>2</v>
      </c>
      <c r="OK423" s="31">
        <v>2</v>
      </c>
      <c r="OM423" s="31">
        <v>2</v>
      </c>
      <c r="OO423" s="31">
        <v>2</v>
      </c>
      <c r="OQ423" s="31" t="s">
        <v>355</v>
      </c>
      <c r="OS423" s="31">
        <v>2</v>
      </c>
      <c r="OU423" s="31">
        <v>2</v>
      </c>
      <c r="OW423" s="31">
        <v>2</v>
      </c>
      <c r="OY423" s="31">
        <v>2</v>
      </c>
      <c r="PA423" s="31">
        <v>2</v>
      </c>
      <c r="PC423" s="31">
        <v>2</v>
      </c>
      <c r="PE423" s="31">
        <v>2</v>
      </c>
      <c r="PG423" s="31">
        <v>2</v>
      </c>
      <c r="PI423" s="31">
        <v>2</v>
      </c>
      <c r="PK423" s="31">
        <v>2</v>
      </c>
      <c r="PM423" s="31">
        <v>2</v>
      </c>
      <c r="PO423" s="31">
        <v>2</v>
      </c>
      <c r="PQ423" s="31">
        <v>2</v>
      </c>
      <c r="PS423" s="31">
        <v>2</v>
      </c>
      <c r="PU423" s="31">
        <v>2</v>
      </c>
      <c r="PW423" s="31">
        <v>2</v>
      </c>
      <c r="PY423" s="31">
        <v>2</v>
      </c>
      <c r="QA423" s="31">
        <v>2</v>
      </c>
      <c r="QC423" s="31">
        <v>2</v>
      </c>
      <c r="QE423" s="31">
        <v>2</v>
      </c>
      <c r="QG423" s="31">
        <v>2</v>
      </c>
      <c r="QI423" s="31" t="s">
        <v>355</v>
      </c>
      <c r="QK423" s="31">
        <v>6</v>
      </c>
      <c r="QL423" s="31">
        <v>2</v>
      </c>
      <c r="QM423" s="31">
        <v>2</v>
      </c>
      <c r="QN423" s="31">
        <v>2</v>
      </c>
      <c r="QO423" s="31">
        <v>2</v>
      </c>
      <c r="QP423" s="31">
        <v>2</v>
      </c>
      <c r="QQ423" s="31">
        <v>2</v>
      </c>
      <c r="QR423" s="31">
        <v>2</v>
      </c>
      <c r="QS423" s="31">
        <v>2</v>
      </c>
      <c r="QT423" s="31">
        <v>2</v>
      </c>
      <c r="QU423" s="31">
        <v>2</v>
      </c>
      <c r="QV423" s="31">
        <v>2</v>
      </c>
      <c r="QW423" s="31">
        <v>2</v>
      </c>
      <c r="QX423" s="31">
        <v>2</v>
      </c>
      <c r="QY423" s="31">
        <v>2</v>
      </c>
      <c r="QZ423" s="31">
        <v>2</v>
      </c>
      <c r="RA423" s="31">
        <v>2</v>
      </c>
      <c r="RB423" s="31">
        <v>2</v>
      </c>
      <c r="RC423" s="31">
        <v>2</v>
      </c>
      <c r="RD423" s="31">
        <v>2</v>
      </c>
      <c r="RE423" s="31">
        <v>2</v>
      </c>
      <c r="RF423" s="31">
        <v>2</v>
      </c>
      <c r="RG423" s="31">
        <v>2</v>
      </c>
      <c r="RH423" s="31">
        <v>2</v>
      </c>
      <c r="RI423" s="31">
        <v>2</v>
      </c>
      <c r="RJ423" s="31">
        <v>2</v>
      </c>
      <c r="RK423" s="31">
        <v>2</v>
      </c>
      <c r="RL423" s="31">
        <v>2</v>
      </c>
      <c r="RM423" s="31">
        <v>2</v>
      </c>
      <c r="RN423" s="31">
        <v>2</v>
      </c>
      <c r="RO423" s="31">
        <v>2</v>
      </c>
      <c r="RP423" s="31">
        <v>2</v>
      </c>
      <c r="RQ423" s="31">
        <v>2</v>
      </c>
      <c r="RR423" s="31">
        <v>2</v>
      </c>
      <c r="RS423" s="31">
        <v>1</v>
      </c>
      <c r="RT423" s="31" t="s">
        <v>3183</v>
      </c>
      <c r="RU423" s="31" t="s">
        <v>3183</v>
      </c>
      <c r="RV423" s="31" t="s">
        <v>3183</v>
      </c>
      <c r="RW423" s="31" t="s">
        <v>3183</v>
      </c>
      <c r="RX423" s="31">
        <v>5</v>
      </c>
      <c r="RY423" s="31">
        <v>2</v>
      </c>
      <c r="RZ423" s="31">
        <v>2</v>
      </c>
      <c r="SA423" s="31">
        <v>2</v>
      </c>
      <c r="SB423" s="31">
        <v>2</v>
      </c>
      <c r="SC423" s="31">
        <v>2</v>
      </c>
      <c r="SD423" s="31">
        <v>5</v>
      </c>
      <c r="SE423" s="31">
        <v>2</v>
      </c>
      <c r="SF423" s="31">
        <v>2</v>
      </c>
      <c r="SG423" s="31">
        <v>2</v>
      </c>
      <c r="SH423" s="31">
        <v>2</v>
      </c>
      <c r="SI423" s="31">
        <v>2</v>
      </c>
      <c r="SJ423" s="31">
        <v>2</v>
      </c>
      <c r="SK423" s="31">
        <v>2</v>
      </c>
      <c r="SL423" s="31">
        <v>2</v>
      </c>
      <c r="SM423" s="31" t="s">
        <v>2290</v>
      </c>
      <c r="SO423" s="31">
        <v>2</v>
      </c>
      <c r="SP423" s="31">
        <v>2</v>
      </c>
      <c r="SQ423" s="31">
        <v>2</v>
      </c>
      <c r="SR423" s="31">
        <v>2</v>
      </c>
      <c r="SS423" s="31">
        <v>2</v>
      </c>
      <c r="ST423" s="31">
        <v>2</v>
      </c>
      <c r="SU423" s="31">
        <v>1</v>
      </c>
      <c r="SV423" s="31">
        <v>1</v>
      </c>
      <c r="SW423" s="31" t="s">
        <v>1430</v>
      </c>
      <c r="SX423" s="31">
        <v>1</v>
      </c>
      <c r="SZ423" s="31">
        <v>2</v>
      </c>
      <c r="TA423" s="31">
        <v>2</v>
      </c>
      <c r="TB423" s="31">
        <v>2</v>
      </c>
      <c r="TC423" s="31">
        <v>1</v>
      </c>
      <c r="TD423" s="31">
        <v>2</v>
      </c>
      <c r="TE423" s="31">
        <v>2</v>
      </c>
      <c r="TF423" s="31">
        <v>2</v>
      </c>
      <c r="TG423" s="31">
        <v>1</v>
      </c>
      <c r="TH423" s="31" t="s">
        <v>1430</v>
      </c>
      <c r="TJ423" s="31" t="s">
        <v>2290</v>
      </c>
      <c r="TK423" s="31" t="s">
        <v>2917</v>
      </c>
      <c r="TQ423" s="31">
        <v>17</v>
      </c>
      <c r="TS423" s="31">
        <v>2</v>
      </c>
      <c r="TT423" s="31">
        <v>2</v>
      </c>
      <c r="TU423" s="31">
        <v>2</v>
      </c>
      <c r="TV423" s="31">
        <v>2</v>
      </c>
      <c r="TW423" s="31">
        <v>2</v>
      </c>
      <c r="TX423" s="31">
        <v>2</v>
      </c>
      <c r="TY423" s="31">
        <v>2</v>
      </c>
      <c r="TZ423" s="31">
        <v>2</v>
      </c>
      <c r="UA423" s="31">
        <v>1</v>
      </c>
    </row>
    <row r="424" spans="1:547" s="31" customFormat="1" ht="13.5" customHeight="1">
      <c r="A424" s="31">
        <f t="shared" si="6"/>
        <v>422</v>
      </c>
      <c r="B424" s="31">
        <v>423</v>
      </c>
      <c r="C424" s="31">
        <v>19</v>
      </c>
      <c r="D424" s="31" t="s">
        <v>3124</v>
      </c>
      <c r="E424" s="31" t="s">
        <v>3184</v>
      </c>
      <c r="H424" s="31">
        <v>42374</v>
      </c>
      <c r="I424" s="31">
        <v>18934</v>
      </c>
      <c r="J424" s="31">
        <v>1</v>
      </c>
      <c r="K424" s="31">
        <v>1</v>
      </c>
      <c r="R424" s="31">
        <v>41913</v>
      </c>
      <c r="S424" s="31">
        <v>42186</v>
      </c>
      <c r="T424" s="31">
        <v>42311</v>
      </c>
      <c r="W424" s="31">
        <v>2</v>
      </c>
      <c r="X424" s="31">
        <v>1</v>
      </c>
      <c r="Y424" s="31">
        <v>2</v>
      </c>
      <c r="Z424" s="31">
        <v>2</v>
      </c>
      <c r="AA424" s="31">
        <v>2</v>
      </c>
      <c r="AB424" s="31">
        <v>2</v>
      </c>
      <c r="AC424" s="31">
        <v>2</v>
      </c>
      <c r="AE424" s="31">
        <v>1</v>
      </c>
      <c r="AH424" s="31">
        <v>2</v>
      </c>
      <c r="AI424" s="31">
        <v>6</v>
      </c>
      <c r="AJ424" s="31">
        <v>2</v>
      </c>
      <c r="AK424" s="31">
        <v>4</v>
      </c>
      <c r="AL424" s="31">
        <v>2</v>
      </c>
      <c r="AM424" s="31">
        <v>1</v>
      </c>
      <c r="AN424" s="31">
        <v>2</v>
      </c>
      <c r="AO424" s="31">
        <v>2</v>
      </c>
      <c r="AP424" s="31">
        <v>1</v>
      </c>
      <c r="AQ424" s="31">
        <v>1</v>
      </c>
      <c r="AR424" s="31">
        <v>1</v>
      </c>
      <c r="AS424" s="31">
        <v>2</v>
      </c>
      <c r="AT424" s="31">
        <v>2</v>
      </c>
      <c r="AU424" s="31">
        <v>2</v>
      </c>
      <c r="AV424" s="31">
        <v>1</v>
      </c>
      <c r="AW424" s="31">
        <v>1</v>
      </c>
      <c r="AX424" s="31">
        <v>2</v>
      </c>
      <c r="AY424" s="31">
        <v>1</v>
      </c>
      <c r="AZ424" s="31">
        <v>1</v>
      </c>
      <c r="BA424" s="31">
        <v>2</v>
      </c>
      <c r="BB424" s="31">
        <v>2</v>
      </c>
      <c r="BC424" s="31">
        <v>1</v>
      </c>
      <c r="BD424" s="31">
        <v>1</v>
      </c>
      <c r="BE424" s="31">
        <v>2</v>
      </c>
      <c r="BF424" s="31">
        <v>1</v>
      </c>
      <c r="BG424" s="31">
        <v>1</v>
      </c>
      <c r="BH424" s="31">
        <v>2</v>
      </c>
      <c r="BI424" s="31">
        <v>2</v>
      </c>
      <c r="BJ424" s="31">
        <v>1</v>
      </c>
      <c r="BK424" s="31">
        <v>1</v>
      </c>
      <c r="BL424" s="31">
        <v>2</v>
      </c>
      <c r="BM424" s="31">
        <v>2</v>
      </c>
      <c r="BN424" s="31">
        <v>2</v>
      </c>
      <c r="BO424" s="31">
        <v>2</v>
      </c>
      <c r="BP424" s="31">
        <v>1</v>
      </c>
      <c r="BQ424" s="31">
        <v>1</v>
      </c>
      <c r="BT424" s="31">
        <v>2</v>
      </c>
      <c r="BU424" s="31">
        <v>2</v>
      </c>
      <c r="BV424" s="31">
        <v>2</v>
      </c>
      <c r="BW424" s="31">
        <v>2</v>
      </c>
      <c r="BX424" s="31">
        <v>2</v>
      </c>
      <c r="BY424" s="31">
        <v>1</v>
      </c>
      <c r="BZ424" s="31">
        <v>2</v>
      </c>
      <c r="CA424" s="31">
        <v>2</v>
      </c>
      <c r="CB424" s="31">
        <v>2</v>
      </c>
      <c r="CC424" s="31">
        <v>2</v>
      </c>
      <c r="CD424" s="31">
        <v>1</v>
      </c>
      <c r="CH424" s="31">
        <v>1</v>
      </c>
      <c r="CM424" s="31">
        <v>1</v>
      </c>
      <c r="CN424" s="31">
        <v>5</v>
      </c>
      <c r="CO424" s="31">
        <v>17</v>
      </c>
      <c r="CP424" s="31">
        <v>24</v>
      </c>
      <c r="DA424" s="31">
        <v>1</v>
      </c>
      <c r="DB424" s="31">
        <v>2</v>
      </c>
      <c r="DC424" s="31">
        <v>4</v>
      </c>
      <c r="DD424" s="31">
        <v>4</v>
      </c>
      <c r="DE424" s="31">
        <v>1</v>
      </c>
      <c r="DF424" s="31">
        <v>2</v>
      </c>
      <c r="DG424" s="31">
        <v>3</v>
      </c>
      <c r="DH424" s="31">
        <v>3</v>
      </c>
      <c r="DI424" s="31">
        <v>1</v>
      </c>
      <c r="DJ424" s="31">
        <v>0</v>
      </c>
      <c r="DK424" s="31">
        <v>1</v>
      </c>
      <c r="DL424" s="31">
        <v>1</v>
      </c>
      <c r="DM424" s="31">
        <v>1</v>
      </c>
      <c r="DN424" s="31">
        <v>0</v>
      </c>
      <c r="DO424" s="31">
        <v>2</v>
      </c>
      <c r="DP424" s="31">
        <v>2</v>
      </c>
      <c r="DQ424" s="31">
        <v>4</v>
      </c>
      <c r="DR424" s="31">
        <v>20</v>
      </c>
      <c r="DS424" s="31">
        <v>1.8486984815618199</v>
      </c>
      <c r="DT424" s="31">
        <v>186</v>
      </c>
      <c r="DU424" s="31">
        <v>26</v>
      </c>
      <c r="DV424" s="31">
        <v>292</v>
      </c>
      <c r="DW424" s="31" t="s">
        <v>2136</v>
      </c>
      <c r="EB424" s="31">
        <v>0.64</v>
      </c>
      <c r="EC424" s="31">
        <v>0.5</v>
      </c>
      <c r="ED424" s="31">
        <v>1.1000000000000001</v>
      </c>
      <c r="EE424" s="31" t="s">
        <v>2123</v>
      </c>
      <c r="EF424" s="31">
        <v>203</v>
      </c>
      <c r="EG424" s="31">
        <v>120</v>
      </c>
      <c r="EH424" s="31">
        <v>200</v>
      </c>
      <c r="EI424" s="31" t="s">
        <v>2123</v>
      </c>
      <c r="EJ424" s="31">
        <v>78</v>
      </c>
      <c r="EM424" s="31" t="s">
        <v>2123</v>
      </c>
      <c r="EN424" s="31">
        <v>109</v>
      </c>
      <c r="EQ424" s="31" t="s">
        <v>2123</v>
      </c>
      <c r="ER424" s="31">
        <v>79</v>
      </c>
      <c r="ES424" s="31">
        <v>50</v>
      </c>
      <c r="ET424" s="31">
        <v>150</v>
      </c>
      <c r="EU424" s="31" t="s">
        <v>2123</v>
      </c>
      <c r="EV424" s="31">
        <v>2</v>
      </c>
      <c r="EW424" s="31">
        <v>2</v>
      </c>
      <c r="EX424" s="31">
        <v>2</v>
      </c>
      <c r="EY424" s="31">
        <v>2</v>
      </c>
      <c r="EZ424" s="31">
        <v>3</v>
      </c>
      <c r="FK424" s="31">
        <v>1</v>
      </c>
      <c r="FL424" s="31">
        <v>2</v>
      </c>
      <c r="FM424" s="31">
        <v>1</v>
      </c>
      <c r="FN424" s="31">
        <v>2</v>
      </c>
      <c r="FO424" s="31">
        <v>2</v>
      </c>
      <c r="FP424" s="31">
        <v>1</v>
      </c>
      <c r="FQ424" s="31">
        <v>2</v>
      </c>
      <c r="FR424" s="31">
        <v>2</v>
      </c>
      <c r="FS424" s="31">
        <v>4</v>
      </c>
      <c r="FT424" s="31">
        <v>2</v>
      </c>
      <c r="FU424" s="31">
        <v>2</v>
      </c>
      <c r="FV424" s="31">
        <v>2</v>
      </c>
      <c r="FW424" s="31">
        <v>1</v>
      </c>
      <c r="FX424" s="31">
        <v>1</v>
      </c>
      <c r="FY424" s="31">
        <v>2</v>
      </c>
      <c r="GA424" s="31">
        <v>2</v>
      </c>
      <c r="GB424" s="31">
        <v>2</v>
      </c>
      <c r="GC424" s="31">
        <v>2</v>
      </c>
      <c r="GE424" s="31">
        <v>2</v>
      </c>
      <c r="GH424" s="31">
        <v>2</v>
      </c>
      <c r="GJ424" s="31">
        <v>2</v>
      </c>
      <c r="GL424" s="31">
        <v>1</v>
      </c>
      <c r="GM424" s="31">
        <v>42309</v>
      </c>
      <c r="GO424" s="31">
        <v>2</v>
      </c>
      <c r="GQ424" s="31">
        <v>2</v>
      </c>
      <c r="GS424" s="31">
        <v>2</v>
      </c>
      <c r="GU424" s="31">
        <v>2</v>
      </c>
      <c r="GW424" s="31">
        <v>2</v>
      </c>
      <c r="HM424" s="31">
        <v>2</v>
      </c>
      <c r="HP424" s="31">
        <v>2</v>
      </c>
      <c r="HQ424" s="31">
        <v>2</v>
      </c>
      <c r="HR424" s="31">
        <v>2</v>
      </c>
      <c r="HS424" s="31">
        <v>2</v>
      </c>
      <c r="HT424" s="31">
        <v>2</v>
      </c>
      <c r="HU424" s="31">
        <v>2</v>
      </c>
      <c r="HV424" s="31">
        <v>2</v>
      </c>
      <c r="HZ424" s="31">
        <v>2</v>
      </c>
      <c r="IA424" s="31">
        <v>2</v>
      </c>
      <c r="IB424" s="31">
        <v>2</v>
      </c>
      <c r="IC424" s="31">
        <v>2</v>
      </c>
      <c r="ID424" s="31">
        <v>2</v>
      </c>
      <c r="IE424" s="31">
        <v>2</v>
      </c>
      <c r="IF424" s="31">
        <v>2</v>
      </c>
      <c r="IJ424" s="31">
        <v>2</v>
      </c>
      <c r="IK424" s="31">
        <v>2</v>
      </c>
      <c r="IL424" s="31">
        <v>2</v>
      </c>
      <c r="IM424" s="31">
        <v>2</v>
      </c>
      <c r="IN424" s="31">
        <v>2</v>
      </c>
      <c r="IO424" s="31">
        <v>2</v>
      </c>
      <c r="IP424" s="31">
        <v>2</v>
      </c>
      <c r="IT424" s="31">
        <v>2</v>
      </c>
      <c r="IU424" s="31">
        <v>2</v>
      </c>
      <c r="IV424" s="31">
        <v>2</v>
      </c>
      <c r="IW424" s="31">
        <v>2</v>
      </c>
      <c r="IX424" s="31">
        <v>2</v>
      </c>
      <c r="IY424" s="31">
        <v>2</v>
      </c>
      <c r="IZ424" s="31">
        <v>2</v>
      </c>
      <c r="JD424" s="31">
        <v>2</v>
      </c>
      <c r="JE424" s="31">
        <v>2</v>
      </c>
      <c r="JF424" s="31">
        <v>2</v>
      </c>
      <c r="JG424" s="31">
        <v>2</v>
      </c>
      <c r="JH424" s="31">
        <v>2</v>
      </c>
      <c r="JI424" s="31">
        <v>2</v>
      </c>
      <c r="JJ424" s="31">
        <v>2</v>
      </c>
      <c r="JN424" s="31" t="s">
        <v>3185</v>
      </c>
      <c r="JQ424" s="31" t="s">
        <v>1567</v>
      </c>
      <c r="JZ424" s="31">
        <v>2</v>
      </c>
      <c r="KA424" s="31" t="s">
        <v>1436</v>
      </c>
      <c r="KC424" s="31">
        <v>2</v>
      </c>
      <c r="KD424" s="31" t="s">
        <v>2222</v>
      </c>
      <c r="LA424" s="31" t="s">
        <v>359</v>
      </c>
      <c r="LB424" s="31" t="s">
        <v>1729</v>
      </c>
      <c r="LC424" s="31">
        <v>2</v>
      </c>
      <c r="LE424" s="31" t="s">
        <v>370</v>
      </c>
      <c r="LF424" s="31">
        <v>2</v>
      </c>
      <c r="LG424" s="31">
        <v>2</v>
      </c>
      <c r="LH424" s="31">
        <v>2</v>
      </c>
      <c r="LI424" s="31">
        <v>2</v>
      </c>
      <c r="LK424" s="31">
        <v>2</v>
      </c>
      <c r="LM424" s="31">
        <v>2</v>
      </c>
      <c r="LO424" s="31">
        <v>2</v>
      </c>
      <c r="LQ424" s="31">
        <v>2</v>
      </c>
      <c r="LS424" s="31">
        <v>2</v>
      </c>
      <c r="LU424" s="31">
        <v>2</v>
      </c>
      <c r="LW424" s="31">
        <v>2</v>
      </c>
      <c r="LY424" s="31">
        <v>2</v>
      </c>
      <c r="MA424" s="31">
        <v>2</v>
      </c>
      <c r="MC424" s="31">
        <v>2</v>
      </c>
      <c r="ME424" s="31">
        <v>2</v>
      </c>
      <c r="MG424" s="31">
        <v>2</v>
      </c>
      <c r="MI424" s="31">
        <v>2</v>
      </c>
      <c r="MK424" s="31">
        <v>2</v>
      </c>
      <c r="MM424" s="31">
        <v>2</v>
      </c>
      <c r="MO424" s="31">
        <v>2</v>
      </c>
      <c r="MQ424" s="31">
        <v>2</v>
      </c>
      <c r="MS424" s="31">
        <v>2</v>
      </c>
      <c r="MU424" s="31">
        <v>2</v>
      </c>
      <c r="MW424" s="31">
        <v>2</v>
      </c>
      <c r="MY424" s="31" t="s">
        <v>355</v>
      </c>
      <c r="NC424" s="31">
        <v>2</v>
      </c>
      <c r="NE424" s="31">
        <v>2</v>
      </c>
      <c r="NG424" s="31">
        <v>2</v>
      </c>
      <c r="NI424" s="31">
        <v>2</v>
      </c>
      <c r="NK424" s="31">
        <v>2</v>
      </c>
      <c r="NM424" s="31">
        <v>2</v>
      </c>
      <c r="NO424" s="31">
        <v>2</v>
      </c>
      <c r="NQ424" s="31">
        <v>2</v>
      </c>
      <c r="NS424" s="31">
        <v>2</v>
      </c>
      <c r="NU424" s="31">
        <v>2</v>
      </c>
      <c r="NW424" s="31">
        <v>2</v>
      </c>
      <c r="NY424" s="31">
        <v>2</v>
      </c>
      <c r="OA424" s="31">
        <v>2</v>
      </c>
      <c r="OC424" s="31">
        <v>2</v>
      </c>
      <c r="OE424" s="31">
        <v>2</v>
      </c>
      <c r="OG424" s="31">
        <v>2</v>
      </c>
      <c r="OI424" s="31">
        <v>2</v>
      </c>
      <c r="OK424" s="31">
        <v>2</v>
      </c>
      <c r="OM424" s="31">
        <v>2</v>
      </c>
      <c r="OO424" s="31">
        <v>2</v>
      </c>
      <c r="OQ424" s="31" t="s">
        <v>355</v>
      </c>
      <c r="OS424" s="31">
        <v>2</v>
      </c>
      <c r="OU424" s="31">
        <v>2</v>
      </c>
      <c r="OW424" s="31">
        <v>2</v>
      </c>
      <c r="OY424" s="31">
        <v>2</v>
      </c>
      <c r="PA424" s="31">
        <v>2</v>
      </c>
      <c r="PC424" s="31">
        <v>2</v>
      </c>
      <c r="PE424" s="31">
        <v>2</v>
      </c>
      <c r="PG424" s="31">
        <v>2</v>
      </c>
      <c r="PI424" s="31">
        <v>2</v>
      </c>
      <c r="PK424" s="31">
        <v>2</v>
      </c>
      <c r="PM424" s="31">
        <v>2</v>
      </c>
      <c r="PO424" s="31">
        <v>2</v>
      </c>
      <c r="PQ424" s="31">
        <v>2</v>
      </c>
      <c r="PS424" s="31">
        <v>2</v>
      </c>
      <c r="PU424" s="31">
        <v>2</v>
      </c>
      <c r="PW424" s="31">
        <v>2</v>
      </c>
      <c r="PY424" s="31">
        <v>2</v>
      </c>
      <c r="QA424" s="31">
        <v>2</v>
      </c>
      <c r="QC424" s="31">
        <v>2</v>
      </c>
      <c r="QE424" s="31">
        <v>2</v>
      </c>
      <c r="QG424" s="31">
        <v>2</v>
      </c>
      <c r="QI424" s="31" t="s">
        <v>355</v>
      </c>
      <c r="QK424" s="31">
        <v>1</v>
      </c>
      <c r="QL424" s="31">
        <v>2</v>
      </c>
      <c r="QM424" s="31">
        <v>2</v>
      </c>
      <c r="QN424" s="31">
        <v>2</v>
      </c>
      <c r="QO424" s="31">
        <v>2</v>
      </c>
      <c r="QP424" s="31">
        <v>2</v>
      </c>
      <c r="QQ424" s="31">
        <v>2</v>
      </c>
      <c r="QR424" s="31">
        <v>2</v>
      </c>
      <c r="QS424" s="31">
        <v>2</v>
      </c>
      <c r="QT424" s="31">
        <v>2</v>
      </c>
      <c r="QU424" s="31">
        <v>2</v>
      </c>
      <c r="QV424" s="31">
        <v>2</v>
      </c>
      <c r="QW424" s="31">
        <v>2</v>
      </c>
      <c r="QX424" s="31">
        <v>2</v>
      </c>
      <c r="QY424" s="31">
        <v>2</v>
      </c>
      <c r="QZ424" s="31">
        <v>2</v>
      </c>
      <c r="RA424" s="31">
        <v>2</v>
      </c>
      <c r="RB424" s="31">
        <v>2</v>
      </c>
      <c r="RC424" s="31">
        <v>2</v>
      </c>
      <c r="RD424" s="31">
        <v>2</v>
      </c>
      <c r="RE424" s="31">
        <v>2</v>
      </c>
      <c r="RF424" s="31">
        <v>2</v>
      </c>
      <c r="RG424" s="31">
        <v>2</v>
      </c>
      <c r="RH424" s="31">
        <v>2</v>
      </c>
      <c r="RI424" s="31">
        <v>2</v>
      </c>
      <c r="RJ424" s="31">
        <v>2</v>
      </c>
      <c r="RK424" s="31">
        <v>2</v>
      </c>
      <c r="RL424" s="31">
        <v>2</v>
      </c>
      <c r="RM424" s="31">
        <v>2</v>
      </c>
      <c r="RN424" s="31">
        <v>2</v>
      </c>
      <c r="RO424" s="31">
        <v>2</v>
      </c>
      <c r="RP424" s="31">
        <v>2</v>
      </c>
      <c r="RQ424" s="31">
        <v>2</v>
      </c>
      <c r="RR424" s="31">
        <v>2</v>
      </c>
      <c r="RS424" s="31">
        <v>2</v>
      </c>
      <c r="RT424" s="31" t="s">
        <v>1564</v>
      </c>
      <c r="RU424" s="31" t="s">
        <v>1564</v>
      </c>
      <c r="RV424" s="31" t="s">
        <v>1564</v>
      </c>
      <c r="RW424" s="31" t="s">
        <v>1564</v>
      </c>
      <c r="RX424" s="31">
        <v>5</v>
      </c>
      <c r="RY424" s="31">
        <v>2</v>
      </c>
      <c r="RZ424" s="31">
        <v>2</v>
      </c>
      <c r="SA424" s="31">
        <v>2</v>
      </c>
      <c r="SB424" s="31">
        <v>2</v>
      </c>
      <c r="SC424" s="31">
        <v>2</v>
      </c>
      <c r="SD424" s="31">
        <v>5</v>
      </c>
      <c r="SE424" s="31">
        <v>2</v>
      </c>
      <c r="SF424" s="31">
        <v>2</v>
      </c>
      <c r="SG424" s="31">
        <v>2</v>
      </c>
      <c r="SH424" s="31">
        <v>2</v>
      </c>
      <c r="SI424" s="31">
        <v>2</v>
      </c>
      <c r="SJ424" s="31">
        <v>2</v>
      </c>
      <c r="SK424" s="31">
        <v>2</v>
      </c>
      <c r="SL424" s="31">
        <v>1</v>
      </c>
      <c r="SM424" s="31" t="s">
        <v>2153</v>
      </c>
      <c r="SO424" s="31">
        <v>2</v>
      </c>
      <c r="SP424" s="31">
        <v>2</v>
      </c>
      <c r="SQ424" s="31">
        <v>2</v>
      </c>
      <c r="SR424" s="31">
        <v>1</v>
      </c>
      <c r="SS424" s="31">
        <v>2</v>
      </c>
      <c r="ST424" s="31">
        <v>2</v>
      </c>
      <c r="SU424" s="31">
        <v>2</v>
      </c>
      <c r="SV424" s="31">
        <v>2</v>
      </c>
      <c r="SW424" s="31" t="s">
        <v>1430</v>
      </c>
      <c r="SX424" s="31">
        <v>9</v>
      </c>
      <c r="SZ424" s="31">
        <v>2</v>
      </c>
      <c r="TA424" s="31">
        <v>2</v>
      </c>
      <c r="TB424" s="31">
        <v>2</v>
      </c>
      <c r="TC424" s="31">
        <v>1</v>
      </c>
      <c r="TD424" s="31">
        <v>2</v>
      </c>
      <c r="TE424" s="31">
        <v>2</v>
      </c>
      <c r="TF424" s="31">
        <v>2</v>
      </c>
      <c r="TG424" s="31">
        <v>2</v>
      </c>
      <c r="TH424" s="31" t="s">
        <v>1430</v>
      </c>
      <c r="TJ424" s="31" t="s">
        <v>3162</v>
      </c>
      <c r="TK424" s="31" t="s">
        <v>3145</v>
      </c>
      <c r="TL424" s="31" t="s">
        <v>3145</v>
      </c>
      <c r="TM424" s="31" t="s">
        <v>2917</v>
      </c>
      <c r="TQ424" s="31">
        <v>4</v>
      </c>
      <c r="TS424" s="31">
        <v>2</v>
      </c>
      <c r="TT424" s="31">
        <v>2</v>
      </c>
      <c r="TU424" s="31">
        <v>2</v>
      </c>
      <c r="TV424" s="31">
        <v>2</v>
      </c>
      <c r="TW424" s="31">
        <v>2</v>
      </c>
      <c r="TX424" s="31">
        <v>2</v>
      </c>
      <c r="TY424" s="31">
        <v>2</v>
      </c>
      <c r="TZ424" s="31">
        <v>1</v>
      </c>
      <c r="UA424" s="31">
        <v>1</v>
      </c>
    </row>
    <row r="425" spans="1:547" s="31" customFormat="1" ht="13.5" customHeight="1">
      <c r="A425" s="31">
        <f t="shared" si="6"/>
        <v>423</v>
      </c>
      <c r="B425" s="31">
        <v>424</v>
      </c>
      <c r="C425" s="31">
        <v>20</v>
      </c>
      <c r="D425" s="31" t="s">
        <v>3124</v>
      </c>
      <c r="E425" s="31" t="s">
        <v>3186</v>
      </c>
      <c r="H425" s="31">
        <v>42374</v>
      </c>
      <c r="I425" s="31">
        <v>16080</v>
      </c>
      <c r="J425" s="31">
        <v>1</v>
      </c>
      <c r="K425" s="31">
        <v>1</v>
      </c>
      <c r="L425" s="31">
        <v>1</v>
      </c>
      <c r="M425" s="31">
        <v>1</v>
      </c>
      <c r="N425" s="31">
        <v>1</v>
      </c>
      <c r="O425" s="31">
        <v>1</v>
      </c>
      <c r="P425" s="31">
        <v>2</v>
      </c>
      <c r="Q425" s="31">
        <v>2</v>
      </c>
      <c r="R425" s="31">
        <v>41244</v>
      </c>
      <c r="S425" s="31">
        <v>41244</v>
      </c>
      <c r="T425" s="31">
        <v>42005</v>
      </c>
      <c r="W425" s="31">
        <v>1</v>
      </c>
      <c r="X425" s="31">
        <v>2</v>
      </c>
      <c r="Y425" s="31">
        <v>2</v>
      </c>
      <c r="Z425" s="31">
        <v>2</v>
      </c>
      <c r="AA425" s="31">
        <v>2</v>
      </c>
      <c r="AB425" s="31">
        <v>2</v>
      </c>
      <c r="AC425" s="31">
        <v>2</v>
      </c>
      <c r="AD425" s="31">
        <v>2</v>
      </c>
      <c r="AE425" s="31">
        <v>3</v>
      </c>
      <c r="AF425" s="31">
        <v>2</v>
      </c>
      <c r="AG425" s="31">
        <v>1</v>
      </c>
      <c r="AH425" s="31">
        <v>1</v>
      </c>
      <c r="AI425" s="31">
        <v>2</v>
      </c>
      <c r="AJ425" s="31">
        <v>2</v>
      </c>
      <c r="AK425" s="31">
        <v>4</v>
      </c>
      <c r="AL425" s="31">
        <v>2</v>
      </c>
      <c r="AM425" s="31">
        <v>1</v>
      </c>
      <c r="AN425" s="31">
        <v>2</v>
      </c>
      <c r="AO425" s="31">
        <v>2</v>
      </c>
      <c r="AP425" s="31">
        <v>2</v>
      </c>
      <c r="AQ425" s="31">
        <v>1</v>
      </c>
      <c r="AR425" s="31">
        <v>1</v>
      </c>
      <c r="AS425" s="31">
        <v>2</v>
      </c>
      <c r="AT425" s="31">
        <v>2</v>
      </c>
      <c r="AU425" s="31">
        <v>2</v>
      </c>
      <c r="AV425" s="31">
        <v>1</v>
      </c>
      <c r="AW425" s="31">
        <v>1</v>
      </c>
      <c r="AX425" s="31">
        <v>2</v>
      </c>
      <c r="AY425" s="31">
        <v>2</v>
      </c>
      <c r="AZ425" s="31">
        <v>1</v>
      </c>
      <c r="BA425" s="31">
        <v>1</v>
      </c>
      <c r="BB425" s="31">
        <v>2</v>
      </c>
      <c r="BC425" s="31">
        <v>1</v>
      </c>
      <c r="BD425" s="31">
        <v>1</v>
      </c>
      <c r="BE425" s="31">
        <v>2</v>
      </c>
      <c r="BF425" s="31">
        <v>1</v>
      </c>
      <c r="BG425" s="31">
        <v>1</v>
      </c>
      <c r="BH425" s="31">
        <v>2</v>
      </c>
      <c r="BI425" s="31">
        <v>2</v>
      </c>
      <c r="BJ425" s="31">
        <v>1</v>
      </c>
      <c r="BK425" s="31">
        <v>1</v>
      </c>
      <c r="BL425" s="31">
        <v>2</v>
      </c>
      <c r="BM425" s="31">
        <v>2</v>
      </c>
      <c r="BN425" s="31">
        <v>1</v>
      </c>
      <c r="BO425" s="31">
        <v>2</v>
      </c>
      <c r="BP425" s="31">
        <v>1</v>
      </c>
      <c r="BQ425" s="31">
        <v>1</v>
      </c>
      <c r="BT425" s="31">
        <v>2</v>
      </c>
      <c r="BU425" s="31">
        <v>2</v>
      </c>
      <c r="BV425" s="31">
        <v>2</v>
      </c>
      <c r="BW425" s="31">
        <v>2</v>
      </c>
      <c r="BX425" s="31">
        <v>2</v>
      </c>
      <c r="BY425" s="31">
        <v>1</v>
      </c>
      <c r="BZ425" s="31">
        <v>2</v>
      </c>
      <c r="CA425" s="31">
        <v>2</v>
      </c>
      <c r="CB425" s="31">
        <v>2</v>
      </c>
      <c r="CC425" s="31">
        <v>2</v>
      </c>
      <c r="CD425" s="31">
        <v>1</v>
      </c>
      <c r="CH425" s="31">
        <v>1</v>
      </c>
      <c r="CM425" s="31">
        <v>17</v>
      </c>
      <c r="CN425" s="31">
        <v>5</v>
      </c>
      <c r="CO425" s="31">
        <v>11</v>
      </c>
      <c r="CP425" s="31">
        <v>1</v>
      </c>
      <c r="CQ425" s="31">
        <v>24</v>
      </c>
      <c r="DA425" s="31">
        <v>4</v>
      </c>
      <c r="DB425" s="31">
        <v>2</v>
      </c>
      <c r="DC425" s="31">
        <v>30</v>
      </c>
      <c r="DD425" s="31">
        <v>1</v>
      </c>
      <c r="DE425" s="31">
        <v>6</v>
      </c>
      <c r="DF425" s="31">
        <v>3</v>
      </c>
      <c r="DG425" s="31">
        <v>3</v>
      </c>
      <c r="DH425" s="31">
        <v>3</v>
      </c>
      <c r="DI425" s="31">
        <v>2</v>
      </c>
      <c r="DJ425" s="31">
        <v>2</v>
      </c>
      <c r="DK425" s="31">
        <v>3</v>
      </c>
      <c r="DL425" s="31">
        <v>2</v>
      </c>
      <c r="DM425" s="31">
        <v>2</v>
      </c>
      <c r="DN425" s="31">
        <v>1</v>
      </c>
      <c r="DO425" s="31">
        <v>3</v>
      </c>
      <c r="DP425" s="31">
        <v>3</v>
      </c>
      <c r="DQ425" s="31">
        <v>4</v>
      </c>
      <c r="DR425" s="31">
        <v>31</v>
      </c>
      <c r="DS425" s="31">
        <v>0.45790929203539799</v>
      </c>
      <c r="EV425" s="31">
        <v>2</v>
      </c>
      <c r="EW425" s="31">
        <v>2</v>
      </c>
      <c r="EX425" s="31">
        <v>2</v>
      </c>
      <c r="EY425" s="31">
        <v>2</v>
      </c>
      <c r="FK425" s="31">
        <v>2</v>
      </c>
      <c r="FL425" s="31">
        <v>2</v>
      </c>
      <c r="FM425" s="31">
        <v>2</v>
      </c>
      <c r="FN425" s="31">
        <v>2</v>
      </c>
      <c r="FO425" s="31">
        <v>2</v>
      </c>
      <c r="FP425" s="31">
        <v>2</v>
      </c>
      <c r="FQ425" s="31">
        <v>2</v>
      </c>
      <c r="FR425" s="31">
        <v>2</v>
      </c>
      <c r="FS425" s="31">
        <v>4</v>
      </c>
      <c r="FT425" s="31">
        <v>2</v>
      </c>
      <c r="FU425" s="31">
        <v>1</v>
      </c>
      <c r="FV425" s="31">
        <v>2</v>
      </c>
      <c r="FW425" s="31">
        <v>1</v>
      </c>
      <c r="FX425" s="31">
        <v>1</v>
      </c>
      <c r="FY425" s="31">
        <v>2</v>
      </c>
      <c r="GA425" s="31">
        <v>2</v>
      </c>
      <c r="GB425" s="31">
        <v>2</v>
      </c>
      <c r="GC425" s="31">
        <v>2</v>
      </c>
      <c r="GE425" s="31">
        <v>2</v>
      </c>
      <c r="GH425" s="31">
        <v>2</v>
      </c>
      <c r="GJ425" s="31">
        <v>2</v>
      </c>
      <c r="GL425" s="31">
        <v>1</v>
      </c>
      <c r="GM425" s="31">
        <v>42005</v>
      </c>
      <c r="GN425" s="31" t="s">
        <v>356</v>
      </c>
      <c r="GO425" s="31">
        <v>2</v>
      </c>
      <c r="GQ425" s="31">
        <v>2</v>
      </c>
      <c r="GS425" s="31">
        <v>2</v>
      </c>
      <c r="GU425" s="31">
        <v>2</v>
      </c>
      <c r="GW425" s="31">
        <v>2</v>
      </c>
      <c r="HM425" s="31">
        <v>2</v>
      </c>
      <c r="HP425" s="31">
        <v>2</v>
      </c>
      <c r="HQ425" s="31">
        <v>2</v>
      </c>
      <c r="HR425" s="31">
        <v>2</v>
      </c>
      <c r="HS425" s="31">
        <v>2</v>
      </c>
      <c r="HT425" s="31">
        <v>2</v>
      </c>
      <c r="HU425" s="31">
        <v>2</v>
      </c>
      <c r="HV425" s="31">
        <v>2</v>
      </c>
      <c r="HZ425" s="31">
        <v>2</v>
      </c>
      <c r="IA425" s="31">
        <v>2</v>
      </c>
      <c r="IB425" s="31">
        <v>2</v>
      </c>
      <c r="IC425" s="31">
        <v>2</v>
      </c>
      <c r="ID425" s="31">
        <v>2</v>
      </c>
      <c r="IE425" s="31">
        <v>2</v>
      </c>
      <c r="IF425" s="31">
        <v>2</v>
      </c>
      <c r="IJ425" s="31">
        <v>2</v>
      </c>
      <c r="IK425" s="31">
        <v>2</v>
      </c>
      <c r="IL425" s="31">
        <v>2</v>
      </c>
      <c r="IM425" s="31">
        <v>2</v>
      </c>
      <c r="IN425" s="31">
        <v>2</v>
      </c>
      <c r="IO425" s="31">
        <v>2</v>
      </c>
      <c r="IP425" s="31">
        <v>2</v>
      </c>
      <c r="IT425" s="31">
        <v>2</v>
      </c>
      <c r="IU425" s="31">
        <v>2</v>
      </c>
      <c r="IV425" s="31">
        <v>2</v>
      </c>
      <c r="IW425" s="31">
        <v>2</v>
      </c>
      <c r="IX425" s="31">
        <v>2</v>
      </c>
      <c r="IY425" s="31">
        <v>2</v>
      </c>
      <c r="IZ425" s="31">
        <v>2</v>
      </c>
      <c r="JD425" s="31">
        <v>2</v>
      </c>
      <c r="JE425" s="31">
        <v>2</v>
      </c>
      <c r="JF425" s="31">
        <v>2</v>
      </c>
      <c r="JG425" s="31">
        <v>2</v>
      </c>
      <c r="JH425" s="31">
        <v>2</v>
      </c>
      <c r="JI425" s="31">
        <v>2</v>
      </c>
      <c r="JJ425" s="31">
        <v>2</v>
      </c>
      <c r="JQ425" s="31" t="s">
        <v>1567</v>
      </c>
      <c r="JZ425" s="31">
        <v>1</v>
      </c>
      <c r="KC425" s="31">
        <v>2</v>
      </c>
      <c r="KD425" s="31" t="s">
        <v>2222</v>
      </c>
      <c r="LA425" s="31" t="s">
        <v>1449</v>
      </c>
      <c r="LB425" s="31" t="s">
        <v>1648</v>
      </c>
      <c r="LC425" s="31">
        <v>2</v>
      </c>
      <c r="LE425" s="31" t="s">
        <v>367</v>
      </c>
      <c r="LF425" s="31">
        <v>2</v>
      </c>
      <c r="LG425" s="31">
        <v>2</v>
      </c>
      <c r="LH425" s="31">
        <v>1</v>
      </c>
      <c r="LI425" s="31">
        <v>2</v>
      </c>
      <c r="LK425" s="31">
        <v>2</v>
      </c>
      <c r="LM425" s="31">
        <v>2</v>
      </c>
      <c r="LO425" s="31">
        <v>2</v>
      </c>
      <c r="LQ425" s="31">
        <v>2</v>
      </c>
      <c r="LS425" s="31">
        <v>2</v>
      </c>
      <c r="LU425" s="31">
        <v>2</v>
      </c>
      <c r="LW425" s="31">
        <v>2</v>
      </c>
      <c r="LY425" s="31">
        <v>1</v>
      </c>
      <c r="MA425" s="31">
        <v>2</v>
      </c>
      <c r="MC425" s="31">
        <v>2</v>
      </c>
      <c r="ME425" s="31">
        <v>2</v>
      </c>
      <c r="MG425" s="31">
        <v>2</v>
      </c>
      <c r="MI425" s="31">
        <v>2</v>
      </c>
      <c r="MK425" s="31">
        <v>2</v>
      </c>
      <c r="MM425" s="31">
        <v>2</v>
      </c>
      <c r="MO425" s="31">
        <v>2</v>
      </c>
      <c r="MQ425" s="31">
        <v>2</v>
      </c>
      <c r="MS425" s="31">
        <v>2</v>
      </c>
      <c r="MU425" s="31">
        <v>2</v>
      </c>
      <c r="MW425" s="31">
        <v>2</v>
      </c>
      <c r="MY425" s="31" t="s">
        <v>355</v>
      </c>
      <c r="NC425" s="31">
        <v>2</v>
      </c>
      <c r="NE425" s="31">
        <v>2</v>
      </c>
      <c r="NG425" s="31">
        <v>2</v>
      </c>
      <c r="NI425" s="31">
        <v>2</v>
      </c>
      <c r="NK425" s="31">
        <v>2</v>
      </c>
      <c r="NM425" s="31">
        <v>2</v>
      </c>
      <c r="NO425" s="31">
        <v>2</v>
      </c>
      <c r="NQ425" s="31">
        <v>2</v>
      </c>
      <c r="NS425" s="31">
        <v>2</v>
      </c>
      <c r="NU425" s="31">
        <v>2</v>
      </c>
      <c r="NW425" s="31">
        <v>2</v>
      </c>
      <c r="NY425" s="31">
        <v>2</v>
      </c>
      <c r="OA425" s="31">
        <v>2</v>
      </c>
      <c r="OC425" s="31">
        <v>2</v>
      </c>
      <c r="OE425" s="31">
        <v>2</v>
      </c>
      <c r="OG425" s="31">
        <v>2</v>
      </c>
      <c r="OI425" s="31">
        <v>2</v>
      </c>
      <c r="OK425" s="31">
        <v>2</v>
      </c>
      <c r="OM425" s="31">
        <v>2</v>
      </c>
      <c r="OO425" s="31">
        <v>2</v>
      </c>
      <c r="OQ425" s="31" t="s">
        <v>355</v>
      </c>
      <c r="OS425" s="31">
        <v>2</v>
      </c>
      <c r="OU425" s="31">
        <v>2</v>
      </c>
      <c r="OW425" s="31">
        <v>2</v>
      </c>
      <c r="OY425" s="31">
        <v>2</v>
      </c>
      <c r="PA425" s="31">
        <v>2</v>
      </c>
      <c r="PC425" s="31">
        <v>2</v>
      </c>
      <c r="PE425" s="31">
        <v>2</v>
      </c>
      <c r="PG425" s="31">
        <v>2</v>
      </c>
      <c r="PI425" s="31">
        <v>2</v>
      </c>
      <c r="PK425" s="31">
        <v>2</v>
      </c>
      <c r="PM425" s="31">
        <v>2</v>
      </c>
      <c r="PO425" s="31">
        <v>2</v>
      </c>
      <c r="PQ425" s="31">
        <v>2</v>
      </c>
      <c r="PS425" s="31">
        <v>2</v>
      </c>
      <c r="PU425" s="31">
        <v>2</v>
      </c>
      <c r="PW425" s="31">
        <v>2</v>
      </c>
      <c r="PY425" s="31">
        <v>2</v>
      </c>
      <c r="QA425" s="31">
        <v>2</v>
      </c>
      <c r="QC425" s="31">
        <v>2</v>
      </c>
      <c r="QE425" s="31">
        <v>2</v>
      </c>
      <c r="QG425" s="31">
        <v>2</v>
      </c>
      <c r="QI425" s="31" t="s">
        <v>355</v>
      </c>
      <c r="QK425" s="31">
        <v>1</v>
      </c>
      <c r="QL425" s="31">
        <v>2</v>
      </c>
      <c r="QM425" s="31">
        <v>2</v>
      </c>
      <c r="QN425" s="31">
        <v>2</v>
      </c>
      <c r="QO425" s="31">
        <v>2</v>
      </c>
      <c r="QP425" s="31">
        <v>2</v>
      </c>
      <c r="QQ425" s="31">
        <v>2</v>
      </c>
      <c r="QR425" s="31">
        <v>2</v>
      </c>
      <c r="QS425" s="31">
        <v>2</v>
      </c>
      <c r="QT425" s="31">
        <v>2</v>
      </c>
      <c r="QU425" s="31">
        <v>2</v>
      </c>
      <c r="QV425" s="31">
        <v>1</v>
      </c>
      <c r="QW425" s="31">
        <v>2</v>
      </c>
      <c r="QX425" s="31">
        <v>2</v>
      </c>
      <c r="QY425" s="31">
        <v>2</v>
      </c>
      <c r="QZ425" s="31">
        <v>2</v>
      </c>
      <c r="RA425" s="31">
        <v>2</v>
      </c>
      <c r="RB425" s="31">
        <v>2</v>
      </c>
      <c r="RC425" s="31">
        <v>2</v>
      </c>
      <c r="RD425" s="31">
        <v>2</v>
      </c>
      <c r="RE425" s="31">
        <v>2</v>
      </c>
      <c r="RF425" s="31">
        <v>2</v>
      </c>
      <c r="RG425" s="31">
        <v>2</v>
      </c>
      <c r="RH425" s="31">
        <v>2</v>
      </c>
      <c r="RI425" s="31">
        <v>1</v>
      </c>
      <c r="RJ425" s="31">
        <v>2</v>
      </c>
      <c r="RK425" s="31">
        <v>2</v>
      </c>
      <c r="RL425" s="31">
        <v>2</v>
      </c>
      <c r="RM425" s="31">
        <v>1</v>
      </c>
      <c r="RN425" s="31">
        <v>2</v>
      </c>
      <c r="RO425" s="31">
        <v>2</v>
      </c>
      <c r="RP425" s="31">
        <v>2</v>
      </c>
      <c r="RQ425" s="31">
        <v>2</v>
      </c>
      <c r="RR425" s="31">
        <v>2</v>
      </c>
      <c r="RS425" s="31">
        <v>2</v>
      </c>
      <c r="RT425" s="31" t="s">
        <v>3187</v>
      </c>
      <c r="RU425" s="31" t="s">
        <v>3187</v>
      </c>
      <c r="RV425" s="31" t="s">
        <v>3187</v>
      </c>
      <c r="RW425" s="31" t="s">
        <v>3187</v>
      </c>
      <c r="RX425" s="31">
        <v>5</v>
      </c>
      <c r="RY425" s="31">
        <v>2</v>
      </c>
      <c r="RZ425" s="31">
        <v>2</v>
      </c>
      <c r="SA425" s="31">
        <v>2</v>
      </c>
      <c r="SB425" s="31">
        <v>2</v>
      </c>
      <c r="SC425" s="31">
        <v>2</v>
      </c>
      <c r="SD425" s="31">
        <v>5</v>
      </c>
      <c r="SE425" s="31">
        <v>2</v>
      </c>
      <c r="SF425" s="31">
        <v>2</v>
      </c>
      <c r="SG425" s="31">
        <v>2</v>
      </c>
      <c r="SH425" s="31">
        <v>2</v>
      </c>
      <c r="SI425" s="31">
        <v>2</v>
      </c>
      <c r="SJ425" s="31">
        <v>2</v>
      </c>
      <c r="SK425" s="31">
        <v>2</v>
      </c>
      <c r="SL425" s="31">
        <v>2</v>
      </c>
      <c r="SM425" s="31" t="s">
        <v>1430</v>
      </c>
      <c r="SO425" s="31">
        <v>2</v>
      </c>
      <c r="SP425" s="31">
        <v>2</v>
      </c>
      <c r="SQ425" s="31">
        <v>2</v>
      </c>
      <c r="SR425" s="31">
        <v>2</v>
      </c>
      <c r="SS425" s="31">
        <v>2</v>
      </c>
      <c r="ST425" s="31">
        <v>2</v>
      </c>
      <c r="SU425" s="31">
        <v>1</v>
      </c>
      <c r="SV425" s="31">
        <v>1</v>
      </c>
      <c r="SW425" s="31" t="s">
        <v>1430</v>
      </c>
      <c r="SZ425" s="31">
        <v>2</v>
      </c>
      <c r="TA425" s="31">
        <v>2</v>
      </c>
      <c r="TB425" s="31">
        <v>2</v>
      </c>
      <c r="TC425" s="31">
        <v>2</v>
      </c>
      <c r="TD425" s="31">
        <v>2</v>
      </c>
      <c r="TE425" s="31">
        <v>2</v>
      </c>
      <c r="TF425" s="31">
        <v>2</v>
      </c>
      <c r="TG425" s="31">
        <v>2</v>
      </c>
      <c r="TH425" s="31" t="s">
        <v>1430</v>
      </c>
      <c r="TJ425" s="31" t="s">
        <v>1430</v>
      </c>
      <c r="TQ425" s="31">
        <v>25</v>
      </c>
      <c r="TS425" s="31">
        <v>2</v>
      </c>
      <c r="TT425" s="31">
        <v>2</v>
      </c>
      <c r="TU425" s="31">
        <v>2</v>
      </c>
      <c r="TV425" s="31">
        <v>2</v>
      </c>
      <c r="TW425" s="31">
        <v>2</v>
      </c>
      <c r="TX425" s="31">
        <v>2</v>
      </c>
      <c r="TY425" s="31">
        <v>2</v>
      </c>
      <c r="TZ425" s="31">
        <v>2</v>
      </c>
      <c r="UA425" s="31">
        <v>1</v>
      </c>
    </row>
    <row r="426" spans="1:547" s="31" customFormat="1" ht="13.5" customHeight="1">
      <c r="A426" s="31">
        <f t="shared" si="6"/>
        <v>424</v>
      </c>
      <c r="B426" s="31">
        <v>425</v>
      </c>
      <c r="C426" s="31">
        <v>21</v>
      </c>
      <c r="D426" s="31" t="s">
        <v>3124</v>
      </c>
      <c r="E426" s="31" t="s">
        <v>3188</v>
      </c>
      <c r="F426" s="31">
        <v>1</v>
      </c>
      <c r="G426" s="31" t="s">
        <v>3189</v>
      </c>
      <c r="H426" s="31">
        <v>42376</v>
      </c>
      <c r="I426" s="31">
        <v>21340</v>
      </c>
      <c r="J426" s="31">
        <v>2</v>
      </c>
      <c r="K426" s="31">
        <v>1</v>
      </c>
      <c r="L426" s="31">
        <v>1</v>
      </c>
      <c r="M426" s="31">
        <v>1</v>
      </c>
      <c r="N426" s="31">
        <v>1</v>
      </c>
      <c r="O426" s="31">
        <v>1</v>
      </c>
      <c r="P426" s="31">
        <v>1</v>
      </c>
      <c r="Q426" s="31">
        <v>1</v>
      </c>
      <c r="R426" s="31">
        <v>41609</v>
      </c>
      <c r="S426" s="31">
        <v>41640</v>
      </c>
      <c r="T426" s="31">
        <v>42339</v>
      </c>
      <c r="W426" s="31">
        <v>1</v>
      </c>
      <c r="X426" s="31">
        <v>2</v>
      </c>
      <c r="Y426" s="31">
        <v>2</v>
      </c>
      <c r="Z426" s="31">
        <v>2</v>
      </c>
      <c r="AA426" s="31">
        <v>2</v>
      </c>
      <c r="AB426" s="31">
        <v>2</v>
      </c>
      <c r="AC426" s="31">
        <v>2</v>
      </c>
      <c r="AD426" s="31">
        <v>3</v>
      </c>
      <c r="AE426" s="31">
        <v>3</v>
      </c>
      <c r="AF426" s="31">
        <v>1</v>
      </c>
      <c r="AG426" s="31">
        <v>1</v>
      </c>
      <c r="AH426" s="31">
        <v>1</v>
      </c>
      <c r="AI426" s="31">
        <v>6</v>
      </c>
      <c r="AJ426" s="31">
        <v>1</v>
      </c>
      <c r="AK426" s="31">
        <v>4</v>
      </c>
      <c r="AL426" s="31">
        <v>2</v>
      </c>
      <c r="AM426" s="31">
        <v>1</v>
      </c>
      <c r="AN426" s="31">
        <v>2</v>
      </c>
      <c r="AO426" s="31">
        <v>1</v>
      </c>
      <c r="AP426" s="31">
        <v>2</v>
      </c>
      <c r="AQ426" s="31">
        <v>2</v>
      </c>
      <c r="AR426" s="31">
        <v>1</v>
      </c>
      <c r="AS426" s="31">
        <v>2</v>
      </c>
      <c r="AT426" s="31">
        <v>2</v>
      </c>
      <c r="AU426" s="31">
        <v>2</v>
      </c>
      <c r="AV426" s="31">
        <v>1</v>
      </c>
      <c r="AW426" s="31">
        <v>1</v>
      </c>
      <c r="AX426" s="31">
        <v>2</v>
      </c>
      <c r="AY426" s="31">
        <v>1</v>
      </c>
      <c r="AZ426" s="31">
        <v>2</v>
      </c>
      <c r="BA426" s="31">
        <v>1</v>
      </c>
      <c r="BB426" s="31">
        <v>2</v>
      </c>
      <c r="BC426" s="31">
        <v>1</v>
      </c>
      <c r="BD426" s="31">
        <v>1</v>
      </c>
      <c r="BE426" s="31">
        <v>1</v>
      </c>
      <c r="BF426" s="31">
        <v>1</v>
      </c>
      <c r="BG426" s="31">
        <v>2</v>
      </c>
      <c r="BH426" s="31">
        <v>1</v>
      </c>
      <c r="BI426" s="31">
        <v>2</v>
      </c>
      <c r="BJ426" s="31">
        <v>1</v>
      </c>
      <c r="BK426" s="31">
        <v>2</v>
      </c>
      <c r="BL426" s="31">
        <v>2</v>
      </c>
      <c r="BM426" s="31">
        <v>2</v>
      </c>
      <c r="BN426" s="31">
        <v>2</v>
      </c>
      <c r="BO426" s="31">
        <v>2</v>
      </c>
      <c r="BP426" s="31">
        <v>1</v>
      </c>
      <c r="BQ426" s="31">
        <v>1</v>
      </c>
      <c r="BT426" s="31">
        <v>1</v>
      </c>
      <c r="BU426" s="31">
        <v>2</v>
      </c>
      <c r="BV426" s="31">
        <v>2</v>
      </c>
      <c r="BW426" s="31">
        <v>2</v>
      </c>
      <c r="BX426" s="31">
        <v>2</v>
      </c>
      <c r="BY426" s="31">
        <v>1</v>
      </c>
      <c r="BZ426" s="31">
        <v>2</v>
      </c>
      <c r="CA426" s="31">
        <v>2</v>
      </c>
      <c r="CB426" s="31">
        <v>2</v>
      </c>
      <c r="CC426" s="31">
        <v>2</v>
      </c>
      <c r="CD426" s="31">
        <v>1</v>
      </c>
      <c r="CH426" s="31">
        <v>1</v>
      </c>
      <c r="CM426" s="31">
        <v>23</v>
      </c>
      <c r="CN426" s="31">
        <v>1</v>
      </c>
      <c r="CO426" s="31">
        <v>11</v>
      </c>
      <c r="CP426" s="31">
        <v>6</v>
      </c>
      <c r="DA426" s="31">
        <v>4</v>
      </c>
      <c r="DB426" s="31">
        <v>1</v>
      </c>
      <c r="DC426" s="31">
        <v>9</v>
      </c>
      <c r="DD426" s="31">
        <v>2</v>
      </c>
      <c r="DE426" s="31">
        <v>3</v>
      </c>
      <c r="DF426" s="31">
        <v>3</v>
      </c>
      <c r="DG426" s="31">
        <v>4</v>
      </c>
      <c r="DH426" s="31">
        <v>3</v>
      </c>
      <c r="DI426" s="31">
        <v>3</v>
      </c>
      <c r="DJ426" s="31">
        <v>3</v>
      </c>
      <c r="DK426" s="31">
        <v>3</v>
      </c>
      <c r="DL426" s="31">
        <v>3</v>
      </c>
      <c r="DM426" s="31">
        <v>2</v>
      </c>
      <c r="DN426" s="31">
        <v>3</v>
      </c>
      <c r="DO426" s="31">
        <v>4</v>
      </c>
      <c r="DP426" s="31">
        <v>4</v>
      </c>
      <c r="DQ426" s="31">
        <v>4</v>
      </c>
      <c r="DR426" s="31">
        <v>39</v>
      </c>
      <c r="DS426" s="31">
        <v>0.35715449804432797</v>
      </c>
      <c r="FD426" s="31">
        <v>76</v>
      </c>
      <c r="FK426" s="31">
        <v>2</v>
      </c>
      <c r="FL426" s="31">
        <v>2</v>
      </c>
      <c r="FM426" s="31">
        <v>2</v>
      </c>
      <c r="FN426" s="31">
        <v>2</v>
      </c>
      <c r="FO426" s="31">
        <v>2</v>
      </c>
      <c r="FP426" s="31">
        <v>2</v>
      </c>
      <c r="FQ426" s="31">
        <v>2</v>
      </c>
      <c r="FR426" s="31">
        <v>2</v>
      </c>
      <c r="FS426" s="31">
        <v>4</v>
      </c>
      <c r="FT426" s="31">
        <v>2</v>
      </c>
      <c r="FU426" s="31">
        <v>2</v>
      </c>
      <c r="FV426" s="31">
        <v>2</v>
      </c>
      <c r="FW426" s="31">
        <v>1</v>
      </c>
      <c r="FX426" s="31">
        <v>1</v>
      </c>
      <c r="FY426" s="31">
        <v>2</v>
      </c>
      <c r="GA426" s="31">
        <v>2</v>
      </c>
      <c r="GB426" s="31">
        <v>2</v>
      </c>
      <c r="GC426" s="31">
        <v>2</v>
      </c>
      <c r="GD426" s="31">
        <v>1976</v>
      </c>
      <c r="GE426" s="31">
        <v>1</v>
      </c>
      <c r="GF426" s="31">
        <v>2015</v>
      </c>
      <c r="GG426" s="31">
        <v>1</v>
      </c>
      <c r="GH426" s="31">
        <v>2</v>
      </c>
      <c r="GJ426" s="31">
        <v>2</v>
      </c>
      <c r="GL426" s="31">
        <v>1</v>
      </c>
      <c r="GM426" s="31">
        <v>42339</v>
      </c>
      <c r="GO426" s="31">
        <v>2</v>
      </c>
      <c r="GQ426" s="31">
        <v>2</v>
      </c>
      <c r="GS426" s="31">
        <v>2</v>
      </c>
      <c r="GU426" s="31">
        <v>2</v>
      </c>
      <c r="GW426" s="31">
        <v>2</v>
      </c>
      <c r="HM426" s="31">
        <v>2</v>
      </c>
      <c r="HP426" s="31">
        <v>2</v>
      </c>
      <c r="HQ426" s="31">
        <v>2</v>
      </c>
      <c r="HR426" s="31">
        <v>2</v>
      </c>
      <c r="HS426" s="31">
        <v>2</v>
      </c>
      <c r="HT426" s="31">
        <v>2</v>
      </c>
      <c r="HU426" s="31">
        <v>2</v>
      </c>
      <c r="HV426" s="31">
        <v>2</v>
      </c>
      <c r="HZ426" s="31">
        <v>2</v>
      </c>
      <c r="IA426" s="31">
        <v>2</v>
      </c>
      <c r="IB426" s="31">
        <v>2</v>
      </c>
      <c r="IC426" s="31">
        <v>2</v>
      </c>
      <c r="ID426" s="31">
        <v>2</v>
      </c>
      <c r="IE426" s="31">
        <v>2</v>
      </c>
      <c r="IF426" s="31">
        <v>2</v>
      </c>
      <c r="IJ426" s="31">
        <v>2</v>
      </c>
      <c r="IK426" s="31">
        <v>2</v>
      </c>
      <c r="IL426" s="31">
        <v>2</v>
      </c>
      <c r="IM426" s="31">
        <v>2</v>
      </c>
      <c r="IN426" s="31">
        <v>2</v>
      </c>
      <c r="IO426" s="31">
        <v>2</v>
      </c>
      <c r="IP426" s="31">
        <v>2</v>
      </c>
      <c r="IT426" s="31">
        <v>2</v>
      </c>
      <c r="IU426" s="31">
        <v>2</v>
      </c>
      <c r="IV426" s="31">
        <v>2</v>
      </c>
      <c r="IW426" s="31">
        <v>2</v>
      </c>
      <c r="IX426" s="31">
        <v>2</v>
      </c>
      <c r="IY426" s="31">
        <v>2</v>
      </c>
      <c r="IZ426" s="31">
        <v>2</v>
      </c>
      <c r="JD426" s="31">
        <v>2</v>
      </c>
      <c r="JE426" s="31">
        <v>2</v>
      </c>
      <c r="JF426" s="31">
        <v>2</v>
      </c>
      <c r="JG426" s="31">
        <v>2</v>
      </c>
      <c r="JH426" s="31">
        <v>2</v>
      </c>
      <c r="JI426" s="31">
        <v>2</v>
      </c>
      <c r="JJ426" s="31">
        <v>2</v>
      </c>
      <c r="JN426" s="31" t="s">
        <v>2264</v>
      </c>
      <c r="JQ426" s="31" t="s">
        <v>1733</v>
      </c>
      <c r="JZ426" s="31">
        <v>1</v>
      </c>
      <c r="KC426" s="31">
        <v>2</v>
      </c>
      <c r="KD426" s="31" t="s">
        <v>1733</v>
      </c>
      <c r="KE426" s="31">
        <v>33</v>
      </c>
      <c r="LA426" s="31" t="s">
        <v>1629</v>
      </c>
      <c r="LB426" s="31" t="s">
        <v>373</v>
      </c>
      <c r="LC426" s="31">
        <v>2</v>
      </c>
      <c r="LE426" s="31" t="s">
        <v>378</v>
      </c>
      <c r="LF426" s="31">
        <v>2</v>
      </c>
      <c r="LG426" s="31">
        <v>2</v>
      </c>
      <c r="LH426" s="31">
        <v>2</v>
      </c>
      <c r="LI426" s="31">
        <v>2</v>
      </c>
      <c r="LK426" s="31">
        <v>2</v>
      </c>
      <c r="LM426" s="31">
        <v>2</v>
      </c>
      <c r="LO426" s="31">
        <v>2</v>
      </c>
      <c r="LQ426" s="31">
        <v>2</v>
      </c>
      <c r="LS426" s="31">
        <v>2</v>
      </c>
      <c r="LU426" s="31">
        <v>2</v>
      </c>
      <c r="LW426" s="31">
        <v>2</v>
      </c>
      <c r="LY426" s="31">
        <v>2</v>
      </c>
      <c r="MA426" s="31">
        <v>2</v>
      </c>
      <c r="MC426" s="31">
        <v>2</v>
      </c>
      <c r="ME426" s="31">
        <v>2</v>
      </c>
      <c r="MG426" s="31">
        <v>2</v>
      </c>
      <c r="MI426" s="31">
        <v>2</v>
      </c>
      <c r="MK426" s="31">
        <v>2</v>
      </c>
      <c r="MM426" s="31">
        <v>2</v>
      </c>
      <c r="MO426" s="31">
        <v>2</v>
      </c>
      <c r="MQ426" s="31">
        <v>2</v>
      </c>
      <c r="MS426" s="31">
        <v>2</v>
      </c>
      <c r="MU426" s="31">
        <v>2</v>
      </c>
      <c r="MW426" s="31">
        <v>2</v>
      </c>
      <c r="MY426" s="31" t="s">
        <v>355</v>
      </c>
      <c r="NC426" s="31">
        <v>2</v>
      </c>
      <c r="NE426" s="31">
        <v>2</v>
      </c>
      <c r="NG426" s="31">
        <v>2</v>
      </c>
      <c r="NI426" s="31">
        <v>2</v>
      </c>
      <c r="NK426" s="31">
        <v>2</v>
      </c>
      <c r="NM426" s="31">
        <v>2</v>
      </c>
      <c r="NO426" s="31">
        <v>2</v>
      </c>
      <c r="NQ426" s="31">
        <v>2</v>
      </c>
      <c r="NS426" s="31">
        <v>2</v>
      </c>
      <c r="NU426" s="31">
        <v>2</v>
      </c>
      <c r="NW426" s="31">
        <v>2</v>
      </c>
      <c r="NY426" s="31">
        <v>2</v>
      </c>
      <c r="OA426" s="31">
        <v>2</v>
      </c>
      <c r="OC426" s="31">
        <v>2</v>
      </c>
      <c r="OE426" s="31">
        <v>2</v>
      </c>
      <c r="OG426" s="31">
        <v>2</v>
      </c>
      <c r="OI426" s="31">
        <v>2</v>
      </c>
      <c r="OK426" s="31">
        <v>2</v>
      </c>
      <c r="OM426" s="31">
        <v>2</v>
      </c>
      <c r="OO426" s="31">
        <v>2</v>
      </c>
      <c r="OQ426" s="31" t="s">
        <v>355</v>
      </c>
      <c r="OS426" s="31">
        <v>2</v>
      </c>
      <c r="OU426" s="31">
        <v>2</v>
      </c>
      <c r="OW426" s="31">
        <v>2</v>
      </c>
      <c r="OY426" s="31">
        <v>2</v>
      </c>
      <c r="PA426" s="31">
        <v>2</v>
      </c>
      <c r="PC426" s="31">
        <v>2</v>
      </c>
      <c r="PE426" s="31">
        <v>2</v>
      </c>
      <c r="PG426" s="31">
        <v>2</v>
      </c>
      <c r="PI426" s="31">
        <v>2</v>
      </c>
      <c r="PK426" s="31">
        <v>2</v>
      </c>
      <c r="PM426" s="31">
        <v>2</v>
      </c>
      <c r="PO426" s="31">
        <v>2</v>
      </c>
      <c r="PQ426" s="31">
        <v>2</v>
      </c>
      <c r="PS426" s="31">
        <v>2</v>
      </c>
      <c r="PU426" s="31">
        <v>2</v>
      </c>
      <c r="PW426" s="31">
        <v>2</v>
      </c>
      <c r="PY426" s="31">
        <v>2</v>
      </c>
      <c r="QA426" s="31">
        <v>2</v>
      </c>
      <c r="QC426" s="31">
        <v>2</v>
      </c>
      <c r="QE426" s="31">
        <v>2</v>
      </c>
      <c r="QG426" s="31">
        <v>2</v>
      </c>
      <c r="QI426" s="31" t="s">
        <v>355</v>
      </c>
      <c r="QK426" s="31">
        <v>1</v>
      </c>
      <c r="QL426" s="31">
        <v>2</v>
      </c>
      <c r="QM426" s="31">
        <v>2</v>
      </c>
      <c r="QN426" s="31">
        <v>2</v>
      </c>
      <c r="QO426" s="31">
        <v>2</v>
      </c>
      <c r="QP426" s="31">
        <v>2</v>
      </c>
      <c r="QQ426" s="31">
        <v>2</v>
      </c>
      <c r="QR426" s="31">
        <v>2</v>
      </c>
      <c r="QS426" s="31">
        <v>1</v>
      </c>
      <c r="QT426" s="31">
        <v>2</v>
      </c>
      <c r="QU426" s="31">
        <v>2</v>
      </c>
      <c r="QV426" s="31">
        <v>2</v>
      </c>
      <c r="QW426" s="31">
        <v>2</v>
      </c>
      <c r="QX426" s="31">
        <v>2</v>
      </c>
      <c r="QY426" s="31">
        <v>2</v>
      </c>
      <c r="QZ426" s="31">
        <v>2</v>
      </c>
      <c r="RA426" s="31">
        <v>2</v>
      </c>
      <c r="RB426" s="31">
        <v>2</v>
      </c>
      <c r="RC426" s="31">
        <v>2</v>
      </c>
      <c r="RD426" s="31">
        <v>2</v>
      </c>
      <c r="RE426" s="31">
        <v>2</v>
      </c>
      <c r="RF426" s="31">
        <v>2</v>
      </c>
      <c r="RG426" s="31">
        <v>2</v>
      </c>
      <c r="RH426" s="31">
        <v>2</v>
      </c>
      <c r="RI426" s="31">
        <v>2</v>
      </c>
      <c r="RJ426" s="31">
        <v>2</v>
      </c>
      <c r="RK426" s="31">
        <v>2</v>
      </c>
      <c r="RL426" s="31">
        <v>2</v>
      </c>
      <c r="RM426" s="31">
        <v>2</v>
      </c>
      <c r="RN426" s="31">
        <v>2</v>
      </c>
      <c r="RO426" s="31">
        <v>2</v>
      </c>
      <c r="RP426" s="31">
        <v>2</v>
      </c>
      <c r="RQ426" s="31">
        <v>2</v>
      </c>
      <c r="RR426" s="31">
        <v>2</v>
      </c>
      <c r="RS426" s="31">
        <v>2</v>
      </c>
      <c r="RT426" s="31" t="s">
        <v>3190</v>
      </c>
      <c r="RU426" s="31" t="s">
        <v>3190</v>
      </c>
      <c r="RX426" s="31">
        <v>1</v>
      </c>
      <c r="RY426" s="31">
        <v>1</v>
      </c>
      <c r="RZ426" s="31">
        <v>2</v>
      </c>
      <c r="SA426" s="31">
        <v>2</v>
      </c>
      <c r="SB426" s="31">
        <v>2</v>
      </c>
      <c r="SC426" s="31">
        <v>2</v>
      </c>
      <c r="SD426" s="31">
        <v>1</v>
      </c>
      <c r="SE426" s="31">
        <v>1</v>
      </c>
      <c r="SF426" s="31">
        <v>2</v>
      </c>
      <c r="SG426" s="31">
        <v>2</v>
      </c>
      <c r="SH426" s="31">
        <v>2</v>
      </c>
      <c r="SI426" s="31">
        <v>2</v>
      </c>
      <c r="SJ426" s="31">
        <v>2</v>
      </c>
      <c r="SK426" s="31">
        <v>2</v>
      </c>
      <c r="SL426" s="31">
        <v>2</v>
      </c>
      <c r="SM426" s="31" t="s">
        <v>1430</v>
      </c>
      <c r="SO426" s="31">
        <v>2</v>
      </c>
      <c r="SP426" s="31">
        <v>2</v>
      </c>
      <c r="SQ426" s="31">
        <v>2</v>
      </c>
      <c r="SR426" s="31">
        <v>1</v>
      </c>
      <c r="SS426" s="31">
        <v>2</v>
      </c>
      <c r="ST426" s="31">
        <v>2</v>
      </c>
      <c r="SU426" s="31">
        <v>1</v>
      </c>
      <c r="SV426" s="31">
        <v>1</v>
      </c>
      <c r="SW426" s="31" t="s">
        <v>1430</v>
      </c>
      <c r="SX426" s="31">
        <v>6</v>
      </c>
      <c r="SZ426" s="31">
        <v>2</v>
      </c>
      <c r="TA426" s="31">
        <v>2</v>
      </c>
      <c r="TB426" s="31">
        <v>2</v>
      </c>
      <c r="TC426" s="31">
        <v>1</v>
      </c>
      <c r="TD426" s="31">
        <v>2</v>
      </c>
      <c r="TE426" s="31">
        <v>2</v>
      </c>
      <c r="TF426" s="31">
        <v>2</v>
      </c>
      <c r="TG426" s="31">
        <v>1</v>
      </c>
      <c r="TH426" s="31" t="s">
        <v>1430</v>
      </c>
      <c r="TJ426" s="31" t="s">
        <v>3145</v>
      </c>
      <c r="TK426" s="31" t="s">
        <v>3145</v>
      </c>
      <c r="TL426" s="31" t="s">
        <v>2917</v>
      </c>
      <c r="TQ426" s="31">
        <v>12</v>
      </c>
      <c r="TS426" s="31">
        <v>2</v>
      </c>
      <c r="TT426" s="31">
        <v>2</v>
      </c>
      <c r="TU426" s="31">
        <v>2</v>
      </c>
      <c r="TV426" s="31">
        <v>2</v>
      </c>
      <c r="TW426" s="31">
        <v>2</v>
      </c>
      <c r="TX426" s="31">
        <v>2</v>
      </c>
      <c r="TY426" s="31">
        <v>2</v>
      </c>
      <c r="TZ426" s="31">
        <v>2</v>
      </c>
      <c r="UA426" s="31">
        <v>1</v>
      </c>
    </row>
    <row r="427" spans="1:547" s="31" customFormat="1" ht="13.5" customHeight="1">
      <c r="A427" s="31">
        <f t="shared" si="6"/>
        <v>425</v>
      </c>
      <c r="B427" s="31">
        <v>426</v>
      </c>
      <c r="C427" s="31">
        <v>22</v>
      </c>
      <c r="D427" s="31" t="s">
        <v>3124</v>
      </c>
      <c r="E427" s="31" t="s">
        <v>3191</v>
      </c>
      <c r="H427" s="31">
        <v>42383</v>
      </c>
      <c r="I427" s="31">
        <v>28086</v>
      </c>
      <c r="J427" s="31">
        <v>2</v>
      </c>
      <c r="K427" s="31">
        <v>1</v>
      </c>
      <c r="L427" s="31">
        <v>4</v>
      </c>
      <c r="M427" s="31">
        <v>2</v>
      </c>
      <c r="N427" s="31">
        <v>1</v>
      </c>
      <c r="O427" s="31">
        <v>1</v>
      </c>
      <c r="P427" s="31">
        <v>1</v>
      </c>
      <c r="Q427" s="31">
        <v>1</v>
      </c>
      <c r="R427" s="31">
        <v>42036</v>
      </c>
      <c r="S427" s="31">
        <v>42064</v>
      </c>
      <c r="T427" s="31">
        <v>42370</v>
      </c>
      <c r="W427" s="31">
        <v>1</v>
      </c>
      <c r="X427" s="31">
        <v>2</v>
      </c>
      <c r="Y427" s="31">
        <v>2</v>
      </c>
      <c r="Z427" s="31">
        <v>2</v>
      </c>
      <c r="AA427" s="31">
        <v>2</v>
      </c>
      <c r="AB427" s="31">
        <v>2</v>
      </c>
      <c r="AC427" s="31">
        <v>2</v>
      </c>
      <c r="AD427" s="31">
        <v>2</v>
      </c>
      <c r="AE427" s="31">
        <v>2</v>
      </c>
      <c r="AF427" s="31">
        <v>3</v>
      </c>
      <c r="AG427" s="31">
        <v>1</v>
      </c>
      <c r="AH427" s="31">
        <v>2</v>
      </c>
      <c r="AI427" s="31">
        <v>6</v>
      </c>
      <c r="AJ427" s="31">
        <v>2</v>
      </c>
      <c r="AK427" s="31">
        <v>4</v>
      </c>
      <c r="AL427" s="31">
        <v>2</v>
      </c>
      <c r="AM427" s="31">
        <v>1</v>
      </c>
      <c r="AN427" s="31">
        <v>2</v>
      </c>
      <c r="AO427" s="31">
        <v>2</v>
      </c>
      <c r="AP427" s="31">
        <v>1</v>
      </c>
      <c r="AQ427" s="31">
        <v>2</v>
      </c>
      <c r="AR427" s="31">
        <v>2</v>
      </c>
      <c r="AS427" s="31">
        <v>2</v>
      </c>
      <c r="AT427" s="31">
        <v>2</v>
      </c>
      <c r="AU427" s="31">
        <v>2</v>
      </c>
      <c r="AV427" s="31">
        <v>1</v>
      </c>
      <c r="AW427" s="31">
        <v>1</v>
      </c>
      <c r="AX427" s="31">
        <v>2</v>
      </c>
      <c r="AY427" s="31">
        <v>1</v>
      </c>
      <c r="AZ427" s="31">
        <v>1</v>
      </c>
      <c r="BA427" s="31">
        <v>1</v>
      </c>
      <c r="BB427" s="31">
        <v>2</v>
      </c>
      <c r="BC427" s="31">
        <v>1</v>
      </c>
      <c r="BD427" s="31">
        <v>1</v>
      </c>
      <c r="BE427" s="31">
        <v>1</v>
      </c>
      <c r="BF427" s="31">
        <v>2</v>
      </c>
      <c r="BG427" s="31">
        <v>1</v>
      </c>
      <c r="BH427" s="31">
        <v>2</v>
      </c>
      <c r="BI427" s="31">
        <v>2</v>
      </c>
      <c r="BJ427" s="31">
        <v>2</v>
      </c>
      <c r="BK427" s="31">
        <v>2</v>
      </c>
      <c r="BL427" s="31">
        <v>2</v>
      </c>
      <c r="BM427" s="31">
        <v>2</v>
      </c>
      <c r="BN427" s="31">
        <v>2</v>
      </c>
      <c r="BO427" s="31">
        <v>2</v>
      </c>
      <c r="BP427" s="31">
        <v>2</v>
      </c>
      <c r="BQ427" s="31">
        <v>1</v>
      </c>
      <c r="BT427" s="31">
        <v>2</v>
      </c>
      <c r="BU427" s="31">
        <v>2</v>
      </c>
      <c r="BV427" s="31">
        <v>2</v>
      </c>
      <c r="BW427" s="31">
        <v>2</v>
      </c>
      <c r="BX427" s="31">
        <v>2</v>
      </c>
      <c r="BY427" s="31">
        <v>1</v>
      </c>
      <c r="BZ427" s="31">
        <v>2</v>
      </c>
      <c r="CA427" s="31">
        <v>2</v>
      </c>
      <c r="CB427" s="31">
        <v>2</v>
      </c>
      <c r="CC427" s="31">
        <v>2</v>
      </c>
      <c r="CD427" s="31">
        <v>1</v>
      </c>
      <c r="CH427" s="31">
        <v>1</v>
      </c>
      <c r="CM427" s="31">
        <v>6</v>
      </c>
      <c r="CN427" s="31">
        <v>7</v>
      </c>
      <c r="CO427" s="31">
        <v>12</v>
      </c>
      <c r="CP427" s="31">
        <v>14</v>
      </c>
      <c r="DA427" s="31">
        <v>2</v>
      </c>
      <c r="DF427" s="31">
        <v>4</v>
      </c>
      <c r="DG427" s="31">
        <v>4</v>
      </c>
      <c r="DH427" s="31">
        <v>4</v>
      </c>
      <c r="DI427" s="31">
        <v>2</v>
      </c>
      <c r="DJ427" s="31">
        <v>1</v>
      </c>
      <c r="DK427" s="31">
        <v>2</v>
      </c>
      <c r="DL427" s="31">
        <v>4</v>
      </c>
      <c r="DM427" s="31">
        <v>3</v>
      </c>
      <c r="DN427" s="31">
        <v>2</v>
      </c>
      <c r="DO427" s="31">
        <v>4</v>
      </c>
      <c r="DP427" s="31">
        <v>4</v>
      </c>
      <c r="DQ427" s="31">
        <v>4</v>
      </c>
      <c r="DR427" s="31">
        <v>38</v>
      </c>
      <c r="DS427" s="31">
        <v>0.87716138328530202</v>
      </c>
      <c r="DT427" s="31">
        <v>120</v>
      </c>
      <c r="DU427" s="31">
        <v>39</v>
      </c>
      <c r="DV427" s="31">
        <v>308</v>
      </c>
      <c r="DW427" s="31" t="s">
        <v>2136</v>
      </c>
      <c r="DX427" s="31">
        <v>4.3</v>
      </c>
      <c r="DY427" s="31">
        <v>4.0199999999999898</v>
      </c>
      <c r="DZ427" s="31">
        <v>4.76</v>
      </c>
      <c r="EA427" s="31" t="s">
        <v>2191</v>
      </c>
      <c r="EB427" s="31">
        <v>0.77</v>
      </c>
      <c r="EE427" s="31" t="s">
        <v>2123</v>
      </c>
      <c r="EF427" s="31">
        <v>166</v>
      </c>
      <c r="EG427" s="31">
        <v>120</v>
      </c>
      <c r="EH427" s="31">
        <v>200</v>
      </c>
      <c r="EI427" s="31" t="s">
        <v>2123</v>
      </c>
      <c r="EJ427" s="31">
        <v>42</v>
      </c>
      <c r="EN427" s="31">
        <v>105</v>
      </c>
      <c r="EQ427" s="31" t="s">
        <v>2123</v>
      </c>
      <c r="ER427" s="31">
        <v>93</v>
      </c>
      <c r="EU427" s="31" t="s">
        <v>2123</v>
      </c>
      <c r="EW427" s="31">
        <v>2</v>
      </c>
      <c r="EX427" s="31">
        <v>2</v>
      </c>
      <c r="EY427" s="31">
        <v>2</v>
      </c>
      <c r="EZ427" s="31">
        <v>1</v>
      </c>
      <c r="FA427" s="31">
        <v>1</v>
      </c>
      <c r="FK427" s="31">
        <v>2</v>
      </c>
      <c r="FL427" s="31">
        <v>2</v>
      </c>
      <c r="FM427" s="31">
        <v>2</v>
      </c>
      <c r="FN427" s="31">
        <v>2</v>
      </c>
      <c r="FO427" s="31">
        <v>2</v>
      </c>
      <c r="FP427" s="31">
        <v>2</v>
      </c>
      <c r="FQ427" s="31">
        <v>2</v>
      </c>
      <c r="FR427" s="31">
        <v>2</v>
      </c>
      <c r="FS427" s="31">
        <v>4</v>
      </c>
      <c r="FT427" s="31">
        <v>2</v>
      </c>
      <c r="FU427" s="31">
        <v>2</v>
      </c>
      <c r="FV427" s="31">
        <v>2</v>
      </c>
      <c r="FW427" s="31">
        <v>1</v>
      </c>
      <c r="FX427" s="31">
        <v>1</v>
      </c>
      <c r="FY427" s="31">
        <v>2</v>
      </c>
      <c r="GA427" s="31">
        <v>2</v>
      </c>
      <c r="GB427" s="31">
        <v>2</v>
      </c>
      <c r="GC427" s="31">
        <v>2</v>
      </c>
      <c r="GE427" s="31">
        <v>2</v>
      </c>
      <c r="GH427" s="31">
        <v>2</v>
      </c>
      <c r="GJ427" s="31">
        <v>2</v>
      </c>
      <c r="GL427" s="31">
        <v>1</v>
      </c>
      <c r="GM427" s="31">
        <v>42217</v>
      </c>
      <c r="GO427" s="31">
        <v>2</v>
      </c>
      <c r="GQ427" s="31">
        <v>2</v>
      </c>
      <c r="GS427" s="31">
        <v>2</v>
      </c>
      <c r="GU427" s="31">
        <v>2</v>
      </c>
      <c r="GW427" s="31">
        <v>2</v>
      </c>
      <c r="HM427" s="31">
        <v>2</v>
      </c>
      <c r="HP427" s="31">
        <v>2</v>
      </c>
      <c r="HQ427" s="31">
        <v>2</v>
      </c>
      <c r="HR427" s="31">
        <v>2</v>
      </c>
      <c r="HS427" s="31">
        <v>2</v>
      </c>
      <c r="HT427" s="31">
        <v>2</v>
      </c>
      <c r="HU427" s="31">
        <v>2</v>
      </c>
      <c r="HV427" s="31">
        <v>2</v>
      </c>
      <c r="HZ427" s="31">
        <v>2</v>
      </c>
      <c r="IA427" s="31">
        <v>2</v>
      </c>
      <c r="IB427" s="31">
        <v>2</v>
      </c>
      <c r="IC427" s="31">
        <v>2</v>
      </c>
      <c r="ID427" s="31">
        <v>2</v>
      </c>
      <c r="IE427" s="31">
        <v>2</v>
      </c>
      <c r="IF427" s="31">
        <v>2</v>
      </c>
      <c r="IJ427" s="31">
        <v>2</v>
      </c>
      <c r="IK427" s="31">
        <v>2</v>
      </c>
      <c r="IL427" s="31">
        <v>2</v>
      </c>
      <c r="IM427" s="31">
        <v>2</v>
      </c>
      <c r="IN427" s="31">
        <v>2</v>
      </c>
      <c r="IO427" s="31">
        <v>2</v>
      </c>
      <c r="IP427" s="31">
        <v>2</v>
      </c>
      <c r="IT427" s="31">
        <v>2</v>
      </c>
      <c r="IU427" s="31">
        <v>2</v>
      </c>
      <c r="IV427" s="31">
        <v>2</v>
      </c>
      <c r="IW427" s="31">
        <v>2</v>
      </c>
      <c r="IX427" s="31">
        <v>2</v>
      </c>
      <c r="IY427" s="31">
        <v>2</v>
      </c>
      <c r="IZ427" s="31">
        <v>2</v>
      </c>
      <c r="JD427" s="31">
        <v>2</v>
      </c>
      <c r="JE427" s="31">
        <v>2</v>
      </c>
      <c r="JF427" s="31">
        <v>2</v>
      </c>
      <c r="JG427" s="31">
        <v>2</v>
      </c>
      <c r="JH427" s="31">
        <v>2</v>
      </c>
      <c r="JI427" s="31">
        <v>2</v>
      </c>
      <c r="JJ427" s="31">
        <v>2</v>
      </c>
      <c r="JZ427" s="31">
        <v>1</v>
      </c>
      <c r="KC427" s="31">
        <v>1</v>
      </c>
      <c r="LA427" s="31" t="s">
        <v>373</v>
      </c>
      <c r="LB427" s="31" t="s">
        <v>378</v>
      </c>
      <c r="LC427" s="31">
        <v>2</v>
      </c>
      <c r="LE427" s="31" t="s">
        <v>1729</v>
      </c>
      <c r="LF427" s="31">
        <v>2</v>
      </c>
      <c r="LG427" s="31">
        <v>2</v>
      </c>
      <c r="LH427" s="31">
        <v>2</v>
      </c>
      <c r="LI427" s="31">
        <v>2</v>
      </c>
      <c r="LK427" s="31">
        <v>2</v>
      </c>
      <c r="LM427" s="31">
        <v>2</v>
      </c>
      <c r="LO427" s="31">
        <v>2</v>
      </c>
      <c r="LQ427" s="31">
        <v>2</v>
      </c>
      <c r="LS427" s="31">
        <v>2</v>
      </c>
      <c r="LU427" s="31">
        <v>2</v>
      </c>
      <c r="LW427" s="31">
        <v>2</v>
      </c>
      <c r="LY427" s="31">
        <v>2</v>
      </c>
      <c r="MA427" s="31">
        <v>2</v>
      </c>
      <c r="MC427" s="31">
        <v>2</v>
      </c>
      <c r="ME427" s="31">
        <v>2</v>
      </c>
      <c r="MG427" s="31">
        <v>2</v>
      </c>
      <c r="MI427" s="31">
        <v>2</v>
      </c>
      <c r="MK427" s="31">
        <v>2</v>
      </c>
      <c r="MM427" s="31">
        <v>2</v>
      </c>
      <c r="MO427" s="31">
        <v>2</v>
      </c>
      <c r="MQ427" s="31">
        <v>2</v>
      </c>
      <c r="MS427" s="31">
        <v>2</v>
      </c>
      <c r="MU427" s="31">
        <v>2</v>
      </c>
      <c r="MW427" s="31">
        <v>2</v>
      </c>
      <c r="MY427" s="31" t="s">
        <v>355</v>
      </c>
      <c r="NC427" s="31">
        <v>2</v>
      </c>
      <c r="NE427" s="31">
        <v>2</v>
      </c>
      <c r="NG427" s="31">
        <v>2</v>
      </c>
      <c r="NI427" s="31">
        <v>2</v>
      </c>
      <c r="NK427" s="31">
        <v>2</v>
      </c>
      <c r="NM427" s="31">
        <v>2</v>
      </c>
      <c r="NO427" s="31">
        <v>2</v>
      </c>
      <c r="NQ427" s="31">
        <v>2</v>
      </c>
      <c r="NS427" s="31">
        <v>2</v>
      </c>
      <c r="NU427" s="31">
        <v>2</v>
      </c>
      <c r="NW427" s="31">
        <v>2</v>
      </c>
      <c r="NY427" s="31">
        <v>2</v>
      </c>
      <c r="OA427" s="31">
        <v>2</v>
      </c>
      <c r="OC427" s="31">
        <v>2</v>
      </c>
      <c r="OE427" s="31">
        <v>2</v>
      </c>
      <c r="OG427" s="31">
        <v>2</v>
      </c>
      <c r="OI427" s="31">
        <v>2</v>
      </c>
      <c r="OK427" s="31">
        <v>2</v>
      </c>
      <c r="OM427" s="31">
        <v>2</v>
      </c>
      <c r="OO427" s="31">
        <v>2</v>
      </c>
      <c r="OQ427" s="31" t="s">
        <v>355</v>
      </c>
      <c r="OS427" s="31">
        <v>2</v>
      </c>
      <c r="OU427" s="31">
        <v>2</v>
      </c>
      <c r="OW427" s="31">
        <v>2</v>
      </c>
      <c r="OY427" s="31">
        <v>2</v>
      </c>
      <c r="PA427" s="31">
        <v>2</v>
      </c>
      <c r="PC427" s="31">
        <v>2</v>
      </c>
      <c r="PE427" s="31">
        <v>2</v>
      </c>
      <c r="PG427" s="31">
        <v>2</v>
      </c>
      <c r="PI427" s="31">
        <v>2</v>
      </c>
      <c r="PK427" s="31">
        <v>2</v>
      </c>
      <c r="PM427" s="31">
        <v>2</v>
      </c>
      <c r="PO427" s="31">
        <v>2</v>
      </c>
      <c r="PQ427" s="31">
        <v>2</v>
      </c>
      <c r="PS427" s="31">
        <v>2</v>
      </c>
      <c r="PU427" s="31">
        <v>2</v>
      </c>
      <c r="PW427" s="31">
        <v>2</v>
      </c>
      <c r="PY427" s="31">
        <v>2</v>
      </c>
      <c r="QA427" s="31">
        <v>2</v>
      </c>
      <c r="QC427" s="31">
        <v>2</v>
      </c>
      <c r="QE427" s="31">
        <v>2</v>
      </c>
      <c r="QG427" s="31">
        <v>2</v>
      </c>
      <c r="QI427" s="31" t="s">
        <v>355</v>
      </c>
      <c r="QK427" s="31">
        <v>1</v>
      </c>
      <c r="QL427" s="31">
        <v>2</v>
      </c>
      <c r="QM427" s="31">
        <v>2</v>
      </c>
      <c r="QN427" s="31">
        <v>2</v>
      </c>
      <c r="QO427" s="31">
        <v>2</v>
      </c>
      <c r="QP427" s="31">
        <v>2</v>
      </c>
      <c r="QQ427" s="31">
        <v>2</v>
      </c>
      <c r="QR427" s="31">
        <v>2</v>
      </c>
      <c r="QS427" s="31">
        <v>2</v>
      </c>
      <c r="QT427" s="31">
        <v>2</v>
      </c>
      <c r="QU427" s="31">
        <v>2</v>
      </c>
      <c r="QV427" s="31">
        <v>2</v>
      </c>
      <c r="QW427" s="31">
        <v>2</v>
      </c>
      <c r="QX427" s="31">
        <v>2</v>
      </c>
      <c r="QY427" s="31">
        <v>2</v>
      </c>
      <c r="QZ427" s="31">
        <v>2</v>
      </c>
      <c r="RA427" s="31">
        <v>2</v>
      </c>
      <c r="RB427" s="31">
        <v>2</v>
      </c>
      <c r="RC427" s="31">
        <v>2</v>
      </c>
      <c r="RD427" s="31">
        <v>2</v>
      </c>
      <c r="RE427" s="31">
        <v>2</v>
      </c>
      <c r="RF427" s="31">
        <v>2</v>
      </c>
      <c r="RG427" s="31">
        <v>2</v>
      </c>
      <c r="RH427" s="31">
        <v>2</v>
      </c>
      <c r="RI427" s="31">
        <v>2</v>
      </c>
      <c r="RJ427" s="31">
        <v>2</v>
      </c>
      <c r="RK427" s="31">
        <v>2</v>
      </c>
      <c r="RL427" s="31">
        <v>2</v>
      </c>
      <c r="RM427" s="31">
        <v>2</v>
      </c>
      <c r="RN427" s="31">
        <v>2</v>
      </c>
      <c r="RO427" s="31">
        <v>2</v>
      </c>
      <c r="RP427" s="31">
        <v>2</v>
      </c>
      <c r="RQ427" s="31">
        <v>2</v>
      </c>
      <c r="RR427" s="31">
        <v>2</v>
      </c>
      <c r="RS427" s="31">
        <v>2</v>
      </c>
      <c r="RT427" s="31" t="s">
        <v>3192</v>
      </c>
      <c r="RU427" s="31" t="s">
        <v>3192</v>
      </c>
      <c r="RV427" s="31" t="s">
        <v>3192</v>
      </c>
      <c r="RW427" s="31" t="s">
        <v>3192</v>
      </c>
      <c r="RX427" s="31">
        <v>1</v>
      </c>
      <c r="RY427" s="31">
        <v>1</v>
      </c>
      <c r="RZ427" s="31">
        <v>2</v>
      </c>
      <c r="SA427" s="31">
        <v>1</v>
      </c>
      <c r="SB427" s="31">
        <v>2</v>
      </c>
      <c r="SC427" s="31">
        <v>2</v>
      </c>
      <c r="SD427" s="31">
        <v>1</v>
      </c>
      <c r="SE427" s="31">
        <v>1</v>
      </c>
      <c r="SF427" s="31">
        <v>2</v>
      </c>
      <c r="SG427" s="31">
        <v>1</v>
      </c>
      <c r="SH427" s="31">
        <v>2</v>
      </c>
      <c r="SI427" s="31">
        <v>2</v>
      </c>
      <c r="SJ427" s="31">
        <v>2</v>
      </c>
      <c r="SK427" s="31">
        <v>2</v>
      </c>
      <c r="SL427" s="31">
        <v>2</v>
      </c>
      <c r="SM427" s="31" t="s">
        <v>1430</v>
      </c>
      <c r="SO427" s="31">
        <v>2</v>
      </c>
      <c r="SP427" s="31">
        <v>2</v>
      </c>
      <c r="SQ427" s="31">
        <v>2</v>
      </c>
      <c r="SR427" s="31">
        <v>1</v>
      </c>
      <c r="SS427" s="31">
        <v>2</v>
      </c>
      <c r="ST427" s="31">
        <v>2</v>
      </c>
      <c r="SU427" s="31">
        <v>2</v>
      </c>
      <c r="SV427" s="31">
        <v>1</v>
      </c>
      <c r="SW427" s="31" t="s">
        <v>1430</v>
      </c>
      <c r="SX427" s="31">
        <v>3</v>
      </c>
      <c r="SZ427" s="31">
        <v>2</v>
      </c>
      <c r="TA427" s="31">
        <v>2</v>
      </c>
      <c r="TB427" s="31">
        <v>2</v>
      </c>
      <c r="TC427" s="31">
        <v>2</v>
      </c>
      <c r="TD427" s="31">
        <v>2</v>
      </c>
      <c r="TE427" s="31">
        <v>2</v>
      </c>
      <c r="TF427" s="31">
        <v>2</v>
      </c>
      <c r="TG427" s="31">
        <v>1</v>
      </c>
      <c r="TH427" s="31" t="s">
        <v>1430</v>
      </c>
      <c r="TJ427" s="31" t="s">
        <v>3145</v>
      </c>
      <c r="TK427" s="31" t="s">
        <v>3145</v>
      </c>
      <c r="TL427" s="31" t="s">
        <v>2917</v>
      </c>
      <c r="TQ427" s="31">
        <v>9</v>
      </c>
      <c r="TS427" s="31">
        <v>2</v>
      </c>
      <c r="TT427" s="31">
        <v>2</v>
      </c>
      <c r="TU427" s="31">
        <v>2</v>
      </c>
      <c r="TV427" s="31">
        <v>1</v>
      </c>
      <c r="TW427" s="31">
        <v>2</v>
      </c>
      <c r="TX427" s="31">
        <v>2</v>
      </c>
      <c r="TY427" s="31">
        <v>2</v>
      </c>
      <c r="TZ427" s="31">
        <v>1</v>
      </c>
      <c r="UA427" s="31">
        <v>1</v>
      </c>
    </row>
    <row r="428" spans="1:547" s="31" customFormat="1" ht="13.5" customHeight="1">
      <c r="A428" s="31">
        <f t="shared" si="6"/>
        <v>426</v>
      </c>
      <c r="B428" s="31">
        <v>427</v>
      </c>
      <c r="C428" s="31">
        <v>23</v>
      </c>
      <c r="D428" s="31" t="s">
        <v>3124</v>
      </c>
      <c r="E428" s="31" t="s">
        <v>3193</v>
      </c>
      <c r="F428" s="31">
        <v>1</v>
      </c>
      <c r="G428" s="31" t="s">
        <v>3194</v>
      </c>
      <c r="H428" s="31">
        <v>42382</v>
      </c>
      <c r="I428" s="31">
        <v>20090</v>
      </c>
      <c r="J428" s="31">
        <v>2</v>
      </c>
      <c r="K428" s="31">
        <v>1</v>
      </c>
      <c r="L428" s="31">
        <v>1</v>
      </c>
      <c r="M428" s="31">
        <v>1</v>
      </c>
      <c r="N428" s="31">
        <v>1</v>
      </c>
      <c r="O428" s="31">
        <v>1</v>
      </c>
      <c r="P428" s="31">
        <v>1</v>
      </c>
      <c r="Q428" s="31">
        <v>1</v>
      </c>
      <c r="R428" s="31">
        <v>41640</v>
      </c>
      <c r="S428" s="31">
        <v>41671</v>
      </c>
      <c r="T428" s="31">
        <v>42186</v>
      </c>
      <c r="W428" s="31">
        <v>1</v>
      </c>
      <c r="X428" s="31">
        <v>2</v>
      </c>
      <c r="Y428" s="31">
        <v>2</v>
      </c>
      <c r="Z428" s="31">
        <v>2</v>
      </c>
      <c r="AA428" s="31">
        <v>2</v>
      </c>
      <c r="AB428" s="31">
        <v>2</v>
      </c>
      <c r="AC428" s="31">
        <v>2</v>
      </c>
      <c r="AD428" s="31">
        <v>3</v>
      </c>
      <c r="AE428" s="31">
        <v>3</v>
      </c>
      <c r="AF428" s="31">
        <v>3</v>
      </c>
      <c r="AG428" s="31">
        <v>3</v>
      </c>
      <c r="AH428" s="31">
        <v>2</v>
      </c>
      <c r="AI428" s="31">
        <v>6</v>
      </c>
      <c r="AJ428" s="31">
        <v>2</v>
      </c>
      <c r="AK428" s="31">
        <v>4</v>
      </c>
      <c r="AL428" s="31">
        <v>2</v>
      </c>
      <c r="AM428" s="31">
        <v>1</v>
      </c>
      <c r="AN428" s="31">
        <v>2</v>
      </c>
      <c r="AO428" s="31">
        <v>2</v>
      </c>
      <c r="AP428" s="31">
        <v>1</v>
      </c>
      <c r="AQ428" s="31">
        <v>2</v>
      </c>
      <c r="AR428" s="31">
        <v>2</v>
      </c>
      <c r="AS428" s="31">
        <v>2</v>
      </c>
      <c r="AT428" s="31">
        <v>2</v>
      </c>
      <c r="AU428" s="31">
        <v>2</v>
      </c>
      <c r="AV428" s="31">
        <v>1</v>
      </c>
      <c r="AW428" s="31">
        <v>2</v>
      </c>
      <c r="AX428" s="31">
        <v>2</v>
      </c>
      <c r="AY428" s="31">
        <v>2</v>
      </c>
      <c r="AZ428" s="31">
        <v>1</v>
      </c>
      <c r="BA428" s="31">
        <v>1</v>
      </c>
      <c r="BB428" s="31">
        <v>2</v>
      </c>
      <c r="BC428" s="31">
        <v>1</v>
      </c>
      <c r="BD428" s="31">
        <v>1</v>
      </c>
      <c r="BE428" s="31">
        <v>1</v>
      </c>
      <c r="BF428" s="31">
        <v>1</v>
      </c>
      <c r="BG428" s="31">
        <v>1</v>
      </c>
      <c r="BH428" s="31">
        <v>1</v>
      </c>
      <c r="BI428" s="31">
        <v>2</v>
      </c>
      <c r="BJ428" s="31">
        <v>2</v>
      </c>
      <c r="BK428" s="31">
        <v>2</v>
      </c>
      <c r="BL428" s="31">
        <v>2</v>
      </c>
      <c r="BM428" s="31">
        <v>2</v>
      </c>
      <c r="BN428" s="31">
        <v>2</v>
      </c>
      <c r="BO428" s="31">
        <v>2</v>
      </c>
      <c r="BP428" s="31">
        <v>2</v>
      </c>
      <c r="BQ428" s="31">
        <v>4</v>
      </c>
      <c r="BT428" s="31">
        <v>1</v>
      </c>
      <c r="BU428" s="31">
        <v>2</v>
      </c>
      <c r="BV428" s="31">
        <v>2</v>
      </c>
      <c r="BW428" s="31">
        <v>2</v>
      </c>
      <c r="BX428" s="31">
        <v>2</v>
      </c>
      <c r="BY428" s="31">
        <v>1</v>
      </c>
      <c r="BZ428" s="31">
        <v>2</v>
      </c>
      <c r="CA428" s="31">
        <v>2</v>
      </c>
      <c r="CB428" s="31">
        <v>2</v>
      </c>
      <c r="CC428" s="31">
        <v>2</v>
      </c>
      <c r="CD428" s="31">
        <v>2</v>
      </c>
      <c r="CH428" s="31">
        <v>1</v>
      </c>
      <c r="CM428" s="31">
        <v>26</v>
      </c>
      <c r="CN428" s="31">
        <v>17</v>
      </c>
      <c r="CO428" s="31">
        <v>5</v>
      </c>
      <c r="CP428" s="31">
        <v>11</v>
      </c>
      <c r="DA428" s="31">
        <v>4</v>
      </c>
      <c r="DB428" s="31">
        <v>2</v>
      </c>
      <c r="DC428" s="31">
        <v>3</v>
      </c>
      <c r="DF428" s="31">
        <v>4</v>
      </c>
      <c r="DG428" s="31">
        <v>4</v>
      </c>
      <c r="DH428" s="31">
        <v>4</v>
      </c>
      <c r="DI428" s="31">
        <v>4</v>
      </c>
      <c r="DJ428" s="31">
        <v>1</v>
      </c>
      <c r="DK428" s="31">
        <v>1</v>
      </c>
      <c r="DL428" s="31">
        <v>3</v>
      </c>
      <c r="DM428" s="31">
        <v>3</v>
      </c>
      <c r="DN428" s="31">
        <v>3</v>
      </c>
      <c r="DO428" s="31">
        <v>4</v>
      </c>
      <c r="DP428" s="31">
        <v>4</v>
      </c>
      <c r="DQ428" s="31">
        <v>4</v>
      </c>
      <c r="DR428" s="31">
        <v>39</v>
      </c>
      <c r="DS428" s="31">
        <v>0.36918800539083502</v>
      </c>
      <c r="DT428" s="31">
        <v>375</v>
      </c>
      <c r="EW428" s="31">
        <v>2</v>
      </c>
      <c r="EX428" s="31">
        <v>2</v>
      </c>
      <c r="EY428" s="31">
        <v>2</v>
      </c>
      <c r="EZ428" s="31">
        <v>1</v>
      </c>
      <c r="FK428" s="31">
        <v>2</v>
      </c>
      <c r="FL428" s="31">
        <v>2</v>
      </c>
      <c r="FM428" s="31">
        <v>2</v>
      </c>
      <c r="FN428" s="31">
        <v>2</v>
      </c>
      <c r="FO428" s="31">
        <v>2</v>
      </c>
      <c r="FP428" s="31">
        <v>2</v>
      </c>
      <c r="FQ428" s="31">
        <v>2</v>
      </c>
      <c r="FR428" s="31">
        <v>2</v>
      </c>
      <c r="FS428" s="31">
        <v>4</v>
      </c>
      <c r="FT428" s="31">
        <v>2</v>
      </c>
      <c r="FU428" s="31">
        <v>2</v>
      </c>
      <c r="FV428" s="31">
        <v>2</v>
      </c>
      <c r="FW428" s="31">
        <v>1</v>
      </c>
      <c r="FX428" s="31">
        <v>1</v>
      </c>
      <c r="FY428" s="31">
        <v>2</v>
      </c>
      <c r="GA428" s="31">
        <v>2</v>
      </c>
      <c r="GB428" s="31">
        <v>2</v>
      </c>
      <c r="GC428" s="31">
        <v>1</v>
      </c>
      <c r="GD428" s="31">
        <v>1971</v>
      </c>
      <c r="GE428" s="31">
        <v>2</v>
      </c>
      <c r="GG428" s="31">
        <v>0.5</v>
      </c>
      <c r="GH428" s="31">
        <v>2</v>
      </c>
      <c r="GJ428" s="31">
        <v>2</v>
      </c>
      <c r="GL428" s="31">
        <v>1</v>
      </c>
      <c r="GM428" s="31">
        <v>42186</v>
      </c>
      <c r="GO428" s="31">
        <v>2</v>
      </c>
      <c r="GQ428" s="31">
        <v>2</v>
      </c>
      <c r="GS428" s="31">
        <v>2</v>
      </c>
      <c r="GU428" s="31">
        <v>2</v>
      </c>
      <c r="GW428" s="31">
        <v>2</v>
      </c>
      <c r="HM428" s="31">
        <v>2</v>
      </c>
      <c r="HP428" s="31">
        <v>2</v>
      </c>
      <c r="HQ428" s="31">
        <v>2</v>
      </c>
      <c r="HR428" s="31">
        <v>2</v>
      </c>
      <c r="HS428" s="31">
        <v>2</v>
      </c>
      <c r="HT428" s="31">
        <v>2</v>
      </c>
      <c r="HU428" s="31">
        <v>2</v>
      </c>
      <c r="HV428" s="31">
        <v>2</v>
      </c>
      <c r="HZ428" s="31">
        <v>2</v>
      </c>
      <c r="IA428" s="31">
        <v>2</v>
      </c>
      <c r="IB428" s="31">
        <v>2</v>
      </c>
      <c r="IC428" s="31">
        <v>2</v>
      </c>
      <c r="ID428" s="31">
        <v>2</v>
      </c>
      <c r="IE428" s="31">
        <v>2</v>
      </c>
      <c r="IF428" s="31">
        <v>2</v>
      </c>
      <c r="IJ428" s="31">
        <v>2</v>
      </c>
      <c r="IK428" s="31">
        <v>2</v>
      </c>
      <c r="IL428" s="31">
        <v>2</v>
      </c>
      <c r="IM428" s="31">
        <v>2</v>
      </c>
      <c r="IN428" s="31">
        <v>2</v>
      </c>
      <c r="IO428" s="31">
        <v>2</v>
      </c>
      <c r="IP428" s="31">
        <v>2</v>
      </c>
      <c r="IT428" s="31">
        <v>2</v>
      </c>
      <c r="IU428" s="31">
        <v>2</v>
      </c>
      <c r="IV428" s="31">
        <v>2</v>
      </c>
      <c r="IW428" s="31">
        <v>2</v>
      </c>
      <c r="IX428" s="31">
        <v>2</v>
      </c>
      <c r="IY428" s="31">
        <v>2</v>
      </c>
      <c r="IZ428" s="31">
        <v>2</v>
      </c>
      <c r="JD428" s="31">
        <v>2</v>
      </c>
      <c r="JE428" s="31">
        <v>2</v>
      </c>
      <c r="JF428" s="31">
        <v>2</v>
      </c>
      <c r="JG428" s="31">
        <v>2</v>
      </c>
      <c r="JH428" s="31">
        <v>2</v>
      </c>
      <c r="JI428" s="31">
        <v>2</v>
      </c>
      <c r="JJ428" s="31">
        <v>2</v>
      </c>
      <c r="JQ428" s="31" t="s">
        <v>377</v>
      </c>
      <c r="JZ428" s="31">
        <v>1</v>
      </c>
      <c r="KC428" s="31">
        <v>2</v>
      </c>
      <c r="KD428" s="31" t="s">
        <v>377</v>
      </c>
      <c r="LA428" s="31" t="s">
        <v>374</v>
      </c>
      <c r="LB428" s="31" t="s">
        <v>375</v>
      </c>
      <c r="LC428" s="31">
        <v>2</v>
      </c>
      <c r="LE428" s="31" t="s">
        <v>370</v>
      </c>
      <c r="LF428" s="31">
        <v>2</v>
      </c>
      <c r="LG428" s="31">
        <v>2</v>
      </c>
      <c r="LH428" s="31">
        <v>2</v>
      </c>
      <c r="LI428" s="31">
        <v>2</v>
      </c>
      <c r="LK428" s="31">
        <v>2</v>
      </c>
      <c r="LM428" s="31">
        <v>2</v>
      </c>
      <c r="LO428" s="31">
        <v>2</v>
      </c>
      <c r="LQ428" s="31">
        <v>2</v>
      </c>
      <c r="LS428" s="31">
        <v>2</v>
      </c>
      <c r="LU428" s="31">
        <v>2</v>
      </c>
      <c r="LW428" s="31">
        <v>2</v>
      </c>
      <c r="LY428" s="31">
        <v>2</v>
      </c>
      <c r="MA428" s="31">
        <v>2</v>
      </c>
      <c r="MC428" s="31">
        <v>2</v>
      </c>
      <c r="ME428" s="31">
        <v>2</v>
      </c>
      <c r="MG428" s="31">
        <v>2</v>
      </c>
      <c r="MI428" s="31">
        <v>2</v>
      </c>
      <c r="MK428" s="31">
        <v>2</v>
      </c>
      <c r="MM428" s="31">
        <v>2</v>
      </c>
      <c r="MO428" s="31">
        <v>2</v>
      </c>
      <c r="MQ428" s="31">
        <v>2</v>
      </c>
      <c r="MS428" s="31">
        <v>2</v>
      </c>
      <c r="MU428" s="31">
        <v>2</v>
      </c>
      <c r="MW428" s="31">
        <v>2</v>
      </c>
      <c r="MY428" s="31" t="s">
        <v>355</v>
      </c>
      <c r="NC428" s="31">
        <v>2</v>
      </c>
      <c r="NE428" s="31">
        <v>2</v>
      </c>
      <c r="NG428" s="31">
        <v>2</v>
      </c>
      <c r="NI428" s="31">
        <v>2</v>
      </c>
      <c r="NK428" s="31">
        <v>2</v>
      </c>
      <c r="NM428" s="31">
        <v>2</v>
      </c>
      <c r="NO428" s="31">
        <v>2</v>
      </c>
      <c r="NQ428" s="31">
        <v>2</v>
      </c>
      <c r="NS428" s="31">
        <v>2</v>
      </c>
      <c r="NU428" s="31">
        <v>2</v>
      </c>
      <c r="NW428" s="31">
        <v>2</v>
      </c>
      <c r="NY428" s="31">
        <v>2</v>
      </c>
      <c r="OA428" s="31">
        <v>2</v>
      </c>
      <c r="OC428" s="31">
        <v>2</v>
      </c>
      <c r="OE428" s="31">
        <v>2</v>
      </c>
      <c r="OG428" s="31">
        <v>2</v>
      </c>
      <c r="OI428" s="31">
        <v>2</v>
      </c>
      <c r="OK428" s="31">
        <v>2</v>
      </c>
      <c r="OM428" s="31">
        <v>2</v>
      </c>
      <c r="OO428" s="31">
        <v>2</v>
      </c>
      <c r="OQ428" s="31" t="s">
        <v>355</v>
      </c>
      <c r="OS428" s="31">
        <v>2</v>
      </c>
      <c r="OU428" s="31">
        <v>2</v>
      </c>
      <c r="OW428" s="31">
        <v>2</v>
      </c>
      <c r="OY428" s="31">
        <v>2</v>
      </c>
      <c r="PA428" s="31">
        <v>2</v>
      </c>
      <c r="PC428" s="31">
        <v>2</v>
      </c>
      <c r="PE428" s="31">
        <v>2</v>
      </c>
      <c r="PG428" s="31">
        <v>2</v>
      </c>
      <c r="PI428" s="31">
        <v>2</v>
      </c>
      <c r="PK428" s="31">
        <v>2</v>
      </c>
      <c r="PM428" s="31">
        <v>2</v>
      </c>
      <c r="PO428" s="31">
        <v>2</v>
      </c>
      <c r="PQ428" s="31">
        <v>2</v>
      </c>
      <c r="PS428" s="31">
        <v>2</v>
      </c>
      <c r="PU428" s="31">
        <v>2</v>
      </c>
      <c r="PW428" s="31">
        <v>2</v>
      </c>
      <c r="PY428" s="31">
        <v>2</v>
      </c>
      <c r="QA428" s="31">
        <v>2</v>
      </c>
      <c r="QC428" s="31">
        <v>2</v>
      </c>
      <c r="QE428" s="31">
        <v>2</v>
      </c>
      <c r="QG428" s="31">
        <v>2</v>
      </c>
      <c r="QI428" s="31" t="s">
        <v>355</v>
      </c>
      <c r="QK428" s="31">
        <v>1</v>
      </c>
      <c r="QL428" s="31">
        <v>2</v>
      </c>
      <c r="QM428" s="31">
        <v>2</v>
      </c>
      <c r="QN428" s="31">
        <v>2</v>
      </c>
      <c r="QO428" s="31">
        <v>2</v>
      </c>
      <c r="QP428" s="31">
        <v>2</v>
      </c>
      <c r="QQ428" s="31">
        <v>2</v>
      </c>
      <c r="QR428" s="31">
        <v>2</v>
      </c>
      <c r="QS428" s="31">
        <v>2</v>
      </c>
      <c r="QT428" s="31">
        <v>2</v>
      </c>
      <c r="QU428" s="31">
        <v>2</v>
      </c>
      <c r="QV428" s="31">
        <v>2</v>
      </c>
      <c r="QW428" s="31">
        <v>2</v>
      </c>
      <c r="QX428" s="31">
        <v>2</v>
      </c>
      <c r="QY428" s="31">
        <v>2</v>
      </c>
      <c r="QZ428" s="31">
        <v>2</v>
      </c>
      <c r="RA428" s="31">
        <v>2</v>
      </c>
      <c r="RB428" s="31">
        <v>2</v>
      </c>
      <c r="RC428" s="31">
        <v>2</v>
      </c>
      <c r="RD428" s="31">
        <v>2</v>
      </c>
      <c r="RE428" s="31">
        <v>2</v>
      </c>
      <c r="RF428" s="31">
        <v>2</v>
      </c>
      <c r="RG428" s="31">
        <v>2</v>
      </c>
      <c r="RH428" s="31">
        <v>2</v>
      </c>
      <c r="RI428" s="31">
        <v>2</v>
      </c>
      <c r="RJ428" s="31">
        <v>2</v>
      </c>
      <c r="RK428" s="31">
        <v>2</v>
      </c>
      <c r="RL428" s="31">
        <v>2</v>
      </c>
      <c r="RM428" s="31">
        <v>2</v>
      </c>
      <c r="RN428" s="31">
        <v>2</v>
      </c>
      <c r="RO428" s="31">
        <v>1</v>
      </c>
      <c r="RP428" s="31">
        <v>2</v>
      </c>
      <c r="RQ428" s="31">
        <v>2</v>
      </c>
      <c r="RR428" s="31">
        <v>2</v>
      </c>
      <c r="RS428" s="31">
        <v>2</v>
      </c>
      <c r="RT428" s="31" t="s">
        <v>3195</v>
      </c>
      <c r="RU428" s="31" t="s">
        <v>3195</v>
      </c>
      <c r="RV428" s="31" t="s">
        <v>3195</v>
      </c>
      <c r="RX428" s="31">
        <v>4</v>
      </c>
      <c r="RY428" s="31">
        <v>2</v>
      </c>
      <c r="RZ428" s="31">
        <v>2</v>
      </c>
      <c r="SA428" s="31">
        <v>1</v>
      </c>
      <c r="SB428" s="31">
        <v>2</v>
      </c>
      <c r="SC428" s="31">
        <v>2</v>
      </c>
      <c r="SD428" s="31">
        <v>4</v>
      </c>
      <c r="SE428" s="31">
        <v>2</v>
      </c>
      <c r="SF428" s="31">
        <v>2</v>
      </c>
      <c r="SG428" s="31">
        <v>1</v>
      </c>
      <c r="SH428" s="31">
        <v>2</v>
      </c>
      <c r="SI428" s="31">
        <v>2</v>
      </c>
      <c r="SJ428" s="31">
        <v>2</v>
      </c>
      <c r="SK428" s="31">
        <v>2</v>
      </c>
      <c r="SL428" s="31">
        <v>2</v>
      </c>
      <c r="SM428" s="31" t="s">
        <v>2153</v>
      </c>
      <c r="SO428" s="31">
        <v>2</v>
      </c>
      <c r="SP428" s="31">
        <v>2</v>
      </c>
      <c r="SQ428" s="31">
        <v>2</v>
      </c>
      <c r="SR428" s="31">
        <v>2</v>
      </c>
      <c r="SS428" s="31">
        <v>2</v>
      </c>
      <c r="ST428" s="31">
        <v>2</v>
      </c>
      <c r="SU428" s="31">
        <v>2</v>
      </c>
      <c r="SV428" s="31">
        <v>2</v>
      </c>
      <c r="SW428" s="31" t="s">
        <v>1430</v>
      </c>
      <c r="SX428" s="31">
        <v>3</v>
      </c>
      <c r="SZ428" s="31">
        <v>2</v>
      </c>
      <c r="TA428" s="31">
        <v>2</v>
      </c>
      <c r="TB428" s="31">
        <v>1</v>
      </c>
      <c r="TC428" s="31">
        <v>1</v>
      </c>
      <c r="TD428" s="31">
        <v>2</v>
      </c>
      <c r="TE428" s="31">
        <v>2</v>
      </c>
      <c r="TF428" s="31">
        <v>2</v>
      </c>
      <c r="TG428" s="31">
        <v>1</v>
      </c>
      <c r="TH428" s="31" t="s">
        <v>1430</v>
      </c>
      <c r="TJ428" s="31" t="s">
        <v>2153</v>
      </c>
      <c r="TK428" s="31" t="s">
        <v>1430</v>
      </c>
      <c r="TQ428" s="31">
        <v>16</v>
      </c>
      <c r="TS428" s="31">
        <v>2</v>
      </c>
      <c r="TT428" s="31">
        <v>2</v>
      </c>
      <c r="TU428" s="31">
        <v>2</v>
      </c>
      <c r="TV428" s="31">
        <v>1</v>
      </c>
      <c r="TW428" s="31">
        <v>2</v>
      </c>
      <c r="TX428" s="31">
        <v>2</v>
      </c>
      <c r="TY428" s="31">
        <v>2</v>
      </c>
      <c r="TZ428" s="31">
        <v>1</v>
      </c>
      <c r="UA428" s="31">
        <v>1</v>
      </c>
    </row>
    <row r="429" spans="1:547" s="31" customFormat="1" ht="13.5" customHeight="1">
      <c r="A429" s="31">
        <f t="shared" si="6"/>
        <v>427</v>
      </c>
      <c r="B429" s="31">
        <v>428</v>
      </c>
      <c r="C429" s="31">
        <v>24</v>
      </c>
      <c r="D429" s="31" t="s">
        <v>3124</v>
      </c>
      <c r="E429" s="31" t="s">
        <v>3196</v>
      </c>
      <c r="F429" s="31">
        <v>1</v>
      </c>
      <c r="G429" s="31" t="s">
        <v>3197</v>
      </c>
      <c r="H429" s="31">
        <v>42383</v>
      </c>
      <c r="I429" s="31">
        <v>16238</v>
      </c>
      <c r="J429" s="31">
        <v>1</v>
      </c>
      <c r="K429" s="31">
        <v>1</v>
      </c>
      <c r="L429" s="31">
        <v>1</v>
      </c>
      <c r="M429" s="31">
        <v>1</v>
      </c>
      <c r="N429" s="31">
        <v>1</v>
      </c>
      <c r="O429" s="31">
        <v>1</v>
      </c>
      <c r="P429" s="31">
        <v>1</v>
      </c>
      <c r="Q429" s="31">
        <v>1</v>
      </c>
      <c r="R429" s="31">
        <v>41395</v>
      </c>
      <c r="S429" s="31">
        <v>41487</v>
      </c>
      <c r="T429" s="31">
        <v>41609</v>
      </c>
      <c r="W429" s="31">
        <v>2</v>
      </c>
      <c r="X429" s="31">
        <v>1</v>
      </c>
      <c r="Y429" s="31">
        <v>2</v>
      </c>
      <c r="Z429" s="31">
        <v>2</v>
      </c>
      <c r="AA429" s="31">
        <v>2</v>
      </c>
      <c r="AB429" s="31">
        <v>2</v>
      </c>
      <c r="AC429" s="31">
        <v>2</v>
      </c>
      <c r="AD429" s="31">
        <v>3</v>
      </c>
      <c r="AE429" s="31">
        <v>1</v>
      </c>
      <c r="AH429" s="31">
        <v>2</v>
      </c>
      <c r="AI429" s="31">
        <v>6</v>
      </c>
      <c r="AJ429" s="31">
        <v>2</v>
      </c>
      <c r="AK429" s="31">
        <v>4</v>
      </c>
      <c r="AL429" s="31">
        <v>2</v>
      </c>
      <c r="AM429" s="31">
        <v>1</v>
      </c>
      <c r="AN429" s="31">
        <v>2</v>
      </c>
      <c r="AO429" s="31">
        <v>2</v>
      </c>
      <c r="AP429" s="31">
        <v>1</v>
      </c>
      <c r="AQ429" s="31">
        <v>1</v>
      </c>
      <c r="AR429" s="31">
        <v>1</v>
      </c>
      <c r="AS429" s="31">
        <v>2</v>
      </c>
      <c r="AT429" s="31">
        <v>2</v>
      </c>
      <c r="AU429" s="31">
        <v>2</v>
      </c>
      <c r="AV429" s="31">
        <v>1</v>
      </c>
      <c r="AW429" s="31">
        <v>1</v>
      </c>
      <c r="AX429" s="31">
        <v>2</v>
      </c>
      <c r="AY429" s="31">
        <v>1</v>
      </c>
      <c r="AZ429" s="31">
        <v>1</v>
      </c>
      <c r="BA429" s="31">
        <v>2</v>
      </c>
      <c r="BB429" s="31">
        <v>2</v>
      </c>
      <c r="BC429" s="31">
        <v>1</v>
      </c>
      <c r="BD429" s="31">
        <v>1</v>
      </c>
      <c r="BE429" s="31">
        <v>2</v>
      </c>
      <c r="BF429" s="31">
        <v>1</v>
      </c>
      <c r="BG429" s="31">
        <v>1</v>
      </c>
      <c r="BH429" s="31">
        <v>2</v>
      </c>
      <c r="BI429" s="31">
        <v>2</v>
      </c>
      <c r="BJ429" s="31">
        <v>1</v>
      </c>
      <c r="BK429" s="31">
        <v>1</v>
      </c>
      <c r="BL429" s="31">
        <v>2</v>
      </c>
      <c r="BM429" s="31">
        <v>2</v>
      </c>
      <c r="BN429" s="31">
        <v>2</v>
      </c>
      <c r="BO429" s="31">
        <v>2</v>
      </c>
      <c r="BP429" s="31">
        <v>1</v>
      </c>
      <c r="BQ429" s="31">
        <v>1</v>
      </c>
      <c r="BT429" s="31">
        <v>1</v>
      </c>
      <c r="BU429" s="31">
        <v>2</v>
      </c>
      <c r="BV429" s="31">
        <v>2</v>
      </c>
      <c r="BW429" s="31">
        <v>2</v>
      </c>
      <c r="BX429" s="31">
        <v>2</v>
      </c>
      <c r="BY429" s="31">
        <v>1</v>
      </c>
      <c r="BZ429" s="31">
        <v>2</v>
      </c>
      <c r="CA429" s="31">
        <v>2</v>
      </c>
      <c r="CB429" s="31">
        <v>2</v>
      </c>
      <c r="CC429" s="31">
        <v>2</v>
      </c>
      <c r="CD429" s="31">
        <v>1</v>
      </c>
      <c r="CH429" s="31">
        <v>1</v>
      </c>
      <c r="CM429" s="31">
        <v>1</v>
      </c>
      <c r="CN429" s="31">
        <v>11</v>
      </c>
      <c r="CO429" s="31">
        <v>24</v>
      </c>
      <c r="DA429" s="31">
        <v>1</v>
      </c>
      <c r="DB429" s="31">
        <v>2</v>
      </c>
      <c r="DC429" s="31">
        <v>17</v>
      </c>
      <c r="DD429" s="31">
        <v>4</v>
      </c>
      <c r="DE429" s="31">
        <v>1</v>
      </c>
      <c r="DF429" s="31">
        <v>0</v>
      </c>
      <c r="DG429" s="31">
        <v>0</v>
      </c>
      <c r="DH429" s="31">
        <v>1</v>
      </c>
      <c r="DI429" s="31">
        <v>3</v>
      </c>
      <c r="DJ429" s="31">
        <v>3</v>
      </c>
      <c r="DK429" s="31">
        <v>3</v>
      </c>
      <c r="DL429" s="31">
        <v>3</v>
      </c>
      <c r="DM429" s="31">
        <v>3</v>
      </c>
      <c r="DN429" s="31">
        <v>3</v>
      </c>
      <c r="DO429" s="31">
        <v>3</v>
      </c>
      <c r="DP429" s="31">
        <v>3</v>
      </c>
      <c r="DQ429" s="31">
        <v>4</v>
      </c>
      <c r="DR429" s="31">
        <v>29</v>
      </c>
      <c r="DS429" s="31">
        <v>0.58533653846153799</v>
      </c>
      <c r="FK429" s="31">
        <v>1</v>
      </c>
      <c r="FL429" s="31">
        <v>2</v>
      </c>
      <c r="FM429" s="31">
        <v>2</v>
      </c>
      <c r="FN429" s="31">
        <v>2</v>
      </c>
      <c r="FO429" s="31">
        <v>2</v>
      </c>
      <c r="FP429" s="31">
        <v>2</v>
      </c>
      <c r="FQ429" s="31">
        <v>2</v>
      </c>
      <c r="FR429" s="31">
        <v>2</v>
      </c>
      <c r="FS429" s="31">
        <v>4</v>
      </c>
      <c r="FT429" s="31">
        <v>2</v>
      </c>
      <c r="FU429" s="31">
        <v>2</v>
      </c>
      <c r="FV429" s="31">
        <v>2</v>
      </c>
      <c r="FW429" s="31">
        <v>1</v>
      </c>
      <c r="FX429" s="31">
        <v>1</v>
      </c>
      <c r="FY429" s="31">
        <v>2</v>
      </c>
      <c r="GA429" s="31">
        <v>2</v>
      </c>
      <c r="GB429" s="31">
        <v>2</v>
      </c>
      <c r="GC429" s="31">
        <v>2</v>
      </c>
      <c r="GE429" s="31">
        <v>2</v>
      </c>
      <c r="GH429" s="31">
        <v>2</v>
      </c>
      <c r="GJ429" s="31">
        <v>1</v>
      </c>
      <c r="GL429" s="31">
        <v>1</v>
      </c>
      <c r="GO429" s="31">
        <v>2</v>
      </c>
      <c r="GQ429" s="31">
        <v>2</v>
      </c>
      <c r="GS429" s="31">
        <v>2</v>
      </c>
      <c r="GU429" s="31">
        <v>2</v>
      </c>
      <c r="GW429" s="31">
        <v>2</v>
      </c>
      <c r="HM429" s="31">
        <v>2</v>
      </c>
      <c r="HP429" s="31">
        <v>2</v>
      </c>
      <c r="HQ429" s="31">
        <v>2</v>
      </c>
      <c r="HR429" s="31">
        <v>2</v>
      </c>
      <c r="HS429" s="31">
        <v>2</v>
      </c>
      <c r="HT429" s="31">
        <v>2</v>
      </c>
      <c r="HU429" s="31">
        <v>2</v>
      </c>
      <c r="HV429" s="31">
        <v>2</v>
      </c>
      <c r="HZ429" s="31">
        <v>2</v>
      </c>
      <c r="IA429" s="31">
        <v>2</v>
      </c>
      <c r="IB429" s="31">
        <v>2</v>
      </c>
      <c r="IC429" s="31">
        <v>2</v>
      </c>
      <c r="ID429" s="31">
        <v>2</v>
      </c>
      <c r="IE429" s="31">
        <v>2</v>
      </c>
      <c r="IF429" s="31">
        <v>2</v>
      </c>
      <c r="IJ429" s="31">
        <v>2</v>
      </c>
      <c r="IK429" s="31">
        <v>2</v>
      </c>
      <c r="IL429" s="31">
        <v>2</v>
      </c>
      <c r="IM429" s="31">
        <v>2</v>
      </c>
      <c r="IN429" s="31">
        <v>2</v>
      </c>
      <c r="IO429" s="31">
        <v>2</v>
      </c>
      <c r="IP429" s="31">
        <v>2</v>
      </c>
      <c r="IT429" s="31">
        <v>2</v>
      </c>
      <c r="IU429" s="31">
        <v>2</v>
      </c>
      <c r="IV429" s="31">
        <v>2</v>
      </c>
      <c r="IW429" s="31">
        <v>2</v>
      </c>
      <c r="IX429" s="31">
        <v>2</v>
      </c>
      <c r="IY429" s="31">
        <v>2</v>
      </c>
      <c r="IZ429" s="31">
        <v>2</v>
      </c>
      <c r="JD429" s="31">
        <v>2</v>
      </c>
      <c r="JE429" s="31">
        <v>2</v>
      </c>
      <c r="JF429" s="31">
        <v>2</v>
      </c>
      <c r="JG429" s="31">
        <v>2</v>
      </c>
      <c r="JH429" s="31">
        <v>2</v>
      </c>
      <c r="JI429" s="31">
        <v>2</v>
      </c>
      <c r="JJ429" s="31">
        <v>2</v>
      </c>
      <c r="JN429" s="31" t="s">
        <v>366</v>
      </c>
      <c r="JQ429" s="31" t="s">
        <v>2943</v>
      </c>
      <c r="JZ429" s="31">
        <v>2</v>
      </c>
      <c r="KA429" s="31" t="s">
        <v>2222</v>
      </c>
      <c r="KB429" s="31">
        <v>79</v>
      </c>
      <c r="KC429" s="31">
        <v>2</v>
      </c>
      <c r="KD429" s="31" t="s">
        <v>2943</v>
      </c>
      <c r="KE429" s="31">
        <v>45</v>
      </c>
      <c r="LA429" s="31" t="s">
        <v>379</v>
      </c>
      <c r="LB429" s="31" t="s">
        <v>1440</v>
      </c>
      <c r="LC429" s="31">
        <v>2</v>
      </c>
      <c r="LE429" s="31" t="s">
        <v>370</v>
      </c>
      <c r="LF429" s="31">
        <v>2</v>
      </c>
      <c r="LG429" s="31">
        <v>2</v>
      </c>
      <c r="LH429" s="31">
        <v>1</v>
      </c>
      <c r="LI429" s="31">
        <v>2</v>
      </c>
      <c r="LK429" s="31">
        <v>2</v>
      </c>
      <c r="LM429" s="31">
        <v>2</v>
      </c>
      <c r="LO429" s="31">
        <v>2</v>
      </c>
      <c r="LQ429" s="31">
        <v>2</v>
      </c>
      <c r="LS429" s="31">
        <v>2</v>
      </c>
      <c r="LU429" s="31">
        <v>2</v>
      </c>
      <c r="LW429" s="31">
        <v>2</v>
      </c>
      <c r="LY429" s="31">
        <v>2</v>
      </c>
      <c r="MA429" s="31">
        <v>2</v>
      </c>
      <c r="MC429" s="31">
        <v>2</v>
      </c>
      <c r="ME429" s="31">
        <v>2</v>
      </c>
      <c r="MG429" s="31">
        <v>2</v>
      </c>
      <c r="MI429" s="31">
        <v>2</v>
      </c>
      <c r="MK429" s="31">
        <v>2</v>
      </c>
      <c r="MM429" s="31">
        <v>2</v>
      </c>
      <c r="MO429" s="31">
        <v>2</v>
      </c>
      <c r="MQ429" s="31">
        <v>2</v>
      </c>
      <c r="MS429" s="31">
        <v>2</v>
      </c>
      <c r="MU429" s="31">
        <v>2</v>
      </c>
      <c r="MW429" s="31">
        <v>2</v>
      </c>
      <c r="MY429" s="31" t="s">
        <v>355</v>
      </c>
      <c r="NC429" s="31">
        <v>2</v>
      </c>
      <c r="NE429" s="31">
        <v>2</v>
      </c>
      <c r="NG429" s="31">
        <v>2</v>
      </c>
      <c r="NI429" s="31">
        <v>2</v>
      </c>
      <c r="NK429" s="31">
        <v>2</v>
      </c>
      <c r="NM429" s="31">
        <v>2</v>
      </c>
      <c r="NO429" s="31">
        <v>2</v>
      </c>
      <c r="NQ429" s="31">
        <v>2</v>
      </c>
      <c r="NS429" s="31">
        <v>2</v>
      </c>
      <c r="NU429" s="31">
        <v>2</v>
      </c>
      <c r="NW429" s="31">
        <v>2</v>
      </c>
      <c r="NY429" s="31">
        <v>2</v>
      </c>
      <c r="OA429" s="31">
        <v>2</v>
      </c>
      <c r="OC429" s="31">
        <v>2</v>
      </c>
      <c r="OE429" s="31">
        <v>2</v>
      </c>
      <c r="OG429" s="31">
        <v>2</v>
      </c>
      <c r="OI429" s="31">
        <v>2</v>
      </c>
      <c r="OK429" s="31">
        <v>2</v>
      </c>
      <c r="OM429" s="31">
        <v>2</v>
      </c>
      <c r="OO429" s="31">
        <v>2</v>
      </c>
      <c r="OQ429" s="31" t="s">
        <v>355</v>
      </c>
      <c r="OS429" s="31">
        <v>2</v>
      </c>
      <c r="OU429" s="31">
        <v>2</v>
      </c>
      <c r="OW429" s="31">
        <v>2</v>
      </c>
      <c r="OY429" s="31">
        <v>2</v>
      </c>
      <c r="PA429" s="31">
        <v>2</v>
      </c>
      <c r="PC429" s="31">
        <v>2</v>
      </c>
      <c r="PE429" s="31">
        <v>2</v>
      </c>
      <c r="PG429" s="31">
        <v>2</v>
      </c>
      <c r="PI429" s="31">
        <v>2</v>
      </c>
      <c r="PK429" s="31">
        <v>2</v>
      </c>
      <c r="PM429" s="31">
        <v>2</v>
      </c>
      <c r="PO429" s="31">
        <v>2</v>
      </c>
      <c r="PQ429" s="31">
        <v>2</v>
      </c>
      <c r="PS429" s="31">
        <v>2</v>
      </c>
      <c r="PU429" s="31">
        <v>2</v>
      </c>
      <c r="PW429" s="31">
        <v>2</v>
      </c>
      <c r="PY429" s="31">
        <v>2</v>
      </c>
      <c r="QA429" s="31">
        <v>2</v>
      </c>
      <c r="QC429" s="31">
        <v>2</v>
      </c>
      <c r="QE429" s="31">
        <v>2</v>
      </c>
      <c r="QG429" s="31">
        <v>2</v>
      </c>
      <c r="QI429" s="31" t="s">
        <v>355</v>
      </c>
      <c r="QK429" s="31">
        <v>1</v>
      </c>
      <c r="QL429" s="31">
        <v>2</v>
      </c>
      <c r="QM429" s="31">
        <v>2</v>
      </c>
      <c r="QN429" s="31">
        <v>2</v>
      </c>
      <c r="QO429" s="31">
        <v>2</v>
      </c>
      <c r="QP429" s="31">
        <v>2</v>
      </c>
      <c r="QQ429" s="31">
        <v>2</v>
      </c>
      <c r="QR429" s="31">
        <v>2</v>
      </c>
      <c r="QS429" s="31">
        <v>2</v>
      </c>
      <c r="QT429" s="31">
        <v>2</v>
      </c>
      <c r="QU429" s="31">
        <v>2</v>
      </c>
      <c r="QV429" s="31">
        <v>2</v>
      </c>
      <c r="QW429" s="31">
        <v>2</v>
      </c>
      <c r="QX429" s="31">
        <v>2</v>
      </c>
      <c r="QY429" s="31">
        <v>2</v>
      </c>
      <c r="QZ429" s="31">
        <v>2</v>
      </c>
      <c r="RA429" s="31">
        <v>1</v>
      </c>
      <c r="RB429" s="31">
        <v>2</v>
      </c>
      <c r="RC429" s="31">
        <v>2</v>
      </c>
      <c r="RD429" s="31">
        <v>1</v>
      </c>
      <c r="RE429" s="31">
        <v>2</v>
      </c>
      <c r="RF429" s="31">
        <v>2</v>
      </c>
      <c r="RG429" s="31">
        <v>2</v>
      </c>
      <c r="RH429" s="31">
        <v>2</v>
      </c>
      <c r="RI429" s="31">
        <v>1</v>
      </c>
      <c r="RJ429" s="31">
        <v>2</v>
      </c>
      <c r="RK429" s="31">
        <v>2</v>
      </c>
      <c r="RL429" s="31">
        <v>2</v>
      </c>
      <c r="RM429" s="31">
        <v>2</v>
      </c>
      <c r="RN429" s="31">
        <v>2</v>
      </c>
      <c r="RO429" s="31">
        <v>2</v>
      </c>
      <c r="RP429" s="31">
        <v>2</v>
      </c>
      <c r="RQ429" s="31">
        <v>2</v>
      </c>
      <c r="RR429" s="31">
        <v>1</v>
      </c>
      <c r="RS429" s="31">
        <v>1</v>
      </c>
      <c r="RT429" s="31" t="s">
        <v>2231</v>
      </c>
      <c r="RU429" s="31" t="s">
        <v>1863</v>
      </c>
      <c r="RX429" s="31">
        <v>3</v>
      </c>
      <c r="RY429" s="31">
        <v>2</v>
      </c>
      <c r="RZ429" s="31">
        <v>2</v>
      </c>
      <c r="SA429" s="31">
        <v>2</v>
      </c>
      <c r="SB429" s="31">
        <v>2</v>
      </c>
      <c r="SC429" s="31">
        <v>2</v>
      </c>
      <c r="SD429" s="31">
        <v>3</v>
      </c>
      <c r="SE429" s="31">
        <v>2</v>
      </c>
      <c r="SF429" s="31">
        <v>2</v>
      </c>
      <c r="SG429" s="31">
        <v>2</v>
      </c>
      <c r="SH429" s="31">
        <v>2</v>
      </c>
      <c r="SI429" s="31">
        <v>2</v>
      </c>
      <c r="SJ429" s="31">
        <v>2</v>
      </c>
      <c r="SK429" s="31">
        <v>2</v>
      </c>
      <c r="SL429" s="31">
        <v>2</v>
      </c>
      <c r="SM429" s="31" t="s">
        <v>2153</v>
      </c>
      <c r="SO429" s="31">
        <v>2</v>
      </c>
      <c r="SP429" s="31">
        <v>2</v>
      </c>
      <c r="SQ429" s="31">
        <v>2</v>
      </c>
      <c r="SR429" s="31">
        <v>2</v>
      </c>
      <c r="SS429" s="31">
        <v>2</v>
      </c>
      <c r="ST429" s="31">
        <v>2</v>
      </c>
      <c r="SU429" s="31">
        <v>2</v>
      </c>
      <c r="SV429" s="31">
        <v>2</v>
      </c>
      <c r="SW429" s="31" t="s">
        <v>1430</v>
      </c>
      <c r="SX429" s="31">
        <v>1</v>
      </c>
      <c r="SZ429" s="31">
        <v>1</v>
      </c>
      <c r="TA429" s="31">
        <v>1</v>
      </c>
      <c r="TB429" s="31">
        <v>2</v>
      </c>
      <c r="TC429" s="31">
        <v>1</v>
      </c>
      <c r="TD429" s="31">
        <v>2</v>
      </c>
      <c r="TE429" s="31">
        <v>2</v>
      </c>
      <c r="TF429" s="31">
        <v>2</v>
      </c>
      <c r="TG429" s="31">
        <v>1</v>
      </c>
      <c r="TH429" s="31" t="s">
        <v>1430</v>
      </c>
      <c r="TJ429" s="31" t="s">
        <v>3162</v>
      </c>
      <c r="TK429" s="31" t="s">
        <v>2917</v>
      </c>
      <c r="TQ429" s="31">
        <v>1</v>
      </c>
      <c r="TS429" s="31">
        <v>1</v>
      </c>
      <c r="TT429" s="31">
        <v>1</v>
      </c>
      <c r="TU429" s="31">
        <v>2</v>
      </c>
      <c r="TV429" s="31">
        <v>1</v>
      </c>
      <c r="TW429" s="31">
        <v>2</v>
      </c>
      <c r="TX429" s="31">
        <v>2</v>
      </c>
      <c r="TY429" s="31">
        <v>2</v>
      </c>
      <c r="TZ429" s="31">
        <v>1</v>
      </c>
      <c r="UA429" s="31">
        <v>1</v>
      </c>
    </row>
    <row r="430" spans="1:547" s="31" customFormat="1" ht="13.5" customHeight="1">
      <c r="A430" s="31">
        <f t="shared" si="6"/>
        <v>428</v>
      </c>
      <c r="B430" s="31">
        <v>429</v>
      </c>
      <c r="C430" s="31">
        <v>25</v>
      </c>
      <c r="D430" s="31" t="s">
        <v>3124</v>
      </c>
      <c r="E430" s="31" t="s">
        <v>3198</v>
      </c>
      <c r="H430" s="31">
        <v>42388</v>
      </c>
      <c r="I430" s="31">
        <v>19182</v>
      </c>
      <c r="J430" s="31">
        <v>1</v>
      </c>
      <c r="K430" s="31">
        <v>1</v>
      </c>
      <c r="L430" s="31">
        <v>5</v>
      </c>
      <c r="M430" s="31">
        <v>2</v>
      </c>
      <c r="N430" s="31">
        <v>5</v>
      </c>
      <c r="O430" s="31">
        <v>2</v>
      </c>
      <c r="P430" s="31">
        <v>1</v>
      </c>
      <c r="Q430" s="31">
        <v>1</v>
      </c>
      <c r="R430" s="31">
        <v>42095</v>
      </c>
      <c r="S430" s="31">
        <v>42248</v>
      </c>
      <c r="T430" s="31">
        <v>42370</v>
      </c>
      <c r="W430" s="31">
        <v>2</v>
      </c>
      <c r="X430" s="31">
        <v>1</v>
      </c>
      <c r="Y430" s="31">
        <v>2</v>
      </c>
      <c r="Z430" s="31">
        <v>2</v>
      </c>
      <c r="AA430" s="31">
        <v>2</v>
      </c>
      <c r="AB430" s="31">
        <v>2</v>
      </c>
      <c r="AC430" s="31">
        <v>2</v>
      </c>
      <c r="AE430" s="31">
        <v>1</v>
      </c>
      <c r="AH430" s="31">
        <v>2</v>
      </c>
      <c r="AI430" s="31">
        <v>6</v>
      </c>
      <c r="AJ430" s="31">
        <v>1</v>
      </c>
      <c r="AK430" s="31">
        <v>4</v>
      </c>
      <c r="AL430" s="31">
        <v>2</v>
      </c>
      <c r="AM430" s="31">
        <v>1</v>
      </c>
      <c r="AN430" s="31">
        <v>2</v>
      </c>
      <c r="AO430" s="31">
        <v>1</v>
      </c>
      <c r="AP430" s="31">
        <v>1</v>
      </c>
      <c r="AQ430" s="31">
        <v>2</v>
      </c>
      <c r="AR430" s="31">
        <v>2</v>
      </c>
      <c r="AS430" s="31">
        <v>2</v>
      </c>
      <c r="AT430" s="31">
        <v>2</v>
      </c>
      <c r="AU430" s="31">
        <v>2</v>
      </c>
      <c r="AV430" s="31">
        <v>2</v>
      </c>
      <c r="AW430" s="31">
        <v>2</v>
      </c>
      <c r="AX430" s="31">
        <v>2</v>
      </c>
      <c r="AY430" s="31">
        <v>2</v>
      </c>
      <c r="AZ430" s="31">
        <v>2</v>
      </c>
      <c r="BA430" s="31">
        <v>2</v>
      </c>
      <c r="BB430" s="31">
        <v>2</v>
      </c>
      <c r="BC430" s="31">
        <v>2</v>
      </c>
      <c r="BD430" s="31">
        <v>2</v>
      </c>
      <c r="BE430" s="31">
        <v>2</v>
      </c>
      <c r="BF430" s="31">
        <v>2</v>
      </c>
      <c r="BG430" s="31">
        <v>2</v>
      </c>
      <c r="BH430" s="31">
        <v>2</v>
      </c>
      <c r="BI430" s="31">
        <v>2</v>
      </c>
      <c r="BJ430" s="31">
        <v>2</v>
      </c>
      <c r="BK430" s="31">
        <v>2</v>
      </c>
      <c r="BL430" s="31">
        <v>2</v>
      </c>
      <c r="BM430" s="31">
        <v>2</v>
      </c>
      <c r="BN430" s="31">
        <v>2</v>
      </c>
      <c r="BO430" s="31">
        <v>2</v>
      </c>
      <c r="BP430" s="31">
        <v>2</v>
      </c>
      <c r="BR430" s="31">
        <v>4</v>
      </c>
      <c r="BT430" s="31">
        <v>2</v>
      </c>
      <c r="BU430" s="31">
        <v>2</v>
      </c>
      <c r="BV430" s="31">
        <v>2</v>
      </c>
      <c r="BW430" s="31">
        <v>2</v>
      </c>
      <c r="BX430" s="31">
        <v>2</v>
      </c>
      <c r="BY430" s="31">
        <v>1</v>
      </c>
      <c r="BZ430" s="31">
        <v>2</v>
      </c>
      <c r="CA430" s="31">
        <v>2</v>
      </c>
      <c r="CB430" s="31">
        <v>2</v>
      </c>
      <c r="CC430" s="31">
        <v>2</v>
      </c>
      <c r="CD430" s="31">
        <v>1</v>
      </c>
      <c r="CH430" s="31">
        <v>1</v>
      </c>
      <c r="CM430" s="31">
        <v>1</v>
      </c>
      <c r="DA430" s="31">
        <v>1</v>
      </c>
      <c r="DF430" s="31">
        <v>3</v>
      </c>
      <c r="DG430" s="31">
        <v>4</v>
      </c>
      <c r="DH430" s="31">
        <v>3</v>
      </c>
      <c r="DI430" s="31">
        <v>4</v>
      </c>
      <c r="DJ430" s="31">
        <v>4</v>
      </c>
      <c r="DK430" s="31">
        <v>4</v>
      </c>
      <c r="DL430" s="31">
        <v>4</v>
      </c>
      <c r="DM430" s="31">
        <v>4</v>
      </c>
      <c r="DN430" s="31">
        <v>4</v>
      </c>
      <c r="DO430" s="31">
        <v>2</v>
      </c>
      <c r="DP430" s="31">
        <v>2</v>
      </c>
      <c r="DQ430" s="31">
        <v>4</v>
      </c>
      <c r="DR430" s="31">
        <v>42</v>
      </c>
      <c r="DS430" s="31">
        <v>0.62329351535836097</v>
      </c>
      <c r="EV430" s="31">
        <v>2</v>
      </c>
      <c r="EW430" s="31">
        <v>2</v>
      </c>
      <c r="EX430" s="31">
        <v>2</v>
      </c>
      <c r="EY430" s="31">
        <v>2</v>
      </c>
      <c r="EZ430" s="31">
        <v>1</v>
      </c>
      <c r="FA430" s="31">
        <v>1</v>
      </c>
      <c r="FK430" s="31">
        <v>2</v>
      </c>
      <c r="FL430" s="31">
        <v>2</v>
      </c>
      <c r="FM430" s="31">
        <v>2</v>
      </c>
      <c r="FN430" s="31">
        <v>2</v>
      </c>
      <c r="FO430" s="31">
        <v>2</v>
      </c>
      <c r="FP430" s="31">
        <v>2</v>
      </c>
      <c r="FQ430" s="31">
        <v>2</v>
      </c>
      <c r="FR430" s="31">
        <v>2</v>
      </c>
      <c r="FS430" s="31">
        <v>4</v>
      </c>
      <c r="FT430" s="31">
        <v>2</v>
      </c>
      <c r="FU430" s="31">
        <v>2</v>
      </c>
      <c r="FV430" s="31">
        <v>2</v>
      </c>
      <c r="FW430" s="31">
        <v>1</v>
      </c>
      <c r="FX430" s="31">
        <v>1</v>
      </c>
      <c r="FY430" s="31">
        <v>2</v>
      </c>
      <c r="GA430" s="31">
        <v>2</v>
      </c>
      <c r="GB430" s="31">
        <v>2</v>
      </c>
      <c r="GC430" s="31">
        <v>2</v>
      </c>
      <c r="GE430" s="31">
        <v>2</v>
      </c>
      <c r="GH430" s="31">
        <v>2</v>
      </c>
      <c r="GJ430" s="31">
        <v>2</v>
      </c>
      <c r="GL430" s="31">
        <v>1</v>
      </c>
      <c r="GM430" s="31">
        <v>42309</v>
      </c>
      <c r="GO430" s="31">
        <v>2</v>
      </c>
      <c r="GQ430" s="31">
        <v>2</v>
      </c>
      <c r="GS430" s="31">
        <v>2</v>
      </c>
      <c r="GU430" s="31">
        <v>2</v>
      </c>
      <c r="GW430" s="31">
        <v>2</v>
      </c>
      <c r="HM430" s="31">
        <v>2</v>
      </c>
      <c r="HP430" s="31">
        <v>2</v>
      </c>
      <c r="HQ430" s="31">
        <v>2</v>
      </c>
      <c r="HR430" s="31">
        <v>2</v>
      </c>
      <c r="HS430" s="31">
        <v>2</v>
      </c>
      <c r="HT430" s="31">
        <v>2</v>
      </c>
      <c r="HU430" s="31">
        <v>2</v>
      </c>
      <c r="HV430" s="31">
        <v>2</v>
      </c>
      <c r="HZ430" s="31">
        <v>2</v>
      </c>
      <c r="IA430" s="31">
        <v>2</v>
      </c>
      <c r="IB430" s="31">
        <v>2</v>
      </c>
      <c r="IC430" s="31">
        <v>2</v>
      </c>
      <c r="ID430" s="31">
        <v>2</v>
      </c>
      <c r="IE430" s="31">
        <v>2</v>
      </c>
      <c r="IF430" s="31">
        <v>2</v>
      </c>
      <c r="IJ430" s="31">
        <v>2</v>
      </c>
      <c r="IK430" s="31">
        <v>2</v>
      </c>
      <c r="IL430" s="31">
        <v>2</v>
      </c>
      <c r="IM430" s="31">
        <v>2</v>
      </c>
      <c r="IN430" s="31">
        <v>2</v>
      </c>
      <c r="IO430" s="31">
        <v>2</v>
      </c>
      <c r="IP430" s="31">
        <v>2</v>
      </c>
      <c r="IT430" s="31">
        <v>2</v>
      </c>
      <c r="IU430" s="31">
        <v>2</v>
      </c>
      <c r="IV430" s="31">
        <v>2</v>
      </c>
      <c r="IW430" s="31">
        <v>2</v>
      </c>
      <c r="IX430" s="31">
        <v>2</v>
      </c>
      <c r="IY430" s="31">
        <v>2</v>
      </c>
      <c r="IZ430" s="31">
        <v>2</v>
      </c>
      <c r="JD430" s="31">
        <v>2</v>
      </c>
      <c r="JE430" s="31">
        <v>2</v>
      </c>
      <c r="JF430" s="31">
        <v>2</v>
      </c>
      <c r="JG430" s="31">
        <v>2</v>
      </c>
      <c r="JH430" s="31">
        <v>2</v>
      </c>
      <c r="JI430" s="31">
        <v>2</v>
      </c>
      <c r="JJ430" s="31">
        <v>2</v>
      </c>
      <c r="JQ430" s="31" t="s">
        <v>377</v>
      </c>
      <c r="JZ430" s="31">
        <v>1</v>
      </c>
      <c r="KC430" s="31">
        <v>2</v>
      </c>
      <c r="KD430" s="31" t="s">
        <v>377</v>
      </c>
      <c r="LA430" s="31" t="s">
        <v>359</v>
      </c>
      <c r="LB430" s="31" t="s">
        <v>364</v>
      </c>
      <c r="LC430" s="31">
        <v>2</v>
      </c>
      <c r="LE430" s="31" t="s">
        <v>359</v>
      </c>
      <c r="LF430" s="31">
        <v>2</v>
      </c>
      <c r="LG430" s="31">
        <v>2</v>
      </c>
      <c r="LH430" s="31">
        <v>2</v>
      </c>
      <c r="LI430" s="31">
        <v>2</v>
      </c>
      <c r="LK430" s="31">
        <v>2</v>
      </c>
      <c r="LM430" s="31">
        <v>2</v>
      </c>
      <c r="LO430" s="31">
        <v>2</v>
      </c>
      <c r="LQ430" s="31">
        <v>2</v>
      </c>
      <c r="LS430" s="31">
        <v>2</v>
      </c>
      <c r="LU430" s="31">
        <v>2</v>
      </c>
      <c r="LW430" s="31">
        <v>2</v>
      </c>
      <c r="LY430" s="31">
        <v>2</v>
      </c>
      <c r="MA430" s="31">
        <v>2</v>
      </c>
      <c r="MC430" s="31">
        <v>2</v>
      </c>
      <c r="ME430" s="31">
        <v>2</v>
      </c>
      <c r="MG430" s="31">
        <v>2</v>
      </c>
      <c r="MI430" s="31">
        <v>2</v>
      </c>
      <c r="MK430" s="31">
        <v>2</v>
      </c>
      <c r="MM430" s="31">
        <v>2</v>
      </c>
      <c r="MO430" s="31">
        <v>2</v>
      </c>
      <c r="MQ430" s="31">
        <v>2</v>
      </c>
      <c r="MS430" s="31">
        <v>2</v>
      </c>
      <c r="MU430" s="31">
        <v>2</v>
      </c>
      <c r="MW430" s="31">
        <v>2</v>
      </c>
      <c r="MY430" s="31" t="s">
        <v>355</v>
      </c>
      <c r="NC430" s="31">
        <v>2</v>
      </c>
      <c r="NE430" s="31">
        <v>2</v>
      </c>
      <c r="NG430" s="31">
        <v>2</v>
      </c>
      <c r="NI430" s="31">
        <v>2</v>
      </c>
      <c r="NK430" s="31">
        <v>2</v>
      </c>
      <c r="NM430" s="31">
        <v>2</v>
      </c>
      <c r="NO430" s="31">
        <v>2</v>
      </c>
      <c r="NQ430" s="31">
        <v>2</v>
      </c>
      <c r="NS430" s="31">
        <v>2</v>
      </c>
      <c r="NU430" s="31">
        <v>2</v>
      </c>
      <c r="NW430" s="31">
        <v>2</v>
      </c>
      <c r="NY430" s="31">
        <v>2</v>
      </c>
      <c r="OA430" s="31">
        <v>2</v>
      </c>
      <c r="OC430" s="31">
        <v>2</v>
      </c>
      <c r="OE430" s="31">
        <v>2</v>
      </c>
      <c r="OG430" s="31">
        <v>2</v>
      </c>
      <c r="OI430" s="31">
        <v>2</v>
      </c>
      <c r="OK430" s="31">
        <v>2</v>
      </c>
      <c r="OM430" s="31">
        <v>2</v>
      </c>
      <c r="OO430" s="31">
        <v>2</v>
      </c>
      <c r="OQ430" s="31" t="s">
        <v>355</v>
      </c>
      <c r="OS430" s="31">
        <v>2</v>
      </c>
      <c r="OU430" s="31">
        <v>2</v>
      </c>
      <c r="OW430" s="31">
        <v>2</v>
      </c>
      <c r="OY430" s="31">
        <v>2</v>
      </c>
      <c r="PA430" s="31">
        <v>2</v>
      </c>
      <c r="PC430" s="31">
        <v>2</v>
      </c>
      <c r="PE430" s="31">
        <v>2</v>
      </c>
      <c r="PG430" s="31">
        <v>2</v>
      </c>
      <c r="PI430" s="31">
        <v>2</v>
      </c>
      <c r="PK430" s="31">
        <v>2</v>
      </c>
      <c r="PM430" s="31">
        <v>2</v>
      </c>
      <c r="PO430" s="31">
        <v>2</v>
      </c>
      <c r="PQ430" s="31">
        <v>2</v>
      </c>
      <c r="PS430" s="31">
        <v>2</v>
      </c>
      <c r="PU430" s="31">
        <v>2</v>
      </c>
      <c r="PW430" s="31">
        <v>2</v>
      </c>
      <c r="PY430" s="31">
        <v>2</v>
      </c>
      <c r="QA430" s="31">
        <v>2</v>
      </c>
      <c r="QC430" s="31">
        <v>2</v>
      </c>
      <c r="QE430" s="31">
        <v>2</v>
      </c>
      <c r="QG430" s="31">
        <v>2</v>
      </c>
      <c r="QI430" s="31" t="s">
        <v>355</v>
      </c>
      <c r="QK430" s="31">
        <v>1</v>
      </c>
      <c r="QL430" s="31">
        <v>2</v>
      </c>
      <c r="QM430" s="31">
        <v>2</v>
      </c>
      <c r="QN430" s="31">
        <v>2</v>
      </c>
      <c r="QO430" s="31">
        <v>2</v>
      </c>
      <c r="QP430" s="31">
        <v>2</v>
      </c>
      <c r="QQ430" s="31">
        <v>2</v>
      </c>
      <c r="QR430" s="31">
        <v>2</v>
      </c>
      <c r="QS430" s="31">
        <v>2</v>
      </c>
      <c r="QT430" s="31">
        <v>2</v>
      </c>
      <c r="QU430" s="31">
        <v>2</v>
      </c>
      <c r="QV430" s="31">
        <v>2</v>
      </c>
      <c r="QW430" s="31">
        <v>2</v>
      </c>
      <c r="QX430" s="31">
        <v>2</v>
      </c>
      <c r="QY430" s="31">
        <v>2</v>
      </c>
      <c r="QZ430" s="31">
        <v>2</v>
      </c>
      <c r="RA430" s="31">
        <v>2</v>
      </c>
      <c r="RB430" s="31">
        <v>2</v>
      </c>
      <c r="RC430" s="31">
        <v>2</v>
      </c>
      <c r="RD430" s="31">
        <v>2</v>
      </c>
      <c r="RE430" s="31">
        <v>2</v>
      </c>
      <c r="RF430" s="31">
        <v>2</v>
      </c>
      <c r="RG430" s="31">
        <v>2</v>
      </c>
      <c r="RH430" s="31">
        <v>2</v>
      </c>
      <c r="RI430" s="31">
        <v>2</v>
      </c>
      <c r="RJ430" s="31">
        <v>2</v>
      </c>
      <c r="RK430" s="31">
        <v>2</v>
      </c>
      <c r="RL430" s="31">
        <v>2</v>
      </c>
      <c r="RM430" s="31">
        <v>2</v>
      </c>
      <c r="RN430" s="31">
        <v>2</v>
      </c>
      <c r="RO430" s="31">
        <v>2</v>
      </c>
      <c r="RP430" s="31">
        <v>2</v>
      </c>
      <c r="RQ430" s="31">
        <v>2</v>
      </c>
      <c r="RR430" s="31">
        <v>2</v>
      </c>
      <c r="RS430" s="31">
        <v>2</v>
      </c>
      <c r="RT430" s="31" t="s">
        <v>3199</v>
      </c>
      <c r="RU430" s="31" t="s">
        <v>3199</v>
      </c>
      <c r="RV430" s="31" t="s">
        <v>3199</v>
      </c>
      <c r="RW430" s="31" t="s">
        <v>3199</v>
      </c>
      <c r="RX430" s="31">
        <v>5</v>
      </c>
      <c r="RY430" s="31">
        <v>2</v>
      </c>
      <c r="RZ430" s="31">
        <v>2</v>
      </c>
      <c r="SA430" s="31">
        <v>2</v>
      </c>
      <c r="SB430" s="31">
        <v>2</v>
      </c>
      <c r="SC430" s="31">
        <v>2</v>
      </c>
      <c r="SD430" s="31">
        <v>5</v>
      </c>
      <c r="SE430" s="31">
        <v>2</v>
      </c>
      <c r="SF430" s="31">
        <v>2</v>
      </c>
      <c r="SG430" s="31">
        <v>2</v>
      </c>
      <c r="SH430" s="31">
        <v>2</v>
      </c>
      <c r="SI430" s="31">
        <v>2</v>
      </c>
      <c r="SJ430" s="31">
        <v>2</v>
      </c>
      <c r="SK430" s="31">
        <v>2</v>
      </c>
      <c r="SL430" s="31">
        <v>2</v>
      </c>
      <c r="SM430" s="31" t="s">
        <v>1430</v>
      </c>
      <c r="SO430" s="31">
        <v>2</v>
      </c>
      <c r="SP430" s="31">
        <v>2</v>
      </c>
      <c r="SQ430" s="31">
        <v>2</v>
      </c>
      <c r="SR430" s="31">
        <v>2</v>
      </c>
      <c r="SS430" s="31">
        <v>2</v>
      </c>
      <c r="ST430" s="31">
        <v>2</v>
      </c>
      <c r="SU430" s="31">
        <v>2</v>
      </c>
      <c r="SV430" s="31">
        <v>2</v>
      </c>
      <c r="SW430" s="31" t="s">
        <v>1430</v>
      </c>
      <c r="SX430" s="31">
        <v>2</v>
      </c>
      <c r="SZ430" s="31">
        <v>2</v>
      </c>
      <c r="TA430" s="31">
        <v>2</v>
      </c>
      <c r="TB430" s="31">
        <v>2</v>
      </c>
      <c r="TC430" s="31">
        <v>1</v>
      </c>
      <c r="TD430" s="31">
        <v>1</v>
      </c>
      <c r="TE430" s="31">
        <v>2</v>
      </c>
      <c r="TF430" s="31">
        <v>1</v>
      </c>
      <c r="TG430" s="31">
        <v>1</v>
      </c>
      <c r="TH430" s="31" t="s">
        <v>1430</v>
      </c>
      <c r="TJ430" s="31" t="s">
        <v>2917</v>
      </c>
      <c r="TK430" s="31" t="s">
        <v>3145</v>
      </c>
      <c r="TL430" s="31" t="s">
        <v>2917</v>
      </c>
      <c r="TQ430" s="31">
        <v>3</v>
      </c>
      <c r="TS430" s="31">
        <v>2</v>
      </c>
      <c r="TT430" s="31">
        <v>2</v>
      </c>
      <c r="TU430" s="31">
        <v>2</v>
      </c>
      <c r="TV430" s="31">
        <v>2</v>
      </c>
      <c r="TW430" s="31">
        <v>2</v>
      </c>
      <c r="TX430" s="31">
        <v>2</v>
      </c>
      <c r="TY430" s="31">
        <v>2</v>
      </c>
      <c r="TZ430" s="31">
        <v>1</v>
      </c>
      <c r="UA430" s="31">
        <v>1</v>
      </c>
    </row>
    <row r="431" spans="1:547" s="31" customFormat="1" ht="13.5" customHeight="1">
      <c r="A431" s="31">
        <f t="shared" si="6"/>
        <v>429</v>
      </c>
      <c r="B431" s="31">
        <v>430</v>
      </c>
      <c r="C431" s="31">
        <v>26</v>
      </c>
      <c r="D431" s="31" t="s">
        <v>3124</v>
      </c>
      <c r="E431" s="31" t="s">
        <v>3200</v>
      </c>
      <c r="H431" s="31">
        <v>42397</v>
      </c>
      <c r="I431" s="31">
        <v>14328</v>
      </c>
      <c r="J431" s="31">
        <v>1</v>
      </c>
      <c r="K431" s="31">
        <v>1</v>
      </c>
      <c r="L431" s="31">
        <v>2</v>
      </c>
      <c r="M431" s="31">
        <v>2</v>
      </c>
      <c r="N431" s="31">
        <v>2</v>
      </c>
      <c r="O431" s="31">
        <v>2</v>
      </c>
      <c r="P431" s="31">
        <v>2</v>
      </c>
      <c r="Q431" s="31">
        <v>2</v>
      </c>
      <c r="R431" s="31">
        <v>41944</v>
      </c>
      <c r="S431" s="31">
        <v>42005</v>
      </c>
      <c r="T431" s="31">
        <v>42370</v>
      </c>
      <c r="W431" s="31">
        <v>2</v>
      </c>
      <c r="X431" s="31">
        <v>1</v>
      </c>
      <c r="Y431" s="31">
        <v>2</v>
      </c>
      <c r="Z431" s="31">
        <v>2</v>
      </c>
      <c r="AA431" s="31">
        <v>2</v>
      </c>
      <c r="AB431" s="31">
        <v>2</v>
      </c>
      <c r="AC431" s="31">
        <v>2</v>
      </c>
      <c r="AD431" s="31">
        <v>2</v>
      </c>
      <c r="AE431" s="31">
        <v>1</v>
      </c>
      <c r="AH431" s="31">
        <v>2</v>
      </c>
      <c r="AI431" s="31">
        <v>6</v>
      </c>
      <c r="AJ431" s="31">
        <v>2</v>
      </c>
      <c r="AK431" s="31">
        <v>4</v>
      </c>
      <c r="AL431" s="31">
        <v>2</v>
      </c>
      <c r="AM431" s="31">
        <v>1</v>
      </c>
      <c r="AN431" s="31">
        <v>2</v>
      </c>
      <c r="AO431" s="31">
        <v>2</v>
      </c>
      <c r="AP431" s="31">
        <v>1</v>
      </c>
      <c r="AQ431" s="31">
        <v>1</v>
      </c>
      <c r="AR431" s="31">
        <v>1</v>
      </c>
      <c r="AS431" s="31">
        <v>2</v>
      </c>
      <c r="AT431" s="31">
        <v>2</v>
      </c>
      <c r="AU431" s="31">
        <v>2</v>
      </c>
      <c r="AV431" s="31">
        <v>1</v>
      </c>
      <c r="AW431" s="31">
        <v>1</v>
      </c>
      <c r="AX431" s="31">
        <v>2</v>
      </c>
      <c r="AY431" s="31">
        <v>2</v>
      </c>
      <c r="AZ431" s="31">
        <v>1</v>
      </c>
      <c r="BA431" s="31">
        <v>2</v>
      </c>
      <c r="BB431" s="31">
        <v>2</v>
      </c>
      <c r="BC431" s="31">
        <v>1</v>
      </c>
      <c r="BD431" s="31">
        <v>2</v>
      </c>
      <c r="BE431" s="31">
        <v>1</v>
      </c>
      <c r="BF431" s="31">
        <v>2</v>
      </c>
      <c r="BG431" s="31">
        <v>2</v>
      </c>
      <c r="BH431" s="31">
        <v>2</v>
      </c>
      <c r="BI431" s="31">
        <v>2</v>
      </c>
      <c r="BJ431" s="31">
        <v>2</v>
      </c>
      <c r="BK431" s="31">
        <v>2</v>
      </c>
      <c r="BL431" s="31">
        <v>2</v>
      </c>
      <c r="BM431" s="31">
        <v>2</v>
      </c>
      <c r="BN431" s="31">
        <v>2</v>
      </c>
      <c r="BO431" s="31">
        <v>2</v>
      </c>
      <c r="BP431" s="31">
        <v>2</v>
      </c>
      <c r="BQ431" s="31">
        <v>4</v>
      </c>
      <c r="BT431" s="31">
        <v>2</v>
      </c>
      <c r="BU431" s="31">
        <v>2</v>
      </c>
      <c r="BV431" s="31">
        <v>2</v>
      </c>
      <c r="BW431" s="31">
        <v>2</v>
      </c>
      <c r="BX431" s="31">
        <v>2</v>
      </c>
      <c r="BY431" s="31">
        <v>1</v>
      </c>
      <c r="BZ431" s="31">
        <v>2</v>
      </c>
      <c r="CA431" s="31">
        <v>2</v>
      </c>
      <c r="CB431" s="31">
        <v>2</v>
      </c>
      <c r="CC431" s="31">
        <v>2</v>
      </c>
      <c r="CD431" s="31">
        <v>1</v>
      </c>
      <c r="CH431" s="31">
        <v>1</v>
      </c>
      <c r="CM431" s="31">
        <v>1</v>
      </c>
      <c r="DA431" s="31">
        <v>1</v>
      </c>
      <c r="DC431" s="31">
        <v>1</v>
      </c>
      <c r="DF431" s="31">
        <v>0</v>
      </c>
      <c r="DG431" s="31">
        <v>1</v>
      </c>
      <c r="DH431" s="31">
        <v>2</v>
      </c>
      <c r="DI431" s="31">
        <v>3</v>
      </c>
      <c r="DJ431" s="31">
        <v>3</v>
      </c>
      <c r="DK431" s="31">
        <v>3</v>
      </c>
      <c r="DL431" s="31">
        <v>2</v>
      </c>
      <c r="DM431" s="31">
        <v>2</v>
      </c>
      <c r="DN431" s="31">
        <v>3</v>
      </c>
      <c r="DO431" s="31">
        <v>3</v>
      </c>
      <c r="DP431" s="31">
        <v>3</v>
      </c>
      <c r="DQ431" s="31">
        <v>4</v>
      </c>
      <c r="DR431" s="31">
        <v>29</v>
      </c>
      <c r="DS431" s="31">
        <v>1.2766280353200801</v>
      </c>
      <c r="DT431" s="31">
        <v>27</v>
      </c>
      <c r="DU431" s="31">
        <v>26</v>
      </c>
      <c r="DV431" s="31">
        <v>192</v>
      </c>
      <c r="DW431" s="31" t="s">
        <v>2136</v>
      </c>
      <c r="EB431" s="31">
        <v>1.18</v>
      </c>
      <c r="EC431" s="31">
        <v>0.5</v>
      </c>
      <c r="ED431" s="31">
        <v>1.1000000000000001</v>
      </c>
      <c r="EE431" s="31" t="s">
        <v>2123</v>
      </c>
      <c r="EF431" s="31">
        <v>282</v>
      </c>
      <c r="EG431" s="31">
        <v>120</v>
      </c>
      <c r="EH431" s="31">
        <v>200</v>
      </c>
      <c r="EI431" s="31" t="s">
        <v>2123</v>
      </c>
      <c r="EJ431" s="31">
        <v>63</v>
      </c>
      <c r="EM431" s="31" t="s">
        <v>2123</v>
      </c>
      <c r="EN431" s="31">
        <v>175</v>
      </c>
      <c r="EQ431" s="31" t="s">
        <v>2123</v>
      </c>
      <c r="ER431" s="31">
        <v>222</v>
      </c>
      <c r="ES431" s="31">
        <v>50</v>
      </c>
      <c r="ET431" s="31">
        <v>120</v>
      </c>
      <c r="EU431" s="31" t="s">
        <v>2123</v>
      </c>
      <c r="EW431" s="31">
        <v>2</v>
      </c>
      <c r="EX431" s="31">
        <v>2</v>
      </c>
      <c r="EY431" s="31">
        <v>2</v>
      </c>
      <c r="EZ431" s="31">
        <v>1</v>
      </c>
      <c r="FK431" s="31">
        <v>2</v>
      </c>
      <c r="FL431" s="31">
        <v>2</v>
      </c>
      <c r="FM431" s="31">
        <v>1</v>
      </c>
      <c r="FN431" s="31">
        <v>1</v>
      </c>
      <c r="FO431" s="31">
        <v>2</v>
      </c>
      <c r="FP431" s="31">
        <v>2</v>
      </c>
      <c r="FQ431" s="31">
        <v>2</v>
      </c>
      <c r="FR431" s="31">
        <v>2</v>
      </c>
      <c r="FS431" s="31">
        <v>4</v>
      </c>
      <c r="FT431" s="31">
        <v>2</v>
      </c>
      <c r="FU431" s="31">
        <v>2</v>
      </c>
      <c r="FV431" s="31">
        <v>2</v>
      </c>
      <c r="FW431" s="31">
        <v>19</v>
      </c>
      <c r="FX431" s="31">
        <v>1</v>
      </c>
      <c r="FY431" s="31">
        <v>1</v>
      </c>
      <c r="GA431" s="31">
        <v>2</v>
      </c>
      <c r="GB431" s="31">
        <v>2</v>
      </c>
      <c r="GC431" s="31">
        <v>2</v>
      </c>
      <c r="GE431" s="31">
        <v>2</v>
      </c>
      <c r="GH431" s="31">
        <v>2</v>
      </c>
      <c r="GJ431" s="31">
        <v>2</v>
      </c>
      <c r="GL431" s="31">
        <v>2</v>
      </c>
      <c r="GO431" s="31">
        <v>2</v>
      </c>
      <c r="GQ431" s="31">
        <v>2</v>
      </c>
      <c r="GS431" s="31">
        <v>2</v>
      </c>
      <c r="GU431" s="31">
        <v>2</v>
      </c>
      <c r="GW431" s="31">
        <v>2</v>
      </c>
      <c r="HM431" s="31">
        <v>2</v>
      </c>
      <c r="HP431" s="31">
        <v>2</v>
      </c>
      <c r="HQ431" s="31">
        <v>2</v>
      </c>
      <c r="HR431" s="31">
        <v>2</v>
      </c>
      <c r="HS431" s="31">
        <v>2</v>
      </c>
      <c r="HT431" s="31">
        <v>2</v>
      </c>
      <c r="HU431" s="31">
        <v>2</v>
      </c>
      <c r="HV431" s="31">
        <v>2</v>
      </c>
      <c r="HZ431" s="31">
        <v>2</v>
      </c>
      <c r="IA431" s="31">
        <v>2</v>
      </c>
      <c r="IB431" s="31">
        <v>2</v>
      </c>
      <c r="IC431" s="31">
        <v>2</v>
      </c>
      <c r="ID431" s="31">
        <v>2</v>
      </c>
      <c r="IE431" s="31">
        <v>2</v>
      </c>
      <c r="IF431" s="31">
        <v>2</v>
      </c>
      <c r="IJ431" s="31">
        <v>2</v>
      </c>
      <c r="IK431" s="31">
        <v>2</v>
      </c>
      <c r="IL431" s="31">
        <v>2</v>
      </c>
      <c r="IM431" s="31">
        <v>2</v>
      </c>
      <c r="IN431" s="31">
        <v>2</v>
      </c>
      <c r="IO431" s="31">
        <v>2</v>
      </c>
      <c r="IP431" s="31">
        <v>2</v>
      </c>
      <c r="IT431" s="31">
        <v>2</v>
      </c>
      <c r="IU431" s="31">
        <v>2</v>
      </c>
      <c r="IV431" s="31">
        <v>2</v>
      </c>
      <c r="IW431" s="31">
        <v>2</v>
      </c>
      <c r="IX431" s="31">
        <v>2</v>
      </c>
      <c r="IY431" s="31">
        <v>2</v>
      </c>
      <c r="IZ431" s="31">
        <v>2</v>
      </c>
      <c r="JD431" s="31">
        <v>2</v>
      </c>
      <c r="JE431" s="31">
        <v>2</v>
      </c>
      <c r="JF431" s="31">
        <v>2</v>
      </c>
      <c r="JG431" s="31">
        <v>2</v>
      </c>
      <c r="JH431" s="31">
        <v>2</v>
      </c>
      <c r="JI431" s="31">
        <v>2</v>
      </c>
      <c r="JJ431" s="31">
        <v>2</v>
      </c>
      <c r="JZ431" s="31">
        <v>2</v>
      </c>
      <c r="KC431" s="31">
        <v>2</v>
      </c>
      <c r="LA431" s="31" t="s">
        <v>379</v>
      </c>
      <c r="LC431" s="31">
        <v>2</v>
      </c>
      <c r="LE431" s="31" t="s">
        <v>379</v>
      </c>
      <c r="LF431" s="31">
        <v>2</v>
      </c>
      <c r="LG431" s="31">
        <v>2</v>
      </c>
      <c r="LH431" s="31">
        <v>2</v>
      </c>
      <c r="LI431" s="31">
        <v>2</v>
      </c>
      <c r="LK431" s="31">
        <v>2</v>
      </c>
      <c r="LM431" s="31">
        <v>2</v>
      </c>
      <c r="LO431" s="31">
        <v>2</v>
      </c>
      <c r="LQ431" s="31">
        <v>2</v>
      </c>
      <c r="LS431" s="31">
        <v>2</v>
      </c>
      <c r="LU431" s="31">
        <v>2</v>
      </c>
      <c r="LW431" s="31">
        <v>2</v>
      </c>
      <c r="LY431" s="31">
        <v>2</v>
      </c>
      <c r="MA431" s="31">
        <v>2</v>
      </c>
      <c r="MC431" s="31">
        <v>2</v>
      </c>
      <c r="ME431" s="31">
        <v>2</v>
      </c>
      <c r="MG431" s="31">
        <v>2</v>
      </c>
      <c r="MI431" s="31">
        <v>2</v>
      </c>
      <c r="MK431" s="31">
        <v>2</v>
      </c>
      <c r="MM431" s="31">
        <v>2</v>
      </c>
      <c r="MO431" s="31">
        <v>2</v>
      </c>
      <c r="MQ431" s="31">
        <v>2</v>
      </c>
      <c r="MS431" s="31">
        <v>2</v>
      </c>
      <c r="MU431" s="31">
        <v>2</v>
      </c>
      <c r="MW431" s="31">
        <v>2</v>
      </c>
      <c r="MY431" s="31" t="s">
        <v>355</v>
      </c>
      <c r="NC431" s="31">
        <v>2</v>
      </c>
      <c r="NE431" s="31">
        <v>2</v>
      </c>
      <c r="NG431" s="31">
        <v>2</v>
      </c>
      <c r="NI431" s="31">
        <v>2</v>
      </c>
      <c r="NK431" s="31">
        <v>2</v>
      </c>
      <c r="NM431" s="31">
        <v>2</v>
      </c>
      <c r="NO431" s="31">
        <v>2</v>
      </c>
      <c r="NQ431" s="31">
        <v>2</v>
      </c>
      <c r="NS431" s="31">
        <v>2</v>
      </c>
      <c r="NU431" s="31">
        <v>2</v>
      </c>
      <c r="NW431" s="31">
        <v>2</v>
      </c>
      <c r="NY431" s="31">
        <v>2</v>
      </c>
      <c r="OA431" s="31">
        <v>2</v>
      </c>
      <c r="OC431" s="31">
        <v>2</v>
      </c>
      <c r="OE431" s="31">
        <v>2</v>
      </c>
      <c r="OG431" s="31">
        <v>2</v>
      </c>
      <c r="OI431" s="31">
        <v>2</v>
      </c>
      <c r="OK431" s="31">
        <v>2</v>
      </c>
      <c r="OM431" s="31">
        <v>2</v>
      </c>
      <c r="OO431" s="31">
        <v>2</v>
      </c>
      <c r="OQ431" s="31" t="s">
        <v>355</v>
      </c>
      <c r="OS431" s="31">
        <v>2</v>
      </c>
      <c r="OU431" s="31">
        <v>2</v>
      </c>
      <c r="OW431" s="31">
        <v>2</v>
      </c>
      <c r="OY431" s="31">
        <v>2</v>
      </c>
      <c r="PA431" s="31">
        <v>2</v>
      </c>
      <c r="PC431" s="31">
        <v>2</v>
      </c>
      <c r="PE431" s="31">
        <v>2</v>
      </c>
      <c r="PG431" s="31">
        <v>2</v>
      </c>
      <c r="PI431" s="31">
        <v>2</v>
      </c>
      <c r="PK431" s="31">
        <v>2</v>
      </c>
      <c r="PM431" s="31">
        <v>2</v>
      </c>
      <c r="PO431" s="31">
        <v>2</v>
      </c>
      <c r="PQ431" s="31">
        <v>2</v>
      </c>
      <c r="PS431" s="31">
        <v>2</v>
      </c>
      <c r="PU431" s="31">
        <v>2</v>
      </c>
      <c r="PW431" s="31">
        <v>2</v>
      </c>
      <c r="PY431" s="31">
        <v>2</v>
      </c>
      <c r="QA431" s="31">
        <v>2</v>
      </c>
      <c r="QC431" s="31">
        <v>2</v>
      </c>
      <c r="QE431" s="31">
        <v>2</v>
      </c>
      <c r="QG431" s="31">
        <v>2</v>
      </c>
      <c r="QI431" s="31" t="s">
        <v>355</v>
      </c>
      <c r="QK431" s="31">
        <v>1</v>
      </c>
      <c r="QL431" s="31">
        <v>2</v>
      </c>
      <c r="QM431" s="31">
        <v>2</v>
      </c>
      <c r="QN431" s="31">
        <v>2</v>
      </c>
      <c r="QO431" s="31">
        <v>2</v>
      </c>
      <c r="QP431" s="31">
        <v>2</v>
      </c>
      <c r="QQ431" s="31">
        <v>2</v>
      </c>
      <c r="QR431" s="31">
        <v>2</v>
      </c>
      <c r="QS431" s="31">
        <v>2</v>
      </c>
      <c r="QT431" s="31">
        <v>2</v>
      </c>
      <c r="QU431" s="31">
        <v>2</v>
      </c>
      <c r="QV431" s="31">
        <v>2</v>
      </c>
      <c r="QW431" s="31">
        <v>2</v>
      </c>
      <c r="QX431" s="31">
        <v>2</v>
      </c>
      <c r="QY431" s="31">
        <v>2</v>
      </c>
      <c r="QZ431" s="31">
        <v>2</v>
      </c>
      <c r="RA431" s="31">
        <v>2</v>
      </c>
      <c r="RB431" s="31">
        <v>2</v>
      </c>
      <c r="RC431" s="31">
        <v>2</v>
      </c>
      <c r="RD431" s="31">
        <v>2</v>
      </c>
      <c r="RE431" s="31">
        <v>2</v>
      </c>
      <c r="RF431" s="31">
        <v>2</v>
      </c>
      <c r="RG431" s="31">
        <v>2</v>
      </c>
      <c r="RH431" s="31">
        <v>2</v>
      </c>
      <c r="RI431" s="31">
        <v>2</v>
      </c>
      <c r="RJ431" s="31">
        <v>2</v>
      </c>
      <c r="RK431" s="31">
        <v>2</v>
      </c>
      <c r="RL431" s="31">
        <v>2</v>
      </c>
      <c r="RM431" s="31">
        <v>2</v>
      </c>
      <c r="RN431" s="31">
        <v>2</v>
      </c>
      <c r="RO431" s="31">
        <v>2</v>
      </c>
      <c r="RP431" s="31">
        <v>2</v>
      </c>
      <c r="RQ431" s="31">
        <v>2</v>
      </c>
      <c r="RR431" s="31">
        <v>2</v>
      </c>
      <c r="RS431" s="31">
        <v>2</v>
      </c>
      <c r="RT431" s="31" t="s">
        <v>1556</v>
      </c>
      <c r="RU431" s="31" t="s">
        <v>1556</v>
      </c>
      <c r="RV431" s="31" t="s">
        <v>1556</v>
      </c>
      <c r="RW431" s="31" t="s">
        <v>1556</v>
      </c>
      <c r="RX431" s="31">
        <v>1</v>
      </c>
      <c r="RY431" s="31">
        <v>1</v>
      </c>
      <c r="RZ431" s="31">
        <v>1</v>
      </c>
      <c r="SA431" s="31">
        <v>2</v>
      </c>
      <c r="SB431" s="31">
        <v>2</v>
      </c>
      <c r="SC431" s="31">
        <v>2</v>
      </c>
      <c r="SD431" s="31">
        <v>1</v>
      </c>
      <c r="SE431" s="31">
        <v>1</v>
      </c>
      <c r="SF431" s="31">
        <v>1</v>
      </c>
      <c r="SG431" s="31">
        <v>2</v>
      </c>
      <c r="SH431" s="31">
        <v>2</v>
      </c>
      <c r="SI431" s="31">
        <v>2</v>
      </c>
      <c r="SJ431" s="31">
        <v>2</v>
      </c>
      <c r="SK431" s="31">
        <v>2</v>
      </c>
      <c r="SL431" s="31">
        <v>2</v>
      </c>
      <c r="SM431" s="31" t="s">
        <v>1430</v>
      </c>
      <c r="SO431" s="31">
        <v>2</v>
      </c>
      <c r="SP431" s="31">
        <v>2</v>
      </c>
      <c r="SQ431" s="31">
        <v>2</v>
      </c>
      <c r="SR431" s="31">
        <v>1</v>
      </c>
      <c r="SS431" s="31">
        <v>2</v>
      </c>
      <c r="ST431" s="31">
        <v>2</v>
      </c>
      <c r="SU431" s="31">
        <v>2</v>
      </c>
      <c r="SV431" s="31">
        <v>1</v>
      </c>
      <c r="SW431" s="31" t="s">
        <v>1430</v>
      </c>
      <c r="SZ431" s="31">
        <v>2</v>
      </c>
      <c r="TA431" s="31">
        <v>2</v>
      </c>
      <c r="TB431" s="31">
        <v>2</v>
      </c>
      <c r="TC431" s="31">
        <v>2</v>
      </c>
      <c r="TD431" s="31">
        <v>2</v>
      </c>
      <c r="TE431" s="31">
        <v>2</v>
      </c>
      <c r="TF431" s="31">
        <v>2</v>
      </c>
      <c r="TG431" s="31">
        <v>1</v>
      </c>
      <c r="TH431" s="31" t="s">
        <v>1430</v>
      </c>
      <c r="TJ431" s="31" t="s">
        <v>3145</v>
      </c>
      <c r="TK431" s="31" t="s">
        <v>2917</v>
      </c>
      <c r="TQ431" s="31">
        <v>12</v>
      </c>
      <c r="TS431" s="31">
        <v>2</v>
      </c>
      <c r="TT431" s="31">
        <v>2</v>
      </c>
      <c r="TU431" s="31">
        <v>2</v>
      </c>
      <c r="TV431" s="31">
        <v>2</v>
      </c>
      <c r="TW431" s="31">
        <v>2</v>
      </c>
      <c r="TX431" s="31">
        <v>2</v>
      </c>
      <c r="TY431" s="31">
        <v>2</v>
      </c>
      <c r="TZ431" s="31">
        <v>1</v>
      </c>
      <c r="UA431" s="31">
        <v>1</v>
      </c>
    </row>
    <row r="432" spans="1:547" s="31" customFormat="1" ht="13.5" customHeight="1">
      <c r="A432" s="31">
        <f t="shared" si="6"/>
        <v>430</v>
      </c>
      <c r="B432" s="31">
        <v>431</v>
      </c>
      <c r="C432" s="31">
        <v>27</v>
      </c>
      <c r="D432" s="31" t="s">
        <v>3124</v>
      </c>
      <c r="E432" s="31" t="s">
        <v>3201</v>
      </c>
      <c r="H432" s="31">
        <v>42397</v>
      </c>
      <c r="I432" s="31">
        <v>23653</v>
      </c>
      <c r="J432" s="31">
        <v>1</v>
      </c>
      <c r="K432" s="31">
        <v>1</v>
      </c>
      <c r="L432" s="31">
        <v>4</v>
      </c>
      <c r="M432" s="31">
        <v>2</v>
      </c>
      <c r="N432" s="31">
        <v>2</v>
      </c>
      <c r="O432" s="31">
        <v>2</v>
      </c>
      <c r="P432" s="31">
        <v>1</v>
      </c>
      <c r="Q432" s="31">
        <v>1</v>
      </c>
      <c r="R432" s="31">
        <v>42005</v>
      </c>
      <c r="S432" s="31">
        <v>42005</v>
      </c>
      <c r="T432" s="31">
        <v>42370</v>
      </c>
      <c r="W432" s="31">
        <v>1</v>
      </c>
      <c r="X432" s="31">
        <v>2</v>
      </c>
      <c r="Y432" s="31">
        <v>2</v>
      </c>
      <c r="Z432" s="31">
        <v>2</v>
      </c>
      <c r="AA432" s="31">
        <v>2</v>
      </c>
      <c r="AB432" s="31">
        <v>2</v>
      </c>
      <c r="AC432" s="31">
        <v>2</v>
      </c>
      <c r="AD432" s="31">
        <v>2</v>
      </c>
      <c r="AE432" s="31">
        <v>3</v>
      </c>
      <c r="AF432" s="31">
        <v>3</v>
      </c>
      <c r="AG432" s="31">
        <v>3</v>
      </c>
      <c r="AH432" s="31">
        <v>2</v>
      </c>
      <c r="AI432" s="31">
        <v>6</v>
      </c>
      <c r="AJ432" s="31">
        <v>2</v>
      </c>
      <c r="AK432" s="31">
        <v>4</v>
      </c>
      <c r="AL432" s="31">
        <v>2</v>
      </c>
      <c r="AM432" s="31">
        <v>1</v>
      </c>
      <c r="AN432" s="31">
        <v>2</v>
      </c>
      <c r="AO432" s="31">
        <v>2</v>
      </c>
      <c r="AP432" s="31">
        <v>1</v>
      </c>
      <c r="AQ432" s="31">
        <v>2</v>
      </c>
      <c r="AR432" s="31">
        <v>1</v>
      </c>
      <c r="AS432" s="31">
        <v>2</v>
      </c>
      <c r="AT432" s="31">
        <v>2</v>
      </c>
      <c r="AU432" s="31">
        <v>2</v>
      </c>
      <c r="AV432" s="31">
        <v>1</v>
      </c>
      <c r="AW432" s="31">
        <v>2</v>
      </c>
      <c r="AX432" s="31">
        <v>2</v>
      </c>
      <c r="AY432" s="31">
        <v>2</v>
      </c>
      <c r="AZ432" s="31">
        <v>1</v>
      </c>
      <c r="BA432" s="31">
        <v>1</v>
      </c>
      <c r="BB432" s="31">
        <v>2</v>
      </c>
      <c r="BC432" s="31">
        <v>1</v>
      </c>
      <c r="BD432" s="31">
        <v>2</v>
      </c>
      <c r="BE432" s="31">
        <v>2</v>
      </c>
      <c r="BF432" s="31">
        <v>2</v>
      </c>
      <c r="BG432" s="31">
        <v>1</v>
      </c>
      <c r="BH432" s="31">
        <v>2</v>
      </c>
      <c r="BI432" s="31">
        <v>1</v>
      </c>
      <c r="BJ432" s="31">
        <v>2</v>
      </c>
      <c r="BK432" s="31">
        <v>2</v>
      </c>
      <c r="BL432" s="31">
        <v>2</v>
      </c>
      <c r="BM432" s="31">
        <v>2</v>
      </c>
      <c r="BN432" s="31">
        <v>2</v>
      </c>
      <c r="BO432" s="31">
        <v>2</v>
      </c>
      <c r="BP432" s="31">
        <v>2</v>
      </c>
      <c r="BQ432" s="31">
        <v>3</v>
      </c>
      <c r="BT432" s="31">
        <v>2</v>
      </c>
      <c r="BU432" s="31">
        <v>2</v>
      </c>
      <c r="BV432" s="31">
        <v>2</v>
      </c>
      <c r="BW432" s="31">
        <v>2</v>
      </c>
      <c r="BX432" s="31">
        <v>2</v>
      </c>
      <c r="BY432" s="31">
        <v>1</v>
      </c>
      <c r="BZ432" s="31">
        <v>2</v>
      </c>
      <c r="CA432" s="31">
        <v>2</v>
      </c>
      <c r="CB432" s="31">
        <v>2</v>
      </c>
      <c r="CC432" s="31">
        <v>2</v>
      </c>
      <c r="CD432" s="31">
        <v>1</v>
      </c>
      <c r="CH432" s="31">
        <v>1</v>
      </c>
      <c r="CM432" s="31">
        <v>15</v>
      </c>
      <c r="CN432" s="31">
        <v>21</v>
      </c>
      <c r="CO432" s="31">
        <v>2</v>
      </c>
      <c r="DA432" s="31">
        <v>4</v>
      </c>
      <c r="DB432" s="31">
        <v>1</v>
      </c>
      <c r="DC432" s="31">
        <v>6</v>
      </c>
      <c r="DF432" s="31">
        <v>3</v>
      </c>
      <c r="DG432" s="31">
        <v>4</v>
      </c>
      <c r="DH432" s="31">
        <v>3</v>
      </c>
      <c r="DI432" s="31">
        <v>3</v>
      </c>
      <c r="DJ432" s="31">
        <v>4</v>
      </c>
      <c r="DK432" s="31">
        <v>4</v>
      </c>
      <c r="DL432" s="31">
        <v>4</v>
      </c>
      <c r="DM432" s="31">
        <v>4</v>
      </c>
      <c r="DN432" s="31">
        <v>4</v>
      </c>
      <c r="DO432" s="31">
        <v>4</v>
      </c>
      <c r="DP432" s="31">
        <v>4</v>
      </c>
      <c r="DQ432" s="31">
        <v>4</v>
      </c>
      <c r="DR432" s="31">
        <v>45</v>
      </c>
      <c r="DS432" s="31">
        <v>0.23294005102040799</v>
      </c>
      <c r="DT432" s="31">
        <v>1758</v>
      </c>
      <c r="DX432" s="31">
        <v>4.1399999999999899</v>
      </c>
      <c r="DY432" s="31">
        <v>4.0199999999999898</v>
      </c>
      <c r="DZ432" s="31">
        <v>4.76</v>
      </c>
      <c r="EA432" s="31" t="s">
        <v>2191</v>
      </c>
      <c r="EB432" s="31">
        <v>0.66</v>
      </c>
      <c r="EF432" s="31">
        <v>185</v>
      </c>
      <c r="EG432" s="31">
        <v>120</v>
      </c>
      <c r="EH432" s="31">
        <v>200</v>
      </c>
      <c r="EI432" s="31" t="s">
        <v>2123</v>
      </c>
      <c r="EJ432" s="31">
        <v>40</v>
      </c>
      <c r="EN432" s="31">
        <v>124</v>
      </c>
      <c r="ER432" s="31">
        <v>106</v>
      </c>
      <c r="ES432" s="31">
        <v>50</v>
      </c>
      <c r="ET432" s="31">
        <v>150</v>
      </c>
      <c r="FK432" s="31">
        <v>2</v>
      </c>
      <c r="FL432" s="31">
        <v>2</v>
      </c>
      <c r="FM432" s="31">
        <v>2</v>
      </c>
      <c r="FN432" s="31">
        <v>2</v>
      </c>
      <c r="FO432" s="31">
        <v>2</v>
      </c>
      <c r="FP432" s="31">
        <v>2</v>
      </c>
      <c r="FQ432" s="31">
        <v>2</v>
      </c>
      <c r="FR432" s="31">
        <v>2</v>
      </c>
      <c r="FS432" s="31">
        <v>4</v>
      </c>
      <c r="FT432" s="31">
        <v>2</v>
      </c>
      <c r="FU432" s="31">
        <v>2</v>
      </c>
      <c r="FV432" s="31">
        <v>2</v>
      </c>
      <c r="FW432" s="31">
        <v>1</v>
      </c>
      <c r="FX432" s="31">
        <v>1</v>
      </c>
      <c r="FY432" s="31">
        <v>2</v>
      </c>
      <c r="GA432" s="31">
        <v>2</v>
      </c>
      <c r="GB432" s="31">
        <v>2</v>
      </c>
      <c r="GC432" s="31">
        <v>2</v>
      </c>
      <c r="GE432" s="31">
        <v>2</v>
      </c>
      <c r="GH432" s="31">
        <v>2</v>
      </c>
      <c r="GJ432" s="31">
        <v>2</v>
      </c>
      <c r="GL432" s="31">
        <v>2</v>
      </c>
      <c r="GO432" s="31">
        <v>2</v>
      </c>
      <c r="GQ432" s="31">
        <v>2</v>
      </c>
      <c r="GS432" s="31">
        <v>2</v>
      </c>
      <c r="GU432" s="31">
        <v>2</v>
      </c>
      <c r="GW432" s="31">
        <v>2</v>
      </c>
      <c r="HM432" s="31">
        <v>2</v>
      </c>
      <c r="HP432" s="31">
        <v>2</v>
      </c>
      <c r="HQ432" s="31">
        <v>2</v>
      </c>
      <c r="HR432" s="31">
        <v>2</v>
      </c>
      <c r="HS432" s="31">
        <v>2</v>
      </c>
      <c r="HT432" s="31">
        <v>2</v>
      </c>
      <c r="HU432" s="31">
        <v>2</v>
      </c>
      <c r="HV432" s="31">
        <v>2</v>
      </c>
      <c r="HZ432" s="31">
        <v>2</v>
      </c>
      <c r="IA432" s="31">
        <v>2</v>
      </c>
      <c r="IB432" s="31">
        <v>2</v>
      </c>
      <c r="IC432" s="31">
        <v>2</v>
      </c>
      <c r="ID432" s="31">
        <v>2</v>
      </c>
      <c r="IE432" s="31">
        <v>2</v>
      </c>
      <c r="IF432" s="31">
        <v>2</v>
      </c>
      <c r="IJ432" s="31">
        <v>2</v>
      </c>
      <c r="IK432" s="31">
        <v>2</v>
      </c>
      <c r="IL432" s="31">
        <v>2</v>
      </c>
      <c r="IM432" s="31">
        <v>2</v>
      </c>
      <c r="IN432" s="31">
        <v>2</v>
      </c>
      <c r="IO432" s="31">
        <v>2</v>
      </c>
      <c r="IP432" s="31">
        <v>2</v>
      </c>
      <c r="IT432" s="31">
        <v>2</v>
      </c>
      <c r="IU432" s="31">
        <v>2</v>
      </c>
      <c r="IV432" s="31">
        <v>2</v>
      </c>
      <c r="IW432" s="31">
        <v>2</v>
      </c>
      <c r="IX432" s="31">
        <v>2</v>
      </c>
      <c r="IY432" s="31">
        <v>2</v>
      </c>
      <c r="IZ432" s="31">
        <v>2</v>
      </c>
      <c r="JD432" s="31">
        <v>2</v>
      </c>
      <c r="JE432" s="31">
        <v>2</v>
      </c>
      <c r="JF432" s="31">
        <v>2</v>
      </c>
      <c r="JG432" s="31">
        <v>2</v>
      </c>
      <c r="JH432" s="31">
        <v>2</v>
      </c>
      <c r="JI432" s="31">
        <v>2</v>
      </c>
      <c r="JJ432" s="31">
        <v>2</v>
      </c>
      <c r="JN432" s="31" t="s">
        <v>366</v>
      </c>
      <c r="JQ432" s="31" t="s">
        <v>3202</v>
      </c>
      <c r="JZ432" s="31">
        <v>1</v>
      </c>
      <c r="KC432" s="31">
        <v>2</v>
      </c>
      <c r="KD432" s="31" t="s">
        <v>3202</v>
      </c>
      <c r="KE432" s="31">
        <v>51</v>
      </c>
      <c r="KF432" s="31" t="s">
        <v>356</v>
      </c>
      <c r="KG432" s="31" t="s">
        <v>3203</v>
      </c>
      <c r="KH432" s="31">
        <v>39</v>
      </c>
      <c r="LA432" s="31" t="s">
        <v>370</v>
      </c>
      <c r="LB432" s="31" t="s">
        <v>370</v>
      </c>
      <c r="LC432" s="31">
        <v>2</v>
      </c>
      <c r="LE432" s="31" t="s">
        <v>359</v>
      </c>
      <c r="LF432" s="31">
        <v>2</v>
      </c>
      <c r="LG432" s="31">
        <v>2</v>
      </c>
      <c r="LH432" s="31">
        <v>2</v>
      </c>
      <c r="LI432" s="31">
        <v>2</v>
      </c>
      <c r="LK432" s="31">
        <v>2</v>
      </c>
      <c r="LM432" s="31">
        <v>2</v>
      </c>
      <c r="LO432" s="31">
        <v>2</v>
      </c>
      <c r="LQ432" s="31">
        <v>2</v>
      </c>
      <c r="LS432" s="31">
        <v>2</v>
      </c>
      <c r="LU432" s="31">
        <v>2</v>
      </c>
      <c r="LW432" s="31">
        <v>2</v>
      </c>
      <c r="LY432" s="31">
        <v>2</v>
      </c>
      <c r="MA432" s="31">
        <v>2</v>
      </c>
      <c r="MC432" s="31">
        <v>2</v>
      </c>
      <c r="ME432" s="31">
        <v>2</v>
      </c>
      <c r="MG432" s="31">
        <v>2</v>
      </c>
      <c r="MI432" s="31">
        <v>2</v>
      </c>
      <c r="MK432" s="31">
        <v>2</v>
      </c>
      <c r="MM432" s="31">
        <v>2</v>
      </c>
      <c r="MO432" s="31">
        <v>2</v>
      </c>
      <c r="MQ432" s="31">
        <v>2</v>
      </c>
      <c r="MS432" s="31">
        <v>2</v>
      </c>
      <c r="MU432" s="31">
        <v>2</v>
      </c>
      <c r="MW432" s="31">
        <v>2</v>
      </c>
      <c r="MY432" s="31" t="s">
        <v>355</v>
      </c>
      <c r="NC432" s="31">
        <v>2</v>
      </c>
      <c r="NE432" s="31">
        <v>2</v>
      </c>
      <c r="NG432" s="31">
        <v>2</v>
      </c>
      <c r="NI432" s="31">
        <v>2</v>
      </c>
      <c r="NK432" s="31">
        <v>2</v>
      </c>
      <c r="NM432" s="31">
        <v>2</v>
      </c>
      <c r="NO432" s="31">
        <v>2</v>
      </c>
      <c r="NQ432" s="31">
        <v>2</v>
      </c>
      <c r="NS432" s="31">
        <v>2</v>
      </c>
      <c r="NU432" s="31">
        <v>2</v>
      </c>
      <c r="NW432" s="31">
        <v>2</v>
      </c>
      <c r="NY432" s="31">
        <v>2</v>
      </c>
      <c r="OA432" s="31">
        <v>2</v>
      </c>
      <c r="OC432" s="31">
        <v>2</v>
      </c>
      <c r="OE432" s="31">
        <v>2</v>
      </c>
      <c r="OG432" s="31">
        <v>2</v>
      </c>
      <c r="OI432" s="31">
        <v>2</v>
      </c>
      <c r="OK432" s="31">
        <v>2</v>
      </c>
      <c r="OM432" s="31">
        <v>2</v>
      </c>
      <c r="OO432" s="31">
        <v>2</v>
      </c>
      <c r="OQ432" s="31" t="s">
        <v>355</v>
      </c>
      <c r="OS432" s="31">
        <v>2</v>
      </c>
      <c r="OU432" s="31">
        <v>2</v>
      </c>
      <c r="OW432" s="31">
        <v>2</v>
      </c>
      <c r="OY432" s="31">
        <v>2</v>
      </c>
      <c r="PA432" s="31">
        <v>2</v>
      </c>
      <c r="PC432" s="31">
        <v>2</v>
      </c>
      <c r="PE432" s="31">
        <v>2</v>
      </c>
      <c r="PG432" s="31">
        <v>2</v>
      </c>
      <c r="PI432" s="31">
        <v>2</v>
      </c>
      <c r="PK432" s="31">
        <v>2</v>
      </c>
      <c r="PM432" s="31">
        <v>2</v>
      </c>
      <c r="PO432" s="31">
        <v>2</v>
      </c>
      <c r="PQ432" s="31">
        <v>2</v>
      </c>
      <c r="PS432" s="31">
        <v>2</v>
      </c>
      <c r="PU432" s="31">
        <v>2</v>
      </c>
      <c r="PW432" s="31">
        <v>2</v>
      </c>
      <c r="PY432" s="31">
        <v>2</v>
      </c>
      <c r="QA432" s="31">
        <v>2</v>
      </c>
      <c r="QC432" s="31">
        <v>2</v>
      </c>
      <c r="QE432" s="31">
        <v>2</v>
      </c>
      <c r="QG432" s="31">
        <v>2</v>
      </c>
      <c r="QI432" s="31" t="s">
        <v>355</v>
      </c>
      <c r="QK432" s="31">
        <v>1</v>
      </c>
      <c r="QL432" s="31">
        <v>2</v>
      </c>
      <c r="QM432" s="31">
        <v>2</v>
      </c>
      <c r="QN432" s="31">
        <v>2</v>
      </c>
      <c r="QO432" s="31">
        <v>2</v>
      </c>
      <c r="QP432" s="31">
        <v>2</v>
      </c>
      <c r="QQ432" s="31">
        <v>2</v>
      </c>
      <c r="QR432" s="31">
        <v>2</v>
      </c>
      <c r="QS432" s="31">
        <v>2</v>
      </c>
      <c r="QT432" s="31">
        <v>2</v>
      </c>
      <c r="QU432" s="31">
        <v>2</v>
      </c>
      <c r="QV432" s="31">
        <v>1</v>
      </c>
      <c r="QW432" s="31">
        <v>2</v>
      </c>
      <c r="QX432" s="31">
        <v>2</v>
      </c>
      <c r="QY432" s="31">
        <v>2</v>
      </c>
      <c r="QZ432" s="31">
        <v>2</v>
      </c>
      <c r="RA432" s="31">
        <v>2</v>
      </c>
      <c r="RB432" s="31">
        <v>2</v>
      </c>
      <c r="RC432" s="31">
        <v>2</v>
      </c>
      <c r="RD432" s="31">
        <v>2</v>
      </c>
      <c r="RE432" s="31">
        <v>2</v>
      </c>
      <c r="RF432" s="31">
        <v>2</v>
      </c>
      <c r="RG432" s="31">
        <v>2</v>
      </c>
      <c r="RH432" s="31">
        <v>2</v>
      </c>
      <c r="RI432" s="31">
        <v>2</v>
      </c>
      <c r="RJ432" s="31">
        <v>2</v>
      </c>
      <c r="RK432" s="31">
        <v>2</v>
      </c>
      <c r="RL432" s="31">
        <v>2</v>
      </c>
      <c r="RM432" s="31">
        <v>2</v>
      </c>
      <c r="RN432" s="31">
        <v>2</v>
      </c>
      <c r="RO432" s="31">
        <v>2</v>
      </c>
      <c r="RP432" s="31">
        <v>2</v>
      </c>
      <c r="RQ432" s="31">
        <v>2</v>
      </c>
      <c r="RR432" s="31">
        <v>2</v>
      </c>
      <c r="RS432" s="31">
        <v>2</v>
      </c>
      <c r="RT432" s="31" t="s">
        <v>3183</v>
      </c>
      <c r="RU432" s="31" t="s">
        <v>3183</v>
      </c>
      <c r="RV432" s="31" t="s">
        <v>3183</v>
      </c>
      <c r="RW432" s="31" t="s">
        <v>3183</v>
      </c>
      <c r="RX432" s="31">
        <v>4</v>
      </c>
      <c r="RY432" s="31">
        <v>1</v>
      </c>
      <c r="RZ432" s="31">
        <v>2</v>
      </c>
      <c r="SA432" s="31">
        <v>2</v>
      </c>
      <c r="SB432" s="31">
        <v>2</v>
      </c>
      <c r="SC432" s="31">
        <v>2</v>
      </c>
      <c r="SD432" s="31">
        <v>4</v>
      </c>
      <c r="SE432" s="31">
        <v>1</v>
      </c>
      <c r="SF432" s="31">
        <v>2</v>
      </c>
      <c r="SG432" s="31">
        <v>2</v>
      </c>
      <c r="SH432" s="31">
        <v>2</v>
      </c>
      <c r="SI432" s="31">
        <v>2</v>
      </c>
      <c r="SJ432" s="31">
        <v>2</v>
      </c>
      <c r="SK432" s="31">
        <v>2</v>
      </c>
      <c r="SL432" s="31">
        <v>2</v>
      </c>
      <c r="SM432" s="31" t="s">
        <v>1430</v>
      </c>
      <c r="SO432" s="31">
        <v>2</v>
      </c>
      <c r="SP432" s="31">
        <v>2</v>
      </c>
      <c r="SQ432" s="31">
        <v>2</v>
      </c>
      <c r="SR432" s="31">
        <v>2</v>
      </c>
      <c r="SS432" s="31">
        <v>2</v>
      </c>
      <c r="ST432" s="31">
        <v>2</v>
      </c>
      <c r="SU432" s="31">
        <v>1</v>
      </c>
      <c r="SV432" s="31">
        <v>2</v>
      </c>
      <c r="SW432" s="31" t="s">
        <v>1430</v>
      </c>
      <c r="SX432" s="31">
        <v>12</v>
      </c>
      <c r="SZ432" s="31">
        <v>2</v>
      </c>
      <c r="TA432" s="31">
        <v>2</v>
      </c>
      <c r="TB432" s="31">
        <v>2</v>
      </c>
      <c r="TC432" s="31">
        <v>2</v>
      </c>
      <c r="TD432" s="31">
        <v>2</v>
      </c>
      <c r="TE432" s="31">
        <v>2</v>
      </c>
      <c r="TF432" s="31">
        <v>2</v>
      </c>
      <c r="TG432" s="31">
        <v>2</v>
      </c>
      <c r="TH432" s="31" t="s">
        <v>2255</v>
      </c>
      <c r="TJ432" s="31" t="s">
        <v>3145</v>
      </c>
      <c r="TK432" s="31" t="s">
        <v>2917</v>
      </c>
      <c r="TQ432" s="31">
        <v>12</v>
      </c>
      <c r="TS432" s="31">
        <v>2</v>
      </c>
      <c r="TT432" s="31">
        <v>2</v>
      </c>
      <c r="TU432" s="31">
        <v>2</v>
      </c>
      <c r="TV432" s="31">
        <v>2</v>
      </c>
      <c r="TW432" s="31">
        <v>2</v>
      </c>
      <c r="TX432" s="31">
        <v>2</v>
      </c>
      <c r="TY432" s="31">
        <v>2</v>
      </c>
      <c r="TZ432" s="31">
        <v>2</v>
      </c>
      <c r="UA432" s="31">
        <v>1</v>
      </c>
    </row>
    <row r="433" spans="1:547" s="31" customFormat="1" ht="13.5" customHeight="1">
      <c r="A433" s="31">
        <f t="shared" si="6"/>
        <v>431</v>
      </c>
      <c r="B433" s="31">
        <v>432</v>
      </c>
      <c r="C433" s="31">
        <v>28</v>
      </c>
      <c r="D433" s="31" t="s">
        <v>3124</v>
      </c>
      <c r="E433" s="31" t="s">
        <v>3204</v>
      </c>
      <c r="F433" s="31">
        <v>1</v>
      </c>
      <c r="G433" s="31" t="s">
        <v>3205</v>
      </c>
      <c r="H433" s="31">
        <v>42396</v>
      </c>
      <c r="I433" s="31">
        <v>30636</v>
      </c>
      <c r="J433" s="31">
        <v>2</v>
      </c>
      <c r="K433" s="31">
        <v>1</v>
      </c>
      <c r="L433" s="31">
        <v>5</v>
      </c>
      <c r="M433" s="31">
        <v>2</v>
      </c>
      <c r="N433" s="31">
        <v>3</v>
      </c>
      <c r="O433" s="31">
        <v>2</v>
      </c>
      <c r="P433" s="31">
        <v>2</v>
      </c>
      <c r="Q433" s="31">
        <v>2</v>
      </c>
      <c r="R433" s="31">
        <v>40909</v>
      </c>
      <c r="S433" s="31">
        <v>40909</v>
      </c>
      <c r="T433" s="31">
        <v>41061</v>
      </c>
      <c r="W433" s="31">
        <v>1</v>
      </c>
      <c r="X433" s="31">
        <v>2</v>
      </c>
      <c r="Y433" s="31">
        <v>2</v>
      </c>
      <c r="Z433" s="31">
        <v>2</v>
      </c>
      <c r="AA433" s="31">
        <v>2</v>
      </c>
      <c r="AB433" s="31">
        <v>2</v>
      </c>
      <c r="AC433" s="31">
        <v>2</v>
      </c>
      <c r="AD433" s="31">
        <v>2</v>
      </c>
      <c r="AE433" s="31">
        <v>2</v>
      </c>
      <c r="AF433" s="31">
        <v>2</v>
      </c>
      <c r="AG433" s="31">
        <v>1</v>
      </c>
      <c r="AH433" s="31">
        <v>1</v>
      </c>
      <c r="AI433" s="31">
        <v>6</v>
      </c>
      <c r="AJ433" s="31">
        <v>2</v>
      </c>
      <c r="AK433" s="31">
        <v>4</v>
      </c>
      <c r="AL433" s="31">
        <v>2</v>
      </c>
      <c r="AM433" s="31">
        <v>1</v>
      </c>
      <c r="AN433" s="31">
        <v>2</v>
      </c>
      <c r="AO433" s="31">
        <v>2</v>
      </c>
      <c r="AP433" s="31">
        <v>1</v>
      </c>
      <c r="AQ433" s="31">
        <v>1</v>
      </c>
      <c r="AR433" s="31">
        <v>1</v>
      </c>
      <c r="AS433" s="31">
        <v>2</v>
      </c>
      <c r="AT433" s="31">
        <v>2</v>
      </c>
      <c r="AU433" s="31">
        <v>2</v>
      </c>
      <c r="AV433" s="31">
        <v>1</v>
      </c>
      <c r="AW433" s="31">
        <v>1</v>
      </c>
      <c r="AX433" s="31">
        <v>2</v>
      </c>
      <c r="AY433" s="31">
        <v>2</v>
      </c>
      <c r="AZ433" s="31">
        <v>1</v>
      </c>
      <c r="BA433" s="31">
        <v>1</v>
      </c>
      <c r="BB433" s="31">
        <v>2</v>
      </c>
      <c r="BC433" s="31">
        <v>1</v>
      </c>
      <c r="BD433" s="31">
        <v>1</v>
      </c>
      <c r="BE433" s="31">
        <v>1</v>
      </c>
      <c r="BF433" s="31">
        <v>2</v>
      </c>
      <c r="BG433" s="31">
        <v>1</v>
      </c>
      <c r="BH433" s="31">
        <v>1</v>
      </c>
      <c r="BI433" s="31">
        <v>2</v>
      </c>
      <c r="BJ433" s="31">
        <v>2</v>
      </c>
      <c r="BK433" s="31">
        <v>2</v>
      </c>
      <c r="BL433" s="31">
        <v>2</v>
      </c>
      <c r="BM433" s="31">
        <v>2</v>
      </c>
      <c r="BN433" s="31">
        <v>2</v>
      </c>
      <c r="BO433" s="31">
        <v>2</v>
      </c>
      <c r="BP433" s="31">
        <v>2</v>
      </c>
      <c r="BQ433" s="31">
        <v>1</v>
      </c>
      <c r="BT433" s="31">
        <v>1</v>
      </c>
      <c r="BU433" s="31">
        <v>2</v>
      </c>
      <c r="BV433" s="31">
        <v>2</v>
      </c>
      <c r="BW433" s="31">
        <v>2</v>
      </c>
      <c r="BX433" s="31">
        <v>2</v>
      </c>
      <c r="BY433" s="31">
        <v>1</v>
      </c>
      <c r="BZ433" s="31">
        <v>2</v>
      </c>
      <c r="CA433" s="31">
        <v>2</v>
      </c>
      <c r="CB433" s="31">
        <v>2</v>
      </c>
      <c r="CC433" s="31">
        <v>2</v>
      </c>
      <c r="CD433" s="31">
        <v>1</v>
      </c>
      <c r="CH433" s="31">
        <v>1</v>
      </c>
      <c r="CM433" s="31">
        <v>5</v>
      </c>
      <c r="CN433" s="31">
        <v>11</v>
      </c>
      <c r="CO433" s="31">
        <v>1</v>
      </c>
      <c r="CP433" s="31">
        <v>23</v>
      </c>
      <c r="CQ433" s="31">
        <v>18</v>
      </c>
      <c r="DA433" s="31">
        <v>2</v>
      </c>
      <c r="DB433" s="31">
        <v>1</v>
      </c>
      <c r="DC433" s="31">
        <v>12</v>
      </c>
      <c r="DD433" s="31">
        <v>4</v>
      </c>
      <c r="DE433" s="31">
        <v>11</v>
      </c>
      <c r="DF433" s="31">
        <v>3</v>
      </c>
      <c r="DG433" s="31">
        <v>3</v>
      </c>
      <c r="DH433" s="31">
        <v>3</v>
      </c>
      <c r="DI433" s="31">
        <v>2</v>
      </c>
      <c r="DJ433" s="31">
        <v>2</v>
      </c>
      <c r="DK433" s="31">
        <v>2</v>
      </c>
      <c r="DL433" s="31">
        <v>2</v>
      </c>
      <c r="DM433" s="31">
        <v>3</v>
      </c>
      <c r="DN433" s="31">
        <v>3</v>
      </c>
      <c r="DO433" s="31">
        <v>4</v>
      </c>
      <c r="DP433" s="31">
        <v>4</v>
      </c>
      <c r="DQ433" s="31">
        <v>4</v>
      </c>
      <c r="DR433" s="31">
        <v>35</v>
      </c>
      <c r="DS433" s="31">
        <v>0.266097848016139</v>
      </c>
      <c r="DT433" s="31">
        <v>391</v>
      </c>
      <c r="EB433" s="31">
        <v>0.79</v>
      </c>
      <c r="EF433" s="31">
        <v>223</v>
      </c>
      <c r="EJ433" s="31">
        <v>31</v>
      </c>
      <c r="EN433" s="31">
        <v>133</v>
      </c>
      <c r="ER433" s="31">
        <v>295</v>
      </c>
      <c r="EV433" s="31">
        <v>2</v>
      </c>
      <c r="EW433" s="31">
        <v>2</v>
      </c>
      <c r="EX433" s="31">
        <v>2</v>
      </c>
      <c r="EY433" s="31">
        <v>2</v>
      </c>
      <c r="FD433" s="31">
        <v>85</v>
      </c>
      <c r="FK433" s="31">
        <v>2</v>
      </c>
      <c r="FL433" s="31">
        <v>2</v>
      </c>
      <c r="FM433" s="31">
        <v>2</v>
      </c>
      <c r="FN433" s="31">
        <v>2</v>
      </c>
      <c r="FO433" s="31">
        <v>2</v>
      </c>
      <c r="FP433" s="31">
        <v>2</v>
      </c>
      <c r="FQ433" s="31">
        <v>2</v>
      </c>
      <c r="FR433" s="31">
        <v>2</v>
      </c>
      <c r="FS433" s="31">
        <v>4</v>
      </c>
      <c r="FT433" s="31">
        <v>2</v>
      </c>
      <c r="FU433" s="31">
        <v>2</v>
      </c>
      <c r="FV433" s="31">
        <v>2</v>
      </c>
      <c r="FW433" s="31">
        <v>1</v>
      </c>
      <c r="FX433" s="31">
        <v>1</v>
      </c>
      <c r="FY433" s="31">
        <v>2</v>
      </c>
      <c r="GA433" s="31">
        <v>2</v>
      </c>
      <c r="GB433" s="31">
        <v>2</v>
      </c>
      <c r="GC433" s="31">
        <v>1</v>
      </c>
      <c r="GD433" s="31">
        <v>2002</v>
      </c>
      <c r="GE433" s="31">
        <v>2</v>
      </c>
      <c r="GH433" s="31">
        <v>2</v>
      </c>
      <c r="GJ433" s="31">
        <v>2</v>
      </c>
      <c r="GL433" s="31">
        <v>1</v>
      </c>
      <c r="GM433" s="31">
        <v>41061</v>
      </c>
      <c r="GO433" s="31">
        <v>2</v>
      </c>
      <c r="GQ433" s="31">
        <v>2</v>
      </c>
      <c r="GS433" s="31">
        <v>2</v>
      </c>
      <c r="GU433" s="31">
        <v>2</v>
      </c>
      <c r="GW433" s="31">
        <v>2</v>
      </c>
      <c r="HM433" s="31">
        <v>2</v>
      </c>
      <c r="HP433" s="31">
        <v>2</v>
      </c>
      <c r="HQ433" s="31">
        <v>2</v>
      </c>
      <c r="HR433" s="31">
        <v>2</v>
      </c>
      <c r="HS433" s="31">
        <v>2</v>
      </c>
      <c r="HT433" s="31">
        <v>2</v>
      </c>
      <c r="HU433" s="31">
        <v>2</v>
      </c>
      <c r="HV433" s="31">
        <v>2</v>
      </c>
      <c r="HZ433" s="31">
        <v>2</v>
      </c>
      <c r="IA433" s="31">
        <v>2</v>
      </c>
      <c r="IB433" s="31">
        <v>2</v>
      </c>
      <c r="IC433" s="31">
        <v>2</v>
      </c>
      <c r="ID433" s="31">
        <v>2</v>
      </c>
      <c r="IE433" s="31">
        <v>2</v>
      </c>
      <c r="IF433" s="31">
        <v>2</v>
      </c>
      <c r="IJ433" s="31">
        <v>2</v>
      </c>
      <c r="IK433" s="31">
        <v>2</v>
      </c>
      <c r="IL433" s="31">
        <v>2</v>
      </c>
      <c r="IM433" s="31">
        <v>2</v>
      </c>
      <c r="IN433" s="31">
        <v>2</v>
      </c>
      <c r="IO433" s="31">
        <v>2</v>
      </c>
      <c r="IP433" s="31">
        <v>2</v>
      </c>
      <c r="IT433" s="31">
        <v>2</v>
      </c>
      <c r="IU433" s="31">
        <v>2</v>
      </c>
      <c r="IV433" s="31">
        <v>2</v>
      </c>
      <c r="IW433" s="31">
        <v>2</v>
      </c>
      <c r="IX433" s="31">
        <v>2</v>
      </c>
      <c r="IY433" s="31">
        <v>2</v>
      </c>
      <c r="IZ433" s="31">
        <v>2</v>
      </c>
      <c r="JD433" s="31">
        <v>2</v>
      </c>
      <c r="JE433" s="31">
        <v>2</v>
      </c>
      <c r="JF433" s="31">
        <v>2</v>
      </c>
      <c r="JG433" s="31">
        <v>2</v>
      </c>
      <c r="JH433" s="31">
        <v>2</v>
      </c>
      <c r="JI433" s="31">
        <v>2</v>
      </c>
      <c r="JJ433" s="31">
        <v>2</v>
      </c>
      <c r="JN433" s="31" t="s">
        <v>3206</v>
      </c>
      <c r="JQ433" s="31" t="s">
        <v>1567</v>
      </c>
      <c r="JZ433" s="31">
        <v>1</v>
      </c>
      <c r="KC433" s="31">
        <v>2</v>
      </c>
      <c r="KD433" s="31" t="s">
        <v>1567</v>
      </c>
      <c r="KE433" s="31">
        <v>64</v>
      </c>
      <c r="LA433" s="31" t="s">
        <v>1440</v>
      </c>
      <c r="LB433" s="31" t="s">
        <v>1629</v>
      </c>
      <c r="LC433" s="31">
        <v>2</v>
      </c>
      <c r="LE433" s="31" t="s">
        <v>360</v>
      </c>
      <c r="LF433" s="31">
        <v>2</v>
      </c>
      <c r="LG433" s="31">
        <v>2</v>
      </c>
      <c r="LH433" s="31">
        <v>2</v>
      </c>
      <c r="LI433" s="31">
        <v>2</v>
      </c>
      <c r="LK433" s="31">
        <v>2</v>
      </c>
      <c r="LM433" s="31">
        <v>2</v>
      </c>
      <c r="LO433" s="31">
        <v>2</v>
      </c>
      <c r="LQ433" s="31">
        <v>2</v>
      </c>
      <c r="LS433" s="31">
        <v>2</v>
      </c>
      <c r="LU433" s="31">
        <v>2</v>
      </c>
      <c r="LW433" s="31">
        <v>2</v>
      </c>
      <c r="LY433" s="31">
        <v>2</v>
      </c>
      <c r="MA433" s="31">
        <v>2</v>
      </c>
      <c r="MC433" s="31">
        <v>2</v>
      </c>
      <c r="ME433" s="31">
        <v>2</v>
      </c>
      <c r="MG433" s="31">
        <v>2</v>
      </c>
      <c r="MI433" s="31">
        <v>2</v>
      </c>
      <c r="MK433" s="31">
        <v>2</v>
      </c>
      <c r="MM433" s="31">
        <v>2</v>
      </c>
      <c r="MO433" s="31">
        <v>2</v>
      </c>
      <c r="MQ433" s="31">
        <v>2</v>
      </c>
      <c r="MS433" s="31">
        <v>2</v>
      </c>
      <c r="MU433" s="31">
        <v>2</v>
      </c>
      <c r="MW433" s="31">
        <v>2</v>
      </c>
      <c r="MY433" s="31" t="s">
        <v>355</v>
      </c>
      <c r="NC433" s="31">
        <v>2</v>
      </c>
      <c r="NE433" s="31">
        <v>2</v>
      </c>
      <c r="NG433" s="31">
        <v>2</v>
      </c>
      <c r="NI433" s="31">
        <v>2</v>
      </c>
      <c r="NK433" s="31">
        <v>2</v>
      </c>
      <c r="NM433" s="31">
        <v>2</v>
      </c>
      <c r="NO433" s="31">
        <v>2</v>
      </c>
      <c r="NQ433" s="31">
        <v>2</v>
      </c>
      <c r="NS433" s="31">
        <v>2</v>
      </c>
      <c r="NU433" s="31">
        <v>2</v>
      </c>
      <c r="NW433" s="31">
        <v>2</v>
      </c>
      <c r="NY433" s="31">
        <v>2</v>
      </c>
      <c r="OA433" s="31">
        <v>2</v>
      </c>
      <c r="OC433" s="31">
        <v>2</v>
      </c>
      <c r="OE433" s="31">
        <v>2</v>
      </c>
      <c r="OG433" s="31">
        <v>2</v>
      </c>
      <c r="OI433" s="31">
        <v>2</v>
      </c>
      <c r="OK433" s="31">
        <v>2</v>
      </c>
      <c r="OM433" s="31">
        <v>2</v>
      </c>
      <c r="OO433" s="31">
        <v>2</v>
      </c>
      <c r="OQ433" s="31" t="s">
        <v>355</v>
      </c>
      <c r="OS433" s="31">
        <v>2</v>
      </c>
      <c r="OU433" s="31">
        <v>2</v>
      </c>
      <c r="OW433" s="31">
        <v>2</v>
      </c>
      <c r="OY433" s="31">
        <v>2</v>
      </c>
      <c r="PA433" s="31">
        <v>2</v>
      </c>
      <c r="PC433" s="31">
        <v>2</v>
      </c>
      <c r="PE433" s="31">
        <v>2</v>
      </c>
      <c r="PG433" s="31">
        <v>2</v>
      </c>
      <c r="PI433" s="31">
        <v>2</v>
      </c>
      <c r="PK433" s="31">
        <v>2</v>
      </c>
      <c r="PM433" s="31">
        <v>2</v>
      </c>
      <c r="PO433" s="31">
        <v>2</v>
      </c>
      <c r="PQ433" s="31">
        <v>2</v>
      </c>
      <c r="PS433" s="31">
        <v>2</v>
      </c>
      <c r="PU433" s="31">
        <v>2</v>
      </c>
      <c r="PW433" s="31">
        <v>2</v>
      </c>
      <c r="PY433" s="31">
        <v>2</v>
      </c>
      <c r="QA433" s="31">
        <v>2</v>
      </c>
      <c r="QC433" s="31">
        <v>2</v>
      </c>
      <c r="QE433" s="31">
        <v>2</v>
      </c>
      <c r="QG433" s="31">
        <v>2</v>
      </c>
      <c r="QI433" s="31" t="s">
        <v>355</v>
      </c>
      <c r="QK433" s="31">
        <v>1</v>
      </c>
      <c r="QL433" s="31">
        <v>2</v>
      </c>
      <c r="QM433" s="31">
        <v>2</v>
      </c>
      <c r="QN433" s="31">
        <v>2</v>
      </c>
      <c r="QO433" s="31">
        <v>2</v>
      </c>
      <c r="QP433" s="31">
        <v>2</v>
      </c>
      <c r="QQ433" s="31">
        <v>2</v>
      </c>
      <c r="QR433" s="31">
        <v>2</v>
      </c>
      <c r="QS433" s="31">
        <v>2</v>
      </c>
      <c r="QT433" s="31">
        <v>2</v>
      </c>
      <c r="QU433" s="31">
        <v>2</v>
      </c>
      <c r="QV433" s="31">
        <v>2</v>
      </c>
      <c r="QW433" s="31">
        <v>2</v>
      </c>
      <c r="QX433" s="31">
        <v>2</v>
      </c>
      <c r="QY433" s="31">
        <v>2</v>
      </c>
      <c r="QZ433" s="31">
        <v>2</v>
      </c>
      <c r="RA433" s="31">
        <v>2</v>
      </c>
      <c r="RB433" s="31">
        <v>2</v>
      </c>
      <c r="RC433" s="31">
        <v>2</v>
      </c>
      <c r="RD433" s="31">
        <v>2</v>
      </c>
      <c r="RE433" s="31">
        <v>2</v>
      </c>
      <c r="RF433" s="31">
        <v>2</v>
      </c>
      <c r="RG433" s="31">
        <v>2</v>
      </c>
      <c r="RH433" s="31">
        <v>2</v>
      </c>
      <c r="RI433" s="31">
        <v>2</v>
      </c>
      <c r="RJ433" s="31">
        <v>2</v>
      </c>
      <c r="RK433" s="31">
        <v>2</v>
      </c>
      <c r="RL433" s="31">
        <v>2</v>
      </c>
      <c r="RM433" s="31">
        <v>2</v>
      </c>
      <c r="RN433" s="31">
        <v>2</v>
      </c>
      <c r="RO433" s="31">
        <v>2</v>
      </c>
      <c r="RP433" s="31">
        <v>2</v>
      </c>
      <c r="RQ433" s="31">
        <v>2</v>
      </c>
      <c r="RR433" s="31">
        <v>2</v>
      </c>
      <c r="RS433" s="31">
        <v>2</v>
      </c>
      <c r="RT433" s="31" t="s">
        <v>1707</v>
      </c>
      <c r="RU433" s="31" t="s">
        <v>1707</v>
      </c>
      <c r="RV433" s="31" t="s">
        <v>1707</v>
      </c>
      <c r="RX433" s="31">
        <v>3</v>
      </c>
      <c r="RY433" s="31">
        <v>1</v>
      </c>
      <c r="RZ433" s="31">
        <v>2</v>
      </c>
      <c r="SA433" s="31">
        <v>2</v>
      </c>
      <c r="SB433" s="31">
        <v>2</v>
      </c>
      <c r="SC433" s="31">
        <v>2</v>
      </c>
      <c r="SD433" s="31">
        <v>3</v>
      </c>
      <c r="SE433" s="31">
        <v>1</v>
      </c>
      <c r="SF433" s="31">
        <v>2</v>
      </c>
      <c r="SG433" s="31">
        <v>2</v>
      </c>
      <c r="SH433" s="31">
        <v>2</v>
      </c>
      <c r="SI433" s="31">
        <v>2</v>
      </c>
      <c r="SJ433" s="31">
        <v>2</v>
      </c>
      <c r="SK433" s="31">
        <v>2</v>
      </c>
      <c r="SL433" s="31">
        <v>2</v>
      </c>
      <c r="SM433" s="31" t="s">
        <v>1430</v>
      </c>
      <c r="SO433" s="31">
        <v>2</v>
      </c>
      <c r="SP433" s="31">
        <v>2</v>
      </c>
      <c r="SQ433" s="31">
        <v>2</v>
      </c>
      <c r="SR433" s="31">
        <v>2</v>
      </c>
      <c r="SS433" s="31">
        <v>2</v>
      </c>
      <c r="ST433" s="31">
        <v>2</v>
      </c>
      <c r="SU433" s="31">
        <v>2</v>
      </c>
      <c r="SV433" s="31">
        <v>1</v>
      </c>
      <c r="SW433" s="31" t="s">
        <v>1430</v>
      </c>
      <c r="SX433" s="31">
        <v>1</v>
      </c>
      <c r="SZ433" s="31">
        <v>2</v>
      </c>
      <c r="TA433" s="31">
        <v>2</v>
      </c>
      <c r="TB433" s="31">
        <v>2</v>
      </c>
      <c r="TC433" s="31">
        <v>2</v>
      </c>
      <c r="TD433" s="31">
        <v>2</v>
      </c>
      <c r="TE433" s="31">
        <v>2</v>
      </c>
      <c r="TF433" s="31">
        <v>2</v>
      </c>
      <c r="TG433" s="31">
        <v>2</v>
      </c>
      <c r="TJ433" s="31" t="s">
        <v>1430</v>
      </c>
      <c r="TQ433" s="31">
        <v>6</v>
      </c>
      <c r="TS433" s="31">
        <v>2</v>
      </c>
      <c r="TT433" s="31">
        <v>2</v>
      </c>
      <c r="TU433" s="31">
        <v>2</v>
      </c>
      <c r="TV433" s="31">
        <v>2</v>
      </c>
      <c r="TW433" s="31">
        <v>2</v>
      </c>
      <c r="TX433" s="31">
        <v>2</v>
      </c>
      <c r="TY433" s="31">
        <v>2</v>
      </c>
      <c r="TZ433" s="31">
        <v>2</v>
      </c>
      <c r="UA433" s="31">
        <v>1</v>
      </c>
    </row>
    <row r="434" spans="1:547" s="31" customFormat="1" ht="13.5" customHeight="1">
      <c r="A434" s="31">
        <f t="shared" si="6"/>
        <v>432</v>
      </c>
      <c r="B434" s="31">
        <v>433</v>
      </c>
      <c r="C434" s="31">
        <v>29</v>
      </c>
      <c r="D434" s="31" t="s">
        <v>3124</v>
      </c>
      <c r="E434" s="31" t="s">
        <v>3207</v>
      </c>
      <c r="H434" s="31">
        <v>42401</v>
      </c>
      <c r="I434" s="31">
        <v>26419</v>
      </c>
      <c r="J434" s="31">
        <v>1</v>
      </c>
      <c r="K434" s="31">
        <v>1</v>
      </c>
      <c r="L434" s="31">
        <v>4</v>
      </c>
      <c r="M434" s="31">
        <v>2</v>
      </c>
      <c r="N434" s="31">
        <v>1</v>
      </c>
      <c r="O434" s="31">
        <v>1</v>
      </c>
      <c r="P434" s="31">
        <v>1</v>
      </c>
      <c r="Q434" s="31">
        <v>1</v>
      </c>
      <c r="R434" s="31">
        <v>42036</v>
      </c>
      <c r="S434" s="31">
        <v>42064</v>
      </c>
      <c r="T434" s="31">
        <v>42370</v>
      </c>
      <c r="W434" s="31">
        <v>1</v>
      </c>
      <c r="X434" s="31">
        <v>2</v>
      </c>
      <c r="Y434" s="31">
        <v>2</v>
      </c>
      <c r="Z434" s="31">
        <v>2</v>
      </c>
      <c r="AA434" s="31">
        <v>2</v>
      </c>
      <c r="AB434" s="31">
        <v>2</v>
      </c>
      <c r="AC434" s="31">
        <v>2</v>
      </c>
      <c r="AD434" s="31">
        <v>3</v>
      </c>
      <c r="AE434" s="31">
        <v>2</v>
      </c>
      <c r="AF434" s="31">
        <v>1</v>
      </c>
      <c r="AG434" s="31">
        <v>1</v>
      </c>
      <c r="AH434" s="31">
        <v>2</v>
      </c>
      <c r="AI434" s="31">
        <v>6</v>
      </c>
      <c r="AJ434" s="31">
        <v>2</v>
      </c>
      <c r="AK434" s="31">
        <v>4</v>
      </c>
      <c r="AL434" s="31">
        <v>2</v>
      </c>
      <c r="AM434" s="31">
        <v>2</v>
      </c>
      <c r="AN434" s="31">
        <v>2</v>
      </c>
      <c r="AO434" s="31">
        <v>2</v>
      </c>
      <c r="AP434" s="31">
        <v>2</v>
      </c>
      <c r="AQ434" s="31">
        <v>2</v>
      </c>
      <c r="AR434" s="31">
        <v>2</v>
      </c>
      <c r="AS434" s="31">
        <v>2</v>
      </c>
      <c r="AT434" s="31">
        <v>2</v>
      </c>
      <c r="AU434" s="31">
        <v>2</v>
      </c>
      <c r="AV434" s="31">
        <v>2</v>
      </c>
      <c r="AW434" s="31">
        <v>2</v>
      </c>
      <c r="AX434" s="31">
        <v>2</v>
      </c>
      <c r="AY434" s="31">
        <v>2</v>
      </c>
      <c r="AZ434" s="31">
        <v>2</v>
      </c>
      <c r="BA434" s="31">
        <v>2</v>
      </c>
      <c r="BB434" s="31">
        <v>2</v>
      </c>
      <c r="BC434" s="31">
        <v>2</v>
      </c>
      <c r="BD434" s="31">
        <v>2</v>
      </c>
      <c r="BE434" s="31">
        <v>2</v>
      </c>
      <c r="BF434" s="31">
        <v>2</v>
      </c>
      <c r="BG434" s="31">
        <v>2</v>
      </c>
      <c r="BH434" s="31">
        <v>2</v>
      </c>
      <c r="BI434" s="31">
        <v>2</v>
      </c>
      <c r="BJ434" s="31">
        <v>2</v>
      </c>
      <c r="BK434" s="31">
        <v>2</v>
      </c>
      <c r="BL434" s="31">
        <v>2</v>
      </c>
      <c r="BM434" s="31">
        <v>2</v>
      </c>
      <c r="BN434" s="31">
        <v>2</v>
      </c>
      <c r="BO434" s="31">
        <v>2</v>
      </c>
      <c r="BP434" s="31">
        <v>2</v>
      </c>
      <c r="BR434" s="31">
        <v>3</v>
      </c>
      <c r="BT434" s="31">
        <v>2</v>
      </c>
      <c r="BU434" s="31">
        <v>2</v>
      </c>
      <c r="BV434" s="31">
        <v>2</v>
      </c>
      <c r="BW434" s="31">
        <v>2</v>
      </c>
      <c r="BX434" s="31">
        <v>2</v>
      </c>
      <c r="BY434" s="31">
        <v>1</v>
      </c>
      <c r="BZ434" s="31">
        <v>2</v>
      </c>
      <c r="CA434" s="31">
        <v>2</v>
      </c>
      <c r="CB434" s="31">
        <v>2</v>
      </c>
      <c r="CC434" s="31">
        <v>1</v>
      </c>
      <c r="CD434" s="31">
        <v>1</v>
      </c>
      <c r="CH434" s="31">
        <v>1</v>
      </c>
      <c r="CM434" s="31">
        <v>12</v>
      </c>
      <c r="DA434" s="31">
        <v>2</v>
      </c>
      <c r="DF434" s="31">
        <v>4</v>
      </c>
      <c r="DG434" s="31">
        <v>4</v>
      </c>
      <c r="DH434" s="31">
        <v>4</v>
      </c>
      <c r="DI434" s="31">
        <v>4</v>
      </c>
      <c r="DJ434" s="31">
        <v>4</v>
      </c>
      <c r="DK434" s="31">
        <v>4</v>
      </c>
      <c r="DL434" s="31">
        <v>4</v>
      </c>
      <c r="DM434" s="31">
        <v>4</v>
      </c>
      <c r="DN434" s="31">
        <v>4</v>
      </c>
      <c r="DO434" s="31">
        <v>4</v>
      </c>
      <c r="DP434" s="31">
        <v>4</v>
      </c>
      <c r="DQ434" s="31">
        <v>4</v>
      </c>
      <c r="DR434" s="31">
        <v>48</v>
      </c>
      <c r="DS434" s="31">
        <v>0</v>
      </c>
      <c r="FK434" s="31">
        <v>2</v>
      </c>
      <c r="FL434" s="31">
        <v>2</v>
      </c>
      <c r="FM434" s="31">
        <v>2</v>
      </c>
      <c r="FN434" s="31">
        <v>2</v>
      </c>
      <c r="FO434" s="31">
        <v>2</v>
      </c>
      <c r="FP434" s="31">
        <v>2</v>
      </c>
      <c r="FQ434" s="31">
        <v>2</v>
      </c>
      <c r="FR434" s="31">
        <v>2</v>
      </c>
      <c r="FS434" s="31">
        <v>4</v>
      </c>
      <c r="FT434" s="31">
        <v>2</v>
      </c>
      <c r="FU434" s="31">
        <v>2</v>
      </c>
      <c r="FV434" s="31">
        <v>2</v>
      </c>
      <c r="FW434" s="31">
        <v>1</v>
      </c>
      <c r="FX434" s="31">
        <v>1</v>
      </c>
      <c r="FY434" s="31">
        <v>2</v>
      </c>
      <c r="GA434" s="31">
        <v>2</v>
      </c>
      <c r="GB434" s="31">
        <v>2</v>
      </c>
      <c r="GC434" s="31">
        <v>2</v>
      </c>
      <c r="GE434" s="31">
        <v>2</v>
      </c>
      <c r="GH434" s="31">
        <v>1</v>
      </c>
      <c r="GJ434" s="31">
        <v>2</v>
      </c>
      <c r="GL434" s="31">
        <v>2</v>
      </c>
      <c r="GO434" s="31">
        <v>2</v>
      </c>
      <c r="GQ434" s="31">
        <v>2</v>
      </c>
      <c r="GS434" s="31">
        <v>2</v>
      </c>
      <c r="GU434" s="31">
        <v>2</v>
      </c>
      <c r="GW434" s="31">
        <v>2</v>
      </c>
      <c r="HM434" s="31">
        <v>2</v>
      </c>
      <c r="HP434" s="31">
        <v>2</v>
      </c>
      <c r="HQ434" s="31">
        <v>2</v>
      </c>
      <c r="HR434" s="31">
        <v>2</v>
      </c>
      <c r="HS434" s="31">
        <v>2</v>
      </c>
      <c r="HT434" s="31">
        <v>2</v>
      </c>
      <c r="HU434" s="31">
        <v>2</v>
      </c>
      <c r="HV434" s="31">
        <v>2</v>
      </c>
      <c r="HZ434" s="31">
        <v>2</v>
      </c>
      <c r="IA434" s="31">
        <v>2</v>
      </c>
      <c r="IB434" s="31">
        <v>2</v>
      </c>
      <c r="IC434" s="31">
        <v>2</v>
      </c>
      <c r="ID434" s="31">
        <v>2</v>
      </c>
      <c r="IE434" s="31">
        <v>2</v>
      </c>
      <c r="IF434" s="31">
        <v>2</v>
      </c>
      <c r="IJ434" s="31">
        <v>2</v>
      </c>
      <c r="IK434" s="31">
        <v>2</v>
      </c>
      <c r="IL434" s="31">
        <v>2</v>
      </c>
      <c r="IM434" s="31">
        <v>2</v>
      </c>
      <c r="IN434" s="31">
        <v>2</v>
      </c>
      <c r="IO434" s="31">
        <v>2</v>
      </c>
      <c r="IP434" s="31">
        <v>2</v>
      </c>
      <c r="IT434" s="31">
        <v>2</v>
      </c>
      <c r="IU434" s="31">
        <v>2</v>
      </c>
      <c r="IV434" s="31">
        <v>2</v>
      </c>
      <c r="IW434" s="31">
        <v>2</v>
      </c>
      <c r="IX434" s="31">
        <v>2</v>
      </c>
      <c r="IY434" s="31">
        <v>2</v>
      </c>
      <c r="IZ434" s="31">
        <v>2</v>
      </c>
      <c r="JD434" s="31">
        <v>2</v>
      </c>
      <c r="JE434" s="31">
        <v>2</v>
      </c>
      <c r="JF434" s="31">
        <v>2</v>
      </c>
      <c r="JG434" s="31">
        <v>2</v>
      </c>
      <c r="JH434" s="31">
        <v>2</v>
      </c>
      <c r="JI434" s="31">
        <v>2</v>
      </c>
      <c r="JJ434" s="31">
        <v>2</v>
      </c>
      <c r="JN434" s="31" t="s">
        <v>2515</v>
      </c>
      <c r="JO434" s="31" t="s">
        <v>3208</v>
      </c>
      <c r="JQ434" s="31" t="s">
        <v>366</v>
      </c>
      <c r="JZ434" s="31">
        <v>1</v>
      </c>
      <c r="KC434" s="31">
        <v>1</v>
      </c>
      <c r="LA434" s="31" t="s">
        <v>370</v>
      </c>
      <c r="LB434" s="31" t="s">
        <v>373</v>
      </c>
      <c r="LC434" s="31">
        <v>2</v>
      </c>
      <c r="LE434" s="31" t="s">
        <v>370</v>
      </c>
      <c r="LF434" s="31">
        <v>2</v>
      </c>
      <c r="LG434" s="31">
        <v>2</v>
      </c>
      <c r="LH434" s="31">
        <v>2</v>
      </c>
      <c r="LI434" s="31">
        <v>2</v>
      </c>
      <c r="LK434" s="31">
        <v>2</v>
      </c>
      <c r="LM434" s="31">
        <v>2</v>
      </c>
      <c r="LO434" s="31">
        <v>2</v>
      </c>
      <c r="LQ434" s="31">
        <v>2</v>
      </c>
      <c r="LS434" s="31">
        <v>2</v>
      </c>
      <c r="LU434" s="31">
        <v>2</v>
      </c>
      <c r="LW434" s="31">
        <v>2</v>
      </c>
      <c r="LY434" s="31">
        <v>2</v>
      </c>
      <c r="MA434" s="31">
        <v>2</v>
      </c>
      <c r="MC434" s="31">
        <v>2</v>
      </c>
      <c r="ME434" s="31">
        <v>2</v>
      </c>
      <c r="MG434" s="31">
        <v>2</v>
      </c>
      <c r="MI434" s="31">
        <v>2</v>
      </c>
      <c r="MK434" s="31">
        <v>2</v>
      </c>
      <c r="MM434" s="31">
        <v>2</v>
      </c>
      <c r="MO434" s="31">
        <v>2</v>
      </c>
      <c r="MQ434" s="31">
        <v>2</v>
      </c>
      <c r="MS434" s="31">
        <v>2</v>
      </c>
      <c r="MU434" s="31">
        <v>2</v>
      </c>
      <c r="MW434" s="31">
        <v>2</v>
      </c>
      <c r="MY434" s="31" t="s">
        <v>355</v>
      </c>
      <c r="NC434" s="31">
        <v>2</v>
      </c>
      <c r="NE434" s="31">
        <v>2</v>
      </c>
      <c r="NG434" s="31">
        <v>2</v>
      </c>
      <c r="NI434" s="31">
        <v>2</v>
      </c>
      <c r="NK434" s="31">
        <v>2</v>
      </c>
      <c r="NM434" s="31">
        <v>2</v>
      </c>
      <c r="NO434" s="31">
        <v>2</v>
      </c>
      <c r="NQ434" s="31">
        <v>2</v>
      </c>
      <c r="NS434" s="31">
        <v>2</v>
      </c>
      <c r="NU434" s="31">
        <v>2</v>
      </c>
      <c r="NW434" s="31">
        <v>2</v>
      </c>
      <c r="NY434" s="31">
        <v>2</v>
      </c>
      <c r="OA434" s="31">
        <v>2</v>
      </c>
      <c r="OC434" s="31">
        <v>2</v>
      </c>
      <c r="OE434" s="31">
        <v>2</v>
      </c>
      <c r="OG434" s="31">
        <v>2</v>
      </c>
      <c r="OI434" s="31">
        <v>2</v>
      </c>
      <c r="OK434" s="31">
        <v>2</v>
      </c>
      <c r="OM434" s="31">
        <v>2</v>
      </c>
      <c r="OO434" s="31">
        <v>2</v>
      </c>
      <c r="OQ434" s="31" t="s">
        <v>355</v>
      </c>
      <c r="OS434" s="31">
        <v>2</v>
      </c>
      <c r="OU434" s="31">
        <v>2</v>
      </c>
      <c r="OW434" s="31">
        <v>2</v>
      </c>
      <c r="OY434" s="31">
        <v>2</v>
      </c>
      <c r="PA434" s="31">
        <v>2</v>
      </c>
      <c r="PC434" s="31">
        <v>2</v>
      </c>
      <c r="PE434" s="31">
        <v>2</v>
      </c>
      <c r="PG434" s="31">
        <v>2</v>
      </c>
      <c r="PI434" s="31">
        <v>2</v>
      </c>
      <c r="PK434" s="31">
        <v>2</v>
      </c>
      <c r="PM434" s="31">
        <v>2</v>
      </c>
      <c r="PO434" s="31">
        <v>2</v>
      </c>
      <c r="PQ434" s="31">
        <v>2</v>
      </c>
      <c r="PS434" s="31">
        <v>2</v>
      </c>
      <c r="PU434" s="31">
        <v>2</v>
      </c>
      <c r="PW434" s="31">
        <v>2</v>
      </c>
      <c r="PY434" s="31">
        <v>2</v>
      </c>
      <c r="QA434" s="31">
        <v>2</v>
      </c>
      <c r="QC434" s="31">
        <v>2</v>
      </c>
      <c r="QE434" s="31">
        <v>2</v>
      </c>
      <c r="QG434" s="31">
        <v>2</v>
      </c>
      <c r="QI434" s="31" t="s">
        <v>355</v>
      </c>
      <c r="QK434" s="31">
        <v>1</v>
      </c>
      <c r="QL434" s="31">
        <v>2</v>
      </c>
      <c r="QM434" s="31">
        <v>2</v>
      </c>
      <c r="QN434" s="31">
        <v>2</v>
      </c>
      <c r="QO434" s="31">
        <v>2</v>
      </c>
      <c r="QP434" s="31">
        <v>2</v>
      </c>
      <c r="QQ434" s="31">
        <v>2</v>
      </c>
      <c r="QR434" s="31">
        <v>2</v>
      </c>
      <c r="QS434" s="31">
        <v>2</v>
      </c>
      <c r="QT434" s="31">
        <v>2</v>
      </c>
      <c r="QU434" s="31">
        <v>2</v>
      </c>
      <c r="QV434" s="31">
        <v>2</v>
      </c>
      <c r="QW434" s="31">
        <v>2</v>
      </c>
      <c r="QX434" s="31">
        <v>2</v>
      </c>
      <c r="QY434" s="31">
        <v>2</v>
      </c>
      <c r="QZ434" s="31">
        <v>2</v>
      </c>
      <c r="RA434" s="31">
        <v>2</v>
      </c>
      <c r="RB434" s="31">
        <v>2</v>
      </c>
      <c r="RC434" s="31">
        <v>2</v>
      </c>
      <c r="RD434" s="31">
        <v>2</v>
      </c>
      <c r="RE434" s="31">
        <v>2</v>
      </c>
      <c r="RF434" s="31">
        <v>2</v>
      </c>
      <c r="RG434" s="31">
        <v>2</v>
      </c>
      <c r="RH434" s="31">
        <v>2</v>
      </c>
      <c r="RI434" s="31">
        <v>2</v>
      </c>
      <c r="RJ434" s="31">
        <v>2</v>
      </c>
      <c r="RK434" s="31">
        <v>2</v>
      </c>
      <c r="RL434" s="31">
        <v>2</v>
      </c>
      <c r="RM434" s="31">
        <v>2</v>
      </c>
      <c r="RN434" s="31">
        <v>2</v>
      </c>
      <c r="RO434" s="31">
        <v>1</v>
      </c>
      <c r="RP434" s="31">
        <v>2</v>
      </c>
      <c r="RQ434" s="31">
        <v>2</v>
      </c>
      <c r="RR434" s="31">
        <v>2</v>
      </c>
      <c r="RS434" s="31">
        <v>2</v>
      </c>
      <c r="RT434" s="31" t="s">
        <v>3209</v>
      </c>
      <c r="RU434" s="31" t="s">
        <v>3209</v>
      </c>
      <c r="RV434" s="31" t="s">
        <v>3209</v>
      </c>
      <c r="RW434" s="31" t="s">
        <v>3209</v>
      </c>
      <c r="RX434" s="31">
        <v>4</v>
      </c>
      <c r="RY434" s="31">
        <v>2</v>
      </c>
      <c r="RZ434" s="31">
        <v>2</v>
      </c>
      <c r="SA434" s="31">
        <v>2</v>
      </c>
      <c r="SB434" s="31">
        <v>2</v>
      </c>
      <c r="SC434" s="31">
        <v>2</v>
      </c>
      <c r="SD434" s="31">
        <v>4</v>
      </c>
      <c r="SE434" s="31">
        <v>2</v>
      </c>
      <c r="SF434" s="31">
        <v>2</v>
      </c>
      <c r="SG434" s="31">
        <v>2</v>
      </c>
      <c r="SH434" s="31">
        <v>2</v>
      </c>
      <c r="SI434" s="31">
        <v>2</v>
      </c>
      <c r="SJ434" s="31">
        <v>2</v>
      </c>
      <c r="SK434" s="31">
        <v>2</v>
      </c>
      <c r="SL434" s="31">
        <v>2</v>
      </c>
      <c r="SM434" s="31" t="s">
        <v>2290</v>
      </c>
      <c r="SO434" s="31">
        <v>2</v>
      </c>
      <c r="SP434" s="31">
        <v>2</v>
      </c>
      <c r="SQ434" s="31">
        <v>2</v>
      </c>
      <c r="SR434" s="31">
        <v>2</v>
      </c>
      <c r="SS434" s="31">
        <v>2</v>
      </c>
      <c r="ST434" s="31">
        <v>2</v>
      </c>
      <c r="SU434" s="31">
        <v>2</v>
      </c>
      <c r="SV434" s="31">
        <v>2</v>
      </c>
      <c r="SW434" s="31" t="s">
        <v>1430</v>
      </c>
      <c r="SX434" s="31">
        <v>1</v>
      </c>
      <c r="SZ434" s="31">
        <v>2</v>
      </c>
      <c r="TA434" s="31">
        <v>2</v>
      </c>
      <c r="TB434" s="31">
        <v>2</v>
      </c>
      <c r="TC434" s="31">
        <v>2</v>
      </c>
      <c r="TD434" s="31">
        <v>1</v>
      </c>
      <c r="TE434" s="31">
        <v>2</v>
      </c>
      <c r="TF434" s="31">
        <v>2</v>
      </c>
      <c r="TG434" s="31">
        <v>1</v>
      </c>
      <c r="TH434" s="31" t="s">
        <v>1430</v>
      </c>
      <c r="TJ434" s="31" t="s">
        <v>3210</v>
      </c>
      <c r="TK434" s="31" t="s">
        <v>3145</v>
      </c>
      <c r="TL434" s="31" t="s">
        <v>2917</v>
      </c>
      <c r="TQ434" s="31">
        <v>3</v>
      </c>
      <c r="TS434" s="31">
        <v>2</v>
      </c>
      <c r="TT434" s="31">
        <v>2</v>
      </c>
      <c r="TU434" s="31">
        <v>2</v>
      </c>
      <c r="TV434" s="31">
        <v>2</v>
      </c>
      <c r="TW434" s="31">
        <v>2</v>
      </c>
      <c r="TX434" s="31">
        <v>2</v>
      </c>
      <c r="TY434" s="31">
        <v>2</v>
      </c>
      <c r="TZ434" s="31">
        <v>2</v>
      </c>
      <c r="UA434" s="31">
        <v>1</v>
      </c>
    </row>
    <row r="435" spans="1:547" s="31" customFormat="1" ht="13.5" customHeight="1">
      <c r="A435" s="31">
        <f t="shared" si="6"/>
        <v>433</v>
      </c>
      <c r="B435" s="31">
        <v>434</v>
      </c>
      <c r="C435" s="31">
        <v>30</v>
      </c>
      <c r="D435" s="31" t="s">
        <v>3124</v>
      </c>
      <c r="E435" s="31" t="s">
        <v>3211</v>
      </c>
      <c r="F435" s="31">
        <v>1</v>
      </c>
      <c r="G435" s="31" t="s">
        <v>3212</v>
      </c>
      <c r="H435" s="31">
        <v>42418</v>
      </c>
      <c r="I435" s="31">
        <v>33303</v>
      </c>
      <c r="J435" s="31">
        <v>2</v>
      </c>
      <c r="K435" s="31">
        <v>1</v>
      </c>
      <c r="L435" s="31">
        <v>4</v>
      </c>
      <c r="M435" s="31">
        <v>2</v>
      </c>
      <c r="N435" s="31">
        <v>1</v>
      </c>
      <c r="O435" s="31">
        <v>1</v>
      </c>
      <c r="P435" s="31">
        <v>3</v>
      </c>
      <c r="Q435" s="31">
        <v>1</v>
      </c>
      <c r="R435" s="31">
        <v>40940</v>
      </c>
      <c r="S435" s="31">
        <v>41061</v>
      </c>
      <c r="T435" s="31">
        <v>42401</v>
      </c>
      <c r="W435" s="31">
        <v>1</v>
      </c>
      <c r="X435" s="31">
        <v>2</v>
      </c>
      <c r="Y435" s="31">
        <v>2</v>
      </c>
      <c r="Z435" s="31">
        <v>2</v>
      </c>
      <c r="AA435" s="31">
        <v>2</v>
      </c>
      <c r="AB435" s="31">
        <v>2</v>
      </c>
      <c r="AC435" s="31">
        <v>2</v>
      </c>
      <c r="AD435" s="31">
        <v>2</v>
      </c>
      <c r="AE435" s="31">
        <v>3</v>
      </c>
      <c r="AF435" s="31">
        <v>2</v>
      </c>
      <c r="AG435" s="31">
        <v>2</v>
      </c>
      <c r="AH435" s="31">
        <v>1</v>
      </c>
      <c r="AI435" s="31">
        <v>1</v>
      </c>
      <c r="AJ435" s="31">
        <v>2</v>
      </c>
      <c r="AK435" s="31">
        <v>4</v>
      </c>
      <c r="AL435" s="31">
        <v>2</v>
      </c>
      <c r="AM435" s="31">
        <v>2</v>
      </c>
      <c r="AN435" s="31">
        <v>2</v>
      </c>
      <c r="AO435" s="31">
        <v>2</v>
      </c>
      <c r="AP435" s="31">
        <v>2</v>
      </c>
      <c r="AQ435" s="31">
        <v>2</v>
      </c>
      <c r="AR435" s="31">
        <v>2</v>
      </c>
      <c r="AS435" s="31">
        <v>2</v>
      </c>
      <c r="AT435" s="31">
        <v>2</v>
      </c>
      <c r="AU435" s="31">
        <v>1</v>
      </c>
      <c r="AV435" s="31">
        <v>1</v>
      </c>
      <c r="AW435" s="31">
        <v>1</v>
      </c>
      <c r="AX435" s="31">
        <v>2</v>
      </c>
      <c r="AY435" s="31">
        <v>2</v>
      </c>
      <c r="AZ435" s="31">
        <v>1</v>
      </c>
      <c r="BA435" s="31">
        <v>1</v>
      </c>
      <c r="BB435" s="31">
        <v>2</v>
      </c>
      <c r="BC435" s="31">
        <v>1</v>
      </c>
      <c r="BD435" s="31">
        <v>2</v>
      </c>
      <c r="BE435" s="31">
        <v>2</v>
      </c>
      <c r="BF435" s="31">
        <v>2</v>
      </c>
      <c r="BG435" s="31">
        <v>1</v>
      </c>
      <c r="BH435" s="31">
        <v>1</v>
      </c>
      <c r="BI435" s="31">
        <v>1</v>
      </c>
      <c r="BJ435" s="31">
        <v>1</v>
      </c>
      <c r="BK435" s="31">
        <v>2</v>
      </c>
      <c r="BL435" s="31">
        <v>1</v>
      </c>
      <c r="BM435" s="31">
        <v>2</v>
      </c>
      <c r="BN435" s="31">
        <v>2</v>
      </c>
      <c r="BO435" s="31">
        <v>2</v>
      </c>
      <c r="BP435" s="31">
        <v>2</v>
      </c>
      <c r="BQ435" s="31">
        <v>4</v>
      </c>
      <c r="BT435" s="31">
        <v>2</v>
      </c>
      <c r="BU435" s="31">
        <v>2</v>
      </c>
      <c r="BV435" s="31">
        <v>2</v>
      </c>
      <c r="BW435" s="31">
        <v>2</v>
      </c>
      <c r="BX435" s="31">
        <v>2</v>
      </c>
      <c r="BY435" s="31">
        <v>1</v>
      </c>
      <c r="BZ435" s="31">
        <v>2</v>
      </c>
      <c r="CA435" s="31">
        <v>2</v>
      </c>
      <c r="CB435" s="31">
        <v>2</v>
      </c>
      <c r="CC435" s="31">
        <v>2</v>
      </c>
      <c r="CD435" s="31">
        <v>1</v>
      </c>
      <c r="CH435" s="31">
        <v>1</v>
      </c>
      <c r="CM435" s="31">
        <v>19</v>
      </c>
      <c r="CN435" s="31">
        <v>17</v>
      </c>
      <c r="CO435" s="31">
        <v>5</v>
      </c>
      <c r="CP435" s="31">
        <v>25</v>
      </c>
      <c r="CQ435" s="31">
        <v>14</v>
      </c>
      <c r="DA435" s="31">
        <v>4</v>
      </c>
      <c r="DB435" s="31">
        <v>2</v>
      </c>
      <c r="DC435" s="31">
        <v>3</v>
      </c>
      <c r="DF435" s="31">
        <v>4</v>
      </c>
      <c r="DG435" s="31">
        <v>4</v>
      </c>
      <c r="DH435" s="31">
        <v>4</v>
      </c>
      <c r="DI435" s="31">
        <v>3</v>
      </c>
      <c r="DJ435" s="31">
        <v>1</v>
      </c>
      <c r="DK435" s="31">
        <v>4</v>
      </c>
      <c r="DL435" s="31">
        <v>4</v>
      </c>
      <c r="DM435" s="31">
        <v>2</v>
      </c>
      <c r="DN435" s="31">
        <v>0</v>
      </c>
      <c r="DO435" s="31">
        <v>4</v>
      </c>
      <c r="DP435" s="31">
        <v>4</v>
      </c>
      <c r="DQ435" s="31">
        <v>4</v>
      </c>
      <c r="DR435" s="31">
        <v>38</v>
      </c>
      <c r="DS435" s="31">
        <v>0.205937077131258</v>
      </c>
      <c r="DT435" s="31">
        <v>128</v>
      </c>
      <c r="DU435" s="31">
        <v>39</v>
      </c>
      <c r="DV435" s="31">
        <v>308</v>
      </c>
      <c r="DW435" s="31" t="s">
        <v>2136</v>
      </c>
      <c r="EB435" s="31">
        <v>0.39</v>
      </c>
      <c r="EC435" s="31">
        <v>0.5</v>
      </c>
      <c r="ED435" s="31">
        <v>1.1000000000000001</v>
      </c>
      <c r="EE435" s="31" t="s">
        <v>2123</v>
      </c>
      <c r="EF435" s="31">
        <v>144</v>
      </c>
      <c r="EI435" s="31" t="s">
        <v>2123</v>
      </c>
      <c r="EJ435" s="31">
        <v>47</v>
      </c>
      <c r="EN435" s="31">
        <v>87</v>
      </c>
      <c r="ER435" s="31">
        <v>52</v>
      </c>
      <c r="ES435" s="31">
        <v>50</v>
      </c>
      <c r="ET435" s="31">
        <v>150</v>
      </c>
      <c r="EV435" s="31">
        <v>1</v>
      </c>
      <c r="EW435" s="31">
        <v>2</v>
      </c>
      <c r="EX435" s="31">
        <v>2</v>
      </c>
      <c r="EY435" s="31">
        <v>2</v>
      </c>
      <c r="EZ435" s="31">
        <v>1</v>
      </c>
      <c r="FA435" s="31">
        <v>7</v>
      </c>
      <c r="FC435" s="31">
        <v>7</v>
      </c>
      <c r="FK435" s="31">
        <v>2</v>
      </c>
      <c r="FL435" s="31">
        <v>2</v>
      </c>
      <c r="FM435" s="31">
        <v>2</v>
      </c>
      <c r="FN435" s="31">
        <v>2</v>
      </c>
      <c r="FO435" s="31">
        <v>2</v>
      </c>
      <c r="FP435" s="31">
        <v>2</v>
      </c>
      <c r="FQ435" s="31">
        <v>2</v>
      </c>
      <c r="FR435" s="31">
        <v>2</v>
      </c>
      <c r="FS435" s="31">
        <v>4</v>
      </c>
      <c r="FT435" s="31">
        <v>2</v>
      </c>
      <c r="FU435" s="31">
        <v>2</v>
      </c>
      <c r="FV435" s="31">
        <v>2</v>
      </c>
      <c r="FW435" s="31">
        <v>1</v>
      </c>
      <c r="FX435" s="31">
        <v>1</v>
      </c>
      <c r="FY435" s="31">
        <v>2</v>
      </c>
      <c r="GA435" s="31">
        <v>2</v>
      </c>
      <c r="GB435" s="31">
        <v>2</v>
      </c>
      <c r="GC435" s="31">
        <v>2</v>
      </c>
      <c r="GE435" s="31">
        <v>2</v>
      </c>
      <c r="GH435" s="31">
        <v>2</v>
      </c>
      <c r="GJ435" s="31">
        <v>1</v>
      </c>
      <c r="GL435" s="31">
        <v>1</v>
      </c>
      <c r="GM435" s="31">
        <v>41944</v>
      </c>
      <c r="GO435" s="31">
        <v>2</v>
      </c>
      <c r="GQ435" s="31">
        <v>2</v>
      </c>
      <c r="GS435" s="31">
        <v>2</v>
      </c>
      <c r="GU435" s="31">
        <v>2</v>
      </c>
      <c r="GW435" s="31">
        <v>2</v>
      </c>
      <c r="HM435" s="31">
        <v>2</v>
      </c>
      <c r="HP435" s="31">
        <v>2</v>
      </c>
      <c r="HQ435" s="31">
        <v>2</v>
      </c>
      <c r="HR435" s="31">
        <v>2</v>
      </c>
      <c r="HS435" s="31">
        <v>2</v>
      </c>
      <c r="HT435" s="31">
        <v>2</v>
      </c>
      <c r="HU435" s="31">
        <v>2</v>
      </c>
      <c r="HV435" s="31">
        <v>2</v>
      </c>
      <c r="HZ435" s="31">
        <v>2</v>
      </c>
      <c r="IA435" s="31">
        <v>2</v>
      </c>
      <c r="IB435" s="31">
        <v>2</v>
      </c>
      <c r="IC435" s="31">
        <v>2</v>
      </c>
      <c r="ID435" s="31">
        <v>2</v>
      </c>
      <c r="IE435" s="31">
        <v>2</v>
      </c>
      <c r="IF435" s="31">
        <v>2</v>
      </c>
      <c r="IJ435" s="31">
        <v>2</v>
      </c>
      <c r="IK435" s="31">
        <v>2</v>
      </c>
      <c r="IL435" s="31">
        <v>2</v>
      </c>
      <c r="IM435" s="31">
        <v>2</v>
      </c>
      <c r="IN435" s="31">
        <v>2</v>
      </c>
      <c r="IO435" s="31">
        <v>2</v>
      </c>
      <c r="IP435" s="31">
        <v>2</v>
      </c>
      <c r="IT435" s="31">
        <v>2</v>
      </c>
      <c r="IU435" s="31">
        <v>2</v>
      </c>
      <c r="IV435" s="31">
        <v>2</v>
      </c>
      <c r="IW435" s="31">
        <v>2</v>
      </c>
      <c r="IX435" s="31">
        <v>2</v>
      </c>
      <c r="IY435" s="31">
        <v>2</v>
      </c>
      <c r="IZ435" s="31">
        <v>2</v>
      </c>
      <c r="JD435" s="31">
        <v>2</v>
      </c>
      <c r="JE435" s="31">
        <v>2</v>
      </c>
      <c r="JF435" s="31">
        <v>2</v>
      </c>
      <c r="JG435" s="31">
        <v>2</v>
      </c>
      <c r="JH435" s="31">
        <v>2</v>
      </c>
      <c r="JI435" s="31">
        <v>2</v>
      </c>
      <c r="JJ435" s="31">
        <v>2</v>
      </c>
      <c r="JZ435" s="31">
        <v>1</v>
      </c>
      <c r="KC435" s="31">
        <v>1</v>
      </c>
      <c r="LA435" s="31" t="s">
        <v>370</v>
      </c>
      <c r="LB435" s="31" t="s">
        <v>370</v>
      </c>
      <c r="LC435" s="31">
        <v>2</v>
      </c>
      <c r="LE435" s="31" t="s">
        <v>370</v>
      </c>
      <c r="LF435" s="31">
        <v>2</v>
      </c>
      <c r="LG435" s="31">
        <v>2</v>
      </c>
      <c r="LH435" s="31">
        <v>1</v>
      </c>
      <c r="LI435" s="31">
        <v>2</v>
      </c>
      <c r="LK435" s="31">
        <v>2</v>
      </c>
      <c r="LM435" s="31">
        <v>2</v>
      </c>
      <c r="LO435" s="31">
        <v>1</v>
      </c>
      <c r="LQ435" s="31">
        <v>2</v>
      </c>
      <c r="LS435" s="31">
        <v>2</v>
      </c>
      <c r="LU435" s="31">
        <v>2</v>
      </c>
      <c r="LW435" s="31">
        <v>2</v>
      </c>
      <c r="LY435" s="31">
        <v>2</v>
      </c>
      <c r="MA435" s="31">
        <v>2</v>
      </c>
      <c r="MC435" s="31">
        <v>2</v>
      </c>
      <c r="ME435" s="31">
        <v>2</v>
      </c>
      <c r="MG435" s="31">
        <v>2</v>
      </c>
      <c r="MI435" s="31">
        <v>2</v>
      </c>
      <c r="MK435" s="31">
        <v>2</v>
      </c>
      <c r="MM435" s="31">
        <v>1</v>
      </c>
      <c r="MO435" s="31">
        <v>2</v>
      </c>
      <c r="MQ435" s="31">
        <v>1</v>
      </c>
      <c r="MS435" s="31">
        <v>2</v>
      </c>
      <c r="MU435" s="31">
        <v>2</v>
      </c>
      <c r="MW435" s="31">
        <v>2</v>
      </c>
      <c r="MY435" s="31" t="s">
        <v>355</v>
      </c>
      <c r="NC435" s="31">
        <v>2</v>
      </c>
      <c r="NE435" s="31">
        <v>2</v>
      </c>
      <c r="NG435" s="31">
        <v>2</v>
      </c>
      <c r="NI435" s="31">
        <v>2</v>
      </c>
      <c r="NK435" s="31">
        <v>2</v>
      </c>
      <c r="NM435" s="31">
        <v>2</v>
      </c>
      <c r="NO435" s="31">
        <v>2</v>
      </c>
      <c r="NQ435" s="31">
        <v>2</v>
      </c>
      <c r="NS435" s="31">
        <v>2</v>
      </c>
      <c r="NU435" s="31">
        <v>2</v>
      </c>
      <c r="NW435" s="31">
        <v>2</v>
      </c>
      <c r="NY435" s="31">
        <v>2</v>
      </c>
      <c r="OA435" s="31">
        <v>2</v>
      </c>
      <c r="OC435" s="31">
        <v>2</v>
      </c>
      <c r="OE435" s="31">
        <v>2</v>
      </c>
      <c r="OG435" s="31">
        <v>2</v>
      </c>
      <c r="OI435" s="31">
        <v>2</v>
      </c>
      <c r="OK435" s="31">
        <v>2</v>
      </c>
      <c r="OM435" s="31">
        <v>2</v>
      </c>
      <c r="OO435" s="31">
        <v>2</v>
      </c>
      <c r="OQ435" s="31" t="s">
        <v>355</v>
      </c>
      <c r="OS435" s="31">
        <v>2</v>
      </c>
      <c r="OU435" s="31">
        <v>2</v>
      </c>
      <c r="OW435" s="31">
        <v>2</v>
      </c>
      <c r="OY435" s="31">
        <v>2</v>
      </c>
      <c r="PA435" s="31">
        <v>2</v>
      </c>
      <c r="PC435" s="31">
        <v>2</v>
      </c>
      <c r="PE435" s="31">
        <v>2</v>
      </c>
      <c r="PG435" s="31">
        <v>2</v>
      </c>
      <c r="PI435" s="31">
        <v>2</v>
      </c>
      <c r="PK435" s="31">
        <v>2</v>
      </c>
      <c r="PM435" s="31">
        <v>2</v>
      </c>
      <c r="PO435" s="31">
        <v>2</v>
      </c>
      <c r="PQ435" s="31">
        <v>2</v>
      </c>
      <c r="PS435" s="31">
        <v>2</v>
      </c>
      <c r="PU435" s="31">
        <v>2</v>
      </c>
      <c r="PW435" s="31">
        <v>2</v>
      </c>
      <c r="PY435" s="31">
        <v>2</v>
      </c>
      <c r="QA435" s="31">
        <v>2</v>
      </c>
      <c r="QC435" s="31">
        <v>2</v>
      </c>
      <c r="QE435" s="31">
        <v>2</v>
      </c>
      <c r="QG435" s="31">
        <v>2</v>
      </c>
      <c r="QI435" s="31" t="s">
        <v>355</v>
      </c>
      <c r="QK435" s="31">
        <v>2</v>
      </c>
      <c r="QL435" s="31">
        <v>2</v>
      </c>
      <c r="QM435" s="31">
        <v>2</v>
      </c>
      <c r="QN435" s="31">
        <v>2</v>
      </c>
      <c r="QO435" s="31">
        <v>2</v>
      </c>
      <c r="QP435" s="31">
        <v>2</v>
      </c>
      <c r="QQ435" s="31">
        <v>2</v>
      </c>
      <c r="QR435" s="31">
        <v>2</v>
      </c>
      <c r="QS435" s="31">
        <v>2</v>
      </c>
      <c r="QT435" s="31">
        <v>2</v>
      </c>
      <c r="QU435" s="31">
        <v>2</v>
      </c>
      <c r="QV435" s="31">
        <v>2</v>
      </c>
      <c r="QW435" s="31">
        <v>2</v>
      </c>
      <c r="QX435" s="31">
        <v>2</v>
      </c>
      <c r="QY435" s="31">
        <v>2</v>
      </c>
      <c r="QZ435" s="31">
        <v>2</v>
      </c>
      <c r="RA435" s="31">
        <v>2</v>
      </c>
      <c r="RB435" s="31">
        <v>2</v>
      </c>
      <c r="RC435" s="31">
        <v>2</v>
      </c>
      <c r="RD435" s="31">
        <v>2</v>
      </c>
      <c r="RE435" s="31">
        <v>1</v>
      </c>
      <c r="RF435" s="31">
        <v>2</v>
      </c>
      <c r="RG435" s="31">
        <v>2</v>
      </c>
      <c r="RH435" s="31">
        <v>2</v>
      </c>
      <c r="RI435" s="31">
        <v>2</v>
      </c>
      <c r="RJ435" s="31">
        <v>2</v>
      </c>
      <c r="RK435" s="31">
        <v>2</v>
      </c>
      <c r="RL435" s="31">
        <v>2</v>
      </c>
      <c r="RM435" s="31">
        <v>2</v>
      </c>
      <c r="RN435" s="31">
        <v>2</v>
      </c>
      <c r="RO435" s="31">
        <v>2</v>
      </c>
      <c r="RP435" s="31">
        <v>2</v>
      </c>
      <c r="RQ435" s="31">
        <v>2</v>
      </c>
      <c r="RR435" s="31">
        <v>2</v>
      </c>
      <c r="RS435" s="31">
        <v>2</v>
      </c>
      <c r="RT435" s="31" t="s">
        <v>1668</v>
      </c>
      <c r="RU435" s="31" t="s">
        <v>1668</v>
      </c>
      <c r="RV435" s="31" t="s">
        <v>1668</v>
      </c>
      <c r="RW435" s="31" t="s">
        <v>1668</v>
      </c>
      <c r="RX435" s="31">
        <v>1</v>
      </c>
      <c r="RY435" s="31">
        <v>1</v>
      </c>
      <c r="RZ435" s="31">
        <v>2</v>
      </c>
      <c r="SA435" s="31">
        <v>2</v>
      </c>
      <c r="SB435" s="31">
        <v>2</v>
      </c>
      <c r="SC435" s="31">
        <v>2</v>
      </c>
      <c r="SD435" s="31">
        <v>1</v>
      </c>
      <c r="SE435" s="31">
        <v>1</v>
      </c>
      <c r="SF435" s="31">
        <v>2</v>
      </c>
      <c r="SG435" s="31">
        <v>2</v>
      </c>
      <c r="SH435" s="31">
        <v>2</v>
      </c>
      <c r="SI435" s="31">
        <v>2</v>
      </c>
      <c r="SJ435" s="31">
        <v>2</v>
      </c>
      <c r="SK435" s="31">
        <v>2</v>
      </c>
      <c r="SL435" s="31">
        <v>2</v>
      </c>
      <c r="SM435" s="31" t="s">
        <v>2153</v>
      </c>
      <c r="SO435" s="31">
        <v>1</v>
      </c>
      <c r="SP435" s="31">
        <v>1</v>
      </c>
      <c r="SQ435" s="31">
        <v>2</v>
      </c>
      <c r="SR435" s="31">
        <v>1</v>
      </c>
      <c r="SS435" s="31">
        <v>2</v>
      </c>
      <c r="ST435" s="31">
        <v>2</v>
      </c>
      <c r="SU435" s="31">
        <v>2</v>
      </c>
      <c r="SV435" s="31">
        <v>2</v>
      </c>
      <c r="SW435" s="31" t="s">
        <v>1430</v>
      </c>
      <c r="SX435" s="31">
        <v>3</v>
      </c>
      <c r="SZ435" s="31">
        <v>2</v>
      </c>
      <c r="TA435" s="31">
        <v>2</v>
      </c>
      <c r="TB435" s="31">
        <v>2</v>
      </c>
      <c r="TC435" s="31">
        <v>2</v>
      </c>
      <c r="TD435" s="31">
        <v>2</v>
      </c>
      <c r="TE435" s="31">
        <v>2</v>
      </c>
      <c r="TF435" s="31">
        <v>2</v>
      </c>
      <c r="TG435" s="31">
        <v>2</v>
      </c>
      <c r="TH435" s="31" t="s">
        <v>1430</v>
      </c>
      <c r="TJ435" s="31" t="s">
        <v>2153</v>
      </c>
      <c r="TK435" s="31" t="s">
        <v>1430</v>
      </c>
      <c r="TQ435" s="31">
        <v>52</v>
      </c>
      <c r="TS435" s="31">
        <v>2</v>
      </c>
      <c r="TT435" s="31">
        <v>2</v>
      </c>
      <c r="TU435" s="31">
        <v>2</v>
      </c>
      <c r="TV435" s="31">
        <v>2</v>
      </c>
      <c r="TW435" s="31">
        <v>2</v>
      </c>
      <c r="TX435" s="31">
        <v>2</v>
      </c>
      <c r="TY435" s="31">
        <v>2</v>
      </c>
      <c r="TZ435" s="31">
        <v>2</v>
      </c>
      <c r="UA435" s="31">
        <v>1</v>
      </c>
    </row>
    <row r="436" spans="1:547" s="31" customFormat="1" ht="13.5" customHeight="1">
      <c r="A436" s="31">
        <f t="shared" si="6"/>
        <v>434</v>
      </c>
      <c r="B436" s="31">
        <v>435</v>
      </c>
      <c r="C436" s="31">
        <v>31</v>
      </c>
      <c r="D436" s="31" t="s">
        <v>3124</v>
      </c>
      <c r="E436" s="31" t="s">
        <v>3213</v>
      </c>
      <c r="F436" s="31">
        <v>1</v>
      </c>
      <c r="G436" s="31" t="s">
        <v>3214</v>
      </c>
      <c r="H436" s="31">
        <v>42418</v>
      </c>
      <c r="I436" s="31">
        <v>27530</v>
      </c>
      <c r="J436" s="31">
        <v>2</v>
      </c>
      <c r="K436" s="31">
        <v>1</v>
      </c>
      <c r="L436" s="31">
        <v>5</v>
      </c>
      <c r="M436" s="31">
        <v>2</v>
      </c>
      <c r="N436" s="31">
        <v>1</v>
      </c>
      <c r="O436" s="31">
        <v>1</v>
      </c>
      <c r="P436" s="31">
        <v>1</v>
      </c>
      <c r="Q436" s="31">
        <v>1</v>
      </c>
      <c r="R436" s="31">
        <v>41244</v>
      </c>
      <c r="S436" s="31">
        <v>41579</v>
      </c>
      <c r="T436" s="31">
        <v>42095</v>
      </c>
      <c r="W436" s="31">
        <v>1</v>
      </c>
      <c r="X436" s="31">
        <v>2</v>
      </c>
      <c r="Y436" s="31">
        <v>2</v>
      </c>
      <c r="Z436" s="31">
        <v>2</v>
      </c>
      <c r="AA436" s="31">
        <v>2</v>
      </c>
      <c r="AB436" s="31">
        <v>2</v>
      </c>
      <c r="AC436" s="31">
        <v>2</v>
      </c>
      <c r="AD436" s="31">
        <v>2</v>
      </c>
      <c r="AE436" s="31">
        <v>4</v>
      </c>
      <c r="AF436" s="31">
        <v>3</v>
      </c>
      <c r="AG436" s="31">
        <v>1</v>
      </c>
      <c r="AH436" s="31">
        <v>2</v>
      </c>
      <c r="AI436" s="31">
        <v>6</v>
      </c>
      <c r="AJ436" s="31">
        <v>1</v>
      </c>
      <c r="AK436" s="31">
        <v>4</v>
      </c>
      <c r="AL436" s="31">
        <v>2</v>
      </c>
      <c r="AM436" s="31">
        <v>1</v>
      </c>
      <c r="AN436" s="31">
        <v>2</v>
      </c>
      <c r="AO436" s="31">
        <v>2</v>
      </c>
      <c r="AP436" s="31">
        <v>1</v>
      </c>
      <c r="AQ436" s="31">
        <v>2</v>
      </c>
      <c r="AR436" s="31">
        <v>1</v>
      </c>
      <c r="AS436" s="31">
        <v>2</v>
      </c>
      <c r="AT436" s="31">
        <v>2</v>
      </c>
      <c r="AU436" s="31">
        <v>2</v>
      </c>
      <c r="AV436" s="31">
        <v>1</v>
      </c>
      <c r="AW436" s="31">
        <v>2</v>
      </c>
      <c r="AX436" s="31">
        <v>2</v>
      </c>
      <c r="AY436" s="31">
        <v>2</v>
      </c>
      <c r="AZ436" s="31">
        <v>1</v>
      </c>
      <c r="BA436" s="31">
        <v>2</v>
      </c>
      <c r="BB436" s="31">
        <v>1</v>
      </c>
      <c r="BC436" s="31">
        <v>1</v>
      </c>
      <c r="BD436" s="31">
        <v>2</v>
      </c>
      <c r="BE436" s="31">
        <v>2</v>
      </c>
      <c r="BF436" s="31">
        <v>2</v>
      </c>
      <c r="BG436" s="31">
        <v>1</v>
      </c>
      <c r="BH436" s="31">
        <v>2</v>
      </c>
      <c r="BI436" s="31">
        <v>1</v>
      </c>
      <c r="BJ436" s="31">
        <v>1</v>
      </c>
      <c r="BK436" s="31">
        <v>2</v>
      </c>
      <c r="BL436" s="31">
        <v>2</v>
      </c>
      <c r="BM436" s="31">
        <v>2</v>
      </c>
      <c r="BN436" s="31">
        <v>1</v>
      </c>
      <c r="BO436" s="31">
        <v>2</v>
      </c>
      <c r="BP436" s="31">
        <v>2</v>
      </c>
      <c r="BQ436" s="31">
        <v>4</v>
      </c>
      <c r="BT436" s="31">
        <v>1</v>
      </c>
      <c r="BU436" s="31">
        <v>2</v>
      </c>
      <c r="BV436" s="31">
        <v>2</v>
      </c>
      <c r="BW436" s="31">
        <v>2</v>
      </c>
      <c r="BX436" s="31">
        <v>2</v>
      </c>
      <c r="BY436" s="31">
        <v>1</v>
      </c>
      <c r="BZ436" s="31">
        <v>2</v>
      </c>
      <c r="CA436" s="31">
        <v>2</v>
      </c>
      <c r="CB436" s="31">
        <v>2</v>
      </c>
      <c r="CC436" s="31">
        <v>2</v>
      </c>
      <c r="CD436" s="31">
        <v>1</v>
      </c>
      <c r="CH436" s="31">
        <v>1</v>
      </c>
      <c r="CM436" s="31">
        <v>6</v>
      </c>
      <c r="CN436" s="31">
        <v>11</v>
      </c>
      <c r="CO436" s="31">
        <v>18</v>
      </c>
      <c r="CP436" s="31">
        <v>24</v>
      </c>
      <c r="DA436" s="31">
        <v>2</v>
      </c>
      <c r="DB436" s="31">
        <v>4</v>
      </c>
      <c r="DC436" s="31">
        <v>8</v>
      </c>
      <c r="DF436" s="31">
        <v>4</v>
      </c>
      <c r="DG436" s="31">
        <v>4</v>
      </c>
      <c r="DH436" s="31">
        <v>4</v>
      </c>
      <c r="DI436" s="31">
        <v>1</v>
      </c>
      <c r="DJ436" s="31">
        <v>1</v>
      </c>
      <c r="DK436" s="31">
        <v>0</v>
      </c>
      <c r="DL436" s="31">
        <v>2</v>
      </c>
      <c r="DM436" s="31">
        <v>1</v>
      </c>
      <c r="DN436" s="31">
        <v>1</v>
      </c>
      <c r="DO436" s="31">
        <v>3</v>
      </c>
      <c r="DP436" s="31">
        <v>3</v>
      </c>
      <c r="DQ436" s="31">
        <v>4</v>
      </c>
      <c r="DR436" s="31">
        <v>28</v>
      </c>
      <c r="DS436" s="31">
        <v>0.51852640545144801</v>
      </c>
      <c r="EB436" s="31">
        <v>0.67</v>
      </c>
      <c r="EE436" s="31" t="s">
        <v>2123</v>
      </c>
      <c r="EF436" s="31">
        <v>159</v>
      </c>
      <c r="EI436" s="31" t="s">
        <v>2123</v>
      </c>
      <c r="EJ436" s="31">
        <v>43.5</v>
      </c>
      <c r="EN436" s="31">
        <v>94</v>
      </c>
      <c r="ER436" s="31">
        <v>128</v>
      </c>
      <c r="EV436" s="31">
        <v>1</v>
      </c>
      <c r="EW436" s="31">
        <v>2</v>
      </c>
      <c r="EX436" s="31">
        <v>2</v>
      </c>
      <c r="FK436" s="31">
        <v>2</v>
      </c>
      <c r="FL436" s="31">
        <v>2</v>
      </c>
      <c r="FM436" s="31">
        <v>2</v>
      </c>
      <c r="FN436" s="31">
        <v>2</v>
      </c>
      <c r="FO436" s="31">
        <v>2</v>
      </c>
      <c r="FP436" s="31">
        <v>2</v>
      </c>
      <c r="FQ436" s="31">
        <v>2</v>
      </c>
      <c r="FR436" s="31">
        <v>2</v>
      </c>
      <c r="FS436" s="31">
        <v>4</v>
      </c>
      <c r="FT436" s="31">
        <v>2</v>
      </c>
      <c r="FU436" s="31">
        <v>2</v>
      </c>
      <c r="FV436" s="31">
        <v>2</v>
      </c>
      <c r="FW436" s="31">
        <v>1</v>
      </c>
      <c r="FX436" s="31">
        <v>1</v>
      </c>
      <c r="FY436" s="31">
        <v>2</v>
      </c>
      <c r="GA436" s="31">
        <v>2</v>
      </c>
      <c r="GB436" s="31">
        <v>2</v>
      </c>
      <c r="GC436" s="31">
        <v>2</v>
      </c>
      <c r="GE436" s="31">
        <v>2</v>
      </c>
      <c r="GH436" s="31">
        <v>2</v>
      </c>
      <c r="GJ436" s="31">
        <v>2</v>
      </c>
      <c r="GL436" s="31">
        <v>1</v>
      </c>
      <c r="GM436" s="31">
        <v>42095</v>
      </c>
      <c r="GN436" s="31" t="s">
        <v>356</v>
      </c>
      <c r="GO436" s="31">
        <v>2</v>
      </c>
      <c r="GQ436" s="31">
        <v>2</v>
      </c>
      <c r="GS436" s="31">
        <v>2</v>
      </c>
      <c r="GU436" s="31">
        <v>2</v>
      </c>
      <c r="GW436" s="31">
        <v>2</v>
      </c>
      <c r="HM436" s="31">
        <v>2</v>
      </c>
      <c r="HP436" s="31">
        <v>2</v>
      </c>
      <c r="HQ436" s="31">
        <v>2</v>
      </c>
      <c r="HR436" s="31">
        <v>2</v>
      </c>
      <c r="HS436" s="31">
        <v>2</v>
      </c>
      <c r="HT436" s="31">
        <v>2</v>
      </c>
      <c r="HU436" s="31">
        <v>2</v>
      </c>
      <c r="HV436" s="31">
        <v>2</v>
      </c>
      <c r="HZ436" s="31">
        <v>2</v>
      </c>
      <c r="IA436" s="31">
        <v>2</v>
      </c>
      <c r="IB436" s="31">
        <v>2</v>
      </c>
      <c r="IC436" s="31">
        <v>2</v>
      </c>
      <c r="ID436" s="31">
        <v>2</v>
      </c>
      <c r="IE436" s="31">
        <v>2</v>
      </c>
      <c r="IF436" s="31">
        <v>2</v>
      </c>
      <c r="IJ436" s="31">
        <v>2</v>
      </c>
      <c r="IK436" s="31">
        <v>2</v>
      </c>
      <c r="IL436" s="31">
        <v>2</v>
      </c>
      <c r="IM436" s="31">
        <v>2</v>
      </c>
      <c r="IN436" s="31">
        <v>2</v>
      </c>
      <c r="IO436" s="31">
        <v>2</v>
      </c>
      <c r="IP436" s="31">
        <v>2</v>
      </c>
      <c r="IT436" s="31">
        <v>2</v>
      </c>
      <c r="IU436" s="31">
        <v>2</v>
      </c>
      <c r="IV436" s="31">
        <v>2</v>
      </c>
      <c r="IW436" s="31">
        <v>2</v>
      </c>
      <c r="IX436" s="31">
        <v>2</v>
      </c>
      <c r="IY436" s="31">
        <v>2</v>
      </c>
      <c r="IZ436" s="31">
        <v>2</v>
      </c>
      <c r="JD436" s="31">
        <v>2</v>
      </c>
      <c r="JE436" s="31">
        <v>2</v>
      </c>
      <c r="JF436" s="31">
        <v>2</v>
      </c>
      <c r="JG436" s="31">
        <v>2</v>
      </c>
      <c r="JH436" s="31">
        <v>2</v>
      </c>
      <c r="JI436" s="31">
        <v>2</v>
      </c>
      <c r="JJ436" s="31">
        <v>2</v>
      </c>
      <c r="JN436" s="31" t="s">
        <v>366</v>
      </c>
      <c r="JZ436" s="31">
        <v>1</v>
      </c>
      <c r="KC436" s="31">
        <v>1</v>
      </c>
      <c r="LA436" s="31" t="s">
        <v>1636</v>
      </c>
      <c r="LB436" s="31" t="s">
        <v>1683</v>
      </c>
      <c r="LC436" s="31">
        <v>2</v>
      </c>
      <c r="LE436" s="31" t="s">
        <v>375</v>
      </c>
      <c r="LF436" s="31">
        <v>2</v>
      </c>
      <c r="LG436" s="31">
        <v>1</v>
      </c>
      <c r="LH436" s="31">
        <v>2</v>
      </c>
      <c r="LI436" s="31">
        <v>2</v>
      </c>
      <c r="LK436" s="31">
        <v>2</v>
      </c>
      <c r="LM436" s="31">
        <v>2</v>
      </c>
      <c r="LO436" s="31">
        <v>2</v>
      </c>
      <c r="LQ436" s="31">
        <v>2</v>
      </c>
      <c r="LS436" s="31">
        <v>2</v>
      </c>
      <c r="LU436" s="31">
        <v>2</v>
      </c>
      <c r="LW436" s="31">
        <v>2</v>
      </c>
      <c r="LY436" s="31">
        <v>2</v>
      </c>
      <c r="MA436" s="31">
        <v>2</v>
      </c>
      <c r="MC436" s="31">
        <v>2</v>
      </c>
      <c r="ME436" s="31">
        <v>2</v>
      </c>
      <c r="MG436" s="31">
        <v>2</v>
      </c>
      <c r="MI436" s="31">
        <v>2</v>
      </c>
      <c r="MK436" s="31">
        <v>2</v>
      </c>
      <c r="MM436" s="31">
        <v>2</v>
      </c>
      <c r="MO436" s="31">
        <v>2</v>
      </c>
      <c r="MQ436" s="31">
        <v>2</v>
      </c>
      <c r="MS436" s="31">
        <v>2</v>
      </c>
      <c r="MU436" s="31">
        <v>2</v>
      </c>
      <c r="MW436" s="31">
        <v>2</v>
      </c>
      <c r="MY436" s="31" t="s">
        <v>355</v>
      </c>
      <c r="NC436" s="31">
        <v>2</v>
      </c>
      <c r="NE436" s="31">
        <v>2</v>
      </c>
      <c r="NG436" s="31">
        <v>2</v>
      </c>
      <c r="NI436" s="31">
        <v>2</v>
      </c>
      <c r="NK436" s="31">
        <v>2</v>
      </c>
      <c r="NM436" s="31">
        <v>2</v>
      </c>
      <c r="NO436" s="31">
        <v>2</v>
      </c>
      <c r="NQ436" s="31">
        <v>2</v>
      </c>
      <c r="NS436" s="31">
        <v>2</v>
      </c>
      <c r="NU436" s="31">
        <v>2</v>
      </c>
      <c r="NW436" s="31">
        <v>2</v>
      </c>
      <c r="NY436" s="31">
        <v>2</v>
      </c>
      <c r="OA436" s="31">
        <v>2</v>
      </c>
      <c r="OC436" s="31">
        <v>2</v>
      </c>
      <c r="OE436" s="31">
        <v>2</v>
      </c>
      <c r="OG436" s="31">
        <v>2</v>
      </c>
      <c r="OI436" s="31">
        <v>2</v>
      </c>
      <c r="OK436" s="31">
        <v>2</v>
      </c>
      <c r="OM436" s="31">
        <v>2</v>
      </c>
      <c r="OO436" s="31">
        <v>2</v>
      </c>
      <c r="OQ436" s="31" t="s">
        <v>355</v>
      </c>
      <c r="OS436" s="31">
        <v>2</v>
      </c>
      <c r="OU436" s="31">
        <v>2</v>
      </c>
      <c r="OW436" s="31">
        <v>2</v>
      </c>
      <c r="OY436" s="31">
        <v>2</v>
      </c>
      <c r="PA436" s="31">
        <v>2</v>
      </c>
      <c r="PC436" s="31">
        <v>2</v>
      </c>
      <c r="PE436" s="31">
        <v>2</v>
      </c>
      <c r="PG436" s="31">
        <v>2</v>
      </c>
      <c r="PI436" s="31">
        <v>2</v>
      </c>
      <c r="PK436" s="31">
        <v>2</v>
      </c>
      <c r="PM436" s="31">
        <v>2</v>
      </c>
      <c r="PO436" s="31">
        <v>2</v>
      </c>
      <c r="PQ436" s="31">
        <v>2</v>
      </c>
      <c r="PS436" s="31">
        <v>2</v>
      </c>
      <c r="PU436" s="31">
        <v>2</v>
      </c>
      <c r="PW436" s="31">
        <v>2</v>
      </c>
      <c r="PY436" s="31">
        <v>2</v>
      </c>
      <c r="QA436" s="31">
        <v>2</v>
      </c>
      <c r="QC436" s="31">
        <v>2</v>
      </c>
      <c r="QE436" s="31">
        <v>2</v>
      </c>
      <c r="QG436" s="31">
        <v>2</v>
      </c>
      <c r="QI436" s="31" t="s">
        <v>355</v>
      </c>
      <c r="QK436" s="31">
        <v>1</v>
      </c>
      <c r="QL436" s="31">
        <v>2</v>
      </c>
      <c r="QM436" s="31">
        <v>2</v>
      </c>
      <c r="QN436" s="31">
        <v>2</v>
      </c>
      <c r="QO436" s="31">
        <v>2</v>
      </c>
      <c r="QP436" s="31">
        <v>2</v>
      </c>
      <c r="QQ436" s="31">
        <v>2</v>
      </c>
      <c r="QR436" s="31">
        <v>2</v>
      </c>
      <c r="QS436" s="31">
        <v>2</v>
      </c>
      <c r="QT436" s="31">
        <v>2</v>
      </c>
      <c r="QU436" s="31">
        <v>2</v>
      </c>
      <c r="QV436" s="31">
        <v>2</v>
      </c>
      <c r="QW436" s="31">
        <v>2</v>
      </c>
      <c r="QX436" s="31">
        <v>2</v>
      </c>
      <c r="QY436" s="31">
        <v>2</v>
      </c>
      <c r="QZ436" s="31">
        <v>2</v>
      </c>
      <c r="RA436" s="31">
        <v>2</v>
      </c>
      <c r="RB436" s="31">
        <v>2</v>
      </c>
      <c r="RC436" s="31">
        <v>2</v>
      </c>
      <c r="RD436" s="31">
        <v>2</v>
      </c>
      <c r="RE436" s="31">
        <v>2</v>
      </c>
      <c r="RF436" s="31">
        <v>2</v>
      </c>
      <c r="RG436" s="31">
        <v>2</v>
      </c>
      <c r="RH436" s="31">
        <v>2</v>
      </c>
      <c r="RI436" s="31">
        <v>2</v>
      </c>
      <c r="RJ436" s="31">
        <v>2</v>
      </c>
      <c r="RK436" s="31">
        <v>2</v>
      </c>
      <c r="RL436" s="31">
        <v>2</v>
      </c>
      <c r="RM436" s="31">
        <v>2</v>
      </c>
      <c r="RN436" s="31">
        <v>2</v>
      </c>
      <c r="RO436" s="31">
        <v>2</v>
      </c>
      <c r="RP436" s="31">
        <v>2</v>
      </c>
      <c r="RQ436" s="31">
        <v>2</v>
      </c>
      <c r="RR436" s="31">
        <v>2</v>
      </c>
      <c r="RS436" s="31">
        <v>2</v>
      </c>
      <c r="RT436" s="31" t="s">
        <v>1607</v>
      </c>
      <c r="RU436" s="31" t="s">
        <v>1607</v>
      </c>
      <c r="RV436" s="31" t="s">
        <v>1607</v>
      </c>
      <c r="RW436" s="31" t="s">
        <v>1607</v>
      </c>
      <c r="RX436" s="31">
        <v>5</v>
      </c>
      <c r="RY436" s="31">
        <v>2</v>
      </c>
      <c r="RZ436" s="31">
        <v>1</v>
      </c>
      <c r="SA436" s="31">
        <v>1</v>
      </c>
      <c r="SB436" s="31">
        <v>2</v>
      </c>
      <c r="SC436" s="31">
        <v>2</v>
      </c>
      <c r="SD436" s="31">
        <v>5</v>
      </c>
      <c r="SE436" s="31">
        <v>2</v>
      </c>
      <c r="SF436" s="31">
        <v>1</v>
      </c>
      <c r="SG436" s="31">
        <v>1</v>
      </c>
      <c r="SH436" s="31">
        <v>2</v>
      </c>
      <c r="SI436" s="31">
        <v>2</v>
      </c>
      <c r="SJ436" s="31">
        <v>2</v>
      </c>
      <c r="SK436" s="31">
        <v>2</v>
      </c>
      <c r="SL436" s="31">
        <v>2</v>
      </c>
      <c r="SM436" s="31" t="s">
        <v>1430</v>
      </c>
      <c r="SO436" s="31">
        <v>2</v>
      </c>
      <c r="SP436" s="31">
        <v>1</v>
      </c>
      <c r="SQ436" s="31">
        <v>2</v>
      </c>
      <c r="SR436" s="31">
        <v>2</v>
      </c>
      <c r="SS436" s="31">
        <v>2</v>
      </c>
      <c r="ST436" s="31">
        <v>2</v>
      </c>
      <c r="SU436" s="31">
        <v>2</v>
      </c>
      <c r="SV436" s="31">
        <v>1</v>
      </c>
      <c r="SW436" s="31" t="s">
        <v>1430</v>
      </c>
      <c r="SX436" s="31">
        <v>2</v>
      </c>
      <c r="SZ436" s="31">
        <v>2</v>
      </c>
      <c r="TA436" s="31">
        <v>2</v>
      </c>
      <c r="TB436" s="31">
        <v>2</v>
      </c>
      <c r="TC436" s="31">
        <v>2</v>
      </c>
      <c r="TD436" s="31">
        <v>2</v>
      </c>
      <c r="TE436" s="31">
        <v>2</v>
      </c>
      <c r="TF436" s="31">
        <v>2</v>
      </c>
      <c r="TG436" s="31">
        <v>2</v>
      </c>
      <c r="TH436" s="31" t="s">
        <v>1430</v>
      </c>
      <c r="TJ436" s="31" t="s">
        <v>3145</v>
      </c>
      <c r="TK436" s="31" t="s">
        <v>3145</v>
      </c>
      <c r="TL436" s="31" t="s">
        <v>2917</v>
      </c>
      <c r="TQ436" s="31">
        <v>17</v>
      </c>
      <c r="TS436" s="31">
        <v>2</v>
      </c>
      <c r="TT436" s="31">
        <v>2</v>
      </c>
      <c r="TU436" s="31">
        <v>2</v>
      </c>
      <c r="TV436" s="31">
        <v>1</v>
      </c>
      <c r="TW436" s="31">
        <v>2</v>
      </c>
      <c r="TX436" s="31">
        <v>2</v>
      </c>
      <c r="TY436" s="31">
        <v>2</v>
      </c>
      <c r="TZ436" s="31">
        <v>1</v>
      </c>
      <c r="UA436" s="31">
        <v>1</v>
      </c>
    </row>
    <row r="437" spans="1:547" s="31" customFormat="1" ht="13.5" customHeight="1">
      <c r="A437" s="31">
        <f t="shared" si="6"/>
        <v>435</v>
      </c>
      <c r="B437" s="31">
        <v>436</v>
      </c>
      <c r="C437" s="31">
        <v>32</v>
      </c>
      <c r="D437" s="31" t="s">
        <v>3124</v>
      </c>
      <c r="E437" s="31" t="s">
        <v>3215</v>
      </c>
      <c r="H437" s="31">
        <v>42419</v>
      </c>
      <c r="I437" s="31">
        <v>17507</v>
      </c>
      <c r="J437" s="31">
        <v>1</v>
      </c>
      <c r="K437" s="31">
        <v>1</v>
      </c>
      <c r="L437" s="31">
        <v>4</v>
      </c>
      <c r="M437" s="31">
        <v>2</v>
      </c>
      <c r="N437" s="31">
        <v>4</v>
      </c>
      <c r="O437" s="31">
        <v>2</v>
      </c>
      <c r="P437" s="31">
        <v>1</v>
      </c>
      <c r="Q437" s="31">
        <v>1</v>
      </c>
      <c r="R437" s="31">
        <v>42125</v>
      </c>
      <c r="S437" s="31">
        <v>42156</v>
      </c>
      <c r="T437" s="31">
        <v>42401</v>
      </c>
      <c r="W437" s="31">
        <v>1</v>
      </c>
      <c r="X437" s="31">
        <v>2</v>
      </c>
      <c r="Y437" s="31">
        <v>2</v>
      </c>
      <c r="Z437" s="31">
        <v>2</v>
      </c>
      <c r="AA437" s="31">
        <v>2</v>
      </c>
      <c r="AB437" s="31">
        <v>2</v>
      </c>
      <c r="AC437" s="31">
        <v>2</v>
      </c>
      <c r="AD437" s="31">
        <v>2</v>
      </c>
      <c r="AE437" s="31">
        <v>3</v>
      </c>
      <c r="AF437" s="31">
        <v>1</v>
      </c>
      <c r="AG437" s="31">
        <v>1</v>
      </c>
      <c r="AH437" s="31">
        <v>1</v>
      </c>
      <c r="AI437" s="31">
        <v>6</v>
      </c>
      <c r="AJ437" s="31">
        <v>2</v>
      </c>
      <c r="AK437" s="31">
        <v>4</v>
      </c>
      <c r="AL437" s="31">
        <v>1</v>
      </c>
      <c r="AM437" s="31">
        <v>1</v>
      </c>
      <c r="AN437" s="31">
        <v>2</v>
      </c>
      <c r="AO437" s="31">
        <v>2</v>
      </c>
      <c r="AP437" s="31">
        <v>2</v>
      </c>
      <c r="AQ437" s="31">
        <v>2</v>
      </c>
      <c r="AR437" s="31">
        <v>2</v>
      </c>
      <c r="AS437" s="31">
        <v>2</v>
      </c>
      <c r="AT437" s="31">
        <v>2</v>
      </c>
      <c r="AU437" s="31">
        <v>2</v>
      </c>
      <c r="AV437" s="31">
        <v>1</v>
      </c>
      <c r="AW437" s="31">
        <v>1</v>
      </c>
      <c r="AX437" s="31">
        <v>2</v>
      </c>
      <c r="AY437" s="31">
        <v>2</v>
      </c>
      <c r="AZ437" s="31">
        <v>2</v>
      </c>
      <c r="BA437" s="31">
        <v>2</v>
      </c>
      <c r="BB437" s="31">
        <v>2</v>
      </c>
      <c r="BC437" s="31">
        <v>1</v>
      </c>
      <c r="BD437" s="31">
        <v>1</v>
      </c>
      <c r="BE437" s="31">
        <v>2</v>
      </c>
      <c r="BF437" s="31">
        <v>1</v>
      </c>
      <c r="BG437" s="31">
        <v>2</v>
      </c>
      <c r="BH437" s="31">
        <v>2</v>
      </c>
      <c r="BI437" s="31">
        <v>2</v>
      </c>
      <c r="BJ437" s="31">
        <v>1</v>
      </c>
      <c r="BK437" s="31">
        <v>2</v>
      </c>
      <c r="BL437" s="31">
        <v>2</v>
      </c>
      <c r="BM437" s="31">
        <v>1</v>
      </c>
      <c r="BN437" s="31">
        <v>1</v>
      </c>
      <c r="BO437" s="31">
        <v>2</v>
      </c>
      <c r="BP437" s="31">
        <v>2</v>
      </c>
      <c r="BR437" s="31">
        <v>2</v>
      </c>
      <c r="BT437" s="31">
        <v>2</v>
      </c>
      <c r="BU437" s="31">
        <v>2</v>
      </c>
      <c r="BV437" s="31">
        <v>2</v>
      </c>
      <c r="BW437" s="31">
        <v>2</v>
      </c>
      <c r="BX437" s="31">
        <v>2</v>
      </c>
      <c r="BY437" s="31">
        <v>1</v>
      </c>
      <c r="BZ437" s="31">
        <v>2</v>
      </c>
      <c r="CA437" s="31">
        <v>2</v>
      </c>
      <c r="CB437" s="31">
        <v>2</v>
      </c>
      <c r="CC437" s="31">
        <v>2</v>
      </c>
      <c r="CD437" s="31">
        <v>1</v>
      </c>
      <c r="CH437" s="31">
        <v>1</v>
      </c>
      <c r="CM437" s="31">
        <v>23</v>
      </c>
      <c r="CN437" s="31">
        <v>7</v>
      </c>
      <c r="CO437" s="31">
        <v>14</v>
      </c>
      <c r="DA437" s="31">
        <v>4</v>
      </c>
      <c r="DB437" s="31">
        <v>2</v>
      </c>
      <c r="DC437" s="31">
        <v>1</v>
      </c>
      <c r="DF437" s="31">
        <v>4</v>
      </c>
      <c r="DG437" s="31">
        <v>4</v>
      </c>
      <c r="DH437" s="31">
        <v>4</v>
      </c>
      <c r="DI437" s="31">
        <v>3</v>
      </c>
      <c r="DJ437" s="31">
        <v>1</v>
      </c>
      <c r="DK437" s="31">
        <v>0</v>
      </c>
      <c r="DL437" s="31">
        <v>0</v>
      </c>
      <c r="DM437" s="31">
        <v>0</v>
      </c>
      <c r="DN437" s="31">
        <v>0</v>
      </c>
      <c r="DO437" s="31">
        <v>2</v>
      </c>
      <c r="DP437" s="31">
        <v>2</v>
      </c>
      <c r="DQ437" s="31">
        <v>4</v>
      </c>
      <c r="DR437" s="31">
        <v>24</v>
      </c>
      <c r="DS437" s="31">
        <v>2.4846938775510199</v>
      </c>
      <c r="DT437" s="31">
        <v>47</v>
      </c>
      <c r="DU437" s="31">
        <v>26</v>
      </c>
      <c r="DV437" s="31">
        <v>192</v>
      </c>
      <c r="DW437" s="31" t="s">
        <v>2136</v>
      </c>
      <c r="EB437" s="31">
        <v>0.4</v>
      </c>
      <c r="EC437" s="31">
        <v>0.2</v>
      </c>
      <c r="ED437" s="31">
        <v>1.2</v>
      </c>
      <c r="EE437" s="31" t="s">
        <v>2123</v>
      </c>
      <c r="EF437" s="31">
        <v>193</v>
      </c>
      <c r="EG437" s="31">
        <v>120</v>
      </c>
      <c r="EH437" s="31">
        <v>200</v>
      </c>
      <c r="EI437" s="31" t="s">
        <v>2123</v>
      </c>
      <c r="EJ437" s="31">
        <v>45</v>
      </c>
      <c r="EM437" s="31" t="s">
        <v>2123</v>
      </c>
      <c r="EN437" s="31">
        <v>115</v>
      </c>
      <c r="ER437" s="31">
        <v>163</v>
      </c>
      <c r="ES437" s="31">
        <v>50</v>
      </c>
      <c r="ET437" s="31">
        <v>150</v>
      </c>
      <c r="FK437" s="31">
        <v>1</v>
      </c>
      <c r="FL437" s="31">
        <v>2</v>
      </c>
      <c r="FM437" s="31">
        <v>1</v>
      </c>
      <c r="FN437" s="31">
        <v>2</v>
      </c>
      <c r="FO437" s="31">
        <v>2</v>
      </c>
      <c r="FP437" s="31">
        <v>1</v>
      </c>
      <c r="FQ437" s="31">
        <v>2</v>
      </c>
      <c r="FR437" s="31">
        <v>2</v>
      </c>
      <c r="FS437" s="31">
        <v>4</v>
      </c>
      <c r="FT437" s="31">
        <v>2</v>
      </c>
      <c r="FU437" s="31">
        <v>2</v>
      </c>
      <c r="FV437" s="31">
        <v>2</v>
      </c>
      <c r="FW437" s="31">
        <v>1</v>
      </c>
      <c r="FX437" s="31">
        <v>1</v>
      </c>
      <c r="FY437" s="31">
        <v>2</v>
      </c>
      <c r="GA437" s="31">
        <v>2</v>
      </c>
      <c r="GB437" s="31">
        <v>2</v>
      </c>
      <c r="GC437" s="31">
        <v>1</v>
      </c>
      <c r="GD437" s="31">
        <v>1968</v>
      </c>
      <c r="GE437" s="31">
        <v>1</v>
      </c>
      <c r="GF437" s="31">
        <v>2007</v>
      </c>
      <c r="GH437" s="31">
        <v>1</v>
      </c>
      <c r="GJ437" s="31">
        <v>1</v>
      </c>
      <c r="GL437" s="31">
        <v>2</v>
      </c>
      <c r="GO437" s="31">
        <v>2</v>
      </c>
      <c r="GQ437" s="31">
        <v>2</v>
      </c>
      <c r="GS437" s="31">
        <v>2</v>
      </c>
      <c r="GU437" s="31">
        <v>2</v>
      </c>
      <c r="GW437" s="31">
        <v>2</v>
      </c>
      <c r="HM437" s="31">
        <v>2</v>
      </c>
      <c r="HP437" s="31">
        <v>2</v>
      </c>
      <c r="HQ437" s="31">
        <v>2</v>
      </c>
      <c r="HR437" s="31">
        <v>2</v>
      </c>
      <c r="HS437" s="31">
        <v>2</v>
      </c>
      <c r="HT437" s="31">
        <v>2</v>
      </c>
      <c r="HU437" s="31">
        <v>2</v>
      </c>
      <c r="HV437" s="31">
        <v>2</v>
      </c>
      <c r="HZ437" s="31">
        <v>2</v>
      </c>
      <c r="IA437" s="31">
        <v>2</v>
      </c>
      <c r="IB437" s="31">
        <v>2</v>
      </c>
      <c r="IC437" s="31">
        <v>2</v>
      </c>
      <c r="ID437" s="31">
        <v>2</v>
      </c>
      <c r="IE437" s="31">
        <v>2</v>
      </c>
      <c r="IF437" s="31">
        <v>2</v>
      </c>
      <c r="IJ437" s="31">
        <v>2</v>
      </c>
      <c r="IK437" s="31">
        <v>1</v>
      </c>
      <c r="IL437" s="31">
        <v>2</v>
      </c>
      <c r="IM437" s="31">
        <v>2</v>
      </c>
      <c r="IN437" s="31">
        <v>2</v>
      </c>
      <c r="IO437" s="31">
        <v>2</v>
      </c>
      <c r="IP437" s="31">
        <v>2</v>
      </c>
      <c r="IT437" s="31">
        <v>2</v>
      </c>
      <c r="IU437" s="31">
        <v>1</v>
      </c>
      <c r="IV437" s="31">
        <v>2</v>
      </c>
      <c r="IW437" s="31">
        <v>2</v>
      </c>
      <c r="IX437" s="31">
        <v>2</v>
      </c>
      <c r="IY437" s="31">
        <v>2</v>
      </c>
      <c r="IZ437" s="31">
        <v>2</v>
      </c>
      <c r="JD437" s="31">
        <v>2</v>
      </c>
      <c r="JE437" s="31">
        <v>2</v>
      </c>
      <c r="JF437" s="31">
        <v>2</v>
      </c>
      <c r="JG437" s="31">
        <v>2</v>
      </c>
      <c r="JH437" s="31">
        <v>2</v>
      </c>
      <c r="JI437" s="31">
        <v>2</v>
      </c>
      <c r="JJ437" s="31">
        <v>2</v>
      </c>
      <c r="JN437" s="31" t="s">
        <v>3216</v>
      </c>
      <c r="JQ437" s="31" t="s">
        <v>3217</v>
      </c>
      <c r="JR437" s="31" t="s">
        <v>3218</v>
      </c>
      <c r="JS437" s="31" t="s">
        <v>3219</v>
      </c>
      <c r="JZ437" s="31">
        <v>1</v>
      </c>
      <c r="KC437" s="31">
        <v>1</v>
      </c>
      <c r="LA437" s="31" t="s">
        <v>359</v>
      </c>
      <c r="LB437" s="31" t="s">
        <v>359</v>
      </c>
      <c r="LC437" s="31">
        <v>2</v>
      </c>
      <c r="LE437" s="31" t="s">
        <v>359</v>
      </c>
      <c r="LF437" s="31">
        <v>2</v>
      </c>
      <c r="LG437" s="31">
        <v>2</v>
      </c>
      <c r="LH437" s="31">
        <v>2</v>
      </c>
      <c r="LI437" s="31">
        <v>2</v>
      </c>
      <c r="LK437" s="31">
        <v>2</v>
      </c>
      <c r="LM437" s="31">
        <v>2</v>
      </c>
      <c r="LO437" s="31">
        <v>2</v>
      </c>
      <c r="LQ437" s="31">
        <v>2</v>
      </c>
      <c r="LS437" s="31">
        <v>2</v>
      </c>
      <c r="LU437" s="31">
        <v>2</v>
      </c>
      <c r="LW437" s="31">
        <v>2</v>
      </c>
      <c r="LY437" s="31">
        <v>2</v>
      </c>
      <c r="MA437" s="31">
        <v>2</v>
      </c>
      <c r="MC437" s="31">
        <v>2</v>
      </c>
      <c r="ME437" s="31">
        <v>2</v>
      </c>
      <c r="MG437" s="31">
        <v>2</v>
      </c>
      <c r="MI437" s="31">
        <v>2</v>
      </c>
      <c r="MK437" s="31">
        <v>2</v>
      </c>
      <c r="MM437" s="31">
        <v>2</v>
      </c>
      <c r="MO437" s="31">
        <v>2</v>
      </c>
      <c r="MQ437" s="31">
        <v>2</v>
      </c>
      <c r="MS437" s="31">
        <v>2</v>
      </c>
      <c r="MU437" s="31">
        <v>2</v>
      </c>
      <c r="MW437" s="31">
        <v>2</v>
      </c>
      <c r="MY437" s="31" t="s">
        <v>355</v>
      </c>
      <c r="NC437" s="31">
        <v>2</v>
      </c>
      <c r="NE437" s="31">
        <v>2</v>
      </c>
      <c r="NG437" s="31">
        <v>2</v>
      </c>
      <c r="NI437" s="31">
        <v>2</v>
      </c>
      <c r="NK437" s="31">
        <v>2</v>
      </c>
      <c r="NM437" s="31">
        <v>2</v>
      </c>
      <c r="NO437" s="31">
        <v>2</v>
      </c>
      <c r="NQ437" s="31">
        <v>2</v>
      </c>
      <c r="NS437" s="31">
        <v>2</v>
      </c>
      <c r="NU437" s="31">
        <v>2</v>
      </c>
      <c r="NW437" s="31">
        <v>2</v>
      </c>
      <c r="NY437" s="31">
        <v>2</v>
      </c>
      <c r="OA437" s="31">
        <v>2</v>
      </c>
      <c r="OC437" s="31">
        <v>2</v>
      </c>
      <c r="OE437" s="31">
        <v>2</v>
      </c>
      <c r="OG437" s="31">
        <v>2</v>
      </c>
      <c r="OI437" s="31">
        <v>2</v>
      </c>
      <c r="OK437" s="31">
        <v>2</v>
      </c>
      <c r="OM437" s="31">
        <v>2</v>
      </c>
      <c r="OO437" s="31">
        <v>2</v>
      </c>
      <c r="OQ437" s="31" t="s">
        <v>355</v>
      </c>
      <c r="OS437" s="31">
        <v>2</v>
      </c>
      <c r="OU437" s="31">
        <v>2</v>
      </c>
      <c r="OW437" s="31">
        <v>2</v>
      </c>
      <c r="OY437" s="31">
        <v>2</v>
      </c>
      <c r="PA437" s="31">
        <v>2</v>
      </c>
      <c r="PC437" s="31">
        <v>2</v>
      </c>
      <c r="PE437" s="31">
        <v>2</v>
      </c>
      <c r="PG437" s="31">
        <v>2</v>
      </c>
      <c r="PI437" s="31">
        <v>2</v>
      </c>
      <c r="PK437" s="31">
        <v>2</v>
      </c>
      <c r="PM437" s="31">
        <v>2</v>
      </c>
      <c r="PO437" s="31">
        <v>2</v>
      </c>
      <c r="PQ437" s="31">
        <v>2</v>
      </c>
      <c r="PS437" s="31">
        <v>2</v>
      </c>
      <c r="PU437" s="31">
        <v>2</v>
      </c>
      <c r="PW437" s="31">
        <v>2</v>
      </c>
      <c r="PY437" s="31">
        <v>2</v>
      </c>
      <c r="QA437" s="31">
        <v>2</v>
      </c>
      <c r="QC437" s="31">
        <v>2</v>
      </c>
      <c r="QE437" s="31">
        <v>2</v>
      </c>
      <c r="QG437" s="31">
        <v>2</v>
      </c>
      <c r="QI437" s="31" t="s">
        <v>355</v>
      </c>
      <c r="QK437" s="31">
        <v>1</v>
      </c>
      <c r="QL437" s="31">
        <v>2</v>
      </c>
      <c r="QM437" s="31">
        <v>2</v>
      </c>
      <c r="QN437" s="31">
        <v>2</v>
      </c>
      <c r="QO437" s="31">
        <v>2</v>
      </c>
      <c r="QP437" s="31">
        <v>2</v>
      </c>
      <c r="QQ437" s="31">
        <v>2</v>
      </c>
      <c r="QR437" s="31">
        <v>2</v>
      </c>
      <c r="QS437" s="31">
        <v>2</v>
      </c>
      <c r="QT437" s="31">
        <v>2</v>
      </c>
      <c r="QU437" s="31">
        <v>2</v>
      </c>
      <c r="QV437" s="31">
        <v>2</v>
      </c>
      <c r="QW437" s="31">
        <v>2</v>
      </c>
      <c r="QX437" s="31">
        <v>2</v>
      </c>
      <c r="QY437" s="31">
        <v>2</v>
      </c>
      <c r="QZ437" s="31">
        <v>2</v>
      </c>
      <c r="RA437" s="31">
        <v>2</v>
      </c>
      <c r="RB437" s="31">
        <v>2</v>
      </c>
      <c r="RC437" s="31">
        <v>2</v>
      </c>
      <c r="RD437" s="31">
        <v>2</v>
      </c>
      <c r="RE437" s="31">
        <v>2</v>
      </c>
      <c r="RF437" s="31">
        <v>2</v>
      </c>
      <c r="RG437" s="31">
        <v>1</v>
      </c>
      <c r="RH437" s="31">
        <v>2</v>
      </c>
      <c r="RI437" s="31">
        <v>2</v>
      </c>
      <c r="RJ437" s="31">
        <v>2</v>
      </c>
      <c r="RK437" s="31">
        <v>2</v>
      </c>
      <c r="RL437" s="31">
        <v>2</v>
      </c>
      <c r="RM437" s="31">
        <v>2</v>
      </c>
      <c r="RN437" s="31">
        <v>2</v>
      </c>
      <c r="RO437" s="31">
        <v>2</v>
      </c>
      <c r="RP437" s="31">
        <v>2</v>
      </c>
      <c r="RQ437" s="31">
        <v>2</v>
      </c>
      <c r="RR437" s="31">
        <v>1</v>
      </c>
      <c r="RS437" s="31">
        <v>1</v>
      </c>
      <c r="RT437" s="31" t="s">
        <v>1644</v>
      </c>
      <c r="RU437" s="31" t="s">
        <v>1644</v>
      </c>
      <c r="RV437" s="31" t="s">
        <v>1644</v>
      </c>
      <c r="RW437" s="31" t="s">
        <v>1644</v>
      </c>
      <c r="RX437" s="31">
        <v>4</v>
      </c>
      <c r="RY437" s="31">
        <v>2</v>
      </c>
      <c r="RZ437" s="31">
        <v>2</v>
      </c>
      <c r="SA437" s="31">
        <v>2</v>
      </c>
      <c r="SB437" s="31">
        <v>2</v>
      </c>
      <c r="SC437" s="31">
        <v>2</v>
      </c>
      <c r="SD437" s="31">
        <v>4</v>
      </c>
      <c r="SE437" s="31">
        <v>2</v>
      </c>
      <c r="SF437" s="31">
        <v>2</v>
      </c>
      <c r="SG437" s="31">
        <v>2</v>
      </c>
      <c r="SH437" s="31">
        <v>2</v>
      </c>
      <c r="SI437" s="31">
        <v>2</v>
      </c>
      <c r="SJ437" s="31">
        <v>2</v>
      </c>
      <c r="SK437" s="31">
        <v>2</v>
      </c>
      <c r="SL437" s="31">
        <v>2</v>
      </c>
      <c r="SM437" s="31" t="s">
        <v>1430</v>
      </c>
      <c r="SO437" s="31">
        <v>1</v>
      </c>
      <c r="SP437" s="31">
        <v>2</v>
      </c>
      <c r="SQ437" s="31">
        <v>1</v>
      </c>
      <c r="SR437" s="31">
        <v>1</v>
      </c>
      <c r="SS437" s="31">
        <v>1</v>
      </c>
      <c r="ST437" s="31">
        <v>1</v>
      </c>
      <c r="SU437" s="31">
        <v>1</v>
      </c>
      <c r="SV437" s="31">
        <v>1</v>
      </c>
      <c r="SW437" s="31" t="s">
        <v>1430</v>
      </c>
      <c r="SX437" s="31">
        <v>1</v>
      </c>
      <c r="SZ437" s="31">
        <v>2</v>
      </c>
      <c r="TA437" s="31">
        <v>2</v>
      </c>
      <c r="TB437" s="31">
        <v>2</v>
      </c>
      <c r="TC437" s="31">
        <v>1</v>
      </c>
      <c r="TD437" s="31">
        <v>1</v>
      </c>
      <c r="TE437" s="31">
        <v>2</v>
      </c>
      <c r="TF437" s="31">
        <v>2</v>
      </c>
      <c r="TG437" s="31">
        <v>1</v>
      </c>
      <c r="TH437" s="31" t="s">
        <v>1430</v>
      </c>
      <c r="TJ437" s="31" t="s">
        <v>1430</v>
      </c>
      <c r="TK437" s="31" t="s">
        <v>1430</v>
      </c>
      <c r="TQ437" s="31">
        <v>8</v>
      </c>
      <c r="TS437" s="31">
        <v>2</v>
      </c>
      <c r="TT437" s="31">
        <v>2</v>
      </c>
      <c r="TU437" s="31">
        <v>2</v>
      </c>
      <c r="TV437" s="31">
        <v>2</v>
      </c>
      <c r="TW437" s="31">
        <v>2</v>
      </c>
      <c r="TX437" s="31">
        <v>2</v>
      </c>
      <c r="TY437" s="31">
        <v>2</v>
      </c>
      <c r="TZ437" s="31">
        <v>2</v>
      </c>
      <c r="UA437" s="31">
        <v>1</v>
      </c>
    </row>
    <row r="438" spans="1:547" s="31" customFormat="1" ht="13.5" customHeight="1">
      <c r="A438" s="31">
        <f t="shared" si="6"/>
        <v>436</v>
      </c>
      <c r="B438" s="31">
        <v>437</v>
      </c>
      <c r="C438" s="31">
        <v>33</v>
      </c>
      <c r="D438" s="31" t="s">
        <v>3124</v>
      </c>
      <c r="E438" s="31" t="s">
        <v>3220</v>
      </c>
      <c r="H438" s="31">
        <v>42425</v>
      </c>
      <c r="I438" s="31">
        <v>29854</v>
      </c>
      <c r="J438" s="31">
        <v>2</v>
      </c>
      <c r="K438" s="31">
        <v>1</v>
      </c>
      <c r="L438" s="31">
        <v>3</v>
      </c>
      <c r="M438" s="31">
        <v>2</v>
      </c>
      <c r="N438" s="31">
        <v>1</v>
      </c>
      <c r="O438" s="31">
        <v>1</v>
      </c>
      <c r="P438" s="31">
        <v>3</v>
      </c>
      <c r="Q438" s="31">
        <v>2</v>
      </c>
      <c r="R438" s="31">
        <v>42278</v>
      </c>
      <c r="S438" s="31">
        <v>42675</v>
      </c>
      <c r="T438" s="31">
        <v>42426</v>
      </c>
      <c r="W438" s="31">
        <v>1</v>
      </c>
      <c r="X438" s="31">
        <v>2</v>
      </c>
      <c r="Y438" s="31">
        <v>2</v>
      </c>
      <c r="Z438" s="31">
        <v>2</v>
      </c>
      <c r="AA438" s="31">
        <v>2</v>
      </c>
      <c r="AB438" s="31">
        <v>2</v>
      </c>
      <c r="AC438" s="31">
        <v>2</v>
      </c>
      <c r="AD438" s="31">
        <v>1</v>
      </c>
      <c r="AE438" s="31">
        <v>2</v>
      </c>
      <c r="AF438" s="31">
        <v>2</v>
      </c>
      <c r="AG438" s="31">
        <v>1</v>
      </c>
      <c r="AH438" s="31">
        <v>1</v>
      </c>
      <c r="AI438" s="31">
        <v>6</v>
      </c>
      <c r="AJ438" s="31">
        <v>2</v>
      </c>
      <c r="AK438" s="31">
        <v>4</v>
      </c>
      <c r="AL438" s="31">
        <v>2</v>
      </c>
      <c r="AM438" s="31">
        <v>2</v>
      </c>
      <c r="AN438" s="31">
        <v>2</v>
      </c>
      <c r="AO438" s="31">
        <v>2</v>
      </c>
      <c r="AP438" s="31">
        <v>2</v>
      </c>
      <c r="AQ438" s="31">
        <v>2</v>
      </c>
      <c r="AR438" s="31">
        <v>2</v>
      </c>
      <c r="AS438" s="31">
        <v>2</v>
      </c>
      <c r="AT438" s="31">
        <v>2</v>
      </c>
      <c r="AU438" s="31">
        <v>2</v>
      </c>
      <c r="AV438" s="31">
        <v>1</v>
      </c>
      <c r="AW438" s="31">
        <v>1</v>
      </c>
      <c r="AX438" s="31">
        <v>1</v>
      </c>
      <c r="AY438" s="31">
        <v>1</v>
      </c>
      <c r="AZ438" s="31">
        <v>1</v>
      </c>
      <c r="BA438" s="31">
        <v>1</v>
      </c>
      <c r="BB438" s="31">
        <v>2</v>
      </c>
      <c r="BC438" s="31">
        <v>1</v>
      </c>
      <c r="BD438" s="31">
        <v>1</v>
      </c>
      <c r="BE438" s="31">
        <v>1</v>
      </c>
      <c r="BF438" s="31">
        <v>1</v>
      </c>
      <c r="BG438" s="31">
        <v>1</v>
      </c>
      <c r="BH438" s="31">
        <v>1</v>
      </c>
      <c r="BI438" s="31">
        <v>2</v>
      </c>
      <c r="BJ438" s="31">
        <v>2</v>
      </c>
      <c r="BK438" s="31">
        <v>2</v>
      </c>
      <c r="BL438" s="31">
        <v>2</v>
      </c>
      <c r="BM438" s="31">
        <v>2</v>
      </c>
      <c r="BN438" s="31">
        <v>2</v>
      </c>
      <c r="BO438" s="31">
        <v>2</v>
      </c>
      <c r="BP438" s="31">
        <v>2</v>
      </c>
      <c r="BQ438" s="31">
        <v>4</v>
      </c>
      <c r="BT438" s="31">
        <v>2</v>
      </c>
      <c r="BU438" s="31">
        <v>2</v>
      </c>
      <c r="BV438" s="31">
        <v>2</v>
      </c>
      <c r="BW438" s="31">
        <v>2</v>
      </c>
      <c r="BX438" s="31">
        <v>2</v>
      </c>
      <c r="BY438" s="31">
        <v>1</v>
      </c>
      <c r="BZ438" s="31">
        <v>2</v>
      </c>
      <c r="CA438" s="31">
        <v>2</v>
      </c>
      <c r="CB438" s="31">
        <v>2</v>
      </c>
      <c r="CC438" s="31">
        <v>2</v>
      </c>
      <c r="CD438" s="31">
        <v>1</v>
      </c>
      <c r="CH438" s="31">
        <v>1</v>
      </c>
      <c r="CM438" s="31">
        <v>5</v>
      </c>
      <c r="CN438" s="31">
        <v>18</v>
      </c>
      <c r="DA438" s="31">
        <v>2</v>
      </c>
      <c r="DB438" s="31">
        <v>4</v>
      </c>
      <c r="DC438" s="31">
        <v>1</v>
      </c>
      <c r="DF438" s="31">
        <v>3</v>
      </c>
      <c r="DG438" s="31">
        <v>4</v>
      </c>
      <c r="DH438" s="31">
        <v>4</v>
      </c>
      <c r="DI438" s="31">
        <v>3</v>
      </c>
      <c r="DJ438" s="31">
        <v>3</v>
      </c>
      <c r="DK438" s="31">
        <v>3</v>
      </c>
      <c r="DL438" s="31">
        <v>4</v>
      </c>
      <c r="DM438" s="31">
        <v>4</v>
      </c>
      <c r="DN438" s="31">
        <v>3</v>
      </c>
      <c r="DO438" s="31">
        <v>4</v>
      </c>
      <c r="DP438" s="31">
        <v>4</v>
      </c>
      <c r="DQ438" s="31">
        <v>4</v>
      </c>
      <c r="DR438" s="31">
        <v>43</v>
      </c>
      <c r="DS438" s="31">
        <v>1.03528911564625</v>
      </c>
      <c r="DT438" s="31">
        <v>140</v>
      </c>
      <c r="DU438" s="31">
        <v>39</v>
      </c>
      <c r="DV438" s="31">
        <v>308</v>
      </c>
      <c r="DW438" s="31" t="s">
        <v>2136</v>
      </c>
      <c r="EB438" s="31">
        <v>0.85</v>
      </c>
      <c r="EC438" s="31">
        <v>0.5</v>
      </c>
      <c r="ED438" s="31">
        <v>1.1000000000000001</v>
      </c>
      <c r="EE438" s="31" t="s">
        <v>2123</v>
      </c>
      <c r="EF438" s="31">
        <v>185</v>
      </c>
      <c r="EG438" s="31">
        <v>120</v>
      </c>
      <c r="EH438" s="31">
        <v>200</v>
      </c>
      <c r="EI438" s="31" t="s">
        <v>2123</v>
      </c>
      <c r="EJ438" s="31">
        <v>47</v>
      </c>
      <c r="EM438" s="31" t="s">
        <v>2123</v>
      </c>
      <c r="EN438" s="31">
        <v>122</v>
      </c>
      <c r="EQ438" s="31" t="s">
        <v>2123</v>
      </c>
      <c r="ER438" s="31">
        <v>82</v>
      </c>
      <c r="ES438" s="31">
        <v>50</v>
      </c>
      <c r="ET438" s="31">
        <v>150</v>
      </c>
      <c r="EU438" s="31" t="s">
        <v>2123</v>
      </c>
      <c r="EZ438" s="31">
        <v>1</v>
      </c>
      <c r="FA438" s="31">
        <v>1</v>
      </c>
      <c r="FK438" s="31">
        <v>2</v>
      </c>
      <c r="FL438" s="31">
        <v>2</v>
      </c>
      <c r="FM438" s="31">
        <v>2</v>
      </c>
      <c r="FN438" s="31">
        <v>2</v>
      </c>
      <c r="FO438" s="31">
        <v>2</v>
      </c>
      <c r="FP438" s="31">
        <v>2</v>
      </c>
      <c r="FQ438" s="31">
        <v>2</v>
      </c>
      <c r="FR438" s="31">
        <v>2</v>
      </c>
      <c r="FS438" s="31">
        <v>4</v>
      </c>
      <c r="FT438" s="31">
        <v>2</v>
      </c>
      <c r="FU438" s="31">
        <v>2</v>
      </c>
      <c r="FV438" s="31">
        <v>2</v>
      </c>
      <c r="FW438" s="31">
        <v>1</v>
      </c>
      <c r="FX438" s="31">
        <v>1</v>
      </c>
      <c r="FY438" s="31">
        <v>2</v>
      </c>
      <c r="GA438" s="31">
        <v>2</v>
      </c>
      <c r="GB438" s="31">
        <v>2</v>
      </c>
      <c r="GC438" s="31">
        <v>2</v>
      </c>
      <c r="GE438" s="31">
        <v>2</v>
      </c>
      <c r="GH438" s="31">
        <v>2</v>
      </c>
      <c r="GJ438" s="31">
        <v>2</v>
      </c>
      <c r="GL438" s="31">
        <v>2</v>
      </c>
      <c r="GO438" s="31">
        <v>2</v>
      </c>
      <c r="GQ438" s="31">
        <v>2</v>
      </c>
      <c r="GS438" s="31">
        <v>2</v>
      </c>
      <c r="GU438" s="31">
        <v>2</v>
      </c>
      <c r="GW438" s="31">
        <v>2</v>
      </c>
      <c r="HM438" s="31">
        <v>2</v>
      </c>
      <c r="HP438" s="31">
        <v>2</v>
      </c>
      <c r="HQ438" s="31">
        <v>2</v>
      </c>
      <c r="HR438" s="31">
        <v>2</v>
      </c>
      <c r="HS438" s="31">
        <v>2</v>
      </c>
      <c r="HT438" s="31">
        <v>2</v>
      </c>
      <c r="HU438" s="31">
        <v>2</v>
      </c>
      <c r="HV438" s="31">
        <v>2</v>
      </c>
      <c r="HZ438" s="31">
        <v>2</v>
      </c>
      <c r="IA438" s="31">
        <v>2</v>
      </c>
      <c r="IB438" s="31">
        <v>2</v>
      </c>
      <c r="IC438" s="31">
        <v>2</v>
      </c>
      <c r="ID438" s="31">
        <v>2</v>
      </c>
      <c r="IE438" s="31">
        <v>2</v>
      </c>
      <c r="IF438" s="31">
        <v>2</v>
      </c>
      <c r="IJ438" s="31">
        <v>2</v>
      </c>
      <c r="IK438" s="31">
        <v>2</v>
      </c>
      <c r="IL438" s="31">
        <v>2</v>
      </c>
      <c r="IM438" s="31">
        <v>2</v>
      </c>
      <c r="IN438" s="31">
        <v>2</v>
      </c>
      <c r="IO438" s="31">
        <v>2</v>
      </c>
      <c r="IP438" s="31">
        <v>2</v>
      </c>
      <c r="IT438" s="31">
        <v>2</v>
      </c>
      <c r="IU438" s="31">
        <v>2</v>
      </c>
      <c r="IV438" s="31">
        <v>2</v>
      </c>
      <c r="IW438" s="31">
        <v>2</v>
      </c>
      <c r="IX438" s="31">
        <v>2</v>
      </c>
      <c r="IY438" s="31">
        <v>2</v>
      </c>
      <c r="IZ438" s="31">
        <v>2</v>
      </c>
      <c r="JD438" s="31">
        <v>2</v>
      </c>
      <c r="JE438" s="31">
        <v>2</v>
      </c>
      <c r="JF438" s="31">
        <v>2</v>
      </c>
      <c r="JG438" s="31">
        <v>2</v>
      </c>
      <c r="JH438" s="31">
        <v>2</v>
      </c>
      <c r="JI438" s="31">
        <v>2</v>
      </c>
      <c r="JJ438" s="31">
        <v>2</v>
      </c>
      <c r="JK438" s="31" t="s">
        <v>2054</v>
      </c>
      <c r="JN438" s="31" t="s">
        <v>2515</v>
      </c>
      <c r="JQ438" s="31" t="s">
        <v>3221</v>
      </c>
      <c r="JZ438" s="31">
        <v>1</v>
      </c>
      <c r="KC438" s="31">
        <v>1</v>
      </c>
      <c r="LA438" s="31" t="s">
        <v>369</v>
      </c>
      <c r="LB438" s="31" t="s">
        <v>1440</v>
      </c>
      <c r="LC438" s="31">
        <v>2</v>
      </c>
      <c r="LE438" s="31" t="s">
        <v>359</v>
      </c>
      <c r="LF438" s="31">
        <v>2</v>
      </c>
      <c r="LG438" s="31">
        <v>2</v>
      </c>
      <c r="LH438" s="31">
        <v>2</v>
      </c>
      <c r="LI438" s="31">
        <v>2</v>
      </c>
      <c r="LK438" s="31">
        <v>2</v>
      </c>
      <c r="LM438" s="31">
        <v>2</v>
      </c>
      <c r="LO438" s="31">
        <v>2</v>
      </c>
      <c r="LQ438" s="31">
        <v>2</v>
      </c>
      <c r="LS438" s="31">
        <v>2</v>
      </c>
      <c r="LU438" s="31">
        <v>2</v>
      </c>
      <c r="LW438" s="31">
        <v>2</v>
      </c>
      <c r="LY438" s="31">
        <v>2</v>
      </c>
      <c r="MA438" s="31">
        <v>2</v>
      </c>
      <c r="MC438" s="31">
        <v>2</v>
      </c>
      <c r="ME438" s="31">
        <v>2</v>
      </c>
      <c r="MG438" s="31">
        <v>2</v>
      </c>
      <c r="MI438" s="31">
        <v>2</v>
      </c>
      <c r="MK438" s="31">
        <v>2</v>
      </c>
      <c r="MM438" s="31">
        <v>2</v>
      </c>
      <c r="MO438" s="31">
        <v>2</v>
      </c>
      <c r="MQ438" s="31">
        <v>2</v>
      </c>
      <c r="MS438" s="31">
        <v>2</v>
      </c>
      <c r="MU438" s="31">
        <v>2</v>
      </c>
      <c r="MW438" s="31">
        <v>2</v>
      </c>
      <c r="MY438" s="31" t="s">
        <v>355</v>
      </c>
      <c r="NC438" s="31">
        <v>2</v>
      </c>
      <c r="NE438" s="31">
        <v>2</v>
      </c>
      <c r="NG438" s="31">
        <v>2</v>
      </c>
      <c r="NI438" s="31">
        <v>2</v>
      </c>
      <c r="NK438" s="31">
        <v>2</v>
      </c>
      <c r="NM438" s="31">
        <v>2</v>
      </c>
      <c r="NO438" s="31">
        <v>2</v>
      </c>
      <c r="NQ438" s="31">
        <v>2</v>
      </c>
      <c r="NS438" s="31">
        <v>2</v>
      </c>
      <c r="NU438" s="31">
        <v>2</v>
      </c>
      <c r="NW438" s="31">
        <v>2</v>
      </c>
      <c r="NY438" s="31">
        <v>2</v>
      </c>
      <c r="OA438" s="31">
        <v>2</v>
      </c>
      <c r="OC438" s="31">
        <v>2</v>
      </c>
      <c r="OE438" s="31">
        <v>2</v>
      </c>
      <c r="OG438" s="31">
        <v>2</v>
      </c>
      <c r="OI438" s="31">
        <v>2</v>
      </c>
      <c r="OK438" s="31">
        <v>2</v>
      </c>
      <c r="OM438" s="31">
        <v>2</v>
      </c>
      <c r="OO438" s="31">
        <v>2</v>
      </c>
      <c r="OQ438" s="31" t="s">
        <v>355</v>
      </c>
      <c r="OS438" s="31">
        <v>2</v>
      </c>
      <c r="OU438" s="31">
        <v>2</v>
      </c>
      <c r="OW438" s="31">
        <v>2</v>
      </c>
      <c r="OY438" s="31">
        <v>2</v>
      </c>
      <c r="PA438" s="31">
        <v>2</v>
      </c>
      <c r="PC438" s="31">
        <v>2</v>
      </c>
      <c r="PE438" s="31">
        <v>2</v>
      </c>
      <c r="PG438" s="31">
        <v>2</v>
      </c>
      <c r="PI438" s="31">
        <v>2</v>
      </c>
      <c r="PK438" s="31">
        <v>2</v>
      </c>
      <c r="PM438" s="31">
        <v>2</v>
      </c>
      <c r="PO438" s="31">
        <v>2</v>
      </c>
      <c r="PQ438" s="31">
        <v>2</v>
      </c>
      <c r="PS438" s="31">
        <v>2</v>
      </c>
      <c r="PU438" s="31">
        <v>2</v>
      </c>
      <c r="PW438" s="31">
        <v>2</v>
      </c>
      <c r="PY438" s="31">
        <v>2</v>
      </c>
      <c r="QA438" s="31">
        <v>2</v>
      </c>
      <c r="QC438" s="31">
        <v>2</v>
      </c>
      <c r="QE438" s="31">
        <v>2</v>
      </c>
      <c r="QG438" s="31">
        <v>2</v>
      </c>
      <c r="QI438" s="31" t="s">
        <v>355</v>
      </c>
      <c r="QK438" s="31">
        <v>1</v>
      </c>
      <c r="QL438" s="31">
        <v>2</v>
      </c>
      <c r="QM438" s="31">
        <v>2</v>
      </c>
      <c r="QN438" s="31">
        <v>2</v>
      </c>
      <c r="QO438" s="31">
        <v>2</v>
      </c>
      <c r="QP438" s="31">
        <v>2</v>
      </c>
      <c r="QQ438" s="31">
        <v>2</v>
      </c>
      <c r="QR438" s="31">
        <v>2</v>
      </c>
      <c r="QS438" s="31">
        <v>2</v>
      </c>
      <c r="QT438" s="31">
        <v>2</v>
      </c>
      <c r="QU438" s="31">
        <v>2</v>
      </c>
      <c r="QV438" s="31">
        <v>2</v>
      </c>
      <c r="QW438" s="31">
        <v>2</v>
      </c>
      <c r="QX438" s="31">
        <v>2</v>
      </c>
      <c r="QY438" s="31">
        <v>2</v>
      </c>
      <c r="QZ438" s="31">
        <v>2</v>
      </c>
      <c r="RA438" s="31">
        <v>2</v>
      </c>
      <c r="RB438" s="31">
        <v>2</v>
      </c>
      <c r="RC438" s="31">
        <v>2</v>
      </c>
      <c r="RD438" s="31">
        <v>2</v>
      </c>
      <c r="RE438" s="31">
        <v>2</v>
      </c>
      <c r="RF438" s="31">
        <v>2</v>
      </c>
      <c r="RG438" s="31">
        <v>2</v>
      </c>
      <c r="RH438" s="31">
        <v>2</v>
      </c>
      <c r="RI438" s="31">
        <v>2</v>
      </c>
      <c r="RJ438" s="31">
        <v>2</v>
      </c>
      <c r="RK438" s="31">
        <v>2</v>
      </c>
      <c r="RL438" s="31">
        <v>2</v>
      </c>
      <c r="RM438" s="31">
        <v>2</v>
      </c>
      <c r="RN438" s="31">
        <v>2</v>
      </c>
      <c r="RO438" s="31">
        <v>2</v>
      </c>
      <c r="RP438" s="31">
        <v>2</v>
      </c>
      <c r="RQ438" s="31">
        <v>2</v>
      </c>
      <c r="RR438" s="31">
        <v>2</v>
      </c>
      <c r="RS438" s="31">
        <v>2</v>
      </c>
      <c r="RT438" s="31" t="s">
        <v>3153</v>
      </c>
      <c r="RU438" s="31" t="s">
        <v>3153</v>
      </c>
      <c r="RV438" s="31" t="s">
        <v>3153</v>
      </c>
      <c r="RX438" s="31">
        <v>1</v>
      </c>
      <c r="RY438" s="31">
        <v>1</v>
      </c>
      <c r="RZ438" s="31">
        <v>1</v>
      </c>
      <c r="SA438" s="31">
        <v>2</v>
      </c>
      <c r="SB438" s="31">
        <v>2</v>
      </c>
      <c r="SC438" s="31">
        <v>2</v>
      </c>
      <c r="SD438" s="31">
        <v>1</v>
      </c>
      <c r="SE438" s="31">
        <v>1</v>
      </c>
      <c r="SF438" s="31">
        <v>1</v>
      </c>
      <c r="SG438" s="31">
        <v>2</v>
      </c>
      <c r="SH438" s="31">
        <v>2</v>
      </c>
      <c r="SI438" s="31">
        <v>2</v>
      </c>
      <c r="SJ438" s="31">
        <v>2</v>
      </c>
      <c r="SK438" s="31">
        <v>2</v>
      </c>
      <c r="SL438" s="31">
        <v>2</v>
      </c>
      <c r="SM438" s="31" t="s">
        <v>2153</v>
      </c>
      <c r="SO438" s="31">
        <v>2</v>
      </c>
      <c r="SP438" s="31">
        <v>2</v>
      </c>
      <c r="SQ438" s="31">
        <v>2</v>
      </c>
      <c r="SR438" s="31">
        <v>2</v>
      </c>
      <c r="SS438" s="31">
        <v>2</v>
      </c>
      <c r="ST438" s="31">
        <v>2</v>
      </c>
      <c r="SU438" s="31">
        <v>2</v>
      </c>
      <c r="SV438" s="31">
        <v>2</v>
      </c>
      <c r="SW438" s="31" t="s">
        <v>1430</v>
      </c>
      <c r="SX438" s="31" t="s">
        <v>3222</v>
      </c>
      <c r="SZ438" s="31">
        <v>2</v>
      </c>
      <c r="TA438" s="31">
        <v>2</v>
      </c>
      <c r="TB438" s="31">
        <v>2</v>
      </c>
      <c r="TC438" s="31">
        <v>1</v>
      </c>
      <c r="TD438" s="31">
        <v>1</v>
      </c>
      <c r="TE438" s="31">
        <v>2</v>
      </c>
      <c r="TF438" s="31">
        <v>2</v>
      </c>
      <c r="TG438" s="31">
        <v>1</v>
      </c>
      <c r="TH438" s="31" t="s">
        <v>1430</v>
      </c>
      <c r="TJ438" s="31" t="s">
        <v>3162</v>
      </c>
      <c r="TK438" s="31" t="s">
        <v>3145</v>
      </c>
      <c r="TL438" s="31" t="s">
        <v>2917</v>
      </c>
      <c r="TQ438" s="31">
        <v>2</v>
      </c>
      <c r="TS438" s="31">
        <v>2</v>
      </c>
      <c r="TT438" s="31">
        <v>2</v>
      </c>
      <c r="TU438" s="31">
        <v>2</v>
      </c>
      <c r="TV438" s="31">
        <v>2</v>
      </c>
      <c r="TW438" s="31">
        <v>2</v>
      </c>
      <c r="TX438" s="31">
        <v>2</v>
      </c>
      <c r="TY438" s="31">
        <v>2</v>
      </c>
      <c r="TZ438" s="31">
        <v>1</v>
      </c>
      <c r="UA438" s="31">
        <v>1</v>
      </c>
    </row>
    <row r="439" spans="1:547" s="31" customFormat="1" ht="13.5" customHeight="1">
      <c r="A439" s="31">
        <f t="shared" si="6"/>
        <v>437</v>
      </c>
      <c r="B439" s="31">
        <v>438</v>
      </c>
      <c r="C439" s="31">
        <v>34</v>
      </c>
      <c r="D439" s="31" t="s">
        <v>3124</v>
      </c>
      <c r="E439" s="31" t="s">
        <v>3223</v>
      </c>
      <c r="F439" s="31">
        <v>2</v>
      </c>
      <c r="G439" s="31" t="s">
        <v>3224</v>
      </c>
      <c r="H439" s="31">
        <v>42430</v>
      </c>
      <c r="I439" s="31">
        <v>21937</v>
      </c>
      <c r="J439" s="31">
        <v>2</v>
      </c>
      <c r="K439" s="31">
        <v>1</v>
      </c>
      <c r="L439" s="31">
        <v>3</v>
      </c>
      <c r="M439" s="31">
        <v>2</v>
      </c>
      <c r="N439" s="31">
        <v>1</v>
      </c>
      <c r="O439" s="31">
        <v>1</v>
      </c>
      <c r="P439" s="31">
        <v>3</v>
      </c>
      <c r="Q439" s="31">
        <v>2</v>
      </c>
      <c r="R439" s="31">
        <v>42005</v>
      </c>
      <c r="S439" s="31">
        <v>42064</v>
      </c>
      <c r="T439" s="31">
        <v>42278</v>
      </c>
      <c r="W439" s="31">
        <v>1</v>
      </c>
      <c r="X439" s="31">
        <v>2</v>
      </c>
      <c r="Y439" s="31">
        <v>2</v>
      </c>
      <c r="Z439" s="31">
        <v>2</v>
      </c>
      <c r="AA439" s="31">
        <v>2</v>
      </c>
      <c r="AB439" s="31">
        <v>2</v>
      </c>
      <c r="AC439" s="31">
        <v>2</v>
      </c>
      <c r="AD439" s="31">
        <v>2</v>
      </c>
      <c r="AE439" s="31">
        <v>3</v>
      </c>
      <c r="AF439" s="31">
        <v>3</v>
      </c>
      <c r="AG439" s="31">
        <v>3</v>
      </c>
      <c r="AH439" s="31">
        <v>2</v>
      </c>
      <c r="AI439" s="31">
        <v>6</v>
      </c>
      <c r="AJ439" s="31">
        <v>2</v>
      </c>
      <c r="AK439" s="31">
        <v>4</v>
      </c>
      <c r="AL439" s="31">
        <v>2</v>
      </c>
      <c r="AM439" s="31">
        <v>1</v>
      </c>
      <c r="AN439" s="31">
        <v>2</v>
      </c>
      <c r="AO439" s="31">
        <v>2</v>
      </c>
      <c r="AP439" s="31">
        <v>1</v>
      </c>
      <c r="AQ439" s="31">
        <v>2</v>
      </c>
      <c r="AR439" s="31">
        <v>1</v>
      </c>
      <c r="AS439" s="31">
        <v>2</v>
      </c>
      <c r="AT439" s="31">
        <v>2</v>
      </c>
      <c r="AU439" s="31">
        <v>2</v>
      </c>
      <c r="AV439" s="31">
        <v>1</v>
      </c>
      <c r="AW439" s="31">
        <v>1</v>
      </c>
      <c r="AX439" s="31">
        <v>2</v>
      </c>
      <c r="AY439" s="31">
        <v>1</v>
      </c>
      <c r="AZ439" s="31">
        <v>2</v>
      </c>
      <c r="BA439" s="31">
        <v>1</v>
      </c>
      <c r="BB439" s="31">
        <v>2</v>
      </c>
      <c r="BC439" s="31">
        <v>1</v>
      </c>
      <c r="BD439" s="31">
        <v>1</v>
      </c>
      <c r="BE439" s="31">
        <v>1</v>
      </c>
      <c r="BF439" s="31">
        <v>1</v>
      </c>
      <c r="BG439" s="31">
        <v>2</v>
      </c>
      <c r="BH439" s="31">
        <v>1</v>
      </c>
      <c r="BI439" s="31">
        <v>2</v>
      </c>
      <c r="BJ439" s="31">
        <v>2</v>
      </c>
      <c r="BK439" s="31">
        <v>2</v>
      </c>
      <c r="BL439" s="31">
        <v>2</v>
      </c>
      <c r="BM439" s="31">
        <v>2</v>
      </c>
      <c r="BN439" s="31">
        <v>2</v>
      </c>
      <c r="BO439" s="31">
        <v>2</v>
      </c>
      <c r="BP439" s="31">
        <v>2</v>
      </c>
      <c r="BQ439" s="31">
        <v>4</v>
      </c>
      <c r="BT439" s="31">
        <v>2</v>
      </c>
      <c r="BU439" s="31">
        <v>2</v>
      </c>
      <c r="BV439" s="31">
        <v>2</v>
      </c>
      <c r="BW439" s="31">
        <v>2</v>
      </c>
      <c r="BX439" s="31">
        <v>2</v>
      </c>
      <c r="BY439" s="31">
        <v>1</v>
      </c>
      <c r="BZ439" s="31">
        <v>2</v>
      </c>
      <c r="CA439" s="31">
        <v>2</v>
      </c>
      <c r="CB439" s="31">
        <v>2</v>
      </c>
      <c r="CC439" s="31">
        <v>2</v>
      </c>
      <c r="CD439" s="31">
        <v>1</v>
      </c>
      <c r="CH439" s="31">
        <v>1</v>
      </c>
      <c r="CM439" s="31">
        <v>17</v>
      </c>
      <c r="CN439" s="31">
        <v>5</v>
      </c>
      <c r="CO439" s="31">
        <v>11</v>
      </c>
      <c r="CP439" s="31">
        <v>26</v>
      </c>
      <c r="DA439" s="31">
        <v>4</v>
      </c>
      <c r="DB439" s="31">
        <v>2</v>
      </c>
      <c r="DC439" s="31">
        <v>6</v>
      </c>
      <c r="DF439" s="31">
        <v>4</v>
      </c>
      <c r="DG439" s="31">
        <v>4</v>
      </c>
      <c r="DH439" s="31">
        <v>4</v>
      </c>
      <c r="DI439" s="31">
        <v>3</v>
      </c>
      <c r="DJ439" s="31">
        <v>4</v>
      </c>
      <c r="DK439" s="31">
        <v>3</v>
      </c>
      <c r="DL439" s="31">
        <v>4</v>
      </c>
      <c r="DM439" s="31">
        <v>3</v>
      </c>
      <c r="DN439" s="31">
        <v>3</v>
      </c>
      <c r="DO439" s="31">
        <v>4</v>
      </c>
      <c r="DP439" s="31">
        <v>4</v>
      </c>
      <c r="DQ439" s="31">
        <v>4</v>
      </c>
      <c r="DR439" s="31">
        <v>44</v>
      </c>
      <c r="DS439" s="31">
        <v>0.28647058823529398</v>
      </c>
      <c r="DT439" s="31">
        <v>264</v>
      </c>
      <c r="DW439" s="31" t="s">
        <v>2136</v>
      </c>
      <c r="DX439" s="31">
        <v>46.5</v>
      </c>
      <c r="EA439" s="31" t="s">
        <v>2179</v>
      </c>
      <c r="EB439" s="31">
        <v>1.2</v>
      </c>
      <c r="EE439" s="31" t="s">
        <v>2123</v>
      </c>
      <c r="EF439" s="31">
        <v>245</v>
      </c>
      <c r="EI439" s="31" t="s">
        <v>2123</v>
      </c>
      <c r="EJ439" s="31">
        <v>47</v>
      </c>
      <c r="EN439" s="31">
        <v>121</v>
      </c>
      <c r="ER439" s="31">
        <v>385</v>
      </c>
      <c r="EV439" s="31">
        <v>2</v>
      </c>
      <c r="EW439" s="31">
        <v>2</v>
      </c>
      <c r="EX439" s="31">
        <v>2</v>
      </c>
      <c r="EZ439" s="31">
        <v>1</v>
      </c>
      <c r="FA439" s="31">
        <v>1</v>
      </c>
      <c r="FK439" s="31">
        <v>2</v>
      </c>
      <c r="FL439" s="31">
        <v>2</v>
      </c>
      <c r="FM439" s="31">
        <v>1</v>
      </c>
      <c r="FN439" s="31">
        <v>1</v>
      </c>
      <c r="FO439" s="31">
        <v>2</v>
      </c>
      <c r="FP439" s="31">
        <v>2</v>
      </c>
      <c r="FQ439" s="31">
        <v>1</v>
      </c>
      <c r="FR439" s="31">
        <v>2</v>
      </c>
      <c r="FS439" s="31">
        <v>4</v>
      </c>
      <c r="FT439" s="31">
        <v>2</v>
      </c>
      <c r="FU439" s="31">
        <v>2</v>
      </c>
      <c r="FV439" s="31">
        <v>2</v>
      </c>
      <c r="FW439" s="31">
        <v>1</v>
      </c>
      <c r="FX439" s="31">
        <v>1</v>
      </c>
      <c r="FY439" s="31">
        <v>2</v>
      </c>
      <c r="GA439" s="31">
        <v>2</v>
      </c>
      <c r="GB439" s="31">
        <v>2</v>
      </c>
      <c r="GC439" s="31">
        <v>2</v>
      </c>
      <c r="GD439" s="31">
        <v>1976</v>
      </c>
      <c r="GE439" s="31">
        <v>1</v>
      </c>
      <c r="GF439" s="31">
        <v>2005</v>
      </c>
      <c r="GG439" s="31">
        <v>1.5</v>
      </c>
      <c r="GH439" s="31">
        <v>2</v>
      </c>
      <c r="GJ439" s="31">
        <v>2</v>
      </c>
      <c r="GL439" s="31">
        <v>2</v>
      </c>
      <c r="GO439" s="31">
        <v>2</v>
      </c>
      <c r="GQ439" s="31">
        <v>2</v>
      </c>
      <c r="GS439" s="31">
        <v>2</v>
      </c>
      <c r="GU439" s="31">
        <v>2</v>
      </c>
      <c r="GW439" s="31">
        <v>2</v>
      </c>
      <c r="HM439" s="31">
        <v>2</v>
      </c>
      <c r="HP439" s="31">
        <v>2</v>
      </c>
      <c r="HQ439" s="31">
        <v>2</v>
      </c>
      <c r="HR439" s="31">
        <v>2</v>
      </c>
      <c r="HS439" s="31">
        <v>2</v>
      </c>
      <c r="HT439" s="31">
        <v>2</v>
      </c>
      <c r="HU439" s="31">
        <v>2</v>
      </c>
      <c r="HV439" s="31">
        <v>2</v>
      </c>
      <c r="HZ439" s="31">
        <v>2</v>
      </c>
      <c r="IA439" s="31">
        <v>2</v>
      </c>
      <c r="IB439" s="31">
        <v>2</v>
      </c>
      <c r="IC439" s="31">
        <v>2</v>
      </c>
      <c r="ID439" s="31">
        <v>2</v>
      </c>
      <c r="IE439" s="31">
        <v>2</v>
      </c>
      <c r="IF439" s="31">
        <v>2</v>
      </c>
      <c r="IJ439" s="31">
        <v>2</v>
      </c>
      <c r="IK439" s="31">
        <v>2</v>
      </c>
      <c r="IL439" s="31">
        <v>2</v>
      </c>
      <c r="IM439" s="31">
        <v>2</v>
      </c>
      <c r="IN439" s="31">
        <v>2</v>
      </c>
      <c r="IO439" s="31">
        <v>2</v>
      </c>
      <c r="IP439" s="31">
        <v>2</v>
      </c>
      <c r="IT439" s="31">
        <v>2</v>
      </c>
      <c r="IU439" s="31">
        <v>2</v>
      </c>
      <c r="IV439" s="31">
        <v>2</v>
      </c>
      <c r="IW439" s="31">
        <v>2</v>
      </c>
      <c r="IX439" s="31">
        <v>2</v>
      </c>
      <c r="IY439" s="31">
        <v>2</v>
      </c>
      <c r="IZ439" s="31">
        <v>2</v>
      </c>
      <c r="JD439" s="31">
        <v>2</v>
      </c>
      <c r="JE439" s="31">
        <v>2</v>
      </c>
      <c r="JF439" s="31">
        <v>2</v>
      </c>
      <c r="JG439" s="31">
        <v>2</v>
      </c>
      <c r="JH439" s="31">
        <v>2</v>
      </c>
      <c r="JI439" s="31">
        <v>2</v>
      </c>
      <c r="JJ439" s="31">
        <v>2</v>
      </c>
      <c r="JN439" s="31" t="s">
        <v>377</v>
      </c>
      <c r="JQ439" s="31" t="s">
        <v>2515</v>
      </c>
      <c r="JZ439" s="31">
        <v>2</v>
      </c>
      <c r="KA439" s="31" t="s">
        <v>377</v>
      </c>
      <c r="KC439" s="31">
        <v>1</v>
      </c>
      <c r="LA439" s="31" t="s">
        <v>370</v>
      </c>
      <c r="LB439" s="31" t="s">
        <v>1765</v>
      </c>
      <c r="LC439" s="31">
        <v>2</v>
      </c>
      <c r="LE439" s="31" t="s">
        <v>370</v>
      </c>
      <c r="LF439" s="31">
        <v>2</v>
      </c>
      <c r="LG439" s="31">
        <v>2</v>
      </c>
      <c r="LH439" s="31">
        <v>2</v>
      </c>
      <c r="LI439" s="31">
        <v>2</v>
      </c>
      <c r="LK439" s="31">
        <v>2</v>
      </c>
      <c r="LM439" s="31">
        <v>2</v>
      </c>
      <c r="LO439" s="31">
        <v>2</v>
      </c>
      <c r="LQ439" s="31">
        <v>2</v>
      </c>
      <c r="LS439" s="31">
        <v>2</v>
      </c>
      <c r="LU439" s="31">
        <v>2</v>
      </c>
      <c r="LW439" s="31">
        <v>2</v>
      </c>
      <c r="LY439" s="31">
        <v>2</v>
      </c>
      <c r="MA439" s="31">
        <v>2</v>
      </c>
      <c r="MC439" s="31">
        <v>2</v>
      </c>
      <c r="ME439" s="31">
        <v>2</v>
      </c>
      <c r="MG439" s="31">
        <v>2</v>
      </c>
      <c r="MI439" s="31">
        <v>2</v>
      </c>
      <c r="MK439" s="31">
        <v>2</v>
      </c>
      <c r="MM439" s="31">
        <v>2</v>
      </c>
      <c r="MO439" s="31">
        <v>2</v>
      </c>
      <c r="MQ439" s="31">
        <v>2</v>
      </c>
      <c r="MS439" s="31">
        <v>2</v>
      </c>
      <c r="MU439" s="31">
        <v>2</v>
      </c>
      <c r="MW439" s="31">
        <v>2</v>
      </c>
      <c r="MY439" s="31" t="s">
        <v>355</v>
      </c>
      <c r="NC439" s="31">
        <v>2</v>
      </c>
      <c r="NE439" s="31">
        <v>2</v>
      </c>
      <c r="NG439" s="31">
        <v>2</v>
      </c>
      <c r="NI439" s="31">
        <v>2</v>
      </c>
      <c r="NK439" s="31">
        <v>2</v>
      </c>
      <c r="NM439" s="31">
        <v>2</v>
      </c>
      <c r="NO439" s="31">
        <v>2</v>
      </c>
      <c r="NQ439" s="31">
        <v>2</v>
      </c>
      <c r="NS439" s="31">
        <v>2</v>
      </c>
      <c r="NU439" s="31">
        <v>2</v>
      </c>
      <c r="NW439" s="31">
        <v>2</v>
      </c>
      <c r="NY439" s="31">
        <v>2</v>
      </c>
      <c r="OA439" s="31">
        <v>2</v>
      </c>
      <c r="OC439" s="31">
        <v>2</v>
      </c>
      <c r="OE439" s="31">
        <v>2</v>
      </c>
      <c r="OG439" s="31">
        <v>2</v>
      </c>
      <c r="OI439" s="31">
        <v>2</v>
      </c>
      <c r="OK439" s="31">
        <v>2</v>
      </c>
      <c r="OM439" s="31">
        <v>2</v>
      </c>
      <c r="OO439" s="31">
        <v>2</v>
      </c>
      <c r="OQ439" s="31" t="s">
        <v>355</v>
      </c>
      <c r="OS439" s="31">
        <v>2</v>
      </c>
      <c r="OU439" s="31">
        <v>2</v>
      </c>
      <c r="OW439" s="31">
        <v>2</v>
      </c>
      <c r="OY439" s="31">
        <v>2</v>
      </c>
      <c r="PA439" s="31">
        <v>2</v>
      </c>
      <c r="PC439" s="31">
        <v>2</v>
      </c>
      <c r="PE439" s="31">
        <v>2</v>
      </c>
      <c r="PG439" s="31">
        <v>2</v>
      </c>
      <c r="PI439" s="31">
        <v>2</v>
      </c>
      <c r="PK439" s="31">
        <v>2</v>
      </c>
      <c r="PM439" s="31">
        <v>2</v>
      </c>
      <c r="PO439" s="31">
        <v>2</v>
      </c>
      <c r="PQ439" s="31">
        <v>2</v>
      </c>
      <c r="PS439" s="31">
        <v>2</v>
      </c>
      <c r="PU439" s="31">
        <v>2</v>
      </c>
      <c r="PW439" s="31">
        <v>2</v>
      </c>
      <c r="PY439" s="31">
        <v>2</v>
      </c>
      <c r="QA439" s="31">
        <v>2</v>
      </c>
      <c r="QC439" s="31">
        <v>2</v>
      </c>
      <c r="QE439" s="31">
        <v>2</v>
      </c>
      <c r="QG439" s="31">
        <v>2</v>
      </c>
      <c r="QI439" s="31" t="s">
        <v>355</v>
      </c>
      <c r="QK439" s="31">
        <v>1</v>
      </c>
      <c r="QL439" s="31">
        <v>2</v>
      </c>
      <c r="QM439" s="31">
        <v>2</v>
      </c>
      <c r="QN439" s="31">
        <v>2</v>
      </c>
      <c r="QO439" s="31">
        <v>2</v>
      </c>
      <c r="QP439" s="31">
        <v>2</v>
      </c>
      <c r="QQ439" s="31">
        <v>2</v>
      </c>
      <c r="QR439" s="31">
        <v>2</v>
      </c>
      <c r="QS439" s="31">
        <v>2</v>
      </c>
      <c r="QT439" s="31">
        <v>2</v>
      </c>
      <c r="QU439" s="31">
        <v>2</v>
      </c>
      <c r="QV439" s="31">
        <v>2</v>
      </c>
      <c r="QW439" s="31">
        <v>2</v>
      </c>
      <c r="QX439" s="31">
        <v>2</v>
      </c>
      <c r="QY439" s="31">
        <v>2</v>
      </c>
      <c r="QZ439" s="31">
        <v>2</v>
      </c>
      <c r="RA439" s="31">
        <v>2</v>
      </c>
      <c r="RB439" s="31">
        <v>2</v>
      </c>
      <c r="RC439" s="31">
        <v>2</v>
      </c>
      <c r="RD439" s="31">
        <v>2</v>
      </c>
      <c r="RE439" s="31">
        <v>2</v>
      </c>
      <c r="RF439" s="31">
        <v>2</v>
      </c>
      <c r="RG439" s="31">
        <v>2</v>
      </c>
      <c r="RH439" s="31">
        <v>2</v>
      </c>
      <c r="RI439" s="31">
        <v>2</v>
      </c>
      <c r="RJ439" s="31">
        <v>2</v>
      </c>
      <c r="RK439" s="31">
        <v>2</v>
      </c>
      <c r="RL439" s="31">
        <v>2</v>
      </c>
      <c r="RM439" s="31">
        <v>2</v>
      </c>
      <c r="RN439" s="31">
        <v>2</v>
      </c>
      <c r="RO439" s="31">
        <v>1</v>
      </c>
      <c r="RP439" s="31">
        <v>2</v>
      </c>
      <c r="RQ439" s="31">
        <v>1</v>
      </c>
      <c r="RR439" s="31">
        <v>2</v>
      </c>
      <c r="RS439" s="31">
        <v>2</v>
      </c>
      <c r="RT439" s="31" t="s">
        <v>3225</v>
      </c>
      <c r="RU439" s="31" t="s">
        <v>3192</v>
      </c>
      <c r="RV439" s="31" t="s">
        <v>3192</v>
      </c>
      <c r="RW439" s="31" t="s">
        <v>3192</v>
      </c>
      <c r="RX439" s="31">
        <v>1</v>
      </c>
      <c r="RY439" s="31">
        <v>1</v>
      </c>
      <c r="RZ439" s="31">
        <v>2</v>
      </c>
      <c r="SA439" s="31">
        <v>1</v>
      </c>
      <c r="SB439" s="31">
        <v>2</v>
      </c>
      <c r="SC439" s="31">
        <v>2</v>
      </c>
      <c r="SD439" s="31">
        <v>3</v>
      </c>
      <c r="SE439" s="31">
        <v>2</v>
      </c>
      <c r="SF439" s="31">
        <v>2</v>
      </c>
      <c r="SG439" s="31">
        <v>2</v>
      </c>
      <c r="SH439" s="31">
        <v>2</v>
      </c>
      <c r="SI439" s="31">
        <v>2</v>
      </c>
      <c r="SJ439" s="31">
        <v>2</v>
      </c>
      <c r="SK439" s="31">
        <v>2</v>
      </c>
      <c r="SL439" s="31">
        <v>2</v>
      </c>
      <c r="SM439" s="31" t="s">
        <v>1430</v>
      </c>
      <c r="SO439" s="31">
        <v>2</v>
      </c>
      <c r="SP439" s="31">
        <v>2</v>
      </c>
      <c r="SQ439" s="31">
        <v>2</v>
      </c>
      <c r="SR439" s="31">
        <v>2</v>
      </c>
      <c r="SS439" s="31">
        <v>2</v>
      </c>
      <c r="ST439" s="31">
        <v>2</v>
      </c>
      <c r="SU439" s="31">
        <v>2</v>
      </c>
      <c r="SV439" s="31">
        <v>2</v>
      </c>
      <c r="SW439" s="31" t="s">
        <v>1430</v>
      </c>
      <c r="SX439" s="31">
        <v>6</v>
      </c>
      <c r="SZ439" s="31">
        <v>2</v>
      </c>
      <c r="TA439" s="31">
        <v>2</v>
      </c>
      <c r="TB439" s="31">
        <v>2</v>
      </c>
      <c r="TC439" s="31">
        <v>1</v>
      </c>
      <c r="TD439" s="31">
        <v>1</v>
      </c>
      <c r="TE439" s="31">
        <v>2</v>
      </c>
      <c r="TF439" s="31">
        <v>2</v>
      </c>
      <c r="TG439" s="31">
        <v>1</v>
      </c>
      <c r="TH439" s="31" t="s">
        <v>1430</v>
      </c>
      <c r="TJ439" s="31" t="s">
        <v>3145</v>
      </c>
      <c r="TK439" s="31" t="s">
        <v>3145</v>
      </c>
      <c r="TL439" s="31" t="s">
        <v>2917</v>
      </c>
      <c r="TQ439" s="31">
        <v>7</v>
      </c>
      <c r="TS439" s="31">
        <v>2</v>
      </c>
      <c r="TT439" s="31">
        <v>2</v>
      </c>
      <c r="TU439" s="31">
        <v>2</v>
      </c>
      <c r="TV439" s="31">
        <v>2</v>
      </c>
      <c r="TW439" s="31">
        <v>2</v>
      </c>
      <c r="TX439" s="31">
        <v>2</v>
      </c>
      <c r="TY439" s="31">
        <v>2</v>
      </c>
      <c r="TZ439" s="31">
        <v>1</v>
      </c>
      <c r="UA439" s="31">
        <v>1</v>
      </c>
    </row>
    <row r="440" spans="1:547" s="31" customFormat="1" ht="13.5" customHeight="1">
      <c r="A440" s="31">
        <f t="shared" si="6"/>
        <v>438</v>
      </c>
      <c r="B440" s="31">
        <v>439</v>
      </c>
      <c r="C440" s="31">
        <v>35</v>
      </c>
      <c r="D440" s="31" t="s">
        <v>3124</v>
      </c>
      <c r="E440" s="31" t="s">
        <v>3226</v>
      </c>
      <c r="H440" s="31">
        <v>42432</v>
      </c>
      <c r="I440" s="31">
        <v>20756</v>
      </c>
      <c r="J440" s="31">
        <v>1</v>
      </c>
      <c r="K440" s="31">
        <v>1</v>
      </c>
      <c r="L440" s="31">
        <v>3</v>
      </c>
      <c r="M440" s="31">
        <v>2</v>
      </c>
      <c r="N440" s="31">
        <v>2</v>
      </c>
      <c r="O440" s="31">
        <v>2</v>
      </c>
      <c r="P440" s="31">
        <v>2</v>
      </c>
      <c r="Q440" s="31">
        <v>2</v>
      </c>
      <c r="R440" s="31">
        <v>41730</v>
      </c>
      <c r="S440" s="31">
        <v>41883</v>
      </c>
      <c r="T440" s="31">
        <v>42430</v>
      </c>
      <c r="W440" s="31">
        <v>1</v>
      </c>
      <c r="X440" s="31">
        <v>2</v>
      </c>
      <c r="Y440" s="31">
        <v>2</v>
      </c>
      <c r="Z440" s="31">
        <v>2</v>
      </c>
      <c r="AA440" s="31">
        <v>2</v>
      </c>
      <c r="AB440" s="31">
        <v>2</v>
      </c>
      <c r="AC440" s="31">
        <v>2</v>
      </c>
      <c r="AD440" s="31">
        <v>2</v>
      </c>
      <c r="AE440" s="31">
        <v>2</v>
      </c>
      <c r="AF440" s="31">
        <v>2</v>
      </c>
      <c r="AG440" s="31">
        <v>3</v>
      </c>
      <c r="AH440" s="31">
        <v>2</v>
      </c>
      <c r="AI440" s="31">
        <v>6</v>
      </c>
      <c r="AJ440" s="31">
        <v>2</v>
      </c>
      <c r="AK440" s="31">
        <v>4</v>
      </c>
      <c r="AL440" s="31">
        <v>2</v>
      </c>
      <c r="AM440" s="31">
        <v>1</v>
      </c>
      <c r="AN440" s="31">
        <v>2</v>
      </c>
      <c r="AO440" s="31">
        <v>2</v>
      </c>
      <c r="AP440" s="31">
        <v>2</v>
      </c>
      <c r="AQ440" s="31">
        <v>1</v>
      </c>
      <c r="AR440" s="31">
        <v>2</v>
      </c>
      <c r="AS440" s="31">
        <v>2</v>
      </c>
      <c r="AT440" s="31">
        <v>2</v>
      </c>
      <c r="AU440" s="31">
        <v>2</v>
      </c>
      <c r="AV440" s="31">
        <v>1</v>
      </c>
      <c r="AW440" s="31">
        <v>1</v>
      </c>
      <c r="AX440" s="31">
        <v>2</v>
      </c>
      <c r="AY440" s="31">
        <v>2</v>
      </c>
      <c r="AZ440" s="31">
        <v>1</v>
      </c>
      <c r="BA440" s="31">
        <v>1</v>
      </c>
      <c r="BB440" s="31">
        <v>1</v>
      </c>
      <c r="BC440" s="31">
        <v>2</v>
      </c>
      <c r="BD440" s="31">
        <v>2</v>
      </c>
      <c r="BE440" s="31">
        <v>2</v>
      </c>
      <c r="BF440" s="31">
        <v>2</v>
      </c>
      <c r="BG440" s="31">
        <v>2</v>
      </c>
      <c r="BH440" s="31">
        <v>2</v>
      </c>
      <c r="BI440" s="31">
        <v>2</v>
      </c>
      <c r="BJ440" s="31">
        <v>2</v>
      </c>
      <c r="BK440" s="31">
        <v>2</v>
      </c>
      <c r="BL440" s="31">
        <v>2</v>
      </c>
      <c r="BM440" s="31">
        <v>2</v>
      </c>
      <c r="BN440" s="31">
        <v>2</v>
      </c>
      <c r="BO440" s="31">
        <v>2</v>
      </c>
      <c r="BP440" s="31">
        <v>2</v>
      </c>
      <c r="BQ440" s="31">
        <v>2</v>
      </c>
      <c r="BT440" s="31">
        <v>2</v>
      </c>
      <c r="BU440" s="31">
        <v>2</v>
      </c>
      <c r="BV440" s="31">
        <v>2</v>
      </c>
      <c r="BW440" s="31">
        <v>2</v>
      </c>
      <c r="BX440" s="31">
        <v>2</v>
      </c>
      <c r="BY440" s="31">
        <v>1</v>
      </c>
      <c r="BZ440" s="31">
        <v>2</v>
      </c>
      <c r="CA440" s="31">
        <v>2</v>
      </c>
      <c r="CB440" s="31">
        <v>2</v>
      </c>
      <c r="CC440" s="31">
        <v>2</v>
      </c>
      <c r="CD440" s="31">
        <v>1</v>
      </c>
      <c r="CH440" s="31">
        <v>1</v>
      </c>
      <c r="CM440" s="31">
        <v>6</v>
      </c>
      <c r="CN440" s="31">
        <v>7</v>
      </c>
      <c r="CO440" s="31">
        <v>2</v>
      </c>
      <c r="DA440" s="31">
        <v>2</v>
      </c>
      <c r="DB440" s="31">
        <v>1</v>
      </c>
      <c r="DC440" s="31">
        <v>9</v>
      </c>
      <c r="DF440" s="31">
        <v>3</v>
      </c>
      <c r="DG440" s="31">
        <v>4</v>
      </c>
      <c r="DH440" s="31">
        <v>3</v>
      </c>
      <c r="DI440" s="31">
        <v>3</v>
      </c>
      <c r="DJ440" s="31">
        <v>3</v>
      </c>
      <c r="DK440" s="31">
        <v>3</v>
      </c>
      <c r="DL440" s="31">
        <v>4</v>
      </c>
      <c r="DM440" s="31">
        <v>4</v>
      </c>
      <c r="DN440" s="31">
        <v>4</v>
      </c>
      <c r="DO440" s="31">
        <v>4</v>
      </c>
      <c r="DP440" s="31">
        <v>4</v>
      </c>
      <c r="DQ440" s="31">
        <v>4</v>
      </c>
      <c r="DR440" s="31">
        <v>43</v>
      </c>
      <c r="DS440" s="31">
        <v>0.21679131054131001</v>
      </c>
      <c r="DT440" s="31">
        <v>509</v>
      </c>
      <c r="DU440" s="31">
        <v>26</v>
      </c>
      <c r="DV440" s="31">
        <v>192</v>
      </c>
      <c r="DW440" s="31" t="s">
        <v>2136</v>
      </c>
      <c r="DX440" s="31">
        <v>4.4000000000000004</v>
      </c>
      <c r="DY440" s="31">
        <v>4.0199999999999898</v>
      </c>
      <c r="DZ440" s="31">
        <v>4.76</v>
      </c>
      <c r="EA440" s="31" t="s">
        <v>2191</v>
      </c>
      <c r="EB440" s="31">
        <v>0.56000000000000005</v>
      </c>
      <c r="EC440" s="31">
        <v>0.5</v>
      </c>
      <c r="ED440" s="31">
        <v>1.1000000000000001</v>
      </c>
      <c r="EE440" s="31" t="s">
        <v>2123</v>
      </c>
      <c r="EF440" s="31">
        <v>155</v>
      </c>
      <c r="EG440" s="31">
        <v>120</v>
      </c>
      <c r="EH440" s="31">
        <v>200</v>
      </c>
      <c r="EI440" s="31" t="s">
        <v>2123</v>
      </c>
      <c r="EJ440" s="31">
        <v>58</v>
      </c>
      <c r="EN440" s="31">
        <v>74</v>
      </c>
      <c r="ER440" s="31">
        <v>117</v>
      </c>
      <c r="ES440" s="31">
        <v>50</v>
      </c>
      <c r="ET440" s="31">
        <v>150</v>
      </c>
      <c r="EU440" s="31" t="s">
        <v>2123</v>
      </c>
      <c r="EZ440" s="31">
        <v>1</v>
      </c>
      <c r="FA440" s="31">
        <v>1</v>
      </c>
      <c r="FK440" s="31">
        <v>2</v>
      </c>
      <c r="FL440" s="31">
        <v>1</v>
      </c>
      <c r="FM440" s="31">
        <v>2</v>
      </c>
      <c r="FN440" s="31">
        <v>2</v>
      </c>
      <c r="FO440" s="31">
        <v>2</v>
      </c>
      <c r="FP440" s="31">
        <v>2</v>
      </c>
      <c r="FQ440" s="31">
        <v>2</v>
      </c>
      <c r="FR440" s="31">
        <v>2</v>
      </c>
      <c r="FS440" s="31">
        <v>4</v>
      </c>
      <c r="FT440" s="31">
        <v>2</v>
      </c>
      <c r="FU440" s="31">
        <v>2</v>
      </c>
      <c r="FV440" s="31">
        <v>2</v>
      </c>
      <c r="FW440" s="31">
        <v>1</v>
      </c>
      <c r="FX440" s="31">
        <v>1</v>
      </c>
      <c r="FY440" s="31">
        <v>2</v>
      </c>
      <c r="GA440" s="31">
        <v>2</v>
      </c>
      <c r="GB440" s="31">
        <v>2</v>
      </c>
      <c r="GC440" s="31">
        <v>2</v>
      </c>
      <c r="GE440" s="31">
        <v>2</v>
      </c>
      <c r="GH440" s="31">
        <v>2</v>
      </c>
      <c r="GJ440" s="31">
        <v>2</v>
      </c>
      <c r="GL440" s="31">
        <v>1</v>
      </c>
      <c r="GM440" s="31">
        <v>42248</v>
      </c>
      <c r="GO440" s="31">
        <v>2</v>
      </c>
      <c r="GQ440" s="31">
        <v>2</v>
      </c>
      <c r="GS440" s="31">
        <v>2</v>
      </c>
      <c r="GU440" s="31">
        <v>2</v>
      </c>
      <c r="GW440" s="31">
        <v>2</v>
      </c>
      <c r="HM440" s="31">
        <v>2</v>
      </c>
      <c r="HP440" s="31">
        <v>2</v>
      </c>
      <c r="HQ440" s="31">
        <v>2</v>
      </c>
      <c r="HR440" s="31">
        <v>2</v>
      </c>
      <c r="HS440" s="31">
        <v>2</v>
      </c>
      <c r="HT440" s="31">
        <v>2</v>
      </c>
      <c r="HU440" s="31">
        <v>2</v>
      </c>
      <c r="HV440" s="31">
        <v>2</v>
      </c>
      <c r="HZ440" s="31">
        <v>2</v>
      </c>
      <c r="IA440" s="31">
        <v>2</v>
      </c>
      <c r="IB440" s="31">
        <v>2</v>
      </c>
      <c r="IC440" s="31">
        <v>2</v>
      </c>
      <c r="ID440" s="31">
        <v>2</v>
      </c>
      <c r="IE440" s="31">
        <v>2</v>
      </c>
      <c r="IF440" s="31">
        <v>2</v>
      </c>
      <c r="IJ440" s="31">
        <v>2</v>
      </c>
      <c r="IK440" s="31">
        <v>2</v>
      </c>
      <c r="IL440" s="31">
        <v>2</v>
      </c>
      <c r="IM440" s="31">
        <v>2</v>
      </c>
      <c r="IN440" s="31">
        <v>2</v>
      </c>
      <c r="IO440" s="31">
        <v>2</v>
      </c>
      <c r="IP440" s="31">
        <v>2</v>
      </c>
      <c r="IQ440" s="31" t="s">
        <v>3227</v>
      </c>
      <c r="IT440" s="31">
        <v>2</v>
      </c>
      <c r="IU440" s="31">
        <v>2</v>
      </c>
      <c r="IV440" s="31">
        <v>2</v>
      </c>
      <c r="IW440" s="31">
        <v>2</v>
      </c>
      <c r="IX440" s="31">
        <v>2</v>
      </c>
      <c r="IY440" s="31">
        <v>2</v>
      </c>
      <c r="IZ440" s="31">
        <v>2</v>
      </c>
      <c r="JA440" s="31" t="s">
        <v>3182</v>
      </c>
      <c r="JD440" s="31">
        <v>2</v>
      </c>
      <c r="JE440" s="31">
        <v>2</v>
      </c>
      <c r="JF440" s="31">
        <v>2</v>
      </c>
      <c r="JG440" s="31">
        <v>2</v>
      </c>
      <c r="JH440" s="31">
        <v>2</v>
      </c>
      <c r="JI440" s="31">
        <v>2</v>
      </c>
      <c r="JJ440" s="31">
        <v>2</v>
      </c>
      <c r="JN440" s="31" t="s">
        <v>371</v>
      </c>
      <c r="JO440" s="31" t="s">
        <v>366</v>
      </c>
      <c r="JQ440" s="31" t="s">
        <v>3228</v>
      </c>
      <c r="JR440" s="31" t="s">
        <v>1662</v>
      </c>
      <c r="JZ440" s="31">
        <v>1</v>
      </c>
      <c r="KC440" s="31">
        <v>2</v>
      </c>
      <c r="KE440" s="31">
        <v>83</v>
      </c>
      <c r="LA440" s="31" t="s">
        <v>1937</v>
      </c>
      <c r="LB440" s="31" t="s">
        <v>3229</v>
      </c>
      <c r="LC440" s="31">
        <v>2</v>
      </c>
      <c r="LE440" s="31" t="s">
        <v>364</v>
      </c>
      <c r="LF440" s="31">
        <v>2</v>
      </c>
      <c r="LG440" s="31">
        <v>2</v>
      </c>
      <c r="LH440" s="31">
        <v>2</v>
      </c>
      <c r="LI440" s="31">
        <v>2</v>
      </c>
      <c r="LK440" s="31">
        <v>2</v>
      </c>
      <c r="LM440" s="31">
        <v>2</v>
      </c>
      <c r="LO440" s="31">
        <v>2</v>
      </c>
      <c r="LQ440" s="31">
        <v>2</v>
      </c>
      <c r="LS440" s="31">
        <v>2</v>
      </c>
      <c r="LU440" s="31">
        <v>2</v>
      </c>
      <c r="LW440" s="31">
        <v>2</v>
      </c>
      <c r="LY440" s="31">
        <v>2</v>
      </c>
      <c r="MA440" s="31">
        <v>2</v>
      </c>
      <c r="MC440" s="31">
        <v>2</v>
      </c>
      <c r="ME440" s="31">
        <v>2</v>
      </c>
      <c r="MG440" s="31">
        <v>2</v>
      </c>
      <c r="MI440" s="31">
        <v>2</v>
      </c>
      <c r="MK440" s="31">
        <v>2</v>
      </c>
      <c r="MM440" s="31">
        <v>2</v>
      </c>
      <c r="MO440" s="31">
        <v>2</v>
      </c>
      <c r="MQ440" s="31">
        <v>2</v>
      </c>
      <c r="MS440" s="31">
        <v>2</v>
      </c>
      <c r="MU440" s="31">
        <v>2</v>
      </c>
      <c r="MW440" s="31">
        <v>2</v>
      </c>
      <c r="MY440" s="31" t="s">
        <v>355</v>
      </c>
      <c r="NC440" s="31">
        <v>2</v>
      </c>
      <c r="NE440" s="31">
        <v>2</v>
      </c>
      <c r="NG440" s="31">
        <v>2</v>
      </c>
      <c r="NI440" s="31">
        <v>2</v>
      </c>
      <c r="NK440" s="31">
        <v>2</v>
      </c>
      <c r="NM440" s="31">
        <v>2</v>
      </c>
      <c r="NO440" s="31">
        <v>2</v>
      </c>
      <c r="NQ440" s="31">
        <v>2</v>
      </c>
      <c r="NS440" s="31">
        <v>2</v>
      </c>
      <c r="NU440" s="31">
        <v>2</v>
      </c>
      <c r="NW440" s="31">
        <v>2</v>
      </c>
      <c r="NY440" s="31">
        <v>2</v>
      </c>
      <c r="OA440" s="31">
        <v>2</v>
      </c>
      <c r="OC440" s="31">
        <v>2</v>
      </c>
      <c r="OE440" s="31">
        <v>2</v>
      </c>
      <c r="OG440" s="31">
        <v>2</v>
      </c>
      <c r="OI440" s="31">
        <v>2</v>
      </c>
      <c r="OK440" s="31">
        <v>2</v>
      </c>
      <c r="OM440" s="31">
        <v>2</v>
      </c>
      <c r="OO440" s="31">
        <v>2</v>
      </c>
      <c r="OQ440" s="31" t="s">
        <v>355</v>
      </c>
      <c r="OS440" s="31">
        <v>2</v>
      </c>
      <c r="OU440" s="31">
        <v>2</v>
      </c>
      <c r="OW440" s="31">
        <v>2</v>
      </c>
      <c r="OY440" s="31">
        <v>2</v>
      </c>
      <c r="PA440" s="31">
        <v>2</v>
      </c>
      <c r="PC440" s="31">
        <v>2</v>
      </c>
      <c r="PE440" s="31">
        <v>2</v>
      </c>
      <c r="PG440" s="31">
        <v>2</v>
      </c>
      <c r="PI440" s="31">
        <v>2</v>
      </c>
      <c r="PK440" s="31">
        <v>2</v>
      </c>
      <c r="PM440" s="31">
        <v>2</v>
      </c>
      <c r="PO440" s="31">
        <v>2</v>
      </c>
      <c r="PQ440" s="31">
        <v>2</v>
      </c>
      <c r="PS440" s="31">
        <v>2</v>
      </c>
      <c r="PU440" s="31">
        <v>2</v>
      </c>
      <c r="PW440" s="31">
        <v>2</v>
      </c>
      <c r="PY440" s="31">
        <v>2</v>
      </c>
      <c r="QA440" s="31">
        <v>2</v>
      </c>
      <c r="QC440" s="31">
        <v>2</v>
      </c>
      <c r="QE440" s="31">
        <v>2</v>
      </c>
      <c r="QG440" s="31">
        <v>2</v>
      </c>
      <c r="QI440" s="31" t="s">
        <v>355</v>
      </c>
      <c r="QK440" s="31">
        <v>7</v>
      </c>
      <c r="QL440" s="31">
        <v>2</v>
      </c>
      <c r="QM440" s="31">
        <v>2</v>
      </c>
      <c r="QN440" s="31">
        <v>2</v>
      </c>
      <c r="QO440" s="31">
        <v>2</v>
      </c>
      <c r="QP440" s="31">
        <v>2</v>
      </c>
      <c r="QQ440" s="31">
        <v>2</v>
      </c>
      <c r="QR440" s="31">
        <v>2</v>
      </c>
      <c r="QS440" s="31">
        <v>2</v>
      </c>
      <c r="QT440" s="31">
        <v>2</v>
      </c>
      <c r="QU440" s="31">
        <v>2</v>
      </c>
      <c r="QV440" s="31">
        <v>2</v>
      </c>
      <c r="QW440" s="31">
        <v>2</v>
      </c>
      <c r="QX440" s="31">
        <v>2</v>
      </c>
      <c r="QY440" s="31">
        <v>2</v>
      </c>
      <c r="QZ440" s="31">
        <v>2</v>
      </c>
      <c r="RA440" s="31">
        <v>2</v>
      </c>
      <c r="RB440" s="31">
        <v>2</v>
      </c>
      <c r="RC440" s="31">
        <v>2</v>
      </c>
      <c r="RD440" s="31">
        <v>2</v>
      </c>
      <c r="RE440" s="31">
        <v>1</v>
      </c>
      <c r="RF440" s="31">
        <v>2</v>
      </c>
      <c r="RG440" s="31">
        <v>2</v>
      </c>
      <c r="RH440" s="31">
        <v>2</v>
      </c>
      <c r="RI440" s="31">
        <v>2</v>
      </c>
      <c r="RJ440" s="31">
        <v>2</v>
      </c>
      <c r="RK440" s="31">
        <v>2</v>
      </c>
      <c r="RL440" s="31">
        <v>2</v>
      </c>
      <c r="RM440" s="31">
        <v>2</v>
      </c>
      <c r="RN440" s="31">
        <v>2</v>
      </c>
      <c r="RO440" s="31">
        <v>2</v>
      </c>
      <c r="RP440" s="31">
        <v>2</v>
      </c>
      <c r="RQ440" s="31">
        <v>2</v>
      </c>
      <c r="RR440" s="31">
        <v>1</v>
      </c>
      <c r="RS440" s="31">
        <v>2</v>
      </c>
      <c r="RT440" s="31" t="s">
        <v>1570</v>
      </c>
      <c r="RU440" s="31" t="s">
        <v>1570</v>
      </c>
      <c r="RV440" s="31" t="s">
        <v>1570</v>
      </c>
      <c r="RX440" s="31">
        <v>1</v>
      </c>
      <c r="RY440" s="31">
        <v>1</v>
      </c>
      <c r="RZ440" s="31">
        <v>2</v>
      </c>
      <c r="SA440" s="31">
        <v>1</v>
      </c>
      <c r="SB440" s="31">
        <v>2</v>
      </c>
      <c r="SC440" s="31">
        <v>2</v>
      </c>
      <c r="SD440" s="31">
        <v>1</v>
      </c>
      <c r="SE440" s="31">
        <v>1</v>
      </c>
      <c r="SF440" s="31">
        <v>2</v>
      </c>
      <c r="SG440" s="31">
        <v>1</v>
      </c>
      <c r="SH440" s="31">
        <v>2</v>
      </c>
      <c r="SI440" s="31">
        <v>2</v>
      </c>
      <c r="SJ440" s="31">
        <v>2</v>
      </c>
      <c r="SK440" s="31">
        <v>2</v>
      </c>
      <c r="SL440" s="31">
        <v>2</v>
      </c>
      <c r="SM440" s="31" t="s">
        <v>1430</v>
      </c>
      <c r="SO440" s="31">
        <v>2</v>
      </c>
      <c r="SP440" s="31">
        <v>2</v>
      </c>
      <c r="SQ440" s="31">
        <v>2</v>
      </c>
      <c r="SR440" s="31">
        <v>2</v>
      </c>
      <c r="SS440" s="31">
        <v>2</v>
      </c>
      <c r="ST440" s="31">
        <v>2</v>
      </c>
      <c r="SU440" s="31">
        <v>2</v>
      </c>
      <c r="SV440" s="31">
        <v>2</v>
      </c>
      <c r="SW440" s="31" t="s">
        <v>2290</v>
      </c>
      <c r="SX440" s="31">
        <v>2</v>
      </c>
      <c r="SZ440" s="31">
        <v>2</v>
      </c>
      <c r="TA440" s="31">
        <v>2</v>
      </c>
      <c r="TB440" s="31">
        <v>2</v>
      </c>
      <c r="TC440" s="31">
        <v>1</v>
      </c>
      <c r="TD440" s="31">
        <v>1</v>
      </c>
      <c r="TE440" s="31">
        <v>2</v>
      </c>
      <c r="TF440" s="31">
        <v>2</v>
      </c>
      <c r="TG440" s="31">
        <v>1</v>
      </c>
      <c r="TH440" s="31" t="s">
        <v>1430</v>
      </c>
      <c r="TJ440" s="31" t="s">
        <v>3145</v>
      </c>
      <c r="TK440" s="31" t="s">
        <v>3210</v>
      </c>
      <c r="TL440" s="31" t="s">
        <v>2917</v>
      </c>
      <c r="TQ440" s="31">
        <v>15</v>
      </c>
      <c r="TS440" s="31">
        <v>2</v>
      </c>
      <c r="TT440" s="31">
        <v>2</v>
      </c>
      <c r="TU440" s="31">
        <v>2</v>
      </c>
      <c r="TV440" s="31">
        <v>2</v>
      </c>
      <c r="TW440" s="31">
        <v>2</v>
      </c>
      <c r="TX440" s="31">
        <v>2</v>
      </c>
      <c r="TY440" s="31">
        <v>2</v>
      </c>
      <c r="TZ440" s="31">
        <v>2</v>
      </c>
      <c r="UA440" s="31">
        <v>1</v>
      </c>
    </row>
    <row r="441" spans="1:547" s="31" customFormat="1" ht="13.5" customHeight="1">
      <c r="A441" s="31">
        <f t="shared" si="6"/>
        <v>439</v>
      </c>
      <c r="B441" s="31">
        <v>440</v>
      </c>
      <c r="C441" s="31">
        <v>36</v>
      </c>
      <c r="D441" s="31" t="s">
        <v>3124</v>
      </c>
      <c r="E441" s="31" t="s">
        <v>3230</v>
      </c>
      <c r="F441" s="31">
        <v>1</v>
      </c>
      <c r="G441" s="31" t="s">
        <v>3231</v>
      </c>
      <c r="H441" s="31">
        <v>42432</v>
      </c>
      <c r="I441" s="31">
        <v>31050</v>
      </c>
      <c r="J441" s="31">
        <v>1</v>
      </c>
      <c r="K441" s="31">
        <v>1</v>
      </c>
      <c r="L441" s="31">
        <v>5</v>
      </c>
      <c r="M441" s="31">
        <v>2</v>
      </c>
      <c r="N441" s="31">
        <v>3</v>
      </c>
      <c r="O441" s="31">
        <v>2</v>
      </c>
      <c r="P441" s="31">
        <v>5</v>
      </c>
      <c r="Q441" s="31">
        <v>2</v>
      </c>
      <c r="R441" s="31">
        <v>41456</v>
      </c>
      <c r="S441" s="31">
        <v>41579</v>
      </c>
      <c r="T441" s="31">
        <v>41609</v>
      </c>
      <c r="W441" s="31">
        <v>1</v>
      </c>
      <c r="X441" s="31">
        <v>2</v>
      </c>
      <c r="Y441" s="31">
        <v>2</v>
      </c>
      <c r="Z441" s="31">
        <v>2</v>
      </c>
      <c r="AA441" s="31">
        <v>2</v>
      </c>
      <c r="AB441" s="31">
        <v>2</v>
      </c>
      <c r="AC441" s="31">
        <v>2</v>
      </c>
      <c r="AD441" s="31">
        <v>2</v>
      </c>
      <c r="AE441" s="31">
        <v>2</v>
      </c>
      <c r="AF441" s="31">
        <v>2</v>
      </c>
      <c r="AG441" s="31">
        <v>1</v>
      </c>
      <c r="AH441" s="31">
        <v>2</v>
      </c>
      <c r="AI441" s="31">
        <v>6</v>
      </c>
      <c r="AJ441" s="31">
        <v>2</v>
      </c>
      <c r="AK441" s="31">
        <v>4</v>
      </c>
      <c r="AL441" s="31">
        <v>2</v>
      </c>
      <c r="AM441" s="31">
        <v>1</v>
      </c>
      <c r="AN441" s="31">
        <v>2</v>
      </c>
      <c r="AO441" s="31">
        <v>1</v>
      </c>
      <c r="AP441" s="31">
        <v>2</v>
      </c>
      <c r="AQ441" s="31">
        <v>1</v>
      </c>
      <c r="AR441" s="31">
        <v>1</v>
      </c>
      <c r="AS441" s="31">
        <v>2</v>
      </c>
      <c r="AT441" s="31">
        <v>2</v>
      </c>
      <c r="AU441" s="31">
        <v>2</v>
      </c>
      <c r="AV441" s="31">
        <v>1</v>
      </c>
      <c r="AW441" s="31">
        <v>1</v>
      </c>
      <c r="AX441" s="31">
        <v>1</v>
      </c>
      <c r="AY441" s="31">
        <v>2</v>
      </c>
      <c r="AZ441" s="31">
        <v>1</v>
      </c>
      <c r="BA441" s="31">
        <v>1</v>
      </c>
      <c r="BB441" s="31">
        <v>2</v>
      </c>
      <c r="BC441" s="31">
        <v>1</v>
      </c>
      <c r="BD441" s="31">
        <v>1</v>
      </c>
      <c r="BE441" s="31">
        <v>1</v>
      </c>
      <c r="BF441" s="31">
        <v>1</v>
      </c>
      <c r="BG441" s="31">
        <v>1</v>
      </c>
      <c r="BH441" s="31">
        <v>1</v>
      </c>
      <c r="BI441" s="31">
        <v>2</v>
      </c>
      <c r="BJ441" s="31">
        <v>1</v>
      </c>
      <c r="BK441" s="31">
        <v>2</v>
      </c>
      <c r="BL441" s="31">
        <v>2</v>
      </c>
      <c r="BM441" s="31">
        <v>1</v>
      </c>
      <c r="BN441" s="31">
        <v>2</v>
      </c>
      <c r="BO441" s="31">
        <v>2</v>
      </c>
      <c r="BP441" s="31">
        <v>1</v>
      </c>
      <c r="BQ441" s="31">
        <v>1</v>
      </c>
      <c r="BT441" s="31">
        <v>1</v>
      </c>
      <c r="BU441" s="31">
        <v>2</v>
      </c>
      <c r="BV441" s="31">
        <v>2</v>
      </c>
      <c r="BW441" s="31">
        <v>2</v>
      </c>
      <c r="BX441" s="31">
        <v>2</v>
      </c>
      <c r="BY441" s="31">
        <v>1</v>
      </c>
      <c r="BZ441" s="31">
        <v>2</v>
      </c>
      <c r="CA441" s="31">
        <v>2</v>
      </c>
      <c r="CD441" s="31">
        <v>1</v>
      </c>
      <c r="CH441" s="31">
        <v>1</v>
      </c>
      <c r="CM441" s="31">
        <v>5</v>
      </c>
      <c r="CN441" s="31">
        <v>25</v>
      </c>
      <c r="CO441" s="31">
        <v>19</v>
      </c>
      <c r="CP441" s="31">
        <v>11</v>
      </c>
      <c r="CQ441" s="31">
        <v>2</v>
      </c>
      <c r="DA441" s="31">
        <v>2</v>
      </c>
      <c r="DB441" s="31">
        <v>4</v>
      </c>
      <c r="DC441" s="31">
        <v>3</v>
      </c>
      <c r="DD441" s="31">
        <v>1</v>
      </c>
      <c r="DE441" s="31">
        <v>1</v>
      </c>
      <c r="DF441" s="31">
        <v>2</v>
      </c>
      <c r="DG441" s="31">
        <v>4</v>
      </c>
      <c r="DH441" s="31">
        <v>3</v>
      </c>
      <c r="DI441" s="31">
        <v>0</v>
      </c>
      <c r="DJ441" s="31">
        <v>0</v>
      </c>
      <c r="DK441" s="31">
        <v>0</v>
      </c>
      <c r="DL441" s="31">
        <v>2</v>
      </c>
      <c r="DM441" s="31">
        <v>1</v>
      </c>
      <c r="DN441" s="31">
        <v>0</v>
      </c>
      <c r="DO441" s="31">
        <v>3</v>
      </c>
      <c r="DP441" s="31">
        <v>3</v>
      </c>
      <c r="DQ441" s="31">
        <v>4</v>
      </c>
      <c r="DR441" s="31">
        <v>22</v>
      </c>
      <c r="DS441" s="31">
        <v>0.81083504098360604</v>
      </c>
      <c r="EV441" s="31">
        <v>2</v>
      </c>
      <c r="EW441" s="31">
        <v>2</v>
      </c>
      <c r="EX441" s="31">
        <v>2</v>
      </c>
      <c r="EY441" s="31">
        <v>1</v>
      </c>
      <c r="EZ441" s="31">
        <v>1</v>
      </c>
      <c r="FA441" s="31">
        <v>7</v>
      </c>
      <c r="FB441" s="31">
        <v>1</v>
      </c>
      <c r="FD441" s="31">
        <v>47</v>
      </c>
      <c r="FK441" s="31">
        <v>2</v>
      </c>
      <c r="FL441" s="31">
        <v>2</v>
      </c>
      <c r="FM441" s="31">
        <v>2</v>
      </c>
      <c r="FN441" s="31">
        <v>2</v>
      </c>
      <c r="FO441" s="31">
        <v>2</v>
      </c>
      <c r="FP441" s="31">
        <v>2</v>
      </c>
      <c r="FQ441" s="31">
        <v>2</v>
      </c>
      <c r="FR441" s="31">
        <v>2</v>
      </c>
      <c r="FS441" s="31">
        <v>4</v>
      </c>
      <c r="FT441" s="31">
        <v>2</v>
      </c>
      <c r="FU441" s="31">
        <v>2</v>
      </c>
      <c r="FV441" s="31">
        <v>2</v>
      </c>
      <c r="FW441" s="31">
        <v>1</v>
      </c>
      <c r="FX441" s="31">
        <v>1</v>
      </c>
      <c r="FY441" s="31">
        <v>2</v>
      </c>
      <c r="GA441" s="31">
        <v>2</v>
      </c>
      <c r="GB441" s="31">
        <v>2</v>
      </c>
      <c r="GC441" s="31">
        <v>2</v>
      </c>
      <c r="GE441" s="31">
        <v>2</v>
      </c>
      <c r="GH441" s="31">
        <v>2</v>
      </c>
      <c r="GJ441" s="31">
        <v>2</v>
      </c>
      <c r="GL441" s="31">
        <v>1</v>
      </c>
      <c r="GM441" s="31">
        <v>41609</v>
      </c>
      <c r="GN441" s="31" t="s">
        <v>356</v>
      </c>
      <c r="GO441" s="31">
        <v>2</v>
      </c>
      <c r="GQ441" s="31">
        <v>2</v>
      </c>
      <c r="GS441" s="31">
        <v>2</v>
      </c>
      <c r="GU441" s="31">
        <v>2</v>
      </c>
      <c r="GW441" s="31">
        <v>2</v>
      </c>
      <c r="HM441" s="31">
        <v>2</v>
      </c>
      <c r="HP441" s="31">
        <v>2</v>
      </c>
      <c r="HQ441" s="31">
        <v>2</v>
      </c>
      <c r="HR441" s="31">
        <v>2</v>
      </c>
      <c r="HS441" s="31">
        <v>2</v>
      </c>
      <c r="HT441" s="31">
        <v>2</v>
      </c>
      <c r="HU441" s="31">
        <v>2</v>
      </c>
      <c r="HV441" s="31">
        <v>2</v>
      </c>
      <c r="HZ441" s="31">
        <v>2</v>
      </c>
      <c r="IA441" s="31">
        <v>2</v>
      </c>
      <c r="IB441" s="31">
        <v>2</v>
      </c>
      <c r="IC441" s="31">
        <v>2</v>
      </c>
      <c r="ID441" s="31">
        <v>2</v>
      </c>
      <c r="IE441" s="31">
        <v>2</v>
      </c>
      <c r="IF441" s="31">
        <v>2</v>
      </c>
      <c r="IJ441" s="31">
        <v>2</v>
      </c>
      <c r="IK441" s="31">
        <v>2</v>
      </c>
      <c r="IL441" s="31">
        <v>2</v>
      </c>
      <c r="IM441" s="31">
        <v>2</v>
      </c>
      <c r="IN441" s="31">
        <v>2</v>
      </c>
      <c r="IO441" s="31">
        <v>2</v>
      </c>
      <c r="IP441" s="31">
        <v>2</v>
      </c>
      <c r="IT441" s="31">
        <v>2</v>
      </c>
      <c r="IU441" s="31">
        <v>2</v>
      </c>
      <c r="IV441" s="31">
        <v>2</v>
      </c>
      <c r="IW441" s="31">
        <v>2</v>
      </c>
      <c r="IX441" s="31">
        <v>2</v>
      </c>
      <c r="IY441" s="31">
        <v>2</v>
      </c>
      <c r="IZ441" s="31">
        <v>2</v>
      </c>
      <c r="JD441" s="31">
        <v>2</v>
      </c>
      <c r="JE441" s="31">
        <v>2</v>
      </c>
      <c r="JF441" s="31">
        <v>2</v>
      </c>
      <c r="JG441" s="31">
        <v>2</v>
      </c>
      <c r="JH441" s="31">
        <v>2</v>
      </c>
      <c r="JI441" s="31">
        <v>2</v>
      </c>
      <c r="JJ441" s="31">
        <v>2</v>
      </c>
      <c r="JZ441" s="31">
        <v>1</v>
      </c>
      <c r="KC441" s="31">
        <v>1</v>
      </c>
      <c r="LA441" s="31" t="s">
        <v>370</v>
      </c>
      <c r="LB441" s="31" t="s">
        <v>359</v>
      </c>
      <c r="LC441" s="31">
        <v>2</v>
      </c>
      <c r="LE441" s="31" t="s">
        <v>359</v>
      </c>
      <c r="LF441" s="31">
        <v>2</v>
      </c>
      <c r="LG441" s="31">
        <v>2</v>
      </c>
      <c r="LH441" s="31">
        <v>1</v>
      </c>
      <c r="LI441" s="31">
        <v>2</v>
      </c>
      <c r="LK441" s="31">
        <v>2</v>
      </c>
      <c r="LM441" s="31">
        <v>2</v>
      </c>
      <c r="LO441" s="31">
        <v>2</v>
      </c>
      <c r="LQ441" s="31">
        <v>2</v>
      </c>
      <c r="LS441" s="31">
        <v>2</v>
      </c>
      <c r="LU441" s="31">
        <v>2</v>
      </c>
      <c r="LW441" s="31">
        <v>2</v>
      </c>
      <c r="LY441" s="31">
        <v>1</v>
      </c>
      <c r="MA441" s="31">
        <v>2</v>
      </c>
      <c r="MC441" s="31">
        <v>2</v>
      </c>
      <c r="ME441" s="31">
        <v>2</v>
      </c>
      <c r="MG441" s="31">
        <v>2</v>
      </c>
      <c r="MI441" s="31">
        <v>2</v>
      </c>
      <c r="MK441" s="31">
        <v>2</v>
      </c>
      <c r="MM441" s="31">
        <v>1</v>
      </c>
      <c r="MO441" s="31">
        <v>2</v>
      </c>
      <c r="MQ441" s="31">
        <v>2</v>
      </c>
      <c r="MS441" s="31">
        <v>2</v>
      </c>
      <c r="MU441" s="31">
        <v>2</v>
      </c>
      <c r="MW441" s="31">
        <v>2</v>
      </c>
      <c r="MY441" s="31" t="s">
        <v>355</v>
      </c>
      <c r="NC441" s="31">
        <v>2</v>
      </c>
      <c r="NE441" s="31">
        <v>2</v>
      </c>
      <c r="NG441" s="31">
        <v>2</v>
      </c>
      <c r="NI441" s="31">
        <v>2</v>
      </c>
      <c r="NK441" s="31">
        <v>2</v>
      </c>
      <c r="NM441" s="31">
        <v>2</v>
      </c>
      <c r="NO441" s="31">
        <v>2</v>
      </c>
      <c r="NQ441" s="31">
        <v>2</v>
      </c>
      <c r="NS441" s="31">
        <v>2</v>
      </c>
      <c r="NU441" s="31">
        <v>2</v>
      </c>
      <c r="NW441" s="31">
        <v>2</v>
      </c>
      <c r="NY441" s="31">
        <v>2</v>
      </c>
      <c r="OA441" s="31">
        <v>2</v>
      </c>
      <c r="OC441" s="31">
        <v>2</v>
      </c>
      <c r="OE441" s="31">
        <v>2</v>
      </c>
      <c r="OG441" s="31">
        <v>2</v>
      </c>
      <c r="OI441" s="31">
        <v>2</v>
      </c>
      <c r="OK441" s="31">
        <v>2</v>
      </c>
      <c r="OM441" s="31">
        <v>2</v>
      </c>
      <c r="OO441" s="31">
        <v>2</v>
      </c>
      <c r="OQ441" s="31" t="s">
        <v>355</v>
      </c>
      <c r="OS441" s="31">
        <v>2</v>
      </c>
      <c r="OU441" s="31">
        <v>2</v>
      </c>
      <c r="OW441" s="31">
        <v>2</v>
      </c>
      <c r="OY441" s="31">
        <v>2</v>
      </c>
      <c r="PA441" s="31">
        <v>2</v>
      </c>
      <c r="PC441" s="31">
        <v>2</v>
      </c>
      <c r="PE441" s="31">
        <v>2</v>
      </c>
      <c r="PG441" s="31">
        <v>2</v>
      </c>
      <c r="PI441" s="31">
        <v>2</v>
      </c>
      <c r="PK441" s="31">
        <v>2</v>
      </c>
      <c r="PM441" s="31">
        <v>2</v>
      </c>
      <c r="PO441" s="31">
        <v>2</v>
      </c>
      <c r="PQ441" s="31">
        <v>2</v>
      </c>
      <c r="PS441" s="31">
        <v>2</v>
      </c>
      <c r="PU441" s="31">
        <v>2</v>
      </c>
      <c r="PW441" s="31">
        <v>2</v>
      </c>
      <c r="PY441" s="31">
        <v>2</v>
      </c>
      <c r="QA441" s="31">
        <v>2</v>
      </c>
      <c r="QC441" s="31">
        <v>2</v>
      </c>
      <c r="QE441" s="31">
        <v>2</v>
      </c>
      <c r="QG441" s="31">
        <v>2</v>
      </c>
      <c r="QI441" s="31" t="s">
        <v>355</v>
      </c>
      <c r="QK441" s="31">
        <v>1</v>
      </c>
      <c r="QL441" s="31">
        <v>2</v>
      </c>
      <c r="QM441" s="31">
        <v>2</v>
      </c>
      <c r="QN441" s="31">
        <v>2</v>
      </c>
      <c r="QO441" s="31">
        <v>2</v>
      </c>
      <c r="QP441" s="31">
        <v>2</v>
      </c>
      <c r="QQ441" s="31">
        <v>2</v>
      </c>
      <c r="QR441" s="31">
        <v>2</v>
      </c>
      <c r="QS441" s="31">
        <v>2</v>
      </c>
      <c r="QT441" s="31">
        <v>1</v>
      </c>
      <c r="QU441" s="31">
        <v>2</v>
      </c>
      <c r="QV441" s="31">
        <v>2</v>
      </c>
      <c r="QW441" s="31">
        <v>2</v>
      </c>
      <c r="QX441" s="31">
        <v>2</v>
      </c>
      <c r="QY441" s="31">
        <v>2</v>
      </c>
      <c r="QZ441" s="31">
        <v>2</v>
      </c>
      <c r="RA441" s="31">
        <v>2</v>
      </c>
      <c r="RB441" s="31">
        <v>2</v>
      </c>
      <c r="RC441" s="31">
        <v>2</v>
      </c>
      <c r="RD441" s="31">
        <v>2</v>
      </c>
      <c r="RE441" s="31">
        <v>2</v>
      </c>
      <c r="RF441" s="31">
        <v>2</v>
      </c>
      <c r="RG441" s="31">
        <v>2</v>
      </c>
      <c r="RH441" s="31">
        <v>2</v>
      </c>
      <c r="RI441" s="31">
        <v>2</v>
      </c>
      <c r="RJ441" s="31">
        <v>2</v>
      </c>
      <c r="RK441" s="31">
        <v>2</v>
      </c>
      <c r="RL441" s="31">
        <v>2</v>
      </c>
      <c r="RM441" s="31">
        <v>2</v>
      </c>
      <c r="RN441" s="31">
        <v>2</v>
      </c>
      <c r="RO441" s="31">
        <v>2</v>
      </c>
      <c r="RP441" s="31">
        <v>2</v>
      </c>
      <c r="RQ441" s="31">
        <v>2</v>
      </c>
      <c r="RR441" s="31">
        <v>2</v>
      </c>
      <c r="RS441" s="31">
        <v>2</v>
      </c>
      <c r="RT441" s="31" t="s">
        <v>3232</v>
      </c>
      <c r="RU441" s="31" t="s">
        <v>3232</v>
      </c>
      <c r="RV441" s="31" t="s">
        <v>3232</v>
      </c>
      <c r="RW441" s="31" t="s">
        <v>3232</v>
      </c>
      <c r="RX441" s="31">
        <v>5</v>
      </c>
      <c r="RY441" s="31">
        <v>2</v>
      </c>
      <c r="RZ441" s="31">
        <v>2</v>
      </c>
      <c r="SA441" s="31">
        <v>2</v>
      </c>
      <c r="SB441" s="31">
        <v>2</v>
      </c>
      <c r="SC441" s="31">
        <v>2</v>
      </c>
      <c r="SD441" s="31">
        <v>5</v>
      </c>
      <c r="SE441" s="31">
        <v>2</v>
      </c>
      <c r="SF441" s="31">
        <v>2</v>
      </c>
      <c r="SG441" s="31">
        <v>2</v>
      </c>
      <c r="SH441" s="31">
        <v>2</v>
      </c>
      <c r="SI441" s="31">
        <v>2</v>
      </c>
      <c r="SJ441" s="31">
        <v>2</v>
      </c>
      <c r="SK441" s="31">
        <v>2</v>
      </c>
      <c r="SL441" s="31">
        <v>2</v>
      </c>
      <c r="SM441" s="31" t="s">
        <v>1430</v>
      </c>
      <c r="SO441" s="31">
        <v>2</v>
      </c>
      <c r="SP441" s="31">
        <v>2</v>
      </c>
      <c r="SQ441" s="31">
        <v>2</v>
      </c>
      <c r="SR441" s="31">
        <v>2</v>
      </c>
      <c r="SS441" s="31">
        <v>2</v>
      </c>
      <c r="ST441" s="31">
        <v>2</v>
      </c>
      <c r="SU441" s="31">
        <v>2</v>
      </c>
      <c r="SV441" s="31">
        <v>2</v>
      </c>
      <c r="SW441" s="31" t="s">
        <v>1430</v>
      </c>
      <c r="SX441" s="31">
        <v>1</v>
      </c>
      <c r="SZ441" s="31">
        <v>2</v>
      </c>
      <c r="TA441" s="31">
        <v>2</v>
      </c>
      <c r="TB441" s="31">
        <v>2</v>
      </c>
      <c r="TC441" s="31">
        <v>1</v>
      </c>
      <c r="TD441" s="31">
        <v>1</v>
      </c>
      <c r="TE441" s="31">
        <v>1</v>
      </c>
      <c r="TF441" s="31">
        <v>2</v>
      </c>
      <c r="TG441" s="31">
        <v>1</v>
      </c>
      <c r="TH441" s="31" t="s">
        <v>1430</v>
      </c>
      <c r="TJ441" s="31" t="s">
        <v>2917</v>
      </c>
      <c r="TK441" s="31" t="s">
        <v>1430</v>
      </c>
      <c r="TQ441" s="31">
        <v>1</v>
      </c>
      <c r="TS441" s="31">
        <v>2</v>
      </c>
      <c r="TT441" s="31">
        <v>2</v>
      </c>
      <c r="TU441" s="31">
        <v>2</v>
      </c>
      <c r="TV441" s="31">
        <v>2</v>
      </c>
      <c r="TW441" s="31">
        <v>2</v>
      </c>
      <c r="TX441" s="31">
        <v>2</v>
      </c>
      <c r="TY441" s="31">
        <v>2</v>
      </c>
      <c r="TZ441" s="31">
        <v>2</v>
      </c>
      <c r="UA441" s="31">
        <v>1</v>
      </c>
    </row>
    <row r="442" spans="1:547" s="31" customFormat="1" ht="13.5" customHeight="1">
      <c r="A442" s="31">
        <f t="shared" si="6"/>
        <v>440</v>
      </c>
      <c r="B442" s="31">
        <v>441</v>
      </c>
      <c r="C442" s="31">
        <v>37</v>
      </c>
      <c r="D442" s="31" t="s">
        <v>3124</v>
      </c>
      <c r="E442" s="31" t="s">
        <v>3233</v>
      </c>
      <c r="F442" s="31">
        <v>3</v>
      </c>
      <c r="G442" s="31" t="s">
        <v>3234</v>
      </c>
      <c r="H442" s="31">
        <v>42432</v>
      </c>
      <c r="I442" s="31">
        <v>28889</v>
      </c>
      <c r="J442" s="31">
        <v>2</v>
      </c>
      <c r="K442" s="31">
        <v>1</v>
      </c>
      <c r="L442" s="31">
        <v>3</v>
      </c>
      <c r="M442" s="31">
        <v>2</v>
      </c>
      <c r="N442" s="31">
        <v>3</v>
      </c>
      <c r="O442" s="31">
        <v>2</v>
      </c>
      <c r="P442" s="31">
        <v>3</v>
      </c>
      <c r="Q442" s="31">
        <v>2</v>
      </c>
      <c r="R442" s="31">
        <v>41334</v>
      </c>
      <c r="S442" s="31">
        <v>41913</v>
      </c>
      <c r="T442" s="31">
        <v>42125</v>
      </c>
      <c r="V442" s="31">
        <v>42541</v>
      </c>
      <c r="W442" s="31">
        <v>2</v>
      </c>
      <c r="X442" s="31">
        <v>1</v>
      </c>
      <c r="Y442" s="31">
        <v>2</v>
      </c>
      <c r="Z442" s="31">
        <v>2</v>
      </c>
      <c r="AA442" s="31">
        <v>2</v>
      </c>
      <c r="AB442" s="31">
        <v>2</v>
      </c>
      <c r="AC442" s="31">
        <v>2</v>
      </c>
      <c r="AD442" s="31">
        <v>2</v>
      </c>
      <c r="AE442" s="31">
        <v>1</v>
      </c>
      <c r="AH442" s="31">
        <v>2</v>
      </c>
      <c r="AI442" s="31">
        <v>3</v>
      </c>
      <c r="AJ442" s="31">
        <v>2</v>
      </c>
      <c r="AK442" s="31">
        <v>4</v>
      </c>
      <c r="AL442" s="31">
        <v>2</v>
      </c>
      <c r="AM442" s="31">
        <v>1</v>
      </c>
      <c r="AN442" s="31">
        <v>2</v>
      </c>
      <c r="AO442" s="31">
        <v>2</v>
      </c>
      <c r="AP442" s="31">
        <v>2</v>
      </c>
      <c r="AQ442" s="31">
        <v>1</v>
      </c>
      <c r="AR442" s="31">
        <v>1</v>
      </c>
      <c r="AS442" s="31">
        <v>2</v>
      </c>
      <c r="AT442" s="31">
        <v>2</v>
      </c>
      <c r="AU442" s="31">
        <v>2</v>
      </c>
      <c r="AV442" s="31">
        <v>1</v>
      </c>
      <c r="AW442" s="31">
        <v>2</v>
      </c>
      <c r="AX442" s="31">
        <v>2</v>
      </c>
      <c r="AY442" s="31">
        <v>2</v>
      </c>
      <c r="AZ442" s="31">
        <v>1</v>
      </c>
      <c r="BA442" s="31">
        <v>1</v>
      </c>
      <c r="BB442" s="31">
        <v>2</v>
      </c>
      <c r="BC442" s="31">
        <v>1</v>
      </c>
      <c r="BD442" s="31">
        <v>1</v>
      </c>
      <c r="BE442" s="31">
        <v>2</v>
      </c>
      <c r="BF442" s="31">
        <v>1</v>
      </c>
      <c r="BG442" s="31">
        <v>1</v>
      </c>
      <c r="BH442" s="31">
        <v>1</v>
      </c>
      <c r="BI442" s="31">
        <v>2</v>
      </c>
      <c r="BJ442" s="31">
        <v>1</v>
      </c>
      <c r="BK442" s="31">
        <v>1</v>
      </c>
      <c r="BL442" s="31">
        <v>2</v>
      </c>
      <c r="BM442" s="31">
        <v>2</v>
      </c>
      <c r="BN442" s="31">
        <v>2</v>
      </c>
      <c r="BO442" s="31">
        <v>2</v>
      </c>
      <c r="BP442" s="31">
        <v>1</v>
      </c>
      <c r="BQ442" s="31">
        <v>3</v>
      </c>
      <c r="BT442" s="31">
        <v>2</v>
      </c>
      <c r="BU442" s="31">
        <v>2</v>
      </c>
      <c r="BV442" s="31">
        <v>2</v>
      </c>
      <c r="BW442" s="31">
        <v>2</v>
      </c>
      <c r="BX442" s="31">
        <v>2</v>
      </c>
      <c r="BY442" s="31">
        <v>1</v>
      </c>
      <c r="BZ442" s="31">
        <v>2</v>
      </c>
      <c r="CA442" s="31">
        <v>2</v>
      </c>
      <c r="CB442" s="31">
        <v>2</v>
      </c>
      <c r="CC442" s="31">
        <v>2</v>
      </c>
      <c r="CD442" s="31">
        <v>1</v>
      </c>
      <c r="CH442" s="31">
        <v>1</v>
      </c>
      <c r="CM442" s="31">
        <v>1</v>
      </c>
      <c r="CN442" s="31">
        <v>19</v>
      </c>
      <c r="CO442" s="31">
        <v>14</v>
      </c>
      <c r="DA442" s="31">
        <v>1</v>
      </c>
      <c r="DB442" s="31">
        <v>4</v>
      </c>
      <c r="DC442" s="31">
        <v>24</v>
      </c>
      <c r="DD442" s="31">
        <v>2</v>
      </c>
      <c r="DE442" s="31">
        <v>8</v>
      </c>
      <c r="DF442" s="31">
        <v>3</v>
      </c>
      <c r="DG442" s="31">
        <v>3</v>
      </c>
      <c r="DH442" s="31">
        <v>3</v>
      </c>
      <c r="DI442" s="31">
        <v>3</v>
      </c>
      <c r="DJ442" s="31">
        <v>3</v>
      </c>
      <c r="DK442" s="31">
        <v>3</v>
      </c>
      <c r="DL442" s="31">
        <v>4</v>
      </c>
      <c r="DM442" s="31">
        <v>3</v>
      </c>
      <c r="DN442" s="31">
        <v>3</v>
      </c>
      <c r="DO442" s="31">
        <v>4</v>
      </c>
      <c r="DP442" s="31">
        <v>4</v>
      </c>
      <c r="DQ442" s="31">
        <v>4</v>
      </c>
      <c r="DR442" s="31">
        <v>40</v>
      </c>
      <c r="DS442" s="31">
        <v>0.22176684881602901</v>
      </c>
      <c r="DT442" s="31">
        <v>217</v>
      </c>
      <c r="DV442" s="31">
        <v>190</v>
      </c>
      <c r="DW442" s="31" t="s">
        <v>2136</v>
      </c>
      <c r="EV442" s="31">
        <v>2</v>
      </c>
      <c r="EW442" s="31">
        <v>2</v>
      </c>
      <c r="EX442" s="31">
        <v>2</v>
      </c>
      <c r="FK442" s="31">
        <v>1</v>
      </c>
      <c r="FL442" s="31">
        <v>2</v>
      </c>
      <c r="FM442" s="31">
        <v>2</v>
      </c>
      <c r="FN442" s="31">
        <v>2</v>
      </c>
      <c r="FO442" s="31">
        <v>2</v>
      </c>
      <c r="FP442" s="31">
        <v>2</v>
      </c>
      <c r="FQ442" s="31">
        <v>2</v>
      </c>
      <c r="FR442" s="31">
        <v>2</v>
      </c>
      <c r="FS442" s="31">
        <v>4</v>
      </c>
      <c r="FT442" s="31">
        <v>2</v>
      </c>
      <c r="FU442" s="31">
        <v>2</v>
      </c>
      <c r="FV442" s="31">
        <v>2</v>
      </c>
      <c r="FW442" s="31">
        <v>1</v>
      </c>
      <c r="FX442" s="31">
        <v>1</v>
      </c>
      <c r="FY442" s="31">
        <v>2</v>
      </c>
      <c r="GA442" s="31">
        <v>2</v>
      </c>
      <c r="GB442" s="31">
        <v>2</v>
      </c>
      <c r="GC442" s="31">
        <v>2</v>
      </c>
      <c r="GE442" s="31">
        <v>2</v>
      </c>
      <c r="GH442" s="31">
        <v>2</v>
      </c>
      <c r="GJ442" s="31">
        <v>2</v>
      </c>
      <c r="GL442" s="31">
        <v>1</v>
      </c>
      <c r="GM442" s="31">
        <v>42186</v>
      </c>
      <c r="GO442" s="31">
        <v>2</v>
      </c>
      <c r="GQ442" s="31">
        <v>2</v>
      </c>
      <c r="GS442" s="31">
        <v>2</v>
      </c>
      <c r="GU442" s="31">
        <v>2</v>
      </c>
      <c r="GW442" s="31">
        <v>2</v>
      </c>
      <c r="HM442" s="31">
        <v>2</v>
      </c>
      <c r="HP442" s="31">
        <v>2</v>
      </c>
      <c r="HQ442" s="31">
        <v>2</v>
      </c>
      <c r="HR442" s="31">
        <v>2</v>
      </c>
      <c r="HS442" s="31">
        <v>2</v>
      </c>
      <c r="HT442" s="31">
        <v>2</v>
      </c>
      <c r="HU442" s="31">
        <v>2</v>
      </c>
      <c r="HV442" s="31">
        <v>2</v>
      </c>
      <c r="HZ442" s="31">
        <v>2</v>
      </c>
      <c r="IA442" s="31">
        <v>2</v>
      </c>
      <c r="IB442" s="31">
        <v>2</v>
      </c>
      <c r="IC442" s="31">
        <v>2</v>
      </c>
      <c r="ID442" s="31">
        <v>2</v>
      </c>
      <c r="IE442" s="31">
        <v>2</v>
      </c>
      <c r="IF442" s="31">
        <v>2</v>
      </c>
      <c r="IJ442" s="31">
        <v>2</v>
      </c>
      <c r="IK442" s="31">
        <v>2</v>
      </c>
      <c r="IL442" s="31">
        <v>2</v>
      </c>
      <c r="IM442" s="31">
        <v>2</v>
      </c>
      <c r="IN442" s="31">
        <v>2</v>
      </c>
      <c r="IO442" s="31">
        <v>2</v>
      </c>
      <c r="IP442" s="31">
        <v>2</v>
      </c>
      <c r="IQ442" s="31" t="s">
        <v>3235</v>
      </c>
      <c r="IR442" s="31" t="s">
        <v>3182</v>
      </c>
      <c r="IT442" s="31">
        <v>2</v>
      </c>
      <c r="IU442" s="31">
        <v>2</v>
      </c>
      <c r="IV442" s="31">
        <v>2</v>
      </c>
      <c r="IW442" s="31">
        <v>2</v>
      </c>
      <c r="IX442" s="31">
        <v>2</v>
      </c>
      <c r="IY442" s="31">
        <v>2</v>
      </c>
      <c r="IZ442" s="31">
        <v>2</v>
      </c>
      <c r="JD442" s="31">
        <v>2</v>
      </c>
      <c r="JE442" s="31">
        <v>2</v>
      </c>
      <c r="JF442" s="31">
        <v>2</v>
      </c>
      <c r="JG442" s="31">
        <v>2</v>
      </c>
      <c r="JH442" s="31">
        <v>2</v>
      </c>
      <c r="JI442" s="31">
        <v>2</v>
      </c>
      <c r="JJ442" s="31">
        <v>2</v>
      </c>
      <c r="JN442" s="31" t="s">
        <v>1652</v>
      </c>
      <c r="JQ442" s="31" t="s">
        <v>3236</v>
      </c>
      <c r="JZ442" s="31">
        <v>2</v>
      </c>
      <c r="KA442" s="31" t="s">
        <v>1652</v>
      </c>
      <c r="KB442" s="31">
        <v>55</v>
      </c>
      <c r="KC442" s="31">
        <v>2</v>
      </c>
      <c r="KD442" s="31" t="s">
        <v>3236</v>
      </c>
      <c r="KE442" s="31">
        <v>57</v>
      </c>
      <c r="LA442" s="31" t="s">
        <v>375</v>
      </c>
      <c r="LC442" s="31">
        <v>2</v>
      </c>
      <c r="LE442" s="31" t="s">
        <v>359</v>
      </c>
      <c r="LF442" s="31">
        <v>2</v>
      </c>
      <c r="LG442" s="31">
        <v>2</v>
      </c>
      <c r="LH442" s="31">
        <v>1</v>
      </c>
      <c r="LI442" s="31">
        <v>2</v>
      </c>
      <c r="LK442" s="31">
        <v>2</v>
      </c>
      <c r="LM442" s="31">
        <v>2</v>
      </c>
      <c r="LO442" s="31">
        <v>2</v>
      </c>
      <c r="LQ442" s="31">
        <v>2</v>
      </c>
      <c r="LS442" s="31">
        <v>2</v>
      </c>
      <c r="LU442" s="31">
        <v>2</v>
      </c>
      <c r="LW442" s="31">
        <v>2</v>
      </c>
      <c r="LY442" s="31">
        <v>2</v>
      </c>
      <c r="MA442" s="31">
        <v>2</v>
      </c>
      <c r="MC442" s="31">
        <v>2</v>
      </c>
      <c r="ME442" s="31">
        <v>2</v>
      </c>
      <c r="MG442" s="31">
        <v>2</v>
      </c>
      <c r="MI442" s="31">
        <v>2</v>
      </c>
      <c r="MK442" s="31">
        <v>2</v>
      </c>
      <c r="MM442" s="31">
        <v>2</v>
      </c>
      <c r="MO442" s="31">
        <v>2</v>
      </c>
      <c r="MQ442" s="31">
        <v>2</v>
      </c>
      <c r="MS442" s="31">
        <v>2</v>
      </c>
      <c r="MU442" s="31">
        <v>2</v>
      </c>
      <c r="MW442" s="31">
        <v>2</v>
      </c>
      <c r="MY442" s="31" t="s">
        <v>356</v>
      </c>
      <c r="NC442" s="31">
        <v>2</v>
      </c>
      <c r="NE442" s="31">
        <v>2</v>
      </c>
      <c r="NG442" s="31">
        <v>2</v>
      </c>
      <c r="NI442" s="31">
        <v>2</v>
      </c>
      <c r="NK442" s="31">
        <v>2</v>
      </c>
      <c r="NM442" s="31">
        <v>2</v>
      </c>
      <c r="NO442" s="31">
        <v>2</v>
      </c>
      <c r="NQ442" s="31">
        <v>2</v>
      </c>
      <c r="NS442" s="31">
        <v>2</v>
      </c>
      <c r="NU442" s="31">
        <v>2</v>
      </c>
      <c r="NW442" s="31">
        <v>2</v>
      </c>
      <c r="NY442" s="31">
        <v>2</v>
      </c>
      <c r="OA442" s="31">
        <v>2</v>
      </c>
      <c r="OC442" s="31">
        <v>2</v>
      </c>
      <c r="OE442" s="31">
        <v>2</v>
      </c>
      <c r="OG442" s="31">
        <v>2</v>
      </c>
      <c r="OI442" s="31">
        <v>2</v>
      </c>
      <c r="OK442" s="31">
        <v>2</v>
      </c>
      <c r="OM442" s="31">
        <v>2</v>
      </c>
      <c r="OO442" s="31">
        <v>2</v>
      </c>
      <c r="OQ442" s="31" t="s">
        <v>355</v>
      </c>
      <c r="OS442" s="31">
        <v>2</v>
      </c>
      <c r="OU442" s="31">
        <v>2</v>
      </c>
      <c r="OW442" s="31">
        <v>2</v>
      </c>
      <c r="OY442" s="31">
        <v>2</v>
      </c>
      <c r="PA442" s="31">
        <v>2</v>
      </c>
      <c r="PC442" s="31">
        <v>2</v>
      </c>
      <c r="PE442" s="31">
        <v>2</v>
      </c>
      <c r="PG442" s="31">
        <v>2</v>
      </c>
      <c r="PI442" s="31">
        <v>2</v>
      </c>
      <c r="PK442" s="31">
        <v>2</v>
      </c>
      <c r="PM442" s="31">
        <v>2</v>
      </c>
      <c r="PO442" s="31">
        <v>2</v>
      </c>
      <c r="PQ442" s="31">
        <v>2</v>
      </c>
      <c r="PS442" s="31">
        <v>2</v>
      </c>
      <c r="PU442" s="31">
        <v>2</v>
      </c>
      <c r="PW442" s="31">
        <v>2</v>
      </c>
      <c r="PY442" s="31">
        <v>2</v>
      </c>
      <c r="QA442" s="31">
        <v>2</v>
      </c>
      <c r="QC442" s="31">
        <v>2</v>
      </c>
      <c r="QE442" s="31">
        <v>2</v>
      </c>
      <c r="QG442" s="31">
        <v>2</v>
      </c>
      <c r="QI442" s="31" t="s">
        <v>355</v>
      </c>
      <c r="QK442" s="31">
        <v>1</v>
      </c>
      <c r="QL442" s="31">
        <v>2</v>
      </c>
      <c r="QM442" s="31">
        <v>2</v>
      </c>
      <c r="QN442" s="31">
        <v>2</v>
      </c>
      <c r="QO442" s="31">
        <v>2</v>
      </c>
      <c r="QP442" s="31">
        <v>2</v>
      </c>
      <c r="QQ442" s="31">
        <v>2</v>
      </c>
      <c r="QR442" s="31">
        <v>2</v>
      </c>
      <c r="QS442" s="31">
        <v>2</v>
      </c>
      <c r="QT442" s="31">
        <v>2</v>
      </c>
      <c r="QU442" s="31">
        <v>2</v>
      </c>
      <c r="QV442" s="31">
        <v>2</v>
      </c>
      <c r="QW442" s="31">
        <v>2</v>
      </c>
      <c r="QX442" s="31">
        <v>2</v>
      </c>
      <c r="QY442" s="31">
        <v>2</v>
      </c>
      <c r="QZ442" s="31">
        <v>2</v>
      </c>
      <c r="RA442" s="31">
        <v>2</v>
      </c>
      <c r="RB442" s="31">
        <v>2</v>
      </c>
      <c r="RC442" s="31">
        <v>2</v>
      </c>
      <c r="RD442" s="31">
        <v>2</v>
      </c>
      <c r="RE442" s="31">
        <v>2</v>
      </c>
      <c r="RF442" s="31">
        <v>2</v>
      </c>
      <c r="RG442" s="31">
        <v>2</v>
      </c>
      <c r="RH442" s="31">
        <v>2</v>
      </c>
      <c r="RI442" s="31">
        <v>2</v>
      </c>
      <c r="RJ442" s="31">
        <v>2</v>
      </c>
      <c r="RK442" s="31">
        <v>2</v>
      </c>
      <c r="RL442" s="31">
        <v>2</v>
      </c>
      <c r="RM442" s="31">
        <v>2</v>
      </c>
      <c r="RN442" s="31">
        <v>2</v>
      </c>
      <c r="RO442" s="31">
        <v>2</v>
      </c>
      <c r="RP442" s="31">
        <v>2</v>
      </c>
      <c r="RQ442" s="31">
        <v>2</v>
      </c>
      <c r="RR442" s="31">
        <v>1</v>
      </c>
      <c r="RS442" s="31">
        <v>1</v>
      </c>
      <c r="RT442" s="31" t="s">
        <v>3237</v>
      </c>
      <c r="RU442" s="31" t="s">
        <v>3238</v>
      </c>
      <c r="RX442" s="31">
        <v>1</v>
      </c>
      <c r="RY442" s="31">
        <v>1</v>
      </c>
      <c r="RZ442" s="31">
        <v>2</v>
      </c>
      <c r="SA442" s="31">
        <v>1</v>
      </c>
      <c r="SB442" s="31">
        <v>2</v>
      </c>
      <c r="SC442" s="31">
        <v>2</v>
      </c>
      <c r="SD442" s="31">
        <v>1</v>
      </c>
      <c r="SE442" s="31">
        <v>1</v>
      </c>
      <c r="SF442" s="31">
        <v>2</v>
      </c>
      <c r="SG442" s="31">
        <v>1</v>
      </c>
      <c r="SH442" s="31">
        <v>2</v>
      </c>
      <c r="SI442" s="31">
        <v>2</v>
      </c>
      <c r="SJ442" s="31">
        <v>2</v>
      </c>
      <c r="SK442" s="31">
        <v>2</v>
      </c>
      <c r="SL442" s="31">
        <v>2</v>
      </c>
      <c r="SM442" s="31" t="s">
        <v>3239</v>
      </c>
      <c r="SO442" s="31">
        <v>2</v>
      </c>
      <c r="SP442" s="31">
        <v>2</v>
      </c>
      <c r="SQ442" s="31">
        <v>2</v>
      </c>
      <c r="SR442" s="31">
        <v>2</v>
      </c>
      <c r="SS442" s="31">
        <v>2</v>
      </c>
      <c r="ST442" s="31">
        <v>2</v>
      </c>
      <c r="SU442" s="31">
        <v>2</v>
      </c>
      <c r="SV442" s="31">
        <v>2</v>
      </c>
      <c r="SW442" s="31" t="s">
        <v>1430</v>
      </c>
      <c r="SX442" s="31">
        <v>3</v>
      </c>
      <c r="SZ442" s="31">
        <v>2</v>
      </c>
      <c r="TA442" s="31">
        <v>2</v>
      </c>
      <c r="TB442" s="31">
        <v>2</v>
      </c>
      <c r="TC442" s="31">
        <v>1</v>
      </c>
      <c r="TD442" s="31">
        <v>1</v>
      </c>
      <c r="TE442" s="31">
        <v>2</v>
      </c>
      <c r="TF442" s="31">
        <v>2</v>
      </c>
      <c r="TG442" s="31">
        <v>1</v>
      </c>
      <c r="TH442" s="31" t="s">
        <v>1430</v>
      </c>
      <c r="TJ442" s="31" t="s">
        <v>3240</v>
      </c>
      <c r="TK442" s="31" t="s">
        <v>2917</v>
      </c>
      <c r="TQ442" s="31">
        <v>7</v>
      </c>
      <c r="TS442" s="31">
        <v>2</v>
      </c>
      <c r="TT442" s="31">
        <v>2</v>
      </c>
      <c r="TU442" s="31">
        <v>2</v>
      </c>
      <c r="TV442" s="31">
        <v>1</v>
      </c>
      <c r="TW442" s="31">
        <v>1</v>
      </c>
      <c r="TX442" s="31">
        <v>2</v>
      </c>
      <c r="TY442" s="31">
        <v>2</v>
      </c>
      <c r="TZ442" s="31">
        <v>1</v>
      </c>
      <c r="UA442" s="31">
        <v>1</v>
      </c>
    </row>
    <row r="443" spans="1:547" s="31" customFormat="1" ht="13.5" customHeight="1">
      <c r="A443" s="31">
        <f t="shared" si="6"/>
        <v>441</v>
      </c>
      <c r="B443" s="31">
        <v>442</v>
      </c>
      <c r="C443" s="31">
        <v>38</v>
      </c>
      <c r="D443" s="31" t="s">
        <v>3124</v>
      </c>
      <c r="E443" s="31" t="s">
        <v>3241</v>
      </c>
      <c r="H443" s="31">
        <v>42444</v>
      </c>
      <c r="I443" s="31">
        <v>18087</v>
      </c>
      <c r="J443" s="31">
        <v>2</v>
      </c>
      <c r="K443" s="31">
        <v>1</v>
      </c>
      <c r="L443" s="31">
        <v>2</v>
      </c>
      <c r="M443" s="31">
        <v>2</v>
      </c>
      <c r="N443" s="31">
        <v>5</v>
      </c>
      <c r="O443" s="31">
        <v>2</v>
      </c>
      <c r="P443" s="31">
        <v>5</v>
      </c>
      <c r="Q443" s="31">
        <v>2</v>
      </c>
      <c r="R443" s="31">
        <v>40452</v>
      </c>
      <c r="S443" s="31">
        <v>40452</v>
      </c>
      <c r="T443" s="31">
        <v>40969</v>
      </c>
      <c r="W443" s="31">
        <v>1</v>
      </c>
      <c r="X443" s="31">
        <v>2</v>
      </c>
      <c r="Y443" s="31">
        <v>2</v>
      </c>
      <c r="Z443" s="31">
        <v>2</v>
      </c>
      <c r="AA443" s="31">
        <v>2</v>
      </c>
      <c r="AB443" s="31">
        <v>2</v>
      </c>
      <c r="AC443" s="31">
        <v>2</v>
      </c>
      <c r="AD443" s="31">
        <v>2</v>
      </c>
      <c r="AE443" s="31">
        <v>2</v>
      </c>
      <c r="AF443" s="31">
        <v>2</v>
      </c>
      <c r="AG443" s="31">
        <v>2</v>
      </c>
      <c r="AH443" s="31">
        <v>1</v>
      </c>
      <c r="AI443" s="31">
        <v>6</v>
      </c>
      <c r="AJ443" s="31">
        <v>2</v>
      </c>
      <c r="AK443" s="31">
        <v>4</v>
      </c>
      <c r="AL443" s="31">
        <v>2</v>
      </c>
      <c r="AM443" s="31">
        <v>1</v>
      </c>
      <c r="AN443" s="31">
        <v>2</v>
      </c>
      <c r="AO443" s="31">
        <v>2</v>
      </c>
      <c r="AP443" s="31">
        <v>2</v>
      </c>
      <c r="AQ443" s="31">
        <v>1</v>
      </c>
      <c r="AR443" s="31">
        <v>2</v>
      </c>
      <c r="AS443" s="31">
        <v>2</v>
      </c>
      <c r="AT443" s="31">
        <v>2</v>
      </c>
      <c r="AU443" s="31">
        <v>2</v>
      </c>
      <c r="AV443" s="31">
        <v>1</v>
      </c>
      <c r="AW443" s="31">
        <v>1</v>
      </c>
      <c r="AX443" s="31">
        <v>2</v>
      </c>
      <c r="AY443" s="31">
        <v>2</v>
      </c>
      <c r="AZ443" s="31">
        <v>1</v>
      </c>
      <c r="BA443" s="31">
        <v>1</v>
      </c>
      <c r="BB443" s="31">
        <v>2</v>
      </c>
      <c r="BC443" s="31">
        <v>1</v>
      </c>
      <c r="BD443" s="31">
        <v>2</v>
      </c>
      <c r="BE443" s="31">
        <v>2</v>
      </c>
      <c r="BF443" s="31">
        <v>2</v>
      </c>
      <c r="BG443" s="31">
        <v>1</v>
      </c>
      <c r="BH443" s="31">
        <v>1</v>
      </c>
      <c r="BI443" s="31">
        <v>2</v>
      </c>
      <c r="BJ443" s="31">
        <v>1</v>
      </c>
      <c r="BK443" s="31">
        <v>2</v>
      </c>
      <c r="BL443" s="31">
        <v>2</v>
      </c>
      <c r="BM443" s="31">
        <v>1</v>
      </c>
      <c r="BN443" s="31">
        <v>2</v>
      </c>
      <c r="BO443" s="31">
        <v>2</v>
      </c>
      <c r="BP443" s="31">
        <v>2</v>
      </c>
      <c r="BQ443" s="31">
        <v>4</v>
      </c>
      <c r="BT443" s="31">
        <v>2</v>
      </c>
      <c r="BU443" s="31">
        <v>2</v>
      </c>
      <c r="BV443" s="31">
        <v>2</v>
      </c>
      <c r="BW443" s="31">
        <v>2</v>
      </c>
      <c r="BX443" s="31">
        <v>2</v>
      </c>
      <c r="BY443" s="31">
        <v>1</v>
      </c>
      <c r="BZ443" s="31">
        <v>2</v>
      </c>
      <c r="CA443" s="31">
        <v>2</v>
      </c>
      <c r="CB443" s="31">
        <v>2</v>
      </c>
      <c r="CC443" s="31">
        <v>2</v>
      </c>
      <c r="CD443" s="31">
        <v>1</v>
      </c>
      <c r="CH443" s="31">
        <v>1</v>
      </c>
      <c r="CM443" s="31">
        <v>7</v>
      </c>
      <c r="CN443" s="31">
        <v>5</v>
      </c>
      <c r="CO443" s="31">
        <v>26</v>
      </c>
      <c r="DA443" s="31">
        <v>2</v>
      </c>
      <c r="DB443" s="31">
        <v>4</v>
      </c>
      <c r="DC443" s="31">
        <v>4</v>
      </c>
      <c r="DF443" s="31">
        <v>4</v>
      </c>
      <c r="DG443" s="31">
        <v>4</v>
      </c>
      <c r="DH443" s="31">
        <v>4</v>
      </c>
      <c r="DI443" s="31">
        <v>0</v>
      </c>
      <c r="DJ443" s="31">
        <v>1</v>
      </c>
      <c r="DK443" s="31">
        <v>3</v>
      </c>
      <c r="DL443" s="31">
        <v>3</v>
      </c>
      <c r="DM443" s="31">
        <v>3</v>
      </c>
      <c r="DN443" s="31">
        <v>2</v>
      </c>
      <c r="DO443" s="31">
        <v>3</v>
      </c>
      <c r="DP443" s="31">
        <v>4</v>
      </c>
      <c r="DQ443" s="31">
        <v>4</v>
      </c>
      <c r="DR443" s="31">
        <v>35</v>
      </c>
      <c r="DS443" s="31">
        <v>0.198638303212851</v>
      </c>
      <c r="FD443" s="31">
        <v>56</v>
      </c>
      <c r="FH443" s="31">
        <v>56</v>
      </c>
      <c r="FK443" s="31">
        <v>2</v>
      </c>
      <c r="FL443" s="31">
        <v>2</v>
      </c>
      <c r="FM443" s="31">
        <v>2</v>
      </c>
      <c r="FN443" s="31">
        <v>2</v>
      </c>
      <c r="FO443" s="31">
        <v>2</v>
      </c>
      <c r="FP443" s="31">
        <v>2</v>
      </c>
      <c r="FQ443" s="31">
        <v>2</v>
      </c>
      <c r="FR443" s="31">
        <v>2</v>
      </c>
      <c r="FS443" s="31">
        <v>4</v>
      </c>
      <c r="FT443" s="31">
        <v>2</v>
      </c>
      <c r="FU443" s="31">
        <v>2</v>
      </c>
      <c r="FV443" s="31">
        <v>2</v>
      </c>
      <c r="FW443" s="31">
        <v>11</v>
      </c>
      <c r="FX443" s="31">
        <v>1</v>
      </c>
      <c r="FY443" s="31">
        <v>2</v>
      </c>
      <c r="GA443" s="31">
        <v>2</v>
      </c>
      <c r="GB443" s="31">
        <v>2</v>
      </c>
      <c r="GC443" s="31">
        <v>2</v>
      </c>
      <c r="GD443" s="31">
        <v>1964</v>
      </c>
      <c r="GE443" s="31">
        <v>1</v>
      </c>
      <c r="GF443" s="31">
        <v>1981</v>
      </c>
      <c r="GH443" s="31">
        <v>1</v>
      </c>
      <c r="GJ443" s="31">
        <v>2</v>
      </c>
      <c r="GL443" s="31">
        <v>1</v>
      </c>
      <c r="GM443" s="31">
        <v>40969</v>
      </c>
      <c r="GO443" s="31">
        <v>2</v>
      </c>
      <c r="GQ443" s="31">
        <v>2</v>
      </c>
      <c r="GS443" s="31">
        <v>2</v>
      </c>
      <c r="GU443" s="31">
        <v>2</v>
      </c>
      <c r="GW443" s="31">
        <v>2</v>
      </c>
      <c r="HM443" s="31">
        <v>2</v>
      </c>
      <c r="HP443" s="31">
        <v>2</v>
      </c>
      <c r="HQ443" s="31">
        <v>2</v>
      </c>
      <c r="HR443" s="31">
        <v>2</v>
      </c>
      <c r="HS443" s="31">
        <v>2</v>
      </c>
      <c r="HT443" s="31">
        <v>2</v>
      </c>
      <c r="HU443" s="31">
        <v>2</v>
      </c>
      <c r="HV443" s="31">
        <v>2</v>
      </c>
      <c r="HZ443" s="31">
        <v>2</v>
      </c>
      <c r="IA443" s="31">
        <v>2</v>
      </c>
      <c r="IB443" s="31">
        <v>2</v>
      </c>
      <c r="IC443" s="31">
        <v>2</v>
      </c>
      <c r="ID443" s="31">
        <v>2</v>
      </c>
      <c r="IE443" s="31">
        <v>2</v>
      </c>
      <c r="IF443" s="31">
        <v>2</v>
      </c>
      <c r="IJ443" s="31">
        <v>2</v>
      </c>
      <c r="IK443" s="31">
        <v>2</v>
      </c>
      <c r="IL443" s="31">
        <v>2</v>
      </c>
      <c r="IM443" s="31">
        <v>2</v>
      </c>
      <c r="IN443" s="31">
        <v>2</v>
      </c>
      <c r="IO443" s="31">
        <v>2</v>
      </c>
      <c r="IP443" s="31">
        <v>2</v>
      </c>
      <c r="IT443" s="31">
        <v>2</v>
      </c>
      <c r="IU443" s="31">
        <v>2</v>
      </c>
      <c r="IV443" s="31">
        <v>2</v>
      </c>
      <c r="IW443" s="31">
        <v>2</v>
      </c>
      <c r="IX443" s="31">
        <v>2</v>
      </c>
      <c r="IY443" s="31">
        <v>2</v>
      </c>
      <c r="IZ443" s="31">
        <v>2</v>
      </c>
      <c r="JD443" s="31">
        <v>2</v>
      </c>
      <c r="JE443" s="31">
        <v>2</v>
      </c>
      <c r="JF443" s="31">
        <v>2</v>
      </c>
      <c r="JG443" s="31">
        <v>2</v>
      </c>
      <c r="JH443" s="31">
        <v>2</v>
      </c>
      <c r="JI443" s="31">
        <v>2</v>
      </c>
      <c r="JJ443" s="31">
        <v>2</v>
      </c>
      <c r="JN443" s="31" t="s">
        <v>366</v>
      </c>
      <c r="JZ443" s="31">
        <v>2</v>
      </c>
      <c r="KB443" s="31">
        <v>80</v>
      </c>
      <c r="KC443" s="31">
        <v>2</v>
      </c>
      <c r="KE443" s="31">
        <v>80</v>
      </c>
      <c r="LA443" s="31" t="s">
        <v>1729</v>
      </c>
      <c r="LB443" s="31" t="s">
        <v>370</v>
      </c>
      <c r="LC443" s="31">
        <v>2</v>
      </c>
      <c r="LE443" s="31" t="s">
        <v>370</v>
      </c>
      <c r="LF443" s="31">
        <v>2</v>
      </c>
      <c r="LG443" s="31">
        <v>2</v>
      </c>
      <c r="LH443" s="31">
        <v>2</v>
      </c>
      <c r="LI443" s="31">
        <v>2</v>
      </c>
      <c r="LK443" s="31">
        <v>2</v>
      </c>
      <c r="LM443" s="31">
        <v>2</v>
      </c>
      <c r="LO443" s="31">
        <v>2</v>
      </c>
      <c r="LQ443" s="31">
        <v>2</v>
      </c>
      <c r="LS443" s="31">
        <v>2</v>
      </c>
      <c r="LU443" s="31">
        <v>2</v>
      </c>
      <c r="LW443" s="31">
        <v>2</v>
      </c>
      <c r="LY443" s="31">
        <v>2</v>
      </c>
      <c r="MA443" s="31">
        <v>2</v>
      </c>
      <c r="MC443" s="31">
        <v>2</v>
      </c>
      <c r="ME443" s="31">
        <v>2</v>
      </c>
      <c r="MG443" s="31">
        <v>2</v>
      </c>
      <c r="MI443" s="31">
        <v>2</v>
      </c>
      <c r="MK443" s="31">
        <v>2</v>
      </c>
      <c r="MM443" s="31">
        <v>2</v>
      </c>
      <c r="MO443" s="31">
        <v>2</v>
      </c>
      <c r="MQ443" s="31">
        <v>2</v>
      </c>
      <c r="MS443" s="31">
        <v>2</v>
      </c>
      <c r="MU443" s="31">
        <v>2</v>
      </c>
      <c r="MW443" s="31">
        <v>2</v>
      </c>
      <c r="MY443" s="31" t="s">
        <v>355</v>
      </c>
      <c r="NC443" s="31">
        <v>2</v>
      </c>
      <c r="NE443" s="31">
        <v>2</v>
      </c>
      <c r="NG443" s="31">
        <v>2</v>
      </c>
      <c r="NI443" s="31">
        <v>2</v>
      </c>
      <c r="NK443" s="31">
        <v>2</v>
      </c>
      <c r="NM443" s="31">
        <v>2</v>
      </c>
      <c r="NO443" s="31">
        <v>2</v>
      </c>
      <c r="NQ443" s="31">
        <v>2</v>
      </c>
      <c r="NS443" s="31">
        <v>2</v>
      </c>
      <c r="NU443" s="31">
        <v>2</v>
      </c>
      <c r="NW443" s="31">
        <v>2</v>
      </c>
      <c r="NY443" s="31">
        <v>2</v>
      </c>
      <c r="OA443" s="31">
        <v>2</v>
      </c>
      <c r="OC443" s="31">
        <v>2</v>
      </c>
      <c r="OE443" s="31">
        <v>2</v>
      </c>
      <c r="OG443" s="31">
        <v>2</v>
      </c>
      <c r="OI443" s="31">
        <v>2</v>
      </c>
      <c r="OK443" s="31">
        <v>2</v>
      </c>
      <c r="OM443" s="31">
        <v>2</v>
      </c>
      <c r="OO443" s="31">
        <v>2</v>
      </c>
      <c r="OQ443" s="31" t="s">
        <v>355</v>
      </c>
      <c r="OS443" s="31">
        <v>2</v>
      </c>
      <c r="OU443" s="31">
        <v>2</v>
      </c>
      <c r="OW443" s="31">
        <v>2</v>
      </c>
      <c r="OY443" s="31">
        <v>2</v>
      </c>
      <c r="PA443" s="31">
        <v>2</v>
      </c>
      <c r="PC443" s="31">
        <v>2</v>
      </c>
      <c r="PE443" s="31">
        <v>2</v>
      </c>
      <c r="PG443" s="31">
        <v>2</v>
      </c>
      <c r="PI443" s="31">
        <v>2</v>
      </c>
      <c r="PK443" s="31">
        <v>2</v>
      </c>
      <c r="PM443" s="31">
        <v>2</v>
      </c>
      <c r="PO443" s="31">
        <v>2</v>
      </c>
      <c r="PQ443" s="31">
        <v>2</v>
      </c>
      <c r="PS443" s="31">
        <v>2</v>
      </c>
      <c r="PU443" s="31">
        <v>2</v>
      </c>
      <c r="PW443" s="31">
        <v>2</v>
      </c>
      <c r="PY443" s="31">
        <v>2</v>
      </c>
      <c r="QA443" s="31">
        <v>2</v>
      </c>
      <c r="QC443" s="31">
        <v>2</v>
      </c>
      <c r="QE443" s="31">
        <v>2</v>
      </c>
      <c r="QG443" s="31">
        <v>2</v>
      </c>
      <c r="QI443" s="31" t="s">
        <v>355</v>
      </c>
      <c r="QK443" s="31">
        <v>1</v>
      </c>
      <c r="QL443" s="31">
        <v>2</v>
      </c>
      <c r="QM443" s="31">
        <v>2</v>
      </c>
      <c r="QN443" s="31">
        <v>2</v>
      </c>
      <c r="QO443" s="31">
        <v>2</v>
      </c>
      <c r="QP443" s="31">
        <v>2</v>
      </c>
      <c r="QQ443" s="31">
        <v>2</v>
      </c>
      <c r="QR443" s="31">
        <v>2</v>
      </c>
      <c r="QS443" s="31">
        <v>2</v>
      </c>
      <c r="QT443" s="31">
        <v>2</v>
      </c>
      <c r="QU443" s="31">
        <v>2</v>
      </c>
      <c r="QV443" s="31">
        <v>2</v>
      </c>
      <c r="QW443" s="31">
        <v>2</v>
      </c>
      <c r="QX443" s="31">
        <v>2</v>
      </c>
      <c r="QY443" s="31">
        <v>2</v>
      </c>
      <c r="QZ443" s="31">
        <v>2</v>
      </c>
      <c r="RA443" s="31">
        <v>2</v>
      </c>
      <c r="RB443" s="31">
        <v>2</v>
      </c>
      <c r="RC443" s="31">
        <v>2</v>
      </c>
      <c r="RD443" s="31">
        <v>2</v>
      </c>
      <c r="RE443" s="31">
        <v>2</v>
      </c>
      <c r="RF443" s="31">
        <v>2</v>
      </c>
      <c r="RG443" s="31">
        <v>2</v>
      </c>
      <c r="RH443" s="31">
        <v>2</v>
      </c>
      <c r="RI443" s="31">
        <v>2</v>
      </c>
      <c r="RJ443" s="31">
        <v>2</v>
      </c>
      <c r="RK443" s="31">
        <v>2</v>
      </c>
      <c r="RL443" s="31">
        <v>2</v>
      </c>
      <c r="RM443" s="31">
        <v>2</v>
      </c>
      <c r="RN443" s="31">
        <v>2</v>
      </c>
      <c r="RO443" s="31">
        <v>1</v>
      </c>
      <c r="RP443" s="31">
        <v>2</v>
      </c>
      <c r="RQ443" s="31">
        <v>2</v>
      </c>
      <c r="RR443" s="31">
        <v>2</v>
      </c>
      <c r="RS443" s="31">
        <v>2</v>
      </c>
      <c r="RT443" s="31" t="s">
        <v>3242</v>
      </c>
      <c r="RU443" s="31" t="s">
        <v>3242</v>
      </c>
      <c r="RV443" s="31" t="s">
        <v>3242</v>
      </c>
      <c r="RW443" s="31" t="s">
        <v>3242</v>
      </c>
      <c r="RX443" s="31">
        <v>5</v>
      </c>
      <c r="RY443" s="31">
        <v>2</v>
      </c>
      <c r="RZ443" s="31">
        <v>2</v>
      </c>
      <c r="SA443" s="31">
        <v>1</v>
      </c>
      <c r="SB443" s="31">
        <v>2</v>
      </c>
      <c r="SC443" s="31">
        <v>2</v>
      </c>
      <c r="SD443" s="31">
        <v>4</v>
      </c>
      <c r="SE443" s="31">
        <v>2</v>
      </c>
      <c r="SF443" s="31">
        <v>2</v>
      </c>
      <c r="SG443" s="31">
        <v>2</v>
      </c>
      <c r="SH443" s="31">
        <v>2</v>
      </c>
      <c r="SI443" s="31">
        <v>2</v>
      </c>
      <c r="SJ443" s="31">
        <v>2</v>
      </c>
      <c r="SK443" s="31">
        <v>2</v>
      </c>
      <c r="SL443" s="31">
        <v>2</v>
      </c>
      <c r="SM443" s="31" t="s">
        <v>1430</v>
      </c>
      <c r="SO443" s="31">
        <v>2</v>
      </c>
      <c r="SP443" s="31">
        <v>2</v>
      </c>
      <c r="SQ443" s="31">
        <v>2</v>
      </c>
      <c r="SR443" s="31">
        <v>2</v>
      </c>
      <c r="SS443" s="31">
        <v>2</v>
      </c>
      <c r="ST443" s="31">
        <v>2</v>
      </c>
      <c r="SU443" s="31">
        <v>2</v>
      </c>
      <c r="SV443" s="31">
        <v>1</v>
      </c>
      <c r="SW443" s="31" t="s">
        <v>1430</v>
      </c>
      <c r="SX443" s="31">
        <v>6</v>
      </c>
      <c r="SZ443" s="31">
        <v>2</v>
      </c>
      <c r="TA443" s="31">
        <v>2</v>
      </c>
      <c r="TB443" s="31">
        <v>2</v>
      </c>
      <c r="TC443" s="31">
        <v>2</v>
      </c>
      <c r="TD443" s="31">
        <v>2</v>
      </c>
      <c r="TE443" s="31">
        <v>2</v>
      </c>
      <c r="TF443" s="31">
        <v>2</v>
      </c>
      <c r="TG443" s="31">
        <v>1</v>
      </c>
      <c r="TH443" s="31" t="s">
        <v>1430</v>
      </c>
      <c r="TJ443" s="31" t="s">
        <v>3145</v>
      </c>
      <c r="TK443" s="31" t="s">
        <v>2917</v>
      </c>
      <c r="TQ443" s="31">
        <v>15</v>
      </c>
      <c r="TS443" s="31">
        <v>2</v>
      </c>
      <c r="TT443" s="31">
        <v>2</v>
      </c>
      <c r="TU443" s="31">
        <v>2</v>
      </c>
      <c r="TV443" s="31">
        <v>2</v>
      </c>
      <c r="TW443" s="31">
        <v>2</v>
      </c>
      <c r="TX443" s="31">
        <v>2</v>
      </c>
      <c r="TY443" s="31">
        <v>2</v>
      </c>
      <c r="TZ443" s="31">
        <v>1</v>
      </c>
      <c r="UA443" s="31">
        <v>1</v>
      </c>
    </row>
    <row r="444" spans="1:547" s="31" customFormat="1" ht="13.5" customHeight="1">
      <c r="A444" s="31">
        <f t="shared" si="6"/>
        <v>442</v>
      </c>
      <c r="B444" s="31">
        <v>443</v>
      </c>
      <c r="C444" s="31">
        <v>39</v>
      </c>
      <c r="D444" s="31" t="s">
        <v>3124</v>
      </c>
      <c r="E444" s="31" t="s">
        <v>3243</v>
      </c>
      <c r="H444" s="31">
        <v>42446</v>
      </c>
      <c r="I444" s="31">
        <v>21793</v>
      </c>
      <c r="J444" s="31">
        <v>2</v>
      </c>
      <c r="K444" s="31">
        <v>1</v>
      </c>
      <c r="L444" s="31">
        <v>1</v>
      </c>
      <c r="M444" s="31">
        <v>1</v>
      </c>
      <c r="N444" s="31">
        <v>1</v>
      </c>
      <c r="O444" s="31">
        <v>1</v>
      </c>
      <c r="P444" s="31">
        <v>1</v>
      </c>
      <c r="Q444" s="31">
        <v>1</v>
      </c>
      <c r="R444" s="31">
        <v>42095</v>
      </c>
      <c r="S444" s="31">
        <v>42125</v>
      </c>
      <c r="T444" s="31">
        <v>42248</v>
      </c>
      <c r="W444" s="31">
        <v>2</v>
      </c>
      <c r="X444" s="31">
        <v>1</v>
      </c>
      <c r="Y444" s="31">
        <v>2</v>
      </c>
      <c r="Z444" s="31">
        <v>2</v>
      </c>
      <c r="AA444" s="31">
        <v>2</v>
      </c>
      <c r="AB444" s="31">
        <v>2</v>
      </c>
      <c r="AC444" s="31">
        <v>2</v>
      </c>
      <c r="AD444" s="31">
        <v>3</v>
      </c>
      <c r="AE444" s="31">
        <v>1</v>
      </c>
      <c r="AH444" s="31">
        <v>2</v>
      </c>
      <c r="AI444" s="31">
        <v>6</v>
      </c>
      <c r="AJ444" s="31">
        <v>1</v>
      </c>
      <c r="AK444" s="31">
        <v>4</v>
      </c>
      <c r="AL444" s="31">
        <v>2</v>
      </c>
      <c r="AM444" s="31">
        <v>1</v>
      </c>
      <c r="AN444" s="31">
        <v>2</v>
      </c>
      <c r="AO444" s="31">
        <v>2</v>
      </c>
      <c r="AP444" s="31">
        <v>1</v>
      </c>
      <c r="AQ444" s="31">
        <v>1</v>
      </c>
      <c r="AR444" s="31">
        <v>1</v>
      </c>
      <c r="AS444" s="31">
        <v>2</v>
      </c>
      <c r="AT444" s="31">
        <v>2</v>
      </c>
      <c r="AU444" s="31">
        <v>2</v>
      </c>
      <c r="AV444" s="31">
        <v>1</v>
      </c>
      <c r="AW444" s="31">
        <v>1</v>
      </c>
      <c r="AX444" s="31">
        <v>2</v>
      </c>
      <c r="AY444" s="31">
        <v>2</v>
      </c>
      <c r="AZ444" s="31">
        <v>1</v>
      </c>
      <c r="BA444" s="31">
        <v>1</v>
      </c>
      <c r="BB444" s="31">
        <v>2</v>
      </c>
      <c r="BC444" s="31">
        <v>1</v>
      </c>
      <c r="BD444" s="31">
        <v>1</v>
      </c>
      <c r="BE444" s="31">
        <v>1</v>
      </c>
      <c r="BF444" s="31">
        <v>2</v>
      </c>
      <c r="BG444" s="31">
        <v>1</v>
      </c>
      <c r="BH444" s="31">
        <v>1</v>
      </c>
      <c r="BI444" s="31">
        <v>2</v>
      </c>
      <c r="BJ444" s="31">
        <v>1</v>
      </c>
      <c r="BK444" s="31">
        <v>1</v>
      </c>
      <c r="BL444" s="31">
        <v>2</v>
      </c>
      <c r="BM444" s="31">
        <v>2</v>
      </c>
      <c r="BN444" s="31">
        <v>2</v>
      </c>
      <c r="BO444" s="31">
        <v>2</v>
      </c>
      <c r="BP444" s="31">
        <v>2</v>
      </c>
      <c r="BQ444" s="31">
        <v>1</v>
      </c>
      <c r="BT444" s="31">
        <v>1</v>
      </c>
      <c r="BU444" s="31">
        <v>2</v>
      </c>
      <c r="BV444" s="31">
        <v>2</v>
      </c>
      <c r="BW444" s="31">
        <v>2</v>
      </c>
      <c r="BX444" s="31">
        <v>2</v>
      </c>
      <c r="BY444" s="31">
        <v>1</v>
      </c>
      <c r="BZ444" s="31">
        <v>2</v>
      </c>
      <c r="CA444" s="31">
        <v>2</v>
      </c>
      <c r="CB444" s="31">
        <v>2</v>
      </c>
      <c r="CC444" s="31">
        <v>2</v>
      </c>
      <c r="CD444" s="31">
        <v>1</v>
      </c>
      <c r="CH444" s="31">
        <v>1</v>
      </c>
      <c r="CM444" s="31">
        <v>1</v>
      </c>
      <c r="CN444" s="31">
        <v>11</v>
      </c>
      <c r="CO444" s="31">
        <v>16</v>
      </c>
      <c r="CP444" s="31">
        <v>22</v>
      </c>
      <c r="DA444" s="31">
        <v>1</v>
      </c>
      <c r="DB444" s="31">
        <v>2</v>
      </c>
      <c r="DC444" s="31">
        <v>4</v>
      </c>
      <c r="DD444" s="31">
        <v>4</v>
      </c>
      <c r="DE444" s="31">
        <v>3</v>
      </c>
      <c r="DF444" s="31">
        <v>2</v>
      </c>
      <c r="DG444" s="31">
        <v>3</v>
      </c>
      <c r="DH444" s="31">
        <v>3</v>
      </c>
      <c r="DI444" s="31">
        <v>3</v>
      </c>
      <c r="DJ444" s="31">
        <v>2</v>
      </c>
      <c r="DL444" s="31">
        <v>2</v>
      </c>
      <c r="DM444" s="31">
        <v>3</v>
      </c>
      <c r="DN444" s="31">
        <v>3</v>
      </c>
      <c r="DO444" s="31">
        <v>2</v>
      </c>
      <c r="DP444" s="31">
        <v>2</v>
      </c>
      <c r="DQ444" s="31">
        <v>4</v>
      </c>
      <c r="DR444" s="31">
        <v>29</v>
      </c>
      <c r="DS444" s="31">
        <v>1.6476139601139499</v>
      </c>
      <c r="DT444" s="31">
        <v>191</v>
      </c>
      <c r="DU444" s="31">
        <v>39</v>
      </c>
      <c r="DV444" s="31">
        <v>308</v>
      </c>
      <c r="DW444" s="31" t="s">
        <v>2136</v>
      </c>
      <c r="EB444" s="31">
        <v>0.87</v>
      </c>
      <c r="EC444" s="31">
        <v>0.5</v>
      </c>
      <c r="ED444" s="31">
        <v>1.1000000000000001</v>
      </c>
      <c r="EE444" s="31" t="s">
        <v>2123</v>
      </c>
      <c r="EF444" s="31">
        <v>274</v>
      </c>
      <c r="EG444" s="31">
        <v>120</v>
      </c>
      <c r="EH444" s="31">
        <v>200</v>
      </c>
      <c r="EI444" s="31" t="s">
        <v>2123</v>
      </c>
      <c r="EJ444" s="31">
        <v>43</v>
      </c>
      <c r="EN444" s="31">
        <v>205</v>
      </c>
      <c r="ER444" s="31">
        <v>132</v>
      </c>
      <c r="ES444" s="31">
        <v>50</v>
      </c>
      <c r="ET444" s="31">
        <v>120</v>
      </c>
      <c r="EV444" s="31">
        <v>2</v>
      </c>
      <c r="EW444" s="31">
        <v>2</v>
      </c>
      <c r="EX444" s="31">
        <v>2</v>
      </c>
      <c r="EY444" s="31">
        <v>2</v>
      </c>
      <c r="EZ444" s="31">
        <v>1</v>
      </c>
      <c r="FD444" s="31">
        <v>68.099999999999895</v>
      </c>
      <c r="FK444" s="31">
        <v>2</v>
      </c>
      <c r="FL444" s="31">
        <v>2</v>
      </c>
      <c r="FM444" s="31">
        <v>2</v>
      </c>
      <c r="FN444" s="31">
        <v>1</v>
      </c>
      <c r="FO444" s="31">
        <v>2</v>
      </c>
      <c r="FP444" s="31">
        <v>2</v>
      </c>
      <c r="FQ444" s="31">
        <v>2</v>
      </c>
      <c r="FR444" s="31">
        <v>2</v>
      </c>
      <c r="FS444" s="31">
        <v>4</v>
      </c>
      <c r="FT444" s="31">
        <v>2</v>
      </c>
      <c r="FU444" s="31">
        <v>2</v>
      </c>
      <c r="FV444" s="31">
        <v>2</v>
      </c>
      <c r="FW444" s="31">
        <v>1</v>
      </c>
      <c r="FX444" s="31">
        <v>1</v>
      </c>
      <c r="FY444" s="31">
        <v>2</v>
      </c>
      <c r="GA444" s="31">
        <v>2</v>
      </c>
      <c r="GB444" s="31">
        <v>2</v>
      </c>
      <c r="GC444" s="31">
        <v>1</v>
      </c>
      <c r="GE444" s="31">
        <v>2</v>
      </c>
      <c r="GH444" s="31">
        <v>2</v>
      </c>
      <c r="GJ444" s="31">
        <v>2</v>
      </c>
      <c r="GL444" s="31">
        <v>1</v>
      </c>
      <c r="GM444" s="31">
        <v>42445</v>
      </c>
      <c r="GO444" s="31">
        <v>2</v>
      </c>
      <c r="GQ444" s="31">
        <v>2</v>
      </c>
      <c r="GS444" s="31">
        <v>2</v>
      </c>
      <c r="GU444" s="31">
        <v>2</v>
      </c>
      <c r="GW444" s="31">
        <v>2</v>
      </c>
      <c r="HM444" s="31">
        <v>2</v>
      </c>
      <c r="HP444" s="31">
        <v>2</v>
      </c>
      <c r="HQ444" s="31">
        <v>2</v>
      </c>
      <c r="HR444" s="31">
        <v>2</v>
      </c>
      <c r="HS444" s="31">
        <v>2</v>
      </c>
      <c r="HT444" s="31">
        <v>2</v>
      </c>
      <c r="HU444" s="31">
        <v>2</v>
      </c>
      <c r="HV444" s="31">
        <v>2</v>
      </c>
      <c r="HZ444" s="31">
        <v>2</v>
      </c>
      <c r="IA444" s="31">
        <v>2</v>
      </c>
      <c r="IB444" s="31">
        <v>2</v>
      </c>
      <c r="IC444" s="31">
        <v>2</v>
      </c>
      <c r="ID444" s="31">
        <v>2</v>
      </c>
      <c r="IE444" s="31">
        <v>2</v>
      </c>
      <c r="IF444" s="31">
        <v>2</v>
      </c>
      <c r="IJ444" s="31">
        <v>2</v>
      </c>
      <c r="IK444" s="31">
        <v>2</v>
      </c>
      <c r="IL444" s="31">
        <v>2</v>
      </c>
      <c r="IM444" s="31">
        <v>2</v>
      </c>
      <c r="IN444" s="31">
        <v>2</v>
      </c>
      <c r="IO444" s="31">
        <v>2</v>
      </c>
      <c r="IP444" s="31">
        <v>2</v>
      </c>
      <c r="IT444" s="31">
        <v>2</v>
      </c>
      <c r="IU444" s="31">
        <v>2</v>
      </c>
      <c r="IV444" s="31">
        <v>2</v>
      </c>
      <c r="IW444" s="31">
        <v>2</v>
      </c>
      <c r="IX444" s="31">
        <v>2</v>
      </c>
      <c r="IY444" s="31">
        <v>2</v>
      </c>
      <c r="IZ444" s="31">
        <v>2</v>
      </c>
      <c r="JD444" s="31">
        <v>2</v>
      </c>
      <c r="JE444" s="31">
        <v>2</v>
      </c>
      <c r="JF444" s="31">
        <v>2</v>
      </c>
      <c r="JG444" s="31">
        <v>2</v>
      </c>
      <c r="JH444" s="31">
        <v>2</v>
      </c>
      <c r="JI444" s="31">
        <v>2</v>
      </c>
      <c r="JJ444" s="31">
        <v>2</v>
      </c>
      <c r="JZ444" s="31">
        <v>2</v>
      </c>
      <c r="KB444" s="31">
        <v>67</v>
      </c>
      <c r="KC444" s="31">
        <v>2</v>
      </c>
      <c r="KE444" s="31">
        <v>86</v>
      </c>
      <c r="LB444" s="31" t="s">
        <v>374</v>
      </c>
      <c r="LC444" s="31">
        <v>2</v>
      </c>
      <c r="LE444" s="31" t="s">
        <v>365</v>
      </c>
      <c r="LF444" s="31">
        <v>2</v>
      </c>
      <c r="LG444" s="31">
        <v>2</v>
      </c>
      <c r="LH444" s="31">
        <v>2</v>
      </c>
      <c r="LI444" s="31">
        <v>2</v>
      </c>
      <c r="LK444" s="31">
        <v>2</v>
      </c>
      <c r="LM444" s="31">
        <v>2</v>
      </c>
      <c r="LO444" s="31">
        <v>2</v>
      </c>
      <c r="LQ444" s="31">
        <v>2</v>
      </c>
      <c r="LS444" s="31">
        <v>2</v>
      </c>
      <c r="LU444" s="31">
        <v>2</v>
      </c>
      <c r="LW444" s="31">
        <v>2</v>
      </c>
      <c r="LY444" s="31">
        <v>2</v>
      </c>
      <c r="MA444" s="31">
        <v>2</v>
      </c>
      <c r="MC444" s="31">
        <v>2</v>
      </c>
      <c r="ME444" s="31">
        <v>2</v>
      </c>
      <c r="MG444" s="31">
        <v>2</v>
      </c>
      <c r="MI444" s="31">
        <v>2</v>
      </c>
      <c r="MK444" s="31">
        <v>2</v>
      </c>
      <c r="MM444" s="31">
        <v>2</v>
      </c>
      <c r="MO444" s="31">
        <v>2</v>
      </c>
      <c r="MQ444" s="31">
        <v>2</v>
      </c>
      <c r="MS444" s="31">
        <v>2</v>
      </c>
      <c r="MU444" s="31">
        <v>2</v>
      </c>
      <c r="MW444" s="31">
        <v>2</v>
      </c>
      <c r="MY444" s="31" t="s">
        <v>355</v>
      </c>
      <c r="NC444" s="31">
        <v>2</v>
      </c>
      <c r="NE444" s="31">
        <v>2</v>
      </c>
      <c r="NG444" s="31">
        <v>2</v>
      </c>
      <c r="NI444" s="31">
        <v>2</v>
      </c>
      <c r="NK444" s="31">
        <v>2</v>
      </c>
      <c r="NM444" s="31">
        <v>2</v>
      </c>
      <c r="NO444" s="31">
        <v>2</v>
      </c>
      <c r="NQ444" s="31">
        <v>2</v>
      </c>
      <c r="NS444" s="31">
        <v>2</v>
      </c>
      <c r="NU444" s="31">
        <v>2</v>
      </c>
      <c r="NW444" s="31">
        <v>2</v>
      </c>
      <c r="NY444" s="31">
        <v>2</v>
      </c>
      <c r="OA444" s="31">
        <v>2</v>
      </c>
      <c r="OC444" s="31">
        <v>2</v>
      </c>
      <c r="OE444" s="31">
        <v>2</v>
      </c>
      <c r="OG444" s="31">
        <v>2</v>
      </c>
      <c r="OI444" s="31">
        <v>2</v>
      </c>
      <c r="OK444" s="31">
        <v>2</v>
      </c>
      <c r="OM444" s="31">
        <v>2</v>
      </c>
      <c r="OO444" s="31">
        <v>2</v>
      </c>
      <c r="OQ444" s="31" t="s">
        <v>355</v>
      </c>
      <c r="OS444" s="31">
        <v>2</v>
      </c>
      <c r="OU444" s="31">
        <v>2</v>
      </c>
      <c r="OW444" s="31">
        <v>2</v>
      </c>
      <c r="OY444" s="31">
        <v>2</v>
      </c>
      <c r="PA444" s="31">
        <v>2</v>
      </c>
      <c r="PC444" s="31">
        <v>2</v>
      </c>
      <c r="PE444" s="31">
        <v>2</v>
      </c>
      <c r="PG444" s="31">
        <v>2</v>
      </c>
      <c r="PI444" s="31">
        <v>2</v>
      </c>
      <c r="PK444" s="31">
        <v>2</v>
      </c>
      <c r="PM444" s="31">
        <v>2</v>
      </c>
      <c r="PO444" s="31">
        <v>2</v>
      </c>
      <c r="PQ444" s="31">
        <v>2</v>
      </c>
      <c r="PS444" s="31">
        <v>2</v>
      </c>
      <c r="PU444" s="31">
        <v>2</v>
      </c>
      <c r="PW444" s="31">
        <v>2</v>
      </c>
      <c r="PY444" s="31">
        <v>2</v>
      </c>
      <c r="QA444" s="31">
        <v>2</v>
      </c>
      <c r="QC444" s="31">
        <v>2</v>
      </c>
      <c r="QE444" s="31">
        <v>2</v>
      </c>
      <c r="QG444" s="31">
        <v>2</v>
      </c>
      <c r="QI444" s="31" t="s">
        <v>355</v>
      </c>
      <c r="QK444" s="31">
        <v>1</v>
      </c>
      <c r="QL444" s="31">
        <v>2</v>
      </c>
      <c r="QM444" s="31">
        <v>2</v>
      </c>
      <c r="QN444" s="31">
        <v>2</v>
      </c>
      <c r="QO444" s="31">
        <v>2</v>
      </c>
      <c r="QP444" s="31">
        <v>2</v>
      </c>
      <c r="QQ444" s="31">
        <v>2</v>
      </c>
      <c r="QR444" s="31">
        <v>2</v>
      </c>
      <c r="QS444" s="31">
        <v>2</v>
      </c>
      <c r="QT444" s="31">
        <v>2</v>
      </c>
      <c r="QU444" s="31">
        <v>2</v>
      </c>
      <c r="QV444" s="31">
        <v>2</v>
      </c>
      <c r="QW444" s="31">
        <v>2</v>
      </c>
      <c r="QX444" s="31">
        <v>2</v>
      </c>
      <c r="QY444" s="31">
        <v>2</v>
      </c>
      <c r="QZ444" s="31">
        <v>2</v>
      </c>
      <c r="RA444" s="31">
        <v>2</v>
      </c>
      <c r="RB444" s="31">
        <v>2</v>
      </c>
      <c r="RC444" s="31">
        <v>2</v>
      </c>
      <c r="RD444" s="31">
        <v>2</v>
      </c>
      <c r="RE444" s="31">
        <v>2</v>
      </c>
      <c r="RF444" s="31">
        <v>2</v>
      </c>
      <c r="RG444" s="31">
        <v>2</v>
      </c>
      <c r="RH444" s="31">
        <v>2</v>
      </c>
      <c r="RI444" s="31">
        <v>2</v>
      </c>
      <c r="RJ444" s="31">
        <v>2</v>
      </c>
      <c r="RK444" s="31">
        <v>2</v>
      </c>
      <c r="RL444" s="31">
        <v>2</v>
      </c>
      <c r="RM444" s="31">
        <v>2</v>
      </c>
      <c r="RN444" s="31">
        <v>2</v>
      </c>
      <c r="RO444" s="31">
        <v>2</v>
      </c>
      <c r="RP444" s="31">
        <v>2</v>
      </c>
      <c r="RQ444" s="31">
        <v>2</v>
      </c>
      <c r="RR444" s="31">
        <v>2</v>
      </c>
      <c r="RS444" s="31">
        <v>2</v>
      </c>
      <c r="RT444" s="31" t="s">
        <v>3225</v>
      </c>
      <c r="RX444" s="31">
        <v>3</v>
      </c>
      <c r="RY444" s="31">
        <v>2</v>
      </c>
      <c r="RZ444" s="31">
        <v>2</v>
      </c>
      <c r="SA444" s="31">
        <v>2</v>
      </c>
      <c r="SB444" s="31">
        <v>2</v>
      </c>
      <c r="SC444" s="31">
        <v>2</v>
      </c>
      <c r="SD444" s="31">
        <v>3</v>
      </c>
      <c r="SE444" s="31">
        <v>2</v>
      </c>
      <c r="SF444" s="31">
        <v>2</v>
      </c>
      <c r="SG444" s="31">
        <v>2</v>
      </c>
      <c r="SH444" s="31">
        <v>2</v>
      </c>
      <c r="SI444" s="31">
        <v>2</v>
      </c>
      <c r="SJ444" s="31">
        <v>2</v>
      </c>
      <c r="SK444" s="31">
        <v>2</v>
      </c>
      <c r="SL444" s="31">
        <v>2</v>
      </c>
      <c r="SM444" s="31" t="s">
        <v>2153</v>
      </c>
      <c r="SO444" s="31">
        <v>2</v>
      </c>
      <c r="SP444" s="31">
        <v>2</v>
      </c>
      <c r="SQ444" s="31">
        <v>2</v>
      </c>
      <c r="SR444" s="31">
        <v>2</v>
      </c>
      <c r="SS444" s="31">
        <v>2</v>
      </c>
      <c r="ST444" s="31">
        <v>2</v>
      </c>
      <c r="SU444" s="31">
        <v>2</v>
      </c>
      <c r="SV444" s="31">
        <v>2</v>
      </c>
      <c r="SW444" s="31" t="s">
        <v>1430</v>
      </c>
      <c r="SX444" s="31">
        <v>4</v>
      </c>
      <c r="SZ444" s="31">
        <v>2</v>
      </c>
      <c r="TA444" s="31">
        <v>2</v>
      </c>
      <c r="TB444" s="31">
        <v>2</v>
      </c>
      <c r="TC444" s="31">
        <v>1</v>
      </c>
      <c r="TD444" s="31">
        <v>2</v>
      </c>
      <c r="TE444" s="31">
        <v>2</v>
      </c>
      <c r="TF444" s="31">
        <v>2</v>
      </c>
      <c r="TG444" s="31">
        <v>1</v>
      </c>
      <c r="TH444" s="31" t="s">
        <v>2917</v>
      </c>
      <c r="TJ444" s="31" t="s">
        <v>3162</v>
      </c>
      <c r="TK444" s="31" t="s">
        <v>2917</v>
      </c>
      <c r="TQ444" s="31">
        <v>4</v>
      </c>
      <c r="TS444" s="31">
        <v>2</v>
      </c>
      <c r="TT444" s="31">
        <v>2</v>
      </c>
      <c r="TU444" s="31">
        <v>2</v>
      </c>
      <c r="TV444" s="31">
        <v>1</v>
      </c>
      <c r="TW444" s="31">
        <v>2</v>
      </c>
      <c r="TX444" s="31">
        <v>2</v>
      </c>
      <c r="TY444" s="31">
        <v>2</v>
      </c>
      <c r="TZ444" s="31">
        <v>1</v>
      </c>
      <c r="UA444" s="31">
        <v>1</v>
      </c>
    </row>
    <row r="445" spans="1:547" s="31" customFormat="1" ht="13.5" customHeight="1">
      <c r="A445" s="31">
        <f t="shared" si="6"/>
        <v>443</v>
      </c>
      <c r="B445" s="31">
        <v>444</v>
      </c>
      <c r="C445" s="31">
        <v>40</v>
      </c>
      <c r="D445" s="31" t="s">
        <v>3124</v>
      </c>
      <c r="E445" s="31" t="s">
        <v>3244</v>
      </c>
      <c r="F445" s="31">
        <v>2</v>
      </c>
      <c r="G445" s="31" t="s">
        <v>3245</v>
      </c>
      <c r="H445" s="31">
        <v>42446</v>
      </c>
      <c r="I445" s="31">
        <v>15061</v>
      </c>
      <c r="J445" s="31">
        <v>1</v>
      </c>
      <c r="K445" s="31">
        <v>1</v>
      </c>
      <c r="L445" s="31">
        <v>5</v>
      </c>
      <c r="M445" s="31">
        <v>1</v>
      </c>
      <c r="P445" s="31">
        <v>1</v>
      </c>
      <c r="Q445" s="31">
        <v>1</v>
      </c>
      <c r="R445" s="31">
        <v>42156</v>
      </c>
      <c r="S445" s="31">
        <v>42217</v>
      </c>
      <c r="T445" s="31">
        <v>42248</v>
      </c>
      <c r="W445" s="31">
        <v>2</v>
      </c>
      <c r="X445" s="31">
        <v>1</v>
      </c>
      <c r="Y445" s="31">
        <v>2</v>
      </c>
      <c r="Z445" s="31">
        <v>2</v>
      </c>
      <c r="AA445" s="31">
        <v>2</v>
      </c>
      <c r="AB445" s="31">
        <v>2</v>
      </c>
      <c r="AC445" s="31">
        <v>2</v>
      </c>
      <c r="AD445" s="31">
        <v>2</v>
      </c>
      <c r="AE445" s="31">
        <v>1</v>
      </c>
      <c r="AH445" s="31">
        <v>2</v>
      </c>
      <c r="AI445" s="31">
        <v>6</v>
      </c>
      <c r="AJ445" s="31">
        <v>1</v>
      </c>
      <c r="AK445" s="31">
        <v>4</v>
      </c>
      <c r="AL445" s="31">
        <v>2</v>
      </c>
      <c r="AM445" s="31">
        <v>1</v>
      </c>
      <c r="AN445" s="31">
        <v>2</v>
      </c>
      <c r="AO445" s="31">
        <v>2</v>
      </c>
      <c r="AP445" s="31">
        <v>2</v>
      </c>
      <c r="AQ445" s="31">
        <v>1</v>
      </c>
      <c r="AR445" s="31">
        <v>2</v>
      </c>
      <c r="AS445" s="31">
        <v>2</v>
      </c>
      <c r="AT445" s="31">
        <v>2</v>
      </c>
      <c r="AU445" s="31">
        <v>2</v>
      </c>
      <c r="AV445" s="31">
        <v>1</v>
      </c>
      <c r="AW445" s="31">
        <v>2</v>
      </c>
      <c r="AX445" s="31">
        <v>2</v>
      </c>
      <c r="AY445" s="31">
        <v>2</v>
      </c>
      <c r="AZ445" s="31">
        <v>1</v>
      </c>
      <c r="BA445" s="31">
        <v>2</v>
      </c>
      <c r="BB445" s="31">
        <v>2</v>
      </c>
      <c r="BC445" s="31">
        <v>2</v>
      </c>
      <c r="BD445" s="31">
        <v>2</v>
      </c>
      <c r="BE445" s="31">
        <v>2</v>
      </c>
      <c r="BF445" s="31">
        <v>2</v>
      </c>
      <c r="BG445" s="31">
        <v>2</v>
      </c>
      <c r="BH445" s="31">
        <v>2</v>
      </c>
      <c r="BI445" s="31">
        <v>2</v>
      </c>
      <c r="BJ445" s="31">
        <v>1</v>
      </c>
      <c r="BK445" s="31">
        <v>1</v>
      </c>
      <c r="BL445" s="31">
        <v>2</v>
      </c>
      <c r="BM445" s="31">
        <v>2</v>
      </c>
      <c r="BN445" s="31">
        <v>2</v>
      </c>
      <c r="BO445" s="31">
        <v>2</v>
      </c>
      <c r="BP445" s="31">
        <v>2</v>
      </c>
      <c r="BR445" s="31">
        <v>4</v>
      </c>
      <c r="BT445" s="31">
        <v>2</v>
      </c>
      <c r="BU445" s="31">
        <v>2</v>
      </c>
      <c r="BV445" s="31">
        <v>2</v>
      </c>
      <c r="BW445" s="31">
        <v>2</v>
      </c>
      <c r="BX445" s="31">
        <v>2</v>
      </c>
      <c r="BY445" s="31">
        <v>1</v>
      </c>
      <c r="BZ445" s="31">
        <v>2</v>
      </c>
      <c r="CA445" s="31">
        <v>2</v>
      </c>
      <c r="CB445" s="31">
        <v>2</v>
      </c>
      <c r="CC445" s="31">
        <v>2</v>
      </c>
      <c r="CD445" s="31">
        <v>1</v>
      </c>
      <c r="CH445" s="31">
        <v>1</v>
      </c>
      <c r="CM445" s="31">
        <v>1</v>
      </c>
      <c r="CN445" s="31">
        <v>2</v>
      </c>
      <c r="DA445" s="31">
        <v>1</v>
      </c>
      <c r="DF445" s="31">
        <v>3</v>
      </c>
      <c r="DG445" s="31">
        <v>3</v>
      </c>
      <c r="DH445" s="31">
        <v>3</v>
      </c>
      <c r="DI445" s="31">
        <v>3</v>
      </c>
      <c r="DJ445" s="31">
        <v>3</v>
      </c>
      <c r="DK445" s="31">
        <v>3</v>
      </c>
      <c r="DL445" s="31">
        <v>4</v>
      </c>
      <c r="DM445" s="31">
        <v>4</v>
      </c>
      <c r="DN445" s="31">
        <v>4</v>
      </c>
      <c r="DO445" s="31">
        <v>4</v>
      </c>
      <c r="DP445" s="31">
        <v>4</v>
      </c>
      <c r="DQ445" s="31">
        <v>4</v>
      </c>
      <c r="DR445" s="31">
        <v>42</v>
      </c>
      <c r="DS445" s="31">
        <v>0.62974137931034402</v>
      </c>
      <c r="DT445" s="31">
        <v>155</v>
      </c>
      <c r="DV445" s="31">
        <v>170</v>
      </c>
      <c r="DW445" s="31" t="s">
        <v>2136</v>
      </c>
      <c r="DX445" s="31">
        <v>4.07</v>
      </c>
      <c r="DY445" s="31">
        <v>4.0199999999999898</v>
      </c>
      <c r="DZ445" s="31">
        <v>4.76</v>
      </c>
      <c r="EA445" s="31" t="s">
        <v>2191</v>
      </c>
      <c r="EV445" s="31">
        <v>2</v>
      </c>
      <c r="EW445" s="31">
        <v>2</v>
      </c>
      <c r="EX445" s="31">
        <v>2</v>
      </c>
      <c r="EY445" s="31">
        <v>2</v>
      </c>
      <c r="EZ445" s="31">
        <v>1</v>
      </c>
      <c r="FD445" s="31">
        <v>74.7</v>
      </c>
      <c r="FK445" s="31">
        <v>2</v>
      </c>
      <c r="FL445" s="31">
        <v>2</v>
      </c>
      <c r="FM445" s="31">
        <v>1</v>
      </c>
      <c r="FN445" s="31">
        <v>2</v>
      </c>
      <c r="FO445" s="31">
        <v>2</v>
      </c>
      <c r="FP445" s="31">
        <v>2</v>
      </c>
      <c r="FQ445" s="31">
        <v>2</v>
      </c>
      <c r="FR445" s="31">
        <v>2</v>
      </c>
      <c r="FS445" s="31">
        <v>4</v>
      </c>
      <c r="FT445" s="31">
        <v>2</v>
      </c>
      <c r="FU445" s="31">
        <v>2</v>
      </c>
      <c r="FV445" s="31">
        <v>2</v>
      </c>
      <c r="FW445" s="31">
        <v>1</v>
      </c>
      <c r="FX445" s="31">
        <v>1</v>
      </c>
      <c r="FY445" s="31">
        <v>2</v>
      </c>
      <c r="GA445" s="31">
        <v>2</v>
      </c>
      <c r="GB445" s="31">
        <v>2</v>
      </c>
      <c r="GC445" s="31">
        <v>2</v>
      </c>
      <c r="GE445" s="31">
        <v>2</v>
      </c>
      <c r="GH445" s="31">
        <v>1</v>
      </c>
      <c r="GJ445" s="31">
        <v>2</v>
      </c>
      <c r="GL445" s="31">
        <v>1</v>
      </c>
      <c r="GM445" s="31">
        <v>42248</v>
      </c>
      <c r="GO445" s="31">
        <v>2</v>
      </c>
      <c r="GQ445" s="31">
        <v>2</v>
      </c>
      <c r="GS445" s="31">
        <v>2</v>
      </c>
      <c r="GU445" s="31">
        <v>2</v>
      </c>
      <c r="GW445" s="31">
        <v>2</v>
      </c>
      <c r="HM445" s="31">
        <v>2</v>
      </c>
      <c r="HP445" s="31">
        <v>2</v>
      </c>
      <c r="HQ445" s="31">
        <v>2</v>
      </c>
      <c r="HR445" s="31">
        <v>2</v>
      </c>
      <c r="HS445" s="31">
        <v>2</v>
      </c>
      <c r="HT445" s="31">
        <v>2</v>
      </c>
      <c r="HU445" s="31">
        <v>2</v>
      </c>
      <c r="HV445" s="31">
        <v>2</v>
      </c>
      <c r="HZ445" s="31">
        <v>2</v>
      </c>
      <c r="IA445" s="31">
        <v>2</v>
      </c>
      <c r="IB445" s="31">
        <v>2</v>
      </c>
      <c r="IC445" s="31">
        <v>2</v>
      </c>
      <c r="ID445" s="31">
        <v>2</v>
      </c>
      <c r="IE445" s="31">
        <v>2</v>
      </c>
      <c r="IF445" s="31">
        <v>2</v>
      </c>
      <c r="IJ445" s="31">
        <v>2</v>
      </c>
      <c r="IK445" s="31">
        <v>2</v>
      </c>
      <c r="IL445" s="31">
        <v>2</v>
      </c>
      <c r="IM445" s="31">
        <v>2</v>
      </c>
      <c r="IN445" s="31">
        <v>2</v>
      </c>
      <c r="IO445" s="31">
        <v>2</v>
      </c>
      <c r="IP445" s="31">
        <v>2</v>
      </c>
      <c r="IT445" s="31">
        <v>2</v>
      </c>
      <c r="IU445" s="31">
        <v>2</v>
      </c>
      <c r="IV445" s="31">
        <v>2</v>
      </c>
      <c r="IW445" s="31">
        <v>2</v>
      </c>
      <c r="IX445" s="31">
        <v>2</v>
      </c>
      <c r="IY445" s="31">
        <v>2</v>
      </c>
      <c r="IZ445" s="31">
        <v>2</v>
      </c>
      <c r="JD445" s="31">
        <v>2</v>
      </c>
      <c r="JE445" s="31">
        <v>2</v>
      </c>
      <c r="JF445" s="31">
        <v>2</v>
      </c>
      <c r="JG445" s="31">
        <v>2</v>
      </c>
      <c r="JH445" s="31">
        <v>2</v>
      </c>
      <c r="JI445" s="31">
        <v>2</v>
      </c>
      <c r="JJ445" s="31">
        <v>2</v>
      </c>
      <c r="JQ445" s="31" t="s">
        <v>1447</v>
      </c>
      <c r="JZ445" s="31">
        <v>2</v>
      </c>
      <c r="KB445" s="31">
        <v>99</v>
      </c>
      <c r="KC445" s="31">
        <v>2</v>
      </c>
      <c r="KD445" s="31" t="s">
        <v>2222</v>
      </c>
      <c r="KE445" s="31">
        <v>59</v>
      </c>
      <c r="LA445" s="31" t="s">
        <v>370</v>
      </c>
      <c r="LB445" s="31" t="s">
        <v>1857</v>
      </c>
      <c r="LC445" s="31">
        <v>2</v>
      </c>
      <c r="LE445" s="31" t="s">
        <v>364</v>
      </c>
      <c r="LF445" s="31">
        <v>2</v>
      </c>
      <c r="LG445" s="31">
        <v>2</v>
      </c>
      <c r="LH445" s="31">
        <v>2</v>
      </c>
      <c r="LI445" s="31">
        <v>2</v>
      </c>
      <c r="LK445" s="31">
        <v>2</v>
      </c>
      <c r="LM445" s="31">
        <v>2</v>
      </c>
      <c r="LO445" s="31">
        <v>2</v>
      </c>
      <c r="LQ445" s="31">
        <v>2</v>
      </c>
      <c r="LS445" s="31">
        <v>2</v>
      </c>
      <c r="LU445" s="31">
        <v>2</v>
      </c>
      <c r="LW445" s="31">
        <v>2</v>
      </c>
      <c r="LY445" s="31">
        <v>2</v>
      </c>
      <c r="MA445" s="31">
        <v>2</v>
      </c>
      <c r="MC445" s="31">
        <v>2</v>
      </c>
      <c r="ME445" s="31">
        <v>2</v>
      </c>
      <c r="MG445" s="31">
        <v>2</v>
      </c>
      <c r="MI445" s="31">
        <v>2</v>
      </c>
      <c r="MK445" s="31">
        <v>2</v>
      </c>
      <c r="MM445" s="31">
        <v>2</v>
      </c>
      <c r="MO445" s="31">
        <v>2</v>
      </c>
      <c r="MQ445" s="31">
        <v>2</v>
      </c>
      <c r="MS445" s="31">
        <v>2</v>
      </c>
      <c r="MU445" s="31">
        <v>2</v>
      </c>
      <c r="MW445" s="31">
        <v>2</v>
      </c>
      <c r="MY445" s="31" t="s">
        <v>355</v>
      </c>
      <c r="NC445" s="31">
        <v>2</v>
      </c>
      <c r="NE445" s="31">
        <v>2</v>
      </c>
      <c r="NG445" s="31">
        <v>2</v>
      </c>
      <c r="NI445" s="31">
        <v>2</v>
      </c>
      <c r="NK445" s="31">
        <v>2</v>
      </c>
      <c r="NM445" s="31">
        <v>2</v>
      </c>
      <c r="NO445" s="31">
        <v>2</v>
      </c>
      <c r="NQ445" s="31">
        <v>2</v>
      </c>
      <c r="NS445" s="31">
        <v>2</v>
      </c>
      <c r="NU445" s="31">
        <v>2</v>
      </c>
      <c r="NW445" s="31">
        <v>2</v>
      </c>
      <c r="NY445" s="31">
        <v>2</v>
      </c>
      <c r="OA445" s="31">
        <v>2</v>
      </c>
      <c r="OC445" s="31">
        <v>2</v>
      </c>
      <c r="OE445" s="31">
        <v>2</v>
      </c>
      <c r="OG445" s="31">
        <v>2</v>
      </c>
      <c r="OI445" s="31">
        <v>2</v>
      </c>
      <c r="OK445" s="31">
        <v>2</v>
      </c>
      <c r="OM445" s="31">
        <v>2</v>
      </c>
      <c r="OO445" s="31">
        <v>2</v>
      </c>
      <c r="OQ445" s="31" t="s">
        <v>355</v>
      </c>
      <c r="OS445" s="31">
        <v>2</v>
      </c>
      <c r="OU445" s="31">
        <v>2</v>
      </c>
      <c r="OW445" s="31">
        <v>2</v>
      </c>
      <c r="OY445" s="31">
        <v>2</v>
      </c>
      <c r="PA445" s="31">
        <v>2</v>
      </c>
      <c r="PC445" s="31">
        <v>2</v>
      </c>
      <c r="PE445" s="31">
        <v>2</v>
      </c>
      <c r="PG445" s="31">
        <v>2</v>
      </c>
      <c r="PI445" s="31">
        <v>2</v>
      </c>
      <c r="PK445" s="31">
        <v>2</v>
      </c>
      <c r="PM445" s="31">
        <v>2</v>
      </c>
      <c r="PO445" s="31">
        <v>2</v>
      </c>
      <c r="PQ445" s="31">
        <v>2</v>
      </c>
      <c r="PS445" s="31">
        <v>2</v>
      </c>
      <c r="PU445" s="31">
        <v>2</v>
      </c>
      <c r="PW445" s="31">
        <v>2</v>
      </c>
      <c r="PY445" s="31">
        <v>2</v>
      </c>
      <c r="QA445" s="31">
        <v>2</v>
      </c>
      <c r="QC445" s="31">
        <v>2</v>
      </c>
      <c r="QE445" s="31">
        <v>2</v>
      </c>
      <c r="QG445" s="31">
        <v>2</v>
      </c>
      <c r="QI445" s="31" t="s">
        <v>355</v>
      </c>
      <c r="QK445" s="31">
        <v>1</v>
      </c>
      <c r="QL445" s="31">
        <v>2</v>
      </c>
      <c r="QM445" s="31">
        <v>2</v>
      </c>
      <c r="QN445" s="31">
        <v>2</v>
      </c>
      <c r="QO445" s="31">
        <v>2</v>
      </c>
      <c r="QP445" s="31">
        <v>2</v>
      </c>
      <c r="QQ445" s="31">
        <v>2</v>
      </c>
      <c r="QR445" s="31">
        <v>2</v>
      </c>
      <c r="QS445" s="31">
        <v>2</v>
      </c>
      <c r="QT445" s="31">
        <v>2</v>
      </c>
      <c r="QU445" s="31">
        <v>2</v>
      </c>
      <c r="QV445" s="31">
        <v>2</v>
      </c>
      <c r="QW445" s="31">
        <v>2</v>
      </c>
      <c r="QX445" s="31">
        <v>2</v>
      </c>
      <c r="QY445" s="31">
        <v>2</v>
      </c>
      <c r="QZ445" s="31">
        <v>2</v>
      </c>
      <c r="RA445" s="31">
        <v>2</v>
      </c>
      <c r="RB445" s="31">
        <v>2</v>
      </c>
      <c r="RC445" s="31">
        <v>2</v>
      </c>
      <c r="RD445" s="31">
        <v>2</v>
      </c>
      <c r="RE445" s="31">
        <v>2</v>
      </c>
      <c r="RF445" s="31">
        <v>2</v>
      </c>
      <c r="RG445" s="31">
        <v>2</v>
      </c>
      <c r="RH445" s="31">
        <v>2</v>
      </c>
      <c r="RI445" s="31">
        <v>2</v>
      </c>
      <c r="RJ445" s="31">
        <v>2</v>
      </c>
      <c r="RK445" s="31">
        <v>2</v>
      </c>
      <c r="RL445" s="31">
        <v>2</v>
      </c>
      <c r="RM445" s="31">
        <v>2</v>
      </c>
      <c r="RN445" s="31">
        <v>2</v>
      </c>
      <c r="RO445" s="31">
        <v>2</v>
      </c>
      <c r="RP445" s="31">
        <v>2</v>
      </c>
      <c r="RQ445" s="31">
        <v>2</v>
      </c>
      <c r="RR445" s="31">
        <v>2</v>
      </c>
      <c r="RS445" s="31">
        <v>2</v>
      </c>
      <c r="RT445" s="31" t="s">
        <v>1863</v>
      </c>
      <c r="RU445" s="31" t="s">
        <v>1863</v>
      </c>
      <c r="RV445" s="31" t="s">
        <v>1863</v>
      </c>
      <c r="RW445" s="31" t="s">
        <v>1863</v>
      </c>
      <c r="RX445" s="31">
        <v>5</v>
      </c>
      <c r="RY445" s="31">
        <v>2</v>
      </c>
      <c r="RZ445" s="31">
        <v>2</v>
      </c>
      <c r="SA445" s="31">
        <v>2</v>
      </c>
      <c r="SB445" s="31">
        <v>2</v>
      </c>
      <c r="SC445" s="31">
        <v>2</v>
      </c>
      <c r="SD445" s="31">
        <v>5</v>
      </c>
      <c r="SE445" s="31">
        <v>2</v>
      </c>
      <c r="SF445" s="31">
        <v>2</v>
      </c>
      <c r="SG445" s="31">
        <v>2</v>
      </c>
      <c r="SH445" s="31">
        <v>2</v>
      </c>
      <c r="SI445" s="31">
        <v>2</v>
      </c>
      <c r="SJ445" s="31">
        <v>2</v>
      </c>
      <c r="SK445" s="31">
        <v>2</v>
      </c>
      <c r="SL445" s="31">
        <v>2</v>
      </c>
      <c r="SM445" s="31" t="s">
        <v>2153</v>
      </c>
      <c r="SO445" s="31">
        <v>2</v>
      </c>
      <c r="SP445" s="31">
        <v>2</v>
      </c>
      <c r="SQ445" s="31">
        <v>2</v>
      </c>
      <c r="SR445" s="31">
        <v>2</v>
      </c>
      <c r="SS445" s="31">
        <v>2</v>
      </c>
      <c r="ST445" s="31">
        <v>2</v>
      </c>
      <c r="SU445" s="31">
        <v>2</v>
      </c>
      <c r="SV445" s="31">
        <v>2</v>
      </c>
      <c r="SW445" s="31" t="s">
        <v>1430</v>
      </c>
      <c r="SX445" s="31">
        <v>1</v>
      </c>
      <c r="SZ445" s="31">
        <v>2</v>
      </c>
      <c r="TA445" s="31">
        <v>2</v>
      </c>
      <c r="TB445" s="31">
        <v>2</v>
      </c>
      <c r="TC445" s="31">
        <v>1</v>
      </c>
      <c r="TD445" s="31">
        <v>2</v>
      </c>
      <c r="TE445" s="31">
        <v>2</v>
      </c>
      <c r="TF445" s="31">
        <v>2</v>
      </c>
      <c r="TG445" s="31">
        <v>1</v>
      </c>
      <c r="TH445" s="31" t="s">
        <v>1430</v>
      </c>
      <c r="TJ445" s="31" t="s">
        <v>3162</v>
      </c>
      <c r="TK445" s="31" t="s">
        <v>2917</v>
      </c>
      <c r="TQ445" s="31">
        <v>11</v>
      </c>
      <c r="TS445" s="31">
        <v>2</v>
      </c>
      <c r="TT445" s="31">
        <v>2</v>
      </c>
      <c r="TU445" s="31">
        <v>2</v>
      </c>
      <c r="TV445" s="31">
        <v>2</v>
      </c>
      <c r="TW445" s="31">
        <v>2</v>
      </c>
      <c r="TX445" s="31">
        <v>2</v>
      </c>
      <c r="TY445" s="31">
        <v>2</v>
      </c>
      <c r="TZ445" s="31">
        <v>1</v>
      </c>
      <c r="UA445" s="31">
        <v>1</v>
      </c>
    </row>
    <row r="446" spans="1:547" s="31" customFormat="1" ht="13.5" customHeight="1">
      <c r="A446" s="31">
        <f t="shared" si="6"/>
        <v>444</v>
      </c>
      <c r="B446" s="31">
        <v>445</v>
      </c>
      <c r="C446" s="31">
        <v>41</v>
      </c>
      <c r="D446" s="31" t="s">
        <v>3124</v>
      </c>
      <c r="E446" s="31" t="s">
        <v>3246</v>
      </c>
      <c r="H446" s="31">
        <v>42452</v>
      </c>
      <c r="I446" s="31">
        <v>20650</v>
      </c>
      <c r="J446" s="31">
        <v>1</v>
      </c>
      <c r="K446" s="31">
        <v>1</v>
      </c>
      <c r="L446" s="31">
        <v>3</v>
      </c>
      <c r="M446" s="31">
        <v>2</v>
      </c>
      <c r="N446" s="31">
        <v>1</v>
      </c>
      <c r="O446" s="31">
        <v>1</v>
      </c>
      <c r="P446" s="31">
        <v>1</v>
      </c>
      <c r="Q446" s="31">
        <v>1</v>
      </c>
      <c r="R446" s="31">
        <v>42095</v>
      </c>
      <c r="S446" s="31">
        <v>42156</v>
      </c>
      <c r="T446" s="31">
        <v>42453</v>
      </c>
      <c r="W446" s="31">
        <v>1</v>
      </c>
      <c r="X446" s="31">
        <v>2</v>
      </c>
      <c r="Y446" s="31">
        <v>2</v>
      </c>
      <c r="Z446" s="31">
        <v>2</v>
      </c>
      <c r="AA446" s="31">
        <v>2</v>
      </c>
      <c r="AB446" s="31">
        <v>2</v>
      </c>
      <c r="AC446" s="31">
        <v>2</v>
      </c>
      <c r="AD446" s="31">
        <v>2</v>
      </c>
      <c r="AE446" s="31">
        <v>2</v>
      </c>
      <c r="AF446" s="31">
        <v>1</v>
      </c>
      <c r="AG446" s="31">
        <v>1</v>
      </c>
      <c r="AH446" s="31">
        <v>2</v>
      </c>
      <c r="AI446" s="31">
        <v>6</v>
      </c>
      <c r="AJ446" s="31">
        <v>2</v>
      </c>
      <c r="AK446" s="31">
        <v>4</v>
      </c>
      <c r="AL446" s="31">
        <v>2</v>
      </c>
      <c r="AM446" s="31">
        <v>1</v>
      </c>
      <c r="AN446" s="31">
        <v>2</v>
      </c>
      <c r="AO446" s="31">
        <v>2</v>
      </c>
      <c r="AP446" s="31">
        <v>2</v>
      </c>
      <c r="AQ446" s="31">
        <v>2</v>
      </c>
      <c r="AR446" s="31">
        <v>1</v>
      </c>
      <c r="AS446" s="31">
        <v>2</v>
      </c>
      <c r="AT446" s="31">
        <v>2</v>
      </c>
      <c r="AU446" s="31">
        <v>2</v>
      </c>
      <c r="AV446" s="31">
        <v>1</v>
      </c>
      <c r="AW446" s="31">
        <v>2</v>
      </c>
      <c r="AX446" s="31">
        <v>2</v>
      </c>
      <c r="AY446" s="31">
        <v>2</v>
      </c>
      <c r="AZ446" s="31">
        <v>1</v>
      </c>
      <c r="BA446" s="31">
        <v>1</v>
      </c>
      <c r="BB446" s="31">
        <v>1</v>
      </c>
      <c r="BC446" s="31">
        <v>1</v>
      </c>
      <c r="BD446" s="31">
        <v>2</v>
      </c>
      <c r="BE446" s="31">
        <v>1</v>
      </c>
      <c r="BF446" s="31">
        <v>2</v>
      </c>
      <c r="BG446" s="31">
        <v>1</v>
      </c>
      <c r="BH446" s="31">
        <v>1</v>
      </c>
      <c r="BI446" s="31">
        <v>1</v>
      </c>
      <c r="BJ446" s="31">
        <v>2</v>
      </c>
      <c r="BK446" s="31">
        <v>2</v>
      </c>
      <c r="BL446" s="31">
        <v>2</v>
      </c>
      <c r="BM446" s="31">
        <v>2</v>
      </c>
      <c r="BN446" s="31">
        <v>2</v>
      </c>
      <c r="BO446" s="31">
        <v>2</v>
      </c>
      <c r="BP446" s="31">
        <v>2</v>
      </c>
      <c r="BQ446" s="31">
        <v>3</v>
      </c>
      <c r="BT446" s="31">
        <v>1</v>
      </c>
      <c r="BU446" s="31">
        <v>2</v>
      </c>
      <c r="BV446" s="31">
        <v>2</v>
      </c>
      <c r="BW446" s="31">
        <v>2</v>
      </c>
      <c r="BX446" s="31">
        <v>2</v>
      </c>
      <c r="BY446" s="31">
        <v>1</v>
      </c>
      <c r="BZ446" s="31">
        <v>2</v>
      </c>
      <c r="CA446" s="31">
        <v>2</v>
      </c>
      <c r="CB446" s="31">
        <v>2</v>
      </c>
      <c r="CC446" s="31">
        <v>2</v>
      </c>
      <c r="CD446" s="31">
        <v>1</v>
      </c>
      <c r="CH446" s="31">
        <v>1</v>
      </c>
      <c r="CM446" s="31">
        <v>11</v>
      </c>
      <c r="CN446" s="31">
        <v>23</v>
      </c>
      <c r="CO446" s="31">
        <v>5</v>
      </c>
      <c r="CP446" s="31">
        <v>17</v>
      </c>
      <c r="CQ446" s="31">
        <v>2</v>
      </c>
      <c r="DA446" s="31">
        <v>2</v>
      </c>
      <c r="DB446" s="31">
        <v>4</v>
      </c>
      <c r="DC446" s="31">
        <v>3</v>
      </c>
      <c r="DD446" s="31">
        <v>1</v>
      </c>
      <c r="DE446" s="31">
        <v>3</v>
      </c>
      <c r="DF446" s="31">
        <v>4</v>
      </c>
      <c r="DG446" s="31">
        <v>4</v>
      </c>
      <c r="DH446" s="31">
        <v>4</v>
      </c>
      <c r="DI446" s="31">
        <v>4</v>
      </c>
      <c r="DJ446" s="31">
        <v>1</v>
      </c>
      <c r="DK446" s="31">
        <v>1</v>
      </c>
      <c r="DL446" s="31">
        <v>2</v>
      </c>
      <c r="DM446" s="31">
        <v>1</v>
      </c>
      <c r="DN446" s="31">
        <v>0</v>
      </c>
      <c r="DO446" s="31">
        <v>2</v>
      </c>
      <c r="DP446" s="31">
        <v>4</v>
      </c>
      <c r="DQ446" s="31">
        <v>4</v>
      </c>
      <c r="DR446" s="31">
        <v>31</v>
      </c>
      <c r="DS446" s="31">
        <v>1.4494047619047601</v>
      </c>
      <c r="DT446" s="31">
        <v>48</v>
      </c>
      <c r="DU446" s="31">
        <v>26</v>
      </c>
      <c r="DV446" s="31">
        <v>192</v>
      </c>
      <c r="DW446" s="31" t="s">
        <v>2136</v>
      </c>
      <c r="DX446" s="31">
        <v>3.3</v>
      </c>
      <c r="DY446" s="31">
        <v>3.5</v>
      </c>
      <c r="DZ446" s="31">
        <v>5.3</v>
      </c>
      <c r="EA446" s="31" t="s">
        <v>2191</v>
      </c>
      <c r="EB446" s="31">
        <v>0.4</v>
      </c>
      <c r="EC446" s="31">
        <v>0.05</v>
      </c>
      <c r="ED446" s="31">
        <v>1.1000000000000001</v>
      </c>
      <c r="EE446" s="31" t="s">
        <v>2123</v>
      </c>
      <c r="EF446" s="31">
        <v>217</v>
      </c>
      <c r="EG446" s="31">
        <v>120</v>
      </c>
      <c r="EH446" s="31">
        <v>200</v>
      </c>
      <c r="EI446" s="31" t="s">
        <v>2123</v>
      </c>
      <c r="EJ446" s="31">
        <v>55</v>
      </c>
      <c r="EN446" s="31">
        <v>132</v>
      </c>
      <c r="ER446" s="31">
        <v>148</v>
      </c>
      <c r="ES446" s="31">
        <v>50</v>
      </c>
      <c r="ET446" s="31">
        <v>120</v>
      </c>
      <c r="EV446" s="31">
        <v>2</v>
      </c>
      <c r="EW446" s="31">
        <v>2</v>
      </c>
      <c r="EX446" s="31">
        <v>2</v>
      </c>
      <c r="EY446" s="31">
        <v>2</v>
      </c>
      <c r="EZ446" s="31">
        <v>1</v>
      </c>
      <c r="FA446" s="31">
        <v>1</v>
      </c>
      <c r="FC446" s="31">
        <v>1</v>
      </c>
      <c r="FK446" s="31">
        <v>2</v>
      </c>
      <c r="FL446" s="31">
        <v>1</v>
      </c>
      <c r="FM446" s="31">
        <v>1</v>
      </c>
      <c r="FN446" s="31">
        <v>2</v>
      </c>
      <c r="FO446" s="31">
        <v>2</v>
      </c>
      <c r="FP446" s="31">
        <v>2</v>
      </c>
      <c r="FQ446" s="31">
        <v>2</v>
      </c>
      <c r="FR446" s="31">
        <v>2</v>
      </c>
      <c r="FS446" s="31">
        <v>4</v>
      </c>
      <c r="FT446" s="31">
        <v>2</v>
      </c>
      <c r="FU446" s="31">
        <v>2</v>
      </c>
      <c r="FV446" s="31">
        <v>2</v>
      </c>
      <c r="FW446" s="31">
        <v>1</v>
      </c>
      <c r="FX446" s="31">
        <v>1</v>
      </c>
      <c r="FY446" s="31">
        <v>2</v>
      </c>
      <c r="GA446" s="31">
        <v>2</v>
      </c>
      <c r="GB446" s="31">
        <v>2</v>
      </c>
      <c r="GC446" s="31">
        <v>1</v>
      </c>
      <c r="GE446" s="31">
        <v>2</v>
      </c>
      <c r="GG446" s="31">
        <v>0.5</v>
      </c>
      <c r="GH446" s="31">
        <v>2</v>
      </c>
      <c r="GJ446" s="31">
        <v>2</v>
      </c>
      <c r="GL446" s="31">
        <v>2</v>
      </c>
      <c r="GO446" s="31">
        <v>2</v>
      </c>
      <c r="GQ446" s="31">
        <v>2</v>
      </c>
      <c r="GS446" s="31">
        <v>2</v>
      </c>
      <c r="GU446" s="31">
        <v>2</v>
      </c>
      <c r="GW446" s="31">
        <v>2</v>
      </c>
      <c r="HM446" s="31">
        <v>2</v>
      </c>
      <c r="HP446" s="31">
        <v>2</v>
      </c>
      <c r="HQ446" s="31">
        <v>2</v>
      </c>
      <c r="HR446" s="31">
        <v>2</v>
      </c>
      <c r="HS446" s="31">
        <v>2</v>
      </c>
      <c r="HT446" s="31">
        <v>2</v>
      </c>
      <c r="HU446" s="31">
        <v>2</v>
      </c>
      <c r="HV446" s="31">
        <v>2</v>
      </c>
      <c r="HZ446" s="31">
        <v>2</v>
      </c>
      <c r="IA446" s="31">
        <v>2</v>
      </c>
      <c r="IB446" s="31">
        <v>2</v>
      </c>
      <c r="IC446" s="31">
        <v>2</v>
      </c>
      <c r="ID446" s="31">
        <v>2</v>
      </c>
      <c r="IE446" s="31">
        <v>2</v>
      </c>
      <c r="IF446" s="31">
        <v>2</v>
      </c>
      <c r="IJ446" s="31">
        <v>2</v>
      </c>
      <c r="IK446" s="31">
        <v>2</v>
      </c>
      <c r="IL446" s="31">
        <v>2</v>
      </c>
      <c r="IM446" s="31">
        <v>2</v>
      </c>
      <c r="IN446" s="31">
        <v>2</v>
      </c>
      <c r="IO446" s="31">
        <v>2</v>
      </c>
      <c r="IP446" s="31">
        <v>2</v>
      </c>
      <c r="IT446" s="31">
        <v>2</v>
      </c>
      <c r="IU446" s="31">
        <v>2</v>
      </c>
      <c r="IV446" s="31">
        <v>2</v>
      </c>
      <c r="IW446" s="31">
        <v>2</v>
      </c>
      <c r="IX446" s="31">
        <v>2</v>
      </c>
      <c r="IY446" s="31">
        <v>2</v>
      </c>
      <c r="IZ446" s="31">
        <v>2</v>
      </c>
      <c r="JD446" s="31">
        <v>2</v>
      </c>
      <c r="JE446" s="31">
        <v>2</v>
      </c>
      <c r="JF446" s="31">
        <v>2</v>
      </c>
      <c r="JG446" s="31">
        <v>2</v>
      </c>
      <c r="JH446" s="31">
        <v>2</v>
      </c>
      <c r="JI446" s="31">
        <v>2</v>
      </c>
      <c r="JJ446" s="31">
        <v>2</v>
      </c>
      <c r="JZ446" s="31">
        <v>2</v>
      </c>
      <c r="KA446" s="31" t="s">
        <v>3247</v>
      </c>
      <c r="KB446" s="31">
        <v>82</v>
      </c>
      <c r="KC446" s="31">
        <v>2</v>
      </c>
      <c r="KD446" s="31" t="s">
        <v>3248</v>
      </c>
      <c r="KE446" s="31">
        <v>52</v>
      </c>
      <c r="LA446" s="31" t="s">
        <v>378</v>
      </c>
      <c r="LB446" s="31" t="s">
        <v>1629</v>
      </c>
      <c r="LC446" s="31">
        <v>2</v>
      </c>
      <c r="LE446" s="31" t="s">
        <v>1440</v>
      </c>
      <c r="LF446" s="31">
        <v>2</v>
      </c>
      <c r="LG446" s="31">
        <v>2</v>
      </c>
      <c r="LH446" s="31">
        <v>2</v>
      </c>
      <c r="LI446" s="31">
        <v>2</v>
      </c>
      <c r="LK446" s="31">
        <v>2</v>
      </c>
      <c r="LM446" s="31">
        <v>2</v>
      </c>
      <c r="LO446" s="31">
        <v>2</v>
      </c>
      <c r="LQ446" s="31">
        <v>2</v>
      </c>
      <c r="LS446" s="31">
        <v>2</v>
      </c>
      <c r="LU446" s="31">
        <v>2</v>
      </c>
      <c r="LW446" s="31">
        <v>2</v>
      </c>
      <c r="LY446" s="31">
        <v>2</v>
      </c>
      <c r="MA446" s="31">
        <v>2</v>
      </c>
      <c r="MC446" s="31">
        <v>2</v>
      </c>
      <c r="ME446" s="31">
        <v>2</v>
      </c>
      <c r="MG446" s="31">
        <v>2</v>
      </c>
      <c r="MI446" s="31">
        <v>2</v>
      </c>
      <c r="MK446" s="31">
        <v>2</v>
      </c>
      <c r="MM446" s="31">
        <v>2</v>
      </c>
      <c r="MO446" s="31">
        <v>2</v>
      </c>
      <c r="MQ446" s="31">
        <v>2</v>
      </c>
      <c r="MS446" s="31">
        <v>2</v>
      </c>
      <c r="MU446" s="31">
        <v>2</v>
      </c>
      <c r="MW446" s="31">
        <v>2</v>
      </c>
      <c r="MY446" s="31" t="s">
        <v>355</v>
      </c>
      <c r="NC446" s="31">
        <v>2</v>
      </c>
      <c r="NE446" s="31">
        <v>2</v>
      </c>
      <c r="NG446" s="31">
        <v>2</v>
      </c>
      <c r="NI446" s="31">
        <v>2</v>
      </c>
      <c r="NK446" s="31">
        <v>2</v>
      </c>
      <c r="NM446" s="31">
        <v>2</v>
      </c>
      <c r="NO446" s="31">
        <v>2</v>
      </c>
      <c r="NQ446" s="31">
        <v>2</v>
      </c>
      <c r="NS446" s="31">
        <v>2</v>
      </c>
      <c r="NU446" s="31">
        <v>2</v>
      </c>
      <c r="NW446" s="31">
        <v>2</v>
      </c>
      <c r="NY446" s="31">
        <v>2</v>
      </c>
      <c r="OA446" s="31">
        <v>2</v>
      </c>
      <c r="OC446" s="31">
        <v>2</v>
      </c>
      <c r="OE446" s="31">
        <v>2</v>
      </c>
      <c r="OG446" s="31">
        <v>2</v>
      </c>
      <c r="OI446" s="31">
        <v>2</v>
      </c>
      <c r="OK446" s="31">
        <v>2</v>
      </c>
      <c r="OM446" s="31">
        <v>2</v>
      </c>
      <c r="OO446" s="31">
        <v>2</v>
      </c>
      <c r="OQ446" s="31" t="s">
        <v>355</v>
      </c>
      <c r="OS446" s="31">
        <v>2</v>
      </c>
      <c r="OU446" s="31">
        <v>2</v>
      </c>
      <c r="OW446" s="31">
        <v>2</v>
      </c>
      <c r="OY446" s="31">
        <v>2</v>
      </c>
      <c r="PA446" s="31">
        <v>2</v>
      </c>
      <c r="PC446" s="31">
        <v>2</v>
      </c>
      <c r="PE446" s="31">
        <v>2</v>
      </c>
      <c r="PG446" s="31">
        <v>2</v>
      </c>
      <c r="PI446" s="31">
        <v>2</v>
      </c>
      <c r="PK446" s="31">
        <v>2</v>
      </c>
      <c r="PM446" s="31">
        <v>2</v>
      </c>
      <c r="PO446" s="31">
        <v>2</v>
      </c>
      <c r="PQ446" s="31">
        <v>2</v>
      </c>
      <c r="PS446" s="31">
        <v>2</v>
      </c>
      <c r="PU446" s="31">
        <v>2</v>
      </c>
      <c r="PW446" s="31">
        <v>2</v>
      </c>
      <c r="PY446" s="31">
        <v>2</v>
      </c>
      <c r="QA446" s="31">
        <v>2</v>
      </c>
      <c r="QC446" s="31">
        <v>2</v>
      </c>
      <c r="QE446" s="31">
        <v>2</v>
      </c>
      <c r="QG446" s="31">
        <v>2</v>
      </c>
      <c r="QI446" s="31" t="s">
        <v>355</v>
      </c>
      <c r="QK446" s="31">
        <v>1</v>
      </c>
      <c r="QL446" s="31">
        <v>2</v>
      </c>
      <c r="QM446" s="31">
        <v>2</v>
      </c>
      <c r="QN446" s="31">
        <v>2</v>
      </c>
      <c r="QO446" s="31">
        <v>2</v>
      </c>
      <c r="QP446" s="31">
        <v>2</v>
      </c>
      <c r="QQ446" s="31">
        <v>2</v>
      </c>
      <c r="QR446" s="31">
        <v>2</v>
      </c>
      <c r="QS446" s="31">
        <v>2</v>
      </c>
      <c r="QT446" s="31">
        <v>2</v>
      </c>
      <c r="QU446" s="31">
        <v>2</v>
      </c>
      <c r="QV446" s="31">
        <v>2</v>
      </c>
      <c r="QW446" s="31">
        <v>2</v>
      </c>
      <c r="QX446" s="31">
        <v>2</v>
      </c>
      <c r="QY446" s="31">
        <v>2</v>
      </c>
      <c r="QZ446" s="31">
        <v>2</v>
      </c>
      <c r="RA446" s="31">
        <v>2</v>
      </c>
      <c r="RB446" s="31">
        <v>2</v>
      </c>
      <c r="RC446" s="31">
        <v>2</v>
      </c>
      <c r="RD446" s="31">
        <v>2</v>
      </c>
      <c r="RE446" s="31">
        <v>2</v>
      </c>
      <c r="RF446" s="31">
        <v>2</v>
      </c>
      <c r="RG446" s="31">
        <v>2</v>
      </c>
      <c r="RH446" s="31">
        <v>2</v>
      </c>
      <c r="RI446" s="31">
        <v>2</v>
      </c>
      <c r="RJ446" s="31">
        <v>2</v>
      </c>
      <c r="RK446" s="31">
        <v>2</v>
      </c>
      <c r="RL446" s="31">
        <v>2</v>
      </c>
      <c r="RM446" s="31">
        <v>2</v>
      </c>
      <c r="RN446" s="31">
        <v>2</v>
      </c>
      <c r="RO446" s="31">
        <v>2</v>
      </c>
      <c r="RP446" s="31">
        <v>2</v>
      </c>
      <c r="RQ446" s="31">
        <v>2</v>
      </c>
      <c r="RR446" s="31">
        <v>2</v>
      </c>
      <c r="RS446" s="31">
        <v>2</v>
      </c>
      <c r="RT446" s="31" t="s">
        <v>3237</v>
      </c>
      <c r="RU446" s="31" t="s">
        <v>3237</v>
      </c>
      <c r="RV446" s="31" t="s">
        <v>3237</v>
      </c>
      <c r="RX446" s="31">
        <v>4</v>
      </c>
      <c r="RY446" s="31">
        <v>2</v>
      </c>
      <c r="RZ446" s="31">
        <v>1</v>
      </c>
      <c r="SA446" s="31">
        <v>2</v>
      </c>
      <c r="SB446" s="31">
        <v>2</v>
      </c>
      <c r="SC446" s="31">
        <v>2</v>
      </c>
      <c r="SD446" s="31">
        <v>4</v>
      </c>
      <c r="SE446" s="31">
        <v>2</v>
      </c>
      <c r="SF446" s="31">
        <v>1</v>
      </c>
      <c r="SG446" s="31">
        <v>2</v>
      </c>
      <c r="SH446" s="31">
        <v>2</v>
      </c>
      <c r="SI446" s="31">
        <v>2</v>
      </c>
      <c r="SJ446" s="31">
        <v>2</v>
      </c>
      <c r="SK446" s="31">
        <v>2</v>
      </c>
      <c r="SL446" s="31">
        <v>2</v>
      </c>
      <c r="SM446" s="31" t="s">
        <v>3239</v>
      </c>
      <c r="SO446" s="31">
        <v>2</v>
      </c>
      <c r="SP446" s="31">
        <v>2</v>
      </c>
      <c r="SQ446" s="31">
        <v>2</v>
      </c>
      <c r="SR446" s="31">
        <v>1</v>
      </c>
      <c r="SS446" s="31">
        <v>1</v>
      </c>
      <c r="ST446" s="31">
        <v>2</v>
      </c>
      <c r="SU446" s="31">
        <v>1</v>
      </c>
      <c r="SV446" s="31">
        <v>2</v>
      </c>
      <c r="SW446" s="31" t="s">
        <v>1430</v>
      </c>
      <c r="SX446" s="31" t="s">
        <v>3249</v>
      </c>
      <c r="SZ446" s="31">
        <v>2</v>
      </c>
      <c r="TA446" s="31">
        <v>2</v>
      </c>
      <c r="TB446" s="31">
        <v>2</v>
      </c>
      <c r="TC446" s="31">
        <v>2</v>
      </c>
      <c r="TD446" s="31">
        <v>2</v>
      </c>
      <c r="TE446" s="31">
        <v>2</v>
      </c>
      <c r="TF446" s="31">
        <v>2</v>
      </c>
      <c r="TG446" s="31">
        <v>1</v>
      </c>
      <c r="TH446" s="31" t="s">
        <v>1430</v>
      </c>
      <c r="TJ446" s="31" t="s">
        <v>3240</v>
      </c>
      <c r="TK446" s="31" t="s">
        <v>3145</v>
      </c>
      <c r="TL446" s="31" t="s">
        <v>3145</v>
      </c>
      <c r="TM446" s="31" t="s">
        <v>2917</v>
      </c>
      <c r="TQ446" s="31">
        <v>9</v>
      </c>
      <c r="TS446" s="31">
        <v>2</v>
      </c>
      <c r="TT446" s="31">
        <v>2</v>
      </c>
      <c r="TU446" s="31">
        <v>2</v>
      </c>
      <c r="TV446" s="31">
        <v>2</v>
      </c>
      <c r="TW446" s="31">
        <v>2</v>
      </c>
      <c r="TX446" s="31">
        <v>2</v>
      </c>
      <c r="TY446" s="31">
        <v>2</v>
      </c>
      <c r="TZ446" s="31">
        <v>1</v>
      </c>
      <c r="UA446" s="31">
        <v>1</v>
      </c>
    </row>
    <row r="447" spans="1:547" s="31" customFormat="1" ht="13.5" customHeight="1">
      <c r="A447" s="31">
        <f t="shared" si="6"/>
        <v>445</v>
      </c>
      <c r="B447" s="31">
        <v>446</v>
      </c>
      <c r="C447" s="31">
        <v>42</v>
      </c>
      <c r="D447" s="31" t="s">
        <v>3124</v>
      </c>
      <c r="E447" s="31" t="s">
        <v>3250</v>
      </c>
      <c r="F447" s="31">
        <v>1</v>
      </c>
      <c r="G447" s="31" t="s">
        <v>3251</v>
      </c>
      <c r="H447" s="31">
        <v>42460</v>
      </c>
      <c r="I447" s="31">
        <v>1999</v>
      </c>
      <c r="J447" s="31">
        <v>2</v>
      </c>
      <c r="K447" s="31">
        <v>1</v>
      </c>
      <c r="L447" s="31">
        <v>2</v>
      </c>
      <c r="M447" s="31">
        <v>2</v>
      </c>
      <c r="N447" s="31">
        <v>3</v>
      </c>
      <c r="O447" s="31">
        <v>2</v>
      </c>
      <c r="P447" s="31">
        <v>2</v>
      </c>
      <c r="Q447" s="31">
        <v>2</v>
      </c>
      <c r="R447" s="31">
        <v>41334</v>
      </c>
      <c r="S447" s="31">
        <v>41365</v>
      </c>
      <c r="T447" s="31">
        <v>42460</v>
      </c>
      <c r="W447" s="31">
        <v>2</v>
      </c>
      <c r="X447" s="31">
        <v>2</v>
      </c>
      <c r="Y447" s="31">
        <v>2</v>
      </c>
      <c r="Z447" s="31">
        <v>1</v>
      </c>
      <c r="AA447" s="31">
        <v>2</v>
      </c>
      <c r="AB447" s="31">
        <v>2</v>
      </c>
      <c r="AC447" s="31">
        <v>2</v>
      </c>
      <c r="AD447" s="31">
        <v>2</v>
      </c>
      <c r="AE447" s="31">
        <v>1</v>
      </c>
      <c r="AF447" s="31">
        <v>3</v>
      </c>
      <c r="AG447" s="31">
        <v>3</v>
      </c>
      <c r="AH447" s="31">
        <v>2</v>
      </c>
      <c r="AI447" s="31">
        <v>6</v>
      </c>
      <c r="AJ447" s="31">
        <v>2</v>
      </c>
      <c r="AK447" s="31">
        <v>4</v>
      </c>
      <c r="AL447" s="31">
        <v>2</v>
      </c>
      <c r="AM447" s="31">
        <v>2</v>
      </c>
      <c r="AN447" s="31">
        <v>2</v>
      </c>
      <c r="AO447" s="31">
        <v>2</v>
      </c>
      <c r="AP447" s="31">
        <v>2</v>
      </c>
      <c r="AQ447" s="31">
        <v>2</v>
      </c>
      <c r="AR447" s="31">
        <v>2</v>
      </c>
      <c r="AS447" s="31">
        <v>2</v>
      </c>
      <c r="AT447" s="31">
        <v>2</v>
      </c>
      <c r="AU447" s="31">
        <v>2</v>
      </c>
      <c r="AV447" s="31">
        <v>1</v>
      </c>
      <c r="AW447" s="31">
        <v>1</v>
      </c>
      <c r="AX447" s="31">
        <v>2</v>
      </c>
      <c r="AY447" s="31">
        <v>2</v>
      </c>
      <c r="AZ447" s="31">
        <v>1</v>
      </c>
      <c r="BA447" s="31">
        <v>2</v>
      </c>
      <c r="BB447" s="31">
        <v>2</v>
      </c>
      <c r="BC447" s="31">
        <v>1</v>
      </c>
      <c r="BD447" s="31">
        <v>1</v>
      </c>
      <c r="BE447" s="31">
        <v>1</v>
      </c>
      <c r="BF447" s="31">
        <v>2</v>
      </c>
      <c r="BG447" s="31">
        <v>1</v>
      </c>
      <c r="BH447" s="31">
        <v>2</v>
      </c>
      <c r="BI447" s="31">
        <v>2</v>
      </c>
      <c r="BJ447" s="31">
        <v>1</v>
      </c>
      <c r="BK447" s="31">
        <v>1</v>
      </c>
      <c r="BL447" s="31">
        <v>2</v>
      </c>
      <c r="BM447" s="31">
        <v>2</v>
      </c>
      <c r="BN447" s="31">
        <v>2</v>
      </c>
      <c r="BO447" s="31">
        <v>2</v>
      </c>
      <c r="BP447" s="31">
        <v>2</v>
      </c>
      <c r="BQ447" s="31">
        <v>3</v>
      </c>
      <c r="BT447" s="31">
        <v>2</v>
      </c>
      <c r="BU447" s="31">
        <v>2</v>
      </c>
      <c r="BV447" s="31">
        <v>2</v>
      </c>
      <c r="BW447" s="31">
        <v>2</v>
      </c>
      <c r="BX447" s="31">
        <v>2</v>
      </c>
      <c r="BY447" s="31">
        <v>1</v>
      </c>
      <c r="BZ447" s="31">
        <v>2</v>
      </c>
      <c r="CA447" s="31">
        <v>2</v>
      </c>
      <c r="CB447" s="31">
        <v>2</v>
      </c>
      <c r="CD447" s="31">
        <v>1</v>
      </c>
      <c r="CH447" s="31">
        <v>1</v>
      </c>
      <c r="CM447" s="31">
        <v>5</v>
      </c>
      <c r="CN447" s="31">
        <v>11</v>
      </c>
      <c r="CO447" s="31">
        <v>16</v>
      </c>
      <c r="CP447" s="31">
        <v>22</v>
      </c>
      <c r="DA447" s="31">
        <v>3</v>
      </c>
      <c r="DB447" s="31">
        <v>2</v>
      </c>
      <c r="DC447" s="31">
        <v>12</v>
      </c>
      <c r="DD447" s="31">
        <v>4</v>
      </c>
      <c r="DF447" s="31">
        <v>4</v>
      </c>
      <c r="DG447" s="31">
        <v>4</v>
      </c>
      <c r="DH447" s="31">
        <v>4</v>
      </c>
      <c r="DI447" s="31">
        <v>2</v>
      </c>
      <c r="DJ447" s="31">
        <v>3</v>
      </c>
      <c r="DK447" s="31">
        <v>3</v>
      </c>
      <c r="DL447" s="31">
        <v>3</v>
      </c>
      <c r="DM447" s="31">
        <v>3</v>
      </c>
      <c r="DN447" s="31">
        <v>3</v>
      </c>
      <c r="DO447" s="31">
        <v>4</v>
      </c>
      <c r="DP447" s="31">
        <v>4</v>
      </c>
      <c r="DQ447" s="31">
        <v>4</v>
      </c>
      <c r="DR447" s="31">
        <v>41</v>
      </c>
      <c r="DS447" s="31">
        <v>0.18922069271758399</v>
      </c>
      <c r="DT447" s="31">
        <v>144</v>
      </c>
      <c r="DU447" s="31">
        <v>39</v>
      </c>
      <c r="DV447" s="31">
        <v>308</v>
      </c>
      <c r="DW447" s="31" t="s">
        <v>2136</v>
      </c>
      <c r="EB447" s="31">
        <v>0.57999999999999896</v>
      </c>
      <c r="EC447" s="31">
        <v>0.5</v>
      </c>
      <c r="ED447" s="31">
        <v>1.1000000000000001</v>
      </c>
      <c r="EE447" s="31" t="s">
        <v>2123</v>
      </c>
      <c r="EF447" s="31">
        <v>141</v>
      </c>
      <c r="EG447" s="31">
        <v>120</v>
      </c>
      <c r="EH447" s="31">
        <v>200</v>
      </c>
      <c r="EI447" s="31" t="s">
        <v>2123</v>
      </c>
      <c r="EJ447" s="31">
        <v>61</v>
      </c>
      <c r="EN447" s="31">
        <v>72</v>
      </c>
      <c r="ER447" s="31">
        <v>39</v>
      </c>
      <c r="ES447" s="31">
        <v>50</v>
      </c>
      <c r="ET447" s="31">
        <v>150</v>
      </c>
      <c r="EW447" s="31">
        <v>2</v>
      </c>
      <c r="EX447" s="31">
        <v>2</v>
      </c>
      <c r="EY447" s="31">
        <v>1</v>
      </c>
      <c r="FD447" s="31">
        <v>72.599999999999994</v>
      </c>
      <c r="FK447" s="31">
        <v>2</v>
      </c>
      <c r="FL447" s="31">
        <v>2</v>
      </c>
      <c r="FM447" s="31">
        <v>2</v>
      </c>
      <c r="FN447" s="31">
        <v>2</v>
      </c>
      <c r="FO447" s="31">
        <v>2</v>
      </c>
      <c r="FP447" s="31">
        <v>2</v>
      </c>
      <c r="FQ447" s="31">
        <v>2</v>
      </c>
      <c r="FR447" s="31">
        <v>2</v>
      </c>
      <c r="FS447" s="31">
        <v>4</v>
      </c>
      <c r="FT447" s="31">
        <v>2</v>
      </c>
      <c r="FU447" s="31">
        <v>2</v>
      </c>
      <c r="FV447" s="31">
        <v>2</v>
      </c>
      <c r="FW447" s="31">
        <v>1</v>
      </c>
      <c r="FX447" s="31">
        <v>1</v>
      </c>
      <c r="FY447" s="31">
        <v>2</v>
      </c>
      <c r="GA447" s="31">
        <v>2</v>
      </c>
      <c r="GB447" s="31">
        <v>2</v>
      </c>
      <c r="GC447" s="31">
        <v>2</v>
      </c>
      <c r="GE447" s="31">
        <v>2</v>
      </c>
      <c r="GH447" s="31">
        <v>2</v>
      </c>
      <c r="GJ447" s="31">
        <v>2</v>
      </c>
      <c r="GL447" s="31">
        <v>2</v>
      </c>
      <c r="GO447" s="31">
        <v>2</v>
      </c>
      <c r="GQ447" s="31">
        <v>2</v>
      </c>
      <c r="GS447" s="31">
        <v>2</v>
      </c>
      <c r="GU447" s="31">
        <v>2</v>
      </c>
      <c r="GW447" s="31">
        <v>2</v>
      </c>
      <c r="HM447" s="31">
        <v>2</v>
      </c>
      <c r="HP447" s="31">
        <v>2</v>
      </c>
      <c r="HQ447" s="31">
        <v>2</v>
      </c>
      <c r="HR447" s="31">
        <v>2</v>
      </c>
      <c r="HS447" s="31">
        <v>2</v>
      </c>
      <c r="HT447" s="31">
        <v>2</v>
      </c>
      <c r="HU447" s="31">
        <v>2</v>
      </c>
      <c r="HV447" s="31">
        <v>2</v>
      </c>
      <c r="HZ447" s="31">
        <v>2</v>
      </c>
      <c r="IA447" s="31">
        <v>2</v>
      </c>
      <c r="IB447" s="31">
        <v>2</v>
      </c>
      <c r="IC447" s="31">
        <v>2</v>
      </c>
      <c r="ID447" s="31">
        <v>2</v>
      </c>
      <c r="IE447" s="31">
        <v>2</v>
      </c>
      <c r="IF447" s="31">
        <v>2</v>
      </c>
      <c r="IJ447" s="31">
        <v>2</v>
      </c>
      <c r="IK447" s="31">
        <v>2</v>
      </c>
      <c r="IL447" s="31">
        <v>2</v>
      </c>
      <c r="IM447" s="31">
        <v>2</v>
      </c>
      <c r="IN447" s="31">
        <v>2</v>
      </c>
      <c r="IO447" s="31">
        <v>2</v>
      </c>
      <c r="IP447" s="31">
        <v>2</v>
      </c>
      <c r="IT447" s="31">
        <v>2</v>
      </c>
      <c r="IU447" s="31">
        <v>2</v>
      </c>
      <c r="IV447" s="31">
        <v>2</v>
      </c>
      <c r="IW447" s="31">
        <v>2</v>
      </c>
      <c r="IX447" s="31">
        <v>2</v>
      </c>
      <c r="IY447" s="31">
        <v>2</v>
      </c>
      <c r="IZ447" s="31">
        <v>2</v>
      </c>
      <c r="JD447" s="31">
        <v>2</v>
      </c>
      <c r="JE447" s="31">
        <v>2</v>
      </c>
      <c r="JF447" s="31">
        <v>2</v>
      </c>
      <c r="JG447" s="31">
        <v>2</v>
      </c>
      <c r="JH447" s="31">
        <v>2</v>
      </c>
      <c r="JI447" s="31">
        <v>2</v>
      </c>
      <c r="JJ447" s="31">
        <v>2</v>
      </c>
      <c r="JZ447" s="31">
        <v>1</v>
      </c>
      <c r="KC447" s="31">
        <v>1</v>
      </c>
      <c r="KF447" s="31" t="s">
        <v>356</v>
      </c>
      <c r="KG447" s="33" t="s">
        <v>3252</v>
      </c>
      <c r="KH447" s="31">
        <v>16</v>
      </c>
      <c r="LA447" s="31" t="s">
        <v>367</v>
      </c>
      <c r="LB447" s="31" t="s">
        <v>379</v>
      </c>
      <c r="LC447" s="31">
        <v>2</v>
      </c>
      <c r="LE447" s="31" t="s">
        <v>375</v>
      </c>
      <c r="LF447" s="31">
        <v>2</v>
      </c>
      <c r="LG447" s="31">
        <v>2</v>
      </c>
      <c r="LH447" s="31">
        <v>2</v>
      </c>
      <c r="LI447" s="31">
        <v>2</v>
      </c>
      <c r="LK447" s="31">
        <v>2</v>
      </c>
      <c r="LM447" s="31">
        <v>2</v>
      </c>
      <c r="LO447" s="31">
        <v>2</v>
      </c>
      <c r="LQ447" s="31">
        <v>2</v>
      </c>
      <c r="LS447" s="31">
        <v>2</v>
      </c>
      <c r="LU447" s="31">
        <v>2</v>
      </c>
      <c r="LW447" s="31">
        <v>2</v>
      </c>
      <c r="LY447" s="31">
        <v>2</v>
      </c>
      <c r="MA447" s="31">
        <v>2</v>
      </c>
      <c r="MC447" s="31">
        <v>2</v>
      </c>
      <c r="ME447" s="31">
        <v>2</v>
      </c>
      <c r="MG447" s="31">
        <v>2</v>
      </c>
      <c r="MI447" s="31">
        <v>2</v>
      </c>
      <c r="MK447" s="31">
        <v>2</v>
      </c>
      <c r="MM447" s="31">
        <v>2</v>
      </c>
      <c r="MO447" s="31">
        <v>2</v>
      </c>
      <c r="MQ447" s="31">
        <v>2</v>
      </c>
      <c r="MS447" s="31">
        <v>2</v>
      </c>
      <c r="MU447" s="31">
        <v>2</v>
      </c>
      <c r="MW447" s="31">
        <v>2</v>
      </c>
      <c r="MY447" s="31" t="s">
        <v>355</v>
      </c>
      <c r="NC447" s="31">
        <v>2</v>
      </c>
      <c r="NE447" s="31">
        <v>2</v>
      </c>
      <c r="NG447" s="31">
        <v>2</v>
      </c>
      <c r="NI447" s="31">
        <v>2</v>
      </c>
      <c r="NK447" s="31">
        <v>2</v>
      </c>
      <c r="NM447" s="31">
        <v>2</v>
      </c>
      <c r="NO447" s="31">
        <v>2</v>
      </c>
      <c r="NQ447" s="31">
        <v>2</v>
      </c>
      <c r="NS447" s="31">
        <v>2</v>
      </c>
      <c r="NU447" s="31">
        <v>2</v>
      </c>
      <c r="NW447" s="31">
        <v>2</v>
      </c>
      <c r="NY447" s="31">
        <v>2</v>
      </c>
      <c r="OA447" s="31">
        <v>2</v>
      </c>
      <c r="OC447" s="31">
        <v>2</v>
      </c>
      <c r="OE447" s="31">
        <v>2</v>
      </c>
      <c r="OG447" s="31">
        <v>2</v>
      </c>
      <c r="OI447" s="31">
        <v>2</v>
      </c>
      <c r="OK447" s="31">
        <v>2</v>
      </c>
      <c r="OM447" s="31">
        <v>2</v>
      </c>
      <c r="OO447" s="31">
        <v>2</v>
      </c>
      <c r="OQ447" s="31" t="s">
        <v>355</v>
      </c>
      <c r="OS447" s="31">
        <v>2</v>
      </c>
      <c r="OU447" s="31">
        <v>2</v>
      </c>
      <c r="OW447" s="31">
        <v>2</v>
      </c>
      <c r="OY447" s="31">
        <v>2</v>
      </c>
      <c r="PA447" s="31">
        <v>2</v>
      </c>
      <c r="PC447" s="31">
        <v>2</v>
      </c>
      <c r="PE447" s="31">
        <v>2</v>
      </c>
      <c r="PG447" s="31">
        <v>2</v>
      </c>
      <c r="PI447" s="31">
        <v>2</v>
      </c>
      <c r="PK447" s="31">
        <v>2</v>
      </c>
      <c r="PM447" s="31">
        <v>2</v>
      </c>
      <c r="PO447" s="31">
        <v>2</v>
      </c>
      <c r="PQ447" s="31">
        <v>2</v>
      </c>
      <c r="PS447" s="31">
        <v>2</v>
      </c>
      <c r="PU447" s="31">
        <v>2</v>
      </c>
      <c r="PW447" s="31">
        <v>2</v>
      </c>
      <c r="PY447" s="31">
        <v>2</v>
      </c>
      <c r="QA447" s="31">
        <v>2</v>
      </c>
      <c r="QC447" s="31">
        <v>2</v>
      </c>
      <c r="QE447" s="31">
        <v>2</v>
      </c>
      <c r="QG447" s="31">
        <v>2</v>
      </c>
      <c r="QI447" s="31" t="s">
        <v>355</v>
      </c>
      <c r="QK447" s="31">
        <v>1</v>
      </c>
      <c r="QL447" s="31">
        <v>2</v>
      </c>
      <c r="QM447" s="31">
        <v>2</v>
      </c>
      <c r="QN447" s="31">
        <v>2</v>
      </c>
      <c r="QO447" s="31">
        <v>2</v>
      </c>
      <c r="QP447" s="31">
        <v>2</v>
      </c>
      <c r="QQ447" s="31">
        <v>2</v>
      </c>
      <c r="QR447" s="31">
        <v>2</v>
      </c>
      <c r="QS447" s="31">
        <v>2</v>
      </c>
      <c r="QT447" s="31">
        <v>2</v>
      </c>
      <c r="QU447" s="31">
        <v>1</v>
      </c>
      <c r="QV447" s="31">
        <v>1</v>
      </c>
      <c r="QW447" s="31">
        <v>2</v>
      </c>
      <c r="QX447" s="31">
        <v>2</v>
      </c>
      <c r="QY447" s="31">
        <v>2</v>
      </c>
      <c r="QZ447" s="31">
        <v>2</v>
      </c>
      <c r="RA447" s="31">
        <v>2</v>
      </c>
      <c r="RB447" s="31">
        <v>2</v>
      </c>
      <c r="RC447" s="31">
        <v>2</v>
      </c>
      <c r="RD447" s="31">
        <v>2</v>
      </c>
      <c r="RE447" s="31">
        <v>2</v>
      </c>
      <c r="RF447" s="31">
        <v>2</v>
      </c>
      <c r="RG447" s="31">
        <v>2</v>
      </c>
      <c r="RH447" s="31">
        <v>2</v>
      </c>
      <c r="RI447" s="31">
        <v>2</v>
      </c>
      <c r="RJ447" s="31">
        <v>2</v>
      </c>
      <c r="RK447" s="31">
        <v>2</v>
      </c>
      <c r="RL447" s="31">
        <v>1</v>
      </c>
      <c r="RM447" s="31">
        <v>2</v>
      </c>
      <c r="RN447" s="31">
        <v>2</v>
      </c>
      <c r="RO447" s="31">
        <v>2</v>
      </c>
      <c r="RP447" s="31">
        <v>2</v>
      </c>
      <c r="RQ447" s="31">
        <v>2</v>
      </c>
      <c r="RR447" s="31">
        <v>1</v>
      </c>
      <c r="RS447" s="31">
        <v>2</v>
      </c>
      <c r="RT447" s="31" t="s">
        <v>1605</v>
      </c>
      <c r="RU447" s="31" t="s">
        <v>1605</v>
      </c>
      <c r="RV447" s="31" t="s">
        <v>1605</v>
      </c>
      <c r="RW447" s="31" t="s">
        <v>1605</v>
      </c>
      <c r="RX447" s="31">
        <v>1</v>
      </c>
      <c r="RY447" s="31">
        <v>1</v>
      </c>
      <c r="RZ447" s="31">
        <v>1</v>
      </c>
      <c r="SA447" s="31">
        <v>1</v>
      </c>
      <c r="SB447" s="31">
        <v>2</v>
      </c>
      <c r="SC447" s="31">
        <v>2</v>
      </c>
      <c r="SD447" s="31">
        <v>1</v>
      </c>
      <c r="SE447" s="31">
        <v>1</v>
      </c>
      <c r="SF447" s="31">
        <v>1</v>
      </c>
      <c r="SG447" s="31">
        <v>1</v>
      </c>
      <c r="SH447" s="31">
        <v>2</v>
      </c>
      <c r="SI447" s="31">
        <v>2</v>
      </c>
      <c r="SJ447" s="31">
        <v>2</v>
      </c>
      <c r="SK447" s="31">
        <v>2</v>
      </c>
      <c r="SL447" s="31">
        <v>2</v>
      </c>
      <c r="SM447" s="31" t="s">
        <v>2153</v>
      </c>
      <c r="SO447" s="31">
        <v>2</v>
      </c>
      <c r="SP447" s="31">
        <v>2</v>
      </c>
      <c r="SQ447" s="31">
        <v>2</v>
      </c>
      <c r="SR447" s="31">
        <v>2</v>
      </c>
      <c r="SS447" s="31">
        <v>2</v>
      </c>
      <c r="ST447" s="31">
        <v>2</v>
      </c>
      <c r="SU447" s="31">
        <v>2</v>
      </c>
      <c r="SV447" s="31">
        <v>2</v>
      </c>
      <c r="SW447" s="31" t="s">
        <v>2290</v>
      </c>
      <c r="SX447" s="31">
        <v>1</v>
      </c>
      <c r="SZ447" s="31">
        <v>2</v>
      </c>
      <c r="TA447" s="31">
        <v>2</v>
      </c>
      <c r="TB447" s="31">
        <v>2</v>
      </c>
      <c r="TC447" s="31">
        <v>2</v>
      </c>
      <c r="TD447" s="31">
        <v>2</v>
      </c>
      <c r="TE447" s="31">
        <v>2</v>
      </c>
      <c r="TF447" s="31">
        <v>2</v>
      </c>
      <c r="TG447" s="31">
        <v>2</v>
      </c>
      <c r="TH447" s="31" t="s">
        <v>1430</v>
      </c>
      <c r="TJ447" s="31" t="s">
        <v>3162</v>
      </c>
      <c r="TK447" s="31" t="s">
        <v>3210</v>
      </c>
      <c r="TL447" s="31" t="s">
        <v>3210</v>
      </c>
      <c r="TM447" s="31" t="s">
        <v>3145</v>
      </c>
      <c r="TN447" s="31" t="s">
        <v>2917</v>
      </c>
      <c r="TQ447" s="31">
        <v>36</v>
      </c>
      <c r="TS447" s="31">
        <v>2</v>
      </c>
      <c r="TT447" s="31">
        <v>2</v>
      </c>
      <c r="TU447" s="31">
        <v>2</v>
      </c>
      <c r="TV447" s="31">
        <v>2</v>
      </c>
      <c r="TW447" s="31">
        <v>2</v>
      </c>
      <c r="TX447" s="31">
        <v>2</v>
      </c>
      <c r="TY447" s="31">
        <v>2</v>
      </c>
      <c r="TZ447" s="31">
        <v>1</v>
      </c>
      <c r="UA447" s="31">
        <v>1</v>
      </c>
    </row>
    <row r="448" spans="1:547" s="31" customFormat="1" ht="13.5" customHeight="1">
      <c r="A448" s="31">
        <f t="shared" si="6"/>
        <v>446</v>
      </c>
      <c r="B448" s="31">
        <v>447</v>
      </c>
      <c r="C448" s="31">
        <v>43</v>
      </c>
      <c r="D448" s="31" t="s">
        <v>3124</v>
      </c>
      <c r="E448" s="31" t="s">
        <v>3253</v>
      </c>
      <c r="H448" s="31">
        <v>42460</v>
      </c>
      <c r="I448" s="31">
        <v>27612</v>
      </c>
      <c r="J448" s="31">
        <v>1</v>
      </c>
      <c r="K448" s="31">
        <v>1</v>
      </c>
      <c r="L448" s="31">
        <v>4</v>
      </c>
      <c r="M448" s="31">
        <v>2</v>
      </c>
      <c r="N448" s="31">
        <v>2</v>
      </c>
      <c r="O448" s="31">
        <v>2</v>
      </c>
      <c r="P448" s="31">
        <v>1</v>
      </c>
      <c r="Q448" s="31">
        <v>1</v>
      </c>
      <c r="R448" s="31">
        <v>41791</v>
      </c>
      <c r="S448" s="31">
        <v>41821</v>
      </c>
      <c r="T448" s="31">
        <v>42460</v>
      </c>
      <c r="W448" s="31">
        <v>1</v>
      </c>
      <c r="X448" s="31">
        <v>2</v>
      </c>
      <c r="Y448" s="31">
        <v>2</v>
      </c>
      <c r="Z448" s="31">
        <v>2</v>
      </c>
      <c r="AA448" s="31">
        <v>2</v>
      </c>
      <c r="AB448" s="31">
        <v>2</v>
      </c>
      <c r="AC448" s="31">
        <v>2</v>
      </c>
      <c r="AD448" s="31">
        <v>2</v>
      </c>
      <c r="AE448" s="31">
        <v>2</v>
      </c>
      <c r="AF448" s="31">
        <v>3</v>
      </c>
      <c r="AG448" s="31">
        <v>1</v>
      </c>
      <c r="AH448" s="31">
        <v>2</v>
      </c>
      <c r="AI448" s="31">
        <v>6</v>
      </c>
      <c r="AJ448" s="31">
        <v>2</v>
      </c>
      <c r="AK448" s="31">
        <v>4</v>
      </c>
      <c r="AL448" s="31">
        <v>2</v>
      </c>
      <c r="AM448" s="31">
        <v>2</v>
      </c>
      <c r="AN448" s="31">
        <v>2</v>
      </c>
      <c r="AO448" s="31">
        <v>2</v>
      </c>
      <c r="AP448" s="31">
        <v>2</v>
      </c>
      <c r="AQ448" s="31">
        <v>2</v>
      </c>
      <c r="AR448" s="31">
        <v>2</v>
      </c>
      <c r="AS448" s="31">
        <v>2</v>
      </c>
      <c r="AT448" s="31">
        <v>2</v>
      </c>
      <c r="AU448" s="31">
        <v>2</v>
      </c>
      <c r="AV448" s="31">
        <v>1</v>
      </c>
      <c r="AW448" s="31">
        <v>2</v>
      </c>
      <c r="AX448" s="31">
        <v>2</v>
      </c>
      <c r="AY448" s="31">
        <v>2</v>
      </c>
      <c r="AZ448" s="31">
        <v>1</v>
      </c>
      <c r="BA448" s="31">
        <v>2</v>
      </c>
      <c r="BB448" s="31">
        <v>1</v>
      </c>
      <c r="BC448" s="31">
        <v>1</v>
      </c>
      <c r="BD448" s="31">
        <v>2</v>
      </c>
      <c r="BE448" s="31">
        <v>2</v>
      </c>
      <c r="BF448" s="31">
        <v>2</v>
      </c>
      <c r="BG448" s="31">
        <v>1</v>
      </c>
      <c r="BH448" s="31">
        <v>2</v>
      </c>
      <c r="BI448" s="31">
        <v>1</v>
      </c>
      <c r="BJ448" s="31">
        <v>2</v>
      </c>
      <c r="BK448" s="31">
        <v>2</v>
      </c>
      <c r="BL448" s="31">
        <v>2</v>
      </c>
      <c r="BM448" s="31">
        <v>2</v>
      </c>
      <c r="BN448" s="31">
        <v>2</v>
      </c>
      <c r="BO448" s="31">
        <v>2</v>
      </c>
      <c r="BP448" s="31">
        <v>2</v>
      </c>
      <c r="BR448" s="31">
        <v>1</v>
      </c>
      <c r="BT448" s="31">
        <v>2</v>
      </c>
      <c r="BU448" s="31">
        <v>2</v>
      </c>
      <c r="BV448" s="31">
        <v>2</v>
      </c>
      <c r="BW448" s="31">
        <v>2</v>
      </c>
      <c r="BX448" s="31">
        <v>2</v>
      </c>
      <c r="BY448" s="31">
        <v>1</v>
      </c>
      <c r="BZ448" s="31">
        <v>2</v>
      </c>
      <c r="CA448" s="31">
        <v>2</v>
      </c>
      <c r="CD448" s="31">
        <v>1</v>
      </c>
      <c r="CH448" s="31">
        <v>1</v>
      </c>
      <c r="CM448" s="31">
        <v>6</v>
      </c>
      <c r="CN448" s="31">
        <v>11</v>
      </c>
      <c r="CO448" s="31">
        <v>20</v>
      </c>
      <c r="CP448" s="31">
        <v>25</v>
      </c>
      <c r="CQ448" s="31">
        <v>17</v>
      </c>
      <c r="CR448" s="31">
        <v>24</v>
      </c>
      <c r="DA448" s="31">
        <v>2</v>
      </c>
      <c r="DB448" s="31">
        <v>4</v>
      </c>
      <c r="DC448" s="31">
        <v>1</v>
      </c>
      <c r="DF448" s="31">
        <v>4</v>
      </c>
      <c r="DG448" s="31">
        <v>4</v>
      </c>
      <c r="DH448" s="31">
        <v>4</v>
      </c>
      <c r="DI448" s="31">
        <v>2</v>
      </c>
      <c r="DJ448" s="31">
        <v>1</v>
      </c>
      <c r="DK448" s="31">
        <v>1</v>
      </c>
      <c r="DL448" s="31">
        <v>2</v>
      </c>
      <c r="DM448" s="31">
        <v>1</v>
      </c>
      <c r="DN448" s="31">
        <v>0</v>
      </c>
      <c r="DO448" s="31">
        <v>4</v>
      </c>
      <c r="DP448" s="31">
        <v>4</v>
      </c>
      <c r="DQ448" s="31">
        <v>4</v>
      </c>
      <c r="DR448" s="31">
        <v>31</v>
      </c>
      <c r="DS448" s="31">
        <v>0.77344917787742795</v>
      </c>
      <c r="DT448" s="31">
        <v>77</v>
      </c>
      <c r="DU448" s="31">
        <v>26</v>
      </c>
      <c r="DV448" s="31">
        <v>192</v>
      </c>
      <c r="DW448" s="31" t="s">
        <v>2136</v>
      </c>
      <c r="EB448" s="31">
        <v>0.27</v>
      </c>
      <c r="EC448" s="31">
        <v>0.5</v>
      </c>
      <c r="ED448" s="31">
        <v>1.1000000000000001</v>
      </c>
      <c r="EE448" s="31" t="s">
        <v>2123</v>
      </c>
      <c r="EF448" s="31">
        <v>209</v>
      </c>
      <c r="EG448" s="31">
        <v>120</v>
      </c>
      <c r="EH448" s="31">
        <v>200</v>
      </c>
      <c r="EI448" s="31" t="s">
        <v>2123</v>
      </c>
      <c r="EJ448" s="31">
        <v>51</v>
      </c>
      <c r="EM448" s="31" t="s">
        <v>2123</v>
      </c>
      <c r="EN448" s="31">
        <v>135</v>
      </c>
      <c r="ER448" s="31">
        <v>116</v>
      </c>
      <c r="ES448" s="31">
        <v>50</v>
      </c>
      <c r="ET448" s="31">
        <v>150</v>
      </c>
      <c r="EV448" s="31">
        <v>1</v>
      </c>
      <c r="EW448" s="31">
        <v>2</v>
      </c>
      <c r="EX448" s="31">
        <v>2</v>
      </c>
      <c r="EZ448" s="31">
        <v>1</v>
      </c>
      <c r="FA448" s="31">
        <v>1</v>
      </c>
      <c r="FK448" s="31">
        <v>2</v>
      </c>
      <c r="FL448" s="31">
        <v>2</v>
      </c>
      <c r="FM448" s="31">
        <v>2</v>
      </c>
      <c r="FN448" s="31">
        <v>2</v>
      </c>
      <c r="FO448" s="31">
        <v>2</v>
      </c>
      <c r="FP448" s="31">
        <v>2</v>
      </c>
      <c r="FQ448" s="31">
        <v>2</v>
      </c>
      <c r="FR448" s="31">
        <v>2</v>
      </c>
      <c r="FS448" s="31">
        <v>4</v>
      </c>
      <c r="FT448" s="31">
        <v>2</v>
      </c>
      <c r="FU448" s="31">
        <v>2</v>
      </c>
      <c r="FV448" s="31">
        <v>2</v>
      </c>
      <c r="FW448" s="31">
        <v>1</v>
      </c>
      <c r="FX448" s="31">
        <v>1</v>
      </c>
      <c r="FY448" s="31">
        <v>2</v>
      </c>
      <c r="GA448" s="31">
        <v>2</v>
      </c>
      <c r="GB448" s="31">
        <v>2</v>
      </c>
      <c r="GC448" s="31">
        <v>2</v>
      </c>
      <c r="GD448" s="31">
        <v>2000</v>
      </c>
      <c r="GE448" s="31">
        <v>1</v>
      </c>
      <c r="GF448" s="31">
        <v>2010</v>
      </c>
      <c r="GH448" s="31">
        <v>2</v>
      </c>
      <c r="GJ448" s="31">
        <v>2</v>
      </c>
      <c r="GL448" s="31">
        <v>2</v>
      </c>
      <c r="GO448" s="31">
        <v>2</v>
      </c>
      <c r="GQ448" s="31">
        <v>2</v>
      </c>
      <c r="GS448" s="31">
        <v>2</v>
      </c>
      <c r="GU448" s="31">
        <v>2</v>
      </c>
      <c r="GW448" s="31">
        <v>2</v>
      </c>
      <c r="HM448" s="31">
        <v>2</v>
      </c>
      <c r="HP448" s="31">
        <v>2</v>
      </c>
      <c r="HQ448" s="31">
        <v>2</v>
      </c>
      <c r="HR448" s="31">
        <v>2</v>
      </c>
      <c r="HS448" s="31">
        <v>2</v>
      </c>
      <c r="HT448" s="31">
        <v>2</v>
      </c>
      <c r="HU448" s="31">
        <v>2</v>
      </c>
      <c r="HV448" s="31">
        <v>2</v>
      </c>
      <c r="HZ448" s="31">
        <v>2</v>
      </c>
      <c r="IA448" s="31">
        <v>2</v>
      </c>
      <c r="IB448" s="31">
        <v>2</v>
      </c>
      <c r="IC448" s="31">
        <v>2</v>
      </c>
      <c r="ID448" s="31">
        <v>2</v>
      </c>
      <c r="IE448" s="31">
        <v>2</v>
      </c>
      <c r="IF448" s="31">
        <v>2</v>
      </c>
      <c r="IJ448" s="31">
        <v>2</v>
      </c>
      <c r="IK448" s="31">
        <v>2</v>
      </c>
      <c r="IL448" s="31">
        <v>2</v>
      </c>
      <c r="IM448" s="31">
        <v>2</v>
      </c>
      <c r="IN448" s="31">
        <v>2</v>
      </c>
      <c r="IO448" s="31">
        <v>2</v>
      </c>
      <c r="IP448" s="31">
        <v>2</v>
      </c>
      <c r="IT448" s="31">
        <v>2</v>
      </c>
      <c r="IU448" s="31">
        <v>2</v>
      </c>
      <c r="IV448" s="31">
        <v>2</v>
      </c>
      <c r="IW448" s="31">
        <v>2</v>
      </c>
      <c r="IX448" s="31">
        <v>2</v>
      </c>
      <c r="IY448" s="31">
        <v>2</v>
      </c>
      <c r="IZ448" s="31">
        <v>2</v>
      </c>
      <c r="JD448" s="31">
        <v>2</v>
      </c>
      <c r="JE448" s="31">
        <v>2</v>
      </c>
      <c r="JF448" s="31">
        <v>2</v>
      </c>
      <c r="JG448" s="31">
        <v>2</v>
      </c>
      <c r="JH448" s="31">
        <v>2</v>
      </c>
      <c r="JI448" s="31">
        <v>2</v>
      </c>
      <c r="JJ448" s="31">
        <v>2</v>
      </c>
      <c r="JN448" s="31" t="s">
        <v>371</v>
      </c>
      <c r="JQ448" s="31" t="s">
        <v>1567</v>
      </c>
      <c r="JT448" s="31" t="s">
        <v>3254</v>
      </c>
      <c r="JZ448" s="31">
        <v>1</v>
      </c>
      <c r="KC448" s="31">
        <v>2</v>
      </c>
      <c r="KD448" s="31" t="s">
        <v>1567</v>
      </c>
      <c r="KE448" s="31">
        <v>80</v>
      </c>
      <c r="KF448" s="31" t="s">
        <v>356</v>
      </c>
      <c r="KG448" s="31" t="s">
        <v>3254</v>
      </c>
      <c r="KH448" s="31">
        <v>50</v>
      </c>
      <c r="LA448" s="31" t="s">
        <v>375</v>
      </c>
      <c r="LB448" s="31" t="s">
        <v>1449</v>
      </c>
      <c r="LC448" s="31">
        <v>2</v>
      </c>
      <c r="LE448" s="31" t="s">
        <v>373</v>
      </c>
      <c r="LF448" s="31">
        <v>2</v>
      </c>
      <c r="LG448" s="31">
        <v>2</v>
      </c>
      <c r="LH448" s="31">
        <v>2</v>
      </c>
      <c r="LI448" s="31">
        <v>2</v>
      </c>
      <c r="LK448" s="31">
        <v>2</v>
      </c>
      <c r="LM448" s="31">
        <v>2</v>
      </c>
      <c r="LO448" s="31">
        <v>2</v>
      </c>
      <c r="LQ448" s="31">
        <v>2</v>
      </c>
      <c r="LS448" s="31">
        <v>2</v>
      </c>
      <c r="LU448" s="31">
        <v>2</v>
      </c>
      <c r="LW448" s="31">
        <v>2</v>
      </c>
      <c r="LY448" s="31">
        <v>2</v>
      </c>
      <c r="MA448" s="31">
        <v>2</v>
      </c>
      <c r="MC448" s="31">
        <v>2</v>
      </c>
      <c r="ME448" s="31">
        <v>2</v>
      </c>
      <c r="MG448" s="31">
        <v>2</v>
      </c>
      <c r="MI448" s="31">
        <v>2</v>
      </c>
      <c r="MK448" s="31">
        <v>2</v>
      </c>
      <c r="MM448" s="31">
        <v>2</v>
      </c>
      <c r="MO448" s="31">
        <v>2</v>
      </c>
      <c r="MQ448" s="31">
        <v>2</v>
      </c>
      <c r="MS448" s="31">
        <v>2</v>
      </c>
      <c r="MU448" s="31">
        <v>2</v>
      </c>
      <c r="MW448" s="31">
        <v>2</v>
      </c>
      <c r="MY448" s="31" t="s">
        <v>355</v>
      </c>
      <c r="NC448" s="31">
        <v>2</v>
      </c>
      <c r="NE448" s="31">
        <v>2</v>
      </c>
      <c r="NG448" s="31">
        <v>2</v>
      </c>
      <c r="NI448" s="31">
        <v>2</v>
      </c>
      <c r="NK448" s="31">
        <v>2</v>
      </c>
      <c r="NM448" s="31">
        <v>2</v>
      </c>
      <c r="NO448" s="31">
        <v>2</v>
      </c>
      <c r="NQ448" s="31">
        <v>2</v>
      </c>
      <c r="NS448" s="31">
        <v>2</v>
      </c>
      <c r="NU448" s="31">
        <v>2</v>
      </c>
      <c r="NW448" s="31">
        <v>2</v>
      </c>
      <c r="NY448" s="31">
        <v>2</v>
      </c>
      <c r="OA448" s="31">
        <v>2</v>
      </c>
      <c r="OC448" s="31">
        <v>2</v>
      </c>
      <c r="OE448" s="31">
        <v>2</v>
      </c>
      <c r="OG448" s="31">
        <v>2</v>
      </c>
      <c r="OI448" s="31">
        <v>2</v>
      </c>
      <c r="OK448" s="31">
        <v>2</v>
      </c>
      <c r="OM448" s="31">
        <v>2</v>
      </c>
      <c r="OO448" s="31">
        <v>2</v>
      </c>
      <c r="OQ448" s="31" t="s">
        <v>355</v>
      </c>
      <c r="OS448" s="31">
        <v>2</v>
      </c>
      <c r="OU448" s="31">
        <v>2</v>
      </c>
      <c r="OW448" s="31">
        <v>2</v>
      </c>
      <c r="OY448" s="31">
        <v>2</v>
      </c>
      <c r="PA448" s="31">
        <v>2</v>
      </c>
      <c r="PC448" s="31">
        <v>2</v>
      </c>
      <c r="PE448" s="31">
        <v>2</v>
      </c>
      <c r="PG448" s="31">
        <v>2</v>
      </c>
      <c r="PI448" s="31">
        <v>2</v>
      </c>
      <c r="PK448" s="31">
        <v>2</v>
      </c>
      <c r="PM448" s="31">
        <v>2</v>
      </c>
      <c r="PO448" s="31">
        <v>2</v>
      </c>
      <c r="PQ448" s="31">
        <v>2</v>
      </c>
      <c r="PS448" s="31">
        <v>2</v>
      </c>
      <c r="PU448" s="31">
        <v>2</v>
      </c>
      <c r="PW448" s="31">
        <v>2</v>
      </c>
      <c r="PY448" s="31">
        <v>2</v>
      </c>
      <c r="QA448" s="31">
        <v>2</v>
      </c>
      <c r="QC448" s="31">
        <v>2</v>
      </c>
      <c r="QE448" s="31">
        <v>2</v>
      </c>
      <c r="QG448" s="31">
        <v>2</v>
      </c>
      <c r="QI448" s="31" t="s">
        <v>355</v>
      </c>
      <c r="QK448" s="31">
        <v>1</v>
      </c>
      <c r="QL448" s="31">
        <v>2</v>
      </c>
      <c r="QM448" s="31">
        <v>2</v>
      </c>
      <c r="QN448" s="31">
        <v>2</v>
      </c>
      <c r="QO448" s="31">
        <v>2</v>
      </c>
      <c r="QP448" s="31">
        <v>2</v>
      </c>
      <c r="QQ448" s="31">
        <v>2</v>
      </c>
      <c r="QR448" s="31">
        <v>2</v>
      </c>
      <c r="QS448" s="31">
        <v>2</v>
      </c>
      <c r="QT448" s="31">
        <v>2</v>
      </c>
      <c r="QU448" s="31">
        <v>2</v>
      </c>
      <c r="QV448" s="31">
        <v>2</v>
      </c>
      <c r="QW448" s="31">
        <v>2</v>
      </c>
      <c r="QX448" s="31">
        <v>2</v>
      </c>
      <c r="QY448" s="31">
        <v>2</v>
      </c>
      <c r="QZ448" s="31">
        <v>2</v>
      </c>
      <c r="RA448" s="31">
        <v>2</v>
      </c>
      <c r="RB448" s="31">
        <v>2</v>
      </c>
      <c r="RC448" s="31">
        <v>2</v>
      </c>
      <c r="RD448" s="31">
        <v>2</v>
      </c>
      <c r="RE448" s="31">
        <v>2</v>
      </c>
      <c r="RF448" s="31">
        <v>2</v>
      </c>
      <c r="RG448" s="31">
        <v>2</v>
      </c>
      <c r="RH448" s="31">
        <v>2</v>
      </c>
      <c r="RI448" s="31">
        <v>2</v>
      </c>
      <c r="RJ448" s="31">
        <v>2</v>
      </c>
      <c r="RK448" s="31">
        <v>2</v>
      </c>
      <c r="RL448" s="31">
        <v>2</v>
      </c>
      <c r="RM448" s="31">
        <v>2</v>
      </c>
      <c r="RN448" s="31">
        <v>2</v>
      </c>
      <c r="RO448" s="31">
        <v>2</v>
      </c>
      <c r="RP448" s="31">
        <v>2</v>
      </c>
      <c r="RQ448" s="31">
        <v>2</v>
      </c>
      <c r="RR448" s="31">
        <v>1</v>
      </c>
      <c r="RS448" s="31">
        <v>2</v>
      </c>
      <c r="RT448" s="31" t="s">
        <v>1564</v>
      </c>
      <c r="RU448" s="31" t="s">
        <v>1564</v>
      </c>
      <c r="RV448" s="31" t="s">
        <v>1564</v>
      </c>
      <c r="RX448" s="31">
        <v>5</v>
      </c>
      <c r="RY448" s="31">
        <v>2</v>
      </c>
      <c r="RZ448" s="31">
        <v>2</v>
      </c>
      <c r="SA448" s="31">
        <v>2</v>
      </c>
      <c r="SB448" s="31">
        <v>2</v>
      </c>
      <c r="SC448" s="31">
        <v>2</v>
      </c>
      <c r="SD448" s="31">
        <v>5</v>
      </c>
      <c r="SE448" s="31">
        <v>2</v>
      </c>
      <c r="SF448" s="31">
        <v>2</v>
      </c>
      <c r="SG448" s="31">
        <v>2</v>
      </c>
      <c r="SH448" s="31">
        <v>2</v>
      </c>
      <c r="SI448" s="31">
        <v>2</v>
      </c>
      <c r="SJ448" s="31">
        <v>2</v>
      </c>
      <c r="SK448" s="31">
        <v>2</v>
      </c>
      <c r="SL448" s="31">
        <v>2</v>
      </c>
      <c r="SM448" s="31" t="s">
        <v>2153</v>
      </c>
      <c r="SO448" s="31">
        <v>2</v>
      </c>
      <c r="SP448" s="31">
        <v>2</v>
      </c>
      <c r="SQ448" s="31">
        <v>2</v>
      </c>
      <c r="SR448" s="31">
        <v>2</v>
      </c>
      <c r="SS448" s="31">
        <v>2</v>
      </c>
      <c r="ST448" s="31">
        <v>2</v>
      </c>
      <c r="SU448" s="31">
        <v>2</v>
      </c>
      <c r="SV448" s="31">
        <v>2</v>
      </c>
      <c r="SW448" s="31" t="s">
        <v>1430</v>
      </c>
      <c r="SX448" s="31">
        <v>1</v>
      </c>
      <c r="SZ448" s="31">
        <v>2</v>
      </c>
      <c r="TA448" s="31">
        <v>2</v>
      </c>
      <c r="TB448" s="31">
        <v>2</v>
      </c>
      <c r="TC448" s="31">
        <v>2</v>
      </c>
      <c r="TD448" s="31">
        <v>2</v>
      </c>
      <c r="TE448" s="31">
        <v>2</v>
      </c>
      <c r="TF448" s="31">
        <v>2</v>
      </c>
      <c r="TG448" s="31">
        <v>1</v>
      </c>
      <c r="TH448" s="31" t="s">
        <v>1430</v>
      </c>
      <c r="TJ448" s="31" t="s">
        <v>3162</v>
      </c>
      <c r="TK448" s="31" t="s">
        <v>3145</v>
      </c>
      <c r="TL448" s="31" t="s">
        <v>2917</v>
      </c>
      <c r="TQ448" s="31">
        <v>20</v>
      </c>
      <c r="TS448" s="31">
        <v>2</v>
      </c>
      <c r="TT448" s="31">
        <v>2</v>
      </c>
      <c r="TU448" s="31">
        <v>2</v>
      </c>
      <c r="TV448" s="31">
        <v>2</v>
      </c>
      <c r="TW448" s="31">
        <v>2</v>
      </c>
      <c r="TX448" s="31">
        <v>2</v>
      </c>
      <c r="TY448" s="31">
        <v>2</v>
      </c>
      <c r="TZ448" s="31">
        <v>1</v>
      </c>
      <c r="UA448" s="31">
        <v>1</v>
      </c>
    </row>
    <row r="449" spans="1:547" s="31" customFormat="1" ht="13.5" customHeight="1">
      <c r="A449" s="31">
        <f t="shared" si="6"/>
        <v>447</v>
      </c>
      <c r="B449" s="31">
        <v>448</v>
      </c>
      <c r="C449" s="31">
        <v>44</v>
      </c>
      <c r="D449" s="31" t="s">
        <v>3124</v>
      </c>
      <c r="E449" s="31" t="s">
        <v>3255</v>
      </c>
      <c r="F449" s="31">
        <v>2</v>
      </c>
      <c r="G449" s="31" t="s">
        <v>3256</v>
      </c>
      <c r="H449" s="31">
        <v>42467</v>
      </c>
      <c r="I449" s="31">
        <v>25111</v>
      </c>
      <c r="J449" s="31">
        <v>1</v>
      </c>
      <c r="K449" s="31">
        <v>1</v>
      </c>
      <c r="L449" s="31">
        <v>3</v>
      </c>
      <c r="M449" s="31">
        <v>2</v>
      </c>
      <c r="N449" s="31">
        <v>1</v>
      </c>
      <c r="O449" s="31">
        <v>2</v>
      </c>
      <c r="P449" s="31">
        <v>1</v>
      </c>
      <c r="Q449" s="31">
        <v>1</v>
      </c>
      <c r="R449" s="31">
        <v>41640</v>
      </c>
      <c r="S449" s="31">
        <v>41640</v>
      </c>
      <c r="T449" s="31">
        <v>41791</v>
      </c>
      <c r="W449" s="31">
        <v>1</v>
      </c>
      <c r="X449" s="31">
        <v>2</v>
      </c>
      <c r="Y449" s="31">
        <v>2</v>
      </c>
      <c r="Z449" s="31">
        <v>2</v>
      </c>
      <c r="AA449" s="31">
        <v>2</v>
      </c>
      <c r="AB449" s="31">
        <v>2</v>
      </c>
      <c r="AC449" s="31">
        <v>2</v>
      </c>
      <c r="AD449" s="31">
        <v>2</v>
      </c>
      <c r="AE449" s="31">
        <v>2</v>
      </c>
      <c r="AF449" s="31">
        <v>1</v>
      </c>
      <c r="AG449" s="31">
        <v>1</v>
      </c>
      <c r="AH449" s="31">
        <v>2</v>
      </c>
      <c r="AI449" s="31">
        <v>6</v>
      </c>
      <c r="AJ449" s="31">
        <v>2</v>
      </c>
      <c r="AK449" s="31">
        <v>4</v>
      </c>
      <c r="AL449" s="31">
        <v>2</v>
      </c>
      <c r="AM449" s="31">
        <v>1</v>
      </c>
      <c r="AN449" s="31">
        <v>2</v>
      </c>
      <c r="AO449" s="31">
        <v>2</v>
      </c>
      <c r="AP449" s="31">
        <v>2</v>
      </c>
      <c r="AQ449" s="31">
        <v>2</v>
      </c>
      <c r="AR449" s="31">
        <v>1</v>
      </c>
      <c r="AS449" s="31">
        <v>2</v>
      </c>
      <c r="AT449" s="31">
        <v>2</v>
      </c>
      <c r="AU449" s="31">
        <v>2</v>
      </c>
      <c r="AV449" s="31">
        <v>1</v>
      </c>
      <c r="AW449" s="31">
        <v>1</v>
      </c>
      <c r="AX449" s="31">
        <v>2</v>
      </c>
      <c r="AY449" s="31">
        <v>2</v>
      </c>
      <c r="AZ449" s="31">
        <v>1</v>
      </c>
      <c r="BA449" s="31">
        <v>1</v>
      </c>
      <c r="BB449" s="31">
        <v>2</v>
      </c>
      <c r="BC449" s="31">
        <v>1</v>
      </c>
      <c r="BD449" s="31">
        <v>1</v>
      </c>
      <c r="BE449" s="31">
        <v>2</v>
      </c>
      <c r="BF449" s="31">
        <v>2</v>
      </c>
      <c r="BG449" s="31">
        <v>1</v>
      </c>
      <c r="BH449" s="31">
        <v>1</v>
      </c>
      <c r="BI449" s="31">
        <v>2</v>
      </c>
      <c r="BJ449" s="31">
        <v>1</v>
      </c>
      <c r="BK449" s="31">
        <v>1</v>
      </c>
      <c r="BL449" s="31">
        <v>1</v>
      </c>
      <c r="BM449" s="31">
        <v>1</v>
      </c>
      <c r="BN449" s="31">
        <v>2</v>
      </c>
      <c r="BO449" s="31">
        <v>2</v>
      </c>
      <c r="BP449" s="31">
        <v>1</v>
      </c>
      <c r="BQ449" s="31">
        <v>1</v>
      </c>
      <c r="BT449" s="31">
        <v>2</v>
      </c>
      <c r="BU449" s="31">
        <v>2</v>
      </c>
      <c r="BV449" s="31">
        <v>2</v>
      </c>
      <c r="BW449" s="31">
        <v>2</v>
      </c>
      <c r="BX449" s="31">
        <v>2</v>
      </c>
      <c r="BY449" s="31">
        <v>1</v>
      </c>
      <c r="BZ449" s="31">
        <v>2</v>
      </c>
      <c r="CA449" s="31">
        <v>2</v>
      </c>
      <c r="CB449" s="31">
        <v>2</v>
      </c>
      <c r="CD449" s="31">
        <v>1</v>
      </c>
      <c r="CH449" s="31">
        <v>1</v>
      </c>
      <c r="CM449" s="31">
        <v>11</v>
      </c>
      <c r="CN449" s="31">
        <v>5</v>
      </c>
      <c r="CO449" s="31">
        <v>25</v>
      </c>
      <c r="CP449" s="31">
        <v>20</v>
      </c>
      <c r="DA449" s="31">
        <v>2</v>
      </c>
      <c r="DB449" s="31">
        <v>4</v>
      </c>
      <c r="DC449" s="31">
        <v>12</v>
      </c>
      <c r="DF449" s="31">
        <v>3</v>
      </c>
      <c r="DG449" s="31">
        <v>3</v>
      </c>
      <c r="DH449" s="31">
        <v>3</v>
      </c>
      <c r="DI449" s="31">
        <v>3</v>
      </c>
      <c r="DJ449" s="31">
        <v>1</v>
      </c>
      <c r="DK449" s="31">
        <v>1</v>
      </c>
      <c r="DL449" s="31">
        <v>2</v>
      </c>
      <c r="DM449" s="31">
        <v>2</v>
      </c>
      <c r="DN449" s="31">
        <v>0</v>
      </c>
      <c r="DO449" s="31">
        <v>2</v>
      </c>
      <c r="DP449" s="31">
        <v>2</v>
      </c>
      <c r="DQ449" s="31">
        <v>4</v>
      </c>
      <c r="DR449" s="31">
        <v>26</v>
      </c>
      <c r="DS449" s="31">
        <v>0.80970374848851201</v>
      </c>
      <c r="DT449" s="31">
        <v>351</v>
      </c>
      <c r="DU449" s="31">
        <v>39</v>
      </c>
      <c r="DV449" s="31">
        <v>308</v>
      </c>
      <c r="DW449" s="31" t="s">
        <v>2136</v>
      </c>
      <c r="EB449" s="31">
        <v>0.54</v>
      </c>
      <c r="EC449" s="31">
        <v>0.5</v>
      </c>
      <c r="ED449" s="31">
        <v>1.1000000000000001</v>
      </c>
      <c r="EE449" s="31" t="s">
        <v>2123</v>
      </c>
      <c r="EF449" s="31">
        <v>197</v>
      </c>
      <c r="EI449" s="31" t="s">
        <v>2123</v>
      </c>
      <c r="EJ449" s="31">
        <v>36</v>
      </c>
      <c r="EN449" s="31">
        <v>116</v>
      </c>
      <c r="ER449" s="31">
        <v>221</v>
      </c>
      <c r="EV449" s="31">
        <v>2</v>
      </c>
      <c r="EW449" s="31">
        <v>2</v>
      </c>
      <c r="EX449" s="31">
        <v>2</v>
      </c>
      <c r="EZ449" s="31">
        <v>1</v>
      </c>
      <c r="FA449" s="31">
        <v>1</v>
      </c>
      <c r="FK449" s="31">
        <v>2</v>
      </c>
      <c r="FL449" s="31">
        <v>2</v>
      </c>
      <c r="FM449" s="31">
        <v>2</v>
      </c>
      <c r="FN449" s="31">
        <v>2</v>
      </c>
      <c r="FO449" s="31">
        <v>2</v>
      </c>
      <c r="FP449" s="31">
        <v>2</v>
      </c>
      <c r="FQ449" s="31">
        <v>2</v>
      </c>
      <c r="FR449" s="31">
        <v>2</v>
      </c>
      <c r="FS449" s="31">
        <v>4</v>
      </c>
      <c r="FT449" s="31">
        <v>2</v>
      </c>
      <c r="FU449" s="31">
        <v>2</v>
      </c>
      <c r="FV449" s="31">
        <v>2</v>
      </c>
      <c r="FW449" s="31">
        <v>1</v>
      </c>
      <c r="FX449" s="31">
        <v>1</v>
      </c>
      <c r="FY449" s="31">
        <v>2</v>
      </c>
      <c r="GA449" s="31">
        <v>2</v>
      </c>
      <c r="GB449" s="31">
        <v>2</v>
      </c>
      <c r="GC449" s="31">
        <v>1</v>
      </c>
      <c r="GD449" s="31">
        <v>1983</v>
      </c>
      <c r="GE449" s="31">
        <v>2</v>
      </c>
      <c r="GG449" s="31">
        <v>1</v>
      </c>
      <c r="GH449" s="31">
        <v>2</v>
      </c>
      <c r="GJ449" s="31">
        <v>2</v>
      </c>
      <c r="GL449" s="31">
        <v>2</v>
      </c>
      <c r="GO449" s="31">
        <v>2</v>
      </c>
      <c r="GQ449" s="31">
        <v>2</v>
      </c>
      <c r="GS449" s="31">
        <v>2</v>
      </c>
      <c r="GU449" s="31">
        <v>2</v>
      </c>
      <c r="GW449" s="31">
        <v>2</v>
      </c>
      <c r="HM449" s="31">
        <v>2</v>
      </c>
      <c r="HP449" s="31">
        <v>2</v>
      </c>
      <c r="HQ449" s="31">
        <v>2</v>
      </c>
      <c r="HR449" s="31">
        <v>2</v>
      </c>
      <c r="HS449" s="31">
        <v>2</v>
      </c>
      <c r="HT449" s="31">
        <v>2</v>
      </c>
      <c r="HU449" s="31">
        <v>2</v>
      </c>
      <c r="HV449" s="31">
        <v>2</v>
      </c>
      <c r="HZ449" s="31">
        <v>2</v>
      </c>
      <c r="IA449" s="31">
        <v>2</v>
      </c>
      <c r="IB449" s="31">
        <v>2</v>
      </c>
      <c r="IC449" s="31">
        <v>2</v>
      </c>
      <c r="ID449" s="31">
        <v>2</v>
      </c>
      <c r="IE449" s="31">
        <v>2</v>
      </c>
      <c r="IF449" s="31">
        <v>2</v>
      </c>
      <c r="IJ449" s="31">
        <v>2</v>
      </c>
      <c r="IK449" s="31">
        <v>2</v>
      </c>
      <c r="IL449" s="31">
        <v>2</v>
      </c>
      <c r="IM449" s="31">
        <v>2</v>
      </c>
      <c r="IN449" s="31">
        <v>2</v>
      </c>
      <c r="IO449" s="31">
        <v>2</v>
      </c>
      <c r="IP449" s="31">
        <v>2</v>
      </c>
      <c r="IT449" s="31">
        <v>2</v>
      </c>
      <c r="IU449" s="31">
        <v>2</v>
      </c>
      <c r="IV449" s="31">
        <v>2</v>
      </c>
      <c r="IW449" s="31">
        <v>2</v>
      </c>
      <c r="IX449" s="31">
        <v>2</v>
      </c>
      <c r="IY449" s="31">
        <v>2</v>
      </c>
      <c r="IZ449" s="31">
        <v>2</v>
      </c>
      <c r="JD449" s="31">
        <v>2</v>
      </c>
      <c r="JE449" s="31">
        <v>2</v>
      </c>
      <c r="JF449" s="31">
        <v>2</v>
      </c>
      <c r="JG449" s="31">
        <v>2</v>
      </c>
      <c r="JH449" s="31">
        <v>2</v>
      </c>
      <c r="JI449" s="31">
        <v>2</v>
      </c>
      <c r="JJ449" s="31">
        <v>2</v>
      </c>
      <c r="JN449" s="31" t="s">
        <v>3257</v>
      </c>
      <c r="JQ449" s="31" t="s">
        <v>3258</v>
      </c>
      <c r="JZ449" s="31">
        <v>1</v>
      </c>
      <c r="KC449" s="31">
        <v>2</v>
      </c>
      <c r="KD449" s="31" t="s">
        <v>3259</v>
      </c>
      <c r="KE449" s="31">
        <v>81</v>
      </c>
      <c r="LA449" s="31" t="s">
        <v>364</v>
      </c>
      <c r="LB449" s="31" t="s">
        <v>374</v>
      </c>
      <c r="LC449" s="31">
        <v>2</v>
      </c>
      <c r="LE449" s="31" t="s">
        <v>1653</v>
      </c>
      <c r="LF449" s="31">
        <v>2</v>
      </c>
      <c r="LG449" s="31">
        <v>1</v>
      </c>
      <c r="LH449" s="31">
        <v>2</v>
      </c>
      <c r="LI449" s="31">
        <v>2</v>
      </c>
      <c r="LK449" s="31">
        <v>2</v>
      </c>
      <c r="LM449" s="31">
        <v>2</v>
      </c>
      <c r="LO449" s="31">
        <v>2</v>
      </c>
      <c r="LQ449" s="31">
        <v>2</v>
      </c>
      <c r="LS449" s="31">
        <v>2</v>
      </c>
      <c r="LU449" s="31">
        <v>2</v>
      </c>
      <c r="LW449" s="31">
        <v>2</v>
      </c>
      <c r="LY449" s="31">
        <v>2</v>
      </c>
      <c r="MA449" s="31">
        <v>2</v>
      </c>
      <c r="MC449" s="31">
        <v>2</v>
      </c>
      <c r="ME449" s="31">
        <v>2</v>
      </c>
      <c r="MG449" s="31">
        <v>2</v>
      </c>
      <c r="MI449" s="31">
        <v>2</v>
      </c>
      <c r="MK449" s="31">
        <v>2</v>
      </c>
      <c r="MM449" s="31">
        <v>2</v>
      </c>
      <c r="MO449" s="31">
        <v>2</v>
      </c>
      <c r="MQ449" s="31">
        <v>2</v>
      </c>
      <c r="MS449" s="31">
        <v>2</v>
      </c>
      <c r="MU449" s="31">
        <v>2</v>
      </c>
      <c r="MW449" s="31">
        <v>2</v>
      </c>
      <c r="MY449" s="31" t="s">
        <v>355</v>
      </c>
      <c r="NC449" s="31">
        <v>2</v>
      </c>
      <c r="NE449" s="31">
        <v>2</v>
      </c>
      <c r="NG449" s="31">
        <v>2</v>
      </c>
      <c r="NI449" s="31">
        <v>2</v>
      </c>
      <c r="NK449" s="31">
        <v>2</v>
      </c>
      <c r="NM449" s="31">
        <v>2</v>
      </c>
      <c r="NO449" s="31">
        <v>2</v>
      </c>
      <c r="NQ449" s="31">
        <v>2</v>
      </c>
      <c r="NS449" s="31">
        <v>2</v>
      </c>
      <c r="NU449" s="31">
        <v>2</v>
      </c>
      <c r="NW449" s="31">
        <v>2</v>
      </c>
      <c r="NY449" s="31">
        <v>2</v>
      </c>
      <c r="OA449" s="31">
        <v>2</v>
      </c>
      <c r="OC449" s="31">
        <v>2</v>
      </c>
      <c r="OE449" s="31">
        <v>2</v>
      </c>
      <c r="OG449" s="31">
        <v>2</v>
      </c>
      <c r="OI449" s="31">
        <v>2</v>
      </c>
      <c r="OK449" s="31">
        <v>2</v>
      </c>
      <c r="OM449" s="31">
        <v>2</v>
      </c>
      <c r="OO449" s="31">
        <v>2</v>
      </c>
      <c r="OQ449" s="31" t="s">
        <v>355</v>
      </c>
      <c r="OS449" s="31">
        <v>2</v>
      </c>
      <c r="OU449" s="31">
        <v>2</v>
      </c>
      <c r="OW449" s="31">
        <v>2</v>
      </c>
      <c r="OY449" s="31">
        <v>2</v>
      </c>
      <c r="PA449" s="31">
        <v>2</v>
      </c>
      <c r="PC449" s="31">
        <v>2</v>
      </c>
      <c r="PE449" s="31">
        <v>2</v>
      </c>
      <c r="PG449" s="31">
        <v>2</v>
      </c>
      <c r="PI449" s="31">
        <v>2</v>
      </c>
      <c r="PK449" s="31">
        <v>2</v>
      </c>
      <c r="PM449" s="31">
        <v>2</v>
      </c>
      <c r="PO449" s="31">
        <v>2</v>
      </c>
      <c r="PQ449" s="31">
        <v>2</v>
      </c>
      <c r="PS449" s="31">
        <v>2</v>
      </c>
      <c r="PU449" s="31">
        <v>2</v>
      </c>
      <c r="PW449" s="31">
        <v>2</v>
      </c>
      <c r="PY449" s="31">
        <v>2</v>
      </c>
      <c r="QA449" s="31">
        <v>2</v>
      </c>
      <c r="QC449" s="31">
        <v>2</v>
      </c>
      <c r="QE449" s="31">
        <v>2</v>
      </c>
      <c r="QG449" s="31">
        <v>2</v>
      </c>
      <c r="QI449" s="31" t="s">
        <v>355</v>
      </c>
      <c r="QK449" s="31">
        <v>1</v>
      </c>
      <c r="QL449" s="31">
        <v>2</v>
      </c>
      <c r="QM449" s="31">
        <v>2</v>
      </c>
      <c r="QN449" s="31">
        <v>2</v>
      </c>
      <c r="QO449" s="31">
        <v>2</v>
      </c>
      <c r="QP449" s="31">
        <v>2</v>
      </c>
      <c r="QQ449" s="31">
        <v>2</v>
      </c>
      <c r="QR449" s="31">
        <v>2</v>
      </c>
      <c r="QS449" s="31">
        <v>2</v>
      </c>
      <c r="QT449" s="31">
        <v>2</v>
      </c>
      <c r="QU449" s="31">
        <v>2</v>
      </c>
      <c r="QV449" s="31">
        <v>2</v>
      </c>
      <c r="QW449" s="31">
        <v>2</v>
      </c>
      <c r="QX449" s="31">
        <v>2</v>
      </c>
      <c r="QY449" s="31">
        <v>2</v>
      </c>
      <c r="QZ449" s="31">
        <v>2</v>
      </c>
      <c r="RA449" s="31">
        <v>2</v>
      </c>
      <c r="RB449" s="31">
        <v>2</v>
      </c>
      <c r="RC449" s="31">
        <v>2</v>
      </c>
      <c r="RD449" s="31">
        <v>2</v>
      </c>
      <c r="RE449" s="31">
        <v>2</v>
      </c>
      <c r="RF449" s="31">
        <v>2</v>
      </c>
      <c r="RG449" s="31">
        <v>2</v>
      </c>
      <c r="RH449" s="31">
        <v>2</v>
      </c>
      <c r="RI449" s="31">
        <v>2</v>
      </c>
      <c r="RJ449" s="31">
        <v>2</v>
      </c>
      <c r="RK449" s="31">
        <v>2</v>
      </c>
      <c r="RL449" s="31">
        <v>2</v>
      </c>
      <c r="RM449" s="31">
        <v>2</v>
      </c>
      <c r="RN449" s="31">
        <v>2</v>
      </c>
      <c r="RO449" s="31">
        <v>2</v>
      </c>
      <c r="RP449" s="31">
        <v>2</v>
      </c>
      <c r="RQ449" s="31">
        <v>2</v>
      </c>
      <c r="RR449" s="31">
        <v>1</v>
      </c>
      <c r="RS449" s="31">
        <v>2</v>
      </c>
      <c r="RT449" s="31" t="s">
        <v>3237</v>
      </c>
      <c r="RU449" s="31" t="s">
        <v>3237</v>
      </c>
      <c r="RV449" s="31" t="s">
        <v>3237</v>
      </c>
      <c r="RW449" s="31" t="s">
        <v>3237</v>
      </c>
      <c r="RX449" s="31">
        <v>4</v>
      </c>
      <c r="RY449" s="31">
        <v>2</v>
      </c>
      <c r="RZ449" s="31">
        <v>2</v>
      </c>
      <c r="SA449" s="31">
        <v>2</v>
      </c>
      <c r="SB449" s="31">
        <v>2</v>
      </c>
      <c r="SC449" s="31">
        <v>2</v>
      </c>
      <c r="SD449" s="31">
        <v>4</v>
      </c>
      <c r="SE449" s="31">
        <v>2</v>
      </c>
      <c r="SF449" s="31">
        <v>2</v>
      </c>
      <c r="SG449" s="31">
        <v>2</v>
      </c>
      <c r="SH449" s="31">
        <v>2</v>
      </c>
      <c r="SI449" s="31">
        <v>2</v>
      </c>
      <c r="SJ449" s="31">
        <v>2</v>
      </c>
      <c r="SK449" s="31">
        <v>2</v>
      </c>
      <c r="SL449" s="31">
        <v>2</v>
      </c>
      <c r="SM449" s="31" t="s">
        <v>2153</v>
      </c>
      <c r="SO449" s="31">
        <v>2</v>
      </c>
      <c r="SP449" s="31">
        <v>2</v>
      </c>
      <c r="SQ449" s="31">
        <v>2</v>
      </c>
      <c r="SR449" s="31">
        <v>2</v>
      </c>
      <c r="SS449" s="31">
        <v>2</v>
      </c>
      <c r="ST449" s="31">
        <v>2</v>
      </c>
      <c r="SU449" s="31">
        <v>2</v>
      </c>
      <c r="SV449" s="31">
        <v>2</v>
      </c>
      <c r="SW449" s="31" t="s">
        <v>1430</v>
      </c>
      <c r="SX449" s="31">
        <v>5</v>
      </c>
      <c r="SZ449" s="31">
        <v>2</v>
      </c>
      <c r="TA449" s="31">
        <v>2</v>
      </c>
      <c r="TB449" s="31">
        <v>2</v>
      </c>
      <c r="TC449" s="31">
        <v>2</v>
      </c>
      <c r="TD449" s="31">
        <v>2</v>
      </c>
      <c r="TE449" s="31">
        <v>2</v>
      </c>
      <c r="TF449" s="31">
        <v>2</v>
      </c>
      <c r="TG449" s="31">
        <v>1</v>
      </c>
      <c r="TH449" s="31" t="s">
        <v>1430</v>
      </c>
      <c r="TJ449" s="31" t="s">
        <v>3162</v>
      </c>
      <c r="TK449" s="31" t="s">
        <v>3145</v>
      </c>
      <c r="TL449" s="31" t="s">
        <v>2917</v>
      </c>
      <c r="TQ449" s="31">
        <v>5</v>
      </c>
      <c r="TS449" s="31">
        <v>2</v>
      </c>
      <c r="TT449" s="31">
        <v>2</v>
      </c>
      <c r="TU449" s="31">
        <v>2</v>
      </c>
      <c r="TV449" s="31">
        <v>1</v>
      </c>
      <c r="TW449" s="31">
        <v>2</v>
      </c>
      <c r="TX449" s="31">
        <v>2</v>
      </c>
      <c r="TY449" s="31">
        <v>2</v>
      </c>
      <c r="TZ449" s="31">
        <v>1</v>
      </c>
      <c r="UA449" s="31">
        <v>1</v>
      </c>
    </row>
    <row r="450" spans="1:547" s="31" customFormat="1" ht="13.5" customHeight="1">
      <c r="A450" s="31">
        <f t="shared" si="6"/>
        <v>448</v>
      </c>
      <c r="B450" s="31">
        <v>449</v>
      </c>
      <c r="C450" s="31">
        <v>45</v>
      </c>
      <c r="D450" s="31" t="s">
        <v>3124</v>
      </c>
      <c r="E450" s="31" t="s">
        <v>3260</v>
      </c>
      <c r="H450" s="31">
        <v>42467</v>
      </c>
      <c r="I450" s="31">
        <v>26307</v>
      </c>
      <c r="J450" s="31">
        <v>2</v>
      </c>
      <c r="K450" s="31">
        <v>1</v>
      </c>
      <c r="L450" s="31">
        <v>1</v>
      </c>
      <c r="M450" s="31">
        <v>1</v>
      </c>
      <c r="N450" s="31">
        <v>1</v>
      </c>
      <c r="O450" s="31">
        <v>1</v>
      </c>
      <c r="P450" s="31">
        <v>1</v>
      </c>
      <c r="Q450" s="31">
        <v>1</v>
      </c>
      <c r="R450" s="31">
        <v>40664</v>
      </c>
      <c r="S450" s="31">
        <v>40969</v>
      </c>
      <c r="T450" s="31">
        <v>42461</v>
      </c>
      <c r="W450" s="31">
        <v>1</v>
      </c>
      <c r="X450" s="31">
        <v>2</v>
      </c>
      <c r="Y450" s="31">
        <v>2</v>
      </c>
      <c r="Z450" s="31">
        <v>2</v>
      </c>
      <c r="AA450" s="31">
        <v>2</v>
      </c>
      <c r="AB450" s="31">
        <v>2</v>
      </c>
      <c r="AC450" s="31">
        <v>2</v>
      </c>
      <c r="AD450" s="31">
        <v>1</v>
      </c>
      <c r="AE450" s="31">
        <v>3</v>
      </c>
      <c r="AF450" s="31">
        <v>2</v>
      </c>
      <c r="AG450" s="31">
        <v>3</v>
      </c>
      <c r="AH450" s="31">
        <v>2</v>
      </c>
      <c r="AI450" s="31">
        <v>6</v>
      </c>
      <c r="AJ450" s="31">
        <v>2</v>
      </c>
      <c r="AK450" s="31">
        <v>4</v>
      </c>
      <c r="AL450" s="31">
        <v>2</v>
      </c>
      <c r="AM450" s="31">
        <v>2</v>
      </c>
      <c r="AN450" s="31">
        <v>2</v>
      </c>
      <c r="AO450" s="31">
        <v>2</v>
      </c>
      <c r="AP450" s="31">
        <v>2</v>
      </c>
      <c r="AQ450" s="31">
        <v>2</v>
      </c>
      <c r="AR450" s="31">
        <v>2</v>
      </c>
      <c r="AS450" s="31">
        <v>2</v>
      </c>
      <c r="AT450" s="31">
        <v>2</v>
      </c>
      <c r="AU450" s="31">
        <v>2</v>
      </c>
      <c r="AV450" s="31">
        <v>1</v>
      </c>
      <c r="AW450" s="31">
        <v>1</v>
      </c>
      <c r="AX450" s="31">
        <v>2</v>
      </c>
      <c r="AY450" s="31">
        <v>1</v>
      </c>
      <c r="AZ450" s="31">
        <v>1</v>
      </c>
      <c r="BA450" s="31">
        <v>2</v>
      </c>
      <c r="BB450" s="31">
        <v>2</v>
      </c>
      <c r="BC450" s="31">
        <v>1</v>
      </c>
      <c r="BD450" s="31">
        <v>1</v>
      </c>
      <c r="BE450" s="31">
        <v>1</v>
      </c>
      <c r="BF450" s="31">
        <v>1</v>
      </c>
      <c r="BG450" s="31">
        <v>1</v>
      </c>
      <c r="BH450" s="31">
        <v>2</v>
      </c>
      <c r="BI450" s="31">
        <v>2</v>
      </c>
      <c r="BJ450" s="31">
        <v>2</v>
      </c>
      <c r="BK450" s="31">
        <v>2</v>
      </c>
      <c r="BL450" s="31">
        <v>2</v>
      </c>
      <c r="BM450" s="31">
        <v>2</v>
      </c>
      <c r="BN450" s="31">
        <v>2</v>
      </c>
      <c r="BO450" s="31">
        <v>2</v>
      </c>
      <c r="BP450" s="31">
        <v>2</v>
      </c>
      <c r="BQ450" s="31">
        <v>4</v>
      </c>
      <c r="BT450" s="31">
        <v>2</v>
      </c>
      <c r="BU450" s="31">
        <v>2</v>
      </c>
      <c r="BV450" s="31">
        <v>2</v>
      </c>
      <c r="BW450" s="31">
        <v>2</v>
      </c>
      <c r="BX450" s="31">
        <v>2</v>
      </c>
      <c r="BY450" s="31">
        <v>1</v>
      </c>
      <c r="BZ450" s="31">
        <v>2</v>
      </c>
      <c r="CA450" s="31">
        <v>2</v>
      </c>
      <c r="CB450" s="31">
        <v>2</v>
      </c>
      <c r="CC450" s="31">
        <v>2</v>
      </c>
      <c r="CD450" s="31">
        <v>1</v>
      </c>
      <c r="CH450" s="31">
        <v>2</v>
      </c>
      <c r="CI450" s="31">
        <v>7</v>
      </c>
      <c r="CJ450" s="31">
        <v>10</v>
      </c>
      <c r="CK450" s="31">
        <v>1</v>
      </c>
      <c r="CM450" s="31">
        <v>17</v>
      </c>
      <c r="CN450" s="31">
        <v>23</v>
      </c>
      <c r="CO450" s="31">
        <v>6</v>
      </c>
      <c r="CP450" s="31">
        <v>11</v>
      </c>
      <c r="CQ450" s="31">
        <v>2</v>
      </c>
      <c r="DA450" s="31">
        <v>4</v>
      </c>
      <c r="DB450" s="31">
        <v>2</v>
      </c>
      <c r="DC450" s="31">
        <v>5</v>
      </c>
      <c r="DD450" s="31">
        <v>1</v>
      </c>
      <c r="DE450" s="31">
        <v>30</v>
      </c>
      <c r="DF450" s="31">
        <v>3</v>
      </c>
      <c r="DG450" s="31">
        <v>4</v>
      </c>
      <c r="DH450" s="31">
        <v>4</v>
      </c>
      <c r="DI450" s="31">
        <v>4</v>
      </c>
      <c r="DJ450" s="31">
        <v>4</v>
      </c>
      <c r="DK450" s="31">
        <v>3</v>
      </c>
      <c r="DL450" s="31">
        <v>3</v>
      </c>
      <c r="DM450" s="31">
        <v>2</v>
      </c>
      <c r="DN450" s="31">
        <v>2</v>
      </c>
      <c r="DO450" s="31">
        <v>4</v>
      </c>
      <c r="DP450" s="31">
        <v>4</v>
      </c>
      <c r="DQ450" s="31">
        <v>4</v>
      </c>
      <c r="DR450" s="31">
        <v>41</v>
      </c>
      <c r="DS450" s="31">
        <v>0.118171103716028</v>
      </c>
      <c r="EB450" s="31">
        <v>0.9</v>
      </c>
      <c r="EC450" s="31">
        <v>0.7</v>
      </c>
      <c r="ED450" s="31">
        <v>1.25</v>
      </c>
      <c r="EE450" s="31" t="s">
        <v>2123</v>
      </c>
      <c r="EF450" s="31">
        <v>182</v>
      </c>
      <c r="EH450" s="31">
        <v>200</v>
      </c>
      <c r="EI450" s="31" t="s">
        <v>2123</v>
      </c>
      <c r="EJ450" s="31">
        <v>54</v>
      </c>
      <c r="EK450" s="31">
        <v>35</v>
      </c>
      <c r="EL450" s="31">
        <v>60</v>
      </c>
      <c r="EN450" s="31">
        <v>99</v>
      </c>
      <c r="EO450" s="31">
        <v>0</v>
      </c>
      <c r="EP450" s="31">
        <v>140</v>
      </c>
      <c r="ER450" s="31">
        <v>147</v>
      </c>
      <c r="ET450" s="31">
        <v>165</v>
      </c>
      <c r="EV450" s="31">
        <v>2</v>
      </c>
      <c r="EW450" s="31">
        <v>2</v>
      </c>
      <c r="EX450" s="31">
        <v>2</v>
      </c>
      <c r="EZ450" s="31">
        <v>1</v>
      </c>
      <c r="FA450" s="31">
        <v>1</v>
      </c>
      <c r="FB450" s="31">
        <v>1</v>
      </c>
      <c r="FC450" s="31">
        <v>1</v>
      </c>
      <c r="FK450" s="31">
        <v>2</v>
      </c>
      <c r="FL450" s="31">
        <v>2</v>
      </c>
      <c r="FM450" s="31">
        <v>2</v>
      </c>
      <c r="FN450" s="31">
        <v>2</v>
      </c>
      <c r="FO450" s="31">
        <v>2</v>
      </c>
      <c r="FP450" s="31">
        <v>2</v>
      </c>
      <c r="FQ450" s="31">
        <v>2</v>
      </c>
      <c r="FR450" s="31">
        <v>2</v>
      </c>
      <c r="FS450" s="31">
        <v>4</v>
      </c>
      <c r="FT450" s="31">
        <v>2</v>
      </c>
      <c r="FU450" s="31">
        <v>2</v>
      </c>
      <c r="FV450" s="31">
        <v>2</v>
      </c>
      <c r="FW450" s="31">
        <v>1</v>
      </c>
      <c r="FX450" s="31">
        <v>1</v>
      </c>
      <c r="FY450" s="31">
        <v>2</v>
      </c>
      <c r="GA450" s="31">
        <v>2</v>
      </c>
      <c r="GB450" s="31">
        <v>2</v>
      </c>
      <c r="GC450" s="31">
        <v>2</v>
      </c>
      <c r="GE450" s="31">
        <v>2</v>
      </c>
      <c r="GH450" s="31">
        <v>2</v>
      </c>
      <c r="GJ450" s="31">
        <v>2</v>
      </c>
      <c r="GL450" s="31">
        <v>2</v>
      </c>
      <c r="GO450" s="31">
        <v>2</v>
      </c>
      <c r="GQ450" s="31">
        <v>2</v>
      </c>
      <c r="GS450" s="31">
        <v>2</v>
      </c>
      <c r="GU450" s="31">
        <v>2</v>
      </c>
      <c r="GW450" s="31">
        <v>2</v>
      </c>
      <c r="HM450" s="31">
        <v>2</v>
      </c>
      <c r="HP450" s="31">
        <v>2</v>
      </c>
      <c r="HQ450" s="31">
        <v>2</v>
      </c>
      <c r="HR450" s="31">
        <v>2</v>
      </c>
      <c r="HS450" s="31">
        <v>2</v>
      </c>
      <c r="HT450" s="31">
        <v>2</v>
      </c>
      <c r="HU450" s="31">
        <v>2</v>
      </c>
      <c r="HV450" s="31">
        <v>2</v>
      </c>
      <c r="HZ450" s="31">
        <v>2</v>
      </c>
      <c r="IA450" s="31">
        <v>2</v>
      </c>
      <c r="IB450" s="31">
        <v>2</v>
      </c>
      <c r="IC450" s="31">
        <v>2</v>
      </c>
      <c r="ID450" s="31">
        <v>2</v>
      </c>
      <c r="IE450" s="31">
        <v>2</v>
      </c>
      <c r="IF450" s="31">
        <v>2</v>
      </c>
      <c r="IJ450" s="31">
        <v>2</v>
      </c>
      <c r="IK450" s="31">
        <v>2</v>
      </c>
      <c r="IL450" s="31">
        <v>2</v>
      </c>
      <c r="IM450" s="31">
        <v>2</v>
      </c>
      <c r="IN450" s="31">
        <v>2</v>
      </c>
      <c r="IO450" s="31">
        <v>2</v>
      </c>
      <c r="IP450" s="31">
        <v>2</v>
      </c>
      <c r="IT450" s="31">
        <v>2</v>
      </c>
      <c r="IU450" s="31">
        <v>2</v>
      </c>
      <c r="IV450" s="31">
        <v>2</v>
      </c>
      <c r="IW450" s="31">
        <v>2</v>
      </c>
      <c r="IX450" s="31">
        <v>2</v>
      </c>
      <c r="IY450" s="31">
        <v>2</v>
      </c>
      <c r="IZ450" s="31">
        <v>2</v>
      </c>
      <c r="JD450" s="31">
        <v>2</v>
      </c>
      <c r="JE450" s="31">
        <v>2</v>
      </c>
      <c r="JF450" s="31">
        <v>2</v>
      </c>
      <c r="JG450" s="31">
        <v>2</v>
      </c>
      <c r="JH450" s="31">
        <v>2</v>
      </c>
      <c r="JI450" s="31">
        <v>2</v>
      </c>
      <c r="JJ450" s="31">
        <v>2</v>
      </c>
      <c r="JN450" s="31" t="s">
        <v>2515</v>
      </c>
      <c r="JQ450" s="31" t="s">
        <v>2515</v>
      </c>
      <c r="JZ450" s="31">
        <v>1</v>
      </c>
      <c r="KC450" s="31">
        <v>1</v>
      </c>
      <c r="LA450" s="31" t="s">
        <v>1729</v>
      </c>
      <c r="LB450" s="31" t="s">
        <v>367</v>
      </c>
      <c r="LC450" s="31">
        <v>2</v>
      </c>
      <c r="LE450" s="31" t="s">
        <v>375</v>
      </c>
      <c r="LF450" s="31">
        <v>2</v>
      </c>
      <c r="LG450" s="31">
        <v>2</v>
      </c>
      <c r="LH450" s="31">
        <v>2</v>
      </c>
      <c r="LI450" s="31">
        <v>2</v>
      </c>
      <c r="LK450" s="31">
        <v>2</v>
      </c>
      <c r="LM450" s="31">
        <v>2</v>
      </c>
      <c r="LO450" s="31">
        <v>2</v>
      </c>
      <c r="LQ450" s="31">
        <v>2</v>
      </c>
      <c r="LS450" s="31">
        <v>2</v>
      </c>
      <c r="LU450" s="31">
        <v>2</v>
      </c>
      <c r="LW450" s="31">
        <v>2</v>
      </c>
      <c r="LY450" s="31">
        <v>2</v>
      </c>
      <c r="MA450" s="31">
        <v>2</v>
      </c>
      <c r="MC450" s="31">
        <v>2</v>
      </c>
      <c r="ME450" s="31">
        <v>2</v>
      </c>
      <c r="MG450" s="31">
        <v>2</v>
      </c>
      <c r="MI450" s="31">
        <v>2</v>
      </c>
      <c r="MK450" s="31">
        <v>2</v>
      </c>
      <c r="MM450" s="31">
        <v>2</v>
      </c>
      <c r="MO450" s="31">
        <v>2</v>
      </c>
      <c r="MQ450" s="31">
        <v>2</v>
      </c>
      <c r="MS450" s="31">
        <v>2</v>
      </c>
      <c r="MU450" s="31">
        <v>2</v>
      </c>
      <c r="MW450" s="31">
        <v>2</v>
      </c>
      <c r="MY450" s="31" t="s">
        <v>355</v>
      </c>
      <c r="NC450" s="31">
        <v>2</v>
      </c>
      <c r="NE450" s="31">
        <v>2</v>
      </c>
      <c r="NG450" s="31">
        <v>2</v>
      </c>
      <c r="NI450" s="31">
        <v>2</v>
      </c>
      <c r="NK450" s="31">
        <v>2</v>
      </c>
      <c r="NM450" s="31">
        <v>2</v>
      </c>
      <c r="NO450" s="31">
        <v>2</v>
      </c>
      <c r="NQ450" s="31">
        <v>2</v>
      </c>
      <c r="NS450" s="31">
        <v>2</v>
      </c>
      <c r="NU450" s="31">
        <v>2</v>
      </c>
      <c r="NW450" s="31">
        <v>2</v>
      </c>
      <c r="NY450" s="31">
        <v>2</v>
      </c>
      <c r="OA450" s="31">
        <v>2</v>
      </c>
      <c r="OC450" s="31">
        <v>2</v>
      </c>
      <c r="OE450" s="31">
        <v>2</v>
      </c>
      <c r="OG450" s="31">
        <v>2</v>
      </c>
      <c r="OI450" s="31">
        <v>2</v>
      </c>
      <c r="OK450" s="31">
        <v>2</v>
      </c>
      <c r="OM450" s="31">
        <v>2</v>
      </c>
      <c r="OO450" s="31">
        <v>2</v>
      </c>
      <c r="OQ450" s="31" t="s">
        <v>355</v>
      </c>
      <c r="OS450" s="31">
        <v>2</v>
      </c>
      <c r="OU450" s="31">
        <v>2</v>
      </c>
      <c r="OW450" s="31">
        <v>2</v>
      </c>
      <c r="OY450" s="31">
        <v>2</v>
      </c>
      <c r="PA450" s="31">
        <v>2</v>
      </c>
      <c r="PC450" s="31">
        <v>2</v>
      </c>
      <c r="PE450" s="31">
        <v>2</v>
      </c>
      <c r="PG450" s="31">
        <v>2</v>
      </c>
      <c r="PI450" s="31">
        <v>2</v>
      </c>
      <c r="PK450" s="31">
        <v>2</v>
      </c>
      <c r="PM450" s="31">
        <v>2</v>
      </c>
      <c r="PO450" s="31">
        <v>2</v>
      </c>
      <c r="PQ450" s="31">
        <v>2</v>
      </c>
      <c r="PS450" s="31">
        <v>2</v>
      </c>
      <c r="PU450" s="31">
        <v>2</v>
      </c>
      <c r="PW450" s="31">
        <v>2</v>
      </c>
      <c r="PY450" s="31">
        <v>2</v>
      </c>
      <c r="QA450" s="31">
        <v>2</v>
      </c>
      <c r="QC450" s="31">
        <v>2</v>
      </c>
      <c r="QE450" s="31">
        <v>2</v>
      </c>
      <c r="QG450" s="31">
        <v>2</v>
      </c>
      <c r="QI450" s="31" t="s">
        <v>355</v>
      </c>
      <c r="QK450" s="31">
        <v>5</v>
      </c>
      <c r="QL450" s="31">
        <v>2</v>
      </c>
      <c r="QM450" s="31">
        <v>2</v>
      </c>
      <c r="QN450" s="31">
        <v>2</v>
      </c>
      <c r="QO450" s="31">
        <v>2</v>
      </c>
      <c r="QP450" s="31">
        <v>2</v>
      </c>
      <c r="QQ450" s="31">
        <v>2</v>
      </c>
      <c r="QR450" s="31">
        <v>2</v>
      </c>
      <c r="QS450" s="31">
        <v>2</v>
      </c>
      <c r="QT450" s="31">
        <v>2</v>
      </c>
      <c r="QU450" s="31">
        <v>2</v>
      </c>
      <c r="QV450" s="31">
        <v>2</v>
      </c>
      <c r="QW450" s="31">
        <v>2</v>
      </c>
      <c r="QX450" s="31">
        <v>2</v>
      </c>
      <c r="QY450" s="31">
        <v>2</v>
      </c>
      <c r="QZ450" s="31">
        <v>2</v>
      </c>
      <c r="RA450" s="31">
        <v>2</v>
      </c>
      <c r="RB450" s="31">
        <v>2</v>
      </c>
      <c r="RC450" s="31">
        <v>2</v>
      </c>
      <c r="RD450" s="31">
        <v>2</v>
      </c>
      <c r="RE450" s="31">
        <v>2</v>
      </c>
      <c r="RF450" s="31">
        <v>2</v>
      </c>
      <c r="RG450" s="31">
        <v>2</v>
      </c>
      <c r="RH450" s="31">
        <v>2</v>
      </c>
      <c r="RI450" s="31">
        <v>2</v>
      </c>
      <c r="RJ450" s="31">
        <v>2</v>
      </c>
      <c r="RK450" s="31">
        <v>2</v>
      </c>
      <c r="RL450" s="31">
        <v>2</v>
      </c>
      <c r="RM450" s="31">
        <v>2</v>
      </c>
      <c r="RN450" s="31">
        <v>2</v>
      </c>
      <c r="RO450" s="31">
        <v>2</v>
      </c>
      <c r="RP450" s="31">
        <v>2</v>
      </c>
      <c r="RQ450" s="31">
        <v>2</v>
      </c>
      <c r="RR450" s="31">
        <v>2</v>
      </c>
      <c r="RS450" s="31">
        <v>2</v>
      </c>
      <c r="RT450" s="31" t="s">
        <v>2610</v>
      </c>
      <c r="RU450" s="31" t="s">
        <v>2610</v>
      </c>
      <c r="RV450" s="31" t="s">
        <v>2610</v>
      </c>
      <c r="RW450" s="31" t="s">
        <v>2610</v>
      </c>
      <c r="RX450" s="31">
        <v>1</v>
      </c>
      <c r="RY450" s="31">
        <v>1</v>
      </c>
      <c r="RZ450" s="31">
        <v>1</v>
      </c>
      <c r="SA450" s="31">
        <v>1</v>
      </c>
      <c r="SB450" s="31">
        <v>2</v>
      </c>
      <c r="SC450" s="31">
        <v>2</v>
      </c>
      <c r="SD450" s="31">
        <v>1</v>
      </c>
      <c r="SE450" s="31">
        <v>1</v>
      </c>
      <c r="SF450" s="31">
        <v>1</v>
      </c>
      <c r="SG450" s="31">
        <v>1</v>
      </c>
      <c r="SH450" s="31">
        <v>2</v>
      </c>
      <c r="SI450" s="31">
        <v>2</v>
      </c>
      <c r="SJ450" s="31">
        <v>2</v>
      </c>
      <c r="SK450" s="31">
        <v>2</v>
      </c>
      <c r="SL450" s="31">
        <v>2</v>
      </c>
      <c r="SM450" s="31" t="s">
        <v>2290</v>
      </c>
      <c r="SO450" s="31">
        <v>2</v>
      </c>
      <c r="SP450" s="31">
        <v>2</v>
      </c>
      <c r="SQ450" s="31">
        <v>2</v>
      </c>
      <c r="SR450" s="31">
        <v>2</v>
      </c>
      <c r="SS450" s="31">
        <v>2</v>
      </c>
      <c r="ST450" s="31">
        <v>2</v>
      </c>
      <c r="SU450" s="31">
        <v>2</v>
      </c>
      <c r="SV450" s="31">
        <v>2</v>
      </c>
      <c r="SW450" s="31" t="s">
        <v>1430</v>
      </c>
      <c r="SX450" s="31">
        <v>18</v>
      </c>
      <c r="SZ450" s="31">
        <v>2</v>
      </c>
      <c r="TA450" s="31">
        <v>2</v>
      </c>
      <c r="TB450" s="31">
        <v>2</v>
      </c>
      <c r="TC450" s="31">
        <v>2</v>
      </c>
      <c r="TD450" s="31">
        <v>2</v>
      </c>
      <c r="TE450" s="31">
        <v>2</v>
      </c>
      <c r="TF450" s="31">
        <v>1</v>
      </c>
      <c r="TG450" s="31">
        <v>2</v>
      </c>
      <c r="TH450" s="31" t="s">
        <v>1430</v>
      </c>
      <c r="TJ450" s="31" t="s">
        <v>3210</v>
      </c>
      <c r="TK450" s="31" t="s">
        <v>3145</v>
      </c>
      <c r="TL450" s="31" t="s">
        <v>2917</v>
      </c>
      <c r="TQ450" s="31">
        <v>48</v>
      </c>
      <c r="TS450" s="31">
        <v>2</v>
      </c>
      <c r="TT450" s="31">
        <v>2</v>
      </c>
      <c r="TU450" s="31">
        <v>2</v>
      </c>
      <c r="TV450" s="31">
        <v>2</v>
      </c>
      <c r="TW450" s="31">
        <v>2</v>
      </c>
      <c r="TX450" s="31">
        <v>2</v>
      </c>
      <c r="TY450" s="31">
        <v>2</v>
      </c>
      <c r="TZ450" s="31">
        <v>1</v>
      </c>
      <c r="UA450" s="31">
        <v>1</v>
      </c>
    </row>
    <row r="451" spans="1:547" s="31" customFormat="1" ht="13.5" customHeight="1">
      <c r="A451" s="31">
        <f t="shared" si="6"/>
        <v>449</v>
      </c>
      <c r="B451" s="31">
        <v>450</v>
      </c>
      <c r="C451" s="31">
        <v>46</v>
      </c>
      <c r="D451" s="31" t="s">
        <v>3124</v>
      </c>
      <c r="E451" s="31" t="s">
        <v>3261</v>
      </c>
      <c r="F451" s="31">
        <v>2</v>
      </c>
      <c r="G451" s="31" t="s">
        <v>3262</v>
      </c>
      <c r="H451" s="31">
        <v>42467</v>
      </c>
      <c r="I451" s="31">
        <v>24169</v>
      </c>
      <c r="J451" s="31">
        <v>1</v>
      </c>
      <c r="K451" s="31">
        <v>1</v>
      </c>
      <c r="L451" s="31">
        <v>2</v>
      </c>
      <c r="M451" s="31">
        <v>2</v>
      </c>
      <c r="R451" s="31">
        <v>41640</v>
      </c>
      <c r="S451" s="31">
        <v>42005</v>
      </c>
      <c r="T451" s="31">
        <v>42005</v>
      </c>
      <c r="W451" s="31">
        <v>1</v>
      </c>
      <c r="X451" s="31">
        <v>2</v>
      </c>
      <c r="Y451" s="31">
        <v>2</v>
      </c>
      <c r="Z451" s="31">
        <v>2</v>
      </c>
      <c r="AA451" s="31">
        <v>2</v>
      </c>
      <c r="AB451" s="31">
        <v>2</v>
      </c>
      <c r="AC451" s="31">
        <v>2</v>
      </c>
      <c r="AD451" s="31">
        <v>2</v>
      </c>
      <c r="AE451" s="31">
        <v>2</v>
      </c>
      <c r="AF451" s="31">
        <v>2</v>
      </c>
      <c r="AG451" s="31">
        <v>1</v>
      </c>
      <c r="AH451" s="31">
        <v>2</v>
      </c>
      <c r="AI451" s="31">
        <v>6</v>
      </c>
      <c r="AJ451" s="31">
        <v>2</v>
      </c>
      <c r="AK451" s="31">
        <v>4</v>
      </c>
      <c r="AL451" s="31">
        <v>2</v>
      </c>
      <c r="AM451" s="31">
        <v>1</v>
      </c>
      <c r="AN451" s="31">
        <v>2</v>
      </c>
      <c r="AO451" s="31">
        <v>2</v>
      </c>
      <c r="AP451" s="31">
        <v>1</v>
      </c>
      <c r="AQ451" s="31">
        <v>2</v>
      </c>
      <c r="AR451" s="31">
        <v>1</v>
      </c>
      <c r="AS451" s="31">
        <v>2</v>
      </c>
      <c r="AT451" s="31">
        <v>2</v>
      </c>
      <c r="AU451" s="31">
        <v>2</v>
      </c>
      <c r="AV451" s="31">
        <v>1</v>
      </c>
      <c r="AW451" s="31">
        <v>1</v>
      </c>
      <c r="AX451" s="31">
        <v>2</v>
      </c>
      <c r="AY451" s="31">
        <v>2</v>
      </c>
      <c r="AZ451" s="31">
        <v>1</v>
      </c>
      <c r="BA451" s="31">
        <v>2</v>
      </c>
      <c r="BB451" s="31">
        <v>2</v>
      </c>
      <c r="BC451" s="31">
        <v>1</v>
      </c>
      <c r="BD451" s="31">
        <v>2</v>
      </c>
      <c r="BE451" s="31">
        <v>2</v>
      </c>
      <c r="BF451" s="31">
        <v>2</v>
      </c>
      <c r="BG451" s="31">
        <v>1</v>
      </c>
      <c r="BH451" s="31">
        <v>2</v>
      </c>
      <c r="BI451" s="31">
        <v>1</v>
      </c>
      <c r="BJ451" s="31">
        <v>2</v>
      </c>
      <c r="BK451" s="31">
        <v>2</v>
      </c>
      <c r="BL451" s="31">
        <v>2</v>
      </c>
      <c r="BM451" s="31">
        <v>2</v>
      </c>
      <c r="BN451" s="31">
        <v>2</v>
      </c>
      <c r="BO451" s="31">
        <v>2</v>
      </c>
      <c r="BP451" s="31">
        <v>2</v>
      </c>
      <c r="BQ451" s="31">
        <v>4</v>
      </c>
      <c r="BT451" s="31">
        <v>2</v>
      </c>
      <c r="BU451" s="31">
        <v>2</v>
      </c>
      <c r="BV451" s="31">
        <v>2</v>
      </c>
      <c r="BW451" s="31">
        <v>2</v>
      </c>
      <c r="BX451" s="31">
        <v>2</v>
      </c>
      <c r="BY451" s="31">
        <v>1</v>
      </c>
      <c r="BZ451" s="31">
        <v>2</v>
      </c>
      <c r="CA451" s="31">
        <v>2</v>
      </c>
      <c r="CB451" s="31">
        <v>2</v>
      </c>
      <c r="CC451" s="31">
        <v>2</v>
      </c>
      <c r="CD451" s="31">
        <v>1</v>
      </c>
      <c r="CH451" s="31">
        <v>1</v>
      </c>
      <c r="CM451" s="31">
        <v>5</v>
      </c>
      <c r="CN451" s="31">
        <v>17</v>
      </c>
      <c r="CO451" s="31">
        <v>11</v>
      </c>
      <c r="CP451" s="31">
        <v>23</v>
      </c>
      <c r="CQ451" s="31">
        <v>2</v>
      </c>
      <c r="DA451" s="31">
        <v>2</v>
      </c>
      <c r="DB451" s="31">
        <v>4</v>
      </c>
      <c r="DC451" s="31">
        <v>16</v>
      </c>
      <c r="DD451" s="31">
        <v>1</v>
      </c>
      <c r="DE451" s="31">
        <v>1</v>
      </c>
      <c r="DF451" s="31">
        <v>3</v>
      </c>
      <c r="DG451" s="31">
        <v>4</v>
      </c>
      <c r="DH451" s="31">
        <v>4</v>
      </c>
      <c r="DI451" s="31">
        <v>2</v>
      </c>
      <c r="DJ451" s="31">
        <v>1</v>
      </c>
      <c r="DK451" s="31">
        <v>1</v>
      </c>
      <c r="DL451" s="31">
        <v>2</v>
      </c>
      <c r="DM451" s="31">
        <v>2</v>
      </c>
      <c r="DN451" s="31">
        <v>0</v>
      </c>
      <c r="DO451" s="31">
        <v>4</v>
      </c>
      <c r="DP451" s="31">
        <v>4</v>
      </c>
      <c r="DQ451" s="31">
        <v>4</v>
      </c>
      <c r="DR451" s="31">
        <v>31</v>
      </c>
      <c r="DS451" s="31">
        <v>0.62568016928657699</v>
      </c>
      <c r="DT451" s="31">
        <v>224</v>
      </c>
      <c r="DU451" s="31">
        <v>26</v>
      </c>
      <c r="DV451" s="31">
        <v>190</v>
      </c>
      <c r="DW451" s="31" t="s">
        <v>2136</v>
      </c>
      <c r="EB451" s="31">
        <v>0.5</v>
      </c>
      <c r="EC451" s="31">
        <v>0.6</v>
      </c>
      <c r="ED451" s="31">
        <v>1.1000000000000001</v>
      </c>
      <c r="EE451" s="31" t="s">
        <v>2123</v>
      </c>
      <c r="EF451" s="31">
        <v>177</v>
      </c>
      <c r="EG451" s="31">
        <v>115</v>
      </c>
      <c r="EH451" s="31">
        <v>190</v>
      </c>
      <c r="EI451" s="31" t="s">
        <v>2123</v>
      </c>
      <c r="EJ451" s="31">
        <v>45</v>
      </c>
      <c r="EM451" s="31" t="s">
        <v>2123</v>
      </c>
      <c r="EN451" s="31">
        <v>112</v>
      </c>
      <c r="ER451" s="31">
        <v>103</v>
      </c>
      <c r="ET451" s="31">
        <v>150</v>
      </c>
      <c r="EV451" s="31">
        <v>1</v>
      </c>
      <c r="EW451" s="31">
        <v>2</v>
      </c>
      <c r="EX451" s="31">
        <v>2</v>
      </c>
      <c r="EZ451" s="31">
        <v>1</v>
      </c>
      <c r="FK451" s="31">
        <v>2</v>
      </c>
      <c r="FL451" s="31">
        <v>2</v>
      </c>
      <c r="FM451" s="31">
        <v>2</v>
      </c>
      <c r="FN451" s="31">
        <v>2</v>
      </c>
      <c r="FO451" s="31">
        <v>2</v>
      </c>
      <c r="FP451" s="31">
        <v>2</v>
      </c>
      <c r="FQ451" s="31">
        <v>2</v>
      </c>
      <c r="FR451" s="31">
        <v>2</v>
      </c>
      <c r="FS451" s="31">
        <v>4</v>
      </c>
      <c r="FT451" s="31">
        <v>2</v>
      </c>
      <c r="FU451" s="31">
        <v>2</v>
      </c>
      <c r="FV451" s="31">
        <v>2</v>
      </c>
      <c r="FW451" s="31">
        <v>1</v>
      </c>
      <c r="FX451" s="31">
        <v>1</v>
      </c>
      <c r="FY451" s="31">
        <v>2</v>
      </c>
      <c r="GA451" s="31">
        <v>2</v>
      </c>
      <c r="GB451" s="31">
        <v>2</v>
      </c>
      <c r="GC451" s="31">
        <v>2</v>
      </c>
      <c r="GE451" s="31">
        <v>2</v>
      </c>
      <c r="GH451" s="31">
        <v>2</v>
      </c>
      <c r="GJ451" s="31">
        <v>2</v>
      </c>
      <c r="GL451" s="31">
        <v>1</v>
      </c>
      <c r="GM451" s="31">
        <v>42005</v>
      </c>
      <c r="GO451" s="31">
        <v>2</v>
      </c>
      <c r="GQ451" s="31">
        <v>2</v>
      </c>
      <c r="GS451" s="31">
        <v>2</v>
      </c>
      <c r="GU451" s="31">
        <v>2</v>
      </c>
      <c r="GW451" s="31">
        <v>2</v>
      </c>
      <c r="HM451" s="31">
        <v>2</v>
      </c>
      <c r="HP451" s="31">
        <v>2</v>
      </c>
      <c r="HQ451" s="31">
        <v>2</v>
      </c>
      <c r="HR451" s="31">
        <v>2</v>
      </c>
      <c r="HS451" s="31">
        <v>2</v>
      </c>
      <c r="HT451" s="31">
        <v>2</v>
      </c>
      <c r="HU451" s="31">
        <v>2</v>
      </c>
      <c r="HV451" s="31">
        <v>2</v>
      </c>
      <c r="HZ451" s="31">
        <v>2</v>
      </c>
      <c r="IA451" s="31">
        <v>2</v>
      </c>
      <c r="IB451" s="31">
        <v>2</v>
      </c>
      <c r="IC451" s="31">
        <v>2</v>
      </c>
      <c r="ID451" s="31">
        <v>2</v>
      </c>
      <c r="IE451" s="31">
        <v>2</v>
      </c>
      <c r="IF451" s="31">
        <v>2</v>
      </c>
      <c r="IJ451" s="31">
        <v>2</v>
      </c>
      <c r="IK451" s="31">
        <v>2</v>
      </c>
      <c r="IL451" s="31">
        <v>2</v>
      </c>
      <c r="IM451" s="31">
        <v>2</v>
      </c>
      <c r="IN451" s="31">
        <v>2</v>
      </c>
      <c r="IO451" s="31">
        <v>2</v>
      </c>
      <c r="IP451" s="31">
        <v>2</v>
      </c>
      <c r="IT451" s="31">
        <v>2</v>
      </c>
      <c r="IU451" s="31">
        <v>2</v>
      </c>
      <c r="IV451" s="31">
        <v>2</v>
      </c>
      <c r="IW451" s="31">
        <v>2</v>
      </c>
      <c r="IX451" s="31">
        <v>2</v>
      </c>
      <c r="IY451" s="31">
        <v>2</v>
      </c>
      <c r="IZ451" s="31">
        <v>2</v>
      </c>
      <c r="JD451" s="31">
        <v>2</v>
      </c>
      <c r="JE451" s="31">
        <v>2</v>
      </c>
      <c r="JF451" s="31">
        <v>2</v>
      </c>
      <c r="JG451" s="31">
        <v>2</v>
      </c>
      <c r="JH451" s="31">
        <v>2</v>
      </c>
      <c r="JI451" s="31">
        <v>2</v>
      </c>
      <c r="JJ451" s="31">
        <v>2</v>
      </c>
      <c r="JN451" s="31" t="s">
        <v>371</v>
      </c>
      <c r="JQ451" s="31" t="s">
        <v>3263</v>
      </c>
      <c r="JZ451" s="31">
        <v>1</v>
      </c>
      <c r="KC451" s="31">
        <v>1</v>
      </c>
      <c r="LA451" s="31" t="s">
        <v>365</v>
      </c>
      <c r="LB451" s="31" t="s">
        <v>379</v>
      </c>
      <c r="LC451" s="31">
        <v>2</v>
      </c>
      <c r="LE451" s="31" t="s">
        <v>379</v>
      </c>
      <c r="LF451" s="31">
        <v>2</v>
      </c>
      <c r="LG451" s="31">
        <v>2</v>
      </c>
      <c r="LH451" s="31">
        <v>2</v>
      </c>
      <c r="LI451" s="31">
        <v>2</v>
      </c>
      <c r="LK451" s="31">
        <v>2</v>
      </c>
      <c r="LM451" s="31">
        <v>2</v>
      </c>
      <c r="LO451" s="31">
        <v>2</v>
      </c>
      <c r="LQ451" s="31">
        <v>2</v>
      </c>
      <c r="LS451" s="31">
        <v>2</v>
      </c>
      <c r="LU451" s="31">
        <v>2</v>
      </c>
      <c r="LW451" s="31">
        <v>2</v>
      </c>
      <c r="LY451" s="31">
        <v>2</v>
      </c>
      <c r="MA451" s="31">
        <v>2</v>
      </c>
      <c r="MC451" s="31">
        <v>2</v>
      </c>
      <c r="ME451" s="31">
        <v>2</v>
      </c>
      <c r="MG451" s="31">
        <v>2</v>
      </c>
      <c r="MI451" s="31">
        <v>2</v>
      </c>
      <c r="MK451" s="31">
        <v>2</v>
      </c>
      <c r="MM451" s="31">
        <v>2</v>
      </c>
      <c r="MO451" s="31">
        <v>2</v>
      </c>
      <c r="MQ451" s="31">
        <v>2</v>
      </c>
      <c r="MS451" s="31">
        <v>2</v>
      </c>
      <c r="MU451" s="31">
        <v>2</v>
      </c>
      <c r="MW451" s="31">
        <v>2</v>
      </c>
      <c r="MY451" s="31" t="s">
        <v>355</v>
      </c>
      <c r="NC451" s="31">
        <v>2</v>
      </c>
      <c r="NE451" s="31">
        <v>2</v>
      </c>
      <c r="NG451" s="31">
        <v>2</v>
      </c>
      <c r="NI451" s="31">
        <v>2</v>
      </c>
      <c r="NK451" s="31">
        <v>2</v>
      </c>
      <c r="NM451" s="31">
        <v>2</v>
      </c>
      <c r="NO451" s="31">
        <v>2</v>
      </c>
      <c r="NQ451" s="31">
        <v>2</v>
      </c>
      <c r="NS451" s="31">
        <v>2</v>
      </c>
      <c r="NU451" s="31">
        <v>2</v>
      </c>
      <c r="NW451" s="31">
        <v>2</v>
      </c>
      <c r="NY451" s="31">
        <v>2</v>
      </c>
      <c r="OA451" s="31">
        <v>2</v>
      </c>
      <c r="OC451" s="31">
        <v>2</v>
      </c>
      <c r="OE451" s="31">
        <v>2</v>
      </c>
      <c r="OG451" s="31">
        <v>2</v>
      </c>
      <c r="OI451" s="31">
        <v>2</v>
      </c>
      <c r="OK451" s="31">
        <v>2</v>
      </c>
      <c r="OM451" s="31">
        <v>2</v>
      </c>
      <c r="OO451" s="31">
        <v>2</v>
      </c>
      <c r="OQ451" s="31" t="s">
        <v>355</v>
      </c>
      <c r="OS451" s="31">
        <v>2</v>
      </c>
      <c r="OU451" s="31">
        <v>2</v>
      </c>
      <c r="OW451" s="31">
        <v>2</v>
      </c>
      <c r="OY451" s="31">
        <v>2</v>
      </c>
      <c r="PA451" s="31">
        <v>2</v>
      </c>
      <c r="PC451" s="31">
        <v>2</v>
      </c>
      <c r="PE451" s="31">
        <v>2</v>
      </c>
      <c r="PG451" s="31">
        <v>2</v>
      </c>
      <c r="PI451" s="31">
        <v>2</v>
      </c>
      <c r="PK451" s="31">
        <v>2</v>
      </c>
      <c r="PM451" s="31">
        <v>2</v>
      </c>
      <c r="PO451" s="31">
        <v>2</v>
      </c>
      <c r="PQ451" s="31">
        <v>2</v>
      </c>
      <c r="PS451" s="31">
        <v>2</v>
      </c>
      <c r="PU451" s="31">
        <v>2</v>
      </c>
      <c r="PW451" s="31">
        <v>2</v>
      </c>
      <c r="PY451" s="31">
        <v>2</v>
      </c>
      <c r="QA451" s="31">
        <v>2</v>
      </c>
      <c r="QC451" s="31">
        <v>2</v>
      </c>
      <c r="QE451" s="31">
        <v>2</v>
      </c>
      <c r="QG451" s="31">
        <v>2</v>
      </c>
      <c r="QI451" s="31" t="s">
        <v>355</v>
      </c>
      <c r="QK451" s="31">
        <v>1</v>
      </c>
      <c r="QL451" s="31">
        <v>2</v>
      </c>
      <c r="QM451" s="31">
        <v>2</v>
      </c>
      <c r="QN451" s="31">
        <v>2</v>
      </c>
      <c r="QO451" s="31">
        <v>2</v>
      </c>
      <c r="QP451" s="31">
        <v>2</v>
      </c>
      <c r="QQ451" s="31">
        <v>2</v>
      </c>
      <c r="QR451" s="31">
        <v>2</v>
      </c>
      <c r="QS451" s="31">
        <v>2</v>
      </c>
      <c r="QT451" s="31">
        <v>2</v>
      </c>
      <c r="QU451" s="31">
        <v>2</v>
      </c>
      <c r="QV451" s="31">
        <v>2</v>
      </c>
      <c r="QW451" s="31">
        <v>2</v>
      </c>
      <c r="QX451" s="31">
        <v>2</v>
      </c>
      <c r="QY451" s="31">
        <v>2</v>
      </c>
      <c r="QZ451" s="31">
        <v>2</v>
      </c>
      <c r="RA451" s="31">
        <v>2</v>
      </c>
      <c r="RB451" s="31">
        <v>2</v>
      </c>
      <c r="RC451" s="31">
        <v>2</v>
      </c>
      <c r="RD451" s="31">
        <v>2</v>
      </c>
      <c r="RE451" s="31">
        <v>2</v>
      </c>
      <c r="RF451" s="31">
        <v>2</v>
      </c>
      <c r="RG451" s="31">
        <v>2</v>
      </c>
      <c r="RH451" s="31">
        <v>2</v>
      </c>
      <c r="RI451" s="31">
        <v>2</v>
      </c>
      <c r="RJ451" s="31">
        <v>2</v>
      </c>
      <c r="RK451" s="31">
        <v>2</v>
      </c>
      <c r="RL451" s="31">
        <v>2</v>
      </c>
      <c r="RM451" s="31">
        <v>2</v>
      </c>
      <c r="RN451" s="31">
        <v>2</v>
      </c>
      <c r="RO451" s="31">
        <v>2</v>
      </c>
      <c r="RP451" s="31">
        <v>2</v>
      </c>
      <c r="RQ451" s="31">
        <v>2</v>
      </c>
      <c r="RR451" s="31">
        <v>2</v>
      </c>
      <c r="RS451" s="31">
        <v>2</v>
      </c>
      <c r="RT451" s="31" t="s">
        <v>3264</v>
      </c>
      <c r="RU451" s="31" t="s">
        <v>3264</v>
      </c>
      <c r="RV451" s="31" t="s">
        <v>3264</v>
      </c>
      <c r="RW451" s="31" t="s">
        <v>3264</v>
      </c>
      <c r="RX451" s="31">
        <v>3</v>
      </c>
      <c r="RY451" s="31">
        <v>2</v>
      </c>
      <c r="RZ451" s="31">
        <v>2</v>
      </c>
      <c r="SA451" s="31">
        <v>2</v>
      </c>
      <c r="SB451" s="31">
        <v>2</v>
      </c>
      <c r="SC451" s="31">
        <v>2</v>
      </c>
      <c r="SD451" s="31">
        <v>3</v>
      </c>
      <c r="SE451" s="31">
        <v>2</v>
      </c>
      <c r="SF451" s="31">
        <v>2</v>
      </c>
      <c r="SG451" s="31">
        <v>2</v>
      </c>
      <c r="SH451" s="31">
        <v>2</v>
      </c>
      <c r="SI451" s="31">
        <v>2</v>
      </c>
      <c r="SJ451" s="31">
        <v>2</v>
      </c>
      <c r="SK451" s="31">
        <v>2</v>
      </c>
      <c r="SL451" s="31">
        <v>2</v>
      </c>
      <c r="SM451" s="31" t="s">
        <v>2153</v>
      </c>
      <c r="SO451" s="31">
        <v>2</v>
      </c>
      <c r="SP451" s="31">
        <v>2</v>
      </c>
      <c r="SQ451" s="31">
        <v>2</v>
      </c>
      <c r="SR451" s="31">
        <v>2</v>
      </c>
      <c r="SS451" s="31">
        <v>2</v>
      </c>
      <c r="ST451" s="31">
        <v>2</v>
      </c>
      <c r="SU451" s="31">
        <v>2</v>
      </c>
      <c r="SV451" s="31">
        <v>2</v>
      </c>
      <c r="SW451" s="31" t="s">
        <v>1430</v>
      </c>
      <c r="SX451" s="31">
        <v>2</v>
      </c>
      <c r="SZ451" s="31">
        <v>2</v>
      </c>
      <c r="TA451" s="31">
        <v>2</v>
      </c>
      <c r="TB451" s="31">
        <v>2</v>
      </c>
      <c r="TC451" s="31">
        <v>2</v>
      </c>
      <c r="TD451" s="31">
        <v>1</v>
      </c>
      <c r="TE451" s="31">
        <v>2</v>
      </c>
      <c r="TF451" s="31">
        <v>2</v>
      </c>
      <c r="TG451" s="31">
        <v>1</v>
      </c>
      <c r="TH451" s="31" t="s">
        <v>1430</v>
      </c>
      <c r="TJ451" s="31" t="s">
        <v>3162</v>
      </c>
      <c r="TK451" s="31" t="s">
        <v>3145</v>
      </c>
      <c r="TL451" s="31" t="s">
        <v>2917</v>
      </c>
      <c r="TQ451" s="31">
        <v>12</v>
      </c>
      <c r="TS451" s="31">
        <v>2</v>
      </c>
      <c r="TT451" s="31">
        <v>2</v>
      </c>
      <c r="TU451" s="31">
        <v>2</v>
      </c>
      <c r="TV451" s="31">
        <v>1</v>
      </c>
      <c r="TW451" s="31">
        <v>2</v>
      </c>
      <c r="TX451" s="31">
        <v>2</v>
      </c>
      <c r="TY451" s="31">
        <v>2</v>
      </c>
      <c r="TZ451" s="31">
        <v>1</v>
      </c>
      <c r="UA451" s="31">
        <v>1</v>
      </c>
    </row>
    <row r="452" spans="1:547" s="31" customFormat="1" ht="13.5" customHeight="1">
      <c r="A452" s="31">
        <f t="shared" si="6"/>
        <v>450</v>
      </c>
      <c r="B452" s="31">
        <v>451</v>
      </c>
      <c r="C452" s="31">
        <v>47</v>
      </c>
      <c r="D452" s="31" t="s">
        <v>3124</v>
      </c>
      <c r="E452" s="31" t="s">
        <v>3265</v>
      </c>
      <c r="H452" s="31">
        <v>42479</v>
      </c>
      <c r="I452" s="31">
        <v>27302</v>
      </c>
      <c r="J452" s="31">
        <v>2</v>
      </c>
      <c r="K452" s="31">
        <v>1</v>
      </c>
      <c r="L452" s="31">
        <v>4</v>
      </c>
      <c r="M452" s="31">
        <v>2</v>
      </c>
      <c r="N452" s="31">
        <v>1</v>
      </c>
      <c r="O452" s="31">
        <v>1</v>
      </c>
      <c r="P452" s="31">
        <v>4</v>
      </c>
      <c r="Q452" s="31">
        <v>2</v>
      </c>
      <c r="R452" s="31">
        <v>41275</v>
      </c>
      <c r="S452" s="31">
        <v>41426</v>
      </c>
      <c r="T452" s="31">
        <v>41671</v>
      </c>
      <c r="W452" s="31">
        <v>1</v>
      </c>
      <c r="X452" s="31">
        <v>2</v>
      </c>
      <c r="Y452" s="31">
        <v>2</v>
      </c>
      <c r="Z452" s="31">
        <v>2</v>
      </c>
      <c r="AA452" s="31">
        <v>2</v>
      </c>
      <c r="AB452" s="31">
        <v>2</v>
      </c>
      <c r="AC452" s="31">
        <v>2</v>
      </c>
      <c r="AD452" s="31">
        <v>2</v>
      </c>
      <c r="AE452" s="31">
        <v>3</v>
      </c>
      <c r="AF452" s="31">
        <v>3</v>
      </c>
      <c r="AG452" s="31">
        <v>1</v>
      </c>
      <c r="AH452" s="31">
        <v>2</v>
      </c>
      <c r="AI452" s="31">
        <v>6</v>
      </c>
      <c r="AJ452" s="31">
        <v>2</v>
      </c>
      <c r="AK452" s="31">
        <v>4</v>
      </c>
      <c r="AL452" s="31">
        <v>1</v>
      </c>
      <c r="AM452" s="31">
        <v>1</v>
      </c>
      <c r="AN452" s="31">
        <v>2</v>
      </c>
      <c r="AO452" s="31">
        <v>2</v>
      </c>
      <c r="AP452" s="31">
        <v>2</v>
      </c>
      <c r="AQ452" s="31">
        <v>2</v>
      </c>
      <c r="AR452" s="31">
        <v>1</v>
      </c>
      <c r="AS452" s="31">
        <v>2</v>
      </c>
      <c r="AT452" s="31">
        <v>2</v>
      </c>
      <c r="AU452" s="31">
        <v>2</v>
      </c>
      <c r="AV452" s="31">
        <v>1</v>
      </c>
      <c r="AW452" s="31">
        <v>1</v>
      </c>
      <c r="AX452" s="31">
        <v>2</v>
      </c>
      <c r="AY452" s="31">
        <v>2</v>
      </c>
      <c r="AZ452" s="31">
        <v>1</v>
      </c>
      <c r="BA452" s="31">
        <v>1</v>
      </c>
      <c r="BB452" s="31">
        <v>2</v>
      </c>
      <c r="BC452" s="31">
        <v>1</v>
      </c>
      <c r="BD452" s="31">
        <v>2</v>
      </c>
      <c r="BE452" s="31">
        <v>2</v>
      </c>
      <c r="BF452" s="31">
        <v>2</v>
      </c>
      <c r="BG452" s="31">
        <v>1</v>
      </c>
      <c r="BH452" s="31">
        <v>1</v>
      </c>
      <c r="BI452" s="31">
        <v>1</v>
      </c>
      <c r="BJ452" s="31">
        <v>2</v>
      </c>
      <c r="BK452" s="31">
        <v>2</v>
      </c>
      <c r="BL452" s="31">
        <v>2</v>
      </c>
      <c r="BM452" s="31">
        <v>2</v>
      </c>
      <c r="BN452" s="31">
        <v>2</v>
      </c>
      <c r="BO452" s="31">
        <v>2</v>
      </c>
      <c r="BP452" s="31">
        <v>2</v>
      </c>
      <c r="BR452" s="31">
        <v>1</v>
      </c>
      <c r="BT452" s="31">
        <v>2</v>
      </c>
      <c r="BU452" s="31">
        <v>2</v>
      </c>
      <c r="BV452" s="31">
        <v>2</v>
      </c>
      <c r="BW452" s="31">
        <v>2</v>
      </c>
      <c r="BX452" s="31">
        <v>2</v>
      </c>
      <c r="BY452" s="31">
        <v>1</v>
      </c>
      <c r="BZ452" s="31">
        <v>2</v>
      </c>
      <c r="CA452" s="31">
        <v>2</v>
      </c>
      <c r="CB452" s="31">
        <v>2</v>
      </c>
      <c r="CC452" s="31">
        <v>2</v>
      </c>
      <c r="CD452" s="31">
        <v>1</v>
      </c>
      <c r="CH452" s="31">
        <v>1</v>
      </c>
      <c r="CM452" s="31">
        <v>24</v>
      </c>
      <c r="CN452" s="31">
        <v>25</v>
      </c>
      <c r="CO452" s="31">
        <v>6</v>
      </c>
      <c r="CP452" s="31">
        <v>12</v>
      </c>
      <c r="DA452" s="31">
        <v>4</v>
      </c>
      <c r="DB452" s="31">
        <v>2</v>
      </c>
      <c r="DC452" s="31">
        <v>12</v>
      </c>
      <c r="DF452" s="31">
        <v>4</v>
      </c>
      <c r="DG452" s="31">
        <v>4</v>
      </c>
      <c r="DH452" s="31">
        <v>4</v>
      </c>
      <c r="DI452" s="31">
        <v>4</v>
      </c>
      <c r="DJ452" s="31">
        <v>4</v>
      </c>
      <c r="DK452" s="31">
        <v>3</v>
      </c>
      <c r="DL452" s="31">
        <v>3</v>
      </c>
      <c r="DM452" s="31">
        <v>3</v>
      </c>
      <c r="DN452" s="31">
        <v>2</v>
      </c>
      <c r="DO452" s="31">
        <v>4</v>
      </c>
      <c r="DP452" s="31">
        <v>4</v>
      </c>
      <c r="DQ452" s="31">
        <v>4</v>
      </c>
      <c r="DR452" s="31">
        <v>43</v>
      </c>
      <c r="DS452" s="31">
        <v>0.12640157807308899</v>
      </c>
      <c r="DT452" s="31">
        <v>1346</v>
      </c>
      <c r="DU452" s="31">
        <v>39</v>
      </c>
      <c r="DV452" s="31">
        <v>308</v>
      </c>
      <c r="DW452" s="31" t="s">
        <v>2136</v>
      </c>
      <c r="EB452" s="31">
        <v>53.7</v>
      </c>
      <c r="EC452" s="31">
        <v>62</v>
      </c>
      <c r="ED452" s="31">
        <v>106</v>
      </c>
      <c r="EE452" s="31" t="s">
        <v>2123</v>
      </c>
      <c r="EF452" s="31">
        <v>201</v>
      </c>
      <c r="EG452" s="31">
        <v>115</v>
      </c>
      <c r="EH452" s="31">
        <v>190</v>
      </c>
      <c r="EI452" s="31" t="s">
        <v>2123</v>
      </c>
      <c r="EJ452" s="31">
        <v>31.9</v>
      </c>
      <c r="EL452" s="31">
        <v>40</v>
      </c>
      <c r="EN452" s="31">
        <v>142.4</v>
      </c>
      <c r="EP452" s="31">
        <v>115</v>
      </c>
      <c r="ER452" s="31">
        <v>132</v>
      </c>
      <c r="ET452" s="31">
        <v>150</v>
      </c>
      <c r="EV452" s="31">
        <v>1</v>
      </c>
      <c r="EW452" s="31">
        <v>2</v>
      </c>
      <c r="EX452" s="31">
        <v>2</v>
      </c>
      <c r="EY452" s="31">
        <v>2</v>
      </c>
      <c r="EZ452" s="31">
        <v>1</v>
      </c>
      <c r="FK452" s="31">
        <v>2</v>
      </c>
      <c r="FL452" s="31">
        <v>2</v>
      </c>
      <c r="FM452" s="31">
        <v>1</v>
      </c>
      <c r="FN452" s="31">
        <v>1</v>
      </c>
      <c r="FO452" s="31">
        <v>2</v>
      </c>
      <c r="FP452" s="31">
        <v>2</v>
      </c>
      <c r="FQ452" s="31">
        <v>2</v>
      </c>
      <c r="FR452" s="31">
        <v>2</v>
      </c>
      <c r="FS452" s="31">
        <v>4</v>
      </c>
      <c r="FT452" s="31">
        <v>2</v>
      </c>
      <c r="FU452" s="31">
        <v>2</v>
      </c>
      <c r="FV452" s="31">
        <v>2</v>
      </c>
      <c r="FW452" s="31">
        <v>1</v>
      </c>
      <c r="FX452" s="31">
        <v>1</v>
      </c>
      <c r="FY452" s="31">
        <v>2</v>
      </c>
      <c r="GA452" s="31">
        <v>2</v>
      </c>
      <c r="GB452" s="31">
        <v>2</v>
      </c>
      <c r="GC452" s="31">
        <v>1</v>
      </c>
      <c r="GD452" s="31">
        <v>1990</v>
      </c>
      <c r="GE452" s="31">
        <v>2</v>
      </c>
      <c r="GH452" s="31">
        <v>2</v>
      </c>
      <c r="GJ452" s="31">
        <v>2</v>
      </c>
      <c r="GL452" s="31">
        <v>2</v>
      </c>
      <c r="GO452" s="31">
        <v>2</v>
      </c>
      <c r="GQ452" s="31">
        <v>2</v>
      </c>
      <c r="GS452" s="31">
        <v>2</v>
      </c>
      <c r="GU452" s="31">
        <v>2</v>
      </c>
      <c r="GW452" s="31">
        <v>2</v>
      </c>
      <c r="HM452" s="31">
        <v>2</v>
      </c>
      <c r="HP452" s="31">
        <v>2</v>
      </c>
      <c r="HQ452" s="31">
        <v>2</v>
      </c>
      <c r="HR452" s="31">
        <v>2</v>
      </c>
      <c r="HS452" s="31">
        <v>2</v>
      </c>
      <c r="HT452" s="31">
        <v>2</v>
      </c>
      <c r="HU452" s="31">
        <v>2</v>
      </c>
      <c r="HV452" s="31">
        <v>2</v>
      </c>
      <c r="HZ452" s="31">
        <v>2</v>
      </c>
      <c r="IA452" s="31">
        <v>2</v>
      </c>
      <c r="IB452" s="31">
        <v>2</v>
      </c>
      <c r="IC452" s="31">
        <v>2</v>
      </c>
      <c r="ID452" s="31">
        <v>2</v>
      </c>
      <c r="IE452" s="31">
        <v>2</v>
      </c>
      <c r="IF452" s="31">
        <v>2</v>
      </c>
      <c r="IJ452" s="31">
        <v>2</v>
      </c>
      <c r="IK452" s="31">
        <v>2</v>
      </c>
      <c r="IL452" s="31">
        <v>2</v>
      </c>
      <c r="IM452" s="31">
        <v>2</v>
      </c>
      <c r="IN452" s="31">
        <v>2</v>
      </c>
      <c r="IO452" s="31">
        <v>2</v>
      </c>
      <c r="IP452" s="31">
        <v>2</v>
      </c>
      <c r="IT452" s="31">
        <v>2</v>
      </c>
      <c r="IU452" s="31">
        <v>2</v>
      </c>
      <c r="IV452" s="31">
        <v>2</v>
      </c>
      <c r="IW452" s="31">
        <v>2</v>
      </c>
      <c r="IX452" s="31">
        <v>2</v>
      </c>
      <c r="IY452" s="31">
        <v>2</v>
      </c>
      <c r="IZ452" s="31">
        <v>2</v>
      </c>
      <c r="JD452" s="31">
        <v>2</v>
      </c>
      <c r="JE452" s="31">
        <v>2</v>
      </c>
      <c r="JF452" s="31">
        <v>2</v>
      </c>
      <c r="JG452" s="31">
        <v>2</v>
      </c>
      <c r="JH452" s="31">
        <v>2</v>
      </c>
      <c r="JI452" s="31">
        <v>2</v>
      </c>
      <c r="JJ452" s="31">
        <v>2</v>
      </c>
      <c r="JQ452" s="31" t="s">
        <v>371</v>
      </c>
      <c r="JZ452" s="31">
        <v>1</v>
      </c>
      <c r="KC452" s="31">
        <v>1</v>
      </c>
      <c r="LA452" s="31" t="s">
        <v>1622</v>
      </c>
      <c r="LB452" s="31" t="s">
        <v>370</v>
      </c>
      <c r="LC452" s="31">
        <v>2</v>
      </c>
      <c r="LE452" s="31" t="s">
        <v>1729</v>
      </c>
      <c r="LF452" s="31">
        <v>2</v>
      </c>
      <c r="LG452" s="31">
        <v>2</v>
      </c>
      <c r="LH452" s="31">
        <v>2</v>
      </c>
      <c r="LI452" s="31">
        <v>2</v>
      </c>
      <c r="LK452" s="31">
        <v>2</v>
      </c>
      <c r="LM452" s="31">
        <v>2</v>
      </c>
      <c r="LO452" s="31">
        <v>2</v>
      </c>
      <c r="LQ452" s="31">
        <v>2</v>
      </c>
      <c r="LS452" s="31">
        <v>2</v>
      </c>
      <c r="LU452" s="31">
        <v>2</v>
      </c>
      <c r="LW452" s="31">
        <v>2</v>
      </c>
      <c r="LY452" s="31">
        <v>2</v>
      </c>
      <c r="MA452" s="31">
        <v>2</v>
      </c>
      <c r="MC452" s="31">
        <v>2</v>
      </c>
      <c r="ME452" s="31">
        <v>2</v>
      </c>
      <c r="MG452" s="31">
        <v>2</v>
      </c>
      <c r="MI452" s="31">
        <v>2</v>
      </c>
      <c r="MK452" s="31">
        <v>2</v>
      </c>
      <c r="MM452" s="31">
        <v>2</v>
      </c>
      <c r="MO452" s="31">
        <v>2</v>
      </c>
      <c r="MQ452" s="31">
        <v>2</v>
      </c>
      <c r="MS452" s="31">
        <v>2</v>
      </c>
      <c r="MU452" s="31">
        <v>2</v>
      </c>
      <c r="MW452" s="31">
        <v>2</v>
      </c>
      <c r="MY452" s="31" t="s">
        <v>355</v>
      </c>
      <c r="NC452" s="31">
        <v>2</v>
      </c>
      <c r="NE452" s="31">
        <v>2</v>
      </c>
      <c r="NG452" s="31">
        <v>2</v>
      </c>
      <c r="NI452" s="31">
        <v>2</v>
      </c>
      <c r="NK452" s="31">
        <v>2</v>
      </c>
      <c r="NM452" s="31">
        <v>2</v>
      </c>
      <c r="NO452" s="31">
        <v>2</v>
      </c>
      <c r="NQ452" s="31">
        <v>2</v>
      </c>
      <c r="NS452" s="31">
        <v>2</v>
      </c>
      <c r="NU452" s="31">
        <v>2</v>
      </c>
      <c r="NW452" s="31">
        <v>2</v>
      </c>
      <c r="NY452" s="31">
        <v>2</v>
      </c>
      <c r="OA452" s="31">
        <v>2</v>
      </c>
      <c r="OC452" s="31">
        <v>2</v>
      </c>
      <c r="OE452" s="31">
        <v>2</v>
      </c>
      <c r="OG452" s="31">
        <v>2</v>
      </c>
      <c r="OI452" s="31">
        <v>2</v>
      </c>
      <c r="OK452" s="31">
        <v>2</v>
      </c>
      <c r="OM452" s="31">
        <v>2</v>
      </c>
      <c r="OO452" s="31">
        <v>2</v>
      </c>
      <c r="OQ452" s="31" t="s">
        <v>355</v>
      </c>
      <c r="OS452" s="31">
        <v>2</v>
      </c>
      <c r="OU452" s="31">
        <v>2</v>
      </c>
      <c r="OW452" s="31">
        <v>2</v>
      </c>
      <c r="OY452" s="31">
        <v>2</v>
      </c>
      <c r="PA452" s="31">
        <v>2</v>
      </c>
      <c r="PC452" s="31">
        <v>2</v>
      </c>
      <c r="PE452" s="31">
        <v>2</v>
      </c>
      <c r="PG452" s="31">
        <v>2</v>
      </c>
      <c r="PI452" s="31">
        <v>2</v>
      </c>
      <c r="PK452" s="31">
        <v>2</v>
      </c>
      <c r="PM452" s="31">
        <v>2</v>
      </c>
      <c r="PO452" s="31">
        <v>2</v>
      </c>
      <c r="PQ452" s="31">
        <v>2</v>
      </c>
      <c r="PS452" s="31">
        <v>2</v>
      </c>
      <c r="PU452" s="31">
        <v>2</v>
      </c>
      <c r="PW452" s="31">
        <v>2</v>
      </c>
      <c r="PY452" s="31">
        <v>2</v>
      </c>
      <c r="QA452" s="31">
        <v>2</v>
      </c>
      <c r="QC452" s="31">
        <v>2</v>
      </c>
      <c r="QE452" s="31">
        <v>2</v>
      </c>
      <c r="QG452" s="31">
        <v>2</v>
      </c>
      <c r="QI452" s="31" t="s">
        <v>355</v>
      </c>
      <c r="QK452" s="31">
        <v>1</v>
      </c>
      <c r="QL452" s="31">
        <v>2</v>
      </c>
      <c r="QM452" s="31">
        <v>2</v>
      </c>
      <c r="QN452" s="31">
        <v>2</v>
      </c>
      <c r="QO452" s="31">
        <v>2</v>
      </c>
      <c r="QP452" s="31">
        <v>2</v>
      </c>
      <c r="QQ452" s="31">
        <v>2</v>
      </c>
      <c r="QR452" s="31">
        <v>2</v>
      </c>
      <c r="QS452" s="31">
        <v>2</v>
      </c>
      <c r="QT452" s="31">
        <v>2</v>
      </c>
      <c r="QU452" s="31">
        <v>2</v>
      </c>
      <c r="QV452" s="31">
        <v>2</v>
      </c>
      <c r="QW452" s="31">
        <v>2</v>
      </c>
      <c r="QX452" s="31">
        <v>2</v>
      </c>
      <c r="QY452" s="31">
        <v>2</v>
      </c>
      <c r="QZ452" s="31">
        <v>2</v>
      </c>
      <c r="RA452" s="31">
        <v>2</v>
      </c>
      <c r="RB452" s="31">
        <v>2</v>
      </c>
      <c r="RC452" s="31">
        <v>2</v>
      </c>
      <c r="RD452" s="31">
        <v>2</v>
      </c>
      <c r="RE452" s="31">
        <v>2</v>
      </c>
      <c r="RF452" s="31">
        <v>2</v>
      </c>
      <c r="RG452" s="31">
        <v>2</v>
      </c>
      <c r="RH452" s="31">
        <v>2</v>
      </c>
      <c r="RI452" s="31">
        <v>2</v>
      </c>
      <c r="RJ452" s="31">
        <v>2</v>
      </c>
      <c r="RK452" s="31">
        <v>2</v>
      </c>
      <c r="RL452" s="31">
        <v>2</v>
      </c>
      <c r="RM452" s="31">
        <v>2</v>
      </c>
      <c r="RN452" s="31">
        <v>2</v>
      </c>
      <c r="RO452" s="31">
        <v>2</v>
      </c>
      <c r="RP452" s="31">
        <v>2</v>
      </c>
      <c r="RQ452" s="31">
        <v>2</v>
      </c>
      <c r="RR452" s="31">
        <v>2</v>
      </c>
      <c r="RS452" s="31">
        <v>2</v>
      </c>
      <c r="RT452" s="31" t="s">
        <v>3266</v>
      </c>
      <c r="RU452" s="31" t="s">
        <v>3266</v>
      </c>
      <c r="RV452" s="31" t="s">
        <v>3266</v>
      </c>
      <c r="RW452" s="31" t="s">
        <v>3266</v>
      </c>
      <c r="RX452" s="31">
        <v>4</v>
      </c>
      <c r="RY452" s="31">
        <v>2</v>
      </c>
      <c r="RZ452" s="31">
        <v>2</v>
      </c>
      <c r="SA452" s="31">
        <v>2</v>
      </c>
      <c r="SB452" s="31">
        <v>2</v>
      </c>
      <c r="SC452" s="31">
        <v>2</v>
      </c>
      <c r="SD452" s="31">
        <v>4</v>
      </c>
      <c r="SE452" s="31">
        <v>2</v>
      </c>
      <c r="SF452" s="31">
        <v>2</v>
      </c>
      <c r="SG452" s="31">
        <v>2</v>
      </c>
      <c r="SH452" s="31">
        <v>2</v>
      </c>
      <c r="SI452" s="31">
        <v>2</v>
      </c>
      <c r="SJ452" s="31">
        <v>2</v>
      </c>
      <c r="SK452" s="31">
        <v>2</v>
      </c>
      <c r="SL452" s="31">
        <v>2</v>
      </c>
      <c r="SM452" s="31" t="s">
        <v>1430</v>
      </c>
      <c r="SO452" s="31">
        <v>2</v>
      </c>
      <c r="SP452" s="31">
        <v>2</v>
      </c>
      <c r="SQ452" s="31">
        <v>2</v>
      </c>
      <c r="SR452" s="31">
        <v>1</v>
      </c>
      <c r="SS452" s="31">
        <v>1</v>
      </c>
      <c r="ST452" s="31">
        <v>1</v>
      </c>
      <c r="SU452" s="31">
        <v>2</v>
      </c>
      <c r="SV452" s="31">
        <v>1</v>
      </c>
      <c r="SW452" s="31" t="s">
        <v>1430</v>
      </c>
      <c r="SX452" s="31">
        <v>3</v>
      </c>
      <c r="SZ452" s="31">
        <v>2</v>
      </c>
      <c r="TA452" s="31">
        <v>2</v>
      </c>
      <c r="TB452" s="31">
        <v>2</v>
      </c>
      <c r="TC452" s="31">
        <v>2</v>
      </c>
      <c r="TD452" s="31">
        <v>2</v>
      </c>
      <c r="TE452" s="31">
        <v>2</v>
      </c>
      <c r="TF452" s="31">
        <v>2</v>
      </c>
      <c r="TG452" s="31">
        <v>1</v>
      </c>
      <c r="TH452" s="31" t="s">
        <v>1430</v>
      </c>
      <c r="TJ452" s="31" t="s">
        <v>3145</v>
      </c>
      <c r="TK452" s="31" t="s">
        <v>3145</v>
      </c>
      <c r="TL452" s="31" t="s">
        <v>2917</v>
      </c>
      <c r="TQ452" s="31">
        <v>12</v>
      </c>
      <c r="TS452" s="31">
        <v>2</v>
      </c>
      <c r="TT452" s="31">
        <v>2</v>
      </c>
      <c r="TU452" s="31">
        <v>2</v>
      </c>
      <c r="TV452" s="31">
        <v>2</v>
      </c>
      <c r="TW452" s="31">
        <v>2</v>
      </c>
      <c r="TX452" s="31">
        <v>2</v>
      </c>
      <c r="TY452" s="31">
        <v>2</v>
      </c>
      <c r="TZ452" s="31">
        <v>1</v>
      </c>
      <c r="UA452" s="31">
        <v>1</v>
      </c>
    </row>
    <row r="453" spans="1:547" s="31" customFormat="1" ht="13.5" customHeight="1">
      <c r="A453" s="31">
        <f t="shared" ref="A453:A516" si="7">ROW(A453)-2</f>
        <v>451</v>
      </c>
      <c r="B453" s="31">
        <v>452</v>
      </c>
      <c r="C453" s="31">
        <v>48</v>
      </c>
      <c r="D453" s="31" t="s">
        <v>3124</v>
      </c>
      <c r="E453" s="31" t="s">
        <v>3267</v>
      </c>
      <c r="H453" s="31">
        <v>42488</v>
      </c>
      <c r="I453" s="31">
        <v>25794</v>
      </c>
      <c r="J453" s="31">
        <v>2</v>
      </c>
      <c r="K453" s="31">
        <v>1</v>
      </c>
      <c r="L453" s="31">
        <v>4</v>
      </c>
      <c r="M453" s="31">
        <v>2</v>
      </c>
      <c r="N453" s="31">
        <v>1</v>
      </c>
      <c r="O453" s="31">
        <v>1</v>
      </c>
      <c r="P453" s="31">
        <v>2</v>
      </c>
      <c r="Q453" s="31">
        <v>2</v>
      </c>
      <c r="R453" s="31">
        <v>40330</v>
      </c>
      <c r="S453" s="31">
        <v>41883</v>
      </c>
      <c r="T453" s="31">
        <v>42465</v>
      </c>
      <c r="W453" s="31">
        <v>1</v>
      </c>
      <c r="X453" s="31">
        <v>2</v>
      </c>
      <c r="Y453" s="31">
        <v>2</v>
      </c>
      <c r="Z453" s="31">
        <v>2</v>
      </c>
      <c r="AA453" s="31">
        <v>2</v>
      </c>
      <c r="AB453" s="31">
        <v>2</v>
      </c>
      <c r="AC453" s="31">
        <v>2</v>
      </c>
      <c r="AD453" s="31">
        <v>2</v>
      </c>
      <c r="AE453" s="31">
        <v>2</v>
      </c>
      <c r="AF453" s="31">
        <v>1</v>
      </c>
      <c r="AG453" s="31">
        <v>2</v>
      </c>
      <c r="AH453" s="31">
        <v>1</v>
      </c>
      <c r="AI453" s="31">
        <v>6</v>
      </c>
      <c r="AJ453" s="31">
        <v>2</v>
      </c>
      <c r="AK453" s="31">
        <v>4</v>
      </c>
      <c r="AL453" s="31">
        <v>2</v>
      </c>
      <c r="AM453" s="31">
        <v>2</v>
      </c>
      <c r="AN453" s="31">
        <v>2</v>
      </c>
      <c r="AO453" s="31">
        <v>2</v>
      </c>
      <c r="AP453" s="31">
        <v>2</v>
      </c>
      <c r="AQ453" s="31">
        <v>2</v>
      </c>
      <c r="AR453" s="31">
        <v>2</v>
      </c>
      <c r="AS453" s="31">
        <v>2</v>
      </c>
      <c r="AT453" s="31">
        <v>2</v>
      </c>
      <c r="AU453" s="31">
        <v>2</v>
      </c>
      <c r="AV453" s="31">
        <v>1</v>
      </c>
      <c r="AW453" s="31">
        <v>2</v>
      </c>
      <c r="AX453" s="31">
        <v>2</v>
      </c>
      <c r="AY453" s="31">
        <v>2</v>
      </c>
      <c r="AZ453" s="31">
        <v>1</v>
      </c>
      <c r="BA453" s="31">
        <v>1</v>
      </c>
      <c r="BB453" s="31">
        <v>1</v>
      </c>
      <c r="BC453" s="31">
        <v>1</v>
      </c>
      <c r="BD453" s="31">
        <v>2</v>
      </c>
      <c r="BE453" s="31">
        <v>2</v>
      </c>
      <c r="BF453" s="31">
        <v>2</v>
      </c>
      <c r="BG453" s="31">
        <v>2</v>
      </c>
      <c r="BH453" s="31">
        <v>2</v>
      </c>
      <c r="BI453" s="31">
        <v>2</v>
      </c>
      <c r="BJ453" s="31">
        <v>2</v>
      </c>
      <c r="BK453" s="31">
        <v>2</v>
      </c>
      <c r="BL453" s="31">
        <v>2</v>
      </c>
      <c r="BM453" s="31">
        <v>2</v>
      </c>
      <c r="BN453" s="31">
        <v>2</v>
      </c>
      <c r="BO453" s="31">
        <v>2</v>
      </c>
      <c r="BP453" s="31">
        <v>2</v>
      </c>
      <c r="BR453" s="31">
        <v>1</v>
      </c>
      <c r="BT453" s="31">
        <v>2</v>
      </c>
      <c r="BU453" s="31">
        <v>2</v>
      </c>
      <c r="BV453" s="31">
        <v>2</v>
      </c>
      <c r="BW453" s="31">
        <v>2</v>
      </c>
      <c r="BX453" s="31">
        <v>2</v>
      </c>
      <c r="BY453" s="31">
        <v>1</v>
      </c>
      <c r="BZ453" s="31">
        <v>2</v>
      </c>
      <c r="CA453" s="31">
        <v>2</v>
      </c>
      <c r="CD453" s="31">
        <v>1</v>
      </c>
      <c r="CH453" s="31">
        <v>1</v>
      </c>
      <c r="CM453" s="31">
        <v>13</v>
      </c>
      <c r="CN453" s="31">
        <v>8</v>
      </c>
      <c r="DA453" s="31">
        <v>2</v>
      </c>
      <c r="DF453" s="31">
        <v>4</v>
      </c>
      <c r="DG453" s="31">
        <v>4</v>
      </c>
      <c r="DH453" s="31">
        <v>4</v>
      </c>
      <c r="DI453" s="31">
        <v>4</v>
      </c>
      <c r="DJ453" s="31">
        <v>4</v>
      </c>
      <c r="DK453" s="31">
        <v>3</v>
      </c>
      <c r="DL453" s="31">
        <v>4</v>
      </c>
      <c r="DM453" s="31">
        <v>4</v>
      </c>
      <c r="DN453" s="31">
        <v>4</v>
      </c>
      <c r="DO453" s="31">
        <v>4</v>
      </c>
      <c r="DP453" s="31">
        <v>4</v>
      </c>
      <c r="DQ453" s="31">
        <v>4</v>
      </c>
      <c r="DR453" s="31">
        <v>47</v>
      </c>
      <c r="DS453" s="31">
        <v>1.41044949026876E-2</v>
      </c>
      <c r="DT453" s="31">
        <v>188.2</v>
      </c>
      <c r="DU453" s="31">
        <v>25</v>
      </c>
      <c r="DV453" s="31">
        <v>190</v>
      </c>
      <c r="DW453" s="31" t="s">
        <v>2136</v>
      </c>
      <c r="EB453" s="31">
        <v>0.63</v>
      </c>
      <c r="EC453" s="31">
        <v>0.7</v>
      </c>
      <c r="ED453" s="31">
        <v>1.2</v>
      </c>
      <c r="EE453" s="31" t="s">
        <v>2123</v>
      </c>
      <c r="EV453" s="31">
        <v>1</v>
      </c>
      <c r="EW453" s="31">
        <v>2</v>
      </c>
      <c r="EX453" s="31">
        <v>2</v>
      </c>
      <c r="EZ453" s="31">
        <v>1</v>
      </c>
      <c r="FA453" s="31">
        <v>1</v>
      </c>
      <c r="FK453" s="31">
        <v>2</v>
      </c>
      <c r="FL453" s="31">
        <v>2</v>
      </c>
      <c r="FM453" s="31">
        <v>2</v>
      </c>
      <c r="FN453" s="31">
        <v>2</v>
      </c>
      <c r="FO453" s="31">
        <v>2</v>
      </c>
      <c r="FP453" s="31">
        <v>2</v>
      </c>
      <c r="FQ453" s="31">
        <v>2</v>
      </c>
      <c r="FR453" s="31">
        <v>2</v>
      </c>
      <c r="FS453" s="31">
        <v>4</v>
      </c>
      <c r="FT453" s="31">
        <v>2</v>
      </c>
      <c r="FU453" s="31">
        <v>2</v>
      </c>
      <c r="FV453" s="31">
        <v>2</v>
      </c>
      <c r="FW453" s="31">
        <v>1</v>
      </c>
      <c r="FX453" s="31">
        <v>1</v>
      </c>
      <c r="FY453" s="31">
        <v>2</v>
      </c>
      <c r="GA453" s="31">
        <v>2</v>
      </c>
      <c r="GB453" s="31">
        <v>2</v>
      </c>
      <c r="GC453" s="31">
        <v>2</v>
      </c>
      <c r="GE453" s="31">
        <v>2</v>
      </c>
      <c r="GH453" s="31">
        <v>2</v>
      </c>
      <c r="GJ453" s="31">
        <v>2</v>
      </c>
      <c r="GL453" s="31">
        <v>2</v>
      </c>
      <c r="GO453" s="31">
        <v>2</v>
      </c>
      <c r="GQ453" s="31">
        <v>2</v>
      </c>
      <c r="GS453" s="31">
        <v>2</v>
      </c>
      <c r="GU453" s="31">
        <v>2</v>
      </c>
      <c r="GW453" s="31">
        <v>2</v>
      </c>
      <c r="HM453" s="31">
        <v>2</v>
      </c>
      <c r="HP453" s="31">
        <v>2</v>
      </c>
      <c r="HQ453" s="31">
        <v>2</v>
      </c>
      <c r="HR453" s="31">
        <v>2</v>
      </c>
      <c r="HS453" s="31">
        <v>2</v>
      </c>
      <c r="HT453" s="31">
        <v>2</v>
      </c>
      <c r="HU453" s="31">
        <v>2</v>
      </c>
      <c r="HV453" s="31">
        <v>2</v>
      </c>
      <c r="HZ453" s="31">
        <v>2</v>
      </c>
      <c r="IA453" s="31">
        <v>2</v>
      </c>
      <c r="IB453" s="31">
        <v>2</v>
      </c>
      <c r="IC453" s="31">
        <v>2</v>
      </c>
      <c r="ID453" s="31">
        <v>2</v>
      </c>
      <c r="IE453" s="31">
        <v>2</v>
      </c>
      <c r="IF453" s="31">
        <v>2</v>
      </c>
      <c r="IJ453" s="31">
        <v>2</v>
      </c>
      <c r="IK453" s="31">
        <v>2</v>
      </c>
      <c r="IL453" s="31">
        <v>2</v>
      </c>
      <c r="IM453" s="31">
        <v>2</v>
      </c>
      <c r="IN453" s="31">
        <v>2</v>
      </c>
      <c r="IO453" s="31">
        <v>2</v>
      </c>
      <c r="IP453" s="31">
        <v>2</v>
      </c>
      <c r="IT453" s="31">
        <v>2</v>
      </c>
      <c r="IU453" s="31">
        <v>2</v>
      </c>
      <c r="IV453" s="31">
        <v>2</v>
      </c>
      <c r="IW453" s="31">
        <v>2</v>
      </c>
      <c r="IX453" s="31">
        <v>2</v>
      </c>
      <c r="IY453" s="31">
        <v>2</v>
      </c>
      <c r="IZ453" s="31">
        <v>2</v>
      </c>
      <c r="JD453" s="31">
        <v>2</v>
      </c>
      <c r="JE453" s="31">
        <v>2</v>
      </c>
      <c r="JF453" s="31">
        <v>2</v>
      </c>
      <c r="JG453" s="31">
        <v>2</v>
      </c>
      <c r="JH453" s="31">
        <v>2</v>
      </c>
      <c r="JI453" s="31">
        <v>2</v>
      </c>
      <c r="JJ453" s="31">
        <v>2</v>
      </c>
      <c r="JN453" s="31" t="s">
        <v>2515</v>
      </c>
      <c r="JO453" s="31" t="s">
        <v>1652</v>
      </c>
      <c r="JQ453" s="31" t="s">
        <v>3268</v>
      </c>
      <c r="JR453" s="31" t="s">
        <v>2515</v>
      </c>
      <c r="JZ453" s="31">
        <v>1</v>
      </c>
      <c r="KC453" s="31">
        <v>1</v>
      </c>
      <c r="LA453" s="31" t="s">
        <v>373</v>
      </c>
      <c r="LB453" s="31" t="s">
        <v>370</v>
      </c>
      <c r="LC453" s="31">
        <v>2</v>
      </c>
      <c r="LE453" s="31" t="s">
        <v>364</v>
      </c>
      <c r="LF453" s="31">
        <v>2</v>
      </c>
      <c r="LG453" s="31">
        <v>2</v>
      </c>
      <c r="LH453" s="31">
        <v>1</v>
      </c>
      <c r="LI453" s="31">
        <v>2</v>
      </c>
      <c r="LK453" s="31">
        <v>2</v>
      </c>
      <c r="LM453" s="31">
        <v>2</v>
      </c>
      <c r="LO453" s="31">
        <v>2</v>
      </c>
      <c r="LQ453" s="31">
        <v>2</v>
      </c>
      <c r="LS453" s="31">
        <v>2</v>
      </c>
      <c r="LU453" s="31">
        <v>2</v>
      </c>
      <c r="LW453" s="31">
        <v>2</v>
      </c>
      <c r="LY453" s="31">
        <v>2</v>
      </c>
      <c r="MA453" s="31">
        <v>2</v>
      </c>
      <c r="MC453" s="31">
        <v>2</v>
      </c>
      <c r="ME453" s="31">
        <v>2</v>
      </c>
      <c r="MG453" s="31">
        <v>2</v>
      </c>
      <c r="MI453" s="31">
        <v>2</v>
      </c>
      <c r="MK453" s="31">
        <v>2</v>
      </c>
      <c r="MM453" s="31">
        <v>2</v>
      </c>
      <c r="MO453" s="31">
        <v>2</v>
      </c>
      <c r="MQ453" s="31">
        <v>2</v>
      </c>
      <c r="MS453" s="31">
        <v>2</v>
      </c>
      <c r="MU453" s="31">
        <v>2</v>
      </c>
      <c r="MW453" s="31">
        <v>2</v>
      </c>
      <c r="MY453" s="31" t="s">
        <v>355</v>
      </c>
      <c r="NC453" s="31">
        <v>2</v>
      </c>
      <c r="NE453" s="31">
        <v>2</v>
      </c>
      <c r="NG453" s="31">
        <v>2</v>
      </c>
      <c r="NI453" s="31">
        <v>2</v>
      </c>
      <c r="NK453" s="31">
        <v>2</v>
      </c>
      <c r="NM453" s="31">
        <v>2</v>
      </c>
      <c r="NO453" s="31">
        <v>2</v>
      </c>
      <c r="NQ453" s="31">
        <v>2</v>
      </c>
      <c r="NS453" s="31">
        <v>2</v>
      </c>
      <c r="NU453" s="31">
        <v>2</v>
      </c>
      <c r="NW453" s="31">
        <v>2</v>
      </c>
      <c r="NY453" s="31">
        <v>2</v>
      </c>
      <c r="OA453" s="31">
        <v>2</v>
      </c>
      <c r="OC453" s="31">
        <v>2</v>
      </c>
      <c r="OE453" s="31">
        <v>2</v>
      </c>
      <c r="OG453" s="31">
        <v>2</v>
      </c>
      <c r="OI453" s="31">
        <v>1</v>
      </c>
      <c r="OK453" s="31">
        <v>2</v>
      </c>
      <c r="OM453" s="31">
        <v>2</v>
      </c>
      <c r="OO453" s="31">
        <v>2</v>
      </c>
      <c r="OQ453" s="31" t="s">
        <v>355</v>
      </c>
      <c r="OS453" s="31">
        <v>2</v>
      </c>
      <c r="OU453" s="31">
        <v>2</v>
      </c>
      <c r="OW453" s="31">
        <v>2</v>
      </c>
      <c r="OY453" s="31">
        <v>2</v>
      </c>
      <c r="PA453" s="31">
        <v>2</v>
      </c>
      <c r="PC453" s="31">
        <v>2</v>
      </c>
      <c r="PE453" s="31">
        <v>2</v>
      </c>
      <c r="PG453" s="31">
        <v>2</v>
      </c>
      <c r="PI453" s="31">
        <v>2</v>
      </c>
      <c r="PK453" s="31">
        <v>2</v>
      </c>
      <c r="PM453" s="31">
        <v>2</v>
      </c>
      <c r="PO453" s="31">
        <v>2</v>
      </c>
      <c r="PQ453" s="31">
        <v>2</v>
      </c>
      <c r="PS453" s="31">
        <v>2</v>
      </c>
      <c r="PU453" s="31">
        <v>2</v>
      </c>
      <c r="PW453" s="31">
        <v>2</v>
      </c>
      <c r="PY453" s="31">
        <v>2</v>
      </c>
      <c r="QA453" s="31">
        <v>2</v>
      </c>
      <c r="QC453" s="31">
        <v>2</v>
      </c>
      <c r="QE453" s="31">
        <v>2</v>
      </c>
      <c r="QG453" s="31">
        <v>2</v>
      </c>
      <c r="QI453" s="31" t="s">
        <v>355</v>
      </c>
      <c r="QK453" s="31">
        <v>1</v>
      </c>
      <c r="QL453" s="31">
        <v>2</v>
      </c>
      <c r="QM453" s="31">
        <v>2</v>
      </c>
      <c r="QN453" s="31">
        <v>2</v>
      </c>
      <c r="QO453" s="31">
        <v>2</v>
      </c>
      <c r="QP453" s="31">
        <v>2</v>
      </c>
      <c r="QQ453" s="31">
        <v>2</v>
      </c>
      <c r="QR453" s="31">
        <v>2</v>
      </c>
      <c r="QS453" s="31">
        <v>2</v>
      </c>
      <c r="QT453" s="31">
        <v>2</v>
      </c>
      <c r="QU453" s="31">
        <v>2</v>
      </c>
      <c r="QV453" s="31">
        <v>2</v>
      </c>
      <c r="QW453" s="31">
        <v>2</v>
      </c>
      <c r="QX453" s="31">
        <v>2</v>
      </c>
      <c r="QY453" s="31">
        <v>2</v>
      </c>
      <c r="QZ453" s="31">
        <v>2</v>
      </c>
      <c r="RA453" s="31">
        <v>1</v>
      </c>
      <c r="RB453" s="31">
        <v>2</v>
      </c>
      <c r="RC453" s="31">
        <v>2</v>
      </c>
      <c r="RD453" s="31">
        <v>2</v>
      </c>
      <c r="RE453" s="31">
        <v>2</v>
      </c>
      <c r="RF453" s="31">
        <v>2</v>
      </c>
      <c r="RG453" s="31">
        <v>2</v>
      </c>
      <c r="RH453" s="31">
        <v>2</v>
      </c>
      <c r="RI453" s="31">
        <v>2</v>
      </c>
      <c r="RJ453" s="31">
        <v>2</v>
      </c>
      <c r="RK453" s="31">
        <v>2</v>
      </c>
      <c r="RL453" s="31">
        <v>2</v>
      </c>
      <c r="RM453" s="31">
        <v>2</v>
      </c>
      <c r="RN453" s="31">
        <v>2</v>
      </c>
      <c r="RO453" s="31">
        <v>2</v>
      </c>
      <c r="RP453" s="31">
        <v>2</v>
      </c>
      <c r="RQ453" s="31">
        <v>2</v>
      </c>
      <c r="RR453" s="31">
        <v>2</v>
      </c>
      <c r="RS453" s="31">
        <v>2</v>
      </c>
      <c r="RT453" s="31" t="s">
        <v>1564</v>
      </c>
      <c r="RU453" s="31" t="s">
        <v>1564</v>
      </c>
      <c r="RX453" s="31">
        <v>5</v>
      </c>
      <c r="RY453" s="31">
        <v>2</v>
      </c>
      <c r="RZ453" s="31">
        <v>2</v>
      </c>
      <c r="SA453" s="31">
        <v>2</v>
      </c>
      <c r="SB453" s="31">
        <v>2</v>
      </c>
      <c r="SC453" s="31">
        <v>2</v>
      </c>
      <c r="SD453" s="31">
        <v>5</v>
      </c>
      <c r="SE453" s="31">
        <v>2</v>
      </c>
      <c r="SF453" s="31">
        <v>2</v>
      </c>
      <c r="SG453" s="31">
        <v>2</v>
      </c>
      <c r="SH453" s="31">
        <v>2</v>
      </c>
      <c r="SI453" s="31">
        <v>2</v>
      </c>
      <c r="SJ453" s="31">
        <v>2</v>
      </c>
      <c r="SK453" s="31">
        <v>2</v>
      </c>
      <c r="SL453" s="31">
        <v>2</v>
      </c>
      <c r="SM453" s="31" t="s">
        <v>2153</v>
      </c>
      <c r="SO453" s="31">
        <v>2</v>
      </c>
      <c r="SP453" s="31">
        <v>2</v>
      </c>
      <c r="SQ453" s="31">
        <v>2</v>
      </c>
      <c r="SR453" s="31">
        <v>2</v>
      </c>
      <c r="SS453" s="31">
        <v>2</v>
      </c>
      <c r="ST453" s="31">
        <v>2</v>
      </c>
      <c r="SU453" s="31">
        <v>2</v>
      </c>
      <c r="SV453" s="31">
        <v>2</v>
      </c>
      <c r="SW453" s="31" t="s">
        <v>1430</v>
      </c>
      <c r="SX453" s="31">
        <v>1</v>
      </c>
      <c r="SZ453" s="31">
        <v>2</v>
      </c>
      <c r="TA453" s="31">
        <v>2</v>
      </c>
      <c r="TB453" s="31">
        <v>2</v>
      </c>
      <c r="TC453" s="31">
        <v>2</v>
      </c>
      <c r="TD453" s="31">
        <v>2</v>
      </c>
      <c r="TE453" s="31">
        <v>2</v>
      </c>
      <c r="TF453" s="31">
        <v>2</v>
      </c>
      <c r="TG453" s="31">
        <v>2</v>
      </c>
      <c r="TH453" s="31" t="s">
        <v>1430</v>
      </c>
      <c r="TJ453" s="31" t="s">
        <v>3162</v>
      </c>
      <c r="TK453" s="31" t="s">
        <v>3145</v>
      </c>
      <c r="TL453" s="31" t="s">
        <v>3145</v>
      </c>
      <c r="TM453" s="31" t="s">
        <v>2917</v>
      </c>
      <c r="TQ453" s="31">
        <v>21</v>
      </c>
      <c r="TS453" s="31">
        <v>2</v>
      </c>
      <c r="TT453" s="31">
        <v>2</v>
      </c>
      <c r="TU453" s="31">
        <v>2</v>
      </c>
      <c r="TV453" s="31">
        <v>1</v>
      </c>
      <c r="TW453" s="31">
        <v>1</v>
      </c>
      <c r="TX453" s="31">
        <v>2</v>
      </c>
      <c r="TY453" s="31">
        <v>2</v>
      </c>
      <c r="TZ453" s="31">
        <v>1</v>
      </c>
      <c r="UA453" s="31">
        <v>1</v>
      </c>
    </row>
    <row r="454" spans="1:547" s="31" customFormat="1" ht="13.5" customHeight="1">
      <c r="A454" s="31">
        <f t="shared" si="7"/>
        <v>452</v>
      </c>
      <c r="B454" s="31">
        <v>453</v>
      </c>
      <c r="C454" s="31">
        <v>49</v>
      </c>
      <c r="D454" s="31" t="s">
        <v>3124</v>
      </c>
      <c r="E454" s="31" t="s">
        <v>3269</v>
      </c>
      <c r="H454" s="31">
        <v>42488</v>
      </c>
      <c r="I454" s="31">
        <v>28546</v>
      </c>
      <c r="J454" s="31">
        <v>2</v>
      </c>
      <c r="K454" s="31">
        <v>1</v>
      </c>
      <c r="L454" s="31">
        <v>4</v>
      </c>
      <c r="M454" s="31">
        <v>2</v>
      </c>
      <c r="N454" s="31">
        <v>1</v>
      </c>
      <c r="O454" s="31">
        <v>1</v>
      </c>
      <c r="P454" s="31">
        <v>1</v>
      </c>
      <c r="Q454" s="31">
        <v>1</v>
      </c>
      <c r="R454" s="31">
        <v>42217</v>
      </c>
      <c r="S454" s="31">
        <v>42248</v>
      </c>
      <c r="T454" s="31">
        <v>42461</v>
      </c>
      <c r="W454" s="31">
        <v>1</v>
      </c>
      <c r="X454" s="31">
        <v>2</v>
      </c>
      <c r="Y454" s="31">
        <v>2</v>
      </c>
      <c r="Z454" s="31">
        <v>2</v>
      </c>
      <c r="AA454" s="31">
        <v>2</v>
      </c>
      <c r="AB454" s="31">
        <v>2</v>
      </c>
      <c r="AC454" s="31">
        <v>2</v>
      </c>
      <c r="AD454" s="31">
        <v>2</v>
      </c>
      <c r="AE454" s="31">
        <v>2</v>
      </c>
      <c r="AF454" s="31">
        <v>2</v>
      </c>
      <c r="AG454" s="31">
        <v>1</v>
      </c>
      <c r="AH454" s="31">
        <v>2</v>
      </c>
      <c r="AI454" s="31">
        <v>6</v>
      </c>
      <c r="AJ454" s="31">
        <v>2</v>
      </c>
      <c r="AK454" s="31">
        <v>4</v>
      </c>
      <c r="AL454" s="31">
        <v>2</v>
      </c>
      <c r="AM454" s="31">
        <v>2</v>
      </c>
      <c r="AN454" s="31">
        <v>2</v>
      </c>
      <c r="AO454" s="31">
        <v>2</v>
      </c>
      <c r="AP454" s="31">
        <v>2</v>
      </c>
      <c r="AQ454" s="31">
        <v>2</v>
      </c>
      <c r="AR454" s="31">
        <v>2</v>
      </c>
      <c r="AS454" s="31">
        <v>2</v>
      </c>
      <c r="AT454" s="31">
        <v>2</v>
      </c>
      <c r="AU454" s="31">
        <v>2</v>
      </c>
      <c r="AV454" s="31">
        <v>1</v>
      </c>
      <c r="AW454" s="31">
        <v>1</v>
      </c>
      <c r="AX454" s="31">
        <v>2</v>
      </c>
      <c r="AY454" s="31">
        <v>1</v>
      </c>
      <c r="AZ454" s="31">
        <v>1</v>
      </c>
      <c r="BA454" s="31">
        <v>1</v>
      </c>
      <c r="BB454" s="31">
        <v>2</v>
      </c>
      <c r="BC454" s="31">
        <v>1</v>
      </c>
      <c r="BD454" s="31">
        <v>1</v>
      </c>
      <c r="BE454" s="31">
        <v>2</v>
      </c>
      <c r="BF454" s="31">
        <v>2</v>
      </c>
      <c r="BG454" s="31">
        <v>2</v>
      </c>
      <c r="BH454" s="31">
        <v>2</v>
      </c>
      <c r="BI454" s="31">
        <v>2</v>
      </c>
      <c r="BJ454" s="31">
        <v>2</v>
      </c>
      <c r="BK454" s="31">
        <v>2</v>
      </c>
      <c r="BL454" s="31">
        <v>2</v>
      </c>
      <c r="BM454" s="31">
        <v>2</v>
      </c>
      <c r="BN454" s="31">
        <v>2</v>
      </c>
      <c r="BO454" s="31">
        <v>2</v>
      </c>
      <c r="BP454" s="31">
        <v>2</v>
      </c>
      <c r="BQ454" s="31">
        <v>4</v>
      </c>
      <c r="BT454" s="31">
        <v>2</v>
      </c>
      <c r="BU454" s="31">
        <v>2</v>
      </c>
      <c r="BV454" s="31">
        <v>2</v>
      </c>
      <c r="BW454" s="31">
        <v>2</v>
      </c>
      <c r="BX454" s="31">
        <v>2</v>
      </c>
      <c r="BY454" s="31">
        <v>1</v>
      </c>
      <c r="BZ454" s="31">
        <v>2</v>
      </c>
      <c r="CA454" s="31">
        <v>2</v>
      </c>
      <c r="CB454" s="31">
        <v>2</v>
      </c>
      <c r="CC454" s="31">
        <v>2</v>
      </c>
      <c r="CD454" s="31">
        <v>1</v>
      </c>
      <c r="CH454" s="31">
        <v>1</v>
      </c>
      <c r="CM454" s="31">
        <v>6</v>
      </c>
      <c r="DA454" s="31">
        <v>2</v>
      </c>
      <c r="DF454" s="31">
        <v>4</v>
      </c>
      <c r="DG454" s="31">
        <v>4</v>
      </c>
      <c r="DH454" s="31">
        <v>4</v>
      </c>
      <c r="DI454" s="31">
        <v>3</v>
      </c>
      <c r="DJ454" s="31">
        <v>3</v>
      </c>
      <c r="DK454" s="31">
        <v>3</v>
      </c>
      <c r="DL454" s="31">
        <v>4</v>
      </c>
      <c r="DM454" s="31">
        <v>4</v>
      </c>
      <c r="DN454" s="31">
        <v>4</v>
      </c>
      <c r="DO454" s="31">
        <v>4</v>
      </c>
      <c r="DP454" s="31">
        <v>4</v>
      </c>
      <c r="DQ454" s="31">
        <v>4</v>
      </c>
      <c r="DR454" s="31">
        <v>45</v>
      </c>
      <c r="DS454" s="31">
        <v>0.33694649446494401</v>
      </c>
      <c r="DT454" s="31">
        <v>99</v>
      </c>
      <c r="DU454" s="31">
        <v>39</v>
      </c>
      <c r="DV454" s="31">
        <v>308</v>
      </c>
      <c r="DW454" s="31" t="s">
        <v>2136</v>
      </c>
      <c r="EB454" s="31">
        <v>0.95</v>
      </c>
      <c r="EC454" s="31">
        <v>0.5</v>
      </c>
      <c r="ED454" s="31">
        <v>1.1000000000000001</v>
      </c>
      <c r="EF454" s="31">
        <v>194</v>
      </c>
      <c r="EG454" s="31">
        <v>120</v>
      </c>
      <c r="EH454" s="31">
        <v>200</v>
      </c>
      <c r="EJ454" s="31">
        <v>47</v>
      </c>
      <c r="EN454" s="31">
        <v>128</v>
      </c>
      <c r="ER454" s="31">
        <v>95</v>
      </c>
      <c r="ES454" s="31">
        <v>50</v>
      </c>
      <c r="ET454" s="31">
        <v>150</v>
      </c>
      <c r="EV454" s="31">
        <v>1</v>
      </c>
      <c r="EW454" s="31">
        <v>2</v>
      </c>
      <c r="EX454" s="31">
        <v>2</v>
      </c>
      <c r="EZ454" s="31">
        <v>1</v>
      </c>
      <c r="FA454" s="31">
        <v>1</v>
      </c>
      <c r="FK454" s="31">
        <v>2</v>
      </c>
      <c r="FL454" s="31">
        <v>2</v>
      </c>
      <c r="FM454" s="31">
        <v>2</v>
      </c>
      <c r="FN454" s="31">
        <v>2</v>
      </c>
      <c r="FO454" s="31">
        <v>2</v>
      </c>
      <c r="FP454" s="31">
        <v>2</v>
      </c>
      <c r="FQ454" s="31">
        <v>2</v>
      </c>
      <c r="FR454" s="31">
        <v>2</v>
      </c>
      <c r="FS454" s="31">
        <v>4</v>
      </c>
      <c r="FT454" s="31">
        <v>2</v>
      </c>
      <c r="FU454" s="31">
        <v>2</v>
      </c>
      <c r="FV454" s="31">
        <v>2</v>
      </c>
      <c r="FW454" s="31">
        <v>1</v>
      </c>
      <c r="FX454" s="31">
        <v>1</v>
      </c>
      <c r="FY454" s="31">
        <v>2</v>
      </c>
      <c r="GA454" s="31">
        <v>2</v>
      </c>
      <c r="GB454" s="31">
        <v>2</v>
      </c>
      <c r="GC454" s="31">
        <v>2</v>
      </c>
      <c r="GD454" s="31">
        <v>1993</v>
      </c>
      <c r="GE454" s="31">
        <v>1</v>
      </c>
      <c r="GF454" s="31">
        <v>2015</v>
      </c>
      <c r="GH454" s="31">
        <v>2</v>
      </c>
      <c r="GJ454" s="31">
        <v>2</v>
      </c>
      <c r="GL454" s="31">
        <v>2</v>
      </c>
      <c r="GO454" s="31">
        <v>2</v>
      </c>
      <c r="GQ454" s="31">
        <v>2</v>
      </c>
      <c r="GS454" s="31">
        <v>2</v>
      </c>
      <c r="GU454" s="31">
        <v>2</v>
      </c>
      <c r="GW454" s="31">
        <v>2</v>
      </c>
      <c r="HM454" s="31">
        <v>2</v>
      </c>
      <c r="HP454" s="31">
        <v>2</v>
      </c>
      <c r="HQ454" s="31">
        <v>2</v>
      </c>
      <c r="HR454" s="31">
        <v>2</v>
      </c>
      <c r="HS454" s="31">
        <v>2</v>
      </c>
      <c r="HT454" s="31">
        <v>2</v>
      </c>
      <c r="HU454" s="31">
        <v>2</v>
      </c>
      <c r="HV454" s="31">
        <v>2</v>
      </c>
      <c r="HZ454" s="31">
        <v>2</v>
      </c>
      <c r="IA454" s="31">
        <v>2</v>
      </c>
      <c r="IB454" s="31">
        <v>2</v>
      </c>
      <c r="IC454" s="31">
        <v>2</v>
      </c>
      <c r="ID454" s="31">
        <v>2</v>
      </c>
      <c r="IE454" s="31">
        <v>2</v>
      </c>
      <c r="IF454" s="31">
        <v>2</v>
      </c>
      <c r="IJ454" s="31">
        <v>2</v>
      </c>
      <c r="IK454" s="31">
        <v>2</v>
      </c>
      <c r="IL454" s="31">
        <v>2</v>
      </c>
      <c r="IM454" s="31">
        <v>2</v>
      </c>
      <c r="IN454" s="31">
        <v>2</v>
      </c>
      <c r="IO454" s="31">
        <v>2</v>
      </c>
      <c r="IP454" s="31">
        <v>2</v>
      </c>
      <c r="IT454" s="31">
        <v>2</v>
      </c>
      <c r="IU454" s="31">
        <v>2</v>
      </c>
      <c r="IV454" s="31">
        <v>2</v>
      </c>
      <c r="IW454" s="31">
        <v>2</v>
      </c>
      <c r="IX454" s="31">
        <v>2</v>
      </c>
      <c r="IY454" s="31">
        <v>2</v>
      </c>
      <c r="IZ454" s="31">
        <v>2</v>
      </c>
      <c r="JD454" s="31">
        <v>2</v>
      </c>
      <c r="JE454" s="31">
        <v>2</v>
      </c>
      <c r="JF454" s="31">
        <v>2</v>
      </c>
      <c r="JG454" s="31">
        <v>2</v>
      </c>
      <c r="JH454" s="31">
        <v>2</v>
      </c>
      <c r="JI454" s="31">
        <v>2</v>
      </c>
      <c r="JJ454" s="31">
        <v>2</v>
      </c>
      <c r="JN454" s="31" t="s">
        <v>1652</v>
      </c>
      <c r="JZ454" s="31">
        <v>1</v>
      </c>
      <c r="KC454" s="31">
        <v>1</v>
      </c>
      <c r="LA454" s="31" t="s">
        <v>367</v>
      </c>
      <c r="LB454" s="31" t="s">
        <v>364</v>
      </c>
      <c r="LC454" s="31">
        <v>2</v>
      </c>
      <c r="LE454" s="31" t="s">
        <v>359</v>
      </c>
      <c r="LF454" s="31">
        <v>2</v>
      </c>
      <c r="LG454" s="31">
        <v>2</v>
      </c>
      <c r="LH454" s="31">
        <v>2</v>
      </c>
      <c r="LI454" s="31">
        <v>2</v>
      </c>
      <c r="LK454" s="31">
        <v>2</v>
      </c>
      <c r="LM454" s="31">
        <v>2</v>
      </c>
      <c r="LO454" s="31">
        <v>2</v>
      </c>
      <c r="LQ454" s="31">
        <v>2</v>
      </c>
      <c r="LS454" s="31">
        <v>2</v>
      </c>
      <c r="LU454" s="31">
        <v>2</v>
      </c>
      <c r="LW454" s="31">
        <v>2</v>
      </c>
      <c r="LY454" s="31">
        <v>2</v>
      </c>
      <c r="MA454" s="31">
        <v>2</v>
      </c>
      <c r="MC454" s="31">
        <v>2</v>
      </c>
      <c r="ME454" s="31">
        <v>2</v>
      </c>
      <c r="MG454" s="31">
        <v>2</v>
      </c>
      <c r="MI454" s="31">
        <v>2</v>
      </c>
      <c r="MK454" s="31">
        <v>2</v>
      </c>
      <c r="MM454" s="31">
        <v>2</v>
      </c>
      <c r="MO454" s="31">
        <v>2</v>
      </c>
      <c r="MQ454" s="31">
        <v>2</v>
      </c>
      <c r="MS454" s="31">
        <v>2</v>
      </c>
      <c r="MU454" s="31">
        <v>2</v>
      </c>
      <c r="MW454" s="31">
        <v>2</v>
      </c>
      <c r="MY454" s="31" t="s">
        <v>355</v>
      </c>
      <c r="NC454" s="31">
        <v>2</v>
      </c>
      <c r="NE454" s="31">
        <v>2</v>
      </c>
      <c r="NG454" s="31">
        <v>2</v>
      </c>
      <c r="NI454" s="31">
        <v>2</v>
      </c>
      <c r="NK454" s="31">
        <v>2</v>
      </c>
      <c r="NM454" s="31">
        <v>2</v>
      </c>
      <c r="NO454" s="31">
        <v>2</v>
      </c>
      <c r="NQ454" s="31">
        <v>2</v>
      </c>
      <c r="NS454" s="31">
        <v>2</v>
      </c>
      <c r="NU454" s="31">
        <v>2</v>
      </c>
      <c r="NW454" s="31">
        <v>2</v>
      </c>
      <c r="NY454" s="31">
        <v>2</v>
      </c>
      <c r="OA454" s="31">
        <v>2</v>
      </c>
      <c r="OC454" s="31">
        <v>2</v>
      </c>
      <c r="OE454" s="31">
        <v>2</v>
      </c>
      <c r="OG454" s="31">
        <v>2</v>
      </c>
      <c r="OI454" s="31">
        <v>2</v>
      </c>
      <c r="OK454" s="31">
        <v>2</v>
      </c>
      <c r="OM454" s="31">
        <v>2</v>
      </c>
      <c r="OO454" s="31">
        <v>2</v>
      </c>
      <c r="OQ454" s="31" t="s">
        <v>355</v>
      </c>
      <c r="OS454" s="31">
        <v>2</v>
      </c>
      <c r="OU454" s="31">
        <v>2</v>
      </c>
      <c r="OW454" s="31">
        <v>2</v>
      </c>
      <c r="OY454" s="31">
        <v>2</v>
      </c>
      <c r="PA454" s="31">
        <v>2</v>
      </c>
      <c r="PC454" s="31">
        <v>2</v>
      </c>
      <c r="PE454" s="31">
        <v>2</v>
      </c>
      <c r="PG454" s="31">
        <v>2</v>
      </c>
      <c r="PI454" s="31">
        <v>2</v>
      </c>
      <c r="PK454" s="31">
        <v>2</v>
      </c>
      <c r="PM454" s="31">
        <v>2</v>
      </c>
      <c r="PO454" s="31">
        <v>2</v>
      </c>
      <c r="PQ454" s="31">
        <v>2</v>
      </c>
      <c r="PS454" s="31">
        <v>2</v>
      </c>
      <c r="PU454" s="31">
        <v>2</v>
      </c>
      <c r="PW454" s="31">
        <v>2</v>
      </c>
      <c r="PY454" s="31">
        <v>2</v>
      </c>
      <c r="QA454" s="31">
        <v>2</v>
      </c>
      <c r="QC454" s="31">
        <v>2</v>
      </c>
      <c r="QE454" s="31">
        <v>2</v>
      </c>
      <c r="QG454" s="31">
        <v>2</v>
      </c>
      <c r="QI454" s="31" t="s">
        <v>355</v>
      </c>
      <c r="QK454" s="31">
        <v>1</v>
      </c>
      <c r="QL454" s="31">
        <v>2</v>
      </c>
      <c r="QM454" s="31">
        <v>2</v>
      </c>
      <c r="QN454" s="31">
        <v>2</v>
      </c>
      <c r="QO454" s="31">
        <v>2</v>
      </c>
      <c r="QP454" s="31">
        <v>2</v>
      </c>
      <c r="QQ454" s="31">
        <v>2</v>
      </c>
      <c r="QR454" s="31">
        <v>2</v>
      </c>
      <c r="QS454" s="31">
        <v>2</v>
      </c>
      <c r="QT454" s="31">
        <v>2</v>
      </c>
      <c r="QU454" s="31">
        <v>2</v>
      </c>
      <c r="QV454" s="31">
        <v>2</v>
      </c>
      <c r="QW454" s="31">
        <v>2</v>
      </c>
      <c r="QX454" s="31">
        <v>2</v>
      </c>
      <c r="QY454" s="31">
        <v>2</v>
      </c>
      <c r="QZ454" s="31">
        <v>2</v>
      </c>
      <c r="RA454" s="31">
        <v>2</v>
      </c>
      <c r="RB454" s="31">
        <v>2</v>
      </c>
      <c r="RC454" s="31">
        <v>2</v>
      </c>
      <c r="RD454" s="31">
        <v>2</v>
      </c>
      <c r="RE454" s="31">
        <v>1</v>
      </c>
      <c r="RF454" s="31">
        <v>2</v>
      </c>
      <c r="RG454" s="31">
        <v>2</v>
      </c>
      <c r="RH454" s="31">
        <v>2</v>
      </c>
      <c r="RI454" s="31">
        <v>2</v>
      </c>
      <c r="RJ454" s="31">
        <v>2</v>
      </c>
      <c r="RK454" s="31">
        <v>2</v>
      </c>
      <c r="RL454" s="31">
        <v>2</v>
      </c>
      <c r="RM454" s="31">
        <v>2</v>
      </c>
      <c r="RN454" s="31">
        <v>2</v>
      </c>
      <c r="RO454" s="31">
        <v>2</v>
      </c>
      <c r="RP454" s="31">
        <v>2</v>
      </c>
      <c r="RQ454" s="31">
        <v>2</v>
      </c>
      <c r="RR454" s="31">
        <v>2</v>
      </c>
      <c r="RS454" s="31">
        <v>2</v>
      </c>
      <c r="RT454" s="31" t="s">
        <v>3237</v>
      </c>
      <c r="RU454" s="31" t="s">
        <v>3237</v>
      </c>
      <c r="RX454" s="31">
        <v>4</v>
      </c>
      <c r="RY454" s="31">
        <v>2</v>
      </c>
      <c r="RZ454" s="31">
        <v>2</v>
      </c>
      <c r="SA454" s="31">
        <v>2</v>
      </c>
      <c r="SB454" s="31">
        <v>2</v>
      </c>
      <c r="SC454" s="31">
        <v>2</v>
      </c>
      <c r="SD454" s="31">
        <v>4</v>
      </c>
      <c r="SE454" s="31">
        <v>2</v>
      </c>
      <c r="SF454" s="31">
        <v>2</v>
      </c>
      <c r="SG454" s="31">
        <v>2</v>
      </c>
      <c r="SH454" s="31">
        <v>2</v>
      </c>
      <c r="SI454" s="31">
        <v>2</v>
      </c>
      <c r="SJ454" s="31">
        <v>2</v>
      </c>
      <c r="SK454" s="31">
        <v>2</v>
      </c>
      <c r="SL454" s="31">
        <v>2</v>
      </c>
      <c r="SM454" s="31" t="s">
        <v>2153</v>
      </c>
      <c r="SO454" s="31">
        <v>2</v>
      </c>
      <c r="SP454" s="31">
        <v>2</v>
      </c>
      <c r="SQ454" s="31">
        <v>2</v>
      </c>
      <c r="SR454" s="31">
        <v>2</v>
      </c>
      <c r="SS454" s="31">
        <v>2</v>
      </c>
      <c r="ST454" s="31">
        <v>2</v>
      </c>
      <c r="SU454" s="31">
        <v>2</v>
      </c>
      <c r="SV454" s="31">
        <v>2</v>
      </c>
      <c r="SW454" s="31" t="s">
        <v>1430</v>
      </c>
      <c r="SX454" s="31" t="s">
        <v>3222</v>
      </c>
      <c r="SZ454" s="31">
        <v>1</v>
      </c>
      <c r="TA454" s="31">
        <v>2</v>
      </c>
      <c r="TB454" s="31">
        <v>2</v>
      </c>
      <c r="TC454" s="31">
        <v>1</v>
      </c>
      <c r="TD454" s="31">
        <v>1</v>
      </c>
      <c r="TE454" s="31">
        <v>2</v>
      </c>
      <c r="TF454" s="31">
        <v>2</v>
      </c>
      <c r="TG454" s="31">
        <v>2</v>
      </c>
      <c r="TJ454" s="31" t="s">
        <v>2153</v>
      </c>
      <c r="TK454" s="31" t="s">
        <v>1430</v>
      </c>
      <c r="TQ454" s="31">
        <v>7</v>
      </c>
      <c r="TS454" s="31">
        <v>2</v>
      </c>
      <c r="TT454" s="31">
        <v>2</v>
      </c>
      <c r="TU454" s="31">
        <v>2</v>
      </c>
      <c r="TV454" s="31">
        <v>2</v>
      </c>
      <c r="TW454" s="31">
        <v>2</v>
      </c>
      <c r="TX454" s="31">
        <v>2</v>
      </c>
      <c r="TY454" s="31">
        <v>2</v>
      </c>
      <c r="TZ454" s="31">
        <v>1</v>
      </c>
      <c r="UA454" s="31">
        <v>1</v>
      </c>
    </row>
    <row r="455" spans="1:547" s="31" customFormat="1" ht="13.5" customHeight="1">
      <c r="A455" s="31">
        <f t="shared" si="7"/>
        <v>453</v>
      </c>
      <c r="B455" s="31">
        <v>454</v>
      </c>
      <c r="C455" s="31">
        <v>50</v>
      </c>
      <c r="D455" s="31" t="s">
        <v>3124</v>
      </c>
      <c r="E455" s="31" t="s">
        <v>3270</v>
      </c>
      <c r="H455" s="31">
        <v>42501</v>
      </c>
      <c r="I455" s="31">
        <v>17718</v>
      </c>
      <c r="J455" s="31">
        <v>1</v>
      </c>
      <c r="K455" s="31">
        <v>1</v>
      </c>
      <c r="L455" s="31">
        <v>4</v>
      </c>
      <c r="M455" s="31">
        <v>2</v>
      </c>
      <c r="N455" s="31">
        <v>2</v>
      </c>
      <c r="O455" s="31">
        <v>2</v>
      </c>
      <c r="P455" s="31">
        <v>4</v>
      </c>
      <c r="Q455" s="31">
        <v>2</v>
      </c>
      <c r="R455" s="31">
        <v>41671</v>
      </c>
      <c r="S455" s="31">
        <v>41730</v>
      </c>
      <c r="T455" s="31">
        <v>42491</v>
      </c>
      <c r="W455" s="31">
        <v>2</v>
      </c>
      <c r="X455" s="31">
        <v>1</v>
      </c>
      <c r="Y455" s="31">
        <v>2</v>
      </c>
      <c r="Z455" s="31">
        <v>2</v>
      </c>
      <c r="AA455" s="31">
        <v>2</v>
      </c>
      <c r="AB455" s="31">
        <v>2</v>
      </c>
      <c r="AC455" s="31">
        <v>2</v>
      </c>
      <c r="AD455" s="31">
        <v>2</v>
      </c>
      <c r="AE455" s="31">
        <v>1</v>
      </c>
      <c r="AH455" s="31">
        <v>2</v>
      </c>
      <c r="AI455" s="31">
        <v>6</v>
      </c>
      <c r="AJ455" s="31">
        <v>2</v>
      </c>
      <c r="AK455" s="31">
        <v>4</v>
      </c>
      <c r="AL455" s="31">
        <v>2</v>
      </c>
      <c r="AM455" s="31">
        <v>1</v>
      </c>
      <c r="AN455" s="31">
        <v>2</v>
      </c>
      <c r="AO455" s="31">
        <v>2</v>
      </c>
      <c r="AP455" s="31">
        <v>2</v>
      </c>
      <c r="AQ455" s="31">
        <v>1</v>
      </c>
      <c r="AR455" s="31">
        <v>1</v>
      </c>
      <c r="AS455" s="31">
        <v>2</v>
      </c>
      <c r="AT455" s="31">
        <v>2</v>
      </c>
      <c r="AU455" s="31">
        <v>2</v>
      </c>
      <c r="AV455" s="31">
        <v>1</v>
      </c>
      <c r="AW455" s="31">
        <v>1</v>
      </c>
      <c r="AX455" s="31">
        <v>2</v>
      </c>
      <c r="AY455" s="31">
        <v>1</v>
      </c>
      <c r="AZ455" s="31">
        <v>1</v>
      </c>
      <c r="BA455" s="31">
        <v>2</v>
      </c>
      <c r="BB455" s="31">
        <v>2</v>
      </c>
      <c r="BC455" s="31">
        <v>1</v>
      </c>
      <c r="BD455" s="31">
        <v>1</v>
      </c>
      <c r="BE455" s="31">
        <v>1</v>
      </c>
      <c r="BF455" s="31">
        <v>1</v>
      </c>
      <c r="BG455" s="31">
        <v>1</v>
      </c>
      <c r="BH455" s="31">
        <v>2</v>
      </c>
      <c r="BI455" s="31">
        <v>2</v>
      </c>
      <c r="BJ455" s="31">
        <v>2</v>
      </c>
      <c r="BK455" s="31">
        <v>2</v>
      </c>
      <c r="BL455" s="31">
        <v>2</v>
      </c>
      <c r="BM455" s="31">
        <v>2</v>
      </c>
      <c r="BN455" s="31">
        <v>2</v>
      </c>
      <c r="BO455" s="31">
        <v>2</v>
      </c>
      <c r="BP455" s="31">
        <v>2</v>
      </c>
      <c r="BQ455" s="31">
        <v>1</v>
      </c>
      <c r="BT455" s="31">
        <v>2</v>
      </c>
      <c r="BU455" s="31">
        <v>2</v>
      </c>
      <c r="BV455" s="31">
        <v>2</v>
      </c>
      <c r="BW455" s="31">
        <v>2</v>
      </c>
      <c r="BX455" s="31">
        <v>2</v>
      </c>
      <c r="BY455" s="31">
        <v>1</v>
      </c>
      <c r="BZ455" s="31">
        <v>2</v>
      </c>
      <c r="CA455" s="31">
        <v>2</v>
      </c>
      <c r="CB455" s="31">
        <v>2</v>
      </c>
      <c r="CC455" s="31">
        <v>2</v>
      </c>
      <c r="CD455" s="31">
        <v>1</v>
      </c>
      <c r="CH455" s="31">
        <v>1</v>
      </c>
      <c r="CM455" s="31">
        <v>1</v>
      </c>
      <c r="CN455" s="31">
        <v>18</v>
      </c>
      <c r="DA455" s="31">
        <v>1</v>
      </c>
      <c r="DB455" s="31">
        <v>4</v>
      </c>
      <c r="DC455" s="31">
        <v>24</v>
      </c>
      <c r="DF455" s="31">
        <v>0</v>
      </c>
      <c r="DG455" s="31">
        <v>1</v>
      </c>
      <c r="DH455" s="31">
        <v>2</v>
      </c>
      <c r="DI455" s="31">
        <v>4</v>
      </c>
      <c r="DJ455" s="31">
        <v>4</v>
      </c>
      <c r="DK455" s="31">
        <v>3</v>
      </c>
      <c r="DL455" s="31">
        <v>3</v>
      </c>
      <c r="DM455" s="31">
        <v>3</v>
      </c>
      <c r="DN455" s="31">
        <v>2</v>
      </c>
      <c r="DO455" s="31">
        <v>3</v>
      </c>
      <c r="DP455" s="31">
        <v>4</v>
      </c>
      <c r="DQ455" s="31">
        <v>4</v>
      </c>
      <c r="DR455" s="31">
        <v>34</v>
      </c>
      <c r="FK455" s="31">
        <v>2</v>
      </c>
      <c r="FL455" s="31">
        <v>2</v>
      </c>
      <c r="FM455" s="31">
        <v>2</v>
      </c>
      <c r="FN455" s="31">
        <v>2</v>
      </c>
      <c r="FO455" s="31">
        <v>2</v>
      </c>
      <c r="FP455" s="31">
        <v>2</v>
      </c>
      <c r="FQ455" s="31">
        <v>2</v>
      </c>
      <c r="FR455" s="31">
        <v>2</v>
      </c>
      <c r="FS455" s="31">
        <v>4</v>
      </c>
      <c r="FT455" s="31">
        <v>2</v>
      </c>
      <c r="FU455" s="31">
        <v>2</v>
      </c>
      <c r="FV455" s="31">
        <v>2</v>
      </c>
      <c r="FW455" s="31">
        <v>1</v>
      </c>
      <c r="FX455" s="31">
        <v>1</v>
      </c>
      <c r="FY455" s="31">
        <v>2</v>
      </c>
      <c r="GA455" s="31">
        <v>2</v>
      </c>
      <c r="GB455" s="31">
        <v>2</v>
      </c>
      <c r="GC455" s="31">
        <v>1</v>
      </c>
      <c r="GD455" s="31">
        <v>1966</v>
      </c>
      <c r="GE455" s="31">
        <v>2</v>
      </c>
      <c r="GH455" s="31">
        <v>2</v>
      </c>
      <c r="GJ455" s="31">
        <v>2</v>
      </c>
      <c r="GL455" s="31">
        <v>2</v>
      </c>
      <c r="GO455" s="31">
        <v>2</v>
      </c>
      <c r="GQ455" s="31">
        <v>2</v>
      </c>
      <c r="GS455" s="31">
        <v>2</v>
      </c>
      <c r="GU455" s="31">
        <v>2</v>
      </c>
      <c r="GW455" s="31">
        <v>2</v>
      </c>
      <c r="HM455" s="31">
        <v>2</v>
      </c>
      <c r="HP455" s="31">
        <v>2</v>
      </c>
      <c r="HQ455" s="31">
        <v>2</v>
      </c>
      <c r="HR455" s="31">
        <v>2</v>
      </c>
      <c r="HS455" s="31">
        <v>2</v>
      </c>
      <c r="HT455" s="31">
        <v>2</v>
      </c>
      <c r="HU455" s="31">
        <v>2</v>
      </c>
      <c r="HV455" s="31">
        <v>2</v>
      </c>
      <c r="HZ455" s="31">
        <v>2</v>
      </c>
      <c r="IA455" s="31">
        <v>2</v>
      </c>
      <c r="IB455" s="31">
        <v>2</v>
      </c>
      <c r="IC455" s="31">
        <v>2</v>
      </c>
      <c r="ID455" s="31">
        <v>2</v>
      </c>
      <c r="IE455" s="31">
        <v>2</v>
      </c>
      <c r="IF455" s="31">
        <v>2</v>
      </c>
      <c r="IJ455" s="31">
        <v>2</v>
      </c>
      <c r="IK455" s="31">
        <v>2</v>
      </c>
      <c r="IL455" s="31">
        <v>2</v>
      </c>
      <c r="IM455" s="31">
        <v>2</v>
      </c>
      <c r="IN455" s="31">
        <v>2</v>
      </c>
      <c r="IO455" s="31">
        <v>2</v>
      </c>
      <c r="IP455" s="31">
        <v>2</v>
      </c>
      <c r="IT455" s="31">
        <v>2</v>
      </c>
      <c r="IU455" s="31">
        <v>2</v>
      </c>
      <c r="IV455" s="31">
        <v>2</v>
      </c>
      <c r="IW455" s="31">
        <v>2</v>
      </c>
      <c r="IX455" s="31">
        <v>2</v>
      </c>
      <c r="IY455" s="31">
        <v>2</v>
      </c>
      <c r="IZ455" s="31">
        <v>2</v>
      </c>
      <c r="JD455" s="31">
        <v>2</v>
      </c>
      <c r="JE455" s="31">
        <v>2</v>
      </c>
      <c r="JF455" s="31">
        <v>2</v>
      </c>
      <c r="JG455" s="31">
        <v>2</v>
      </c>
      <c r="JH455" s="31">
        <v>2</v>
      </c>
      <c r="JI455" s="31">
        <v>2</v>
      </c>
      <c r="JJ455" s="31">
        <v>2</v>
      </c>
      <c r="JZ455" s="31">
        <v>1</v>
      </c>
      <c r="KC455" s="31">
        <v>1</v>
      </c>
      <c r="LA455" s="31" t="s">
        <v>359</v>
      </c>
      <c r="LB455" s="31" t="s">
        <v>1449</v>
      </c>
      <c r="LC455" s="31">
        <v>2</v>
      </c>
      <c r="LE455" s="31" t="s">
        <v>375</v>
      </c>
      <c r="LF455" s="31">
        <v>2</v>
      </c>
      <c r="LG455" s="31">
        <v>2</v>
      </c>
      <c r="LH455" s="31">
        <v>2</v>
      </c>
      <c r="LI455" s="31">
        <v>2</v>
      </c>
      <c r="LK455" s="31">
        <v>2</v>
      </c>
      <c r="LM455" s="31">
        <v>2</v>
      </c>
      <c r="LO455" s="31">
        <v>2</v>
      </c>
      <c r="LQ455" s="31">
        <v>2</v>
      </c>
      <c r="LS455" s="31">
        <v>2</v>
      </c>
      <c r="LU455" s="31">
        <v>2</v>
      </c>
      <c r="LW455" s="31">
        <v>2</v>
      </c>
      <c r="LY455" s="31">
        <v>2</v>
      </c>
      <c r="MA455" s="31">
        <v>2</v>
      </c>
      <c r="MC455" s="31">
        <v>2</v>
      </c>
      <c r="ME455" s="31">
        <v>2</v>
      </c>
      <c r="MG455" s="31">
        <v>2</v>
      </c>
      <c r="MI455" s="31">
        <v>2</v>
      </c>
      <c r="MK455" s="31">
        <v>2</v>
      </c>
      <c r="MM455" s="31">
        <v>2</v>
      </c>
      <c r="MO455" s="31">
        <v>2</v>
      </c>
      <c r="MQ455" s="31">
        <v>2</v>
      </c>
      <c r="MS455" s="31">
        <v>2</v>
      </c>
      <c r="MU455" s="31">
        <v>2</v>
      </c>
      <c r="MW455" s="31">
        <v>2</v>
      </c>
      <c r="MY455" s="31" t="s">
        <v>355</v>
      </c>
      <c r="NC455" s="31">
        <v>2</v>
      </c>
      <c r="NE455" s="31">
        <v>2</v>
      </c>
      <c r="NG455" s="31">
        <v>2</v>
      </c>
      <c r="NI455" s="31">
        <v>2</v>
      </c>
      <c r="NK455" s="31">
        <v>2</v>
      </c>
      <c r="NM455" s="31">
        <v>2</v>
      </c>
      <c r="NO455" s="31">
        <v>2</v>
      </c>
      <c r="NQ455" s="31">
        <v>2</v>
      </c>
      <c r="NS455" s="31">
        <v>2</v>
      </c>
      <c r="NU455" s="31">
        <v>2</v>
      </c>
      <c r="NW455" s="31">
        <v>2</v>
      </c>
      <c r="NY455" s="31">
        <v>2</v>
      </c>
      <c r="OA455" s="31">
        <v>2</v>
      </c>
      <c r="OC455" s="31">
        <v>2</v>
      </c>
      <c r="OE455" s="31">
        <v>2</v>
      </c>
      <c r="OG455" s="31">
        <v>2</v>
      </c>
      <c r="OI455" s="31">
        <v>2</v>
      </c>
      <c r="OK455" s="31">
        <v>2</v>
      </c>
      <c r="OM455" s="31">
        <v>2</v>
      </c>
      <c r="OO455" s="31">
        <v>2</v>
      </c>
      <c r="OQ455" s="31" t="s">
        <v>355</v>
      </c>
      <c r="OS455" s="31">
        <v>2</v>
      </c>
      <c r="OU455" s="31">
        <v>2</v>
      </c>
      <c r="OW455" s="31">
        <v>2</v>
      </c>
      <c r="OY455" s="31">
        <v>2</v>
      </c>
      <c r="PA455" s="31">
        <v>2</v>
      </c>
      <c r="PC455" s="31">
        <v>2</v>
      </c>
      <c r="PE455" s="31">
        <v>2</v>
      </c>
      <c r="PG455" s="31">
        <v>2</v>
      </c>
      <c r="PI455" s="31">
        <v>2</v>
      </c>
      <c r="PK455" s="31">
        <v>2</v>
      </c>
      <c r="PM455" s="31">
        <v>2</v>
      </c>
      <c r="PO455" s="31">
        <v>2</v>
      </c>
      <c r="PQ455" s="31">
        <v>2</v>
      </c>
      <c r="PS455" s="31">
        <v>2</v>
      </c>
      <c r="PU455" s="31">
        <v>2</v>
      </c>
      <c r="PW455" s="31">
        <v>2</v>
      </c>
      <c r="PY455" s="31">
        <v>2</v>
      </c>
      <c r="QA455" s="31">
        <v>2</v>
      </c>
      <c r="QC455" s="31">
        <v>2</v>
      </c>
      <c r="QE455" s="31">
        <v>2</v>
      </c>
      <c r="QG455" s="31">
        <v>2</v>
      </c>
      <c r="QI455" s="31" t="s">
        <v>355</v>
      </c>
      <c r="QK455" s="31">
        <v>1</v>
      </c>
      <c r="QL455" s="31">
        <v>2</v>
      </c>
      <c r="QM455" s="31">
        <v>2</v>
      </c>
      <c r="QN455" s="31">
        <v>2</v>
      </c>
      <c r="QO455" s="31">
        <v>2</v>
      </c>
      <c r="QP455" s="31">
        <v>2</v>
      </c>
      <c r="QQ455" s="31">
        <v>2</v>
      </c>
      <c r="QR455" s="31">
        <v>2</v>
      </c>
      <c r="QS455" s="31">
        <v>2</v>
      </c>
      <c r="QT455" s="31">
        <v>2</v>
      </c>
      <c r="QU455" s="31">
        <v>2</v>
      </c>
      <c r="QV455" s="31">
        <v>2</v>
      </c>
      <c r="QW455" s="31">
        <v>2</v>
      </c>
      <c r="QX455" s="31">
        <v>2</v>
      </c>
      <c r="QY455" s="31">
        <v>2</v>
      </c>
      <c r="QZ455" s="31">
        <v>2</v>
      </c>
      <c r="RA455" s="31">
        <v>2</v>
      </c>
      <c r="RB455" s="31">
        <v>2</v>
      </c>
      <c r="RC455" s="31">
        <v>2</v>
      </c>
      <c r="RD455" s="31">
        <v>2</v>
      </c>
      <c r="RE455" s="31">
        <v>2</v>
      </c>
      <c r="RF455" s="31">
        <v>2</v>
      </c>
      <c r="RG455" s="31">
        <v>2</v>
      </c>
      <c r="RH455" s="31">
        <v>2</v>
      </c>
      <c r="RI455" s="31">
        <v>2</v>
      </c>
      <c r="RJ455" s="31">
        <v>2</v>
      </c>
      <c r="RK455" s="31">
        <v>2</v>
      </c>
      <c r="RL455" s="31">
        <v>2</v>
      </c>
      <c r="RM455" s="31">
        <v>2</v>
      </c>
      <c r="RN455" s="31">
        <v>2</v>
      </c>
      <c r="RO455" s="31">
        <v>2</v>
      </c>
      <c r="RP455" s="31">
        <v>2</v>
      </c>
      <c r="RQ455" s="31">
        <v>2</v>
      </c>
      <c r="RR455" s="31">
        <v>2</v>
      </c>
      <c r="RS455" s="31">
        <v>2</v>
      </c>
      <c r="RT455" s="31" t="s">
        <v>2231</v>
      </c>
      <c r="RV455" s="31" t="s">
        <v>3271</v>
      </c>
      <c r="RX455" s="31">
        <v>4</v>
      </c>
      <c r="RY455" s="31">
        <v>2</v>
      </c>
      <c r="RZ455" s="31">
        <v>2</v>
      </c>
      <c r="SA455" s="31">
        <v>2</v>
      </c>
      <c r="SB455" s="31">
        <v>2</v>
      </c>
      <c r="SC455" s="31">
        <v>2</v>
      </c>
      <c r="SD455" s="31">
        <v>4</v>
      </c>
      <c r="SE455" s="31">
        <v>2</v>
      </c>
      <c r="SF455" s="31">
        <v>2</v>
      </c>
      <c r="SG455" s="31">
        <v>2</v>
      </c>
      <c r="SH455" s="31">
        <v>2</v>
      </c>
      <c r="SI455" s="31">
        <v>2</v>
      </c>
      <c r="SJ455" s="31">
        <v>2</v>
      </c>
      <c r="SK455" s="31">
        <v>2</v>
      </c>
      <c r="SL455" s="31">
        <v>2</v>
      </c>
      <c r="SM455" s="31" t="s">
        <v>3272</v>
      </c>
      <c r="SO455" s="31">
        <v>2</v>
      </c>
      <c r="SP455" s="31">
        <v>2</v>
      </c>
      <c r="SQ455" s="31">
        <v>2</v>
      </c>
      <c r="SR455" s="31">
        <v>2</v>
      </c>
      <c r="SS455" s="31">
        <v>2</v>
      </c>
      <c r="ST455" s="31">
        <v>2</v>
      </c>
      <c r="SU455" s="31">
        <v>2</v>
      </c>
      <c r="SV455" s="31">
        <v>2</v>
      </c>
      <c r="SW455" s="31" t="s">
        <v>3239</v>
      </c>
      <c r="SX455" s="31">
        <v>1</v>
      </c>
      <c r="SZ455" s="31">
        <v>2</v>
      </c>
      <c r="TA455" s="31">
        <v>2</v>
      </c>
      <c r="TB455" s="31">
        <v>2</v>
      </c>
      <c r="TC455" s="31">
        <v>2</v>
      </c>
      <c r="TD455" s="31">
        <v>2</v>
      </c>
      <c r="TE455" s="31">
        <v>2</v>
      </c>
      <c r="TF455" s="31">
        <v>2</v>
      </c>
      <c r="TG455" s="31">
        <v>2</v>
      </c>
      <c r="TH455" s="31" t="s">
        <v>1430</v>
      </c>
      <c r="TJ455" s="31" t="s">
        <v>3162</v>
      </c>
      <c r="TK455" s="31" t="s">
        <v>3240</v>
      </c>
      <c r="TL455" s="31" t="s">
        <v>3145</v>
      </c>
      <c r="TM455" s="31" t="s">
        <v>2917</v>
      </c>
      <c r="TQ455" s="31">
        <v>23</v>
      </c>
      <c r="TS455" s="31">
        <v>2</v>
      </c>
      <c r="TT455" s="31">
        <v>2</v>
      </c>
      <c r="TU455" s="31">
        <v>2</v>
      </c>
      <c r="TV455" s="31">
        <v>1</v>
      </c>
      <c r="TW455" s="31">
        <v>2</v>
      </c>
      <c r="TX455" s="31">
        <v>2</v>
      </c>
      <c r="TY455" s="31">
        <v>2</v>
      </c>
      <c r="TZ455" s="31">
        <v>1</v>
      </c>
      <c r="UA455" s="31">
        <v>1</v>
      </c>
    </row>
    <row r="456" spans="1:547" s="31" customFormat="1" ht="13.5" customHeight="1">
      <c r="A456" s="31">
        <f t="shared" si="7"/>
        <v>454</v>
      </c>
      <c r="B456" s="31">
        <v>455</v>
      </c>
      <c r="C456" s="31">
        <v>51</v>
      </c>
      <c r="D456" s="31" t="s">
        <v>3124</v>
      </c>
      <c r="E456" s="31" t="s">
        <v>3273</v>
      </c>
      <c r="H456" s="31">
        <v>42501</v>
      </c>
      <c r="I456" s="31">
        <v>17008</v>
      </c>
      <c r="J456" s="31">
        <v>1</v>
      </c>
      <c r="K456" s="31">
        <v>1</v>
      </c>
      <c r="L456" s="31">
        <v>1</v>
      </c>
      <c r="M456" s="31">
        <v>1</v>
      </c>
      <c r="N456" s="31">
        <v>1</v>
      </c>
      <c r="O456" s="31">
        <v>1</v>
      </c>
      <c r="P456" s="31">
        <v>1</v>
      </c>
      <c r="Q456" s="31">
        <v>1</v>
      </c>
      <c r="R456" s="31">
        <v>40787</v>
      </c>
      <c r="S456" s="31">
        <v>40787</v>
      </c>
      <c r="T456" s="31">
        <v>42491</v>
      </c>
      <c r="W456" s="31">
        <v>1</v>
      </c>
      <c r="X456" s="31">
        <v>2</v>
      </c>
      <c r="Y456" s="31">
        <v>2</v>
      </c>
      <c r="Z456" s="31">
        <v>2</v>
      </c>
      <c r="AA456" s="31">
        <v>2</v>
      </c>
      <c r="AB456" s="31">
        <v>2</v>
      </c>
      <c r="AC456" s="31">
        <v>2</v>
      </c>
      <c r="AD456" s="31">
        <v>2</v>
      </c>
      <c r="AE456" s="31">
        <v>2</v>
      </c>
      <c r="AF456" s="31">
        <v>2</v>
      </c>
      <c r="AG456" s="31">
        <v>1</v>
      </c>
      <c r="AH456" s="31">
        <v>2</v>
      </c>
      <c r="AI456" s="31">
        <v>6</v>
      </c>
      <c r="AJ456" s="31">
        <v>2</v>
      </c>
      <c r="AK456" s="31">
        <v>4</v>
      </c>
      <c r="AL456" s="31">
        <v>2</v>
      </c>
      <c r="AM456" s="31">
        <v>2</v>
      </c>
      <c r="AN456" s="31">
        <v>2</v>
      </c>
      <c r="AO456" s="31">
        <v>2</v>
      </c>
      <c r="AP456" s="31">
        <v>2</v>
      </c>
      <c r="AQ456" s="31">
        <v>2</v>
      </c>
      <c r="AR456" s="31">
        <v>2</v>
      </c>
      <c r="AS456" s="31">
        <v>2</v>
      </c>
      <c r="AT456" s="31">
        <v>2</v>
      </c>
      <c r="AU456" s="31">
        <v>2</v>
      </c>
      <c r="AV456" s="31">
        <v>1</v>
      </c>
      <c r="AW456" s="31">
        <v>2</v>
      </c>
      <c r="AX456" s="31">
        <v>2</v>
      </c>
      <c r="AY456" s="31">
        <v>2</v>
      </c>
      <c r="AZ456" s="31">
        <v>1</v>
      </c>
      <c r="BA456" s="31">
        <v>1</v>
      </c>
      <c r="BB456" s="31">
        <v>1</v>
      </c>
      <c r="BC456" s="31">
        <v>1</v>
      </c>
      <c r="BD456" s="31">
        <v>2</v>
      </c>
      <c r="BE456" s="31">
        <v>2</v>
      </c>
      <c r="BF456" s="31">
        <v>2</v>
      </c>
      <c r="BG456" s="31">
        <v>1</v>
      </c>
      <c r="BH456" s="31">
        <v>1</v>
      </c>
      <c r="BI456" s="31">
        <v>1</v>
      </c>
      <c r="BJ456" s="31">
        <v>2</v>
      </c>
      <c r="BK456" s="31">
        <v>2</v>
      </c>
      <c r="BL456" s="31">
        <v>2</v>
      </c>
      <c r="BM456" s="31">
        <v>2</v>
      </c>
      <c r="BN456" s="31">
        <v>2</v>
      </c>
      <c r="BO456" s="31">
        <v>2</v>
      </c>
      <c r="BP456" s="31">
        <v>2</v>
      </c>
      <c r="BR456" s="31">
        <v>1</v>
      </c>
      <c r="BT456" s="31">
        <v>2</v>
      </c>
      <c r="BU456" s="31">
        <v>2</v>
      </c>
      <c r="BV456" s="31">
        <v>2</v>
      </c>
      <c r="BW456" s="31">
        <v>2</v>
      </c>
      <c r="BX456" s="31">
        <v>2</v>
      </c>
      <c r="BY456" s="31">
        <v>1</v>
      </c>
      <c r="BZ456" s="31">
        <v>2</v>
      </c>
      <c r="CA456" s="31">
        <v>2</v>
      </c>
      <c r="CC456" s="31">
        <v>2</v>
      </c>
      <c r="CD456" s="31">
        <v>1</v>
      </c>
      <c r="CH456" s="31">
        <v>1</v>
      </c>
      <c r="CM456" s="31">
        <v>5</v>
      </c>
      <c r="CN456" s="31">
        <v>11</v>
      </c>
      <c r="CO456" s="31">
        <v>19</v>
      </c>
      <c r="CP456" s="31">
        <v>24</v>
      </c>
      <c r="DA456" s="31">
        <v>2</v>
      </c>
      <c r="DB456" s="31">
        <v>4</v>
      </c>
      <c r="DC456" s="31">
        <v>48</v>
      </c>
      <c r="DF456" s="31">
        <v>4</v>
      </c>
      <c r="DG456" s="31">
        <v>4</v>
      </c>
      <c r="DH456" s="31">
        <v>4</v>
      </c>
      <c r="DI456" s="31">
        <v>2</v>
      </c>
      <c r="DJ456" s="31">
        <v>1</v>
      </c>
      <c r="DK456" s="31">
        <v>2</v>
      </c>
      <c r="DL456" s="31">
        <v>2</v>
      </c>
      <c r="DM456" s="31">
        <v>3</v>
      </c>
      <c r="DN456" s="31">
        <v>2</v>
      </c>
      <c r="DO456" s="31">
        <v>4</v>
      </c>
      <c r="DP456" s="31">
        <v>4</v>
      </c>
      <c r="DQ456" s="31">
        <v>4</v>
      </c>
      <c r="DR456" s="31">
        <v>36</v>
      </c>
      <c r="DT456" s="31">
        <v>492</v>
      </c>
      <c r="DU456" s="31">
        <v>26</v>
      </c>
      <c r="DV456" s="31">
        <v>192</v>
      </c>
      <c r="DW456" s="31" t="s">
        <v>2136</v>
      </c>
      <c r="DX456" s="31">
        <v>4.05</v>
      </c>
      <c r="DY456" s="31">
        <v>4.0199999999999898</v>
      </c>
      <c r="DZ456" s="31">
        <v>4.76</v>
      </c>
      <c r="EA456" s="31" t="s">
        <v>2191</v>
      </c>
      <c r="EB456" s="31">
        <v>0.59</v>
      </c>
      <c r="EC456" s="31">
        <v>0.5</v>
      </c>
      <c r="ED456" s="31">
        <v>1.1000000000000001</v>
      </c>
      <c r="EE456" s="31" t="s">
        <v>2123</v>
      </c>
      <c r="EF456" s="31">
        <v>197</v>
      </c>
      <c r="EG456" s="31">
        <v>120</v>
      </c>
      <c r="EH456" s="31">
        <v>200</v>
      </c>
      <c r="EJ456" s="31">
        <v>79</v>
      </c>
      <c r="EN456" s="31">
        <v>105</v>
      </c>
      <c r="ER456" s="31">
        <v>64</v>
      </c>
      <c r="ES456" s="31">
        <v>50</v>
      </c>
      <c r="ET456" s="31">
        <v>150</v>
      </c>
      <c r="FK456" s="31">
        <v>2</v>
      </c>
      <c r="FL456" s="31">
        <v>2</v>
      </c>
      <c r="FM456" s="31">
        <v>2</v>
      </c>
      <c r="FN456" s="31">
        <v>2</v>
      </c>
      <c r="FO456" s="31">
        <v>2</v>
      </c>
      <c r="FP456" s="31">
        <v>2</v>
      </c>
      <c r="FQ456" s="31">
        <v>2</v>
      </c>
      <c r="FR456" s="31">
        <v>2</v>
      </c>
      <c r="FS456" s="31">
        <v>4</v>
      </c>
      <c r="FT456" s="31">
        <v>2</v>
      </c>
      <c r="FU456" s="31">
        <v>2</v>
      </c>
      <c r="FV456" s="31">
        <v>2</v>
      </c>
      <c r="FW456" s="31">
        <v>1</v>
      </c>
      <c r="FX456" s="31">
        <v>1</v>
      </c>
      <c r="FY456" s="31">
        <v>2</v>
      </c>
      <c r="GA456" s="31">
        <v>2</v>
      </c>
      <c r="GB456" s="31">
        <v>2</v>
      </c>
      <c r="GC456" s="31">
        <v>2</v>
      </c>
      <c r="GE456" s="31">
        <v>2</v>
      </c>
      <c r="GH456" s="31">
        <v>2</v>
      </c>
      <c r="GJ456" s="31">
        <v>2</v>
      </c>
      <c r="GL456" s="31">
        <v>2</v>
      </c>
      <c r="GO456" s="31">
        <v>2</v>
      </c>
      <c r="GQ456" s="31">
        <v>1</v>
      </c>
      <c r="GS456" s="31">
        <v>2</v>
      </c>
      <c r="GU456" s="31">
        <v>2</v>
      </c>
      <c r="GW456" s="31">
        <v>2</v>
      </c>
      <c r="HM456" s="31">
        <v>2</v>
      </c>
      <c r="HP456" s="31">
        <v>2</v>
      </c>
      <c r="HQ456" s="31">
        <v>2</v>
      </c>
      <c r="HR456" s="31">
        <v>2</v>
      </c>
      <c r="HS456" s="31">
        <v>2</v>
      </c>
      <c r="HT456" s="31">
        <v>2</v>
      </c>
      <c r="HU456" s="31">
        <v>2</v>
      </c>
      <c r="HV456" s="31">
        <v>2</v>
      </c>
      <c r="HZ456" s="31">
        <v>2</v>
      </c>
      <c r="IA456" s="31">
        <v>2</v>
      </c>
      <c r="IB456" s="31">
        <v>2</v>
      </c>
      <c r="IC456" s="31">
        <v>2</v>
      </c>
      <c r="ID456" s="31">
        <v>2</v>
      </c>
      <c r="IE456" s="31">
        <v>2</v>
      </c>
      <c r="IF456" s="31">
        <v>2</v>
      </c>
      <c r="IJ456" s="31">
        <v>2</v>
      </c>
      <c r="IK456" s="31">
        <v>2</v>
      </c>
      <c r="IL456" s="31">
        <v>2</v>
      </c>
      <c r="IM456" s="31">
        <v>2</v>
      </c>
      <c r="IN456" s="31">
        <v>2</v>
      </c>
      <c r="IO456" s="31">
        <v>2</v>
      </c>
      <c r="IP456" s="31">
        <v>2</v>
      </c>
      <c r="IT456" s="31">
        <v>2</v>
      </c>
      <c r="IU456" s="31">
        <v>2</v>
      </c>
      <c r="IV456" s="31">
        <v>2</v>
      </c>
      <c r="IW456" s="31">
        <v>2</v>
      </c>
      <c r="IX456" s="31">
        <v>2</v>
      </c>
      <c r="IY456" s="31">
        <v>2</v>
      </c>
      <c r="IZ456" s="31">
        <v>2</v>
      </c>
      <c r="JD456" s="31">
        <v>2</v>
      </c>
      <c r="JE456" s="31">
        <v>2</v>
      </c>
      <c r="JF456" s="31">
        <v>2</v>
      </c>
      <c r="JG456" s="31">
        <v>2</v>
      </c>
      <c r="JH456" s="31">
        <v>2</v>
      </c>
      <c r="JI456" s="31">
        <v>2</v>
      </c>
      <c r="JJ456" s="31">
        <v>2</v>
      </c>
      <c r="JZ456" s="31">
        <v>2</v>
      </c>
      <c r="KB456" s="31">
        <v>50</v>
      </c>
      <c r="KC456" s="31">
        <v>2</v>
      </c>
      <c r="KE456" s="31">
        <v>66</v>
      </c>
      <c r="LA456" s="31" t="s">
        <v>365</v>
      </c>
      <c r="LB456" s="31" t="s">
        <v>378</v>
      </c>
      <c r="LC456" s="31">
        <v>2</v>
      </c>
      <c r="LE456" s="31" t="s">
        <v>378</v>
      </c>
      <c r="LF456" s="31">
        <v>2</v>
      </c>
      <c r="LG456" s="31">
        <v>2</v>
      </c>
      <c r="LH456" s="31">
        <v>2</v>
      </c>
      <c r="LI456" s="31">
        <v>2</v>
      </c>
      <c r="LK456" s="31">
        <v>2</v>
      </c>
      <c r="LM456" s="31">
        <v>2</v>
      </c>
      <c r="LO456" s="31">
        <v>2</v>
      </c>
      <c r="LQ456" s="31">
        <v>2</v>
      </c>
      <c r="LS456" s="31">
        <v>2</v>
      </c>
      <c r="LU456" s="31">
        <v>2</v>
      </c>
      <c r="LW456" s="31">
        <v>2</v>
      </c>
      <c r="LY456" s="31">
        <v>2</v>
      </c>
      <c r="MA456" s="31">
        <v>2</v>
      </c>
      <c r="MC456" s="31">
        <v>2</v>
      </c>
      <c r="ME456" s="31">
        <v>2</v>
      </c>
      <c r="MG456" s="31">
        <v>2</v>
      </c>
      <c r="MI456" s="31">
        <v>2</v>
      </c>
      <c r="MK456" s="31">
        <v>2</v>
      </c>
      <c r="MM456" s="31">
        <v>2</v>
      </c>
      <c r="MO456" s="31">
        <v>2</v>
      </c>
      <c r="MQ456" s="31">
        <v>2</v>
      </c>
      <c r="MS456" s="31">
        <v>2</v>
      </c>
      <c r="MU456" s="31">
        <v>2</v>
      </c>
      <c r="MW456" s="31">
        <v>2</v>
      </c>
      <c r="MY456" s="31" t="s">
        <v>355</v>
      </c>
      <c r="NC456" s="31">
        <v>2</v>
      </c>
      <c r="NE456" s="31">
        <v>2</v>
      </c>
      <c r="NG456" s="31">
        <v>2</v>
      </c>
      <c r="NI456" s="31">
        <v>2</v>
      </c>
      <c r="NK456" s="31">
        <v>2</v>
      </c>
      <c r="NM456" s="31">
        <v>2</v>
      </c>
      <c r="NO456" s="31">
        <v>2</v>
      </c>
      <c r="NQ456" s="31">
        <v>2</v>
      </c>
      <c r="NS456" s="31">
        <v>2</v>
      </c>
      <c r="NU456" s="31">
        <v>2</v>
      </c>
      <c r="NW456" s="31">
        <v>2</v>
      </c>
      <c r="NY456" s="31">
        <v>2</v>
      </c>
      <c r="OA456" s="31">
        <v>2</v>
      </c>
      <c r="OC456" s="31">
        <v>2</v>
      </c>
      <c r="OE456" s="31">
        <v>2</v>
      </c>
      <c r="OG456" s="31">
        <v>2</v>
      </c>
      <c r="OI456" s="31">
        <v>2</v>
      </c>
      <c r="OK456" s="31">
        <v>2</v>
      </c>
      <c r="OM456" s="31">
        <v>2</v>
      </c>
      <c r="OO456" s="31">
        <v>2</v>
      </c>
      <c r="OQ456" s="31" t="s">
        <v>355</v>
      </c>
      <c r="OS456" s="31">
        <v>2</v>
      </c>
      <c r="OU456" s="31">
        <v>2</v>
      </c>
      <c r="OW456" s="31">
        <v>2</v>
      </c>
      <c r="OY456" s="31">
        <v>2</v>
      </c>
      <c r="PA456" s="31">
        <v>2</v>
      </c>
      <c r="PC456" s="31">
        <v>2</v>
      </c>
      <c r="PE456" s="31">
        <v>2</v>
      </c>
      <c r="PG456" s="31">
        <v>2</v>
      </c>
      <c r="PI456" s="31">
        <v>2</v>
      </c>
      <c r="PK456" s="31">
        <v>2</v>
      </c>
      <c r="PM456" s="31">
        <v>2</v>
      </c>
      <c r="PO456" s="31">
        <v>2</v>
      </c>
      <c r="PQ456" s="31">
        <v>2</v>
      </c>
      <c r="PS456" s="31">
        <v>2</v>
      </c>
      <c r="PU456" s="31">
        <v>2</v>
      </c>
      <c r="PW456" s="31">
        <v>2</v>
      </c>
      <c r="PY456" s="31">
        <v>2</v>
      </c>
      <c r="QA456" s="31">
        <v>2</v>
      </c>
      <c r="QC456" s="31">
        <v>2</v>
      </c>
      <c r="QE456" s="31">
        <v>2</v>
      </c>
      <c r="QG456" s="31">
        <v>2</v>
      </c>
      <c r="QI456" s="31" t="s">
        <v>355</v>
      </c>
      <c r="QK456" s="31">
        <v>5</v>
      </c>
      <c r="QL456" s="31">
        <v>2</v>
      </c>
      <c r="QM456" s="31">
        <v>2</v>
      </c>
      <c r="QN456" s="31">
        <v>2</v>
      </c>
      <c r="QO456" s="31">
        <v>2</v>
      </c>
      <c r="QP456" s="31">
        <v>2</v>
      </c>
      <c r="QQ456" s="31">
        <v>2</v>
      </c>
      <c r="QR456" s="31">
        <v>2</v>
      </c>
      <c r="QS456" s="31">
        <v>2</v>
      </c>
      <c r="QT456" s="31">
        <v>2</v>
      </c>
      <c r="QU456" s="31">
        <v>2</v>
      </c>
      <c r="QV456" s="31">
        <v>2</v>
      </c>
      <c r="QW456" s="31">
        <v>2</v>
      </c>
      <c r="QX456" s="31">
        <v>2</v>
      </c>
      <c r="QY456" s="31">
        <v>2</v>
      </c>
      <c r="QZ456" s="31">
        <v>2</v>
      </c>
      <c r="RA456" s="31">
        <v>2</v>
      </c>
      <c r="RB456" s="31">
        <v>2</v>
      </c>
      <c r="RC456" s="31">
        <v>2</v>
      </c>
      <c r="RD456" s="31">
        <v>2</v>
      </c>
      <c r="RE456" s="31">
        <v>2</v>
      </c>
      <c r="RF456" s="31">
        <v>2</v>
      </c>
      <c r="RG456" s="31">
        <v>2</v>
      </c>
      <c r="RH456" s="31">
        <v>2</v>
      </c>
      <c r="RI456" s="31">
        <v>2</v>
      </c>
      <c r="RJ456" s="31">
        <v>2</v>
      </c>
      <c r="RK456" s="31">
        <v>2</v>
      </c>
      <c r="RL456" s="31">
        <v>2</v>
      </c>
      <c r="RM456" s="31">
        <v>2</v>
      </c>
      <c r="RN456" s="31">
        <v>2</v>
      </c>
      <c r="RO456" s="31">
        <v>2</v>
      </c>
      <c r="RP456" s="31">
        <v>2</v>
      </c>
      <c r="RQ456" s="31">
        <v>2</v>
      </c>
      <c r="RR456" s="31">
        <v>2</v>
      </c>
      <c r="RS456" s="31">
        <v>2</v>
      </c>
      <c r="RX456" s="31">
        <v>2</v>
      </c>
      <c r="RY456" s="31">
        <v>2</v>
      </c>
      <c r="RZ456" s="31">
        <v>2</v>
      </c>
      <c r="SA456" s="31">
        <v>1</v>
      </c>
      <c r="SB456" s="31">
        <v>2</v>
      </c>
      <c r="SC456" s="31">
        <v>2</v>
      </c>
      <c r="SD456" s="31">
        <v>2</v>
      </c>
      <c r="SE456" s="31">
        <v>2</v>
      </c>
      <c r="SF456" s="31">
        <v>1</v>
      </c>
      <c r="SG456" s="31">
        <v>2</v>
      </c>
      <c r="SH456" s="31">
        <v>2</v>
      </c>
      <c r="SI456" s="31">
        <v>2</v>
      </c>
      <c r="SJ456" s="31">
        <v>2</v>
      </c>
      <c r="SK456" s="31">
        <v>2</v>
      </c>
      <c r="SL456" s="31">
        <v>2</v>
      </c>
      <c r="SM456" s="31" t="s">
        <v>2290</v>
      </c>
      <c r="SO456" s="31">
        <v>2</v>
      </c>
      <c r="SP456" s="31">
        <v>2</v>
      </c>
      <c r="SQ456" s="31">
        <v>2</v>
      </c>
      <c r="SR456" s="31">
        <v>2</v>
      </c>
      <c r="SS456" s="31">
        <v>2</v>
      </c>
      <c r="ST456" s="31">
        <v>2</v>
      </c>
      <c r="SU456" s="31">
        <v>2</v>
      </c>
      <c r="SV456" s="31">
        <v>2</v>
      </c>
      <c r="SW456" s="31" t="s">
        <v>1430</v>
      </c>
      <c r="SX456" s="31">
        <v>4</v>
      </c>
      <c r="SZ456" s="31">
        <v>2</v>
      </c>
      <c r="TA456" s="31">
        <v>2</v>
      </c>
      <c r="TB456" s="31">
        <v>2</v>
      </c>
      <c r="TC456" s="31">
        <v>2</v>
      </c>
      <c r="TD456" s="31">
        <v>2</v>
      </c>
      <c r="TE456" s="31">
        <v>2</v>
      </c>
      <c r="TF456" s="31">
        <v>2</v>
      </c>
      <c r="TG456" s="31">
        <v>2</v>
      </c>
      <c r="TH456" s="31" t="s">
        <v>1430</v>
      </c>
      <c r="TJ456" s="31" t="s">
        <v>3210</v>
      </c>
      <c r="TK456" s="31" t="s">
        <v>3145</v>
      </c>
      <c r="TL456" s="31" t="s">
        <v>2917</v>
      </c>
      <c r="TQ456" s="31">
        <v>55</v>
      </c>
      <c r="TS456" s="31">
        <v>2</v>
      </c>
      <c r="TT456" s="31">
        <v>2</v>
      </c>
      <c r="TU456" s="31">
        <v>2</v>
      </c>
      <c r="TV456" s="31">
        <v>1</v>
      </c>
      <c r="TW456" s="31">
        <v>1</v>
      </c>
      <c r="TX456" s="31">
        <v>2</v>
      </c>
      <c r="TY456" s="31">
        <v>2</v>
      </c>
      <c r="TZ456" s="31">
        <v>1</v>
      </c>
      <c r="UA456" s="31">
        <v>1</v>
      </c>
    </row>
    <row r="457" spans="1:547" s="31" customFormat="1" ht="13.5" customHeight="1">
      <c r="A457" s="31">
        <f t="shared" si="7"/>
        <v>455</v>
      </c>
      <c r="B457" s="31">
        <v>456</v>
      </c>
      <c r="C457" s="31">
        <v>52</v>
      </c>
      <c r="D457" s="31" t="s">
        <v>3124</v>
      </c>
      <c r="E457" s="31" t="s">
        <v>3274</v>
      </c>
      <c r="H457" s="31">
        <v>42502</v>
      </c>
      <c r="I457" s="31">
        <v>14706</v>
      </c>
      <c r="J457" s="31">
        <v>1</v>
      </c>
      <c r="K457" s="31">
        <v>1</v>
      </c>
      <c r="L457" s="31">
        <v>3</v>
      </c>
      <c r="M457" s="31">
        <v>2</v>
      </c>
      <c r="N457" s="31">
        <v>5</v>
      </c>
      <c r="O457" s="31">
        <v>2</v>
      </c>
      <c r="P457" s="31">
        <v>2</v>
      </c>
      <c r="Q457" s="31">
        <v>2</v>
      </c>
      <c r="R457" s="31">
        <v>42217</v>
      </c>
      <c r="S457" s="31">
        <v>42491</v>
      </c>
      <c r="T457" s="31">
        <v>42491</v>
      </c>
      <c r="W457" s="31">
        <v>2</v>
      </c>
      <c r="X457" s="31">
        <v>1</v>
      </c>
      <c r="Y457" s="31">
        <v>2</v>
      </c>
      <c r="Z457" s="31">
        <v>2</v>
      </c>
      <c r="AA457" s="31">
        <v>2</v>
      </c>
      <c r="AB457" s="31">
        <v>2</v>
      </c>
      <c r="AC457" s="31">
        <v>2</v>
      </c>
      <c r="AD457" s="31">
        <v>2</v>
      </c>
      <c r="AE457" s="31">
        <v>1</v>
      </c>
      <c r="AH457" s="31">
        <v>2</v>
      </c>
      <c r="AI457" s="31">
        <v>6</v>
      </c>
      <c r="AJ457" s="31">
        <v>2</v>
      </c>
      <c r="AK457" s="31">
        <v>4</v>
      </c>
      <c r="AL457" s="31">
        <v>2</v>
      </c>
      <c r="AM457" s="31">
        <v>1</v>
      </c>
      <c r="AN457" s="31">
        <v>2</v>
      </c>
      <c r="AO457" s="31">
        <v>1</v>
      </c>
      <c r="AP457" s="31">
        <v>2</v>
      </c>
      <c r="AQ457" s="31">
        <v>1</v>
      </c>
      <c r="AR457" s="31">
        <v>2</v>
      </c>
      <c r="AS457" s="31">
        <v>2</v>
      </c>
      <c r="AT457" s="31">
        <v>2</v>
      </c>
      <c r="AU457" s="31">
        <v>2</v>
      </c>
      <c r="AV457" s="31">
        <v>2</v>
      </c>
      <c r="AW457" s="31">
        <v>2</v>
      </c>
      <c r="AX457" s="31">
        <v>2</v>
      </c>
      <c r="AY457" s="31">
        <v>2</v>
      </c>
      <c r="AZ457" s="31">
        <v>2</v>
      </c>
      <c r="BA457" s="31">
        <v>2</v>
      </c>
      <c r="BB457" s="31">
        <v>2</v>
      </c>
      <c r="BC457" s="31">
        <v>2</v>
      </c>
      <c r="BD457" s="31">
        <v>2</v>
      </c>
      <c r="BE457" s="31">
        <v>2</v>
      </c>
      <c r="BF457" s="31">
        <v>2</v>
      </c>
      <c r="BG457" s="31">
        <v>2</v>
      </c>
      <c r="BH457" s="31">
        <v>2</v>
      </c>
      <c r="BI457" s="31">
        <v>2</v>
      </c>
      <c r="BJ457" s="31">
        <v>1</v>
      </c>
      <c r="BK457" s="31">
        <v>2</v>
      </c>
      <c r="BL457" s="31">
        <v>2</v>
      </c>
      <c r="BM457" s="31">
        <v>2</v>
      </c>
      <c r="BN457" s="31">
        <v>2</v>
      </c>
      <c r="BO457" s="31">
        <v>2</v>
      </c>
      <c r="BP457" s="31">
        <v>1</v>
      </c>
      <c r="BQ457" s="31">
        <v>4</v>
      </c>
      <c r="BT457" s="31">
        <v>2</v>
      </c>
      <c r="BU457" s="31">
        <v>2</v>
      </c>
      <c r="BV457" s="31">
        <v>2</v>
      </c>
      <c r="BW457" s="31">
        <v>2</v>
      </c>
      <c r="BX457" s="31">
        <v>2</v>
      </c>
      <c r="BY457" s="31">
        <v>1</v>
      </c>
      <c r="BZ457" s="31">
        <v>2</v>
      </c>
      <c r="CA457" s="31">
        <v>2</v>
      </c>
      <c r="CD457" s="31">
        <v>1</v>
      </c>
      <c r="CH457" s="31">
        <v>1</v>
      </c>
      <c r="CM457" s="31">
        <v>2</v>
      </c>
      <c r="DA457" s="31">
        <v>1</v>
      </c>
      <c r="DF457" s="31">
        <v>2</v>
      </c>
      <c r="DG457" s="31">
        <v>3</v>
      </c>
      <c r="DH457" s="31">
        <v>3</v>
      </c>
      <c r="DI457" s="31">
        <v>3</v>
      </c>
      <c r="DJ457" s="31">
        <v>3</v>
      </c>
      <c r="DK457" s="31">
        <v>3</v>
      </c>
      <c r="DL457" s="31">
        <v>3</v>
      </c>
      <c r="DM457" s="31">
        <v>2</v>
      </c>
      <c r="DN457" s="31">
        <v>2</v>
      </c>
      <c r="DO457" s="31">
        <v>4</v>
      </c>
      <c r="DP457" s="31">
        <v>4</v>
      </c>
      <c r="DQ457" s="31">
        <v>4</v>
      </c>
      <c r="DR457" s="31">
        <v>36</v>
      </c>
      <c r="DX457" s="31">
        <v>3.2</v>
      </c>
      <c r="DY457" s="31">
        <v>3.5</v>
      </c>
      <c r="DZ457" s="31">
        <v>5.3</v>
      </c>
      <c r="EA457" s="31" t="s">
        <v>2191</v>
      </c>
      <c r="EB457" s="31">
        <v>0.36</v>
      </c>
      <c r="EC457" s="31">
        <v>0.5</v>
      </c>
      <c r="ED457" s="31">
        <v>1.1000000000000001</v>
      </c>
      <c r="EE457" s="31" t="s">
        <v>2123</v>
      </c>
      <c r="EF457" s="31">
        <v>145</v>
      </c>
      <c r="EG457" s="31">
        <v>120</v>
      </c>
      <c r="EH457" s="31">
        <v>200</v>
      </c>
      <c r="EJ457" s="31">
        <v>50</v>
      </c>
      <c r="EN457" s="31">
        <v>70</v>
      </c>
      <c r="ER457" s="31">
        <v>123</v>
      </c>
      <c r="ES457" s="31">
        <v>50</v>
      </c>
      <c r="ET457" s="31">
        <v>150</v>
      </c>
      <c r="EV457" s="31">
        <v>1</v>
      </c>
      <c r="EW457" s="31">
        <v>2</v>
      </c>
      <c r="EX457" s="31">
        <v>2</v>
      </c>
      <c r="FK457" s="31">
        <v>2</v>
      </c>
      <c r="FL457" s="31">
        <v>1</v>
      </c>
      <c r="FM457" s="31">
        <v>2</v>
      </c>
      <c r="FN457" s="31">
        <v>2</v>
      </c>
      <c r="FO457" s="31">
        <v>2</v>
      </c>
      <c r="FP457" s="31">
        <v>2</v>
      </c>
      <c r="FQ457" s="31">
        <v>2</v>
      </c>
      <c r="FR457" s="31">
        <v>2</v>
      </c>
      <c r="FS457" s="31">
        <v>4</v>
      </c>
      <c r="FT457" s="31">
        <v>2</v>
      </c>
      <c r="FU457" s="31">
        <v>2</v>
      </c>
      <c r="FV457" s="31">
        <v>2</v>
      </c>
      <c r="FW457" s="31">
        <v>1</v>
      </c>
      <c r="FX457" s="31">
        <v>1</v>
      </c>
      <c r="FY457" s="31">
        <v>2</v>
      </c>
      <c r="GA457" s="31">
        <v>2</v>
      </c>
      <c r="GB457" s="31">
        <v>2</v>
      </c>
      <c r="GC457" s="31">
        <v>2</v>
      </c>
      <c r="GE457" s="31">
        <v>2</v>
      </c>
      <c r="GH457" s="31">
        <v>2</v>
      </c>
      <c r="GJ457" s="31">
        <v>2</v>
      </c>
      <c r="GL457" s="31">
        <v>2</v>
      </c>
      <c r="GO457" s="31">
        <v>2</v>
      </c>
      <c r="GQ457" s="31">
        <v>2</v>
      </c>
      <c r="GS457" s="31">
        <v>2</v>
      </c>
      <c r="GU457" s="31">
        <v>2</v>
      </c>
      <c r="GW457" s="31">
        <v>2</v>
      </c>
      <c r="HM457" s="31">
        <v>2</v>
      </c>
      <c r="HP457" s="31">
        <v>2</v>
      </c>
      <c r="HQ457" s="31">
        <v>2</v>
      </c>
      <c r="HR457" s="31">
        <v>2</v>
      </c>
      <c r="HS457" s="31">
        <v>2</v>
      </c>
      <c r="HT457" s="31">
        <v>2</v>
      </c>
      <c r="HU457" s="31">
        <v>2</v>
      </c>
      <c r="HV457" s="31">
        <v>2</v>
      </c>
      <c r="HZ457" s="31">
        <v>2</v>
      </c>
      <c r="IA457" s="31">
        <v>2</v>
      </c>
      <c r="IB457" s="31">
        <v>2</v>
      </c>
      <c r="IC457" s="31">
        <v>2</v>
      </c>
      <c r="ID457" s="31">
        <v>2</v>
      </c>
      <c r="IE457" s="31">
        <v>2</v>
      </c>
      <c r="IF457" s="31">
        <v>2</v>
      </c>
      <c r="IJ457" s="31">
        <v>2</v>
      </c>
      <c r="IK457" s="31">
        <v>2</v>
      </c>
      <c r="IL457" s="31">
        <v>2</v>
      </c>
      <c r="IM457" s="31">
        <v>2</v>
      </c>
      <c r="IN457" s="31">
        <v>2</v>
      </c>
      <c r="IO457" s="31">
        <v>2</v>
      </c>
      <c r="IP457" s="31">
        <v>2</v>
      </c>
      <c r="IT457" s="31">
        <v>2</v>
      </c>
      <c r="IU457" s="31">
        <v>2</v>
      </c>
      <c r="IV457" s="31">
        <v>2</v>
      </c>
      <c r="IW457" s="31">
        <v>2</v>
      </c>
      <c r="IX457" s="31">
        <v>2</v>
      </c>
      <c r="IY457" s="31">
        <v>2</v>
      </c>
      <c r="IZ457" s="31">
        <v>2</v>
      </c>
      <c r="JD457" s="31">
        <v>2</v>
      </c>
      <c r="JE457" s="31">
        <v>2</v>
      </c>
      <c r="JF457" s="31">
        <v>2</v>
      </c>
      <c r="JG457" s="31">
        <v>2</v>
      </c>
      <c r="JH457" s="31">
        <v>2</v>
      </c>
      <c r="JI457" s="31">
        <v>2</v>
      </c>
      <c r="JJ457" s="31">
        <v>2</v>
      </c>
      <c r="JN457" s="31" t="s">
        <v>2264</v>
      </c>
      <c r="JQ457" s="31" t="s">
        <v>377</v>
      </c>
      <c r="JZ457" s="31">
        <v>2</v>
      </c>
      <c r="KB457" s="31">
        <v>71</v>
      </c>
      <c r="KC457" s="31">
        <v>2</v>
      </c>
      <c r="KE457" s="31">
        <v>84</v>
      </c>
      <c r="LA457" s="31" t="s">
        <v>365</v>
      </c>
      <c r="LB457" s="31" t="s">
        <v>1622</v>
      </c>
      <c r="LC457" s="31">
        <v>2</v>
      </c>
      <c r="LE457" s="31" t="s">
        <v>1440</v>
      </c>
      <c r="LF457" s="31">
        <v>2</v>
      </c>
      <c r="LG457" s="31">
        <v>2</v>
      </c>
      <c r="LH457" s="31">
        <v>2</v>
      </c>
      <c r="LI457" s="31">
        <v>2</v>
      </c>
      <c r="LK457" s="31">
        <v>2</v>
      </c>
      <c r="LM457" s="31">
        <v>2</v>
      </c>
      <c r="LO457" s="31">
        <v>2</v>
      </c>
      <c r="LQ457" s="31">
        <v>2</v>
      </c>
      <c r="LS457" s="31">
        <v>2</v>
      </c>
      <c r="LU457" s="31">
        <v>2</v>
      </c>
      <c r="LW457" s="31">
        <v>2</v>
      </c>
      <c r="LY457" s="31">
        <v>2</v>
      </c>
      <c r="MA457" s="31">
        <v>2</v>
      </c>
      <c r="MC457" s="31">
        <v>2</v>
      </c>
      <c r="ME457" s="31">
        <v>2</v>
      </c>
      <c r="MG457" s="31">
        <v>2</v>
      </c>
      <c r="MI457" s="31">
        <v>2</v>
      </c>
      <c r="MK457" s="31">
        <v>2</v>
      </c>
      <c r="MM457" s="31">
        <v>2</v>
      </c>
      <c r="MO457" s="31">
        <v>2</v>
      </c>
      <c r="MQ457" s="31">
        <v>2</v>
      </c>
      <c r="MS457" s="31">
        <v>2</v>
      </c>
      <c r="MU457" s="31">
        <v>2</v>
      </c>
      <c r="MW457" s="31">
        <v>2</v>
      </c>
      <c r="MY457" s="31" t="s">
        <v>355</v>
      </c>
      <c r="NC457" s="31">
        <v>2</v>
      </c>
      <c r="NE457" s="31">
        <v>2</v>
      </c>
      <c r="NG457" s="31">
        <v>2</v>
      </c>
      <c r="NI457" s="31">
        <v>2</v>
      </c>
      <c r="NK457" s="31">
        <v>2</v>
      </c>
      <c r="NM457" s="31">
        <v>2</v>
      </c>
      <c r="NO457" s="31">
        <v>2</v>
      </c>
      <c r="NQ457" s="31">
        <v>2</v>
      </c>
      <c r="NS457" s="31">
        <v>2</v>
      </c>
      <c r="NU457" s="31">
        <v>2</v>
      </c>
      <c r="NW457" s="31">
        <v>2</v>
      </c>
      <c r="NY457" s="31">
        <v>2</v>
      </c>
      <c r="OA457" s="31">
        <v>2</v>
      </c>
      <c r="OC457" s="31">
        <v>2</v>
      </c>
      <c r="OE457" s="31">
        <v>2</v>
      </c>
      <c r="OG457" s="31">
        <v>2</v>
      </c>
      <c r="OI457" s="31">
        <v>2</v>
      </c>
      <c r="OK457" s="31">
        <v>2</v>
      </c>
      <c r="OM457" s="31">
        <v>2</v>
      </c>
      <c r="OO457" s="31">
        <v>2</v>
      </c>
      <c r="OQ457" s="31" t="s">
        <v>355</v>
      </c>
      <c r="OS457" s="31">
        <v>2</v>
      </c>
      <c r="OU457" s="31">
        <v>2</v>
      </c>
      <c r="OW457" s="31">
        <v>2</v>
      </c>
      <c r="OY457" s="31">
        <v>2</v>
      </c>
      <c r="PA457" s="31">
        <v>2</v>
      </c>
      <c r="PC457" s="31">
        <v>2</v>
      </c>
      <c r="PE457" s="31">
        <v>2</v>
      </c>
      <c r="PG457" s="31">
        <v>2</v>
      </c>
      <c r="PI457" s="31">
        <v>2</v>
      </c>
      <c r="PK457" s="31">
        <v>2</v>
      </c>
      <c r="PM457" s="31">
        <v>2</v>
      </c>
      <c r="PO457" s="31">
        <v>2</v>
      </c>
      <c r="PQ457" s="31">
        <v>2</v>
      </c>
      <c r="PS457" s="31">
        <v>2</v>
      </c>
      <c r="PU457" s="31">
        <v>2</v>
      </c>
      <c r="PW457" s="31">
        <v>2</v>
      </c>
      <c r="PY457" s="31">
        <v>2</v>
      </c>
      <c r="QA457" s="31">
        <v>2</v>
      </c>
      <c r="QC457" s="31">
        <v>2</v>
      </c>
      <c r="QE457" s="31">
        <v>2</v>
      </c>
      <c r="QG457" s="31">
        <v>2</v>
      </c>
      <c r="QI457" s="31" t="s">
        <v>355</v>
      </c>
      <c r="QK457" s="31">
        <v>1</v>
      </c>
      <c r="QL457" s="31">
        <v>2</v>
      </c>
      <c r="QM457" s="31">
        <v>2</v>
      </c>
      <c r="QN457" s="31">
        <v>2</v>
      </c>
      <c r="QO457" s="31">
        <v>2</v>
      </c>
      <c r="QP457" s="31">
        <v>2</v>
      </c>
      <c r="QQ457" s="31">
        <v>2</v>
      </c>
      <c r="QR457" s="31">
        <v>2</v>
      </c>
      <c r="QS457" s="31">
        <v>2</v>
      </c>
      <c r="QT457" s="31">
        <v>2</v>
      </c>
      <c r="QU457" s="31">
        <v>2</v>
      </c>
      <c r="QV457" s="31">
        <v>2</v>
      </c>
      <c r="QW457" s="31">
        <v>2</v>
      </c>
      <c r="QX457" s="31">
        <v>2</v>
      </c>
      <c r="QY457" s="31">
        <v>2</v>
      </c>
      <c r="QZ457" s="31">
        <v>2</v>
      </c>
      <c r="RA457" s="31">
        <v>2</v>
      </c>
      <c r="RB457" s="31">
        <v>2</v>
      </c>
      <c r="RC457" s="31">
        <v>2</v>
      </c>
      <c r="RD457" s="31">
        <v>2</v>
      </c>
      <c r="RE457" s="31">
        <v>2</v>
      </c>
      <c r="RF457" s="31">
        <v>2</v>
      </c>
      <c r="RG457" s="31">
        <v>2</v>
      </c>
      <c r="RH457" s="31">
        <v>1</v>
      </c>
      <c r="RI457" s="31">
        <v>2</v>
      </c>
      <c r="RJ457" s="31">
        <v>2</v>
      </c>
      <c r="RK457" s="31">
        <v>2</v>
      </c>
      <c r="RL457" s="31">
        <v>2</v>
      </c>
      <c r="RM457" s="31">
        <v>2</v>
      </c>
      <c r="RN457" s="31">
        <v>2</v>
      </c>
      <c r="RO457" s="31">
        <v>2</v>
      </c>
      <c r="RP457" s="31">
        <v>2</v>
      </c>
      <c r="RQ457" s="31">
        <v>2</v>
      </c>
      <c r="RR457" s="31">
        <v>2</v>
      </c>
      <c r="RS457" s="31">
        <v>2</v>
      </c>
      <c r="RT457" s="31" t="s">
        <v>2231</v>
      </c>
      <c r="RX457" s="31">
        <v>5</v>
      </c>
      <c r="RY457" s="31">
        <v>2</v>
      </c>
      <c r="RZ457" s="31">
        <v>2</v>
      </c>
      <c r="SA457" s="31">
        <v>2</v>
      </c>
      <c r="SB457" s="31">
        <v>2</v>
      </c>
      <c r="SC457" s="31">
        <v>2</v>
      </c>
      <c r="SD457" s="31">
        <v>5</v>
      </c>
      <c r="SE457" s="31">
        <v>2</v>
      </c>
      <c r="SF457" s="31">
        <v>2</v>
      </c>
      <c r="SG457" s="31">
        <v>2</v>
      </c>
      <c r="SH457" s="31">
        <v>2</v>
      </c>
      <c r="SI457" s="31">
        <v>2</v>
      </c>
      <c r="SJ457" s="31">
        <v>2</v>
      </c>
      <c r="SK457" s="31">
        <v>2</v>
      </c>
      <c r="SL457" s="31">
        <v>2</v>
      </c>
      <c r="SM457" s="31" t="s">
        <v>1430</v>
      </c>
      <c r="SO457" s="31">
        <v>2</v>
      </c>
      <c r="SP457" s="31">
        <v>2</v>
      </c>
      <c r="SQ457" s="31">
        <v>2</v>
      </c>
      <c r="SR457" s="31">
        <v>1</v>
      </c>
      <c r="SS457" s="31">
        <v>1</v>
      </c>
      <c r="ST457" s="31">
        <v>2</v>
      </c>
      <c r="SU457" s="31">
        <v>2</v>
      </c>
      <c r="SV457" s="31">
        <v>1</v>
      </c>
      <c r="SZ457" s="31">
        <v>2</v>
      </c>
      <c r="TA457" s="31">
        <v>2</v>
      </c>
      <c r="TB457" s="31">
        <v>2</v>
      </c>
      <c r="TC457" s="31">
        <v>2</v>
      </c>
      <c r="TD457" s="31">
        <v>2</v>
      </c>
      <c r="TE457" s="31">
        <v>2</v>
      </c>
      <c r="TF457" s="31">
        <v>2</v>
      </c>
      <c r="TG457" s="31">
        <v>2</v>
      </c>
      <c r="TH457" s="31" t="s">
        <v>1430</v>
      </c>
      <c r="TJ457" s="31" t="s">
        <v>2917</v>
      </c>
      <c r="TQ457" s="31">
        <v>1</v>
      </c>
      <c r="TS457" s="31">
        <v>2</v>
      </c>
      <c r="TT457" s="31">
        <v>2</v>
      </c>
      <c r="TU457" s="31">
        <v>2</v>
      </c>
      <c r="TV457" s="31">
        <v>1</v>
      </c>
      <c r="TW457" s="31">
        <v>1</v>
      </c>
      <c r="TX457" s="31">
        <v>2</v>
      </c>
      <c r="TY457" s="31">
        <v>2</v>
      </c>
      <c r="TZ457" s="31">
        <v>1</v>
      </c>
      <c r="UA457" s="31">
        <v>1</v>
      </c>
    </row>
    <row r="458" spans="1:547" s="31" customFormat="1" ht="13.5" customHeight="1">
      <c r="A458" s="31">
        <f t="shared" si="7"/>
        <v>456</v>
      </c>
      <c r="B458" s="31">
        <v>457</v>
      </c>
      <c r="C458" s="31">
        <v>53</v>
      </c>
      <c r="D458" s="31" t="s">
        <v>3124</v>
      </c>
      <c r="E458" s="31" t="s">
        <v>3275</v>
      </c>
      <c r="H458" s="31">
        <v>42502</v>
      </c>
      <c r="I458" s="31">
        <v>29839</v>
      </c>
      <c r="J458" s="31">
        <v>2</v>
      </c>
      <c r="K458" s="31">
        <v>1</v>
      </c>
      <c r="L458" s="31">
        <v>4</v>
      </c>
      <c r="M458" s="31">
        <v>2</v>
      </c>
      <c r="N458" s="31">
        <v>4</v>
      </c>
      <c r="O458" s="31">
        <v>2</v>
      </c>
      <c r="P458" s="31">
        <v>5</v>
      </c>
      <c r="Q458" s="31">
        <v>2</v>
      </c>
      <c r="R458" s="31">
        <v>40909</v>
      </c>
      <c r="S458" s="31">
        <v>41091</v>
      </c>
      <c r="T458" s="31">
        <v>41183</v>
      </c>
      <c r="W458" s="31">
        <v>1</v>
      </c>
      <c r="X458" s="31">
        <v>2</v>
      </c>
      <c r="Y458" s="31">
        <v>2</v>
      </c>
      <c r="Z458" s="31">
        <v>2</v>
      </c>
      <c r="AA458" s="31">
        <v>2</v>
      </c>
      <c r="AB458" s="31">
        <v>2</v>
      </c>
      <c r="AC458" s="31">
        <v>2</v>
      </c>
      <c r="AD458" s="31">
        <v>2</v>
      </c>
      <c r="AE458" s="31">
        <v>2</v>
      </c>
      <c r="AF458" s="31">
        <v>1</v>
      </c>
      <c r="AG458" s="31">
        <v>2</v>
      </c>
      <c r="AH458" s="31">
        <v>2</v>
      </c>
      <c r="AI458" s="31">
        <v>6</v>
      </c>
      <c r="AJ458" s="31">
        <v>2</v>
      </c>
      <c r="AK458" s="31">
        <v>4</v>
      </c>
      <c r="AL458" s="31">
        <v>2</v>
      </c>
      <c r="AM458" s="31">
        <v>1</v>
      </c>
      <c r="AN458" s="31">
        <v>2</v>
      </c>
      <c r="AO458" s="31">
        <v>2</v>
      </c>
      <c r="AP458" s="31">
        <v>2</v>
      </c>
      <c r="AQ458" s="31">
        <v>1</v>
      </c>
      <c r="AR458" s="31">
        <v>2</v>
      </c>
      <c r="AS458" s="31">
        <v>2</v>
      </c>
      <c r="AT458" s="31">
        <v>2</v>
      </c>
      <c r="AU458" s="31">
        <v>1</v>
      </c>
      <c r="AV458" s="31">
        <v>1</v>
      </c>
      <c r="AW458" s="31">
        <v>2</v>
      </c>
      <c r="AX458" s="31">
        <v>2</v>
      </c>
      <c r="AY458" s="31">
        <v>2</v>
      </c>
      <c r="AZ458" s="31">
        <v>1</v>
      </c>
      <c r="BA458" s="31">
        <v>2</v>
      </c>
      <c r="BB458" s="31">
        <v>2</v>
      </c>
      <c r="BC458" s="31">
        <v>1</v>
      </c>
      <c r="BD458" s="31">
        <v>1</v>
      </c>
      <c r="BE458" s="31">
        <v>1</v>
      </c>
      <c r="BF458" s="31">
        <v>2</v>
      </c>
      <c r="BG458" s="31">
        <v>1</v>
      </c>
      <c r="BH458" s="31">
        <v>2</v>
      </c>
      <c r="BI458" s="31">
        <v>2</v>
      </c>
      <c r="BJ458" s="31">
        <v>1</v>
      </c>
      <c r="BK458" s="31">
        <v>1</v>
      </c>
      <c r="BL458" s="31">
        <v>2</v>
      </c>
      <c r="BM458" s="31">
        <v>1</v>
      </c>
      <c r="BN458" s="31">
        <v>2</v>
      </c>
      <c r="BO458" s="31">
        <v>2</v>
      </c>
      <c r="BP458" s="31">
        <v>1</v>
      </c>
      <c r="BQ458" s="31">
        <v>1</v>
      </c>
      <c r="BT458" s="31">
        <v>2</v>
      </c>
      <c r="BU458" s="31">
        <v>2</v>
      </c>
      <c r="BV458" s="31">
        <v>2</v>
      </c>
      <c r="BW458" s="31">
        <v>2</v>
      </c>
      <c r="BX458" s="31">
        <v>2</v>
      </c>
      <c r="BY458" s="31">
        <v>1</v>
      </c>
      <c r="BZ458" s="31">
        <v>2</v>
      </c>
      <c r="CA458" s="31">
        <v>2</v>
      </c>
      <c r="CB458" s="31">
        <v>2</v>
      </c>
      <c r="CC458" s="31">
        <v>1</v>
      </c>
      <c r="CD458" s="31">
        <v>1</v>
      </c>
      <c r="CH458" s="31">
        <v>1</v>
      </c>
      <c r="CM458" s="31">
        <v>13</v>
      </c>
      <c r="CN458" s="31">
        <v>25</v>
      </c>
      <c r="CO458" s="31">
        <v>2</v>
      </c>
      <c r="DA458" s="31">
        <v>2</v>
      </c>
      <c r="DB458" s="31">
        <v>4</v>
      </c>
      <c r="DC458" s="31">
        <v>6</v>
      </c>
      <c r="DD458" s="31">
        <v>1</v>
      </c>
      <c r="DF458" s="31">
        <v>0</v>
      </c>
      <c r="DG458" s="31">
        <v>1</v>
      </c>
      <c r="DH458" s="31">
        <v>1</v>
      </c>
      <c r="DI458" s="31">
        <v>0</v>
      </c>
      <c r="DJ458" s="31">
        <v>0</v>
      </c>
      <c r="DK458" s="31">
        <v>0</v>
      </c>
      <c r="DL458" s="31">
        <v>0</v>
      </c>
      <c r="DM458" s="31">
        <v>0</v>
      </c>
      <c r="DN458" s="31">
        <v>1</v>
      </c>
      <c r="DO458" s="31">
        <v>3</v>
      </c>
      <c r="DP458" s="31">
        <v>4</v>
      </c>
      <c r="DQ458" s="31">
        <v>4</v>
      </c>
      <c r="DR458" s="31">
        <v>14</v>
      </c>
      <c r="DX458" s="31">
        <v>4.3</v>
      </c>
      <c r="DY458" s="31">
        <v>3.5</v>
      </c>
      <c r="DZ458" s="31">
        <v>5.3</v>
      </c>
      <c r="EA458" s="31" t="s">
        <v>2191</v>
      </c>
      <c r="EB458" s="31">
        <v>0.2</v>
      </c>
      <c r="EC458" s="31">
        <v>0.5</v>
      </c>
      <c r="ED458" s="31">
        <v>1.1000000000000001</v>
      </c>
      <c r="EE458" s="31" t="s">
        <v>2123</v>
      </c>
      <c r="EF458" s="31">
        <v>162</v>
      </c>
      <c r="EG458" s="31">
        <v>120</v>
      </c>
      <c r="EH458" s="31">
        <v>200</v>
      </c>
      <c r="EV458" s="31">
        <v>2</v>
      </c>
      <c r="EW458" s="31">
        <v>2</v>
      </c>
      <c r="EX458" s="31">
        <v>2</v>
      </c>
      <c r="FK458" s="31">
        <v>2</v>
      </c>
      <c r="FL458" s="31">
        <v>2</v>
      </c>
      <c r="FM458" s="31">
        <v>2</v>
      </c>
      <c r="FN458" s="31">
        <v>2</v>
      </c>
      <c r="FO458" s="31">
        <v>2</v>
      </c>
      <c r="FP458" s="31">
        <v>2</v>
      </c>
      <c r="FQ458" s="31">
        <v>2</v>
      </c>
      <c r="FR458" s="31">
        <v>2</v>
      </c>
      <c r="FS458" s="31">
        <v>4</v>
      </c>
      <c r="FT458" s="31">
        <v>2</v>
      </c>
      <c r="FU458" s="31">
        <v>2</v>
      </c>
      <c r="FV458" s="31">
        <v>2</v>
      </c>
      <c r="FW458" s="31">
        <v>1</v>
      </c>
      <c r="FX458" s="31">
        <v>1</v>
      </c>
      <c r="FY458" s="31">
        <v>2</v>
      </c>
      <c r="GA458" s="31">
        <v>2</v>
      </c>
      <c r="GB458" s="31">
        <v>2</v>
      </c>
      <c r="GC458" s="31">
        <v>2</v>
      </c>
      <c r="GE458" s="31">
        <v>2</v>
      </c>
      <c r="GH458" s="31">
        <v>2</v>
      </c>
      <c r="GJ458" s="31">
        <v>2</v>
      </c>
      <c r="GL458" s="31">
        <v>2</v>
      </c>
      <c r="GO458" s="31">
        <v>2</v>
      </c>
      <c r="GQ458" s="31">
        <v>2</v>
      </c>
      <c r="GS458" s="31">
        <v>2</v>
      </c>
      <c r="GU458" s="31">
        <v>2</v>
      </c>
      <c r="GW458" s="31">
        <v>2</v>
      </c>
      <c r="HM458" s="31">
        <v>2</v>
      </c>
      <c r="HP458" s="31">
        <v>2</v>
      </c>
      <c r="HQ458" s="31">
        <v>2</v>
      </c>
      <c r="HR458" s="31">
        <v>2</v>
      </c>
      <c r="HS458" s="31">
        <v>2</v>
      </c>
      <c r="HT458" s="31">
        <v>2</v>
      </c>
      <c r="HU458" s="31">
        <v>2</v>
      </c>
      <c r="HV458" s="31">
        <v>2</v>
      </c>
      <c r="HZ458" s="31">
        <v>2</v>
      </c>
      <c r="IA458" s="31">
        <v>2</v>
      </c>
      <c r="IB458" s="31">
        <v>2</v>
      </c>
      <c r="IC458" s="31">
        <v>2</v>
      </c>
      <c r="ID458" s="31">
        <v>2</v>
      </c>
      <c r="IE458" s="31">
        <v>2</v>
      </c>
      <c r="IF458" s="31">
        <v>2</v>
      </c>
      <c r="IJ458" s="31">
        <v>2</v>
      </c>
      <c r="IK458" s="31">
        <v>2</v>
      </c>
      <c r="IL458" s="31">
        <v>2</v>
      </c>
      <c r="IM458" s="31">
        <v>2</v>
      </c>
      <c r="IN458" s="31">
        <v>2</v>
      </c>
      <c r="IO458" s="31">
        <v>2</v>
      </c>
      <c r="IP458" s="31">
        <v>2</v>
      </c>
      <c r="IT458" s="31">
        <v>2</v>
      </c>
      <c r="IU458" s="31">
        <v>2</v>
      </c>
      <c r="IV458" s="31">
        <v>2</v>
      </c>
      <c r="IW458" s="31">
        <v>2</v>
      </c>
      <c r="IX458" s="31">
        <v>2</v>
      </c>
      <c r="IY458" s="31">
        <v>2</v>
      </c>
      <c r="IZ458" s="31">
        <v>2</v>
      </c>
      <c r="JD458" s="31">
        <v>2</v>
      </c>
      <c r="JE458" s="31">
        <v>2</v>
      </c>
      <c r="JF458" s="31">
        <v>2</v>
      </c>
      <c r="JG458" s="31">
        <v>2</v>
      </c>
      <c r="JH458" s="31">
        <v>2</v>
      </c>
      <c r="JI458" s="31">
        <v>2</v>
      </c>
      <c r="JJ458" s="31">
        <v>2</v>
      </c>
      <c r="JZ458" s="31">
        <v>2</v>
      </c>
      <c r="KA458" s="31" t="s">
        <v>2222</v>
      </c>
      <c r="KB458" s="31">
        <v>59</v>
      </c>
      <c r="KC458" s="31">
        <v>1</v>
      </c>
      <c r="LA458" s="31" t="s">
        <v>1937</v>
      </c>
      <c r="LB458" s="31" t="s">
        <v>359</v>
      </c>
      <c r="LC458" s="31">
        <v>2</v>
      </c>
      <c r="LE458" s="31" t="s">
        <v>370</v>
      </c>
      <c r="LF458" s="31">
        <v>2</v>
      </c>
      <c r="LG458" s="31">
        <v>2</v>
      </c>
      <c r="LH458" s="31">
        <v>2</v>
      </c>
      <c r="LI458" s="31">
        <v>2</v>
      </c>
      <c r="LK458" s="31">
        <v>2</v>
      </c>
      <c r="LM458" s="31">
        <v>2</v>
      </c>
      <c r="LO458" s="31">
        <v>2</v>
      </c>
      <c r="LQ458" s="31">
        <v>2</v>
      </c>
      <c r="LS458" s="31">
        <v>2</v>
      </c>
      <c r="LU458" s="31">
        <v>2</v>
      </c>
      <c r="LW458" s="31">
        <v>2</v>
      </c>
      <c r="LY458" s="31">
        <v>2</v>
      </c>
      <c r="MA458" s="31">
        <v>2</v>
      </c>
      <c r="MC458" s="31">
        <v>2</v>
      </c>
      <c r="ME458" s="31">
        <v>2</v>
      </c>
      <c r="MG458" s="31">
        <v>2</v>
      </c>
      <c r="MI458" s="31">
        <v>2</v>
      </c>
      <c r="MK458" s="31">
        <v>2</v>
      </c>
      <c r="MM458" s="31">
        <v>2</v>
      </c>
      <c r="MO458" s="31">
        <v>2</v>
      </c>
      <c r="MQ458" s="31">
        <v>2</v>
      </c>
      <c r="MS458" s="31">
        <v>2</v>
      </c>
      <c r="MU458" s="31">
        <v>2</v>
      </c>
      <c r="MW458" s="31">
        <v>2</v>
      </c>
      <c r="MY458" s="31" t="s">
        <v>355</v>
      </c>
      <c r="NC458" s="31">
        <v>2</v>
      </c>
      <c r="NE458" s="31">
        <v>2</v>
      </c>
      <c r="NG458" s="31">
        <v>2</v>
      </c>
      <c r="NI458" s="31">
        <v>2</v>
      </c>
      <c r="NK458" s="31">
        <v>2</v>
      </c>
      <c r="NM458" s="31">
        <v>2</v>
      </c>
      <c r="NO458" s="31">
        <v>2</v>
      </c>
      <c r="NQ458" s="31">
        <v>2</v>
      </c>
      <c r="NS458" s="31">
        <v>2</v>
      </c>
      <c r="NU458" s="31">
        <v>2</v>
      </c>
      <c r="NW458" s="31">
        <v>2</v>
      </c>
      <c r="NY458" s="31">
        <v>2</v>
      </c>
      <c r="OA458" s="31">
        <v>2</v>
      </c>
      <c r="OC458" s="31">
        <v>2</v>
      </c>
      <c r="OE458" s="31">
        <v>2</v>
      </c>
      <c r="OG458" s="31">
        <v>2</v>
      </c>
      <c r="OI458" s="31">
        <v>2</v>
      </c>
      <c r="OK458" s="31">
        <v>2</v>
      </c>
      <c r="OM458" s="31">
        <v>2</v>
      </c>
      <c r="OO458" s="31">
        <v>2</v>
      </c>
      <c r="OQ458" s="31" t="s">
        <v>355</v>
      </c>
      <c r="OS458" s="31">
        <v>2</v>
      </c>
      <c r="OU458" s="31">
        <v>2</v>
      </c>
      <c r="OW458" s="31">
        <v>2</v>
      </c>
      <c r="OY458" s="31">
        <v>2</v>
      </c>
      <c r="PA458" s="31">
        <v>2</v>
      </c>
      <c r="PC458" s="31">
        <v>2</v>
      </c>
      <c r="PE458" s="31">
        <v>2</v>
      </c>
      <c r="PG458" s="31">
        <v>2</v>
      </c>
      <c r="PI458" s="31">
        <v>2</v>
      </c>
      <c r="PK458" s="31">
        <v>2</v>
      </c>
      <c r="PM458" s="31">
        <v>2</v>
      </c>
      <c r="PO458" s="31">
        <v>2</v>
      </c>
      <c r="PQ458" s="31">
        <v>2</v>
      </c>
      <c r="PS458" s="31">
        <v>2</v>
      </c>
      <c r="PU458" s="31">
        <v>2</v>
      </c>
      <c r="PW458" s="31">
        <v>2</v>
      </c>
      <c r="PY458" s="31">
        <v>2</v>
      </c>
      <c r="QA458" s="31">
        <v>2</v>
      </c>
      <c r="QC458" s="31">
        <v>2</v>
      </c>
      <c r="QE458" s="31">
        <v>2</v>
      </c>
      <c r="QG458" s="31">
        <v>2</v>
      </c>
      <c r="QI458" s="31" t="s">
        <v>355</v>
      </c>
      <c r="QK458" s="31">
        <v>1</v>
      </c>
      <c r="QL458" s="31">
        <v>2</v>
      </c>
      <c r="QM458" s="31">
        <v>2</v>
      </c>
      <c r="QN458" s="31">
        <v>2</v>
      </c>
      <c r="QO458" s="31">
        <v>2</v>
      </c>
      <c r="QP458" s="31">
        <v>2</v>
      </c>
      <c r="QQ458" s="31">
        <v>2</v>
      </c>
      <c r="QR458" s="31">
        <v>2</v>
      </c>
      <c r="QS458" s="31">
        <v>2</v>
      </c>
      <c r="QT458" s="31">
        <v>2</v>
      </c>
      <c r="QU458" s="31">
        <v>2</v>
      </c>
      <c r="QV458" s="31">
        <v>2</v>
      </c>
      <c r="QW458" s="31">
        <v>2</v>
      </c>
      <c r="QX458" s="31">
        <v>2</v>
      </c>
      <c r="QY458" s="31">
        <v>2</v>
      </c>
      <c r="QZ458" s="31">
        <v>2</v>
      </c>
      <c r="RA458" s="31">
        <v>2</v>
      </c>
      <c r="RB458" s="31">
        <v>2</v>
      </c>
      <c r="RC458" s="31">
        <v>2</v>
      </c>
      <c r="RD458" s="31">
        <v>2</v>
      </c>
      <c r="RE458" s="31">
        <v>2</v>
      </c>
      <c r="RF458" s="31">
        <v>2</v>
      </c>
      <c r="RG458" s="31">
        <v>2</v>
      </c>
      <c r="RH458" s="31">
        <v>2</v>
      </c>
      <c r="RI458" s="31">
        <v>2</v>
      </c>
      <c r="RJ458" s="31">
        <v>2</v>
      </c>
      <c r="RK458" s="31">
        <v>2</v>
      </c>
      <c r="RL458" s="31">
        <v>2</v>
      </c>
      <c r="RM458" s="31">
        <v>2</v>
      </c>
      <c r="RN458" s="31">
        <v>2</v>
      </c>
      <c r="RO458" s="31">
        <v>2</v>
      </c>
      <c r="RP458" s="31">
        <v>2</v>
      </c>
      <c r="RQ458" s="31">
        <v>2</v>
      </c>
      <c r="RR458" s="31">
        <v>1</v>
      </c>
      <c r="RS458" s="31">
        <v>2</v>
      </c>
      <c r="RT458" s="31" t="s">
        <v>3276</v>
      </c>
      <c r="RX458" s="31">
        <v>5</v>
      </c>
      <c r="RY458" s="31">
        <v>2</v>
      </c>
      <c r="RZ458" s="31">
        <v>2</v>
      </c>
      <c r="SA458" s="31">
        <v>2</v>
      </c>
      <c r="SB458" s="31">
        <v>2</v>
      </c>
      <c r="SC458" s="31">
        <v>2</v>
      </c>
      <c r="SD458" s="31">
        <v>5</v>
      </c>
      <c r="SE458" s="31">
        <v>2</v>
      </c>
      <c r="SF458" s="31">
        <v>2</v>
      </c>
      <c r="SG458" s="31">
        <v>2</v>
      </c>
      <c r="SH458" s="31">
        <v>2</v>
      </c>
      <c r="SI458" s="31">
        <v>2</v>
      </c>
      <c r="SJ458" s="31">
        <v>2</v>
      </c>
      <c r="SK458" s="31">
        <v>2</v>
      </c>
      <c r="SL458" s="31">
        <v>2</v>
      </c>
      <c r="SM458" s="31" t="s">
        <v>3272</v>
      </c>
      <c r="SO458" s="31">
        <v>2</v>
      </c>
      <c r="SP458" s="31">
        <v>2</v>
      </c>
      <c r="SQ458" s="31">
        <v>2</v>
      </c>
      <c r="SR458" s="31">
        <v>2</v>
      </c>
      <c r="SS458" s="31">
        <v>2</v>
      </c>
      <c r="ST458" s="31">
        <v>2</v>
      </c>
      <c r="SU458" s="31">
        <v>2</v>
      </c>
      <c r="SV458" s="31">
        <v>2</v>
      </c>
      <c r="SW458" s="31" t="s">
        <v>2599</v>
      </c>
      <c r="SX458" s="31">
        <v>4</v>
      </c>
      <c r="SZ458" s="31">
        <v>2</v>
      </c>
      <c r="TA458" s="31">
        <v>2</v>
      </c>
      <c r="TB458" s="31">
        <v>2</v>
      </c>
      <c r="TC458" s="31">
        <v>2</v>
      </c>
      <c r="TD458" s="31">
        <v>2</v>
      </c>
      <c r="TE458" s="31">
        <v>2</v>
      </c>
      <c r="TF458" s="31">
        <v>2</v>
      </c>
      <c r="TG458" s="31">
        <v>2</v>
      </c>
      <c r="TH458" s="31" t="s">
        <v>1430</v>
      </c>
      <c r="TJ458" s="31" t="s">
        <v>3277</v>
      </c>
      <c r="TK458" s="31" t="s">
        <v>3278</v>
      </c>
      <c r="TL458" s="31" t="s">
        <v>2917</v>
      </c>
      <c r="TQ458" s="31">
        <v>3</v>
      </c>
      <c r="TS458" s="31">
        <v>2</v>
      </c>
      <c r="TT458" s="31">
        <v>2</v>
      </c>
      <c r="TU458" s="31">
        <v>2</v>
      </c>
      <c r="TV458" s="31">
        <v>2</v>
      </c>
      <c r="TW458" s="31">
        <v>2</v>
      </c>
      <c r="TX458" s="31">
        <v>2</v>
      </c>
      <c r="TY458" s="31">
        <v>2</v>
      </c>
      <c r="TZ458" s="31">
        <v>1</v>
      </c>
      <c r="UA458" s="31">
        <v>1</v>
      </c>
    </row>
    <row r="459" spans="1:547" s="31" customFormat="1" ht="13.5" customHeight="1">
      <c r="A459" s="31">
        <f t="shared" si="7"/>
        <v>457</v>
      </c>
      <c r="B459" s="31">
        <v>458</v>
      </c>
      <c r="C459" s="31">
        <v>54</v>
      </c>
      <c r="D459" s="31" t="s">
        <v>3124</v>
      </c>
      <c r="E459" s="31" t="s">
        <v>3279</v>
      </c>
      <c r="H459" s="31">
        <v>42502</v>
      </c>
      <c r="I459" s="31">
        <v>29145</v>
      </c>
      <c r="J459" s="31">
        <v>2</v>
      </c>
      <c r="K459" s="31">
        <v>1</v>
      </c>
      <c r="L459" s="31">
        <v>5</v>
      </c>
      <c r="M459" s="31">
        <v>2</v>
      </c>
      <c r="N459" s="31">
        <v>1</v>
      </c>
      <c r="O459" s="31">
        <v>1</v>
      </c>
      <c r="P459" s="31">
        <v>5</v>
      </c>
      <c r="Q459" s="31">
        <v>2</v>
      </c>
      <c r="R459" s="31">
        <v>42125</v>
      </c>
      <c r="S459" s="31">
        <v>42248</v>
      </c>
      <c r="T459" s="31">
        <v>42248</v>
      </c>
      <c r="W459" s="31">
        <v>1</v>
      </c>
      <c r="X459" s="31">
        <v>2</v>
      </c>
      <c r="Y459" s="31">
        <v>2</v>
      </c>
      <c r="Z459" s="31">
        <v>2</v>
      </c>
      <c r="AA459" s="31">
        <v>2</v>
      </c>
      <c r="AB459" s="31">
        <v>2</v>
      </c>
      <c r="AC459" s="31">
        <v>2</v>
      </c>
      <c r="AD459" s="31">
        <v>2</v>
      </c>
      <c r="AE459" s="31">
        <v>2</v>
      </c>
      <c r="AF459" s="31">
        <v>3</v>
      </c>
      <c r="AG459" s="31">
        <v>2</v>
      </c>
      <c r="AH459" s="31">
        <v>1</v>
      </c>
      <c r="AI459" s="31">
        <v>6</v>
      </c>
      <c r="AJ459" s="31">
        <v>2</v>
      </c>
      <c r="AK459" s="31">
        <v>4</v>
      </c>
      <c r="AL459" s="31">
        <v>2</v>
      </c>
      <c r="AM459" s="31">
        <v>2</v>
      </c>
      <c r="AN459" s="31">
        <v>2</v>
      </c>
      <c r="AO459" s="31">
        <v>2</v>
      </c>
      <c r="AP459" s="31">
        <v>2</v>
      </c>
      <c r="AQ459" s="31">
        <v>2</v>
      </c>
      <c r="AR459" s="31">
        <v>2</v>
      </c>
      <c r="AS459" s="31">
        <v>2</v>
      </c>
      <c r="AT459" s="31">
        <v>2</v>
      </c>
      <c r="AU459" s="31">
        <v>2</v>
      </c>
      <c r="AV459" s="31">
        <v>1</v>
      </c>
      <c r="AW459" s="31">
        <v>2</v>
      </c>
      <c r="AX459" s="31">
        <v>2</v>
      </c>
      <c r="AY459" s="31">
        <v>2</v>
      </c>
      <c r="AZ459" s="31">
        <v>1</v>
      </c>
      <c r="BA459" s="31">
        <v>1</v>
      </c>
      <c r="BB459" s="31">
        <v>2</v>
      </c>
      <c r="BC459" s="31">
        <v>1</v>
      </c>
      <c r="BD459" s="31">
        <v>2</v>
      </c>
      <c r="BE459" s="31">
        <v>2</v>
      </c>
      <c r="BF459" s="31">
        <v>2</v>
      </c>
      <c r="BG459" s="31">
        <v>1</v>
      </c>
      <c r="BH459" s="31">
        <v>1</v>
      </c>
      <c r="BI459" s="31">
        <v>2</v>
      </c>
      <c r="BJ459" s="31">
        <v>2</v>
      </c>
      <c r="BK459" s="31">
        <v>2</v>
      </c>
      <c r="BL459" s="31">
        <v>2</v>
      </c>
      <c r="BM459" s="31">
        <v>2</v>
      </c>
      <c r="BN459" s="31">
        <v>2</v>
      </c>
      <c r="BO459" s="31">
        <v>2</v>
      </c>
      <c r="BP459" s="31">
        <v>2</v>
      </c>
      <c r="BR459" s="31">
        <v>1</v>
      </c>
      <c r="BT459" s="31">
        <v>1</v>
      </c>
      <c r="BU459" s="31">
        <v>2</v>
      </c>
      <c r="BV459" s="31">
        <v>2</v>
      </c>
      <c r="BW459" s="31">
        <v>2</v>
      </c>
      <c r="BX459" s="31">
        <v>2</v>
      </c>
      <c r="BY459" s="31">
        <v>1</v>
      </c>
      <c r="BZ459" s="31">
        <v>2</v>
      </c>
      <c r="CA459" s="31">
        <v>2</v>
      </c>
      <c r="CB459" s="31">
        <v>1</v>
      </c>
      <c r="CC459" s="31">
        <v>2</v>
      </c>
      <c r="CD459" s="31">
        <v>1</v>
      </c>
      <c r="CH459" s="31">
        <v>1</v>
      </c>
      <c r="CI459" s="31">
        <v>6</v>
      </c>
      <c r="CJ459" s="31">
        <v>10</v>
      </c>
      <c r="CK459" s="31">
        <v>1</v>
      </c>
      <c r="CM459" s="31">
        <v>6</v>
      </c>
      <c r="CN459" s="31">
        <v>8</v>
      </c>
      <c r="CO459" s="31">
        <v>12</v>
      </c>
      <c r="CP459" s="31">
        <v>13</v>
      </c>
      <c r="CQ459" s="31">
        <v>6</v>
      </c>
      <c r="DA459" s="31">
        <v>2</v>
      </c>
      <c r="DF459" s="31">
        <v>4</v>
      </c>
      <c r="DG459" s="31">
        <v>4</v>
      </c>
      <c r="DH459" s="31">
        <v>4</v>
      </c>
      <c r="DI459" s="31">
        <v>3</v>
      </c>
      <c r="DJ459" s="31">
        <v>2</v>
      </c>
      <c r="DK459" s="31">
        <v>3</v>
      </c>
      <c r="DL459" s="31">
        <v>3</v>
      </c>
      <c r="DM459" s="31">
        <v>3</v>
      </c>
      <c r="DN459" s="31">
        <v>3</v>
      </c>
      <c r="DO459" s="31">
        <v>3</v>
      </c>
      <c r="DP459" s="31">
        <v>4</v>
      </c>
      <c r="DQ459" s="31">
        <v>4</v>
      </c>
      <c r="DR459" s="31">
        <v>40</v>
      </c>
      <c r="DS459" s="31">
        <v>0.64588859416445599</v>
      </c>
      <c r="DT459" s="31">
        <v>372</v>
      </c>
      <c r="DU459" s="31">
        <v>39</v>
      </c>
      <c r="DV459" s="31">
        <v>308</v>
      </c>
      <c r="DW459" s="31" t="s">
        <v>2136</v>
      </c>
      <c r="EB459" s="31">
        <v>0.81</v>
      </c>
      <c r="EC459" s="31">
        <v>0.8</v>
      </c>
      <c r="ED459" s="31">
        <v>1.3</v>
      </c>
      <c r="EE459" s="31" t="s">
        <v>2123</v>
      </c>
      <c r="EF459" s="31">
        <v>145</v>
      </c>
      <c r="EG459" s="31">
        <v>120</v>
      </c>
      <c r="EH459" s="31">
        <v>200</v>
      </c>
      <c r="EI459" s="31" t="s">
        <v>2123</v>
      </c>
      <c r="EJ459" s="31">
        <v>52</v>
      </c>
      <c r="EK459" s="31">
        <v>35</v>
      </c>
      <c r="EL459" s="31">
        <v>100</v>
      </c>
      <c r="EM459" s="31" t="s">
        <v>2123</v>
      </c>
      <c r="EN459" s="31">
        <v>72.8</v>
      </c>
      <c r="EO459" s="31">
        <v>70</v>
      </c>
      <c r="EP459" s="31">
        <v>160</v>
      </c>
      <c r="EQ459" s="31" t="s">
        <v>2123</v>
      </c>
      <c r="ER459" s="31">
        <v>101</v>
      </c>
      <c r="ES459" s="31">
        <v>40</v>
      </c>
      <c r="ET459" s="31">
        <v>160</v>
      </c>
      <c r="EU459" s="31" t="s">
        <v>2123</v>
      </c>
      <c r="EV459" s="31">
        <v>1</v>
      </c>
      <c r="EW459" s="31">
        <v>2</v>
      </c>
      <c r="EX459" s="31">
        <v>2</v>
      </c>
      <c r="EZ459" s="31">
        <v>1</v>
      </c>
      <c r="FK459" s="31">
        <v>2</v>
      </c>
      <c r="FL459" s="31">
        <v>2</v>
      </c>
      <c r="FM459" s="31">
        <v>2</v>
      </c>
      <c r="FN459" s="31">
        <v>2</v>
      </c>
      <c r="FO459" s="31">
        <v>2</v>
      </c>
      <c r="FP459" s="31">
        <v>2</v>
      </c>
      <c r="FQ459" s="31">
        <v>2</v>
      </c>
      <c r="FR459" s="31">
        <v>2</v>
      </c>
      <c r="FS459" s="31">
        <v>4</v>
      </c>
      <c r="FT459" s="31">
        <v>2</v>
      </c>
      <c r="FU459" s="31">
        <v>2</v>
      </c>
      <c r="FV459" s="31">
        <v>2</v>
      </c>
      <c r="FW459" s="31">
        <v>1</v>
      </c>
      <c r="FX459" s="31">
        <v>1</v>
      </c>
      <c r="FY459" s="31">
        <v>2</v>
      </c>
      <c r="GA459" s="31">
        <v>2</v>
      </c>
      <c r="GB459" s="31">
        <v>2</v>
      </c>
      <c r="GC459" s="31">
        <v>2</v>
      </c>
      <c r="GD459" s="31">
        <v>1995</v>
      </c>
      <c r="GE459" s="31">
        <v>1</v>
      </c>
      <c r="GF459" s="31">
        <v>2015</v>
      </c>
      <c r="GG459" s="31">
        <v>0.5</v>
      </c>
      <c r="GH459" s="31">
        <v>1</v>
      </c>
      <c r="GJ459" s="31">
        <v>2</v>
      </c>
      <c r="GL459" s="31">
        <v>1</v>
      </c>
      <c r="GM459" s="31">
        <v>42522</v>
      </c>
      <c r="GO459" s="31">
        <v>2</v>
      </c>
      <c r="GQ459" s="31">
        <v>2</v>
      </c>
      <c r="GS459" s="31">
        <v>2</v>
      </c>
      <c r="GU459" s="31">
        <v>2</v>
      </c>
      <c r="GW459" s="31">
        <v>2</v>
      </c>
      <c r="HM459" s="31">
        <v>2</v>
      </c>
      <c r="HP459" s="31">
        <v>2</v>
      </c>
      <c r="HQ459" s="31">
        <v>2</v>
      </c>
      <c r="HR459" s="31">
        <v>2</v>
      </c>
      <c r="HS459" s="31">
        <v>2</v>
      </c>
      <c r="HT459" s="31">
        <v>2</v>
      </c>
      <c r="HU459" s="31">
        <v>2</v>
      </c>
      <c r="HV459" s="31">
        <v>2</v>
      </c>
      <c r="HZ459" s="31">
        <v>2</v>
      </c>
      <c r="IA459" s="31">
        <v>2</v>
      </c>
      <c r="IB459" s="31">
        <v>2</v>
      </c>
      <c r="IC459" s="31">
        <v>2</v>
      </c>
      <c r="ID459" s="31">
        <v>2</v>
      </c>
      <c r="IE459" s="31">
        <v>2</v>
      </c>
      <c r="IF459" s="31">
        <v>2</v>
      </c>
      <c r="IJ459" s="31">
        <v>2</v>
      </c>
      <c r="IK459" s="31">
        <v>2</v>
      </c>
      <c r="IL459" s="31">
        <v>2</v>
      </c>
      <c r="IM459" s="31">
        <v>2</v>
      </c>
      <c r="IN459" s="31">
        <v>2</v>
      </c>
      <c r="IO459" s="31">
        <v>2</v>
      </c>
      <c r="IP459" s="31">
        <v>2</v>
      </c>
      <c r="IT459" s="31">
        <v>2</v>
      </c>
      <c r="IU459" s="31">
        <v>2</v>
      </c>
      <c r="IV459" s="31">
        <v>2</v>
      </c>
      <c r="IW459" s="31">
        <v>2</v>
      </c>
      <c r="IX459" s="31">
        <v>2</v>
      </c>
      <c r="IY459" s="31">
        <v>2</v>
      </c>
      <c r="IZ459" s="31">
        <v>2</v>
      </c>
      <c r="JD459" s="31">
        <v>2</v>
      </c>
      <c r="JE459" s="31">
        <v>2</v>
      </c>
      <c r="JF459" s="31">
        <v>2</v>
      </c>
      <c r="JG459" s="31">
        <v>2</v>
      </c>
      <c r="JH459" s="31">
        <v>2</v>
      </c>
      <c r="JI459" s="31">
        <v>2</v>
      </c>
      <c r="JJ459" s="31">
        <v>2</v>
      </c>
      <c r="JZ459" s="31">
        <v>1</v>
      </c>
      <c r="KC459" s="31">
        <v>1</v>
      </c>
      <c r="LA459" s="31" t="s">
        <v>1449</v>
      </c>
      <c r="LB459" s="31" t="s">
        <v>359</v>
      </c>
      <c r="LC459" s="31">
        <v>2</v>
      </c>
      <c r="LF459" s="31">
        <v>2</v>
      </c>
      <c r="LG459" s="31">
        <v>2</v>
      </c>
      <c r="LH459" s="31">
        <v>1</v>
      </c>
      <c r="LI459" s="31">
        <v>2</v>
      </c>
      <c r="LK459" s="31">
        <v>2</v>
      </c>
      <c r="LM459" s="31">
        <v>2</v>
      </c>
      <c r="LO459" s="31">
        <v>1</v>
      </c>
      <c r="LQ459" s="31">
        <v>2</v>
      </c>
      <c r="LS459" s="31">
        <v>2</v>
      </c>
      <c r="LU459" s="31">
        <v>2</v>
      </c>
      <c r="LW459" s="31">
        <v>2</v>
      </c>
      <c r="LY459" s="31">
        <v>2</v>
      </c>
      <c r="MA459" s="31">
        <v>2</v>
      </c>
      <c r="MC459" s="31">
        <v>2</v>
      </c>
      <c r="ME459" s="31">
        <v>2</v>
      </c>
      <c r="MG459" s="31">
        <v>2</v>
      </c>
      <c r="MI459" s="31">
        <v>2</v>
      </c>
      <c r="MK459" s="31">
        <v>2</v>
      </c>
      <c r="MM459" s="31">
        <v>2</v>
      </c>
      <c r="MO459" s="31">
        <v>2</v>
      </c>
      <c r="MQ459" s="31">
        <v>2</v>
      </c>
      <c r="MS459" s="31">
        <v>2</v>
      </c>
      <c r="MU459" s="31">
        <v>2</v>
      </c>
      <c r="MW459" s="31">
        <v>2</v>
      </c>
      <c r="MY459" s="31" t="s">
        <v>355</v>
      </c>
      <c r="NC459" s="31">
        <v>2</v>
      </c>
      <c r="NE459" s="31">
        <v>2</v>
      </c>
      <c r="NG459" s="31">
        <v>2</v>
      </c>
      <c r="NI459" s="31">
        <v>2</v>
      </c>
      <c r="NK459" s="31">
        <v>2</v>
      </c>
      <c r="NM459" s="31">
        <v>2</v>
      </c>
      <c r="NO459" s="31">
        <v>2</v>
      </c>
      <c r="NQ459" s="31">
        <v>2</v>
      </c>
      <c r="NS459" s="31">
        <v>2</v>
      </c>
      <c r="NU459" s="31">
        <v>2</v>
      </c>
      <c r="NW459" s="31">
        <v>2</v>
      </c>
      <c r="NY459" s="31">
        <v>2</v>
      </c>
      <c r="OA459" s="31">
        <v>2</v>
      </c>
      <c r="OC459" s="31">
        <v>2</v>
      </c>
      <c r="OE459" s="31">
        <v>2</v>
      </c>
      <c r="OG459" s="31">
        <v>2</v>
      </c>
      <c r="OI459" s="31">
        <v>2</v>
      </c>
      <c r="OK459" s="31">
        <v>2</v>
      </c>
      <c r="OM459" s="31">
        <v>2</v>
      </c>
      <c r="OO459" s="31">
        <v>2</v>
      </c>
      <c r="OQ459" s="31" t="s">
        <v>355</v>
      </c>
      <c r="OS459" s="31">
        <v>2</v>
      </c>
      <c r="OU459" s="31">
        <v>2</v>
      </c>
      <c r="OW459" s="31">
        <v>2</v>
      </c>
      <c r="OY459" s="31">
        <v>2</v>
      </c>
      <c r="PA459" s="31">
        <v>2</v>
      </c>
      <c r="PC459" s="31">
        <v>2</v>
      </c>
      <c r="PE459" s="31">
        <v>2</v>
      </c>
      <c r="PG459" s="31">
        <v>2</v>
      </c>
      <c r="PI459" s="31">
        <v>2</v>
      </c>
      <c r="PK459" s="31">
        <v>2</v>
      </c>
      <c r="PM459" s="31">
        <v>2</v>
      </c>
      <c r="PO459" s="31">
        <v>2</v>
      </c>
      <c r="PQ459" s="31">
        <v>2</v>
      </c>
      <c r="PS459" s="31">
        <v>2</v>
      </c>
      <c r="PU459" s="31">
        <v>2</v>
      </c>
      <c r="PW459" s="31">
        <v>2</v>
      </c>
      <c r="PY459" s="31">
        <v>2</v>
      </c>
      <c r="QA459" s="31">
        <v>2</v>
      </c>
      <c r="QC459" s="31">
        <v>2</v>
      </c>
      <c r="QE459" s="31">
        <v>2</v>
      </c>
      <c r="QG459" s="31">
        <v>2</v>
      </c>
      <c r="QI459" s="31" t="s">
        <v>355</v>
      </c>
      <c r="QK459" s="31">
        <v>1</v>
      </c>
      <c r="QL459" s="31">
        <v>2</v>
      </c>
      <c r="QM459" s="31">
        <v>2</v>
      </c>
      <c r="QN459" s="31">
        <v>2</v>
      </c>
      <c r="QO459" s="31">
        <v>2</v>
      </c>
      <c r="QP459" s="31">
        <v>2</v>
      </c>
      <c r="QQ459" s="31">
        <v>2</v>
      </c>
      <c r="QR459" s="31">
        <v>2</v>
      </c>
      <c r="QS459" s="31">
        <v>2</v>
      </c>
      <c r="QT459" s="31">
        <v>2</v>
      </c>
      <c r="QU459" s="31">
        <v>2</v>
      </c>
      <c r="QV459" s="31">
        <v>2</v>
      </c>
      <c r="QW459" s="31">
        <v>2</v>
      </c>
      <c r="QX459" s="31">
        <v>2</v>
      </c>
      <c r="QY459" s="31">
        <v>2</v>
      </c>
      <c r="QZ459" s="31">
        <v>2</v>
      </c>
      <c r="RA459" s="31">
        <v>2</v>
      </c>
      <c r="RB459" s="31">
        <v>2</v>
      </c>
      <c r="RC459" s="31">
        <v>2</v>
      </c>
      <c r="RD459" s="31">
        <v>2</v>
      </c>
      <c r="RE459" s="31">
        <v>2</v>
      </c>
      <c r="RF459" s="31">
        <v>2</v>
      </c>
      <c r="RG459" s="31">
        <v>2</v>
      </c>
      <c r="RH459" s="31">
        <v>2</v>
      </c>
      <c r="RI459" s="31">
        <v>2</v>
      </c>
      <c r="RJ459" s="31">
        <v>2</v>
      </c>
      <c r="RK459" s="31">
        <v>2</v>
      </c>
      <c r="RL459" s="31">
        <v>2</v>
      </c>
      <c r="RM459" s="31">
        <v>2</v>
      </c>
      <c r="RN459" s="31">
        <v>1</v>
      </c>
      <c r="RO459" s="31">
        <v>1</v>
      </c>
      <c r="RP459" s="31">
        <v>2</v>
      </c>
      <c r="RQ459" s="31">
        <v>2</v>
      </c>
      <c r="RR459" s="31">
        <v>1</v>
      </c>
      <c r="RS459" s="31">
        <v>2</v>
      </c>
      <c r="RT459" s="31" t="s">
        <v>1644</v>
      </c>
      <c r="RU459" s="31" t="s">
        <v>3192</v>
      </c>
      <c r="RX459" s="31">
        <v>5</v>
      </c>
      <c r="RY459" s="31">
        <v>2</v>
      </c>
      <c r="RZ459" s="31">
        <v>2</v>
      </c>
      <c r="SA459" s="31">
        <v>2</v>
      </c>
      <c r="SB459" s="31">
        <v>2</v>
      </c>
      <c r="SC459" s="31">
        <v>1</v>
      </c>
      <c r="SD459" s="31">
        <v>5</v>
      </c>
      <c r="SE459" s="31">
        <v>2</v>
      </c>
      <c r="SF459" s="31">
        <v>2</v>
      </c>
      <c r="SG459" s="31">
        <v>2</v>
      </c>
      <c r="SH459" s="31">
        <v>2</v>
      </c>
      <c r="SI459" s="31">
        <v>1</v>
      </c>
      <c r="SJ459" s="31">
        <v>2</v>
      </c>
      <c r="SK459" s="31">
        <v>2</v>
      </c>
      <c r="SL459" s="31">
        <v>2</v>
      </c>
      <c r="SM459" s="31" t="s">
        <v>1430</v>
      </c>
      <c r="SO459" s="31">
        <v>2</v>
      </c>
      <c r="SP459" s="31">
        <v>2</v>
      </c>
      <c r="SQ459" s="31">
        <v>2</v>
      </c>
      <c r="SR459" s="31">
        <v>2</v>
      </c>
      <c r="SS459" s="31">
        <v>2</v>
      </c>
      <c r="ST459" s="31">
        <v>2</v>
      </c>
      <c r="SU459" s="31">
        <v>2</v>
      </c>
      <c r="SV459" s="31">
        <v>2</v>
      </c>
      <c r="SW459" s="31" t="s">
        <v>1430</v>
      </c>
      <c r="SX459" s="31">
        <v>0.5</v>
      </c>
      <c r="SZ459" s="31">
        <v>2</v>
      </c>
      <c r="TA459" s="31">
        <v>2</v>
      </c>
      <c r="TB459" s="31">
        <v>2</v>
      </c>
      <c r="TC459" s="31">
        <v>1</v>
      </c>
      <c r="TD459" s="31">
        <v>2</v>
      </c>
      <c r="TE459" s="31">
        <v>2</v>
      </c>
      <c r="TF459" s="31">
        <v>2</v>
      </c>
      <c r="TG459" s="31">
        <v>1</v>
      </c>
      <c r="TH459" s="31" t="s">
        <v>1430</v>
      </c>
      <c r="TJ459" s="31" t="s">
        <v>3145</v>
      </c>
      <c r="TK459" s="31" t="s">
        <v>2917</v>
      </c>
      <c r="TL459" s="31" t="s">
        <v>2917</v>
      </c>
      <c r="TQ459" s="31">
        <v>1</v>
      </c>
      <c r="TS459" s="31">
        <v>2</v>
      </c>
      <c r="TT459" s="31">
        <v>2</v>
      </c>
      <c r="TU459" s="31">
        <v>2</v>
      </c>
      <c r="TV459" s="31">
        <v>1</v>
      </c>
      <c r="TW459" s="31">
        <v>2</v>
      </c>
      <c r="TX459" s="31">
        <v>2</v>
      </c>
      <c r="TY459" s="31">
        <v>2</v>
      </c>
      <c r="TZ459" s="31">
        <v>1</v>
      </c>
      <c r="UA459" s="31">
        <v>1</v>
      </c>
    </row>
    <row r="460" spans="1:547" s="31" customFormat="1" ht="13.5" customHeight="1">
      <c r="A460" s="31">
        <f t="shared" si="7"/>
        <v>458</v>
      </c>
      <c r="B460" s="31">
        <v>459</v>
      </c>
      <c r="C460" s="31">
        <v>55</v>
      </c>
      <c r="D460" s="31" t="s">
        <v>3124</v>
      </c>
      <c r="E460" s="31" t="s">
        <v>3280</v>
      </c>
      <c r="F460" s="31">
        <v>1</v>
      </c>
      <c r="G460" s="31" t="s">
        <v>3281</v>
      </c>
      <c r="H460" s="31">
        <v>42502</v>
      </c>
      <c r="I460" s="31">
        <v>23744</v>
      </c>
      <c r="J460" s="31">
        <v>1</v>
      </c>
      <c r="K460" s="31">
        <v>1</v>
      </c>
      <c r="L460" s="31">
        <v>1</v>
      </c>
      <c r="M460" s="31">
        <v>1</v>
      </c>
      <c r="N460" s="31">
        <v>1</v>
      </c>
      <c r="O460" s="31">
        <v>1</v>
      </c>
      <c r="P460" s="31">
        <v>1</v>
      </c>
      <c r="Q460" s="31">
        <v>1</v>
      </c>
      <c r="R460" s="31">
        <v>41730</v>
      </c>
      <c r="S460" s="31">
        <v>41760</v>
      </c>
      <c r="T460" s="31">
        <v>41334</v>
      </c>
      <c r="W460" s="31">
        <v>1</v>
      </c>
      <c r="X460" s="31">
        <v>2</v>
      </c>
      <c r="Y460" s="31">
        <v>2</v>
      </c>
      <c r="Z460" s="31">
        <v>2</v>
      </c>
      <c r="AA460" s="31">
        <v>2</v>
      </c>
      <c r="AB460" s="31">
        <v>2</v>
      </c>
      <c r="AC460" s="31">
        <v>2</v>
      </c>
      <c r="AD460" s="31">
        <v>2</v>
      </c>
      <c r="AE460" s="31">
        <v>2</v>
      </c>
      <c r="AF460" s="31">
        <v>2</v>
      </c>
      <c r="AG460" s="31">
        <v>2</v>
      </c>
      <c r="AH460" s="31">
        <v>2</v>
      </c>
      <c r="AI460" s="31">
        <v>6</v>
      </c>
      <c r="AJ460" s="31">
        <v>2</v>
      </c>
      <c r="AK460" s="31">
        <v>4</v>
      </c>
      <c r="AL460" s="31">
        <v>2</v>
      </c>
      <c r="AM460" s="31">
        <v>1</v>
      </c>
      <c r="AN460" s="31">
        <v>2</v>
      </c>
      <c r="AO460" s="31">
        <v>1</v>
      </c>
      <c r="AP460" s="31">
        <v>2</v>
      </c>
      <c r="AQ460" s="31">
        <v>1</v>
      </c>
      <c r="AR460" s="31">
        <v>1</v>
      </c>
      <c r="AS460" s="31">
        <v>2</v>
      </c>
      <c r="AT460" s="31">
        <v>2</v>
      </c>
      <c r="AU460" s="31">
        <v>2</v>
      </c>
      <c r="AV460" s="31">
        <v>1</v>
      </c>
      <c r="AW460" s="31">
        <v>1</v>
      </c>
      <c r="AX460" s="31">
        <v>1</v>
      </c>
      <c r="AY460" s="31">
        <v>1</v>
      </c>
      <c r="AZ460" s="31">
        <v>1</v>
      </c>
      <c r="BA460" s="31">
        <v>1</v>
      </c>
      <c r="BB460" s="31">
        <v>2</v>
      </c>
      <c r="BC460" s="31">
        <v>1</v>
      </c>
      <c r="BD460" s="31">
        <v>1</v>
      </c>
      <c r="BE460" s="31">
        <v>1</v>
      </c>
      <c r="BF460" s="31">
        <v>1</v>
      </c>
      <c r="BG460" s="31">
        <v>1</v>
      </c>
      <c r="BH460" s="31">
        <v>1</v>
      </c>
      <c r="BI460" s="31">
        <v>2</v>
      </c>
      <c r="BJ460" s="31">
        <v>1</v>
      </c>
      <c r="BK460" s="31">
        <v>2</v>
      </c>
      <c r="BL460" s="31">
        <v>2</v>
      </c>
      <c r="BM460" s="31">
        <v>2</v>
      </c>
      <c r="BN460" s="31">
        <v>2</v>
      </c>
      <c r="BO460" s="31">
        <v>2</v>
      </c>
      <c r="BP460" s="31">
        <v>1</v>
      </c>
      <c r="BQ460" s="31">
        <v>1</v>
      </c>
      <c r="BT460" s="31">
        <v>1</v>
      </c>
      <c r="BU460" s="31">
        <v>2</v>
      </c>
      <c r="BV460" s="31">
        <v>2</v>
      </c>
      <c r="BW460" s="31">
        <v>2</v>
      </c>
      <c r="BX460" s="31">
        <v>2</v>
      </c>
      <c r="BY460" s="31">
        <v>1</v>
      </c>
      <c r="BZ460" s="31">
        <v>2</v>
      </c>
      <c r="CA460" s="31">
        <v>2</v>
      </c>
      <c r="CD460" s="31">
        <v>1</v>
      </c>
      <c r="CH460" s="31">
        <v>1</v>
      </c>
      <c r="CM460" s="31">
        <v>7</v>
      </c>
      <c r="CN460" s="31">
        <v>5</v>
      </c>
      <c r="CO460" s="31">
        <v>1</v>
      </c>
      <c r="CP460" s="31">
        <v>23</v>
      </c>
      <c r="CQ460" s="31">
        <v>25</v>
      </c>
      <c r="CR460" s="31">
        <v>12</v>
      </c>
      <c r="DA460" s="31">
        <v>2</v>
      </c>
      <c r="DB460" s="31">
        <v>1</v>
      </c>
      <c r="DC460" s="31">
        <v>1</v>
      </c>
      <c r="DD460" s="31">
        <v>4</v>
      </c>
      <c r="DE460" s="31">
        <v>3</v>
      </c>
      <c r="DF460" s="31">
        <v>3</v>
      </c>
      <c r="DG460" s="31">
        <v>2</v>
      </c>
      <c r="DH460" s="31">
        <v>3</v>
      </c>
      <c r="DI460" s="31">
        <v>3</v>
      </c>
      <c r="DJ460" s="31">
        <v>2</v>
      </c>
      <c r="DK460" s="31">
        <v>3</v>
      </c>
      <c r="DL460" s="31">
        <v>2</v>
      </c>
      <c r="DM460" s="31">
        <v>2</v>
      </c>
      <c r="DN460" s="31">
        <v>2</v>
      </c>
      <c r="DO460" s="31">
        <v>3</v>
      </c>
      <c r="DP460" s="31">
        <v>3</v>
      </c>
      <c r="DQ460" s="31">
        <v>4</v>
      </c>
      <c r="DR460" s="31">
        <v>32</v>
      </c>
      <c r="DS460" s="31">
        <v>0.63082901554404103</v>
      </c>
      <c r="EB460" s="31">
        <v>0.66</v>
      </c>
      <c r="EC460" s="31">
        <v>0.6</v>
      </c>
      <c r="ED460" s="31">
        <v>1.3</v>
      </c>
      <c r="EE460" s="31" t="s">
        <v>2123</v>
      </c>
      <c r="EV460" s="31">
        <v>2</v>
      </c>
      <c r="EW460" s="31">
        <v>2</v>
      </c>
      <c r="EX460" s="31">
        <v>2</v>
      </c>
      <c r="EZ460" s="31">
        <v>1</v>
      </c>
      <c r="FK460" s="31">
        <v>2</v>
      </c>
      <c r="FL460" s="31">
        <v>2</v>
      </c>
      <c r="FM460" s="31">
        <v>2</v>
      </c>
      <c r="FN460" s="31">
        <v>2</v>
      </c>
      <c r="FO460" s="31">
        <v>2</v>
      </c>
      <c r="FP460" s="31">
        <v>2</v>
      </c>
      <c r="FQ460" s="31">
        <v>2</v>
      </c>
      <c r="FR460" s="31">
        <v>2</v>
      </c>
      <c r="FS460" s="31">
        <v>4</v>
      </c>
      <c r="FT460" s="31">
        <v>2</v>
      </c>
      <c r="FU460" s="31">
        <v>2</v>
      </c>
      <c r="FV460" s="31">
        <v>2</v>
      </c>
      <c r="FW460" s="31">
        <v>1</v>
      </c>
      <c r="FX460" s="31">
        <v>1</v>
      </c>
      <c r="FY460" s="31">
        <v>2</v>
      </c>
      <c r="GA460" s="31">
        <v>2</v>
      </c>
      <c r="GB460" s="31">
        <v>2</v>
      </c>
      <c r="GC460" s="31">
        <v>2</v>
      </c>
      <c r="GD460" s="31">
        <v>1972</v>
      </c>
      <c r="GE460" s="31">
        <v>1</v>
      </c>
      <c r="GF460" s="31">
        <v>2013</v>
      </c>
      <c r="GG460" s="31">
        <v>1.5</v>
      </c>
      <c r="GH460" s="31">
        <v>2</v>
      </c>
      <c r="GJ460" s="31">
        <v>2</v>
      </c>
      <c r="GL460" s="31">
        <v>1</v>
      </c>
      <c r="GM460" s="31">
        <v>41334</v>
      </c>
      <c r="GO460" s="31">
        <v>2</v>
      </c>
      <c r="GQ460" s="31">
        <v>2</v>
      </c>
      <c r="GS460" s="31">
        <v>2</v>
      </c>
      <c r="GU460" s="31">
        <v>2</v>
      </c>
      <c r="GW460" s="31">
        <v>2</v>
      </c>
      <c r="HM460" s="31">
        <v>2</v>
      </c>
      <c r="HP460" s="31">
        <v>2</v>
      </c>
      <c r="HQ460" s="31">
        <v>2</v>
      </c>
      <c r="HR460" s="31">
        <v>2</v>
      </c>
      <c r="HS460" s="31">
        <v>2</v>
      </c>
      <c r="HT460" s="31">
        <v>2</v>
      </c>
      <c r="HU460" s="31">
        <v>2</v>
      </c>
      <c r="HV460" s="31">
        <v>2</v>
      </c>
      <c r="HZ460" s="31">
        <v>2</v>
      </c>
      <c r="IA460" s="31">
        <v>2</v>
      </c>
      <c r="IB460" s="31">
        <v>2</v>
      </c>
      <c r="IC460" s="31">
        <v>2</v>
      </c>
      <c r="ID460" s="31">
        <v>2</v>
      </c>
      <c r="IE460" s="31">
        <v>2</v>
      </c>
      <c r="IF460" s="31">
        <v>2</v>
      </c>
      <c r="IJ460" s="31">
        <v>2</v>
      </c>
      <c r="IK460" s="31">
        <v>2</v>
      </c>
      <c r="IL460" s="31">
        <v>1</v>
      </c>
      <c r="IM460" s="31">
        <v>2</v>
      </c>
      <c r="IN460" s="31">
        <v>2</v>
      </c>
      <c r="IO460" s="31">
        <v>2</v>
      </c>
      <c r="IP460" s="31">
        <v>2</v>
      </c>
      <c r="IT460" s="31">
        <v>2</v>
      </c>
      <c r="IU460" s="31">
        <v>2</v>
      </c>
      <c r="IV460" s="31">
        <v>2</v>
      </c>
      <c r="IW460" s="31">
        <v>2</v>
      </c>
      <c r="IX460" s="31">
        <v>2</v>
      </c>
      <c r="IY460" s="31">
        <v>2</v>
      </c>
      <c r="IZ460" s="31">
        <v>2</v>
      </c>
      <c r="JD460" s="31">
        <v>2</v>
      </c>
      <c r="JE460" s="31">
        <v>2</v>
      </c>
      <c r="JF460" s="31">
        <v>2</v>
      </c>
      <c r="JG460" s="31">
        <v>2</v>
      </c>
      <c r="JH460" s="31">
        <v>2</v>
      </c>
      <c r="JI460" s="31">
        <v>2</v>
      </c>
      <c r="JJ460" s="31">
        <v>2</v>
      </c>
      <c r="JZ460" s="31">
        <v>2</v>
      </c>
      <c r="KA460" s="31" t="s">
        <v>2222</v>
      </c>
      <c r="KB460" s="31">
        <v>69</v>
      </c>
      <c r="KC460" s="31">
        <v>2</v>
      </c>
      <c r="KD460" s="31" t="s">
        <v>1642</v>
      </c>
      <c r="KE460" s="31">
        <v>69</v>
      </c>
      <c r="LA460" s="31" t="s">
        <v>373</v>
      </c>
      <c r="LB460" s="31" t="s">
        <v>1729</v>
      </c>
      <c r="LC460" s="31">
        <v>2</v>
      </c>
      <c r="LE460" s="31" t="s">
        <v>370</v>
      </c>
      <c r="LF460" s="31">
        <v>2</v>
      </c>
      <c r="LG460" s="31">
        <v>2</v>
      </c>
      <c r="LH460" s="31">
        <v>2</v>
      </c>
      <c r="LI460" s="31">
        <v>2</v>
      </c>
      <c r="LK460" s="31">
        <v>2</v>
      </c>
      <c r="LM460" s="31">
        <v>2</v>
      </c>
      <c r="LO460" s="31">
        <v>2</v>
      </c>
      <c r="LQ460" s="31">
        <v>2</v>
      </c>
      <c r="LS460" s="31">
        <v>2</v>
      </c>
      <c r="LU460" s="31">
        <v>2</v>
      </c>
      <c r="LW460" s="31">
        <v>2</v>
      </c>
      <c r="LY460" s="31">
        <v>2</v>
      </c>
      <c r="MA460" s="31">
        <v>2</v>
      </c>
      <c r="MC460" s="31">
        <v>2</v>
      </c>
      <c r="ME460" s="31">
        <v>2</v>
      </c>
      <c r="MG460" s="31">
        <v>2</v>
      </c>
      <c r="MI460" s="31">
        <v>2</v>
      </c>
      <c r="MK460" s="31">
        <v>2</v>
      </c>
      <c r="MM460" s="31">
        <v>2</v>
      </c>
      <c r="MO460" s="31">
        <v>2</v>
      </c>
      <c r="MQ460" s="31">
        <v>2</v>
      </c>
      <c r="MS460" s="31">
        <v>2</v>
      </c>
      <c r="MU460" s="31">
        <v>2</v>
      </c>
      <c r="MW460" s="31">
        <v>2</v>
      </c>
      <c r="MY460" s="31" t="s">
        <v>355</v>
      </c>
      <c r="NC460" s="31">
        <v>2</v>
      </c>
      <c r="NE460" s="31">
        <v>2</v>
      </c>
      <c r="NG460" s="31">
        <v>2</v>
      </c>
      <c r="NI460" s="31">
        <v>2</v>
      </c>
      <c r="NK460" s="31">
        <v>2</v>
      </c>
      <c r="NM460" s="31">
        <v>2</v>
      </c>
      <c r="NO460" s="31">
        <v>2</v>
      </c>
      <c r="NQ460" s="31">
        <v>2</v>
      </c>
      <c r="NS460" s="31">
        <v>2</v>
      </c>
      <c r="NU460" s="31">
        <v>2</v>
      </c>
      <c r="NW460" s="31">
        <v>2</v>
      </c>
      <c r="NY460" s="31">
        <v>2</v>
      </c>
      <c r="OA460" s="31">
        <v>2</v>
      </c>
      <c r="OC460" s="31">
        <v>2</v>
      </c>
      <c r="OE460" s="31">
        <v>2</v>
      </c>
      <c r="OG460" s="31">
        <v>2</v>
      </c>
      <c r="OI460" s="31">
        <v>2</v>
      </c>
      <c r="OK460" s="31">
        <v>2</v>
      </c>
      <c r="OM460" s="31">
        <v>2</v>
      </c>
      <c r="OO460" s="31">
        <v>2</v>
      </c>
      <c r="OQ460" s="31" t="s">
        <v>355</v>
      </c>
      <c r="OS460" s="31">
        <v>2</v>
      </c>
      <c r="OU460" s="31">
        <v>2</v>
      </c>
      <c r="OW460" s="31">
        <v>2</v>
      </c>
      <c r="OY460" s="31">
        <v>2</v>
      </c>
      <c r="PA460" s="31">
        <v>2</v>
      </c>
      <c r="PC460" s="31">
        <v>2</v>
      </c>
      <c r="PE460" s="31">
        <v>2</v>
      </c>
      <c r="PG460" s="31">
        <v>2</v>
      </c>
      <c r="PI460" s="31">
        <v>2</v>
      </c>
      <c r="PK460" s="31">
        <v>2</v>
      </c>
      <c r="PM460" s="31">
        <v>2</v>
      </c>
      <c r="PO460" s="31">
        <v>2</v>
      </c>
      <c r="PQ460" s="31">
        <v>2</v>
      </c>
      <c r="PS460" s="31">
        <v>2</v>
      </c>
      <c r="PU460" s="31">
        <v>2</v>
      </c>
      <c r="PW460" s="31">
        <v>2</v>
      </c>
      <c r="PY460" s="31">
        <v>2</v>
      </c>
      <c r="QA460" s="31">
        <v>2</v>
      </c>
      <c r="QC460" s="31">
        <v>2</v>
      </c>
      <c r="QE460" s="31">
        <v>2</v>
      </c>
      <c r="QG460" s="31">
        <v>2</v>
      </c>
      <c r="QI460" s="31" t="s">
        <v>355</v>
      </c>
      <c r="QK460" s="31">
        <v>1</v>
      </c>
      <c r="QL460" s="31">
        <v>2</v>
      </c>
      <c r="QM460" s="31">
        <v>2</v>
      </c>
      <c r="QN460" s="31">
        <v>2</v>
      </c>
      <c r="QO460" s="31">
        <v>2</v>
      </c>
      <c r="QP460" s="31">
        <v>2</v>
      </c>
      <c r="QQ460" s="31">
        <v>2</v>
      </c>
      <c r="QR460" s="31">
        <v>2</v>
      </c>
      <c r="QS460" s="31">
        <v>2</v>
      </c>
      <c r="QT460" s="31">
        <v>2</v>
      </c>
      <c r="QU460" s="31">
        <v>2</v>
      </c>
      <c r="QV460" s="31">
        <v>2</v>
      </c>
      <c r="QW460" s="31">
        <v>2</v>
      </c>
      <c r="QX460" s="31">
        <v>2</v>
      </c>
      <c r="QY460" s="31">
        <v>2</v>
      </c>
      <c r="QZ460" s="31">
        <v>2</v>
      </c>
      <c r="RA460" s="31">
        <v>2</v>
      </c>
      <c r="RB460" s="31">
        <v>2</v>
      </c>
      <c r="RC460" s="31">
        <v>2</v>
      </c>
      <c r="RD460" s="31">
        <v>2</v>
      </c>
      <c r="RE460" s="31">
        <v>2</v>
      </c>
      <c r="RF460" s="31">
        <v>2</v>
      </c>
      <c r="RG460" s="31">
        <v>2</v>
      </c>
      <c r="RH460" s="31">
        <v>2</v>
      </c>
      <c r="RI460" s="31">
        <v>2</v>
      </c>
      <c r="RJ460" s="31">
        <v>1</v>
      </c>
      <c r="RK460" s="31">
        <v>2</v>
      </c>
      <c r="RL460" s="31">
        <v>2</v>
      </c>
      <c r="RM460" s="31">
        <v>2</v>
      </c>
      <c r="RN460" s="31">
        <v>2</v>
      </c>
      <c r="RO460" s="31">
        <v>2</v>
      </c>
      <c r="RP460" s="31">
        <v>2</v>
      </c>
      <c r="RQ460" s="31">
        <v>2</v>
      </c>
      <c r="RR460" s="31">
        <v>2</v>
      </c>
      <c r="RS460" s="31">
        <v>2</v>
      </c>
      <c r="RT460" s="31" t="s">
        <v>1556</v>
      </c>
      <c r="RU460" s="31" t="s">
        <v>1556</v>
      </c>
      <c r="RX460" s="31">
        <v>1</v>
      </c>
      <c r="RY460" s="31">
        <v>1</v>
      </c>
      <c r="RZ460" s="31">
        <v>1</v>
      </c>
      <c r="SA460" s="31">
        <v>2</v>
      </c>
      <c r="SB460" s="31">
        <v>2</v>
      </c>
      <c r="SC460" s="31">
        <v>2</v>
      </c>
      <c r="SD460" s="31">
        <v>1</v>
      </c>
      <c r="SE460" s="31">
        <v>1</v>
      </c>
      <c r="SF460" s="31">
        <v>1</v>
      </c>
      <c r="SG460" s="31">
        <v>2</v>
      </c>
      <c r="SH460" s="31">
        <v>2</v>
      </c>
      <c r="SI460" s="31">
        <v>2</v>
      </c>
      <c r="SJ460" s="31">
        <v>2</v>
      </c>
      <c r="SK460" s="31">
        <v>2</v>
      </c>
      <c r="SL460" s="31">
        <v>2</v>
      </c>
      <c r="SM460" s="31" t="s">
        <v>3272</v>
      </c>
      <c r="SO460" s="31">
        <v>2</v>
      </c>
      <c r="SP460" s="31">
        <v>2</v>
      </c>
      <c r="SQ460" s="31">
        <v>2</v>
      </c>
      <c r="SR460" s="31">
        <v>2</v>
      </c>
      <c r="SS460" s="31">
        <v>2</v>
      </c>
      <c r="ST460" s="31">
        <v>2</v>
      </c>
      <c r="SU460" s="31">
        <v>2</v>
      </c>
      <c r="SV460" s="31">
        <v>2</v>
      </c>
      <c r="SW460" s="31" t="s">
        <v>2290</v>
      </c>
      <c r="SX460" s="31">
        <v>1</v>
      </c>
      <c r="SZ460" s="31">
        <v>2</v>
      </c>
      <c r="TA460" s="31">
        <v>2</v>
      </c>
      <c r="TB460" s="31">
        <v>2</v>
      </c>
      <c r="TC460" s="31">
        <v>2</v>
      </c>
      <c r="TD460" s="31">
        <v>2</v>
      </c>
      <c r="TE460" s="31">
        <v>2</v>
      </c>
      <c r="TF460" s="31">
        <v>2</v>
      </c>
      <c r="TG460" s="31">
        <v>2</v>
      </c>
      <c r="TH460" s="31" t="s">
        <v>1430</v>
      </c>
      <c r="TJ460" s="31" t="s">
        <v>3282</v>
      </c>
      <c r="TK460" s="31" t="s">
        <v>3210</v>
      </c>
      <c r="TL460" s="31" t="s">
        <v>3283</v>
      </c>
      <c r="TM460" s="31" t="s">
        <v>3145</v>
      </c>
      <c r="TN460" s="31" t="s">
        <v>2917</v>
      </c>
      <c r="TQ460" s="31">
        <v>9</v>
      </c>
      <c r="TS460" s="31">
        <v>2</v>
      </c>
      <c r="TT460" s="31">
        <v>2</v>
      </c>
      <c r="TU460" s="31">
        <v>2</v>
      </c>
      <c r="TV460" s="31">
        <v>1</v>
      </c>
      <c r="TW460" s="31">
        <v>2</v>
      </c>
      <c r="TX460" s="31">
        <v>2</v>
      </c>
      <c r="TY460" s="31">
        <v>2</v>
      </c>
      <c r="TZ460" s="31">
        <v>1</v>
      </c>
      <c r="UA460" s="31">
        <v>1</v>
      </c>
    </row>
    <row r="461" spans="1:547" s="31" customFormat="1" ht="13.5" customHeight="1">
      <c r="A461" s="31">
        <f t="shared" si="7"/>
        <v>459</v>
      </c>
      <c r="B461" s="31">
        <v>460</v>
      </c>
      <c r="C461" s="31">
        <v>56</v>
      </c>
      <c r="D461" s="31" t="s">
        <v>3124</v>
      </c>
      <c r="E461" s="31" t="s">
        <v>3284</v>
      </c>
      <c r="F461" s="31">
        <v>1</v>
      </c>
      <c r="G461" s="31" t="s">
        <v>3285</v>
      </c>
      <c r="H461" s="31">
        <v>42507</v>
      </c>
      <c r="I461" s="31">
        <v>15658</v>
      </c>
      <c r="J461" s="31">
        <v>2</v>
      </c>
      <c r="K461" s="31">
        <v>1</v>
      </c>
      <c r="L461" s="31">
        <v>1</v>
      </c>
      <c r="M461" s="31">
        <v>1</v>
      </c>
      <c r="N461" s="31">
        <v>1</v>
      </c>
      <c r="O461" s="31">
        <v>1</v>
      </c>
      <c r="P461" s="31">
        <v>1</v>
      </c>
      <c r="Q461" s="31">
        <v>1</v>
      </c>
      <c r="R461" s="31">
        <v>42217</v>
      </c>
      <c r="S461" s="31">
        <v>42370</v>
      </c>
      <c r="T461" s="31">
        <v>42370</v>
      </c>
      <c r="W461" s="31">
        <v>1</v>
      </c>
      <c r="X461" s="31">
        <v>2</v>
      </c>
      <c r="Y461" s="31">
        <v>2</v>
      </c>
      <c r="Z461" s="31">
        <v>2</v>
      </c>
      <c r="AA461" s="31">
        <v>2</v>
      </c>
      <c r="AB461" s="31">
        <v>2</v>
      </c>
      <c r="AC461" s="31">
        <v>2</v>
      </c>
      <c r="AD461" s="31">
        <v>2</v>
      </c>
      <c r="AE461" s="31">
        <v>3</v>
      </c>
      <c r="AF461" s="31">
        <v>3</v>
      </c>
      <c r="AG461" s="31">
        <v>1</v>
      </c>
      <c r="AH461" s="31">
        <v>2</v>
      </c>
      <c r="AI461" s="31">
        <v>6</v>
      </c>
      <c r="AJ461" s="31">
        <v>2</v>
      </c>
      <c r="AK461" s="31">
        <v>4</v>
      </c>
      <c r="AL461" s="31">
        <v>2</v>
      </c>
      <c r="AM461" s="31">
        <v>1</v>
      </c>
      <c r="AN461" s="31">
        <v>2</v>
      </c>
      <c r="AO461" s="31">
        <v>2</v>
      </c>
      <c r="AP461" s="31">
        <v>2</v>
      </c>
      <c r="AQ461" s="31">
        <v>2</v>
      </c>
      <c r="AR461" s="31">
        <v>1</v>
      </c>
      <c r="AS461" s="31">
        <v>2</v>
      </c>
      <c r="AT461" s="31">
        <v>2</v>
      </c>
      <c r="AU461" s="31">
        <v>2</v>
      </c>
      <c r="AV461" s="31">
        <v>1</v>
      </c>
      <c r="AW461" s="31">
        <v>2</v>
      </c>
      <c r="AX461" s="31">
        <v>2</v>
      </c>
      <c r="AY461" s="31">
        <v>2</v>
      </c>
      <c r="AZ461" s="31">
        <v>1</v>
      </c>
      <c r="BA461" s="31">
        <v>1</v>
      </c>
      <c r="BB461" s="31">
        <v>2</v>
      </c>
      <c r="BC461" s="31">
        <v>1</v>
      </c>
      <c r="BD461" s="31">
        <v>2</v>
      </c>
      <c r="BE461" s="31">
        <v>2</v>
      </c>
      <c r="BF461" s="31">
        <v>2</v>
      </c>
      <c r="BG461" s="31">
        <v>1</v>
      </c>
      <c r="BH461" s="31">
        <v>1</v>
      </c>
      <c r="BI461" s="31">
        <v>2</v>
      </c>
      <c r="BJ461" s="31">
        <v>1</v>
      </c>
      <c r="BK461" s="31">
        <v>1</v>
      </c>
      <c r="BL461" s="31">
        <v>2</v>
      </c>
      <c r="BM461" s="31">
        <v>2</v>
      </c>
      <c r="BN461" s="31">
        <v>2</v>
      </c>
      <c r="BO461" s="31">
        <v>2</v>
      </c>
      <c r="BP461" s="31">
        <v>2</v>
      </c>
      <c r="BQ461" s="31">
        <v>4</v>
      </c>
      <c r="BT461" s="31">
        <v>2</v>
      </c>
      <c r="BU461" s="31">
        <v>2</v>
      </c>
      <c r="BV461" s="31">
        <v>2</v>
      </c>
      <c r="BW461" s="31">
        <v>2</v>
      </c>
      <c r="BX461" s="31">
        <v>2</v>
      </c>
      <c r="BY461" s="31">
        <v>1</v>
      </c>
      <c r="BZ461" s="31">
        <v>2</v>
      </c>
      <c r="CA461" s="31">
        <v>2</v>
      </c>
      <c r="CB461" s="31">
        <v>2</v>
      </c>
      <c r="CC461" s="31">
        <v>2</v>
      </c>
      <c r="CD461" s="31">
        <v>1</v>
      </c>
      <c r="CH461" s="31">
        <v>1</v>
      </c>
      <c r="CI461" s="31">
        <v>6</v>
      </c>
      <c r="CJ461" s="31">
        <v>10</v>
      </c>
      <c r="CK461" s="31">
        <v>1</v>
      </c>
      <c r="CM461" s="31">
        <v>18</v>
      </c>
      <c r="CN461" s="31">
        <v>23</v>
      </c>
      <c r="CO461" s="31">
        <v>5</v>
      </c>
      <c r="CP461" s="31">
        <v>11</v>
      </c>
      <c r="CQ461" s="31">
        <v>1</v>
      </c>
      <c r="CR461" s="31">
        <v>30</v>
      </c>
      <c r="DA461" s="31">
        <v>4</v>
      </c>
      <c r="DB461" s="31">
        <v>2</v>
      </c>
      <c r="DC461" s="31">
        <v>1</v>
      </c>
      <c r="DD461" s="31">
        <v>1</v>
      </c>
      <c r="DE461" s="31">
        <v>1</v>
      </c>
      <c r="DF461" s="31">
        <v>3</v>
      </c>
      <c r="DG461" s="31">
        <v>4</v>
      </c>
      <c r="DH461" s="31">
        <v>3</v>
      </c>
      <c r="DI461" s="31">
        <v>3</v>
      </c>
      <c r="DJ461" s="31">
        <v>3</v>
      </c>
      <c r="DK461" s="31">
        <v>1</v>
      </c>
      <c r="DL461" s="31">
        <v>2</v>
      </c>
      <c r="DM461" s="31">
        <v>2</v>
      </c>
      <c r="DN461" s="31">
        <v>2</v>
      </c>
      <c r="DO461" s="31">
        <v>3</v>
      </c>
      <c r="DP461" s="31">
        <v>2</v>
      </c>
      <c r="DQ461" s="31">
        <v>4</v>
      </c>
      <c r="DR461" s="31">
        <v>32</v>
      </c>
      <c r="DS461" s="31">
        <v>1.6793103448275799</v>
      </c>
      <c r="EF461" s="31">
        <v>204.8</v>
      </c>
      <c r="EJ461" s="31">
        <v>74.5</v>
      </c>
      <c r="EN461" s="31">
        <v>116.8</v>
      </c>
      <c r="ER461" s="31">
        <v>67.8</v>
      </c>
      <c r="EW461" s="31">
        <v>2</v>
      </c>
      <c r="EX461" s="31">
        <v>2</v>
      </c>
      <c r="EY461" s="31">
        <v>1</v>
      </c>
      <c r="EZ461" s="31">
        <v>1</v>
      </c>
      <c r="FA461" s="31">
        <v>1</v>
      </c>
      <c r="FK461" s="31">
        <v>1</v>
      </c>
      <c r="FL461" s="31">
        <v>2</v>
      </c>
      <c r="FM461" s="31">
        <v>1</v>
      </c>
      <c r="FN461" s="31">
        <v>2</v>
      </c>
      <c r="FO461" s="31">
        <v>2</v>
      </c>
      <c r="FP461" s="31">
        <v>2</v>
      </c>
      <c r="FQ461" s="31">
        <v>2</v>
      </c>
      <c r="FR461" s="31">
        <v>2</v>
      </c>
      <c r="FS461" s="31">
        <v>4</v>
      </c>
      <c r="FT461" s="31">
        <v>2</v>
      </c>
      <c r="FU461" s="31">
        <v>2</v>
      </c>
      <c r="FV461" s="31">
        <v>2</v>
      </c>
      <c r="FW461" s="31">
        <v>1</v>
      </c>
      <c r="FX461" s="31">
        <v>1</v>
      </c>
      <c r="FY461" s="31">
        <v>2</v>
      </c>
      <c r="GA461" s="31">
        <v>2</v>
      </c>
      <c r="GB461" s="31">
        <v>2</v>
      </c>
      <c r="GC461" s="31">
        <v>2</v>
      </c>
      <c r="GE461" s="31">
        <v>2</v>
      </c>
      <c r="GH461" s="31">
        <v>2</v>
      </c>
      <c r="GJ461" s="31">
        <v>2</v>
      </c>
      <c r="GL461" s="31">
        <v>2</v>
      </c>
      <c r="GO461" s="31">
        <v>2</v>
      </c>
      <c r="GQ461" s="31">
        <v>2</v>
      </c>
      <c r="GS461" s="31">
        <v>2</v>
      </c>
      <c r="GU461" s="31">
        <v>2</v>
      </c>
      <c r="GW461" s="31">
        <v>2</v>
      </c>
      <c r="HM461" s="31">
        <v>2</v>
      </c>
      <c r="HP461" s="31">
        <v>2</v>
      </c>
      <c r="HQ461" s="31">
        <v>2</v>
      </c>
      <c r="HR461" s="31">
        <v>2</v>
      </c>
      <c r="HS461" s="31">
        <v>2</v>
      </c>
      <c r="HT461" s="31">
        <v>2</v>
      </c>
      <c r="HU461" s="31">
        <v>2</v>
      </c>
      <c r="HV461" s="31">
        <v>2</v>
      </c>
      <c r="HZ461" s="31">
        <v>2</v>
      </c>
      <c r="IA461" s="31">
        <v>2</v>
      </c>
      <c r="IB461" s="31">
        <v>2</v>
      </c>
      <c r="IC461" s="31">
        <v>2</v>
      </c>
      <c r="ID461" s="31">
        <v>2</v>
      </c>
      <c r="IE461" s="31">
        <v>2</v>
      </c>
      <c r="IF461" s="31">
        <v>2</v>
      </c>
      <c r="IJ461" s="31">
        <v>2</v>
      </c>
      <c r="IK461" s="31">
        <v>2</v>
      </c>
      <c r="IL461" s="31">
        <v>2</v>
      </c>
      <c r="IM461" s="31">
        <v>2</v>
      </c>
      <c r="IN461" s="31">
        <v>2</v>
      </c>
      <c r="IO461" s="31">
        <v>2</v>
      </c>
      <c r="IP461" s="31">
        <v>2</v>
      </c>
      <c r="IT461" s="31">
        <v>2</v>
      </c>
      <c r="IU461" s="31">
        <v>2</v>
      </c>
      <c r="IV461" s="31">
        <v>2</v>
      </c>
      <c r="IW461" s="31">
        <v>2</v>
      </c>
      <c r="IX461" s="31">
        <v>2</v>
      </c>
      <c r="IY461" s="31">
        <v>2</v>
      </c>
      <c r="IZ461" s="31">
        <v>2</v>
      </c>
      <c r="JD461" s="31">
        <v>2</v>
      </c>
      <c r="JE461" s="31">
        <v>2</v>
      </c>
      <c r="JF461" s="31">
        <v>2</v>
      </c>
      <c r="JG461" s="31">
        <v>2</v>
      </c>
      <c r="JH461" s="31">
        <v>2</v>
      </c>
      <c r="JI461" s="31">
        <v>2</v>
      </c>
      <c r="JJ461" s="31">
        <v>2</v>
      </c>
      <c r="JN461" s="31" t="s">
        <v>3286</v>
      </c>
      <c r="JQ461" s="31" t="s">
        <v>380</v>
      </c>
      <c r="JZ461" s="31">
        <v>2</v>
      </c>
      <c r="KA461" s="31" t="s">
        <v>1733</v>
      </c>
      <c r="KB461" s="31">
        <v>75</v>
      </c>
      <c r="KC461" s="31">
        <v>2</v>
      </c>
      <c r="KD461" s="31" t="s">
        <v>3287</v>
      </c>
      <c r="KE461" s="31">
        <v>63</v>
      </c>
      <c r="LA461" s="31" t="s">
        <v>378</v>
      </c>
      <c r="LB461" s="31" t="s">
        <v>1601</v>
      </c>
      <c r="LC461" s="31">
        <v>2</v>
      </c>
      <c r="LE461" s="31" t="s">
        <v>1657</v>
      </c>
      <c r="LF461" s="31">
        <v>2</v>
      </c>
      <c r="LG461" s="31">
        <v>2</v>
      </c>
      <c r="LH461" s="31">
        <v>2</v>
      </c>
      <c r="LI461" s="31">
        <v>2</v>
      </c>
      <c r="LK461" s="31">
        <v>2</v>
      </c>
      <c r="LM461" s="31">
        <v>2</v>
      </c>
      <c r="LO461" s="31">
        <v>2</v>
      </c>
      <c r="LQ461" s="31">
        <v>2</v>
      </c>
      <c r="LS461" s="31">
        <v>2</v>
      </c>
      <c r="LU461" s="31">
        <v>2</v>
      </c>
      <c r="LW461" s="31">
        <v>2</v>
      </c>
      <c r="LY461" s="31">
        <v>2</v>
      </c>
      <c r="MA461" s="31">
        <v>2</v>
      </c>
      <c r="MC461" s="31">
        <v>2</v>
      </c>
      <c r="ME461" s="31">
        <v>2</v>
      </c>
      <c r="MG461" s="31">
        <v>2</v>
      </c>
      <c r="MI461" s="31">
        <v>2</v>
      </c>
      <c r="MK461" s="31">
        <v>2</v>
      </c>
      <c r="MM461" s="31">
        <v>2</v>
      </c>
      <c r="MO461" s="31">
        <v>2</v>
      </c>
      <c r="MQ461" s="31">
        <v>2</v>
      </c>
      <c r="MS461" s="31">
        <v>2</v>
      </c>
      <c r="MU461" s="31">
        <v>2</v>
      </c>
      <c r="MW461" s="31">
        <v>2</v>
      </c>
      <c r="MY461" s="31" t="s">
        <v>355</v>
      </c>
      <c r="NC461" s="31">
        <v>2</v>
      </c>
      <c r="NE461" s="31">
        <v>2</v>
      </c>
      <c r="NG461" s="31">
        <v>2</v>
      </c>
      <c r="NI461" s="31">
        <v>2</v>
      </c>
      <c r="NK461" s="31">
        <v>2</v>
      </c>
      <c r="NM461" s="31">
        <v>2</v>
      </c>
      <c r="NO461" s="31">
        <v>2</v>
      </c>
      <c r="NQ461" s="31">
        <v>2</v>
      </c>
      <c r="NS461" s="31">
        <v>2</v>
      </c>
      <c r="NU461" s="31">
        <v>2</v>
      </c>
      <c r="NW461" s="31">
        <v>2</v>
      </c>
      <c r="NY461" s="31">
        <v>2</v>
      </c>
      <c r="OA461" s="31">
        <v>2</v>
      </c>
      <c r="OC461" s="31">
        <v>2</v>
      </c>
      <c r="OE461" s="31">
        <v>2</v>
      </c>
      <c r="OG461" s="31">
        <v>2</v>
      </c>
      <c r="OI461" s="31">
        <v>2</v>
      </c>
      <c r="OK461" s="31">
        <v>2</v>
      </c>
      <c r="OM461" s="31">
        <v>2</v>
      </c>
      <c r="OO461" s="31">
        <v>2</v>
      </c>
      <c r="OQ461" s="31" t="s">
        <v>355</v>
      </c>
      <c r="OS461" s="31">
        <v>2</v>
      </c>
      <c r="OU461" s="31">
        <v>2</v>
      </c>
      <c r="OW461" s="31">
        <v>2</v>
      </c>
      <c r="OY461" s="31">
        <v>2</v>
      </c>
      <c r="PA461" s="31">
        <v>2</v>
      </c>
      <c r="PC461" s="31">
        <v>2</v>
      </c>
      <c r="PE461" s="31">
        <v>2</v>
      </c>
      <c r="PG461" s="31">
        <v>2</v>
      </c>
      <c r="PI461" s="31">
        <v>2</v>
      </c>
      <c r="PK461" s="31">
        <v>2</v>
      </c>
      <c r="PM461" s="31">
        <v>2</v>
      </c>
      <c r="PO461" s="31">
        <v>2</v>
      </c>
      <c r="PQ461" s="31">
        <v>2</v>
      </c>
      <c r="PS461" s="31">
        <v>2</v>
      </c>
      <c r="PU461" s="31">
        <v>2</v>
      </c>
      <c r="PW461" s="31">
        <v>2</v>
      </c>
      <c r="PY461" s="31">
        <v>2</v>
      </c>
      <c r="QA461" s="31">
        <v>2</v>
      </c>
      <c r="QC461" s="31">
        <v>2</v>
      </c>
      <c r="QE461" s="31">
        <v>2</v>
      </c>
      <c r="QG461" s="31">
        <v>2</v>
      </c>
      <c r="QI461" s="31" t="s">
        <v>355</v>
      </c>
      <c r="QK461" s="31">
        <v>1</v>
      </c>
      <c r="QL461" s="31">
        <v>2</v>
      </c>
      <c r="QM461" s="31">
        <v>2</v>
      </c>
      <c r="QN461" s="31">
        <v>2</v>
      </c>
      <c r="QO461" s="31">
        <v>2</v>
      </c>
      <c r="QP461" s="31">
        <v>2</v>
      </c>
      <c r="QQ461" s="31">
        <v>2</v>
      </c>
      <c r="QR461" s="31">
        <v>2</v>
      </c>
      <c r="QS461" s="31">
        <v>2</v>
      </c>
      <c r="QT461" s="31">
        <v>2</v>
      </c>
      <c r="QU461" s="31">
        <v>2</v>
      </c>
      <c r="QV461" s="31">
        <v>2</v>
      </c>
      <c r="QW461" s="31">
        <v>2</v>
      </c>
      <c r="QX461" s="31">
        <v>2</v>
      </c>
      <c r="QY461" s="31">
        <v>2</v>
      </c>
      <c r="QZ461" s="31">
        <v>2</v>
      </c>
      <c r="RA461" s="31">
        <v>2</v>
      </c>
      <c r="RB461" s="31">
        <v>2</v>
      </c>
      <c r="RC461" s="31">
        <v>2</v>
      </c>
      <c r="RD461" s="31">
        <v>2</v>
      </c>
      <c r="RE461" s="31">
        <v>2</v>
      </c>
      <c r="RF461" s="31">
        <v>2</v>
      </c>
      <c r="RG461" s="31">
        <v>2</v>
      </c>
      <c r="RH461" s="31">
        <v>1</v>
      </c>
      <c r="RI461" s="31">
        <v>1</v>
      </c>
      <c r="RJ461" s="31">
        <v>2</v>
      </c>
      <c r="RK461" s="31">
        <v>2</v>
      </c>
      <c r="RL461" s="31">
        <v>2</v>
      </c>
      <c r="RM461" s="31">
        <v>2</v>
      </c>
      <c r="RN461" s="31">
        <v>2</v>
      </c>
      <c r="RO461" s="31">
        <v>2</v>
      </c>
      <c r="RP461" s="31">
        <v>2</v>
      </c>
      <c r="RQ461" s="31">
        <v>2</v>
      </c>
      <c r="RR461" s="31">
        <v>2</v>
      </c>
      <c r="RS461" s="31">
        <v>2</v>
      </c>
      <c r="RT461" s="31" t="s">
        <v>1556</v>
      </c>
      <c r="RX461" s="31">
        <v>1</v>
      </c>
      <c r="RY461" s="31">
        <v>1</v>
      </c>
      <c r="RZ461" s="31">
        <v>1</v>
      </c>
      <c r="SA461" s="31">
        <v>1</v>
      </c>
      <c r="SB461" s="31">
        <v>2</v>
      </c>
      <c r="SC461" s="31">
        <v>2</v>
      </c>
      <c r="SD461" s="31">
        <v>1</v>
      </c>
      <c r="SE461" s="31">
        <v>1</v>
      </c>
      <c r="SF461" s="31">
        <v>1</v>
      </c>
      <c r="SG461" s="31">
        <v>1</v>
      </c>
      <c r="SH461" s="31">
        <v>2</v>
      </c>
      <c r="SI461" s="31">
        <v>2</v>
      </c>
      <c r="SJ461" s="31">
        <v>2</v>
      </c>
      <c r="SK461" s="31">
        <v>2</v>
      </c>
      <c r="SL461" s="31">
        <v>2</v>
      </c>
      <c r="SM461" s="31" t="s">
        <v>1430</v>
      </c>
      <c r="SO461" s="31">
        <v>1</v>
      </c>
      <c r="SP461" s="31">
        <v>2</v>
      </c>
      <c r="SQ461" s="31">
        <v>2</v>
      </c>
      <c r="SR461" s="31">
        <v>2</v>
      </c>
      <c r="SS461" s="31">
        <v>1</v>
      </c>
      <c r="ST461" s="31">
        <v>2</v>
      </c>
      <c r="SU461" s="31">
        <v>2</v>
      </c>
      <c r="SV461" s="31">
        <v>1</v>
      </c>
      <c r="SW461" s="31" t="s">
        <v>1430</v>
      </c>
      <c r="SX461" s="31">
        <v>0</v>
      </c>
      <c r="SZ461" s="31">
        <v>2</v>
      </c>
      <c r="TA461" s="31">
        <v>2</v>
      </c>
      <c r="TB461" s="31">
        <v>2</v>
      </c>
      <c r="TC461" s="31">
        <v>2</v>
      </c>
      <c r="TD461" s="31">
        <v>2</v>
      </c>
      <c r="TE461" s="31">
        <v>2</v>
      </c>
      <c r="TF461" s="31">
        <v>2</v>
      </c>
      <c r="TG461" s="31">
        <v>2</v>
      </c>
      <c r="TH461" s="31" t="s">
        <v>1430</v>
      </c>
      <c r="TJ461" s="31" t="s">
        <v>2917</v>
      </c>
      <c r="TK461" s="31" t="s">
        <v>2917</v>
      </c>
      <c r="TQ461" s="31">
        <v>0</v>
      </c>
      <c r="TS461" s="31">
        <v>1</v>
      </c>
      <c r="TT461" s="31">
        <v>2</v>
      </c>
      <c r="TU461" s="31">
        <v>2</v>
      </c>
      <c r="TV461" s="31">
        <v>2</v>
      </c>
      <c r="TW461" s="31">
        <v>1</v>
      </c>
      <c r="TX461" s="31">
        <v>2</v>
      </c>
      <c r="TY461" s="31">
        <v>2</v>
      </c>
      <c r="TZ461" s="31">
        <v>1</v>
      </c>
      <c r="UA461" s="31">
        <v>1</v>
      </c>
    </row>
    <row r="462" spans="1:547" s="31" customFormat="1" ht="13.5" customHeight="1">
      <c r="A462" s="31">
        <f t="shared" si="7"/>
        <v>460</v>
      </c>
      <c r="B462" s="31">
        <v>461</v>
      </c>
      <c r="C462" s="31">
        <v>57</v>
      </c>
      <c r="D462" s="31" t="s">
        <v>3124</v>
      </c>
      <c r="E462" s="31" t="s">
        <v>3288</v>
      </c>
      <c r="H462" s="31">
        <v>42509</v>
      </c>
      <c r="I462" s="31">
        <v>24043</v>
      </c>
      <c r="J462" s="31">
        <v>2</v>
      </c>
      <c r="K462" s="31">
        <v>1</v>
      </c>
      <c r="L462" s="31">
        <v>5</v>
      </c>
      <c r="M462" s="31">
        <v>1</v>
      </c>
      <c r="N462" s="31">
        <v>1</v>
      </c>
      <c r="O462" s="31">
        <v>1</v>
      </c>
      <c r="P462" s="31">
        <v>4</v>
      </c>
      <c r="Q462" s="31">
        <v>2</v>
      </c>
      <c r="R462" s="31">
        <v>41913</v>
      </c>
      <c r="S462" s="31">
        <v>42005</v>
      </c>
      <c r="T462" s="31">
        <v>42430</v>
      </c>
      <c r="W462" s="31">
        <v>1</v>
      </c>
      <c r="X462" s="31">
        <v>2</v>
      </c>
      <c r="Y462" s="31">
        <v>2</v>
      </c>
      <c r="Z462" s="31">
        <v>2</v>
      </c>
      <c r="AA462" s="31">
        <v>2</v>
      </c>
      <c r="AB462" s="31">
        <v>2</v>
      </c>
      <c r="AC462" s="31">
        <v>2</v>
      </c>
      <c r="AD462" s="31">
        <v>2</v>
      </c>
      <c r="AE462" s="31">
        <v>2</v>
      </c>
      <c r="AF462" s="31">
        <v>1</v>
      </c>
      <c r="AG462" s="31">
        <v>1</v>
      </c>
      <c r="AH462" s="31">
        <v>2</v>
      </c>
      <c r="AI462" s="31">
        <v>6</v>
      </c>
      <c r="AJ462" s="31">
        <v>2</v>
      </c>
      <c r="AK462" s="31">
        <v>4</v>
      </c>
      <c r="AL462" s="31">
        <v>2</v>
      </c>
      <c r="AM462" s="31">
        <v>2</v>
      </c>
      <c r="AN462" s="31">
        <v>2</v>
      </c>
      <c r="AO462" s="31">
        <v>2</v>
      </c>
      <c r="AP462" s="31">
        <v>2</v>
      </c>
      <c r="AQ462" s="31">
        <v>2</v>
      </c>
      <c r="AR462" s="31">
        <v>2</v>
      </c>
      <c r="AS462" s="31">
        <v>2</v>
      </c>
      <c r="AT462" s="31">
        <v>2</v>
      </c>
      <c r="AU462" s="31">
        <v>2</v>
      </c>
      <c r="AV462" s="31">
        <v>1</v>
      </c>
      <c r="AW462" s="31">
        <v>1</v>
      </c>
      <c r="AX462" s="31">
        <v>2</v>
      </c>
      <c r="AY462" s="31">
        <v>2</v>
      </c>
      <c r="AZ462" s="31">
        <v>1</v>
      </c>
      <c r="BA462" s="31">
        <v>2</v>
      </c>
      <c r="BB462" s="31">
        <v>2</v>
      </c>
      <c r="BC462" s="31">
        <v>1</v>
      </c>
      <c r="BD462" s="31">
        <v>1</v>
      </c>
      <c r="BE462" s="31">
        <v>1</v>
      </c>
      <c r="BF462" s="31">
        <v>2</v>
      </c>
      <c r="BG462" s="31">
        <v>1</v>
      </c>
      <c r="BH462" s="31">
        <v>2</v>
      </c>
      <c r="BI462" s="31">
        <v>2</v>
      </c>
      <c r="BJ462" s="31">
        <v>2</v>
      </c>
      <c r="BK462" s="31">
        <v>2</v>
      </c>
      <c r="BL462" s="31">
        <v>2</v>
      </c>
      <c r="BM462" s="31">
        <v>2</v>
      </c>
      <c r="BN462" s="31">
        <v>2</v>
      </c>
      <c r="BO462" s="31">
        <v>2</v>
      </c>
      <c r="BP462" s="31">
        <v>2</v>
      </c>
      <c r="BQ462" s="31">
        <v>4</v>
      </c>
      <c r="BT462" s="31">
        <v>2</v>
      </c>
      <c r="BU462" s="31">
        <v>2</v>
      </c>
      <c r="BV462" s="31">
        <v>2</v>
      </c>
      <c r="BW462" s="31">
        <v>2</v>
      </c>
      <c r="BX462" s="31">
        <v>2</v>
      </c>
      <c r="BY462" s="31">
        <v>1</v>
      </c>
      <c r="BZ462" s="31">
        <v>2</v>
      </c>
      <c r="CA462" s="31">
        <v>2</v>
      </c>
      <c r="CB462" s="31">
        <v>2</v>
      </c>
      <c r="CC462" s="31">
        <v>2</v>
      </c>
      <c r="CD462" s="31">
        <v>1</v>
      </c>
      <c r="CH462" s="31">
        <v>1</v>
      </c>
      <c r="CI462" s="31">
        <v>3</v>
      </c>
      <c r="CJ462" s="31">
        <v>10</v>
      </c>
      <c r="CK462" s="31">
        <v>1</v>
      </c>
      <c r="CM462" s="31">
        <v>11</v>
      </c>
      <c r="CN462" s="31">
        <v>5</v>
      </c>
      <c r="CO462" s="31">
        <v>24</v>
      </c>
      <c r="DA462" s="31">
        <v>2</v>
      </c>
      <c r="DB462" s="31">
        <v>4</v>
      </c>
      <c r="DC462" s="31">
        <v>12</v>
      </c>
      <c r="DF462" s="31">
        <v>4</v>
      </c>
      <c r="DG462" s="31">
        <v>4</v>
      </c>
      <c r="DH462" s="31">
        <v>4</v>
      </c>
      <c r="DI462" s="31">
        <v>2</v>
      </c>
      <c r="DJ462" s="31">
        <v>2</v>
      </c>
      <c r="DK462" s="31">
        <v>2</v>
      </c>
      <c r="DL462" s="31">
        <v>2</v>
      </c>
      <c r="DM462" s="31">
        <v>4</v>
      </c>
      <c r="DN462" s="31">
        <v>4</v>
      </c>
      <c r="DO462" s="31">
        <v>4</v>
      </c>
      <c r="DP462" s="31">
        <v>4</v>
      </c>
      <c r="DQ462" s="31">
        <v>4</v>
      </c>
      <c r="DR462" s="31">
        <v>40</v>
      </c>
      <c r="DS462" s="31">
        <v>0.408557046979865</v>
      </c>
      <c r="EZ462" s="31">
        <v>1</v>
      </c>
      <c r="FA462" s="31">
        <v>1</v>
      </c>
      <c r="FD462" s="31">
        <v>81</v>
      </c>
      <c r="FK462" s="31">
        <v>2</v>
      </c>
      <c r="FL462" s="31">
        <v>2</v>
      </c>
      <c r="FM462" s="31">
        <v>2</v>
      </c>
      <c r="FN462" s="31">
        <v>2</v>
      </c>
      <c r="FO462" s="31">
        <v>2</v>
      </c>
      <c r="FP462" s="31">
        <v>2</v>
      </c>
      <c r="FQ462" s="31">
        <v>2</v>
      </c>
      <c r="FR462" s="31">
        <v>2</v>
      </c>
      <c r="FS462" s="31">
        <v>4</v>
      </c>
      <c r="FT462" s="31">
        <v>2</v>
      </c>
      <c r="FU462" s="31">
        <v>2</v>
      </c>
      <c r="FV462" s="31">
        <v>2</v>
      </c>
      <c r="FW462" s="31">
        <v>1</v>
      </c>
      <c r="FX462" s="31">
        <v>1</v>
      </c>
      <c r="FY462" s="31">
        <v>2</v>
      </c>
      <c r="GA462" s="31">
        <v>2</v>
      </c>
      <c r="GB462" s="31">
        <v>2</v>
      </c>
      <c r="GC462" s="31">
        <v>2</v>
      </c>
      <c r="GD462" s="31">
        <v>1985</v>
      </c>
      <c r="GE462" s="31">
        <v>1</v>
      </c>
      <c r="GG462" s="31">
        <v>0.5</v>
      </c>
      <c r="GH462" s="31">
        <v>2</v>
      </c>
      <c r="GJ462" s="31">
        <v>2</v>
      </c>
      <c r="GL462" s="31">
        <v>1</v>
      </c>
      <c r="GM462" s="31">
        <v>42491</v>
      </c>
      <c r="GO462" s="31">
        <v>2</v>
      </c>
      <c r="GQ462" s="31">
        <v>2</v>
      </c>
      <c r="GS462" s="31">
        <v>2</v>
      </c>
      <c r="GU462" s="31">
        <v>2</v>
      </c>
      <c r="GW462" s="31">
        <v>2</v>
      </c>
      <c r="HM462" s="31">
        <v>2</v>
      </c>
      <c r="HP462" s="31">
        <v>2</v>
      </c>
      <c r="HQ462" s="31">
        <v>2</v>
      </c>
      <c r="HR462" s="31">
        <v>2</v>
      </c>
      <c r="HS462" s="31">
        <v>2</v>
      </c>
      <c r="HT462" s="31">
        <v>2</v>
      </c>
      <c r="HU462" s="31">
        <v>2</v>
      </c>
      <c r="HV462" s="31">
        <v>2</v>
      </c>
      <c r="HZ462" s="31">
        <v>2</v>
      </c>
      <c r="IA462" s="31">
        <v>2</v>
      </c>
      <c r="IB462" s="31">
        <v>2</v>
      </c>
      <c r="IC462" s="31">
        <v>2</v>
      </c>
      <c r="ID462" s="31">
        <v>2</v>
      </c>
      <c r="IE462" s="31">
        <v>2</v>
      </c>
      <c r="IF462" s="31">
        <v>2</v>
      </c>
      <c r="IJ462" s="31">
        <v>2</v>
      </c>
      <c r="IK462" s="31">
        <v>2</v>
      </c>
      <c r="IL462" s="31">
        <v>1</v>
      </c>
      <c r="IM462" s="31">
        <v>2</v>
      </c>
      <c r="IN462" s="31">
        <v>2</v>
      </c>
      <c r="IO462" s="31">
        <v>2</v>
      </c>
      <c r="IP462" s="31">
        <v>2</v>
      </c>
      <c r="IT462" s="31">
        <v>2</v>
      </c>
      <c r="IU462" s="31">
        <v>2</v>
      </c>
      <c r="IV462" s="31">
        <v>2</v>
      </c>
      <c r="IW462" s="31">
        <v>2</v>
      </c>
      <c r="IX462" s="31">
        <v>2</v>
      </c>
      <c r="IY462" s="31">
        <v>2</v>
      </c>
      <c r="IZ462" s="31">
        <v>2</v>
      </c>
      <c r="JD462" s="31">
        <v>2</v>
      </c>
      <c r="JE462" s="31">
        <v>2</v>
      </c>
      <c r="JF462" s="31">
        <v>2</v>
      </c>
      <c r="JG462" s="31">
        <v>2</v>
      </c>
      <c r="JH462" s="31">
        <v>2</v>
      </c>
      <c r="JI462" s="31">
        <v>2</v>
      </c>
      <c r="JJ462" s="31">
        <v>2</v>
      </c>
      <c r="JN462" s="31" t="s">
        <v>1652</v>
      </c>
      <c r="JQ462" s="31" t="s">
        <v>3289</v>
      </c>
      <c r="JZ462" s="31">
        <v>1</v>
      </c>
      <c r="KC462" s="31">
        <v>1</v>
      </c>
      <c r="LA462" s="31" t="s">
        <v>364</v>
      </c>
      <c r="LB462" s="31" t="s">
        <v>373</v>
      </c>
      <c r="LC462" s="31">
        <v>2</v>
      </c>
      <c r="LE462" s="31" t="s">
        <v>359</v>
      </c>
      <c r="LF462" s="31">
        <v>2</v>
      </c>
      <c r="LG462" s="31">
        <v>2</v>
      </c>
      <c r="LH462" s="31">
        <v>2</v>
      </c>
      <c r="LI462" s="31">
        <v>2</v>
      </c>
      <c r="LK462" s="31">
        <v>2</v>
      </c>
      <c r="LM462" s="31">
        <v>2</v>
      </c>
      <c r="LO462" s="31">
        <v>2</v>
      </c>
      <c r="LQ462" s="31">
        <v>2</v>
      </c>
      <c r="LS462" s="31">
        <v>2</v>
      </c>
      <c r="LU462" s="31">
        <v>2</v>
      </c>
      <c r="LW462" s="31">
        <v>2</v>
      </c>
      <c r="LY462" s="31">
        <v>2</v>
      </c>
      <c r="MA462" s="31">
        <v>2</v>
      </c>
      <c r="MC462" s="31">
        <v>2</v>
      </c>
      <c r="ME462" s="31">
        <v>2</v>
      </c>
      <c r="MG462" s="31">
        <v>2</v>
      </c>
      <c r="MI462" s="31">
        <v>2</v>
      </c>
      <c r="MK462" s="31">
        <v>2</v>
      </c>
      <c r="MM462" s="31">
        <v>2</v>
      </c>
      <c r="MO462" s="31">
        <v>2</v>
      </c>
      <c r="MQ462" s="31">
        <v>2</v>
      </c>
      <c r="MS462" s="31">
        <v>2</v>
      </c>
      <c r="MU462" s="31">
        <v>2</v>
      </c>
      <c r="MW462" s="31">
        <v>2</v>
      </c>
      <c r="MY462" s="31" t="s">
        <v>355</v>
      </c>
      <c r="NC462" s="31">
        <v>2</v>
      </c>
      <c r="NE462" s="31">
        <v>2</v>
      </c>
      <c r="NG462" s="31">
        <v>2</v>
      </c>
      <c r="NI462" s="31">
        <v>2</v>
      </c>
      <c r="NK462" s="31">
        <v>2</v>
      </c>
      <c r="NM462" s="31">
        <v>2</v>
      </c>
      <c r="NO462" s="31">
        <v>2</v>
      </c>
      <c r="NQ462" s="31">
        <v>2</v>
      </c>
      <c r="NS462" s="31">
        <v>2</v>
      </c>
      <c r="NU462" s="31">
        <v>2</v>
      </c>
      <c r="NW462" s="31">
        <v>2</v>
      </c>
      <c r="NY462" s="31">
        <v>2</v>
      </c>
      <c r="OA462" s="31">
        <v>2</v>
      </c>
      <c r="OC462" s="31">
        <v>2</v>
      </c>
      <c r="OE462" s="31">
        <v>2</v>
      </c>
      <c r="OG462" s="31">
        <v>2</v>
      </c>
      <c r="OI462" s="31">
        <v>2</v>
      </c>
      <c r="OK462" s="31">
        <v>2</v>
      </c>
      <c r="OM462" s="31">
        <v>2</v>
      </c>
      <c r="OO462" s="31">
        <v>2</v>
      </c>
      <c r="OQ462" s="31" t="s">
        <v>355</v>
      </c>
      <c r="OS462" s="31">
        <v>2</v>
      </c>
      <c r="OU462" s="31">
        <v>2</v>
      </c>
      <c r="OW462" s="31">
        <v>2</v>
      </c>
      <c r="OY462" s="31">
        <v>2</v>
      </c>
      <c r="PA462" s="31">
        <v>2</v>
      </c>
      <c r="PC462" s="31">
        <v>2</v>
      </c>
      <c r="PE462" s="31">
        <v>2</v>
      </c>
      <c r="PG462" s="31">
        <v>2</v>
      </c>
      <c r="PI462" s="31">
        <v>2</v>
      </c>
      <c r="PK462" s="31">
        <v>2</v>
      </c>
      <c r="PM462" s="31">
        <v>2</v>
      </c>
      <c r="PO462" s="31">
        <v>2</v>
      </c>
      <c r="PQ462" s="31">
        <v>2</v>
      </c>
      <c r="PS462" s="31">
        <v>2</v>
      </c>
      <c r="PU462" s="31">
        <v>2</v>
      </c>
      <c r="PW462" s="31">
        <v>2</v>
      </c>
      <c r="PY462" s="31">
        <v>2</v>
      </c>
      <c r="QA462" s="31">
        <v>2</v>
      </c>
      <c r="QC462" s="31">
        <v>2</v>
      </c>
      <c r="QE462" s="31">
        <v>2</v>
      </c>
      <c r="QG462" s="31">
        <v>2</v>
      </c>
      <c r="QI462" s="31" t="s">
        <v>355</v>
      </c>
      <c r="QK462" s="31">
        <v>1</v>
      </c>
      <c r="QL462" s="31">
        <v>2</v>
      </c>
      <c r="QM462" s="31">
        <v>2</v>
      </c>
      <c r="QN462" s="31">
        <v>2</v>
      </c>
      <c r="QO462" s="31">
        <v>2</v>
      </c>
      <c r="QP462" s="31">
        <v>2</v>
      </c>
      <c r="QQ462" s="31">
        <v>2</v>
      </c>
      <c r="QR462" s="31">
        <v>2</v>
      </c>
      <c r="QS462" s="31">
        <v>2</v>
      </c>
      <c r="QT462" s="31">
        <v>2</v>
      </c>
      <c r="QU462" s="31">
        <v>2</v>
      </c>
      <c r="QV462" s="31">
        <v>2</v>
      </c>
      <c r="QW462" s="31">
        <v>2</v>
      </c>
      <c r="QX462" s="31">
        <v>2</v>
      </c>
      <c r="QY462" s="31">
        <v>2</v>
      </c>
      <c r="QZ462" s="31">
        <v>2</v>
      </c>
      <c r="RA462" s="31">
        <v>2</v>
      </c>
      <c r="RB462" s="31">
        <v>2</v>
      </c>
      <c r="RC462" s="31">
        <v>2</v>
      </c>
      <c r="RD462" s="31">
        <v>2</v>
      </c>
      <c r="RE462" s="31">
        <v>2</v>
      </c>
      <c r="RF462" s="31">
        <v>2</v>
      </c>
      <c r="RG462" s="31">
        <v>2</v>
      </c>
      <c r="RH462" s="31">
        <v>2</v>
      </c>
      <c r="RI462" s="31">
        <v>2</v>
      </c>
      <c r="RJ462" s="31">
        <v>2</v>
      </c>
      <c r="RK462" s="31">
        <v>2</v>
      </c>
      <c r="RL462" s="31">
        <v>2</v>
      </c>
      <c r="RM462" s="31">
        <v>2</v>
      </c>
      <c r="RN462" s="31">
        <v>2</v>
      </c>
      <c r="RO462" s="31">
        <v>2</v>
      </c>
      <c r="RP462" s="31">
        <v>2</v>
      </c>
      <c r="RQ462" s="31">
        <v>2</v>
      </c>
      <c r="RR462" s="31">
        <v>2</v>
      </c>
      <c r="RS462" s="31">
        <v>2</v>
      </c>
      <c r="RT462" s="31" t="s">
        <v>3290</v>
      </c>
      <c r="RU462" s="31" t="s">
        <v>3290</v>
      </c>
      <c r="RX462" s="31">
        <v>5</v>
      </c>
      <c r="RY462" s="31">
        <v>2</v>
      </c>
      <c r="RZ462" s="31">
        <v>2</v>
      </c>
      <c r="SA462" s="31">
        <v>2</v>
      </c>
      <c r="SB462" s="31">
        <v>2</v>
      </c>
      <c r="SC462" s="31">
        <v>2</v>
      </c>
      <c r="SD462" s="31">
        <v>5</v>
      </c>
      <c r="SE462" s="31">
        <v>2</v>
      </c>
      <c r="SF462" s="31">
        <v>2</v>
      </c>
      <c r="SG462" s="31">
        <v>2</v>
      </c>
      <c r="SH462" s="31">
        <v>2</v>
      </c>
      <c r="SI462" s="31">
        <v>2</v>
      </c>
      <c r="SJ462" s="31">
        <v>2</v>
      </c>
      <c r="SK462" s="31">
        <v>2</v>
      </c>
      <c r="SL462" s="31">
        <v>2</v>
      </c>
      <c r="SM462" s="31" t="s">
        <v>3272</v>
      </c>
      <c r="SO462" s="31">
        <v>2</v>
      </c>
      <c r="SP462" s="31">
        <v>2</v>
      </c>
      <c r="SQ462" s="31">
        <v>2</v>
      </c>
      <c r="SR462" s="31">
        <v>2</v>
      </c>
      <c r="SS462" s="31">
        <v>2</v>
      </c>
      <c r="ST462" s="31">
        <v>2</v>
      </c>
      <c r="SU462" s="31">
        <v>2</v>
      </c>
      <c r="SV462" s="31">
        <v>2</v>
      </c>
      <c r="SW462" s="31" t="s">
        <v>2290</v>
      </c>
      <c r="SX462" s="31">
        <v>1</v>
      </c>
      <c r="SZ462" s="31">
        <v>2</v>
      </c>
      <c r="TA462" s="31">
        <v>2</v>
      </c>
      <c r="TB462" s="31">
        <v>2</v>
      </c>
      <c r="TC462" s="31">
        <v>2</v>
      </c>
      <c r="TD462" s="31">
        <v>1</v>
      </c>
      <c r="TE462" s="31">
        <v>2</v>
      </c>
      <c r="TF462" s="31">
        <v>2</v>
      </c>
      <c r="TG462" s="31">
        <v>1</v>
      </c>
      <c r="TH462" s="31" t="s">
        <v>1430</v>
      </c>
      <c r="TJ462" s="31" t="s">
        <v>3282</v>
      </c>
      <c r="TK462" s="31" t="s">
        <v>3210</v>
      </c>
      <c r="TL462" s="31" t="s">
        <v>3145</v>
      </c>
      <c r="TM462" s="31" t="s">
        <v>2917</v>
      </c>
      <c r="TQ462" s="31">
        <v>14</v>
      </c>
      <c r="TS462" s="31">
        <v>2</v>
      </c>
      <c r="TT462" s="31">
        <v>2</v>
      </c>
      <c r="TU462" s="31">
        <v>2</v>
      </c>
      <c r="TV462" s="31">
        <v>1</v>
      </c>
      <c r="TW462" s="31">
        <v>2</v>
      </c>
      <c r="TX462" s="31">
        <v>2</v>
      </c>
      <c r="TY462" s="31">
        <v>2</v>
      </c>
      <c r="TZ462" s="31">
        <v>1</v>
      </c>
      <c r="UA462" s="31">
        <v>1</v>
      </c>
    </row>
    <row r="463" spans="1:547" s="31" customFormat="1" ht="13.5" customHeight="1">
      <c r="A463" s="31">
        <f t="shared" si="7"/>
        <v>461</v>
      </c>
      <c r="B463" s="31">
        <v>462</v>
      </c>
      <c r="C463" s="31">
        <v>58</v>
      </c>
      <c r="D463" s="31" t="s">
        <v>3124</v>
      </c>
      <c r="E463" s="31" t="s">
        <v>3291</v>
      </c>
      <c r="H463" s="31">
        <v>42509</v>
      </c>
      <c r="I463" s="31">
        <v>17111</v>
      </c>
      <c r="J463" s="31">
        <v>1</v>
      </c>
      <c r="K463" s="31">
        <v>1</v>
      </c>
      <c r="L463" s="31">
        <v>1</v>
      </c>
      <c r="M463" s="31">
        <v>1</v>
      </c>
      <c r="N463" s="31">
        <v>1</v>
      </c>
      <c r="O463" s="31">
        <v>1</v>
      </c>
      <c r="P463" s="31">
        <v>1</v>
      </c>
      <c r="Q463" s="31">
        <v>1</v>
      </c>
      <c r="R463" s="31">
        <v>42248</v>
      </c>
      <c r="S463" s="31">
        <v>42309</v>
      </c>
      <c r="T463" s="31">
        <v>42370</v>
      </c>
      <c r="W463" s="31">
        <v>2</v>
      </c>
      <c r="X463" s="31">
        <v>1</v>
      </c>
      <c r="Y463" s="31">
        <v>2</v>
      </c>
      <c r="Z463" s="31">
        <v>2</v>
      </c>
      <c r="AA463" s="31">
        <v>2</v>
      </c>
      <c r="AB463" s="31">
        <v>2</v>
      </c>
      <c r="AC463" s="31">
        <v>2</v>
      </c>
      <c r="AD463" s="31">
        <v>3</v>
      </c>
      <c r="AE463" s="31">
        <v>1</v>
      </c>
      <c r="AH463" s="31">
        <v>1</v>
      </c>
      <c r="AI463" s="31">
        <v>6</v>
      </c>
      <c r="AJ463" s="31">
        <v>2</v>
      </c>
      <c r="AK463" s="31">
        <v>4</v>
      </c>
      <c r="AL463" s="31">
        <v>2</v>
      </c>
      <c r="AM463" s="31">
        <v>1</v>
      </c>
      <c r="AN463" s="31">
        <v>2</v>
      </c>
      <c r="AO463" s="31">
        <v>1</v>
      </c>
      <c r="AP463" s="31">
        <v>2</v>
      </c>
      <c r="AQ463" s="31">
        <v>1</v>
      </c>
      <c r="AR463" s="31">
        <v>1</v>
      </c>
      <c r="AS463" s="31">
        <v>2</v>
      </c>
      <c r="AT463" s="31">
        <v>2</v>
      </c>
      <c r="AU463" s="31">
        <v>2</v>
      </c>
      <c r="AV463" s="31">
        <v>1</v>
      </c>
      <c r="AW463" s="31">
        <v>1</v>
      </c>
      <c r="AX463" s="31">
        <v>2</v>
      </c>
      <c r="AY463" s="31">
        <v>2</v>
      </c>
      <c r="AZ463" s="31">
        <v>1</v>
      </c>
      <c r="BA463" s="31">
        <v>1</v>
      </c>
      <c r="BB463" s="31">
        <v>2</v>
      </c>
      <c r="BC463" s="31">
        <v>1</v>
      </c>
      <c r="BD463" s="31">
        <v>1</v>
      </c>
      <c r="BE463" s="31">
        <v>2</v>
      </c>
      <c r="BF463" s="31">
        <v>2</v>
      </c>
      <c r="BG463" s="31">
        <v>1</v>
      </c>
      <c r="BH463" s="31">
        <v>1</v>
      </c>
      <c r="BI463" s="31">
        <v>2</v>
      </c>
      <c r="BJ463" s="31">
        <v>1</v>
      </c>
      <c r="BK463" s="31">
        <v>2</v>
      </c>
      <c r="BL463" s="31">
        <v>2</v>
      </c>
      <c r="BM463" s="31">
        <v>2</v>
      </c>
      <c r="BN463" s="31">
        <v>2</v>
      </c>
      <c r="BO463" s="31">
        <v>2</v>
      </c>
      <c r="BP463" s="31">
        <v>1</v>
      </c>
      <c r="BQ463" s="31">
        <v>1</v>
      </c>
      <c r="BT463" s="31">
        <v>2</v>
      </c>
      <c r="BU463" s="31">
        <v>2</v>
      </c>
      <c r="BV463" s="31">
        <v>2</v>
      </c>
      <c r="BW463" s="31">
        <v>2</v>
      </c>
      <c r="BX463" s="31">
        <v>2</v>
      </c>
      <c r="BY463" s="31">
        <v>1</v>
      </c>
      <c r="BZ463" s="31">
        <v>2</v>
      </c>
      <c r="CA463" s="31">
        <v>2</v>
      </c>
      <c r="CD463" s="31">
        <v>1</v>
      </c>
      <c r="CH463" s="31">
        <v>1</v>
      </c>
      <c r="CI463" s="31">
        <v>5</v>
      </c>
      <c r="CJ463" s="31">
        <v>10</v>
      </c>
      <c r="CK463" s="31">
        <v>5</v>
      </c>
      <c r="CM463" s="31">
        <v>1</v>
      </c>
      <c r="CN463" s="31">
        <v>17</v>
      </c>
      <c r="CO463" s="31">
        <v>6</v>
      </c>
      <c r="DA463" s="31">
        <v>1</v>
      </c>
      <c r="DB463" s="31">
        <v>4</v>
      </c>
      <c r="DC463" s="31">
        <v>0</v>
      </c>
      <c r="DD463" s="31">
        <v>2</v>
      </c>
      <c r="DE463" s="31">
        <v>1</v>
      </c>
      <c r="DF463" s="31">
        <v>2</v>
      </c>
      <c r="DG463" s="31">
        <v>2</v>
      </c>
      <c r="DH463" s="31">
        <v>3</v>
      </c>
      <c r="DI463" s="31">
        <v>2</v>
      </c>
      <c r="DJ463" s="31">
        <v>3</v>
      </c>
      <c r="DK463" s="31">
        <v>3</v>
      </c>
      <c r="DL463" s="31">
        <v>3</v>
      </c>
      <c r="DM463" s="31">
        <v>2</v>
      </c>
      <c r="DN463" s="31">
        <v>2</v>
      </c>
      <c r="DO463" s="31">
        <v>3</v>
      </c>
      <c r="DP463" s="31">
        <v>4</v>
      </c>
      <c r="DQ463" s="31">
        <v>4</v>
      </c>
      <c r="DR463" s="31">
        <v>33</v>
      </c>
      <c r="DS463" s="31">
        <v>1.7492816091954</v>
      </c>
      <c r="EB463" s="31">
        <v>0.8</v>
      </c>
      <c r="EC463" s="31">
        <v>0.5</v>
      </c>
      <c r="ED463" s="31">
        <v>1.1000000000000001</v>
      </c>
      <c r="EE463" s="31" t="s">
        <v>2123</v>
      </c>
      <c r="EF463" s="31">
        <v>163</v>
      </c>
      <c r="EG463" s="31">
        <v>115</v>
      </c>
      <c r="EH463" s="31">
        <v>190</v>
      </c>
      <c r="EI463" s="31" t="s">
        <v>2123</v>
      </c>
      <c r="EZ463" s="31">
        <v>1</v>
      </c>
      <c r="FD463" s="31">
        <v>49.7</v>
      </c>
      <c r="FK463" s="31">
        <v>1</v>
      </c>
      <c r="FL463" s="31">
        <v>2</v>
      </c>
      <c r="FM463" s="31">
        <v>2</v>
      </c>
      <c r="FN463" s="31">
        <v>2</v>
      </c>
      <c r="FO463" s="31">
        <v>2</v>
      </c>
      <c r="FP463" s="31">
        <v>2</v>
      </c>
      <c r="FQ463" s="31">
        <v>2</v>
      </c>
      <c r="FR463" s="31">
        <v>2</v>
      </c>
      <c r="FS463" s="31">
        <v>4</v>
      </c>
      <c r="FT463" s="31">
        <v>2</v>
      </c>
      <c r="FU463" s="31">
        <v>2</v>
      </c>
      <c r="FV463" s="31">
        <v>2</v>
      </c>
      <c r="FW463" s="31">
        <v>1</v>
      </c>
      <c r="FX463" s="31">
        <v>1</v>
      </c>
      <c r="FY463" s="31">
        <v>2</v>
      </c>
      <c r="GA463" s="31">
        <v>2</v>
      </c>
      <c r="GB463" s="31">
        <v>2</v>
      </c>
      <c r="GC463" s="31">
        <v>2</v>
      </c>
      <c r="GE463" s="31">
        <v>2</v>
      </c>
      <c r="GH463" s="31">
        <v>2</v>
      </c>
      <c r="GJ463" s="31">
        <v>2</v>
      </c>
      <c r="GL463" s="31">
        <v>1</v>
      </c>
      <c r="GM463" s="31">
        <v>42370</v>
      </c>
      <c r="GO463" s="31">
        <v>2</v>
      </c>
      <c r="GQ463" s="31">
        <v>2</v>
      </c>
      <c r="GS463" s="31">
        <v>2</v>
      </c>
      <c r="GU463" s="31">
        <v>2</v>
      </c>
      <c r="GW463" s="31">
        <v>2</v>
      </c>
      <c r="HM463" s="31">
        <v>2</v>
      </c>
      <c r="HP463" s="31">
        <v>2</v>
      </c>
      <c r="HQ463" s="31">
        <v>2</v>
      </c>
      <c r="HR463" s="31">
        <v>2</v>
      </c>
      <c r="HS463" s="31">
        <v>2</v>
      </c>
      <c r="HT463" s="31">
        <v>2</v>
      </c>
      <c r="HU463" s="31">
        <v>2</v>
      </c>
      <c r="HV463" s="31">
        <v>2</v>
      </c>
      <c r="HZ463" s="31">
        <v>2</v>
      </c>
      <c r="IA463" s="31">
        <v>2</v>
      </c>
      <c r="IB463" s="31">
        <v>2</v>
      </c>
      <c r="IC463" s="31">
        <v>2</v>
      </c>
      <c r="ID463" s="31">
        <v>2</v>
      </c>
      <c r="IE463" s="31">
        <v>2</v>
      </c>
      <c r="IF463" s="31">
        <v>2</v>
      </c>
      <c r="IJ463" s="31">
        <v>2</v>
      </c>
      <c r="IK463" s="31">
        <v>2</v>
      </c>
      <c r="IL463" s="31">
        <v>2</v>
      </c>
      <c r="IM463" s="31">
        <v>2</v>
      </c>
      <c r="IN463" s="31">
        <v>2</v>
      </c>
      <c r="IO463" s="31">
        <v>2</v>
      </c>
      <c r="IP463" s="31">
        <v>2</v>
      </c>
      <c r="IT463" s="31">
        <v>2</v>
      </c>
      <c r="IU463" s="31">
        <v>2</v>
      </c>
      <c r="IV463" s="31">
        <v>2</v>
      </c>
      <c r="IW463" s="31">
        <v>2</v>
      </c>
      <c r="IX463" s="31">
        <v>2</v>
      </c>
      <c r="IY463" s="31">
        <v>2</v>
      </c>
      <c r="IZ463" s="31">
        <v>2</v>
      </c>
      <c r="JD463" s="31">
        <v>2</v>
      </c>
      <c r="JE463" s="31">
        <v>2</v>
      </c>
      <c r="JF463" s="31">
        <v>2</v>
      </c>
      <c r="JG463" s="31">
        <v>2</v>
      </c>
      <c r="JH463" s="31">
        <v>2</v>
      </c>
      <c r="JI463" s="31">
        <v>2</v>
      </c>
      <c r="JJ463" s="31">
        <v>2</v>
      </c>
      <c r="JQ463" s="31" t="s">
        <v>1632</v>
      </c>
      <c r="JZ463" s="31">
        <v>2</v>
      </c>
      <c r="KA463" s="33" t="s">
        <v>3292</v>
      </c>
      <c r="KB463" s="31">
        <v>36</v>
      </c>
      <c r="KC463" s="31">
        <v>2</v>
      </c>
      <c r="KD463" s="31" t="s">
        <v>1632</v>
      </c>
      <c r="KE463" s="31">
        <v>87</v>
      </c>
      <c r="LA463" s="31" t="s">
        <v>370</v>
      </c>
      <c r="LB463" s="31" t="s">
        <v>1660</v>
      </c>
      <c r="LC463" s="31">
        <v>2</v>
      </c>
      <c r="LE463" s="31" t="s">
        <v>374</v>
      </c>
      <c r="LF463" s="31">
        <v>2</v>
      </c>
      <c r="LG463" s="31">
        <v>2</v>
      </c>
      <c r="LH463" s="31">
        <v>2</v>
      </c>
      <c r="LI463" s="31">
        <v>2</v>
      </c>
      <c r="LK463" s="31">
        <v>2</v>
      </c>
      <c r="LM463" s="31">
        <v>2</v>
      </c>
      <c r="LO463" s="31">
        <v>2</v>
      </c>
      <c r="LQ463" s="31">
        <v>2</v>
      </c>
      <c r="LS463" s="31">
        <v>2</v>
      </c>
      <c r="LU463" s="31">
        <v>2</v>
      </c>
      <c r="LW463" s="31">
        <v>2</v>
      </c>
      <c r="LY463" s="31">
        <v>2</v>
      </c>
      <c r="MA463" s="31">
        <v>2</v>
      </c>
      <c r="MC463" s="31">
        <v>2</v>
      </c>
      <c r="ME463" s="31">
        <v>2</v>
      </c>
      <c r="MG463" s="31">
        <v>2</v>
      </c>
      <c r="MI463" s="31">
        <v>2</v>
      </c>
      <c r="MK463" s="31">
        <v>2</v>
      </c>
      <c r="MM463" s="31">
        <v>2</v>
      </c>
      <c r="MO463" s="31">
        <v>2</v>
      </c>
      <c r="MQ463" s="31">
        <v>2</v>
      </c>
      <c r="MS463" s="31">
        <v>2</v>
      </c>
      <c r="MU463" s="31">
        <v>2</v>
      </c>
      <c r="MW463" s="31">
        <v>2</v>
      </c>
      <c r="MY463" s="31" t="s">
        <v>355</v>
      </c>
      <c r="NC463" s="31">
        <v>2</v>
      </c>
      <c r="NE463" s="31">
        <v>2</v>
      </c>
      <c r="NG463" s="31">
        <v>2</v>
      </c>
      <c r="NI463" s="31">
        <v>2</v>
      </c>
      <c r="NK463" s="31">
        <v>2</v>
      </c>
      <c r="NM463" s="31">
        <v>2</v>
      </c>
      <c r="NO463" s="31">
        <v>2</v>
      </c>
      <c r="NQ463" s="31">
        <v>2</v>
      </c>
      <c r="NS463" s="31">
        <v>2</v>
      </c>
      <c r="NU463" s="31">
        <v>2</v>
      </c>
      <c r="NW463" s="31">
        <v>2</v>
      </c>
      <c r="NY463" s="31">
        <v>2</v>
      </c>
      <c r="OA463" s="31">
        <v>2</v>
      </c>
      <c r="OC463" s="31">
        <v>2</v>
      </c>
      <c r="OE463" s="31">
        <v>2</v>
      </c>
      <c r="OG463" s="31">
        <v>2</v>
      </c>
      <c r="OI463" s="31">
        <v>2</v>
      </c>
      <c r="OK463" s="31">
        <v>2</v>
      </c>
      <c r="OM463" s="31">
        <v>2</v>
      </c>
      <c r="OO463" s="31">
        <v>2</v>
      </c>
      <c r="OQ463" s="31" t="s">
        <v>355</v>
      </c>
      <c r="OS463" s="31">
        <v>2</v>
      </c>
      <c r="OU463" s="31">
        <v>2</v>
      </c>
      <c r="OW463" s="31">
        <v>2</v>
      </c>
      <c r="OY463" s="31">
        <v>2</v>
      </c>
      <c r="PA463" s="31">
        <v>2</v>
      </c>
      <c r="PC463" s="31">
        <v>2</v>
      </c>
      <c r="PE463" s="31">
        <v>2</v>
      </c>
      <c r="PG463" s="31">
        <v>2</v>
      </c>
      <c r="PI463" s="31">
        <v>2</v>
      </c>
      <c r="PK463" s="31">
        <v>2</v>
      </c>
      <c r="PM463" s="31">
        <v>2</v>
      </c>
      <c r="PO463" s="31">
        <v>2</v>
      </c>
      <c r="PQ463" s="31">
        <v>2</v>
      </c>
      <c r="PS463" s="31">
        <v>2</v>
      </c>
      <c r="PU463" s="31">
        <v>2</v>
      </c>
      <c r="PW463" s="31">
        <v>2</v>
      </c>
      <c r="PY463" s="31">
        <v>2</v>
      </c>
      <c r="QA463" s="31">
        <v>2</v>
      </c>
      <c r="QC463" s="31">
        <v>2</v>
      </c>
      <c r="QE463" s="31">
        <v>2</v>
      </c>
      <c r="QG463" s="31">
        <v>2</v>
      </c>
      <c r="QI463" s="31" t="s">
        <v>355</v>
      </c>
      <c r="QK463" s="31">
        <v>1</v>
      </c>
      <c r="QL463" s="31">
        <v>2</v>
      </c>
      <c r="QM463" s="31">
        <v>2</v>
      </c>
      <c r="QN463" s="31">
        <v>2</v>
      </c>
      <c r="QO463" s="31">
        <v>2</v>
      </c>
      <c r="QP463" s="31">
        <v>2</v>
      </c>
      <c r="QQ463" s="31">
        <v>2</v>
      </c>
      <c r="QR463" s="31">
        <v>2</v>
      </c>
      <c r="QS463" s="31">
        <v>2</v>
      </c>
      <c r="QT463" s="31">
        <v>2</v>
      </c>
      <c r="QU463" s="31">
        <v>2</v>
      </c>
      <c r="QV463" s="31">
        <v>2</v>
      </c>
      <c r="QW463" s="31">
        <v>2</v>
      </c>
      <c r="QX463" s="31">
        <v>2</v>
      </c>
      <c r="QY463" s="31">
        <v>2</v>
      </c>
      <c r="QZ463" s="31">
        <v>2</v>
      </c>
      <c r="RA463" s="31">
        <v>2</v>
      </c>
      <c r="RB463" s="31">
        <v>2</v>
      </c>
      <c r="RC463" s="31">
        <v>2</v>
      </c>
      <c r="RD463" s="31">
        <v>2</v>
      </c>
      <c r="RE463" s="31">
        <v>2</v>
      </c>
      <c r="RF463" s="31">
        <v>2</v>
      </c>
      <c r="RG463" s="31">
        <v>2</v>
      </c>
      <c r="RH463" s="31">
        <v>2</v>
      </c>
      <c r="RI463" s="31">
        <v>2</v>
      </c>
      <c r="RJ463" s="31">
        <v>2</v>
      </c>
      <c r="RK463" s="31">
        <v>2</v>
      </c>
      <c r="RL463" s="31">
        <v>2</v>
      </c>
      <c r="RM463" s="31">
        <v>2</v>
      </c>
      <c r="RN463" s="31">
        <v>2</v>
      </c>
      <c r="RO463" s="31">
        <v>2</v>
      </c>
      <c r="RP463" s="31">
        <v>2</v>
      </c>
      <c r="RQ463" s="31">
        <v>2</v>
      </c>
      <c r="RR463" s="31">
        <v>2</v>
      </c>
      <c r="RS463" s="31">
        <v>2</v>
      </c>
      <c r="RT463" s="31" t="s">
        <v>3293</v>
      </c>
      <c r="RU463" s="31" t="s">
        <v>3293</v>
      </c>
      <c r="RX463" s="31">
        <v>5</v>
      </c>
      <c r="RY463" s="31">
        <v>2</v>
      </c>
      <c r="RZ463" s="31">
        <v>2</v>
      </c>
      <c r="SA463" s="31">
        <v>2</v>
      </c>
      <c r="SB463" s="31">
        <v>2</v>
      </c>
      <c r="SC463" s="31">
        <v>2</v>
      </c>
      <c r="SD463" s="31">
        <v>5</v>
      </c>
      <c r="SE463" s="31">
        <v>2</v>
      </c>
      <c r="SF463" s="31">
        <v>2</v>
      </c>
      <c r="SG463" s="31">
        <v>2</v>
      </c>
      <c r="SH463" s="31">
        <v>2</v>
      </c>
      <c r="SI463" s="31">
        <v>2</v>
      </c>
      <c r="SJ463" s="31">
        <v>2</v>
      </c>
      <c r="SK463" s="31">
        <v>2</v>
      </c>
      <c r="SL463" s="31">
        <v>2</v>
      </c>
      <c r="SM463" s="31" t="s">
        <v>3272</v>
      </c>
      <c r="SO463" s="31">
        <v>2</v>
      </c>
      <c r="SP463" s="31">
        <v>2</v>
      </c>
      <c r="SQ463" s="31">
        <v>2</v>
      </c>
      <c r="SR463" s="31">
        <v>2</v>
      </c>
      <c r="SS463" s="31">
        <v>2</v>
      </c>
      <c r="ST463" s="31">
        <v>2</v>
      </c>
      <c r="SU463" s="31">
        <v>2</v>
      </c>
      <c r="SV463" s="31">
        <v>2</v>
      </c>
      <c r="SW463" s="31" t="s">
        <v>3239</v>
      </c>
      <c r="SX463" s="31">
        <v>0.5</v>
      </c>
      <c r="SZ463" s="31">
        <v>2</v>
      </c>
      <c r="TA463" s="31">
        <v>2</v>
      </c>
      <c r="TB463" s="31">
        <v>2</v>
      </c>
      <c r="TC463" s="31">
        <v>2</v>
      </c>
      <c r="TD463" s="31">
        <v>2</v>
      </c>
      <c r="TE463" s="31">
        <v>2</v>
      </c>
      <c r="TF463" s="31">
        <v>2</v>
      </c>
      <c r="TG463" s="31">
        <v>2</v>
      </c>
      <c r="TH463" s="31" t="s">
        <v>1430</v>
      </c>
      <c r="TJ463" s="31" t="s">
        <v>3282</v>
      </c>
      <c r="TK463" s="31" t="s">
        <v>3240</v>
      </c>
      <c r="TL463" s="31" t="s">
        <v>3145</v>
      </c>
      <c r="TM463" s="31" t="s">
        <v>2917</v>
      </c>
      <c r="TQ463" s="31">
        <v>2</v>
      </c>
      <c r="TS463" s="31">
        <v>2</v>
      </c>
      <c r="TT463" s="31">
        <v>2</v>
      </c>
      <c r="TU463" s="31">
        <v>2</v>
      </c>
      <c r="TV463" s="31">
        <v>1</v>
      </c>
      <c r="TW463" s="31">
        <v>2</v>
      </c>
      <c r="TX463" s="31">
        <v>2</v>
      </c>
      <c r="TY463" s="31">
        <v>2</v>
      </c>
      <c r="TZ463" s="31">
        <v>1</v>
      </c>
      <c r="UA463" s="31">
        <v>1</v>
      </c>
    </row>
    <row r="464" spans="1:547" s="31" customFormat="1" ht="13.5" customHeight="1">
      <c r="A464" s="31">
        <f t="shared" si="7"/>
        <v>462</v>
      </c>
      <c r="B464" s="31">
        <v>463</v>
      </c>
      <c r="C464" s="31">
        <v>59</v>
      </c>
      <c r="D464" s="31" t="s">
        <v>3124</v>
      </c>
      <c r="E464" s="31" t="s">
        <v>3294</v>
      </c>
      <c r="H464" s="31">
        <v>42514</v>
      </c>
      <c r="I464" s="31">
        <v>21966</v>
      </c>
      <c r="J464" s="31">
        <v>1</v>
      </c>
      <c r="K464" s="31">
        <v>1</v>
      </c>
      <c r="L464" s="31">
        <v>5</v>
      </c>
      <c r="M464" s="31">
        <v>2</v>
      </c>
      <c r="N464" s="31">
        <v>1</v>
      </c>
      <c r="O464" s="31">
        <v>1</v>
      </c>
      <c r="P464" s="31">
        <v>1</v>
      </c>
      <c r="Q464" s="31">
        <v>1</v>
      </c>
      <c r="R464" s="31">
        <v>41609</v>
      </c>
      <c r="S464" s="31">
        <v>42005</v>
      </c>
      <c r="T464" s="31">
        <v>42370</v>
      </c>
      <c r="W464" s="31">
        <v>1</v>
      </c>
      <c r="X464" s="31">
        <v>2</v>
      </c>
      <c r="Y464" s="31">
        <v>2</v>
      </c>
      <c r="Z464" s="31">
        <v>2</v>
      </c>
      <c r="AA464" s="31">
        <v>2</v>
      </c>
      <c r="AB464" s="31">
        <v>2</v>
      </c>
      <c r="AC464" s="31">
        <v>2</v>
      </c>
      <c r="AD464" s="31">
        <v>2</v>
      </c>
      <c r="AE464" s="31">
        <v>2</v>
      </c>
      <c r="AF464" s="31">
        <v>2</v>
      </c>
      <c r="AG464" s="31">
        <v>2</v>
      </c>
      <c r="AH464" s="31">
        <v>2</v>
      </c>
      <c r="AI464" s="31">
        <v>6</v>
      </c>
      <c r="AJ464" s="31">
        <v>2</v>
      </c>
      <c r="AK464" s="31">
        <v>4</v>
      </c>
      <c r="AL464" s="31">
        <v>2</v>
      </c>
      <c r="AM464" s="31">
        <v>2</v>
      </c>
      <c r="AN464" s="31">
        <v>2</v>
      </c>
      <c r="AO464" s="31">
        <v>2</v>
      </c>
      <c r="AP464" s="31">
        <v>2</v>
      </c>
      <c r="AQ464" s="31">
        <v>2</v>
      </c>
      <c r="AR464" s="31">
        <v>2</v>
      </c>
      <c r="AS464" s="31">
        <v>2</v>
      </c>
      <c r="AT464" s="31">
        <v>2</v>
      </c>
      <c r="AU464" s="31">
        <v>2</v>
      </c>
      <c r="AV464" s="31">
        <v>1</v>
      </c>
      <c r="AW464" s="31">
        <v>2</v>
      </c>
      <c r="AX464" s="31">
        <v>2</v>
      </c>
      <c r="AY464" s="31">
        <v>2</v>
      </c>
      <c r="AZ464" s="31">
        <v>1</v>
      </c>
      <c r="BA464" s="31">
        <v>1</v>
      </c>
      <c r="BB464" s="31">
        <v>1</v>
      </c>
      <c r="BC464" s="31">
        <v>1</v>
      </c>
      <c r="BD464" s="31">
        <v>2</v>
      </c>
      <c r="BE464" s="31">
        <v>2</v>
      </c>
      <c r="BF464" s="31">
        <v>2</v>
      </c>
      <c r="BG464" s="31">
        <v>1</v>
      </c>
      <c r="BH464" s="31">
        <v>2</v>
      </c>
      <c r="BI464" s="31">
        <v>1</v>
      </c>
      <c r="BJ464" s="31">
        <v>2</v>
      </c>
      <c r="BK464" s="31">
        <v>2</v>
      </c>
      <c r="BL464" s="31">
        <v>2</v>
      </c>
      <c r="BM464" s="31">
        <v>2</v>
      </c>
      <c r="BN464" s="31">
        <v>2</v>
      </c>
      <c r="BO464" s="31">
        <v>2</v>
      </c>
      <c r="BP464" s="31">
        <v>2</v>
      </c>
      <c r="BQ464" s="31">
        <v>4</v>
      </c>
      <c r="BT464" s="31">
        <v>2</v>
      </c>
      <c r="BU464" s="31">
        <v>2</v>
      </c>
      <c r="BV464" s="31">
        <v>2</v>
      </c>
      <c r="BW464" s="31">
        <v>2</v>
      </c>
      <c r="BX464" s="31">
        <v>2</v>
      </c>
      <c r="BY464" s="31">
        <v>1</v>
      </c>
      <c r="BZ464" s="31">
        <v>2</v>
      </c>
      <c r="CA464" s="31">
        <v>2</v>
      </c>
      <c r="CB464" s="31">
        <v>2</v>
      </c>
      <c r="CC464" s="31">
        <v>2</v>
      </c>
      <c r="CD464" s="31">
        <v>1</v>
      </c>
      <c r="CH464" s="31">
        <v>1</v>
      </c>
      <c r="CM464" s="31">
        <v>7</v>
      </c>
      <c r="CN464" s="31">
        <v>12</v>
      </c>
      <c r="DA464" s="31">
        <v>2</v>
      </c>
      <c r="DF464" s="31">
        <v>4</v>
      </c>
      <c r="DG464" s="31">
        <v>4</v>
      </c>
      <c r="DH464" s="31">
        <v>4</v>
      </c>
      <c r="DI464" s="31">
        <v>4</v>
      </c>
      <c r="DJ464" s="31">
        <v>4</v>
      </c>
      <c r="DK464" s="31">
        <v>2</v>
      </c>
      <c r="DL464" s="31">
        <v>3</v>
      </c>
      <c r="DM464" s="31">
        <v>3</v>
      </c>
      <c r="DN464" s="31">
        <v>3</v>
      </c>
      <c r="DO464" s="31">
        <v>3</v>
      </c>
      <c r="DP464" s="31">
        <v>4</v>
      </c>
      <c r="DQ464" s="31">
        <v>4</v>
      </c>
      <c r="DR464" s="31">
        <v>42</v>
      </c>
      <c r="DS464" s="31">
        <v>0.201795580110497</v>
      </c>
      <c r="DX464" s="31">
        <v>4.62</v>
      </c>
      <c r="DY464" s="31">
        <v>4.0199999999999898</v>
      </c>
      <c r="DZ464" s="31">
        <v>4.76</v>
      </c>
      <c r="EA464" s="31" t="s">
        <v>2191</v>
      </c>
      <c r="EB464" s="31">
        <v>0.5</v>
      </c>
      <c r="EC464" s="31">
        <v>0.5</v>
      </c>
      <c r="ED464" s="31">
        <v>0.9</v>
      </c>
      <c r="EE464" s="31" t="s">
        <v>2123</v>
      </c>
      <c r="EF464" s="31">
        <v>299.60000000000002</v>
      </c>
      <c r="EH464" s="31">
        <v>200</v>
      </c>
      <c r="EI464" s="31" t="s">
        <v>2123</v>
      </c>
      <c r="EJ464" s="31">
        <v>90.1</v>
      </c>
      <c r="EK464" s="31">
        <v>65</v>
      </c>
      <c r="EN464" s="31">
        <v>191.25</v>
      </c>
      <c r="EO464" s="31">
        <v>100</v>
      </c>
      <c r="EP464" s="31">
        <v>130</v>
      </c>
      <c r="ER464" s="31">
        <v>91.72</v>
      </c>
      <c r="ES464" s="31">
        <v>0</v>
      </c>
      <c r="ET464" s="31">
        <v>200</v>
      </c>
      <c r="EV464" s="31">
        <v>1</v>
      </c>
      <c r="EW464" s="31">
        <v>2</v>
      </c>
      <c r="EX464" s="31">
        <v>2</v>
      </c>
      <c r="EY464" s="31">
        <v>2</v>
      </c>
      <c r="EZ464" s="31">
        <v>1</v>
      </c>
      <c r="FA464" s="31">
        <v>1</v>
      </c>
      <c r="FK464" s="31">
        <v>1</v>
      </c>
      <c r="FL464" s="31">
        <v>2</v>
      </c>
      <c r="FM464" s="31">
        <v>1</v>
      </c>
      <c r="FN464" s="31">
        <v>1</v>
      </c>
      <c r="FO464" s="31">
        <v>2</v>
      </c>
      <c r="FP464" s="31">
        <v>2</v>
      </c>
      <c r="FQ464" s="31">
        <v>2</v>
      </c>
      <c r="FR464" s="31">
        <v>2</v>
      </c>
      <c r="FS464" s="31">
        <v>4</v>
      </c>
      <c r="FT464" s="31">
        <v>2</v>
      </c>
      <c r="FU464" s="31">
        <v>2</v>
      </c>
      <c r="FV464" s="31">
        <v>2</v>
      </c>
      <c r="FW464" s="31">
        <v>1</v>
      </c>
      <c r="FX464" s="31">
        <v>1</v>
      </c>
      <c r="FY464" s="31">
        <v>2</v>
      </c>
      <c r="GA464" s="31">
        <v>2</v>
      </c>
      <c r="GB464" s="31">
        <v>2</v>
      </c>
      <c r="GC464" s="31">
        <v>1</v>
      </c>
      <c r="GD464" s="31">
        <v>1988</v>
      </c>
      <c r="GE464" s="31">
        <v>2</v>
      </c>
      <c r="GH464" s="31">
        <v>1</v>
      </c>
      <c r="GJ464" s="31">
        <v>2</v>
      </c>
      <c r="GL464" s="31">
        <v>1</v>
      </c>
      <c r="GO464" s="31">
        <v>2</v>
      </c>
      <c r="GQ464" s="31">
        <v>2</v>
      </c>
      <c r="GS464" s="31">
        <v>2</v>
      </c>
      <c r="GU464" s="31">
        <v>2</v>
      </c>
      <c r="GW464" s="31">
        <v>2</v>
      </c>
      <c r="HM464" s="31">
        <v>2</v>
      </c>
      <c r="HP464" s="31">
        <v>2</v>
      </c>
      <c r="HQ464" s="31">
        <v>2</v>
      </c>
      <c r="HR464" s="31">
        <v>2</v>
      </c>
      <c r="HS464" s="31">
        <v>2</v>
      </c>
      <c r="HT464" s="31">
        <v>2</v>
      </c>
      <c r="HU464" s="31">
        <v>2</v>
      </c>
      <c r="HV464" s="31">
        <v>2</v>
      </c>
      <c r="HZ464" s="31">
        <v>2</v>
      </c>
      <c r="IA464" s="31">
        <v>2</v>
      </c>
      <c r="IB464" s="31">
        <v>2</v>
      </c>
      <c r="IC464" s="31">
        <v>2</v>
      </c>
      <c r="ID464" s="31">
        <v>2</v>
      </c>
      <c r="IE464" s="31">
        <v>2</v>
      </c>
      <c r="IF464" s="31">
        <v>2</v>
      </c>
      <c r="IJ464" s="31">
        <v>2</v>
      </c>
      <c r="IK464" s="31">
        <v>2</v>
      </c>
      <c r="IL464" s="31">
        <v>2</v>
      </c>
      <c r="IM464" s="31">
        <v>2</v>
      </c>
      <c r="IN464" s="31">
        <v>2</v>
      </c>
      <c r="IO464" s="31">
        <v>2</v>
      </c>
      <c r="IP464" s="31">
        <v>2</v>
      </c>
      <c r="IT464" s="31">
        <v>2</v>
      </c>
      <c r="IU464" s="31">
        <v>2</v>
      </c>
      <c r="IV464" s="31">
        <v>2</v>
      </c>
      <c r="IW464" s="31">
        <v>2</v>
      </c>
      <c r="IX464" s="31">
        <v>2</v>
      </c>
      <c r="IY464" s="31">
        <v>2</v>
      </c>
      <c r="IZ464" s="31">
        <v>2</v>
      </c>
      <c r="JD464" s="31">
        <v>2</v>
      </c>
      <c r="JE464" s="31">
        <v>2</v>
      </c>
      <c r="JF464" s="31">
        <v>2</v>
      </c>
      <c r="JG464" s="31">
        <v>2</v>
      </c>
      <c r="JH464" s="31">
        <v>2</v>
      </c>
      <c r="JI464" s="31">
        <v>2</v>
      </c>
      <c r="JJ464" s="31">
        <v>2</v>
      </c>
      <c r="JN464" s="31" t="s">
        <v>3295</v>
      </c>
      <c r="JQ464" s="31" t="s">
        <v>2366</v>
      </c>
      <c r="JZ464" s="31">
        <v>1</v>
      </c>
      <c r="KC464" s="31">
        <v>1</v>
      </c>
      <c r="LA464" s="31" t="s">
        <v>1683</v>
      </c>
      <c r="LB464" s="31" t="s">
        <v>370</v>
      </c>
      <c r="LC464" s="31">
        <v>2</v>
      </c>
      <c r="LE464" s="31" t="s">
        <v>359</v>
      </c>
      <c r="LF464" s="31">
        <v>2</v>
      </c>
      <c r="LG464" s="31">
        <v>2</v>
      </c>
      <c r="LH464" s="31">
        <v>2</v>
      </c>
      <c r="LI464" s="31">
        <v>2</v>
      </c>
      <c r="LK464" s="31">
        <v>2</v>
      </c>
      <c r="LM464" s="31">
        <v>2</v>
      </c>
      <c r="LO464" s="31">
        <v>2</v>
      </c>
      <c r="LQ464" s="31">
        <v>2</v>
      </c>
      <c r="LS464" s="31">
        <v>2</v>
      </c>
      <c r="LU464" s="31">
        <v>2</v>
      </c>
      <c r="LW464" s="31">
        <v>2</v>
      </c>
      <c r="LY464" s="31">
        <v>2</v>
      </c>
      <c r="MA464" s="31">
        <v>2</v>
      </c>
      <c r="MC464" s="31">
        <v>2</v>
      </c>
      <c r="ME464" s="31">
        <v>2</v>
      </c>
      <c r="MG464" s="31">
        <v>2</v>
      </c>
      <c r="MI464" s="31">
        <v>2</v>
      </c>
      <c r="MK464" s="31">
        <v>2</v>
      </c>
      <c r="MM464" s="31">
        <v>2</v>
      </c>
      <c r="MO464" s="31">
        <v>2</v>
      </c>
      <c r="MQ464" s="31">
        <v>2</v>
      </c>
      <c r="MS464" s="31">
        <v>2</v>
      </c>
      <c r="MU464" s="31">
        <v>2</v>
      </c>
      <c r="MW464" s="31">
        <v>2</v>
      </c>
      <c r="MY464" s="31" t="s">
        <v>355</v>
      </c>
      <c r="NC464" s="31">
        <v>2</v>
      </c>
      <c r="NE464" s="31">
        <v>2</v>
      </c>
      <c r="NG464" s="31">
        <v>2</v>
      </c>
      <c r="NI464" s="31">
        <v>2</v>
      </c>
      <c r="NK464" s="31">
        <v>2</v>
      </c>
      <c r="NM464" s="31">
        <v>2</v>
      </c>
      <c r="NO464" s="31">
        <v>2</v>
      </c>
      <c r="NQ464" s="31">
        <v>2</v>
      </c>
      <c r="NS464" s="31">
        <v>2</v>
      </c>
      <c r="NU464" s="31">
        <v>2</v>
      </c>
      <c r="NW464" s="31">
        <v>2</v>
      </c>
      <c r="NY464" s="31">
        <v>2</v>
      </c>
      <c r="OA464" s="31">
        <v>2</v>
      </c>
      <c r="OC464" s="31">
        <v>2</v>
      </c>
      <c r="OE464" s="31">
        <v>2</v>
      </c>
      <c r="OG464" s="31">
        <v>2</v>
      </c>
      <c r="OI464" s="31">
        <v>2</v>
      </c>
      <c r="OK464" s="31">
        <v>2</v>
      </c>
      <c r="OM464" s="31">
        <v>2</v>
      </c>
      <c r="OO464" s="31">
        <v>2</v>
      </c>
      <c r="OQ464" s="31" t="s">
        <v>355</v>
      </c>
      <c r="OS464" s="31">
        <v>2</v>
      </c>
      <c r="OU464" s="31">
        <v>2</v>
      </c>
      <c r="OW464" s="31">
        <v>2</v>
      </c>
      <c r="OY464" s="31">
        <v>2</v>
      </c>
      <c r="PA464" s="31">
        <v>2</v>
      </c>
      <c r="PC464" s="31">
        <v>2</v>
      </c>
      <c r="PE464" s="31">
        <v>2</v>
      </c>
      <c r="PG464" s="31">
        <v>2</v>
      </c>
      <c r="PI464" s="31">
        <v>2</v>
      </c>
      <c r="PK464" s="31">
        <v>2</v>
      </c>
      <c r="PM464" s="31">
        <v>2</v>
      </c>
      <c r="PO464" s="31">
        <v>2</v>
      </c>
      <c r="PQ464" s="31">
        <v>2</v>
      </c>
      <c r="PS464" s="31">
        <v>2</v>
      </c>
      <c r="PU464" s="31">
        <v>2</v>
      </c>
      <c r="PW464" s="31">
        <v>2</v>
      </c>
      <c r="PY464" s="31">
        <v>2</v>
      </c>
      <c r="QA464" s="31">
        <v>2</v>
      </c>
      <c r="QC464" s="31">
        <v>2</v>
      </c>
      <c r="QE464" s="31">
        <v>2</v>
      </c>
      <c r="QG464" s="31">
        <v>2</v>
      </c>
      <c r="QI464" s="31" t="s">
        <v>355</v>
      </c>
      <c r="QK464" s="31">
        <v>1</v>
      </c>
      <c r="QL464" s="31">
        <v>2</v>
      </c>
      <c r="QM464" s="31">
        <v>2</v>
      </c>
      <c r="QN464" s="31">
        <v>2</v>
      </c>
      <c r="QO464" s="31">
        <v>2</v>
      </c>
      <c r="QP464" s="31">
        <v>2</v>
      </c>
      <c r="QQ464" s="31">
        <v>2</v>
      </c>
      <c r="QR464" s="31">
        <v>2</v>
      </c>
      <c r="QS464" s="31">
        <v>2</v>
      </c>
      <c r="QT464" s="31">
        <v>2</v>
      </c>
      <c r="QU464" s="31">
        <v>2</v>
      </c>
      <c r="QV464" s="31">
        <v>2</v>
      </c>
      <c r="QW464" s="31">
        <v>2</v>
      </c>
      <c r="QX464" s="31">
        <v>2</v>
      </c>
      <c r="QY464" s="31">
        <v>2</v>
      </c>
      <c r="QZ464" s="31">
        <v>2</v>
      </c>
      <c r="RA464" s="31">
        <v>2</v>
      </c>
      <c r="RB464" s="31">
        <v>2</v>
      </c>
      <c r="RC464" s="31">
        <v>2</v>
      </c>
      <c r="RD464" s="31">
        <v>2</v>
      </c>
      <c r="RE464" s="31">
        <v>2</v>
      </c>
      <c r="RF464" s="31">
        <v>2</v>
      </c>
      <c r="RG464" s="31">
        <v>2</v>
      </c>
      <c r="RH464" s="31">
        <v>2</v>
      </c>
      <c r="RI464" s="31">
        <v>2</v>
      </c>
      <c r="RJ464" s="31">
        <v>2</v>
      </c>
      <c r="RK464" s="31">
        <v>2</v>
      </c>
      <c r="RL464" s="31">
        <v>2</v>
      </c>
      <c r="RM464" s="31">
        <v>2</v>
      </c>
      <c r="RN464" s="31">
        <v>2</v>
      </c>
      <c r="RO464" s="31">
        <v>1</v>
      </c>
      <c r="RP464" s="31">
        <v>2</v>
      </c>
      <c r="RQ464" s="31">
        <v>2</v>
      </c>
      <c r="RR464" s="31">
        <v>2</v>
      </c>
      <c r="RS464" s="31">
        <v>1</v>
      </c>
      <c r="RT464" s="31" t="s">
        <v>3296</v>
      </c>
      <c r="RU464" s="31" t="s">
        <v>3296</v>
      </c>
      <c r="RX464" s="31">
        <v>5</v>
      </c>
      <c r="RY464" s="31">
        <v>2</v>
      </c>
      <c r="RZ464" s="31">
        <v>2</v>
      </c>
      <c r="SA464" s="31">
        <v>2</v>
      </c>
      <c r="SB464" s="31">
        <v>2</v>
      </c>
      <c r="SC464" s="31">
        <v>2</v>
      </c>
      <c r="SD464" s="31">
        <v>5</v>
      </c>
      <c r="SE464" s="31">
        <v>2</v>
      </c>
      <c r="SF464" s="31">
        <v>2</v>
      </c>
      <c r="SG464" s="31">
        <v>2</v>
      </c>
      <c r="SH464" s="31">
        <v>2</v>
      </c>
      <c r="SI464" s="31">
        <v>2</v>
      </c>
      <c r="SJ464" s="31">
        <v>2</v>
      </c>
      <c r="SK464" s="31">
        <v>2</v>
      </c>
      <c r="SL464" s="31">
        <v>2</v>
      </c>
      <c r="SM464" s="31" t="s">
        <v>1430</v>
      </c>
      <c r="SO464" s="31">
        <v>2</v>
      </c>
      <c r="SP464" s="31">
        <v>2</v>
      </c>
      <c r="SQ464" s="31">
        <v>2</v>
      </c>
      <c r="SR464" s="31">
        <v>1</v>
      </c>
      <c r="SS464" s="31">
        <v>1</v>
      </c>
      <c r="ST464" s="31">
        <v>2</v>
      </c>
      <c r="SU464" s="31">
        <v>2</v>
      </c>
      <c r="SV464" s="31">
        <v>2</v>
      </c>
      <c r="SW464" s="31" t="s">
        <v>1430</v>
      </c>
      <c r="SX464" s="31">
        <v>12</v>
      </c>
      <c r="SZ464" s="31">
        <v>2</v>
      </c>
      <c r="TA464" s="31">
        <v>2</v>
      </c>
      <c r="TB464" s="31">
        <v>2</v>
      </c>
      <c r="TC464" s="31">
        <v>2</v>
      </c>
      <c r="TD464" s="31">
        <v>2</v>
      </c>
      <c r="TE464" s="31">
        <v>2</v>
      </c>
      <c r="TF464" s="31">
        <v>2</v>
      </c>
      <c r="TG464" s="31">
        <v>1</v>
      </c>
      <c r="TH464" s="31" t="s">
        <v>1430</v>
      </c>
      <c r="TJ464" s="31" t="s">
        <v>3145</v>
      </c>
      <c r="TK464" s="31" t="s">
        <v>3145</v>
      </c>
      <c r="TL464" s="31" t="s">
        <v>3145</v>
      </c>
      <c r="TM464" s="31" t="s">
        <v>2917</v>
      </c>
      <c r="TQ464" s="31">
        <v>12</v>
      </c>
      <c r="TS464" s="31">
        <v>2</v>
      </c>
      <c r="TT464" s="31">
        <v>2</v>
      </c>
      <c r="TU464" s="31">
        <v>2</v>
      </c>
      <c r="TV464" s="31">
        <v>2</v>
      </c>
      <c r="TW464" s="31">
        <v>2</v>
      </c>
      <c r="TX464" s="31">
        <v>2</v>
      </c>
      <c r="TY464" s="31">
        <v>2</v>
      </c>
      <c r="TZ464" s="31">
        <v>2</v>
      </c>
      <c r="UA464" s="31">
        <v>1</v>
      </c>
    </row>
    <row r="465" spans="1:547" s="31" customFormat="1" ht="13.5" customHeight="1">
      <c r="A465" s="31">
        <f t="shared" si="7"/>
        <v>463</v>
      </c>
      <c r="B465" s="31">
        <v>464</v>
      </c>
      <c r="C465" s="31">
        <v>60</v>
      </c>
      <c r="D465" s="31" t="s">
        <v>3124</v>
      </c>
      <c r="E465" s="31" t="s">
        <v>3297</v>
      </c>
      <c r="H465" s="31">
        <v>42523</v>
      </c>
      <c r="I465" s="31">
        <v>24572</v>
      </c>
      <c r="J465" s="31">
        <v>1</v>
      </c>
      <c r="K465" s="31">
        <v>1</v>
      </c>
      <c r="L465" s="31">
        <v>2</v>
      </c>
      <c r="M465" s="31">
        <v>2</v>
      </c>
      <c r="N465" s="31">
        <v>1</v>
      </c>
      <c r="O465" s="31">
        <v>1</v>
      </c>
      <c r="P465" s="31">
        <v>1</v>
      </c>
      <c r="Q465" s="31">
        <v>1</v>
      </c>
      <c r="R465" s="31">
        <v>40118</v>
      </c>
      <c r="S465" s="31">
        <v>40118</v>
      </c>
      <c r="T465" s="31">
        <v>42522</v>
      </c>
      <c r="W465" s="31">
        <v>1</v>
      </c>
      <c r="X465" s="31">
        <v>2</v>
      </c>
      <c r="Y465" s="31">
        <v>2</v>
      </c>
      <c r="Z465" s="31">
        <v>2</v>
      </c>
      <c r="AA465" s="31">
        <v>2</v>
      </c>
      <c r="AB465" s="31">
        <v>2</v>
      </c>
      <c r="AC465" s="31">
        <v>2</v>
      </c>
      <c r="AD465" s="31">
        <v>1</v>
      </c>
      <c r="AE465" s="31">
        <v>3</v>
      </c>
      <c r="AF465" s="31">
        <v>1</v>
      </c>
      <c r="AG465" s="31">
        <v>2</v>
      </c>
      <c r="AH465" s="31">
        <v>2</v>
      </c>
      <c r="AI465" s="31">
        <v>6</v>
      </c>
      <c r="AJ465" s="31">
        <v>2</v>
      </c>
      <c r="AK465" s="31">
        <v>4</v>
      </c>
      <c r="AL465" s="31">
        <v>2</v>
      </c>
      <c r="AM465" s="31">
        <v>1</v>
      </c>
      <c r="AN465" s="31">
        <v>2</v>
      </c>
      <c r="AO465" s="31">
        <v>2</v>
      </c>
      <c r="AP465" s="31">
        <v>1</v>
      </c>
      <c r="AQ465" s="31">
        <v>2</v>
      </c>
      <c r="AR465" s="31">
        <v>2</v>
      </c>
      <c r="AS465" s="31">
        <v>2</v>
      </c>
      <c r="AT465" s="31">
        <v>2</v>
      </c>
      <c r="AU465" s="31">
        <v>2</v>
      </c>
      <c r="AV465" s="31">
        <v>1</v>
      </c>
      <c r="AW465" s="31">
        <v>1</v>
      </c>
      <c r="AX465" s="31">
        <v>1</v>
      </c>
      <c r="AY465" s="31">
        <v>1</v>
      </c>
      <c r="AZ465" s="31">
        <v>2</v>
      </c>
      <c r="BA465" s="31">
        <v>2</v>
      </c>
      <c r="BB465" s="31">
        <v>2</v>
      </c>
      <c r="BC465" s="31">
        <v>1</v>
      </c>
      <c r="BD465" s="31">
        <v>1</v>
      </c>
      <c r="BE465" s="31">
        <v>2</v>
      </c>
      <c r="BF465" s="31">
        <v>1</v>
      </c>
      <c r="BG465" s="31">
        <v>2</v>
      </c>
      <c r="BH465" s="31">
        <v>2</v>
      </c>
      <c r="BI465" s="31">
        <v>2</v>
      </c>
      <c r="BJ465" s="31">
        <v>1</v>
      </c>
      <c r="BK465" s="31">
        <v>1</v>
      </c>
      <c r="BL465" s="31">
        <v>2</v>
      </c>
      <c r="BM465" s="31">
        <v>2</v>
      </c>
      <c r="BN465" s="31">
        <v>2</v>
      </c>
      <c r="BO465" s="31">
        <v>2</v>
      </c>
      <c r="BP465" s="31">
        <v>2</v>
      </c>
      <c r="BR465" s="31">
        <v>2</v>
      </c>
      <c r="BT465" s="31">
        <v>2</v>
      </c>
      <c r="BU465" s="31">
        <v>2</v>
      </c>
      <c r="BV465" s="31">
        <v>2</v>
      </c>
      <c r="BW465" s="31">
        <v>2</v>
      </c>
      <c r="BX465" s="31">
        <v>2</v>
      </c>
      <c r="BY465" s="31">
        <v>1</v>
      </c>
      <c r="BZ465" s="31">
        <v>2</v>
      </c>
      <c r="CA465" s="31">
        <v>2</v>
      </c>
      <c r="CD465" s="31">
        <v>1</v>
      </c>
      <c r="CH465" s="31">
        <v>2</v>
      </c>
      <c r="CI465" s="31">
        <v>7</v>
      </c>
      <c r="CJ465" s="31">
        <v>10</v>
      </c>
      <c r="CK465" s="31">
        <v>1</v>
      </c>
      <c r="CM465" s="31">
        <v>26</v>
      </c>
      <c r="CN465" s="31">
        <v>19</v>
      </c>
      <c r="CO465" s="31">
        <v>13</v>
      </c>
      <c r="CP465" s="31">
        <v>5</v>
      </c>
      <c r="CQ465" s="31">
        <v>18</v>
      </c>
      <c r="DA465" s="31">
        <v>4</v>
      </c>
      <c r="DB465" s="31">
        <v>2</v>
      </c>
      <c r="DC465" s="31">
        <v>6</v>
      </c>
      <c r="DF465" s="31">
        <v>3</v>
      </c>
      <c r="DG465" s="31">
        <v>3</v>
      </c>
      <c r="DH465" s="31">
        <v>3</v>
      </c>
      <c r="DI465" s="31">
        <v>2</v>
      </c>
      <c r="DJ465" s="31">
        <v>1</v>
      </c>
      <c r="DK465" s="31">
        <v>3</v>
      </c>
      <c r="DL465" s="31">
        <v>2</v>
      </c>
      <c r="DM465" s="31">
        <v>2</v>
      </c>
      <c r="DN465" s="31">
        <v>3</v>
      </c>
      <c r="DO465" s="31">
        <v>4</v>
      </c>
      <c r="DP465" s="31">
        <v>4</v>
      </c>
      <c r="DQ465" s="31">
        <v>4</v>
      </c>
      <c r="DR465" s="31">
        <v>34</v>
      </c>
      <c r="DS465" s="31">
        <v>0.17718295218295199</v>
      </c>
      <c r="DT465" s="31">
        <v>61</v>
      </c>
      <c r="DU465" s="31">
        <v>26</v>
      </c>
      <c r="DV465" s="31">
        <v>192</v>
      </c>
      <c r="DW465" s="31" t="s">
        <v>2136</v>
      </c>
      <c r="DX465" s="31">
        <v>3.45</v>
      </c>
      <c r="DY465" s="31">
        <v>4.0199999999999898</v>
      </c>
      <c r="DZ465" s="31">
        <v>4.76</v>
      </c>
      <c r="EA465" s="31" t="s">
        <v>2191</v>
      </c>
      <c r="EB465" s="31">
        <v>0.85</v>
      </c>
      <c r="EC465" s="31">
        <v>0.5</v>
      </c>
      <c r="ED465" s="31">
        <v>1.1000000000000001</v>
      </c>
      <c r="EF465" s="31">
        <v>170</v>
      </c>
      <c r="EG465" s="31">
        <v>120</v>
      </c>
      <c r="EH465" s="31">
        <v>200</v>
      </c>
      <c r="EJ465" s="31">
        <v>54</v>
      </c>
      <c r="EN465" s="31">
        <v>88</v>
      </c>
      <c r="ER465" s="31">
        <v>138</v>
      </c>
      <c r="ES465" s="31">
        <v>50</v>
      </c>
      <c r="ET465" s="31">
        <v>150</v>
      </c>
      <c r="EV465" s="31">
        <v>1</v>
      </c>
      <c r="EW465" s="31">
        <v>2</v>
      </c>
      <c r="EX465" s="31">
        <v>1</v>
      </c>
      <c r="EZ465" s="31">
        <v>4</v>
      </c>
      <c r="FA465" s="31">
        <v>1</v>
      </c>
      <c r="FC465" s="31">
        <v>1</v>
      </c>
      <c r="FK465" s="31">
        <v>1</v>
      </c>
      <c r="FL465" s="31">
        <v>2</v>
      </c>
      <c r="FM465" s="31">
        <v>2</v>
      </c>
      <c r="FN465" s="31">
        <v>2</v>
      </c>
      <c r="FO465" s="31">
        <v>2</v>
      </c>
      <c r="FP465" s="31">
        <v>2</v>
      </c>
      <c r="FQ465" s="31">
        <v>2</v>
      </c>
      <c r="FR465" s="31">
        <v>2</v>
      </c>
      <c r="FS465" s="31">
        <v>4</v>
      </c>
      <c r="FT465" s="31">
        <v>2</v>
      </c>
      <c r="FU465" s="31">
        <v>2</v>
      </c>
      <c r="FV465" s="31">
        <v>2</v>
      </c>
      <c r="FW465" s="31">
        <v>1</v>
      </c>
      <c r="FX465" s="31">
        <v>1</v>
      </c>
      <c r="FY465" s="31">
        <v>2</v>
      </c>
      <c r="GA465" s="31">
        <v>2</v>
      </c>
      <c r="GB465" s="31">
        <v>2</v>
      </c>
      <c r="GC465" s="31">
        <v>2</v>
      </c>
      <c r="GD465" s="31">
        <v>20</v>
      </c>
      <c r="GE465" s="31">
        <v>1</v>
      </c>
      <c r="GF465" s="31">
        <v>2013</v>
      </c>
      <c r="GG465" s="31">
        <v>1</v>
      </c>
      <c r="GH465" s="31">
        <v>2</v>
      </c>
      <c r="GJ465" s="31">
        <v>2</v>
      </c>
      <c r="GL465" s="31">
        <v>2</v>
      </c>
      <c r="GO465" s="31">
        <v>2</v>
      </c>
      <c r="GQ465" s="31">
        <v>2</v>
      </c>
      <c r="GS465" s="31">
        <v>2</v>
      </c>
      <c r="GU465" s="31">
        <v>1</v>
      </c>
      <c r="GW465" s="31">
        <v>2</v>
      </c>
      <c r="HM465" s="31">
        <v>2</v>
      </c>
      <c r="HP465" s="31">
        <v>2</v>
      </c>
      <c r="HQ465" s="31">
        <v>2</v>
      </c>
      <c r="HR465" s="31">
        <v>2</v>
      </c>
      <c r="HS465" s="31">
        <v>2</v>
      </c>
      <c r="HT465" s="31">
        <v>2</v>
      </c>
      <c r="HU465" s="31">
        <v>2</v>
      </c>
      <c r="HV465" s="31">
        <v>2</v>
      </c>
      <c r="HZ465" s="31">
        <v>2</v>
      </c>
      <c r="IA465" s="31">
        <v>2</v>
      </c>
      <c r="IB465" s="31">
        <v>2</v>
      </c>
      <c r="IC465" s="31">
        <v>2</v>
      </c>
      <c r="ID465" s="31">
        <v>2</v>
      </c>
      <c r="IE465" s="31">
        <v>2</v>
      </c>
      <c r="IF465" s="31">
        <v>2</v>
      </c>
      <c r="IJ465" s="31">
        <v>2</v>
      </c>
      <c r="IK465" s="31">
        <v>2</v>
      </c>
      <c r="IL465" s="31">
        <v>2</v>
      </c>
      <c r="IM465" s="31">
        <v>2</v>
      </c>
      <c r="IN465" s="31">
        <v>2</v>
      </c>
      <c r="IO465" s="31">
        <v>2</v>
      </c>
      <c r="IP465" s="31">
        <v>2</v>
      </c>
      <c r="IT465" s="31">
        <v>2</v>
      </c>
      <c r="IU465" s="31">
        <v>2</v>
      </c>
      <c r="IV465" s="31">
        <v>2</v>
      </c>
      <c r="IW465" s="31">
        <v>2</v>
      </c>
      <c r="IX465" s="31">
        <v>2</v>
      </c>
      <c r="IY465" s="31">
        <v>2</v>
      </c>
      <c r="IZ465" s="31">
        <v>2</v>
      </c>
      <c r="JD465" s="31">
        <v>2</v>
      </c>
      <c r="JE465" s="31">
        <v>2</v>
      </c>
      <c r="JF465" s="31">
        <v>2</v>
      </c>
      <c r="JG465" s="31">
        <v>2</v>
      </c>
      <c r="JH465" s="31">
        <v>2</v>
      </c>
      <c r="JI465" s="31">
        <v>2</v>
      </c>
      <c r="JJ465" s="31">
        <v>2</v>
      </c>
      <c r="JN465" s="31" t="s">
        <v>366</v>
      </c>
      <c r="JQ465" s="31" t="s">
        <v>3298</v>
      </c>
      <c r="JZ465" s="31">
        <v>2</v>
      </c>
      <c r="KA465" s="31" t="s">
        <v>366</v>
      </c>
      <c r="KB465" s="31">
        <v>68</v>
      </c>
      <c r="KC465" s="31">
        <v>1</v>
      </c>
      <c r="LA465" s="31" t="s">
        <v>370</v>
      </c>
      <c r="LB465" s="31" t="s">
        <v>1736</v>
      </c>
      <c r="LC465" s="31">
        <v>2</v>
      </c>
      <c r="LE465" s="31" t="s">
        <v>367</v>
      </c>
      <c r="LF465" s="31">
        <v>2</v>
      </c>
      <c r="LG465" s="31">
        <v>2</v>
      </c>
      <c r="LH465" s="31">
        <v>2</v>
      </c>
      <c r="LI465" s="31">
        <v>2</v>
      </c>
      <c r="LK465" s="31">
        <v>2</v>
      </c>
      <c r="LM465" s="31">
        <v>2</v>
      </c>
      <c r="LO465" s="31">
        <v>2</v>
      </c>
      <c r="LQ465" s="31">
        <v>2</v>
      </c>
      <c r="LS465" s="31">
        <v>2</v>
      </c>
      <c r="LU465" s="31">
        <v>2</v>
      </c>
      <c r="LW465" s="31">
        <v>2</v>
      </c>
      <c r="LY465" s="31">
        <v>2</v>
      </c>
      <c r="MA465" s="31">
        <v>2</v>
      </c>
      <c r="MC465" s="31">
        <v>2</v>
      </c>
      <c r="ME465" s="31">
        <v>2</v>
      </c>
      <c r="MG465" s="31">
        <v>2</v>
      </c>
      <c r="MI465" s="31">
        <v>2</v>
      </c>
      <c r="MK465" s="31">
        <v>2</v>
      </c>
      <c r="MM465" s="31">
        <v>2</v>
      </c>
      <c r="MO465" s="31">
        <v>2</v>
      </c>
      <c r="MQ465" s="31">
        <v>2</v>
      </c>
      <c r="MS465" s="31">
        <v>2</v>
      </c>
      <c r="MU465" s="31">
        <v>2</v>
      </c>
      <c r="MW465" s="31">
        <v>2</v>
      </c>
      <c r="MY465" s="31" t="s">
        <v>355</v>
      </c>
      <c r="NC465" s="31">
        <v>2</v>
      </c>
      <c r="NE465" s="31">
        <v>2</v>
      </c>
      <c r="NG465" s="31">
        <v>2</v>
      </c>
      <c r="NI465" s="31">
        <v>2</v>
      </c>
      <c r="NK465" s="31">
        <v>2</v>
      </c>
      <c r="NM465" s="31">
        <v>2</v>
      </c>
      <c r="NO465" s="31">
        <v>2</v>
      </c>
      <c r="NQ465" s="31">
        <v>2</v>
      </c>
      <c r="NS465" s="31">
        <v>2</v>
      </c>
      <c r="NU465" s="31">
        <v>2</v>
      </c>
      <c r="NW465" s="31">
        <v>2</v>
      </c>
      <c r="NY465" s="31">
        <v>2</v>
      </c>
      <c r="OA465" s="31">
        <v>2</v>
      </c>
      <c r="OC465" s="31">
        <v>2</v>
      </c>
      <c r="OE465" s="31">
        <v>2</v>
      </c>
      <c r="OG465" s="31">
        <v>2</v>
      </c>
      <c r="OI465" s="31">
        <v>2</v>
      </c>
      <c r="OK465" s="31">
        <v>2</v>
      </c>
      <c r="OM465" s="31">
        <v>2</v>
      </c>
      <c r="OO465" s="31">
        <v>2</v>
      </c>
      <c r="OQ465" s="31" t="s">
        <v>355</v>
      </c>
      <c r="OS465" s="31">
        <v>2</v>
      </c>
      <c r="OU465" s="31">
        <v>2</v>
      </c>
      <c r="OW465" s="31">
        <v>2</v>
      </c>
      <c r="OY465" s="31">
        <v>2</v>
      </c>
      <c r="PA465" s="31">
        <v>2</v>
      </c>
      <c r="PC465" s="31">
        <v>2</v>
      </c>
      <c r="PE465" s="31">
        <v>2</v>
      </c>
      <c r="PG465" s="31">
        <v>2</v>
      </c>
      <c r="PI465" s="31">
        <v>2</v>
      </c>
      <c r="PK465" s="31">
        <v>2</v>
      </c>
      <c r="PM465" s="31">
        <v>2</v>
      </c>
      <c r="PO465" s="31">
        <v>2</v>
      </c>
      <c r="PQ465" s="31">
        <v>2</v>
      </c>
      <c r="PS465" s="31">
        <v>2</v>
      </c>
      <c r="PU465" s="31">
        <v>2</v>
      </c>
      <c r="PW465" s="31">
        <v>2</v>
      </c>
      <c r="PY465" s="31">
        <v>2</v>
      </c>
      <c r="QA465" s="31">
        <v>2</v>
      </c>
      <c r="QC465" s="31">
        <v>2</v>
      </c>
      <c r="QE465" s="31">
        <v>2</v>
      </c>
      <c r="QG465" s="31">
        <v>2</v>
      </c>
      <c r="QI465" s="31" t="s">
        <v>355</v>
      </c>
      <c r="QK465" s="31">
        <v>1</v>
      </c>
      <c r="QL465" s="31">
        <v>2</v>
      </c>
      <c r="QM465" s="31">
        <v>2</v>
      </c>
      <c r="QN465" s="31">
        <v>2</v>
      </c>
      <c r="QO465" s="31">
        <v>2</v>
      </c>
      <c r="QP465" s="31">
        <v>2</v>
      </c>
      <c r="QQ465" s="31">
        <v>2</v>
      </c>
      <c r="QR465" s="31">
        <v>2</v>
      </c>
      <c r="QS465" s="31">
        <v>2</v>
      </c>
      <c r="QT465" s="31">
        <v>2</v>
      </c>
      <c r="QU465" s="31">
        <v>2</v>
      </c>
      <c r="QV465" s="31">
        <v>2</v>
      </c>
      <c r="QW465" s="31">
        <v>2</v>
      </c>
      <c r="QX465" s="31">
        <v>2</v>
      </c>
      <c r="QY465" s="31">
        <v>2</v>
      </c>
      <c r="QZ465" s="31">
        <v>1</v>
      </c>
      <c r="RA465" s="31">
        <v>2</v>
      </c>
      <c r="RB465" s="31">
        <v>2</v>
      </c>
      <c r="RC465" s="31">
        <v>2</v>
      </c>
      <c r="RD465" s="31">
        <v>2</v>
      </c>
      <c r="RE465" s="31">
        <v>1</v>
      </c>
      <c r="RF465" s="31">
        <v>2</v>
      </c>
      <c r="RG465" s="31">
        <v>2</v>
      </c>
      <c r="RH465" s="31">
        <v>2</v>
      </c>
      <c r="RI465" s="31">
        <v>2</v>
      </c>
      <c r="RJ465" s="31">
        <v>2</v>
      </c>
      <c r="RK465" s="31">
        <v>2</v>
      </c>
      <c r="RL465" s="31">
        <v>2</v>
      </c>
      <c r="RM465" s="31">
        <v>2</v>
      </c>
      <c r="RN465" s="31">
        <v>2</v>
      </c>
      <c r="RO465" s="31">
        <v>2</v>
      </c>
      <c r="RP465" s="31">
        <v>2</v>
      </c>
      <c r="RQ465" s="31">
        <v>2</v>
      </c>
      <c r="RR465" s="31">
        <v>1</v>
      </c>
      <c r="RS465" s="31">
        <v>2</v>
      </c>
      <c r="RT465" s="31" t="s">
        <v>3293</v>
      </c>
      <c r="RU465" s="31" t="s">
        <v>3293</v>
      </c>
      <c r="RV465" s="31" t="s">
        <v>3293</v>
      </c>
      <c r="RW465" s="31" t="s">
        <v>3293</v>
      </c>
      <c r="RX465" s="31">
        <v>2</v>
      </c>
      <c r="RY465" s="31">
        <v>2</v>
      </c>
      <c r="RZ465" s="31">
        <v>2</v>
      </c>
      <c r="SA465" s="31">
        <v>2</v>
      </c>
      <c r="SB465" s="31">
        <v>2</v>
      </c>
      <c r="SC465" s="31">
        <v>2</v>
      </c>
      <c r="SD465" s="31">
        <v>2</v>
      </c>
      <c r="SE465" s="31">
        <v>2</v>
      </c>
      <c r="SF465" s="31">
        <v>2</v>
      </c>
      <c r="SG465" s="31">
        <v>2</v>
      </c>
      <c r="SH465" s="31">
        <v>2</v>
      </c>
      <c r="SI465" s="31">
        <v>2</v>
      </c>
      <c r="SJ465" s="31">
        <v>2</v>
      </c>
      <c r="SK465" s="31">
        <v>2</v>
      </c>
      <c r="SL465" s="31">
        <v>2</v>
      </c>
      <c r="SM465" s="31" t="s">
        <v>3272</v>
      </c>
      <c r="SO465" s="31">
        <v>2</v>
      </c>
      <c r="SP465" s="31">
        <v>2</v>
      </c>
      <c r="SQ465" s="31">
        <v>2</v>
      </c>
      <c r="SR465" s="31">
        <v>2</v>
      </c>
      <c r="SS465" s="31">
        <v>2</v>
      </c>
      <c r="ST465" s="31">
        <v>2</v>
      </c>
      <c r="SU465" s="31">
        <v>1</v>
      </c>
      <c r="SV465" s="31">
        <v>2</v>
      </c>
      <c r="SW465" s="31" t="s">
        <v>1430</v>
      </c>
      <c r="SX465" s="31">
        <v>1</v>
      </c>
      <c r="SZ465" s="31">
        <v>2</v>
      </c>
      <c r="TA465" s="31">
        <v>2</v>
      </c>
      <c r="TB465" s="31">
        <v>2</v>
      </c>
      <c r="TC465" s="31">
        <v>2</v>
      </c>
      <c r="TD465" s="31">
        <v>2</v>
      </c>
      <c r="TE465" s="31">
        <v>2</v>
      </c>
      <c r="TF465" s="31">
        <v>2</v>
      </c>
      <c r="TG465" s="31">
        <v>2</v>
      </c>
      <c r="TH465" s="31" t="s">
        <v>1430</v>
      </c>
      <c r="TJ465" s="31" t="s">
        <v>3272</v>
      </c>
      <c r="TK465" s="31" t="s">
        <v>1430</v>
      </c>
      <c r="TL465" s="31" t="s">
        <v>1430</v>
      </c>
      <c r="TQ465" s="31">
        <v>77</v>
      </c>
      <c r="TS465" s="31">
        <v>2</v>
      </c>
      <c r="TT465" s="31">
        <v>2</v>
      </c>
      <c r="TU465" s="31">
        <v>2</v>
      </c>
      <c r="TV465" s="31">
        <v>2</v>
      </c>
      <c r="TW465" s="31">
        <v>2</v>
      </c>
      <c r="TX465" s="31">
        <v>2</v>
      </c>
      <c r="TY465" s="31">
        <v>2</v>
      </c>
      <c r="TZ465" s="31">
        <v>1</v>
      </c>
      <c r="UA465" s="31">
        <v>1</v>
      </c>
    </row>
    <row r="466" spans="1:547" s="31" customFormat="1" ht="13.5" customHeight="1">
      <c r="A466" s="31">
        <f t="shared" si="7"/>
        <v>464</v>
      </c>
      <c r="B466" s="31">
        <v>465</v>
      </c>
      <c r="C466" s="31">
        <v>61</v>
      </c>
      <c r="D466" s="31" t="s">
        <v>3124</v>
      </c>
      <c r="E466" s="31" t="s">
        <v>3299</v>
      </c>
      <c r="H466" s="31">
        <v>42523</v>
      </c>
      <c r="I466" s="31">
        <v>22708</v>
      </c>
      <c r="J466" s="31">
        <v>2</v>
      </c>
      <c r="K466" s="31">
        <v>1</v>
      </c>
      <c r="L466" s="31">
        <v>3</v>
      </c>
      <c r="M466" s="31">
        <v>2</v>
      </c>
      <c r="N466" s="31">
        <v>3</v>
      </c>
      <c r="O466" s="31">
        <v>2</v>
      </c>
      <c r="P466" s="31">
        <v>5</v>
      </c>
      <c r="Q466" s="31">
        <v>2</v>
      </c>
      <c r="R466" s="31">
        <v>41974</v>
      </c>
      <c r="S466" s="31">
        <v>42036</v>
      </c>
      <c r="T466" s="31">
        <v>42401</v>
      </c>
      <c r="W466" s="31">
        <v>1</v>
      </c>
      <c r="X466" s="31">
        <v>2</v>
      </c>
      <c r="Y466" s="31">
        <v>2</v>
      </c>
      <c r="Z466" s="31">
        <v>2</v>
      </c>
      <c r="AA466" s="31">
        <v>2</v>
      </c>
      <c r="AB466" s="31">
        <v>2</v>
      </c>
      <c r="AC466" s="31">
        <v>2</v>
      </c>
      <c r="AD466" s="31">
        <v>2</v>
      </c>
      <c r="AE466" s="31">
        <v>2</v>
      </c>
      <c r="AF466" s="31">
        <v>1</v>
      </c>
      <c r="AG466" s="31">
        <v>1</v>
      </c>
      <c r="AH466" s="31">
        <v>1</v>
      </c>
      <c r="AI466" s="31">
        <v>2</v>
      </c>
      <c r="AJ466" s="31">
        <v>2</v>
      </c>
      <c r="AK466" s="31">
        <v>4</v>
      </c>
      <c r="AL466" s="31">
        <v>2</v>
      </c>
      <c r="AM466" s="31">
        <v>1</v>
      </c>
      <c r="AN466" s="31">
        <v>2</v>
      </c>
      <c r="AO466" s="31">
        <v>2</v>
      </c>
      <c r="AP466" s="31">
        <v>2</v>
      </c>
      <c r="AQ466" s="31">
        <v>1</v>
      </c>
      <c r="AR466" s="31">
        <v>1</v>
      </c>
      <c r="AS466" s="31">
        <v>2</v>
      </c>
      <c r="AT466" s="31">
        <v>2</v>
      </c>
      <c r="AU466" s="31">
        <v>2</v>
      </c>
      <c r="AV466" s="31">
        <v>1</v>
      </c>
      <c r="AW466" s="31">
        <v>1</v>
      </c>
      <c r="AX466" s="31">
        <v>2</v>
      </c>
      <c r="AY466" s="31">
        <v>2</v>
      </c>
      <c r="AZ466" s="31">
        <v>1</v>
      </c>
      <c r="BA466" s="31">
        <v>1</v>
      </c>
      <c r="BB466" s="31">
        <v>2</v>
      </c>
      <c r="BC466" s="31">
        <v>1</v>
      </c>
      <c r="BD466" s="31">
        <v>1</v>
      </c>
      <c r="BE466" s="31">
        <v>2</v>
      </c>
      <c r="BF466" s="31">
        <v>2</v>
      </c>
      <c r="BG466" s="31">
        <v>1</v>
      </c>
      <c r="BH466" s="31">
        <v>1</v>
      </c>
      <c r="BI466" s="31">
        <v>2</v>
      </c>
      <c r="BJ466" s="31">
        <v>2</v>
      </c>
      <c r="BK466" s="31">
        <v>2</v>
      </c>
      <c r="BL466" s="31">
        <v>2</v>
      </c>
      <c r="BM466" s="31">
        <v>2</v>
      </c>
      <c r="BN466" s="31">
        <v>2</v>
      </c>
      <c r="BO466" s="31">
        <v>2</v>
      </c>
      <c r="BP466" s="31">
        <v>2</v>
      </c>
      <c r="BQ466" s="31">
        <v>1</v>
      </c>
      <c r="BT466" s="31">
        <v>2</v>
      </c>
      <c r="BU466" s="31">
        <v>2</v>
      </c>
      <c r="BV466" s="31">
        <v>2</v>
      </c>
      <c r="BW466" s="31">
        <v>2</v>
      </c>
      <c r="BX466" s="31">
        <v>2</v>
      </c>
      <c r="BY466" s="31">
        <v>1</v>
      </c>
      <c r="BZ466" s="31">
        <v>2</v>
      </c>
      <c r="CA466" s="31">
        <v>2</v>
      </c>
      <c r="CB466" s="31">
        <v>2</v>
      </c>
      <c r="CC466" s="31">
        <v>2</v>
      </c>
      <c r="CD466" s="31">
        <v>1</v>
      </c>
      <c r="CH466" s="31">
        <v>1</v>
      </c>
      <c r="CI466" s="31">
        <v>4</v>
      </c>
      <c r="CJ466" s="31">
        <v>10</v>
      </c>
      <c r="CK466" s="31">
        <v>1</v>
      </c>
      <c r="CM466" s="31">
        <v>11</v>
      </c>
      <c r="CN466" s="31">
        <v>20</v>
      </c>
      <c r="CO466" s="31">
        <v>25</v>
      </c>
      <c r="CP466" s="31">
        <v>6</v>
      </c>
      <c r="DA466" s="31">
        <v>2</v>
      </c>
      <c r="DB466" s="31">
        <v>4</v>
      </c>
      <c r="DC466" s="31">
        <v>11</v>
      </c>
      <c r="DF466" s="31">
        <v>4</v>
      </c>
      <c r="DG466" s="31">
        <v>4</v>
      </c>
      <c r="DH466" s="31">
        <v>4</v>
      </c>
      <c r="DI466" s="31">
        <v>3</v>
      </c>
      <c r="DJ466" s="31">
        <v>3</v>
      </c>
      <c r="DK466" s="31">
        <v>3</v>
      </c>
      <c r="DL466" s="31">
        <v>3</v>
      </c>
      <c r="DM466" s="31">
        <v>3</v>
      </c>
      <c r="DN466" s="31">
        <v>3</v>
      </c>
      <c r="DO466" s="31">
        <v>4</v>
      </c>
      <c r="DP466" s="31">
        <v>4</v>
      </c>
      <c r="DQ466" s="31">
        <v>4</v>
      </c>
      <c r="DR466" s="31">
        <v>42</v>
      </c>
      <c r="DS466" s="31">
        <v>0.332650273224043</v>
      </c>
      <c r="DX466" s="31">
        <v>36.619999999999898</v>
      </c>
      <c r="DY466" s="31">
        <v>38</v>
      </c>
      <c r="DZ466" s="31">
        <v>46</v>
      </c>
      <c r="EA466" s="31" t="s">
        <v>2191</v>
      </c>
      <c r="EB466" s="31">
        <v>0.57999999999999896</v>
      </c>
      <c r="EC466" s="31">
        <v>0.7</v>
      </c>
      <c r="ED466" s="31">
        <v>1.2</v>
      </c>
      <c r="EE466" s="31" t="s">
        <v>2123</v>
      </c>
      <c r="EF466" s="31">
        <v>240</v>
      </c>
      <c r="EG466" s="31">
        <v>115</v>
      </c>
      <c r="EH466" s="31">
        <v>190</v>
      </c>
      <c r="EI466" s="31" t="s">
        <v>2123</v>
      </c>
      <c r="EJ466" s="31">
        <v>38</v>
      </c>
      <c r="EN466" s="31">
        <v>183</v>
      </c>
      <c r="EO466" s="31">
        <v>0</v>
      </c>
      <c r="EP466" s="31">
        <v>138</v>
      </c>
      <c r="ER466" s="31">
        <v>92</v>
      </c>
      <c r="ES466" s="31">
        <v>0</v>
      </c>
      <c r="ET466" s="31">
        <v>150</v>
      </c>
      <c r="EV466" s="31">
        <v>1</v>
      </c>
      <c r="EW466" s="31">
        <v>2</v>
      </c>
      <c r="EX466" s="31">
        <v>2</v>
      </c>
      <c r="EY466" s="31">
        <v>1</v>
      </c>
      <c r="EZ466" s="31">
        <v>1</v>
      </c>
      <c r="FK466" s="31">
        <v>2</v>
      </c>
      <c r="FL466" s="31">
        <v>2</v>
      </c>
      <c r="FM466" s="31">
        <v>1</v>
      </c>
      <c r="FN466" s="31">
        <v>2</v>
      </c>
      <c r="FO466" s="31">
        <v>2</v>
      </c>
      <c r="FP466" s="31">
        <v>2</v>
      </c>
      <c r="FQ466" s="31">
        <v>2</v>
      </c>
      <c r="FR466" s="31">
        <v>2</v>
      </c>
      <c r="FS466" s="31">
        <v>4</v>
      </c>
      <c r="FT466" s="31">
        <v>2</v>
      </c>
      <c r="FU466" s="31">
        <v>2</v>
      </c>
      <c r="FV466" s="31">
        <v>2</v>
      </c>
      <c r="FW466" s="31">
        <v>1</v>
      </c>
      <c r="FX466" s="31">
        <v>1</v>
      </c>
      <c r="FY466" s="31">
        <v>2</v>
      </c>
      <c r="GA466" s="31">
        <v>2</v>
      </c>
      <c r="GB466" s="31">
        <v>2</v>
      </c>
      <c r="GC466" s="31">
        <v>1</v>
      </c>
      <c r="GD466" s="31">
        <v>1983</v>
      </c>
      <c r="GE466" s="31">
        <v>2</v>
      </c>
      <c r="GH466" s="31">
        <v>2</v>
      </c>
      <c r="GJ466" s="31">
        <v>2</v>
      </c>
      <c r="GL466" s="31">
        <v>1</v>
      </c>
      <c r="GM466" s="31">
        <v>42401</v>
      </c>
      <c r="GO466" s="31">
        <v>2</v>
      </c>
      <c r="GQ466" s="31">
        <v>2</v>
      </c>
      <c r="GS466" s="31">
        <v>2</v>
      </c>
      <c r="GU466" s="31">
        <v>2</v>
      </c>
      <c r="GW466" s="31">
        <v>2</v>
      </c>
      <c r="HM466" s="31">
        <v>2</v>
      </c>
      <c r="HP466" s="31">
        <v>2</v>
      </c>
      <c r="HQ466" s="31">
        <v>2</v>
      </c>
      <c r="HR466" s="31">
        <v>2</v>
      </c>
      <c r="HS466" s="31">
        <v>2</v>
      </c>
      <c r="HT466" s="31">
        <v>2</v>
      </c>
      <c r="HU466" s="31">
        <v>2</v>
      </c>
      <c r="HV466" s="31">
        <v>2</v>
      </c>
      <c r="HZ466" s="31">
        <v>2</v>
      </c>
      <c r="IA466" s="31">
        <v>2</v>
      </c>
      <c r="IB466" s="31">
        <v>2</v>
      </c>
      <c r="IC466" s="31">
        <v>2</v>
      </c>
      <c r="ID466" s="31">
        <v>2</v>
      </c>
      <c r="IE466" s="31">
        <v>2</v>
      </c>
      <c r="IF466" s="31">
        <v>2</v>
      </c>
      <c r="IJ466" s="31">
        <v>2</v>
      </c>
      <c r="IK466" s="31">
        <v>2</v>
      </c>
      <c r="IL466" s="31">
        <v>2</v>
      </c>
      <c r="IM466" s="31">
        <v>2</v>
      </c>
      <c r="IN466" s="31">
        <v>2</v>
      </c>
      <c r="IO466" s="31">
        <v>2</v>
      </c>
      <c r="IP466" s="31">
        <v>2</v>
      </c>
      <c r="IT466" s="31">
        <v>2</v>
      </c>
      <c r="IU466" s="31">
        <v>2</v>
      </c>
      <c r="IV466" s="31">
        <v>2</v>
      </c>
      <c r="IW466" s="31">
        <v>2</v>
      </c>
      <c r="IX466" s="31">
        <v>2</v>
      </c>
      <c r="IY466" s="31">
        <v>2</v>
      </c>
      <c r="IZ466" s="31">
        <v>2</v>
      </c>
      <c r="JD466" s="31">
        <v>2</v>
      </c>
      <c r="JE466" s="31">
        <v>2</v>
      </c>
      <c r="JF466" s="31">
        <v>2</v>
      </c>
      <c r="JG466" s="31">
        <v>2</v>
      </c>
      <c r="JH466" s="31">
        <v>2</v>
      </c>
      <c r="JI466" s="31">
        <v>2</v>
      </c>
      <c r="JJ466" s="31">
        <v>2</v>
      </c>
      <c r="JN466" s="31" t="s">
        <v>3300</v>
      </c>
      <c r="JQ466" s="31" t="s">
        <v>371</v>
      </c>
      <c r="JZ466" s="31">
        <v>2</v>
      </c>
      <c r="KA466" s="31" t="s">
        <v>3300</v>
      </c>
      <c r="KB466" s="31">
        <v>62</v>
      </c>
      <c r="KC466" s="31">
        <v>2</v>
      </c>
      <c r="KD466" s="31" t="s">
        <v>371</v>
      </c>
      <c r="KE466" s="31">
        <v>59</v>
      </c>
      <c r="LA466" s="31" t="s">
        <v>359</v>
      </c>
      <c r="LB466" s="31" t="s">
        <v>364</v>
      </c>
      <c r="LC466" s="31">
        <v>2</v>
      </c>
      <c r="LE466" s="31" t="s">
        <v>370</v>
      </c>
      <c r="LF466" s="31">
        <v>2</v>
      </c>
      <c r="LG466" s="31">
        <v>2</v>
      </c>
      <c r="LH466" s="31">
        <v>2</v>
      </c>
      <c r="LI466" s="31">
        <v>2</v>
      </c>
      <c r="LK466" s="31">
        <v>2</v>
      </c>
      <c r="LM466" s="31">
        <v>2</v>
      </c>
      <c r="LO466" s="31">
        <v>2</v>
      </c>
      <c r="LQ466" s="31">
        <v>2</v>
      </c>
      <c r="LS466" s="31">
        <v>2</v>
      </c>
      <c r="LU466" s="31">
        <v>2</v>
      </c>
      <c r="LW466" s="31">
        <v>2</v>
      </c>
      <c r="LY466" s="31">
        <v>2</v>
      </c>
      <c r="MA466" s="31">
        <v>2</v>
      </c>
      <c r="MC466" s="31">
        <v>2</v>
      </c>
      <c r="ME466" s="31">
        <v>2</v>
      </c>
      <c r="MG466" s="31">
        <v>2</v>
      </c>
      <c r="MI466" s="31">
        <v>2</v>
      </c>
      <c r="MK466" s="31">
        <v>2</v>
      </c>
      <c r="MM466" s="31">
        <v>2</v>
      </c>
      <c r="MO466" s="31">
        <v>2</v>
      </c>
      <c r="MQ466" s="31">
        <v>2</v>
      </c>
      <c r="MS466" s="31">
        <v>2</v>
      </c>
      <c r="MU466" s="31">
        <v>2</v>
      </c>
      <c r="MW466" s="31">
        <v>2</v>
      </c>
      <c r="MY466" s="31" t="s">
        <v>355</v>
      </c>
      <c r="NC466" s="31">
        <v>2</v>
      </c>
      <c r="NE466" s="31">
        <v>2</v>
      </c>
      <c r="NG466" s="31">
        <v>2</v>
      </c>
      <c r="NI466" s="31">
        <v>2</v>
      </c>
      <c r="NK466" s="31">
        <v>2</v>
      </c>
      <c r="NM466" s="31">
        <v>2</v>
      </c>
      <c r="NO466" s="31">
        <v>2</v>
      </c>
      <c r="NQ466" s="31">
        <v>2</v>
      </c>
      <c r="NS466" s="31">
        <v>2</v>
      </c>
      <c r="NU466" s="31">
        <v>2</v>
      </c>
      <c r="NW466" s="31">
        <v>2</v>
      </c>
      <c r="NY466" s="31">
        <v>2</v>
      </c>
      <c r="OA466" s="31">
        <v>2</v>
      </c>
      <c r="OC466" s="31">
        <v>2</v>
      </c>
      <c r="OE466" s="31">
        <v>2</v>
      </c>
      <c r="OG466" s="31">
        <v>2</v>
      </c>
      <c r="OI466" s="31">
        <v>2</v>
      </c>
      <c r="OK466" s="31">
        <v>2</v>
      </c>
      <c r="OM466" s="31">
        <v>2</v>
      </c>
      <c r="OO466" s="31">
        <v>2</v>
      </c>
      <c r="OQ466" s="31" t="s">
        <v>355</v>
      </c>
      <c r="OS466" s="31">
        <v>2</v>
      </c>
      <c r="OU466" s="31">
        <v>2</v>
      </c>
      <c r="OW466" s="31">
        <v>2</v>
      </c>
      <c r="OY466" s="31">
        <v>2</v>
      </c>
      <c r="PA466" s="31">
        <v>2</v>
      </c>
      <c r="PC466" s="31">
        <v>2</v>
      </c>
      <c r="PE466" s="31">
        <v>2</v>
      </c>
      <c r="PG466" s="31">
        <v>2</v>
      </c>
      <c r="PI466" s="31">
        <v>2</v>
      </c>
      <c r="PK466" s="31">
        <v>2</v>
      </c>
      <c r="PM466" s="31">
        <v>2</v>
      </c>
      <c r="PO466" s="31">
        <v>2</v>
      </c>
      <c r="PQ466" s="31">
        <v>2</v>
      </c>
      <c r="PS466" s="31">
        <v>2</v>
      </c>
      <c r="PU466" s="31">
        <v>2</v>
      </c>
      <c r="PW466" s="31">
        <v>2</v>
      </c>
      <c r="PY466" s="31">
        <v>2</v>
      </c>
      <c r="QA466" s="31">
        <v>2</v>
      </c>
      <c r="QC466" s="31">
        <v>2</v>
      </c>
      <c r="QE466" s="31">
        <v>2</v>
      </c>
      <c r="QG466" s="31">
        <v>2</v>
      </c>
      <c r="QI466" s="31" t="s">
        <v>355</v>
      </c>
      <c r="QK466" s="31">
        <v>1</v>
      </c>
      <c r="QL466" s="31">
        <v>2</v>
      </c>
      <c r="QM466" s="31">
        <v>2</v>
      </c>
      <c r="QN466" s="31">
        <v>2</v>
      </c>
      <c r="QO466" s="31">
        <v>2</v>
      </c>
      <c r="QP466" s="31">
        <v>2</v>
      </c>
      <c r="QQ466" s="31">
        <v>2</v>
      </c>
      <c r="QR466" s="31">
        <v>2</v>
      </c>
      <c r="QS466" s="31">
        <v>2</v>
      </c>
      <c r="QT466" s="31">
        <v>1</v>
      </c>
      <c r="QU466" s="31">
        <v>2</v>
      </c>
      <c r="QV466" s="31">
        <v>2</v>
      </c>
      <c r="QW466" s="31">
        <v>2</v>
      </c>
      <c r="QX466" s="31">
        <v>2</v>
      </c>
      <c r="QY466" s="31">
        <v>2</v>
      </c>
      <c r="QZ466" s="31">
        <v>2</v>
      </c>
      <c r="RA466" s="31">
        <v>2</v>
      </c>
      <c r="RB466" s="31">
        <v>2</v>
      </c>
      <c r="RC466" s="31">
        <v>2</v>
      </c>
      <c r="RD466" s="31">
        <v>2</v>
      </c>
      <c r="RE466" s="31">
        <v>2</v>
      </c>
      <c r="RF466" s="31">
        <v>2</v>
      </c>
      <c r="RG466" s="31">
        <v>2</v>
      </c>
      <c r="RH466" s="31">
        <v>2</v>
      </c>
      <c r="RI466" s="31">
        <v>2</v>
      </c>
      <c r="RJ466" s="31">
        <v>2</v>
      </c>
      <c r="RK466" s="31">
        <v>2</v>
      </c>
      <c r="RL466" s="31">
        <v>2</v>
      </c>
      <c r="RM466" s="31">
        <v>2</v>
      </c>
      <c r="RN466" s="31">
        <v>2</v>
      </c>
      <c r="RO466" s="31">
        <v>2</v>
      </c>
      <c r="RP466" s="31">
        <v>2</v>
      </c>
      <c r="RQ466" s="31">
        <v>2</v>
      </c>
      <c r="RR466" s="31">
        <v>2</v>
      </c>
      <c r="RS466" s="31">
        <v>2</v>
      </c>
      <c r="RT466" s="31" t="s">
        <v>3276</v>
      </c>
      <c r="RX466" s="31">
        <v>5</v>
      </c>
      <c r="RY466" s="31">
        <v>2</v>
      </c>
      <c r="RZ466" s="31">
        <v>2</v>
      </c>
      <c r="SA466" s="31">
        <v>2</v>
      </c>
      <c r="SB466" s="31">
        <v>2</v>
      </c>
      <c r="SC466" s="31">
        <v>2</v>
      </c>
      <c r="SD466" s="31">
        <v>5</v>
      </c>
      <c r="SE466" s="31">
        <v>2</v>
      </c>
      <c r="SF466" s="31">
        <v>2</v>
      </c>
      <c r="SG466" s="31">
        <v>2</v>
      </c>
      <c r="SH466" s="31">
        <v>2</v>
      </c>
      <c r="SI466" s="31">
        <v>2</v>
      </c>
      <c r="SJ466" s="31">
        <v>2</v>
      </c>
      <c r="SK466" s="31">
        <v>2</v>
      </c>
      <c r="SL466" s="31">
        <v>2</v>
      </c>
      <c r="SM466" s="31" t="s">
        <v>1430</v>
      </c>
      <c r="SO466" s="31">
        <v>2</v>
      </c>
      <c r="SP466" s="31">
        <v>2</v>
      </c>
      <c r="SQ466" s="31">
        <v>2</v>
      </c>
      <c r="SR466" s="31">
        <v>1</v>
      </c>
      <c r="SS466" s="31">
        <v>1</v>
      </c>
      <c r="ST466" s="31">
        <v>2</v>
      </c>
      <c r="SU466" s="31">
        <v>2</v>
      </c>
      <c r="SV466" s="31">
        <v>1</v>
      </c>
      <c r="SW466" s="31" t="s">
        <v>1430</v>
      </c>
      <c r="SZ466" s="31">
        <v>2</v>
      </c>
      <c r="TA466" s="31">
        <v>2</v>
      </c>
      <c r="TB466" s="31">
        <v>2</v>
      </c>
      <c r="TC466" s="31">
        <v>2</v>
      </c>
      <c r="TD466" s="31">
        <v>2</v>
      </c>
      <c r="TE466" s="31">
        <v>2</v>
      </c>
      <c r="TF466" s="31">
        <v>2</v>
      </c>
      <c r="TG466" s="31">
        <v>1</v>
      </c>
      <c r="TH466" s="31" t="s">
        <v>1430</v>
      </c>
      <c r="TJ466" s="31" t="s">
        <v>3145</v>
      </c>
      <c r="TK466" s="31" t="s">
        <v>2917</v>
      </c>
      <c r="TQ466" s="31">
        <v>12</v>
      </c>
      <c r="TS466" s="31">
        <v>2</v>
      </c>
      <c r="TT466" s="31">
        <v>2</v>
      </c>
      <c r="TU466" s="31">
        <v>2</v>
      </c>
      <c r="TV466" s="31">
        <v>2</v>
      </c>
      <c r="TW466" s="31">
        <v>2</v>
      </c>
      <c r="TX466" s="31">
        <v>2</v>
      </c>
      <c r="TY466" s="31">
        <v>2</v>
      </c>
      <c r="TZ466" s="31">
        <v>1</v>
      </c>
      <c r="UA466" s="31">
        <v>1</v>
      </c>
    </row>
    <row r="467" spans="1:547" s="31" customFormat="1" ht="13.5" customHeight="1">
      <c r="A467" s="31">
        <f t="shared" si="7"/>
        <v>465</v>
      </c>
      <c r="B467" s="31">
        <v>466</v>
      </c>
      <c r="C467" s="31">
        <v>62</v>
      </c>
      <c r="D467" s="31" t="s">
        <v>3124</v>
      </c>
      <c r="E467" s="31" t="s">
        <v>3301</v>
      </c>
      <c r="F467" s="31">
        <v>1</v>
      </c>
      <c r="G467" s="31" t="s">
        <v>3302</v>
      </c>
      <c r="H467" s="31">
        <v>42530</v>
      </c>
      <c r="I467" s="31">
        <v>33360</v>
      </c>
      <c r="J467" s="31">
        <v>1</v>
      </c>
      <c r="K467" s="31">
        <v>1</v>
      </c>
      <c r="L467" s="31">
        <v>4</v>
      </c>
      <c r="M467" s="31">
        <v>2</v>
      </c>
      <c r="N467" s="31">
        <v>4</v>
      </c>
      <c r="O467" s="31">
        <v>2</v>
      </c>
      <c r="P467" s="31">
        <v>4</v>
      </c>
      <c r="Q467" s="31">
        <v>2</v>
      </c>
      <c r="R467" s="31">
        <v>42248</v>
      </c>
      <c r="S467" s="31">
        <v>42370</v>
      </c>
      <c r="T467" s="31">
        <v>42522</v>
      </c>
      <c r="U467" s="31">
        <v>42529</v>
      </c>
      <c r="W467" s="31">
        <v>2</v>
      </c>
      <c r="X467" s="31">
        <v>1</v>
      </c>
      <c r="Y467" s="31">
        <v>2</v>
      </c>
      <c r="Z467" s="31">
        <v>2</v>
      </c>
      <c r="AA467" s="31">
        <v>2</v>
      </c>
      <c r="AB467" s="31">
        <v>2</v>
      </c>
      <c r="AC467" s="31">
        <v>2</v>
      </c>
      <c r="AD467" s="31">
        <v>2</v>
      </c>
      <c r="AE467" s="31">
        <v>1</v>
      </c>
      <c r="AH467" s="31">
        <v>2</v>
      </c>
      <c r="AI467" s="31">
        <v>6</v>
      </c>
      <c r="AJ467" s="31">
        <v>2</v>
      </c>
      <c r="AK467" s="31">
        <v>4</v>
      </c>
      <c r="AL467" s="31">
        <v>1</v>
      </c>
      <c r="AM467" s="31">
        <v>1</v>
      </c>
      <c r="AN467" s="31">
        <v>2</v>
      </c>
      <c r="AO467" s="31">
        <v>2</v>
      </c>
      <c r="AP467" s="31">
        <v>2</v>
      </c>
      <c r="AQ467" s="31">
        <v>1</v>
      </c>
      <c r="AR467" s="31">
        <v>1</v>
      </c>
      <c r="AS467" s="31">
        <v>2</v>
      </c>
      <c r="AT467" s="31">
        <v>2</v>
      </c>
      <c r="AU467" s="31">
        <v>1</v>
      </c>
      <c r="AV467" s="31">
        <v>1</v>
      </c>
      <c r="AW467" s="31">
        <v>1</v>
      </c>
      <c r="AX467" s="31">
        <v>2</v>
      </c>
      <c r="AY467" s="31">
        <v>2</v>
      </c>
      <c r="AZ467" s="31">
        <v>1</v>
      </c>
      <c r="BA467" s="31">
        <v>2</v>
      </c>
      <c r="BB467" s="31">
        <v>2</v>
      </c>
      <c r="BC467" s="31">
        <v>1</v>
      </c>
      <c r="BD467" s="31">
        <v>2</v>
      </c>
      <c r="BE467" s="31">
        <v>2</v>
      </c>
      <c r="BF467" s="31">
        <v>2</v>
      </c>
      <c r="BG467" s="31">
        <v>1</v>
      </c>
      <c r="BH467" s="31">
        <v>2</v>
      </c>
      <c r="BI467" s="31">
        <v>1</v>
      </c>
      <c r="BJ467" s="31">
        <v>1</v>
      </c>
      <c r="BK467" s="31">
        <v>2</v>
      </c>
      <c r="BL467" s="31">
        <v>2</v>
      </c>
      <c r="BM467" s="31">
        <v>1</v>
      </c>
      <c r="BN467" s="31">
        <v>2</v>
      </c>
      <c r="BO467" s="31">
        <v>2</v>
      </c>
      <c r="BP467" s="31">
        <v>1</v>
      </c>
      <c r="BR467" s="31">
        <v>4</v>
      </c>
      <c r="BT467" s="31">
        <v>2</v>
      </c>
      <c r="BU467" s="31">
        <v>2</v>
      </c>
      <c r="BV467" s="31">
        <v>2</v>
      </c>
      <c r="BW467" s="31">
        <v>2</v>
      </c>
      <c r="BX467" s="31">
        <v>2</v>
      </c>
      <c r="BY467" s="31">
        <v>1</v>
      </c>
      <c r="BZ467" s="31">
        <v>2</v>
      </c>
      <c r="CA467" s="31">
        <v>2</v>
      </c>
      <c r="CB467" s="31">
        <v>1</v>
      </c>
      <c r="CC467" s="31">
        <v>2</v>
      </c>
      <c r="CD467" s="31">
        <v>1</v>
      </c>
      <c r="CH467" s="31">
        <v>2</v>
      </c>
      <c r="CI467" s="31">
        <v>8</v>
      </c>
      <c r="CJ467" s="31">
        <v>10</v>
      </c>
      <c r="CK467" s="31">
        <v>1</v>
      </c>
      <c r="CM467" s="31">
        <v>1</v>
      </c>
      <c r="CN467" s="31">
        <v>6</v>
      </c>
      <c r="CO467" s="31">
        <v>14</v>
      </c>
      <c r="DA467" s="31">
        <v>1</v>
      </c>
      <c r="DB467" s="31">
        <v>3</v>
      </c>
      <c r="DC467" s="31">
        <v>4</v>
      </c>
      <c r="DF467" s="31">
        <v>0</v>
      </c>
      <c r="DG467" s="31">
        <v>4</v>
      </c>
      <c r="DH467" s="31">
        <v>1</v>
      </c>
      <c r="DI467" s="31">
        <v>3</v>
      </c>
      <c r="DJ467" s="31">
        <v>3</v>
      </c>
      <c r="DK467" s="31">
        <v>3</v>
      </c>
      <c r="DL467" s="31">
        <v>4</v>
      </c>
      <c r="DM467" s="31">
        <v>3</v>
      </c>
      <c r="DN467" s="31">
        <v>3</v>
      </c>
      <c r="DO467" s="31">
        <v>0</v>
      </c>
      <c r="DP467" s="31">
        <v>3</v>
      </c>
      <c r="DQ467" s="31">
        <v>0</v>
      </c>
      <c r="DR467" s="31">
        <v>27</v>
      </c>
      <c r="DS467" s="31">
        <v>2.2666223404255299</v>
      </c>
      <c r="DT467" s="31">
        <v>178</v>
      </c>
      <c r="DU467" s="31">
        <v>26</v>
      </c>
      <c r="DV467" s="31">
        <v>192</v>
      </c>
      <c r="DW467" s="31" t="s">
        <v>2136</v>
      </c>
      <c r="DX467" s="31">
        <v>4.12</v>
      </c>
      <c r="DY467" s="31">
        <v>4.0199999999999898</v>
      </c>
      <c r="DZ467" s="31">
        <v>4.76</v>
      </c>
      <c r="EA467" s="31" t="s">
        <v>2191</v>
      </c>
      <c r="EB467" s="31">
        <v>0.34</v>
      </c>
      <c r="EC467" s="31">
        <v>0.5</v>
      </c>
      <c r="ED467" s="31">
        <v>1.1000000000000001</v>
      </c>
      <c r="EE467" s="31" t="s">
        <v>2123</v>
      </c>
      <c r="EF467" s="31">
        <v>169</v>
      </c>
      <c r="EG467" s="31">
        <v>120</v>
      </c>
      <c r="EH467" s="31">
        <v>200</v>
      </c>
      <c r="EI467" s="31" t="s">
        <v>2123</v>
      </c>
      <c r="EJ467" s="31">
        <v>105</v>
      </c>
      <c r="EN467" s="31">
        <v>55</v>
      </c>
      <c r="ER467" s="31">
        <v>44</v>
      </c>
      <c r="ES467" s="31">
        <v>50</v>
      </c>
      <c r="ET467" s="31">
        <v>150</v>
      </c>
      <c r="FK467" s="31">
        <v>2</v>
      </c>
      <c r="FL467" s="31">
        <v>2</v>
      </c>
      <c r="FM467" s="31">
        <v>2</v>
      </c>
      <c r="FN467" s="31">
        <v>2</v>
      </c>
      <c r="FO467" s="31">
        <v>2</v>
      </c>
      <c r="FP467" s="31">
        <v>2</v>
      </c>
      <c r="FQ467" s="31">
        <v>2</v>
      </c>
      <c r="FR467" s="31">
        <v>2</v>
      </c>
      <c r="FS467" s="31">
        <v>4</v>
      </c>
      <c r="FT467" s="31">
        <v>2</v>
      </c>
      <c r="FU467" s="31">
        <v>2</v>
      </c>
      <c r="FV467" s="31">
        <v>2</v>
      </c>
      <c r="FW467" s="31">
        <v>2</v>
      </c>
      <c r="FX467" s="31">
        <v>1</v>
      </c>
      <c r="FY467" s="31">
        <v>2</v>
      </c>
      <c r="GA467" s="31">
        <v>2</v>
      </c>
      <c r="GB467" s="31">
        <v>2</v>
      </c>
      <c r="GC467" s="31">
        <v>2</v>
      </c>
      <c r="GE467" s="31">
        <v>2</v>
      </c>
      <c r="GH467" s="31">
        <v>2</v>
      </c>
      <c r="GJ467" s="31">
        <v>2</v>
      </c>
      <c r="GL467" s="31">
        <v>2</v>
      </c>
      <c r="GO467" s="31">
        <v>2</v>
      </c>
      <c r="GQ467" s="31">
        <v>2</v>
      </c>
      <c r="GS467" s="31">
        <v>2</v>
      </c>
      <c r="GU467" s="31">
        <v>2</v>
      </c>
      <c r="GW467" s="31">
        <v>2</v>
      </c>
      <c r="HM467" s="31">
        <v>2</v>
      </c>
      <c r="HP467" s="31">
        <v>2</v>
      </c>
      <c r="HQ467" s="31">
        <v>2</v>
      </c>
      <c r="HR467" s="31">
        <v>2</v>
      </c>
      <c r="HS467" s="31">
        <v>2</v>
      </c>
      <c r="HT467" s="31">
        <v>2</v>
      </c>
      <c r="HU467" s="31">
        <v>2</v>
      </c>
      <c r="HV467" s="31">
        <v>2</v>
      </c>
      <c r="HZ467" s="31">
        <v>2</v>
      </c>
      <c r="IA467" s="31">
        <v>2</v>
      </c>
      <c r="IB467" s="31">
        <v>2</v>
      </c>
      <c r="IC467" s="31">
        <v>2</v>
      </c>
      <c r="ID467" s="31">
        <v>2</v>
      </c>
      <c r="IE467" s="31">
        <v>2</v>
      </c>
      <c r="IF467" s="31">
        <v>2</v>
      </c>
      <c r="IJ467" s="31">
        <v>2</v>
      </c>
      <c r="IK467" s="31">
        <v>2</v>
      </c>
      <c r="IL467" s="31">
        <v>2</v>
      </c>
      <c r="IM467" s="31">
        <v>2</v>
      </c>
      <c r="IN467" s="31">
        <v>2</v>
      </c>
      <c r="IO467" s="31">
        <v>2</v>
      </c>
      <c r="IP467" s="31">
        <v>2</v>
      </c>
      <c r="IT467" s="31">
        <v>2</v>
      </c>
      <c r="IU467" s="31">
        <v>2</v>
      </c>
      <c r="IV467" s="31">
        <v>2</v>
      </c>
      <c r="IW467" s="31">
        <v>2</v>
      </c>
      <c r="IX467" s="31">
        <v>2</v>
      </c>
      <c r="IY467" s="31">
        <v>2</v>
      </c>
      <c r="IZ467" s="31">
        <v>2</v>
      </c>
      <c r="JD467" s="31">
        <v>2</v>
      </c>
      <c r="JE467" s="31">
        <v>2</v>
      </c>
      <c r="JF467" s="31">
        <v>2</v>
      </c>
      <c r="JG467" s="31">
        <v>2</v>
      </c>
      <c r="JH467" s="31">
        <v>2</v>
      </c>
      <c r="JI467" s="31">
        <v>2</v>
      </c>
      <c r="JJ467" s="31">
        <v>2</v>
      </c>
      <c r="JZ467" s="31">
        <v>1</v>
      </c>
      <c r="KC467" s="31">
        <v>1</v>
      </c>
      <c r="LA467" s="31" t="s">
        <v>359</v>
      </c>
      <c r="LB467" s="31" t="s">
        <v>370</v>
      </c>
      <c r="LC467" s="31">
        <v>2</v>
      </c>
      <c r="LE467" s="31" t="s">
        <v>360</v>
      </c>
      <c r="LF467" s="31">
        <v>2</v>
      </c>
      <c r="LG467" s="31">
        <v>2</v>
      </c>
      <c r="LH467" s="31">
        <v>1</v>
      </c>
      <c r="LI467" s="31">
        <v>2</v>
      </c>
      <c r="LK467" s="31">
        <v>2</v>
      </c>
      <c r="LM467" s="31">
        <v>2</v>
      </c>
      <c r="LO467" s="31">
        <v>2</v>
      </c>
      <c r="LQ467" s="31">
        <v>1</v>
      </c>
      <c r="LS467" s="31">
        <v>2</v>
      </c>
      <c r="LU467" s="31">
        <v>2</v>
      </c>
      <c r="LW467" s="31">
        <v>2</v>
      </c>
      <c r="LY467" s="31">
        <v>2</v>
      </c>
      <c r="MA467" s="31">
        <v>2</v>
      </c>
      <c r="MC467" s="31">
        <v>2</v>
      </c>
      <c r="ME467" s="31">
        <v>2</v>
      </c>
      <c r="MG467" s="31">
        <v>2</v>
      </c>
      <c r="MI467" s="31">
        <v>2</v>
      </c>
      <c r="MK467" s="31">
        <v>2</v>
      </c>
      <c r="MM467" s="31">
        <v>2</v>
      </c>
      <c r="MO467" s="31">
        <v>2</v>
      </c>
      <c r="MQ467" s="31">
        <v>2</v>
      </c>
      <c r="MS467" s="31">
        <v>2</v>
      </c>
      <c r="MU467" s="31">
        <v>2</v>
      </c>
      <c r="MW467" s="31">
        <v>2</v>
      </c>
      <c r="MY467" s="31" t="s">
        <v>355</v>
      </c>
      <c r="NC467" s="31">
        <v>2</v>
      </c>
      <c r="NE467" s="31">
        <v>2</v>
      </c>
      <c r="NG467" s="31">
        <v>2</v>
      </c>
      <c r="NI467" s="31">
        <v>2</v>
      </c>
      <c r="NK467" s="31">
        <v>2</v>
      </c>
      <c r="NM467" s="31">
        <v>2</v>
      </c>
      <c r="NO467" s="31">
        <v>2</v>
      </c>
      <c r="NQ467" s="31">
        <v>2</v>
      </c>
      <c r="NS467" s="31">
        <v>2</v>
      </c>
      <c r="NU467" s="31">
        <v>2</v>
      </c>
      <c r="NW467" s="31">
        <v>2</v>
      </c>
      <c r="NY467" s="31">
        <v>2</v>
      </c>
      <c r="OA467" s="31">
        <v>2</v>
      </c>
      <c r="OC467" s="31">
        <v>2</v>
      </c>
      <c r="OE467" s="31">
        <v>2</v>
      </c>
      <c r="OG467" s="31">
        <v>2</v>
      </c>
      <c r="OI467" s="31">
        <v>2</v>
      </c>
      <c r="OK467" s="31">
        <v>2</v>
      </c>
      <c r="OM467" s="31">
        <v>2</v>
      </c>
      <c r="OO467" s="31">
        <v>2</v>
      </c>
      <c r="OQ467" s="31" t="s">
        <v>355</v>
      </c>
      <c r="OS467" s="31">
        <v>2</v>
      </c>
      <c r="OU467" s="31">
        <v>2</v>
      </c>
      <c r="OW467" s="31">
        <v>2</v>
      </c>
      <c r="OY467" s="31">
        <v>2</v>
      </c>
      <c r="PA467" s="31">
        <v>2</v>
      </c>
      <c r="PC467" s="31">
        <v>2</v>
      </c>
      <c r="PE467" s="31">
        <v>2</v>
      </c>
      <c r="PG467" s="31">
        <v>2</v>
      </c>
      <c r="PI467" s="31">
        <v>2</v>
      </c>
      <c r="PK467" s="31">
        <v>2</v>
      </c>
      <c r="PM467" s="31">
        <v>2</v>
      </c>
      <c r="PO467" s="31">
        <v>2</v>
      </c>
      <c r="PQ467" s="31">
        <v>2</v>
      </c>
      <c r="PS467" s="31">
        <v>2</v>
      </c>
      <c r="PU467" s="31">
        <v>2</v>
      </c>
      <c r="PW467" s="31">
        <v>2</v>
      </c>
      <c r="PY467" s="31">
        <v>2</v>
      </c>
      <c r="QA467" s="31">
        <v>2</v>
      </c>
      <c r="QC467" s="31">
        <v>2</v>
      </c>
      <c r="QE467" s="31">
        <v>2</v>
      </c>
      <c r="QG467" s="31">
        <v>2</v>
      </c>
      <c r="QI467" s="31" t="s">
        <v>355</v>
      </c>
      <c r="QK467" s="31">
        <v>1</v>
      </c>
      <c r="QL467" s="31">
        <v>2</v>
      </c>
      <c r="QM467" s="31">
        <v>1</v>
      </c>
      <c r="QN467" s="31">
        <v>2</v>
      </c>
      <c r="QO467" s="31">
        <v>2</v>
      </c>
      <c r="QP467" s="31">
        <v>2</v>
      </c>
      <c r="QQ467" s="31">
        <v>2</v>
      </c>
      <c r="QR467" s="31">
        <v>2</v>
      </c>
      <c r="QS467" s="31">
        <v>2</v>
      </c>
      <c r="QT467" s="31">
        <v>2</v>
      </c>
      <c r="QU467" s="31">
        <v>2</v>
      </c>
      <c r="QV467" s="31">
        <v>2</v>
      </c>
      <c r="QW467" s="31">
        <v>2</v>
      </c>
      <c r="QX467" s="31">
        <v>2</v>
      </c>
      <c r="QY467" s="31">
        <v>2</v>
      </c>
      <c r="QZ467" s="31">
        <v>2</v>
      </c>
      <c r="RA467" s="31">
        <v>2</v>
      </c>
      <c r="RB467" s="31">
        <v>2</v>
      </c>
      <c r="RC467" s="31">
        <v>2</v>
      </c>
      <c r="RD467" s="31">
        <v>2</v>
      </c>
      <c r="RE467" s="31">
        <v>2</v>
      </c>
      <c r="RF467" s="31">
        <v>2</v>
      </c>
      <c r="RG467" s="31">
        <v>2</v>
      </c>
      <c r="RH467" s="31">
        <v>2</v>
      </c>
      <c r="RI467" s="31">
        <v>2</v>
      </c>
      <c r="RJ467" s="31">
        <v>2</v>
      </c>
      <c r="RK467" s="31">
        <v>2</v>
      </c>
      <c r="RL467" s="31">
        <v>2</v>
      </c>
      <c r="RM467" s="31">
        <v>2</v>
      </c>
      <c r="RN467" s="31">
        <v>2</v>
      </c>
      <c r="RO467" s="31">
        <v>2</v>
      </c>
      <c r="RP467" s="31">
        <v>2</v>
      </c>
      <c r="RQ467" s="31">
        <v>2</v>
      </c>
      <c r="RR467" s="31">
        <v>2</v>
      </c>
      <c r="RS467" s="31">
        <v>2</v>
      </c>
      <c r="RT467" s="31" t="s">
        <v>1605</v>
      </c>
      <c r="RX467" s="31">
        <v>4</v>
      </c>
      <c r="RY467" s="31">
        <v>2</v>
      </c>
      <c r="RZ467" s="31">
        <v>2</v>
      </c>
      <c r="SA467" s="31">
        <v>2</v>
      </c>
      <c r="SB467" s="31">
        <v>2</v>
      </c>
      <c r="SC467" s="31">
        <v>2</v>
      </c>
      <c r="SD467" s="31">
        <v>4</v>
      </c>
      <c r="SE467" s="31">
        <v>2</v>
      </c>
      <c r="SF467" s="31">
        <v>2</v>
      </c>
      <c r="SG467" s="31">
        <v>2</v>
      </c>
      <c r="SH467" s="31">
        <v>2</v>
      </c>
      <c r="SI467" s="31">
        <v>2</v>
      </c>
      <c r="SJ467" s="31">
        <v>2</v>
      </c>
      <c r="SK467" s="31">
        <v>2</v>
      </c>
      <c r="SL467" s="31">
        <v>2</v>
      </c>
      <c r="SM467" s="31" t="s">
        <v>1430</v>
      </c>
      <c r="SO467" s="31">
        <v>2</v>
      </c>
      <c r="SP467" s="31">
        <v>2</v>
      </c>
      <c r="SQ467" s="31">
        <v>2</v>
      </c>
      <c r="SR467" s="31">
        <v>2</v>
      </c>
      <c r="SS467" s="31">
        <v>2</v>
      </c>
      <c r="ST467" s="31">
        <v>2</v>
      </c>
      <c r="SU467" s="31">
        <v>2</v>
      </c>
      <c r="SV467" s="31">
        <v>2</v>
      </c>
      <c r="SW467" s="31" t="s">
        <v>1430</v>
      </c>
      <c r="SX467" s="31">
        <v>0.5</v>
      </c>
      <c r="SZ467" s="31">
        <v>2</v>
      </c>
      <c r="TA467" s="31">
        <v>2</v>
      </c>
      <c r="TB467" s="31">
        <v>2</v>
      </c>
      <c r="TC467" s="31">
        <v>1</v>
      </c>
      <c r="TD467" s="31">
        <v>2</v>
      </c>
      <c r="TE467" s="31">
        <v>2</v>
      </c>
      <c r="TF467" s="31">
        <v>2</v>
      </c>
      <c r="TG467" s="31">
        <v>1</v>
      </c>
      <c r="TH467" s="31" t="s">
        <v>1430</v>
      </c>
      <c r="TJ467" s="31" t="s">
        <v>3145</v>
      </c>
      <c r="TK467" s="31" t="s">
        <v>3145</v>
      </c>
      <c r="TL467" s="31" t="s">
        <v>2917</v>
      </c>
      <c r="TQ467" s="31">
        <v>5</v>
      </c>
      <c r="TS467" s="31">
        <v>2</v>
      </c>
      <c r="TT467" s="31">
        <v>2</v>
      </c>
      <c r="TU467" s="31">
        <v>2</v>
      </c>
      <c r="TV467" s="31">
        <v>2</v>
      </c>
      <c r="TW467" s="31">
        <v>2</v>
      </c>
      <c r="TX467" s="31">
        <v>2</v>
      </c>
      <c r="TY467" s="31">
        <v>2</v>
      </c>
      <c r="TZ467" s="31">
        <v>1</v>
      </c>
      <c r="UA467" s="31">
        <v>1</v>
      </c>
    </row>
    <row r="468" spans="1:547" s="31" customFormat="1" ht="13.5" customHeight="1">
      <c r="A468" s="31">
        <f t="shared" si="7"/>
        <v>466</v>
      </c>
      <c r="B468" s="31">
        <v>467</v>
      </c>
      <c r="C468" s="31">
        <v>63</v>
      </c>
      <c r="D468" s="31" t="s">
        <v>3124</v>
      </c>
      <c r="E468" s="31" t="s">
        <v>3303</v>
      </c>
      <c r="H468" s="31">
        <v>42530</v>
      </c>
      <c r="I468" s="31">
        <v>21404</v>
      </c>
      <c r="J468" s="31">
        <v>2</v>
      </c>
      <c r="K468" s="31">
        <v>1</v>
      </c>
      <c r="L468" s="31">
        <v>5</v>
      </c>
      <c r="M468" s="31">
        <v>2</v>
      </c>
      <c r="P468" s="31">
        <v>5</v>
      </c>
      <c r="Q468" s="31">
        <v>2</v>
      </c>
      <c r="R468" s="31">
        <v>42156</v>
      </c>
      <c r="S468" s="31">
        <v>42156</v>
      </c>
      <c r="T468" s="31">
        <v>42522</v>
      </c>
      <c r="W468" s="31">
        <v>1</v>
      </c>
      <c r="X468" s="31">
        <v>2</v>
      </c>
      <c r="Y468" s="31">
        <v>2</v>
      </c>
      <c r="Z468" s="31">
        <v>2</v>
      </c>
      <c r="AA468" s="31">
        <v>2</v>
      </c>
      <c r="AB468" s="31">
        <v>2</v>
      </c>
      <c r="AC468" s="31">
        <v>2</v>
      </c>
      <c r="AD468" s="31">
        <v>2</v>
      </c>
      <c r="AE468" s="31">
        <v>2</v>
      </c>
      <c r="AF468" s="31">
        <v>3</v>
      </c>
      <c r="AG468" s="31">
        <v>3</v>
      </c>
      <c r="AH468" s="31">
        <v>2</v>
      </c>
      <c r="AI468" s="31">
        <v>6</v>
      </c>
      <c r="AJ468" s="31">
        <v>2</v>
      </c>
      <c r="AK468" s="31">
        <v>4</v>
      </c>
      <c r="AL468" s="31">
        <v>2</v>
      </c>
      <c r="AM468" s="31">
        <v>2</v>
      </c>
      <c r="AN468" s="31">
        <v>2</v>
      </c>
      <c r="AO468" s="31">
        <v>2</v>
      </c>
      <c r="AP468" s="31">
        <v>2</v>
      </c>
      <c r="AQ468" s="31">
        <v>2</v>
      </c>
      <c r="AR468" s="31">
        <v>2</v>
      </c>
      <c r="AS468" s="31">
        <v>2</v>
      </c>
      <c r="AT468" s="31">
        <v>2</v>
      </c>
      <c r="AU468" s="31">
        <v>2</v>
      </c>
      <c r="AV468" s="31">
        <v>1</v>
      </c>
      <c r="AW468" s="31">
        <v>1</v>
      </c>
      <c r="AX468" s="31">
        <v>2</v>
      </c>
      <c r="AY468" s="31">
        <v>2</v>
      </c>
      <c r="AZ468" s="31">
        <v>1</v>
      </c>
      <c r="BA468" s="31">
        <v>2</v>
      </c>
      <c r="BB468" s="31">
        <v>2</v>
      </c>
      <c r="BC468" s="31">
        <v>1</v>
      </c>
      <c r="BD468" s="31">
        <v>2</v>
      </c>
      <c r="BE468" s="31">
        <v>2</v>
      </c>
      <c r="BF468" s="31">
        <v>2</v>
      </c>
      <c r="BG468" s="31">
        <v>1</v>
      </c>
      <c r="BH468" s="31">
        <v>2</v>
      </c>
      <c r="BI468" s="31">
        <v>2</v>
      </c>
      <c r="BJ468" s="31">
        <v>2</v>
      </c>
      <c r="BK468" s="31">
        <v>2</v>
      </c>
      <c r="BL468" s="31">
        <v>2</v>
      </c>
      <c r="BM468" s="31">
        <v>2</v>
      </c>
      <c r="BN468" s="31">
        <v>2</v>
      </c>
      <c r="BO468" s="31">
        <v>2</v>
      </c>
      <c r="BP468" s="31">
        <v>1</v>
      </c>
      <c r="BQ468" s="31">
        <v>4</v>
      </c>
      <c r="BT468" s="31">
        <v>2</v>
      </c>
      <c r="BU468" s="31">
        <v>2</v>
      </c>
      <c r="BV468" s="31">
        <v>2</v>
      </c>
      <c r="BW468" s="31">
        <v>2</v>
      </c>
      <c r="BX468" s="31">
        <v>2</v>
      </c>
      <c r="BY468" s="31">
        <v>1</v>
      </c>
      <c r="BZ468" s="31">
        <v>2</v>
      </c>
      <c r="CA468" s="31">
        <v>2</v>
      </c>
      <c r="CB468" s="31">
        <v>2</v>
      </c>
      <c r="CC468" s="31">
        <v>2</v>
      </c>
      <c r="CD468" s="31">
        <v>1</v>
      </c>
      <c r="CH468" s="31">
        <v>1</v>
      </c>
      <c r="CI468" s="31">
        <v>3</v>
      </c>
      <c r="CJ468" s="31">
        <v>10</v>
      </c>
      <c r="CK468" s="31">
        <v>1</v>
      </c>
      <c r="CM468" s="31">
        <v>6</v>
      </c>
      <c r="CN468" s="31">
        <v>11</v>
      </c>
      <c r="CO468" s="31">
        <v>2</v>
      </c>
      <c r="DA468" s="31">
        <v>2</v>
      </c>
      <c r="DB468" s="31">
        <v>1</v>
      </c>
      <c r="DC468" s="31">
        <v>6</v>
      </c>
      <c r="DF468" s="31">
        <v>3</v>
      </c>
      <c r="DG468" s="31">
        <v>3</v>
      </c>
      <c r="DH468" s="31">
        <v>3</v>
      </c>
      <c r="DI468" s="31">
        <v>3</v>
      </c>
      <c r="DJ468" s="31">
        <v>3</v>
      </c>
      <c r="DK468" s="31">
        <v>3</v>
      </c>
      <c r="DL468" s="31">
        <v>4</v>
      </c>
      <c r="DM468" s="31">
        <v>3</v>
      </c>
      <c r="DN468" s="31">
        <v>3</v>
      </c>
      <c r="DO468" s="31">
        <v>4</v>
      </c>
      <c r="DP468" s="31">
        <v>4</v>
      </c>
      <c r="DQ468" s="31">
        <v>4</v>
      </c>
      <c r="DR468" s="31">
        <v>40</v>
      </c>
      <c r="DS468" s="31">
        <v>0.65106951871657703</v>
      </c>
      <c r="DT468" s="31">
        <v>527</v>
      </c>
      <c r="DU468" s="31">
        <v>39</v>
      </c>
      <c r="DV468" s="31">
        <v>308</v>
      </c>
      <c r="DW468" s="31" t="s">
        <v>2136</v>
      </c>
      <c r="DX468" s="31">
        <v>3.95</v>
      </c>
      <c r="DY468" s="31">
        <v>4.0199999999999898</v>
      </c>
      <c r="DZ468" s="31">
        <v>4.76</v>
      </c>
      <c r="EA468" s="31" t="s">
        <v>2191</v>
      </c>
      <c r="EB468" s="31">
        <v>1</v>
      </c>
      <c r="EC468" s="31">
        <v>0.5</v>
      </c>
      <c r="ED468" s="31">
        <v>1.1000000000000001</v>
      </c>
      <c r="EE468" s="31" t="s">
        <v>2123</v>
      </c>
      <c r="EF468" s="31">
        <v>213</v>
      </c>
      <c r="EG468" s="31">
        <v>120</v>
      </c>
      <c r="EH468" s="31">
        <v>200</v>
      </c>
      <c r="EJ468" s="31">
        <v>43</v>
      </c>
      <c r="EN468" s="31">
        <v>136</v>
      </c>
      <c r="ER468" s="31">
        <v>159</v>
      </c>
      <c r="ES468" s="31">
        <v>50</v>
      </c>
      <c r="ET468" s="31">
        <v>150</v>
      </c>
      <c r="FD468" s="31">
        <v>84</v>
      </c>
      <c r="FK468" s="31">
        <v>2</v>
      </c>
      <c r="FL468" s="31">
        <v>2</v>
      </c>
      <c r="FM468" s="31">
        <v>1</v>
      </c>
      <c r="FN468" s="31">
        <v>2</v>
      </c>
      <c r="FO468" s="31">
        <v>2</v>
      </c>
      <c r="FP468" s="31">
        <v>2</v>
      </c>
      <c r="FQ468" s="31">
        <v>2</v>
      </c>
      <c r="FR468" s="31">
        <v>2</v>
      </c>
      <c r="FS468" s="31">
        <v>4</v>
      </c>
      <c r="FT468" s="31">
        <v>2</v>
      </c>
      <c r="FU468" s="31">
        <v>2</v>
      </c>
      <c r="FV468" s="31">
        <v>2</v>
      </c>
      <c r="FW468" s="31">
        <v>1</v>
      </c>
      <c r="FX468" s="31">
        <v>1</v>
      </c>
      <c r="FY468" s="31">
        <v>2</v>
      </c>
      <c r="GA468" s="31">
        <v>2</v>
      </c>
      <c r="GB468" s="31">
        <v>2</v>
      </c>
      <c r="GC468" s="31">
        <v>1</v>
      </c>
      <c r="GD468" s="31">
        <v>1973</v>
      </c>
      <c r="GE468" s="31">
        <v>2</v>
      </c>
      <c r="GH468" s="31">
        <v>2</v>
      </c>
      <c r="GJ468" s="31">
        <v>2</v>
      </c>
      <c r="GL468" s="31">
        <v>2</v>
      </c>
      <c r="GO468" s="31">
        <v>2</v>
      </c>
      <c r="GQ468" s="31">
        <v>2</v>
      </c>
      <c r="GS468" s="31">
        <v>2</v>
      </c>
      <c r="GU468" s="31">
        <v>2</v>
      </c>
      <c r="GW468" s="31">
        <v>2</v>
      </c>
      <c r="HM468" s="31">
        <v>2</v>
      </c>
      <c r="HP468" s="31">
        <v>2</v>
      </c>
      <c r="HQ468" s="31">
        <v>2</v>
      </c>
      <c r="HR468" s="31">
        <v>2</v>
      </c>
      <c r="HS468" s="31">
        <v>2</v>
      </c>
      <c r="HT468" s="31">
        <v>2</v>
      </c>
      <c r="HU468" s="31">
        <v>2</v>
      </c>
      <c r="HV468" s="31">
        <v>2</v>
      </c>
      <c r="HZ468" s="31">
        <v>2</v>
      </c>
      <c r="IA468" s="31">
        <v>2</v>
      </c>
      <c r="IB468" s="31">
        <v>2</v>
      </c>
      <c r="IC468" s="31">
        <v>2</v>
      </c>
      <c r="ID468" s="31">
        <v>2</v>
      </c>
      <c r="IE468" s="31">
        <v>2</v>
      </c>
      <c r="IF468" s="31">
        <v>2</v>
      </c>
      <c r="IJ468" s="31">
        <v>2</v>
      </c>
      <c r="IK468" s="31">
        <v>2</v>
      </c>
      <c r="IL468" s="31">
        <v>2</v>
      </c>
      <c r="IM468" s="31">
        <v>2</v>
      </c>
      <c r="IN468" s="31">
        <v>2</v>
      </c>
      <c r="IO468" s="31">
        <v>2</v>
      </c>
      <c r="IP468" s="31">
        <v>2</v>
      </c>
      <c r="IT468" s="31">
        <v>2</v>
      </c>
      <c r="IU468" s="31">
        <v>2</v>
      </c>
      <c r="IV468" s="31">
        <v>2</v>
      </c>
      <c r="IW468" s="31">
        <v>2</v>
      </c>
      <c r="IX468" s="31">
        <v>2</v>
      </c>
      <c r="IY468" s="31">
        <v>2</v>
      </c>
      <c r="IZ468" s="31">
        <v>2</v>
      </c>
      <c r="JD468" s="31">
        <v>2</v>
      </c>
      <c r="JE468" s="31">
        <v>2</v>
      </c>
      <c r="JF468" s="31">
        <v>2</v>
      </c>
      <c r="JG468" s="31">
        <v>2</v>
      </c>
      <c r="JH468" s="31">
        <v>2</v>
      </c>
      <c r="JI468" s="31">
        <v>2</v>
      </c>
      <c r="JJ468" s="31">
        <v>2</v>
      </c>
      <c r="JN468" s="31" t="s">
        <v>377</v>
      </c>
      <c r="JO468" s="31" t="s">
        <v>1652</v>
      </c>
      <c r="JQ468" s="31" t="s">
        <v>3304</v>
      </c>
      <c r="JZ468" s="31">
        <v>2</v>
      </c>
      <c r="KA468" s="31" t="s">
        <v>377</v>
      </c>
      <c r="KB468" s="31">
        <v>65</v>
      </c>
      <c r="KC468" s="31">
        <v>2</v>
      </c>
      <c r="KD468" s="31" t="s">
        <v>3304</v>
      </c>
      <c r="KE468" s="31">
        <v>44</v>
      </c>
      <c r="LA468" s="31" t="s">
        <v>364</v>
      </c>
      <c r="LB468" s="31" t="s">
        <v>375</v>
      </c>
      <c r="LC468" s="31">
        <v>2</v>
      </c>
      <c r="LE468" s="31" t="s">
        <v>359</v>
      </c>
      <c r="LF468" s="31">
        <v>2</v>
      </c>
      <c r="LG468" s="31">
        <v>2</v>
      </c>
      <c r="LH468" s="31">
        <v>2</v>
      </c>
      <c r="LI468" s="31">
        <v>2</v>
      </c>
      <c r="LK468" s="31">
        <v>2</v>
      </c>
      <c r="LM468" s="31">
        <v>2</v>
      </c>
      <c r="LO468" s="31">
        <v>2</v>
      </c>
      <c r="LQ468" s="31">
        <v>2</v>
      </c>
      <c r="LS468" s="31">
        <v>2</v>
      </c>
      <c r="LU468" s="31">
        <v>2</v>
      </c>
      <c r="LW468" s="31">
        <v>2</v>
      </c>
      <c r="LY468" s="31">
        <v>2</v>
      </c>
      <c r="MA468" s="31">
        <v>2</v>
      </c>
      <c r="MC468" s="31">
        <v>2</v>
      </c>
      <c r="ME468" s="31">
        <v>2</v>
      </c>
      <c r="MG468" s="31">
        <v>2</v>
      </c>
      <c r="MI468" s="31">
        <v>2</v>
      </c>
      <c r="MK468" s="31">
        <v>2</v>
      </c>
      <c r="MM468" s="31">
        <v>2</v>
      </c>
      <c r="MO468" s="31">
        <v>2</v>
      </c>
      <c r="MQ468" s="31">
        <v>2</v>
      </c>
      <c r="MS468" s="31">
        <v>2</v>
      </c>
      <c r="MU468" s="31">
        <v>2</v>
      </c>
      <c r="MW468" s="31">
        <v>2</v>
      </c>
      <c r="MY468" s="31" t="s">
        <v>355</v>
      </c>
      <c r="NC468" s="31">
        <v>2</v>
      </c>
      <c r="NE468" s="31">
        <v>2</v>
      </c>
      <c r="NG468" s="31">
        <v>2</v>
      </c>
      <c r="NI468" s="31">
        <v>2</v>
      </c>
      <c r="NK468" s="31">
        <v>2</v>
      </c>
      <c r="NM468" s="31">
        <v>2</v>
      </c>
      <c r="NO468" s="31">
        <v>2</v>
      </c>
      <c r="NQ468" s="31">
        <v>2</v>
      </c>
      <c r="NS468" s="31">
        <v>2</v>
      </c>
      <c r="NU468" s="31">
        <v>2</v>
      </c>
      <c r="NW468" s="31">
        <v>2</v>
      </c>
      <c r="NY468" s="31">
        <v>2</v>
      </c>
      <c r="OA468" s="31">
        <v>2</v>
      </c>
      <c r="OC468" s="31">
        <v>2</v>
      </c>
      <c r="OE468" s="31">
        <v>2</v>
      </c>
      <c r="OG468" s="31">
        <v>2</v>
      </c>
      <c r="OI468" s="31">
        <v>2</v>
      </c>
      <c r="OK468" s="31">
        <v>2</v>
      </c>
      <c r="OM468" s="31">
        <v>2</v>
      </c>
      <c r="OO468" s="31">
        <v>2</v>
      </c>
      <c r="OQ468" s="31" t="s">
        <v>355</v>
      </c>
      <c r="OS468" s="31">
        <v>2</v>
      </c>
      <c r="OU468" s="31">
        <v>2</v>
      </c>
      <c r="OW468" s="31">
        <v>2</v>
      </c>
      <c r="OY468" s="31">
        <v>2</v>
      </c>
      <c r="PA468" s="31">
        <v>2</v>
      </c>
      <c r="PC468" s="31">
        <v>2</v>
      </c>
      <c r="PE468" s="31">
        <v>2</v>
      </c>
      <c r="PG468" s="31">
        <v>2</v>
      </c>
      <c r="PI468" s="31">
        <v>2</v>
      </c>
      <c r="PK468" s="31">
        <v>2</v>
      </c>
      <c r="PM468" s="31">
        <v>2</v>
      </c>
      <c r="PO468" s="31">
        <v>2</v>
      </c>
      <c r="PQ468" s="31">
        <v>2</v>
      </c>
      <c r="PS468" s="31">
        <v>2</v>
      </c>
      <c r="PU468" s="31">
        <v>2</v>
      </c>
      <c r="PW468" s="31">
        <v>2</v>
      </c>
      <c r="PY468" s="31">
        <v>2</v>
      </c>
      <c r="QA468" s="31">
        <v>2</v>
      </c>
      <c r="QC468" s="31">
        <v>2</v>
      </c>
      <c r="QE468" s="31">
        <v>2</v>
      </c>
      <c r="QG468" s="31">
        <v>2</v>
      </c>
      <c r="QI468" s="31" t="s">
        <v>355</v>
      </c>
      <c r="QK468" s="31">
        <v>7</v>
      </c>
      <c r="QL468" s="31">
        <v>2</v>
      </c>
      <c r="QM468" s="31">
        <v>2</v>
      </c>
      <c r="QN468" s="31">
        <v>2</v>
      </c>
      <c r="QO468" s="31">
        <v>2</v>
      </c>
      <c r="QP468" s="31">
        <v>2</v>
      </c>
      <c r="QQ468" s="31">
        <v>2</v>
      </c>
      <c r="QR468" s="31">
        <v>2</v>
      </c>
      <c r="QS468" s="31">
        <v>2</v>
      </c>
      <c r="QT468" s="31">
        <v>2</v>
      </c>
      <c r="QU468" s="31">
        <v>2</v>
      </c>
      <c r="QV468" s="31">
        <v>2</v>
      </c>
      <c r="QW468" s="31">
        <v>2</v>
      </c>
      <c r="QX468" s="31">
        <v>2</v>
      </c>
      <c r="QY468" s="31">
        <v>2</v>
      </c>
      <c r="QZ468" s="31">
        <v>2</v>
      </c>
      <c r="RA468" s="31">
        <v>2</v>
      </c>
      <c r="RB468" s="31">
        <v>2</v>
      </c>
      <c r="RC468" s="31">
        <v>2</v>
      </c>
      <c r="RD468" s="31">
        <v>2</v>
      </c>
      <c r="RE468" s="31">
        <v>2</v>
      </c>
      <c r="RF468" s="31">
        <v>2</v>
      </c>
      <c r="RG468" s="31">
        <v>2</v>
      </c>
      <c r="RH468" s="31">
        <v>2</v>
      </c>
      <c r="RI468" s="31">
        <v>2</v>
      </c>
      <c r="RJ468" s="31">
        <v>2</v>
      </c>
      <c r="RK468" s="31">
        <v>2</v>
      </c>
      <c r="RL468" s="31">
        <v>2</v>
      </c>
      <c r="RM468" s="31">
        <v>2</v>
      </c>
      <c r="RN468" s="31">
        <v>1</v>
      </c>
      <c r="RO468" s="31">
        <v>2</v>
      </c>
      <c r="RP468" s="31">
        <v>2</v>
      </c>
      <c r="RQ468" s="31">
        <v>2</v>
      </c>
      <c r="RR468" s="31">
        <v>2</v>
      </c>
      <c r="RS468" s="31">
        <v>2</v>
      </c>
      <c r="RT468" s="31" t="s">
        <v>3051</v>
      </c>
      <c r="RX468" s="31">
        <v>5</v>
      </c>
      <c r="RY468" s="31">
        <v>2</v>
      </c>
      <c r="RZ468" s="31">
        <v>2</v>
      </c>
      <c r="SA468" s="31">
        <v>2</v>
      </c>
      <c r="SB468" s="31">
        <v>2</v>
      </c>
      <c r="SC468" s="31">
        <v>2</v>
      </c>
      <c r="SD468" s="31">
        <v>5</v>
      </c>
      <c r="SE468" s="31">
        <v>2</v>
      </c>
      <c r="SF468" s="31">
        <v>2</v>
      </c>
      <c r="SG468" s="31">
        <v>2</v>
      </c>
      <c r="SH468" s="31">
        <v>2</v>
      </c>
      <c r="SI468" s="31">
        <v>2</v>
      </c>
      <c r="SJ468" s="31">
        <v>2</v>
      </c>
      <c r="SK468" s="31">
        <v>2</v>
      </c>
      <c r="SL468" s="31">
        <v>2</v>
      </c>
      <c r="SM468" s="31" t="s">
        <v>3272</v>
      </c>
      <c r="SO468" s="31">
        <v>2</v>
      </c>
      <c r="SP468" s="31">
        <v>2</v>
      </c>
      <c r="SQ468" s="31">
        <v>2</v>
      </c>
      <c r="SR468" s="31">
        <v>2</v>
      </c>
      <c r="SS468" s="31">
        <v>2</v>
      </c>
      <c r="ST468" s="31">
        <v>2</v>
      </c>
      <c r="SU468" s="31">
        <v>2</v>
      </c>
      <c r="SV468" s="31">
        <v>2</v>
      </c>
      <c r="SW468" s="31" t="s">
        <v>1626</v>
      </c>
      <c r="SX468" s="31">
        <v>2</v>
      </c>
      <c r="SZ468" s="31">
        <v>2</v>
      </c>
      <c r="TA468" s="31">
        <v>2</v>
      </c>
      <c r="TB468" s="31">
        <v>2</v>
      </c>
      <c r="TC468" s="31">
        <v>2</v>
      </c>
      <c r="TD468" s="31">
        <v>2</v>
      </c>
      <c r="TE468" s="31">
        <v>2</v>
      </c>
      <c r="TF468" s="31">
        <v>2</v>
      </c>
      <c r="TG468" s="31">
        <v>2</v>
      </c>
      <c r="TH468" s="31" t="s">
        <v>1430</v>
      </c>
      <c r="TJ468" s="31" t="s">
        <v>3282</v>
      </c>
      <c r="TK468" s="31" t="s">
        <v>3305</v>
      </c>
      <c r="TL468" s="31" t="s">
        <v>3240</v>
      </c>
      <c r="TM468" s="31" t="s">
        <v>3145</v>
      </c>
      <c r="TN468" s="31" t="s">
        <v>2917</v>
      </c>
      <c r="TQ468" s="31">
        <v>12</v>
      </c>
      <c r="TS468" s="31">
        <v>2</v>
      </c>
      <c r="TT468" s="31">
        <v>2</v>
      </c>
      <c r="TU468" s="31">
        <v>2</v>
      </c>
      <c r="TV468" s="31">
        <v>1</v>
      </c>
      <c r="TW468" s="31">
        <v>2</v>
      </c>
      <c r="TX468" s="31">
        <v>2</v>
      </c>
      <c r="TY468" s="31">
        <v>2</v>
      </c>
      <c r="TZ468" s="31">
        <v>1</v>
      </c>
      <c r="UA468" s="31">
        <v>1</v>
      </c>
    </row>
    <row r="469" spans="1:547" s="31" customFormat="1" ht="13.5" customHeight="1">
      <c r="A469" s="31">
        <f t="shared" si="7"/>
        <v>467</v>
      </c>
      <c r="B469" s="31">
        <v>468</v>
      </c>
      <c r="C469" s="31">
        <v>64</v>
      </c>
      <c r="D469" s="31" t="s">
        <v>3124</v>
      </c>
      <c r="E469" s="31" t="s">
        <v>3306</v>
      </c>
      <c r="H469" s="31">
        <v>42535</v>
      </c>
      <c r="I469" s="31">
        <v>30260</v>
      </c>
      <c r="J469" s="31">
        <v>1</v>
      </c>
      <c r="K469" s="31">
        <v>1</v>
      </c>
      <c r="L469" s="31">
        <v>3</v>
      </c>
      <c r="M469" s="31">
        <v>2</v>
      </c>
      <c r="N469" s="31">
        <v>1</v>
      </c>
      <c r="O469" s="31">
        <v>1</v>
      </c>
      <c r="P469" s="31">
        <v>3</v>
      </c>
      <c r="Q469" s="31">
        <v>2</v>
      </c>
      <c r="R469" s="31">
        <v>41671</v>
      </c>
      <c r="S469" s="31">
        <v>41913</v>
      </c>
      <c r="T469" s="31">
        <v>42309</v>
      </c>
      <c r="W469" s="31">
        <v>2</v>
      </c>
      <c r="X469" s="31">
        <v>1</v>
      </c>
      <c r="Y469" s="31">
        <v>2</v>
      </c>
      <c r="Z469" s="31">
        <v>2</v>
      </c>
      <c r="AA469" s="31">
        <v>2</v>
      </c>
      <c r="AB469" s="31">
        <v>2</v>
      </c>
      <c r="AC469" s="31">
        <v>2</v>
      </c>
      <c r="AD469" s="31">
        <v>2</v>
      </c>
      <c r="AE469" s="31">
        <v>1</v>
      </c>
      <c r="AH469" s="31">
        <v>2</v>
      </c>
      <c r="AI469" s="31">
        <v>6</v>
      </c>
      <c r="AJ469" s="31">
        <v>1</v>
      </c>
      <c r="AK469" s="31">
        <v>4</v>
      </c>
      <c r="AL469" s="31">
        <v>2</v>
      </c>
      <c r="AM469" s="31">
        <v>1</v>
      </c>
      <c r="AN469" s="31">
        <v>2</v>
      </c>
      <c r="AO469" s="31">
        <v>2</v>
      </c>
      <c r="AP469" s="31">
        <v>2</v>
      </c>
      <c r="AQ469" s="31">
        <v>1</v>
      </c>
      <c r="AR469" s="31">
        <v>1</v>
      </c>
      <c r="AS469" s="31">
        <v>2</v>
      </c>
      <c r="AT469" s="31">
        <v>2</v>
      </c>
      <c r="AU469" s="31">
        <v>2</v>
      </c>
      <c r="AV469" s="31">
        <v>1</v>
      </c>
      <c r="AW469" s="31">
        <v>1</v>
      </c>
      <c r="AX469" s="31">
        <v>1</v>
      </c>
      <c r="AY469" s="31">
        <v>2</v>
      </c>
      <c r="AZ469" s="31">
        <v>1</v>
      </c>
      <c r="BA469" s="31">
        <v>1</v>
      </c>
      <c r="BB469" s="31">
        <v>2</v>
      </c>
      <c r="BC469" s="31">
        <v>1</v>
      </c>
      <c r="BD469" s="31">
        <v>1</v>
      </c>
      <c r="BE469" s="31">
        <v>2</v>
      </c>
      <c r="BF469" s="31">
        <v>2</v>
      </c>
      <c r="BG469" s="31">
        <v>1</v>
      </c>
      <c r="BH469" s="31">
        <v>1</v>
      </c>
      <c r="BI469" s="31">
        <v>2</v>
      </c>
      <c r="BJ469" s="31">
        <v>1</v>
      </c>
      <c r="BK469" s="31">
        <v>1</v>
      </c>
      <c r="BL469" s="31">
        <v>2</v>
      </c>
      <c r="BM469" s="31">
        <v>2</v>
      </c>
      <c r="BN469" s="31">
        <v>2</v>
      </c>
      <c r="BO469" s="31">
        <v>2</v>
      </c>
      <c r="BP469" s="31">
        <v>2</v>
      </c>
      <c r="BQ469" s="31">
        <v>1</v>
      </c>
      <c r="BT469" s="31">
        <v>1</v>
      </c>
      <c r="BU469" s="31">
        <v>2</v>
      </c>
      <c r="BV469" s="31">
        <v>2</v>
      </c>
      <c r="BW469" s="31">
        <v>2</v>
      </c>
      <c r="BX469" s="31">
        <v>2</v>
      </c>
      <c r="BY469" s="31">
        <v>1</v>
      </c>
      <c r="BZ469" s="31">
        <v>2</v>
      </c>
      <c r="CA469" s="31">
        <v>2</v>
      </c>
      <c r="CB469" s="31">
        <v>2</v>
      </c>
      <c r="CC469" s="31">
        <v>2</v>
      </c>
      <c r="CD469" s="31">
        <v>1</v>
      </c>
      <c r="CH469" s="31">
        <v>1</v>
      </c>
      <c r="CM469" s="31">
        <v>1</v>
      </c>
      <c r="CN469" s="31">
        <v>17</v>
      </c>
      <c r="CO469" s="31">
        <v>6</v>
      </c>
      <c r="DA469" s="31">
        <v>1</v>
      </c>
      <c r="DB469" s="31">
        <v>4</v>
      </c>
      <c r="DC469" s="31">
        <v>6</v>
      </c>
      <c r="DD469" s="31">
        <v>2</v>
      </c>
      <c r="DE469" s="31">
        <v>9</v>
      </c>
      <c r="DF469" s="31">
        <v>3</v>
      </c>
      <c r="DG469" s="31">
        <v>3</v>
      </c>
      <c r="DH469" s="31">
        <v>3</v>
      </c>
      <c r="DI469" s="31">
        <v>2</v>
      </c>
      <c r="DJ469" s="31">
        <v>3</v>
      </c>
      <c r="DK469" s="31">
        <v>3</v>
      </c>
      <c r="DL469" s="31">
        <v>3</v>
      </c>
      <c r="DM469" s="31">
        <v>2</v>
      </c>
      <c r="DN469" s="31">
        <v>2</v>
      </c>
      <c r="DO469" s="31">
        <v>4</v>
      </c>
      <c r="DP469" s="31">
        <v>2</v>
      </c>
      <c r="DQ469" s="31">
        <v>4</v>
      </c>
      <c r="DR469" s="31">
        <v>34</v>
      </c>
      <c r="DS469" s="31">
        <v>0.49320023148148101</v>
      </c>
      <c r="FD469" s="31">
        <v>73</v>
      </c>
      <c r="FK469" s="31">
        <v>2</v>
      </c>
      <c r="FL469" s="31">
        <v>2</v>
      </c>
      <c r="FM469" s="31">
        <v>2</v>
      </c>
      <c r="FN469" s="31">
        <v>2</v>
      </c>
      <c r="FO469" s="31">
        <v>2</v>
      </c>
      <c r="FP469" s="31">
        <v>2</v>
      </c>
      <c r="FQ469" s="31">
        <v>2</v>
      </c>
      <c r="FR469" s="31">
        <v>2</v>
      </c>
      <c r="FS469" s="31">
        <v>4</v>
      </c>
      <c r="FT469" s="31">
        <v>2</v>
      </c>
      <c r="FU469" s="31">
        <v>2</v>
      </c>
      <c r="FV469" s="31">
        <v>2</v>
      </c>
      <c r="FW469" s="31">
        <v>1</v>
      </c>
      <c r="FX469" s="31">
        <v>1</v>
      </c>
      <c r="FY469" s="31">
        <v>2</v>
      </c>
      <c r="GA469" s="31">
        <v>2</v>
      </c>
      <c r="GB469" s="31">
        <v>2</v>
      </c>
      <c r="GC469" s="31">
        <v>2</v>
      </c>
      <c r="GE469" s="31">
        <v>2</v>
      </c>
      <c r="GH469" s="31">
        <v>1</v>
      </c>
      <c r="GJ469" s="31">
        <v>2</v>
      </c>
      <c r="GL469" s="31">
        <v>2</v>
      </c>
      <c r="GO469" s="31">
        <v>2</v>
      </c>
      <c r="GQ469" s="31">
        <v>2</v>
      </c>
      <c r="GS469" s="31">
        <v>2</v>
      </c>
      <c r="GU469" s="31">
        <v>2</v>
      </c>
      <c r="GW469" s="31">
        <v>2</v>
      </c>
      <c r="HM469" s="31">
        <v>2</v>
      </c>
      <c r="HP469" s="31">
        <v>2</v>
      </c>
      <c r="HQ469" s="31">
        <v>2</v>
      </c>
      <c r="HR469" s="31">
        <v>2</v>
      </c>
      <c r="HS469" s="31">
        <v>2</v>
      </c>
      <c r="HT469" s="31">
        <v>2</v>
      </c>
      <c r="HU469" s="31">
        <v>2</v>
      </c>
      <c r="HV469" s="31">
        <v>2</v>
      </c>
      <c r="HZ469" s="31">
        <v>2</v>
      </c>
      <c r="IA469" s="31">
        <v>2</v>
      </c>
      <c r="IB469" s="31">
        <v>2</v>
      </c>
      <c r="IC469" s="31">
        <v>2</v>
      </c>
      <c r="ID469" s="31">
        <v>2</v>
      </c>
      <c r="IE469" s="31">
        <v>2</v>
      </c>
      <c r="IF469" s="31">
        <v>2</v>
      </c>
      <c r="IJ469" s="31">
        <v>2</v>
      </c>
      <c r="IK469" s="31">
        <v>2</v>
      </c>
      <c r="IL469" s="31">
        <v>2</v>
      </c>
      <c r="IM469" s="31">
        <v>2</v>
      </c>
      <c r="IN469" s="31">
        <v>2</v>
      </c>
      <c r="IO469" s="31">
        <v>2</v>
      </c>
      <c r="IP469" s="31">
        <v>2</v>
      </c>
      <c r="IT469" s="31">
        <v>2</v>
      </c>
      <c r="IU469" s="31">
        <v>2</v>
      </c>
      <c r="IV469" s="31">
        <v>2</v>
      </c>
      <c r="IW469" s="31">
        <v>2</v>
      </c>
      <c r="IX469" s="31">
        <v>2</v>
      </c>
      <c r="IY469" s="31">
        <v>2</v>
      </c>
      <c r="IZ469" s="31">
        <v>2</v>
      </c>
      <c r="JD469" s="31">
        <v>2</v>
      </c>
      <c r="JE469" s="31">
        <v>1</v>
      </c>
      <c r="JF469" s="31">
        <v>2</v>
      </c>
      <c r="JG469" s="31">
        <v>2</v>
      </c>
      <c r="JH469" s="31">
        <v>2</v>
      </c>
      <c r="JI469" s="31">
        <v>2</v>
      </c>
      <c r="JJ469" s="31">
        <v>2</v>
      </c>
      <c r="JN469" s="31" t="s">
        <v>2146</v>
      </c>
      <c r="JQ469" s="31" t="s">
        <v>3307</v>
      </c>
      <c r="JZ469" s="31">
        <v>1</v>
      </c>
      <c r="KC469" s="31">
        <v>1</v>
      </c>
      <c r="LA469" s="31" t="s">
        <v>1449</v>
      </c>
      <c r="LB469" s="31" t="s">
        <v>365</v>
      </c>
      <c r="LC469" s="31">
        <v>2</v>
      </c>
      <c r="LE469" s="31" t="s">
        <v>373</v>
      </c>
      <c r="LF469" s="31">
        <v>2</v>
      </c>
      <c r="LG469" s="31">
        <v>2</v>
      </c>
      <c r="LH469" s="31">
        <v>2</v>
      </c>
      <c r="LI469" s="31">
        <v>2</v>
      </c>
      <c r="LK469" s="31">
        <v>2</v>
      </c>
      <c r="LM469" s="31">
        <v>2</v>
      </c>
      <c r="LO469" s="31">
        <v>2</v>
      </c>
      <c r="LQ469" s="31">
        <v>2</v>
      </c>
      <c r="LS469" s="31">
        <v>2</v>
      </c>
      <c r="LU469" s="31">
        <v>2</v>
      </c>
      <c r="LW469" s="31">
        <v>2</v>
      </c>
      <c r="LY469" s="31">
        <v>2</v>
      </c>
      <c r="MA469" s="31">
        <v>2</v>
      </c>
      <c r="MC469" s="31">
        <v>2</v>
      </c>
      <c r="ME469" s="31">
        <v>2</v>
      </c>
      <c r="MG469" s="31">
        <v>2</v>
      </c>
      <c r="MI469" s="31">
        <v>2</v>
      </c>
      <c r="MK469" s="31">
        <v>2</v>
      </c>
      <c r="MM469" s="31">
        <v>2</v>
      </c>
      <c r="MO469" s="31">
        <v>2</v>
      </c>
      <c r="MQ469" s="31">
        <v>2</v>
      </c>
      <c r="MS469" s="31">
        <v>2</v>
      </c>
      <c r="MU469" s="31">
        <v>2</v>
      </c>
      <c r="MW469" s="31">
        <v>2</v>
      </c>
      <c r="MY469" s="31" t="s">
        <v>355</v>
      </c>
      <c r="NC469" s="31">
        <v>2</v>
      </c>
      <c r="NE469" s="31">
        <v>2</v>
      </c>
      <c r="NG469" s="31">
        <v>2</v>
      </c>
      <c r="NI469" s="31">
        <v>2</v>
      </c>
      <c r="NK469" s="31">
        <v>2</v>
      </c>
      <c r="NM469" s="31">
        <v>2</v>
      </c>
      <c r="NO469" s="31">
        <v>2</v>
      </c>
      <c r="NQ469" s="31">
        <v>2</v>
      </c>
      <c r="NS469" s="31">
        <v>2</v>
      </c>
      <c r="NU469" s="31">
        <v>2</v>
      </c>
      <c r="NW469" s="31">
        <v>2</v>
      </c>
      <c r="NY469" s="31">
        <v>2</v>
      </c>
      <c r="OA469" s="31">
        <v>2</v>
      </c>
      <c r="OC469" s="31">
        <v>2</v>
      </c>
      <c r="OE469" s="31">
        <v>2</v>
      </c>
      <c r="OG469" s="31">
        <v>2</v>
      </c>
      <c r="OI469" s="31">
        <v>2</v>
      </c>
      <c r="OK469" s="31">
        <v>2</v>
      </c>
      <c r="OM469" s="31">
        <v>2</v>
      </c>
      <c r="OO469" s="31">
        <v>2</v>
      </c>
      <c r="OQ469" s="31" t="s">
        <v>355</v>
      </c>
      <c r="OS469" s="31">
        <v>2</v>
      </c>
      <c r="OU469" s="31">
        <v>2</v>
      </c>
      <c r="OW469" s="31">
        <v>2</v>
      </c>
      <c r="OY469" s="31">
        <v>2</v>
      </c>
      <c r="PA469" s="31">
        <v>2</v>
      </c>
      <c r="PC469" s="31">
        <v>2</v>
      </c>
      <c r="PE469" s="31">
        <v>2</v>
      </c>
      <c r="PG469" s="31">
        <v>2</v>
      </c>
      <c r="PI469" s="31">
        <v>2</v>
      </c>
      <c r="PK469" s="31">
        <v>2</v>
      </c>
      <c r="PM469" s="31">
        <v>2</v>
      </c>
      <c r="PO469" s="31">
        <v>2</v>
      </c>
      <c r="PQ469" s="31">
        <v>2</v>
      </c>
      <c r="PS469" s="31">
        <v>2</v>
      </c>
      <c r="PU469" s="31">
        <v>2</v>
      </c>
      <c r="PW469" s="31">
        <v>2</v>
      </c>
      <c r="PY469" s="31">
        <v>2</v>
      </c>
      <c r="QA469" s="31">
        <v>2</v>
      </c>
      <c r="QC469" s="31">
        <v>2</v>
      </c>
      <c r="QE469" s="31">
        <v>2</v>
      </c>
      <c r="QG469" s="31">
        <v>2</v>
      </c>
      <c r="QI469" s="31" t="s">
        <v>355</v>
      </c>
      <c r="QK469" s="31">
        <v>1</v>
      </c>
      <c r="QL469" s="31">
        <v>2</v>
      </c>
      <c r="QM469" s="31">
        <v>2</v>
      </c>
      <c r="QN469" s="31">
        <v>2</v>
      </c>
      <c r="QO469" s="31">
        <v>2</v>
      </c>
      <c r="QP469" s="31">
        <v>2</v>
      </c>
      <c r="QQ469" s="31">
        <v>2</v>
      </c>
      <c r="QR469" s="31">
        <v>2</v>
      </c>
      <c r="QS469" s="31">
        <v>2</v>
      </c>
      <c r="QT469" s="31">
        <v>2</v>
      </c>
      <c r="QU469" s="31">
        <v>2</v>
      </c>
      <c r="QV469" s="31">
        <v>2</v>
      </c>
      <c r="QW469" s="31">
        <v>2</v>
      </c>
      <c r="QX469" s="31">
        <v>2</v>
      </c>
      <c r="QY469" s="31">
        <v>2</v>
      </c>
      <c r="QZ469" s="31">
        <v>2</v>
      </c>
      <c r="RA469" s="31">
        <v>2</v>
      </c>
      <c r="RB469" s="31">
        <v>2</v>
      </c>
      <c r="RC469" s="31">
        <v>2</v>
      </c>
      <c r="RD469" s="31">
        <v>2</v>
      </c>
      <c r="RE469" s="31">
        <v>2</v>
      </c>
      <c r="RF469" s="31">
        <v>2</v>
      </c>
      <c r="RG469" s="31">
        <v>2</v>
      </c>
      <c r="RH469" s="31">
        <v>2</v>
      </c>
      <c r="RI469" s="31">
        <v>2</v>
      </c>
      <c r="RJ469" s="31">
        <v>2</v>
      </c>
      <c r="RK469" s="31">
        <v>2</v>
      </c>
      <c r="RL469" s="31">
        <v>2</v>
      </c>
      <c r="RM469" s="31">
        <v>2</v>
      </c>
      <c r="RN469" s="31">
        <v>2</v>
      </c>
      <c r="RO469" s="31">
        <v>2</v>
      </c>
      <c r="RP469" s="31">
        <v>2</v>
      </c>
      <c r="RQ469" s="31">
        <v>2</v>
      </c>
      <c r="RR469" s="31">
        <v>1</v>
      </c>
      <c r="RS469" s="31">
        <v>1</v>
      </c>
      <c r="RT469" s="31" t="s">
        <v>3308</v>
      </c>
      <c r="RX469" s="31">
        <v>5</v>
      </c>
      <c r="RY469" s="31">
        <v>2</v>
      </c>
      <c r="RZ469" s="31">
        <v>2</v>
      </c>
      <c r="SA469" s="31">
        <v>2</v>
      </c>
      <c r="SB469" s="31">
        <v>2</v>
      </c>
      <c r="SC469" s="31">
        <v>2</v>
      </c>
      <c r="SD469" s="31">
        <v>3</v>
      </c>
      <c r="SE469" s="31">
        <v>2</v>
      </c>
      <c r="SF469" s="31">
        <v>2</v>
      </c>
      <c r="SG469" s="31">
        <v>2</v>
      </c>
      <c r="SH469" s="31">
        <v>2</v>
      </c>
      <c r="SI469" s="31">
        <v>2</v>
      </c>
      <c r="SJ469" s="31">
        <v>2</v>
      </c>
      <c r="SK469" s="31">
        <v>2</v>
      </c>
      <c r="SL469" s="31">
        <v>2</v>
      </c>
      <c r="SM469" s="31" t="s">
        <v>3309</v>
      </c>
      <c r="SO469" s="31">
        <v>2</v>
      </c>
      <c r="SP469" s="31">
        <v>2</v>
      </c>
      <c r="SQ469" s="31">
        <v>2</v>
      </c>
      <c r="SR469" s="31">
        <v>1</v>
      </c>
      <c r="SS469" s="31">
        <v>2</v>
      </c>
      <c r="ST469" s="31">
        <v>2</v>
      </c>
      <c r="SU469" s="31">
        <v>2</v>
      </c>
      <c r="SV469" s="31">
        <v>2</v>
      </c>
      <c r="SW469" s="31" t="s">
        <v>1430</v>
      </c>
      <c r="SX469" s="31">
        <v>3</v>
      </c>
      <c r="SZ469" s="31">
        <v>2</v>
      </c>
      <c r="TA469" s="31">
        <v>2</v>
      </c>
      <c r="TB469" s="31">
        <v>2</v>
      </c>
      <c r="TC469" s="31">
        <v>2</v>
      </c>
      <c r="TD469" s="31">
        <v>2</v>
      </c>
      <c r="TE469" s="31">
        <v>2</v>
      </c>
      <c r="TF469" s="31">
        <v>2</v>
      </c>
      <c r="TG469" s="31">
        <v>2</v>
      </c>
      <c r="TH469" s="31" t="s">
        <v>1430</v>
      </c>
      <c r="TJ469" s="33" t="s">
        <v>3310</v>
      </c>
      <c r="TK469" s="31" t="s">
        <v>3145</v>
      </c>
      <c r="TL469" s="31" t="s">
        <v>3145</v>
      </c>
      <c r="TM469" s="31" t="s">
        <v>3145</v>
      </c>
      <c r="TN469" s="31" t="s">
        <v>2917</v>
      </c>
      <c r="TQ469" s="31">
        <v>11</v>
      </c>
      <c r="TS469" s="31">
        <v>2</v>
      </c>
      <c r="TT469" s="31">
        <v>2</v>
      </c>
      <c r="TU469" s="31">
        <v>2</v>
      </c>
      <c r="TV469" s="31">
        <v>1</v>
      </c>
      <c r="TW469" s="31">
        <v>1</v>
      </c>
      <c r="TX469" s="31">
        <v>2</v>
      </c>
      <c r="TY469" s="31">
        <v>2</v>
      </c>
      <c r="TZ469" s="31">
        <v>1</v>
      </c>
      <c r="UA469" s="31">
        <v>1</v>
      </c>
    </row>
    <row r="470" spans="1:547" s="31" customFormat="1" ht="13.5" customHeight="1">
      <c r="A470" s="31">
        <f t="shared" si="7"/>
        <v>468</v>
      </c>
      <c r="B470" s="31">
        <v>469</v>
      </c>
      <c r="C470" s="31">
        <v>65</v>
      </c>
      <c r="D470" s="31" t="s">
        <v>3124</v>
      </c>
      <c r="E470" s="31" t="s">
        <v>3311</v>
      </c>
      <c r="H470" s="31">
        <v>42535</v>
      </c>
      <c r="I470" s="31">
        <v>18377</v>
      </c>
      <c r="J470" s="31">
        <v>2</v>
      </c>
      <c r="K470" s="31">
        <v>1</v>
      </c>
      <c r="L470" s="31">
        <v>1</v>
      </c>
      <c r="M470" s="31">
        <v>1</v>
      </c>
      <c r="N470" s="31">
        <v>1</v>
      </c>
      <c r="O470" s="31">
        <v>1</v>
      </c>
      <c r="P470" s="31">
        <v>1</v>
      </c>
      <c r="Q470" s="31">
        <v>1</v>
      </c>
      <c r="R470" s="31">
        <v>41913</v>
      </c>
      <c r="S470" s="31">
        <v>41913</v>
      </c>
      <c r="T470" s="31">
        <v>42278</v>
      </c>
      <c r="W470" s="31">
        <v>2</v>
      </c>
      <c r="X470" s="31">
        <v>1</v>
      </c>
      <c r="Y470" s="31">
        <v>2</v>
      </c>
      <c r="Z470" s="31">
        <v>2</v>
      </c>
      <c r="AA470" s="31">
        <v>2</v>
      </c>
      <c r="AB470" s="31">
        <v>2</v>
      </c>
      <c r="AC470" s="31">
        <v>2</v>
      </c>
      <c r="AD470" s="31">
        <v>3</v>
      </c>
      <c r="AE470" s="31">
        <v>1</v>
      </c>
      <c r="AH470" s="31">
        <v>2</v>
      </c>
      <c r="AI470" s="31">
        <v>6</v>
      </c>
      <c r="AJ470" s="31">
        <v>2</v>
      </c>
      <c r="AK470" s="31">
        <v>4</v>
      </c>
      <c r="AL470" s="31">
        <v>2</v>
      </c>
      <c r="AM470" s="31">
        <v>1</v>
      </c>
      <c r="AN470" s="31">
        <v>2</v>
      </c>
      <c r="AO470" s="31">
        <v>2</v>
      </c>
      <c r="AP470" s="31">
        <v>2</v>
      </c>
      <c r="AQ470" s="31">
        <v>2</v>
      </c>
      <c r="AR470" s="31">
        <v>1</v>
      </c>
      <c r="AS470" s="31">
        <v>2</v>
      </c>
      <c r="AT470" s="31">
        <v>2</v>
      </c>
      <c r="AU470" s="31">
        <v>2</v>
      </c>
      <c r="AV470" s="31">
        <v>1</v>
      </c>
      <c r="AW470" s="31">
        <v>1</v>
      </c>
      <c r="AX470" s="31">
        <v>2</v>
      </c>
      <c r="AY470" s="31">
        <v>1</v>
      </c>
      <c r="AZ470" s="31">
        <v>1</v>
      </c>
      <c r="BA470" s="31">
        <v>2</v>
      </c>
      <c r="BB470" s="31">
        <v>2</v>
      </c>
      <c r="BC470" s="31">
        <v>1</v>
      </c>
      <c r="BD470" s="31">
        <v>1</v>
      </c>
      <c r="BE470" s="31">
        <v>2</v>
      </c>
      <c r="BF470" s="31">
        <v>1</v>
      </c>
      <c r="BG470" s="31">
        <v>2</v>
      </c>
      <c r="BH470" s="31">
        <v>2</v>
      </c>
      <c r="BI470" s="31">
        <v>2</v>
      </c>
      <c r="BJ470" s="31">
        <v>2</v>
      </c>
      <c r="BK470" s="31">
        <v>2</v>
      </c>
      <c r="BL470" s="31">
        <v>2</v>
      </c>
      <c r="BM470" s="31">
        <v>2</v>
      </c>
      <c r="BN470" s="31">
        <v>2</v>
      </c>
      <c r="BO470" s="31">
        <v>2</v>
      </c>
      <c r="BP470" s="31">
        <v>2</v>
      </c>
      <c r="BQ470" s="31">
        <v>1</v>
      </c>
      <c r="BT470" s="31">
        <v>2</v>
      </c>
      <c r="BU470" s="31">
        <v>2</v>
      </c>
      <c r="BV470" s="31">
        <v>2</v>
      </c>
      <c r="BW470" s="31">
        <v>2</v>
      </c>
      <c r="BX470" s="31">
        <v>2</v>
      </c>
      <c r="BY470" s="31">
        <v>1</v>
      </c>
      <c r="BZ470" s="31">
        <v>2</v>
      </c>
      <c r="CA470" s="31">
        <v>2</v>
      </c>
      <c r="CB470" s="31">
        <v>2</v>
      </c>
      <c r="CC470" s="31">
        <v>2</v>
      </c>
      <c r="CD470" s="31">
        <v>1</v>
      </c>
      <c r="CH470" s="31">
        <v>1</v>
      </c>
      <c r="CM470" s="31">
        <v>1</v>
      </c>
      <c r="CN470" s="31">
        <v>11</v>
      </c>
      <c r="CO470" s="31">
        <v>24</v>
      </c>
      <c r="DA470" s="31">
        <v>1</v>
      </c>
      <c r="DB470" s="31">
        <v>2</v>
      </c>
      <c r="DC470" s="31">
        <v>7</v>
      </c>
      <c r="DD470" s="31">
        <v>4</v>
      </c>
      <c r="DF470" s="31">
        <v>3</v>
      </c>
      <c r="DG470" s="31">
        <v>3</v>
      </c>
      <c r="DH470" s="31">
        <v>3</v>
      </c>
      <c r="DI470" s="31">
        <v>3</v>
      </c>
      <c r="DJ470" s="31">
        <v>3</v>
      </c>
      <c r="DK470" s="31">
        <v>3</v>
      </c>
      <c r="DL470" s="31">
        <v>3</v>
      </c>
      <c r="DM470" s="31">
        <v>3</v>
      </c>
      <c r="DN470" s="31">
        <v>3</v>
      </c>
      <c r="DO470" s="31">
        <v>4</v>
      </c>
      <c r="DP470" s="31">
        <v>4</v>
      </c>
      <c r="DQ470" s="31">
        <v>4</v>
      </c>
      <c r="DR470" s="31">
        <v>39</v>
      </c>
      <c r="DS470" s="31">
        <v>0.44041398713826302</v>
      </c>
      <c r="EB470" s="31">
        <v>0.96</v>
      </c>
      <c r="EC470" s="31">
        <v>0.6</v>
      </c>
      <c r="ED470" s="31">
        <v>1.3</v>
      </c>
      <c r="EE470" s="31" t="s">
        <v>2123</v>
      </c>
      <c r="EF470" s="31">
        <v>174</v>
      </c>
      <c r="EG470" s="31">
        <v>115</v>
      </c>
      <c r="EH470" s="31">
        <v>190</v>
      </c>
      <c r="EI470" s="31" t="s">
        <v>2123</v>
      </c>
      <c r="EJ470" s="31">
        <v>74</v>
      </c>
      <c r="EK470" s="31">
        <v>40</v>
      </c>
      <c r="EM470" s="31" t="s">
        <v>2123</v>
      </c>
      <c r="EN470" s="31">
        <v>86</v>
      </c>
      <c r="EP470" s="31">
        <v>70</v>
      </c>
      <c r="ER470" s="31">
        <v>71</v>
      </c>
      <c r="ET470" s="31">
        <v>150</v>
      </c>
      <c r="EV470" s="31">
        <v>2</v>
      </c>
      <c r="EW470" s="31">
        <v>2</v>
      </c>
      <c r="EX470" s="31">
        <v>2</v>
      </c>
      <c r="EZ470" s="31">
        <v>1</v>
      </c>
      <c r="FA470" s="31">
        <v>1</v>
      </c>
      <c r="FD470" s="31">
        <v>91.8</v>
      </c>
      <c r="FK470" s="31">
        <v>1</v>
      </c>
      <c r="FL470" s="31">
        <v>2</v>
      </c>
      <c r="FM470" s="31">
        <v>2</v>
      </c>
      <c r="FN470" s="31">
        <v>2</v>
      </c>
      <c r="FO470" s="31">
        <v>2</v>
      </c>
      <c r="FP470" s="31">
        <v>2</v>
      </c>
      <c r="FQ470" s="31">
        <v>2</v>
      </c>
      <c r="FR470" s="31">
        <v>2</v>
      </c>
      <c r="FS470" s="31">
        <v>4</v>
      </c>
      <c r="FT470" s="31">
        <v>1</v>
      </c>
      <c r="FU470" s="31">
        <v>2</v>
      </c>
      <c r="FV470" s="31">
        <v>2</v>
      </c>
      <c r="FW470" s="31">
        <v>1</v>
      </c>
      <c r="FX470" s="31">
        <v>1</v>
      </c>
      <c r="FY470" s="31">
        <v>2</v>
      </c>
      <c r="GA470" s="31">
        <v>2</v>
      </c>
      <c r="GB470" s="31">
        <v>2</v>
      </c>
      <c r="GC470" s="31">
        <v>2</v>
      </c>
      <c r="GE470" s="31">
        <v>2</v>
      </c>
      <c r="GH470" s="31">
        <v>2</v>
      </c>
      <c r="GJ470" s="31">
        <v>2</v>
      </c>
      <c r="GL470" s="31">
        <v>1</v>
      </c>
      <c r="GO470" s="31">
        <v>2</v>
      </c>
      <c r="GQ470" s="31">
        <v>2</v>
      </c>
      <c r="GS470" s="31">
        <v>2</v>
      </c>
      <c r="GU470" s="31">
        <v>2</v>
      </c>
      <c r="GW470" s="31">
        <v>2</v>
      </c>
      <c r="HM470" s="31">
        <v>2</v>
      </c>
      <c r="HP470" s="31">
        <v>2</v>
      </c>
      <c r="HQ470" s="31">
        <v>2</v>
      </c>
      <c r="HR470" s="31">
        <v>2</v>
      </c>
      <c r="HS470" s="31">
        <v>2</v>
      </c>
      <c r="HT470" s="31">
        <v>2</v>
      </c>
      <c r="HU470" s="31">
        <v>2</v>
      </c>
      <c r="HV470" s="31">
        <v>2</v>
      </c>
      <c r="HZ470" s="31">
        <v>2</v>
      </c>
      <c r="IA470" s="31">
        <v>2</v>
      </c>
      <c r="IB470" s="31">
        <v>2</v>
      </c>
      <c r="IC470" s="31">
        <v>2</v>
      </c>
      <c r="ID470" s="31">
        <v>2</v>
      </c>
      <c r="IE470" s="31">
        <v>2</v>
      </c>
      <c r="IF470" s="31">
        <v>2</v>
      </c>
      <c r="IJ470" s="31">
        <v>2</v>
      </c>
      <c r="IK470" s="31">
        <v>2</v>
      </c>
      <c r="IL470" s="31">
        <v>2</v>
      </c>
      <c r="IM470" s="31">
        <v>2</v>
      </c>
      <c r="IN470" s="31">
        <v>2</v>
      </c>
      <c r="IO470" s="31">
        <v>2</v>
      </c>
      <c r="IP470" s="31">
        <v>2</v>
      </c>
      <c r="IT470" s="31">
        <v>2</v>
      </c>
      <c r="IU470" s="31">
        <v>2</v>
      </c>
      <c r="IV470" s="31">
        <v>2</v>
      </c>
      <c r="IW470" s="31">
        <v>2</v>
      </c>
      <c r="IX470" s="31">
        <v>2</v>
      </c>
      <c r="IY470" s="31">
        <v>2</v>
      </c>
      <c r="IZ470" s="31">
        <v>2</v>
      </c>
      <c r="JD470" s="31">
        <v>2</v>
      </c>
      <c r="JE470" s="31">
        <v>2</v>
      </c>
      <c r="JF470" s="31">
        <v>2</v>
      </c>
      <c r="JG470" s="31">
        <v>2</v>
      </c>
      <c r="JH470" s="31">
        <v>2</v>
      </c>
      <c r="JI470" s="31">
        <v>2</v>
      </c>
      <c r="JJ470" s="31">
        <v>2</v>
      </c>
      <c r="JQ470" s="31" t="s">
        <v>3312</v>
      </c>
      <c r="JZ470" s="31">
        <v>2</v>
      </c>
      <c r="KB470" s="31">
        <v>83</v>
      </c>
      <c r="KC470" s="31">
        <v>2</v>
      </c>
      <c r="KE470" s="31">
        <v>83</v>
      </c>
      <c r="LA470" s="31" t="s">
        <v>365</v>
      </c>
      <c r="LB470" s="31" t="s">
        <v>367</v>
      </c>
      <c r="LC470" s="31">
        <v>2</v>
      </c>
      <c r="LE470" s="31" t="s">
        <v>375</v>
      </c>
      <c r="LF470" s="31">
        <v>2</v>
      </c>
      <c r="LG470" s="31">
        <v>2</v>
      </c>
      <c r="LH470" s="31">
        <v>2</v>
      </c>
      <c r="LI470" s="31">
        <v>2</v>
      </c>
      <c r="LK470" s="31">
        <v>2</v>
      </c>
      <c r="LM470" s="31">
        <v>2</v>
      </c>
      <c r="LO470" s="31">
        <v>2</v>
      </c>
      <c r="LQ470" s="31">
        <v>2</v>
      </c>
      <c r="LS470" s="31">
        <v>2</v>
      </c>
      <c r="LU470" s="31">
        <v>2</v>
      </c>
      <c r="LW470" s="31">
        <v>2</v>
      </c>
      <c r="LY470" s="31">
        <v>2</v>
      </c>
      <c r="MA470" s="31">
        <v>2</v>
      </c>
      <c r="MC470" s="31">
        <v>2</v>
      </c>
      <c r="ME470" s="31">
        <v>2</v>
      </c>
      <c r="MG470" s="31">
        <v>2</v>
      </c>
      <c r="MI470" s="31">
        <v>2</v>
      </c>
      <c r="MK470" s="31">
        <v>2</v>
      </c>
      <c r="MM470" s="31">
        <v>2</v>
      </c>
      <c r="MO470" s="31">
        <v>2</v>
      </c>
      <c r="MQ470" s="31">
        <v>2</v>
      </c>
      <c r="MS470" s="31">
        <v>2</v>
      </c>
      <c r="MU470" s="31">
        <v>2</v>
      </c>
      <c r="MW470" s="31">
        <v>2</v>
      </c>
      <c r="MY470" s="31" t="s">
        <v>355</v>
      </c>
      <c r="NC470" s="31">
        <v>2</v>
      </c>
      <c r="NE470" s="31">
        <v>2</v>
      </c>
      <c r="NG470" s="31">
        <v>2</v>
      </c>
      <c r="NI470" s="31">
        <v>2</v>
      </c>
      <c r="NK470" s="31">
        <v>2</v>
      </c>
      <c r="NM470" s="31">
        <v>2</v>
      </c>
      <c r="NO470" s="31">
        <v>2</v>
      </c>
      <c r="NQ470" s="31">
        <v>2</v>
      </c>
      <c r="NS470" s="31">
        <v>2</v>
      </c>
      <c r="NU470" s="31">
        <v>2</v>
      </c>
      <c r="NW470" s="31">
        <v>2</v>
      </c>
      <c r="NY470" s="31">
        <v>2</v>
      </c>
      <c r="OA470" s="31">
        <v>2</v>
      </c>
      <c r="OC470" s="31">
        <v>2</v>
      </c>
      <c r="OE470" s="31">
        <v>2</v>
      </c>
      <c r="OG470" s="31">
        <v>2</v>
      </c>
      <c r="OI470" s="31">
        <v>2</v>
      </c>
      <c r="OK470" s="31">
        <v>2</v>
      </c>
      <c r="OM470" s="31">
        <v>2</v>
      </c>
      <c r="OO470" s="31">
        <v>2</v>
      </c>
      <c r="OQ470" s="31" t="s">
        <v>355</v>
      </c>
      <c r="OS470" s="31">
        <v>2</v>
      </c>
      <c r="OU470" s="31">
        <v>2</v>
      </c>
      <c r="OW470" s="31">
        <v>2</v>
      </c>
      <c r="OY470" s="31">
        <v>2</v>
      </c>
      <c r="PA470" s="31">
        <v>2</v>
      </c>
      <c r="PC470" s="31">
        <v>2</v>
      </c>
      <c r="PE470" s="31">
        <v>2</v>
      </c>
      <c r="PG470" s="31">
        <v>2</v>
      </c>
      <c r="PI470" s="31">
        <v>2</v>
      </c>
      <c r="PK470" s="31">
        <v>2</v>
      </c>
      <c r="PM470" s="31">
        <v>2</v>
      </c>
      <c r="PO470" s="31">
        <v>2</v>
      </c>
      <c r="PQ470" s="31">
        <v>2</v>
      </c>
      <c r="PS470" s="31">
        <v>2</v>
      </c>
      <c r="PU470" s="31">
        <v>2</v>
      </c>
      <c r="PW470" s="31">
        <v>2</v>
      </c>
      <c r="PY470" s="31">
        <v>2</v>
      </c>
      <c r="QA470" s="31">
        <v>2</v>
      </c>
      <c r="QC470" s="31">
        <v>2</v>
      </c>
      <c r="QE470" s="31">
        <v>2</v>
      </c>
      <c r="QG470" s="31">
        <v>2</v>
      </c>
      <c r="QI470" s="31" t="s">
        <v>355</v>
      </c>
      <c r="QK470" s="31">
        <v>1</v>
      </c>
      <c r="QL470" s="31">
        <v>2</v>
      </c>
      <c r="QM470" s="31">
        <v>2</v>
      </c>
      <c r="QN470" s="31">
        <v>2</v>
      </c>
      <c r="QO470" s="31">
        <v>2</v>
      </c>
      <c r="QP470" s="31">
        <v>2</v>
      </c>
      <c r="QQ470" s="31">
        <v>2</v>
      </c>
      <c r="QR470" s="31">
        <v>2</v>
      </c>
      <c r="QS470" s="31">
        <v>2</v>
      </c>
      <c r="QT470" s="31">
        <v>2</v>
      </c>
      <c r="QU470" s="31">
        <v>2</v>
      </c>
      <c r="QV470" s="31">
        <v>2</v>
      </c>
      <c r="QW470" s="31">
        <v>2</v>
      </c>
      <c r="QX470" s="31">
        <v>2</v>
      </c>
      <c r="QY470" s="31">
        <v>2</v>
      </c>
      <c r="QZ470" s="31">
        <v>2</v>
      </c>
      <c r="RA470" s="31">
        <v>2</v>
      </c>
      <c r="RB470" s="31">
        <v>2</v>
      </c>
      <c r="RC470" s="31">
        <v>2</v>
      </c>
      <c r="RD470" s="31">
        <v>2</v>
      </c>
      <c r="RE470" s="31">
        <v>2</v>
      </c>
      <c r="RF470" s="31">
        <v>2</v>
      </c>
      <c r="RG470" s="31">
        <v>2</v>
      </c>
      <c r="RH470" s="31">
        <v>2</v>
      </c>
      <c r="RI470" s="31">
        <v>2</v>
      </c>
      <c r="RJ470" s="31">
        <v>2</v>
      </c>
      <c r="RK470" s="31">
        <v>2</v>
      </c>
      <c r="RL470" s="31">
        <v>2</v>
      </c>
      <c r="RM470" s="31">
        <v>2</v>
      </c>
      <c r="RN470" s="31">
        <v>2</v>
      </c>
      <c r="RO470" s="31">
        <v>2</v>
      </c>
      <c r="RP470" s="31">
        <v>2</v>
      </c>
      <c r="RQ470" s="31">
        <v>2</v>
      </c>
      <c r="RR470" s="31">
        <v>1</v>
      </c>
      <c r="RS470" s="31">
        <v>1</v>
      </c>
      <c r="RT470" s="31" t="s">
        <v>1454</v>
      </c>
      <c r="RU470" s="31" t="s">
        <v>1454</v>
      </c>
      <c r="RV470" s="31" t="s">
        <v>1454</v>
      </c>
      <c r="RW470" s="31" t="s">
        <v>1454</v>
      </c>
      <c r="RX470" s="31">
        <v>1</v>
      </c>
      <c r="RY470" s="31">
        <v>1</v>
      </c>
      <c r="RZ470" s="31">
        <v>1</v>
      </c>
      <c r="SA470" s="31">
        <v>1</v>
      </c>
      <c r="SB470" s="31">
        <v>2</v>
      </c>
      <c r="SC470" s="31">
        <v>2</v>
      </c>
      <c r="SD470" s="31">
        <v>1</v>
      </c>
      <c r="SE470" s="31">
        <v>1</v>
      </c>
      <c r="SF470" s="31">
        <v>1</v>
      </c>
      <c r="SG470" s="31">
        <v>1</v>
      </c>
      <c r="SH470" s="31">
        <v>2</v>
      </c>
      <c r="SI470" s="31">
        <v>2</v>
      </c>
      <c r="SJ470" s="31">
        <v>2</v>
      </c>
      <c r="SK470" s="31">
        <v>2</v>
      </c>
      <c r="SL470" s="31">
        <v>2</v>
      </c>
      <c r="SM470" s="31" t="s">
        <v>1430</v>
      </c>
      <c r="SO470" s="31">
        <v>2</v>
      </c>
      <c r="SP470" s="31">
        <v>2</v>
      </c>
      <c r="SQ470" s="31">
        <v>2</v>
      </c>
      <c r="SR470" s="31">
        <v>2</v>
      </c>
      <c r="SS470" s="31">
        <v>2</v>
      </c>
      <c r="ST470" s="31">
        <v>2</v>
      </c>
      <c r="SU470" s="31">
        <v>2</v>
      </c>
      <c r="SV470" s="31">
        <v>2</v>
      </c>
      <c r="SW470" s="31" t="s">
        <v>3239</v>
      </c>
      <c r="SX470" s="31">
        <v>9</v>
      </c>
      <c r="SZ470" s="31">
        <v>2</v>
      </c>
      <c r="TA470" s="31">
        <v>2</v>
      </c>
      <c r="TB470" s="31">
        <v>2</v>
      </c>
      <c r="TC470" s="31">
        <v>2</v>
      </c>
      <c r="TD470" s="31">
        <v>2</v>
      </c>
      <c r="TE470" s="31">
        <v>2</v>
      </c>
      <c r="TF470" s="31">
        <v>2</v>
      </c>
      <c r="TG470" s="31">
        <v>2</v>
      </c>
      <c r="TH470" s="31" t="s">
        <v>1430</v>
      </c>
      <c r="TJ470" s="31" t="s">
        <v>3145</v>
      </c>
      <c r="TK470" s="31" t="s">
        <v>3240</v>
      </c>
      <c r="TL470" s="31" t="s">
        <v>3313</v>
      </c>
      <c r="TQ470" s="31">
        <v>12</v>
      </c>
      <c r="TS470" s="31">
        <v>2</v>
      </c>
      <c r="TT470" s="31">
        <v>2</v>
      </c>
      <c r="TU470" s="31">
        <v>2</v>
      </c>
      <c r="TV470" s="31">
        <v>1</v>
      </c>
      <c r="TW470" s="31">
        <v>1</v>
      </c>
      <c r="TX470" s="31">
        <v>2</v>
      </c>
      <c r="TY470" s="31">
        <v>2</v>
      </c>
      <c r="TZ470" s="31">
        <v>1</v>
      </c>
      <c r="UA470" s="31">
        <v>1</v>
      </c>
    </row>
    <row r="471" spans="1:547" s="31" customFormat="1" ht="13.5" customHeight="1">
      <c r="A471" s="31">
        <f t="shared" si="7"/>
        <v>469</v>
      </c>
      <c r="B471" s="31">
        <v>470</v>
      </c>
      <c r="C471" s="31">
        <v>66</v>
      </c>
      <c r="D471" s="31" t="s">
        <v>3124</v>
      </c>
      <c r="E471" s="31" t="s">
        <v>3314</v>
      </c>
      <c r="H471" s="31">
        <v>42543</v>
      </c>
      <c r="I471" s="31">
        <v>31659</v>
      </c>
      <c r="J471" s="31">
        <v>1</v>
      </c>
      <c r="K471" s="31">
        <v>1</v>
      </c>
      <c r="L471" s="31">
        <v>2</v>
      </c>
      <c r="M471" s="31">
        <v>2</v>
      </c>
      <c r="N471" s="31">
        <v>1</v>
      </c>
      <c r="O471" s="31">
        <v>1</v>
      </c>
      <c r="P471" s="31">
        <v>5</v>
      </c>
      <c r="Q471" s="31">
        <v>1</v>
      </c>
      <c r="R471" s="31">
        <v>40422</v>
      </c>
      <c r="S471" s="31">
        <v>40787</v>
      </c>
      <c r="T471" s="31">
        <v>42522</v>
      </c>
      <c r="W471" s="31">
        <v>1</v>
      </c>
      <c r="X471" s="31">
        <v>2</v>
      </c>
      <c r="Y471" s="31">
        <v>2</v>
      </c>
      <c r="Z471" s="31">
        <v>2</v>
      </c>
      <c r="AA471" s="31">
        <v>2</v>
      </c>
      <c r="AB471" s="31">
        <v>2</v>
      </c>
      <c r="AC471" s="31">
        <v>2</v>
      </c>
      <c r="AD471" s="31">
        <v>2</v>
      </c>
      <c r="AE471" s="31">
        <v>3</v>
      </c>
      <c r="AF471" s="31">
        <v>3</v>
      </c>
      <c r="AG471" s="31">
        <v>2</v>
      </c>
      <c r="AH471" s="31">
        <v>2</v>
      </c>
      <c r="AI471" s="31">
        <v>6</v>
      </c>
      <c r="AJ471" s="31">
        <v>2</v>
      </c>
      <c r="AK471" s="31">
        <v>4</v>
      </c>
      <c r="AL471" s="31">
        <v>2</v>
      </c>
      <c r="AM471" s="31">
        <v>2</v>
      </c>
      <c r="AN471" s="31">
        <v>2</v>
      </c>
      <c r="AO471" s="31">
        <v>2</v>
      </c>
      <c r="AP471" s="31">
        <v>2</v>
      </c>
      <c r="AQ471" s="31">
        <v>2</v>
      </c>
      <c r="AR471" s="31">
        <v>2</v>
      </c>
      <c r="AS471" s="31">
        <v>2</v>
      </c>
      <c r="AT471" s="31">
        <v>2</v>
      </c>
      <c r="AU471" s="31">
        <v>2</v>
      </c>
      <c r="AV471" s="31">
        <v>1</v>
      </c>
      <c r="AW471" s="31">
        <v>1</v>
      </c>
      <c r="AX471" s="31">
        <v>2</v>
      </c>
      <c r="AY471" s="31">
        <v>2</v>
      </c>
      <c r="AZ471" s="31">
        <v>1</v>
      </c>
      <c r="BA471" s="31">
        <v>2</v>
      </c>
      <c r="BB471" s="31">
        <v>2</v>
      </c>
      <c r="BC471" s="31">
        <v>2</v>
      </c>
      <c r="BD471" s="31">
        <v>2</v>
      </c>
      <c r="BE471" s="31">
        <v>2</v>
      </c>
      <c r="BF471" s="31">
        <v>2</v>
      </c>
      <c r="BG471" s="31">
        <v>2</v>
      </c>
      <c r="BH471" s="31">
        <v>2</v>
      </c>
      <c r="BI471" s="31">
        <v>2</v>
      </c>
      <c r="BJ471" s="31">
        <v>2</v>
      </c>
      <c r="BK471" s="31">
        <v>2</v>
      </c>
      <c r="BL471" s="31">
        <v>2</v>
      </c>
      <c r="BM471" s="31">
        <v>2</v>
      </c>
      <c r="BN471" s="31">
        <v>2</v>
      </c>
      <c r="BO471" s="31">
        <v>2</v>
      </c>
      <c r="BP471" s="31">
        <v>2</v>
      </c>
      <c r="BS471" s="31" t="s">
        <v>3315</v>
      </c>
      <c r="BT471" s="31">
        <v>2</v>
      </c>
      <c r="BU471" s="31">
        <v>2</v>
      </c>
      <c r="BV471" s="31">
        <v>2</v>
      </c>
      <c r="BW471" s="31">
        <v>2</v>
      </c>
      <c r="BX471" s="31">
        <v>2</v>
      </c>
      <c r="BY471" s="31">
        <v>1</v>
      </c>
      <c r="BZ471" s="31">
        <v>2</v>
      </c>
      <c r="CA471" s="31">
        <v>2</v>
      </c>
      <c r="CB471" s="31">
        <v>1</v>
      </c>
      <c r="CC471" s="31">
        <v>1</v>
      </c>
      <c r="CD471" s="31">
        <v>1</v>
      </c>
      <c r="CH471" s="31">
        <v>1</v>
      </c>
      <c r="CM471" s="31">
        <v>7</v>
      </c>
      <c r="CN471" s="31">
        <v>25</v>
      </c>
      <c r="CO471" s="31">
        <v>1</v>
      </c>
      <c r="DA471" s="31">
        <v>2</v>
      </c>
      <c r="DB471" s="31">
        <v>4</v>
      </c>
      <c r="DC471" s="31">
        <v>0</v>
      </c>
      <c r="DD471" s="31">
        <v>1</v>
      </c>
      <c r="DE471" s="31">
        <v>30</v>
      </c>
      <c r="DF471" s="31">
        <v>3</v>
      </c>
      <c r="DG471" s="31">
        <v>4</v>
      </c>
      <c r="DH471" s="31">
        <v>3</v>
      </c>
      <c r="DI471" s="31">
        <v>4</v>
      </c>
      <c r="DJ471" s="31">
        <v>4</v>
      </c>
      <c r="DK471" s="31">
        <v>4</v>
      </c>
      <c r="DL471" s="31">
        <v>3</v>
      </c>
      <c r="DM471" s="31">
        <v>2</v>
      </c>
      <c r="DN471" s="31">
        <v>3</v>
      </c>
      <c r="DO471" s="31">
        <v>4</v>
      </c>
      <c r="DP471" s="31">
        <v>4</v>
      </c>
      <c r="DQ471" s="31">
        <v>4</v>
      </c>
      <c r="DT471" s="31">
        <v>47</v>
      </c>
      <c r="DU471" s="31">
        <v>26</v>
      </c>
      <c r="DV471" s="31">
        <v>192</v>
      </c>
      <c r="DW471" s="31" t="s">
        <v>2136</v>
      </c>
      <c r="EB471" s="31">
        <v>0.64</v>
      </c>
      <c r="EC471" s="31">
        <v>0.5</v>
      </c>
      <c r="ED471" s="31">
        <v>1.1000000000000001</v>
      </c>
      <c r="EE471" s="31" t="s">
        <v>2123</v>
      </c>
      <c r="EF471" s="31">
        <v>133</v>
      </c>
      <c r="EG471" s="31">
        <v>120</v>
      </c>
      <c r="EH471" s="31">
        <v>200</v>
      </c>
      <c r="EI471" s="31" t="s">
        <v>2123</v>
      </c>
      <c r="EJ471" s="31">
        <v>43</v>
      </c>
      <c r="EM471" s="31" t="s">
        <v>2123</v>
      </c>
      <c r="EN471" s="31">
        <v>64</v>
      </c>
      <c r="EQ471" s="31" t="s">
        <v>2123</v>
      </c>
      <c r="ER471" s="31">
        <v>131</v>
      </c>
      <c r="ES471" s="31">
        <v>50</v>
      </c>
      <c r="ET471" s="31">
        <v>150</v>
      </c>
      <c r="EU471" s="31" t="s">
        <v>2123</v>
      </c>
      <c r="EV471" s="31">
        <v>1</v>
      </c>
      <c r="EW471" s="31">
        <v>1</v>
      </c>
      <c r="EX471" s="31">
        <v>2</v>
      </c>
      <c r="EY471" s="31">
        <v>2</v>
      </c>
      <c r="FA471" s="31">
        <v>1</v>
      </c>
      <c r="FB471" s="31">
        <v>1</v>
      </c>
      <c r="FC471" s="31">
        <v>1</v>
      </c>
      <c r="FK471" s="31">
        <v>2</v>
      </c>
      <c r="FL471" s="31">
        <v>2</v>
      </c>
      <c r="FM471" s="31">
        <v>2</v>
      </c>
      <c r="FN471" s="31">
        <v>2</v>
      </c>
      <c r="FO471" s="31">
        <v>2</v>
      </c>
      <c r="FP471" s="31">
        <v>1</v>
      </c>
      <c r="FQ471" s="31">
        <v>2</v>
      </c>
      <c r="FR471" s="31">
        <v>2</v>
      </c>
      <c r="FS471" s="31">
        <v>4</v>
      </c>
      <c r="FT471" s="31">
        <v>2</v>
      </c>
      <c r="FU471" s="31">
        <v>2</v>
      </c>
      <c r="FV471" s="31">
        <v>2</v>
      </c>
      <c r="FW471" s="31">
        <v>1</v>
      </c>
      <c r="FX471" s="31">
        <v>1</v>
      </c>
      <c r="FY471" s="31">
        <v>2</v>
      </c>
      <c r="GA471" s="31">
        <v>2</v>
      </c>
      <c r="GB471" s="31">
        <v>2</v>
      </c>
      <c r="GC471" s="31">
        <v>1</v>
      </c>
      <c r="GD471" s="31">
        <v>2008</v>
      </c>
      <c r="GE471" s="31">
        <v>2</v>
      </c>
      <c r="GH471" s="31">
        <v>2</v>
      </c>
      <c r="GJ471" s="31">
        <v>2</v>
      </c>
      <c r="GL471" s="31">
        <v>2</v>
      </c>
      <c r="GO471" s="31">
        <v>2</v>
      </c>
      <c r="GQ471" s="31">
        <v>2</v>
      </c>
      <c r="GS471" s="31">
        <v>2</v>
      </c>
      <c r="GU471" s="31">
        <v>2</v>
      </c>
      <c r="GW471" s="31">
        <v>2</v>
      </c>
      <c r="HM471" s="31">
        <v>2</v>
      </c>
      <c r="HP471" s="31">
        <v>2</v>
      </c>
      <c r="HQ471" s="31">
        <v>2</v>
      </c>
      <c r="HR471" s="31">
        <v>2</v>
      </c>
      <c r="HS471" s="31">
        <v>2</v>
      </c>
      <c r="HT471" s="31">
        <v>2</v>
      </c>
      <c r="HU471" s="31">
        <v>2</v>
      </c>
      <c r="HV471" s="31">
        <v>2</v>
      </c>
      <c r="HZ471" s="31">
        <v>2</v>
      </c>
      <c r="IA471" s="31">
        <v>2</v>
      </c>
      <c r="IB471" s="31">
        <v>2</v>
      </c>
      <c r="IC471" s="31">
        <v>2</v>
      </c>
      <c r="ID471" s="31">
        <v>2</v>
      </c>
      <c r="IE471" s="31">
        <v>2</v>
      </c>
      <c r="IF471" s="31">
        <v>2</v>
      </c>
      <c r="IJ471" s="31">
        <v>2</v>
      </c>
      <c r="IK471" s="31">
        <v>2</v>
      </c>
      <c r="IL471" s="31">
        <v>2</v>
      </c>
      <c r="IM471" s="31">
        <v>2</v>
      </c>
      <c r="IN471" s="31">
        <v>2</v>
      </c>
      <c r="IO471" s="31">
        <v>2</v>
      </c>
      <c r="IP471" s="31">
        <v>2</v>
      </c>
      <c r="IT471" s="31">
        <v>2</v>
      </c>
      <c r="IU471" s="31">
        <v>2</v>
      </c>
      <c r="IV471" s="31">
        <v>2</v>
      </c>
      <c r="IW471" s="31">
        <v>2</v>
      </c>
      <c r="IX471" s="31">
        <v>2</v>
      </c>
      <c r="IY471" s="31">
        <v>2</v>
      </c>
      <c r="IZ471" s="31">
        <v>2</v>
      </c>
      <c r="JD471" s="31">
        <v>2</v>
      </c>
      <c r="JE471" s="31">
        <v>2</v>
      </c>
      <c r="JF471" s="31">
        <v>2</v>
      </c>
      <c r="JG471" s="31">
        <v>2</v>
      </c>
      <c r="JH471" s="31">
        <v>2</v>
      </c>
      <c r="JI471" s="31">
        <v>2</v>
      </c>
      <c r="JJ471" s="31">
        <v>2</v>
      </c>
      <c r="JN471" s="31" t="s">
        <v>3316</v>
      </c>
      <c r="JZ471" s="31">
        <v>1</v>
      </c>
      <c r="KC471" s="31">
        <v>1</v>
      </c>
      <c r="LA471" s="31" t="s">
        <v>364</v>
      </c>
      <c r="LB471" s="31" t="s">
        <v>373</v>
      </c>
      <c r="LC471" s="31">
        <v>2</v>
      </c>
      <c r="LE471" s="31" t="s">
        <v>360</v>
      </c>
      <c r="LF471" s="31">
        <v>2</v>
      </c>
      <c r="LG471" s="31">
        <v>2</v>
      </c>
      <c r="LH471" s="31">
        <v>2</v>
      </c>
      <c r="LI471" s="31">
        <v>2</v>
      </c>
      <c r="LK471" s="31">
        <v>2</v>
      </c>
      <c r="LM471" s="31">
        <v>2</v>
      </c>
      <c r="LO471" s="31">
        <v>2</v>
      </c>
      <c r="LQ471" s="31">
        <v>2</v>
      </c>
      <c r="LS471" s="31">
        <v>2</v>
      </c>
      <c r="LU471" s="31">
        <v>2</v>
      </c>
      <c r="LW471" s="31">
        <v>2</v>
      </c>
      <c r="LY471" s="31">
        <v>2</v>
      </c>
      <c r="MA471" s="31">
        <v>2</v>
      </c>
      <c r="MC471" s="31">
        <v>2</v>
      </c>
      <c r="ME471" s="31">
        <v>2</v>
      </c>
      <c r="MG471" s="31">
        <v>2</v>
      </c>
      <c r="MI471" s="31">
        <v>2</v>
      </c>
      <c r="MK471" s="31">
        <v>2</v>
      </c>
      <c r="MM471" s="31">
        <v>2</v>
      </c>
      <c r="MO471" s="31">
        <v>2</v>
      </c>
      <c r="MQ471" s="31">
        <v>2</v>
      </c>
      <c r="MS471" s="31">
        <v>2</v>
      </c>
      <c r="MU471" s="31">
        <v>2</v>
      </c>
      <c r="MW471" s="31">
        <v>2</v>
      </c>
      <c r="MY471" s="31" t="s">
        <v>355</v>
      </c>
      <c r="NC471" s="31">
        <v>2</v>
      </c>
      <c r="NE471" s="31">
        <v>2</v>
      </c>
      <c r="NG471" s="31">
        <v>2</v>
      </c>
      <c r="NI471" s="31">
        <v>2</v>
      </c>
      <c r="NK471" s="31">
        <v>2</v>
      </c>
      <c r="NM471" s="31">
        <v>2</v>
      </c>
      <c r="NO471" s="31">
        <v>2</v>
      </c>
      <c r="NQ471" s="31">
        <v>2</v>
      </c>
      <c r="NS471" s="31">
        <v>2</v>
      </c>
      <c r="NU471" s="31">
        <v>2</v>
      </c>
      <c r="NW471" s="31">
        <v>2</v>
      </c>
      <c r="NY471" s="31">
        <v>2</v>
      </c>
      <c r="OA471" s="31">
        <v>2</v>
      </c>
      <c r="OC471" s="31">
        <v>2</v>
      </c>
      <c r="OE471" s="31">
        <v>2</v>
      </c>
      <c r="OG471" s="31">
        <v>2</v>
      </c>
      <c r="OI471" s="31">
        <v>2</v>
      </c>
      <c r="OK471" s="31">
        <v>2</v>
      </c>
      <c r="OM471" s="31">
        <v>2</v>
      </c>
      <c r="OO471" s="31">
        <v>2</v>
      </c>
      <c r="OQ471" s="31" t="s">
        <v>355</v>
      </c>
      <c r="OS471" s="31">
        <v>2</v>
      </c>
      <c r="OU471" s="31">
        <v>2</v>
      </c>
      <c r="OW471" s="31">
        <v>2</v>
      </c>
      <c r="OY471" s="31">
        <v>2</v>
      </c>
      <c r="PA471" s="31">
        <v>2</v>
      </c>
      <c r="PC471" s="31">
        <v>2</v>
      </c>
      <c r="PE471" s="31">
        <v>2</v>
      </c>
      <c r="PG471" s="31">
        <v>2</v>
      </c>
      <c r="PI471" s="31">
        <v>2</v>
      </c>
      <c r="PK471" s="31">
        <v>2</v>
      </c>
      <c r="PM471" s="31">
        <v>2</v>
      </c>
      <c r="PO471" s="31">
        <v>2</v>
      </c>
      <c r="PQ471" s="31">
        <v>2</v>
      </c>
      <c r="PS471" s="31">
        <v>2</v>
      </c>
      <c r="PU471" s="31">
        <v>2</v>
      </c>
      <c r="PW471" s="31">
        <v>2</v>
      </c>
      <c r="PY471" s="31">
        <v>2</v>
      </c>
      <c r="QA471" s="31">
        <v>2</v>
      </c>
      <c r="QC471" s="31">
        <v>2</v>
      </c>
      <c r="QE471" s="31">
        <v>2</v>
      </c>
      <c r="QG471" s="31">
        <v>2</v>
      </c>
      <c r="QI471" s="31" t="s">
        <v>355</v>
      </c>
      <c r="QK471" s="31">
        <v>1</v>
      </c>
      <c r="QL471" s="31">
        <v>2</v>
      </c>
      <c r="QM471" s="31">
        <v>2</v>
      </c>
      <c r="QN471" s="31">
        <v>2</v>
      </c>
      <c r="QO471" s="31">
        <v>2</v>
      </c>
      <c r="QP471" s="31">
        <v>2</v>
      </c>
      <c r="QQ471" s="31">
        <v>2</v>
      </c>
      <c r="QR471" s="31">
        <v>2</v>
      </c>
      <c r="QS471" s="31">
        <v>2</v>
      </c>
      <c r="QT471" s="31">
        <v>2</v>
      </c>
      <c r="QU471" s="31">
        <v>2</v>
      </c>
      <c r="QV471" s="31">
        <v>2</v>
      </c>
      <c r="QW471" s="31">
        <v>2</v>
      </c>
      <c r="QX471" s="31">
        <v>2</v>
      </c>
      <c r="QY471" s="31">
        <v>2</v>
      </c>
      <c r="QZ471" s="31">
        <v>2</v>
      </c>
      <c r="RA471" s="31">
        <v>2</v>
      </c>
      <c r="RB471" s="31">
        <v>2</v>
      </c>
      <c r="RC471" s="31">
        <v>2</v>
      </c>
      <c r="RD471" s="31">
        <v>2</v>
      </c>
      <c r="RE471" s="31">
        <v>2</v>
      </c>
      <c r="RF471" s="31">
        <v>2</v>
      </c>
      <c r="RG471" s="31">
        <v>2</v>
      </c>
      <c r="RH471" s="31">
        <v>2</v>
      </c>
      <c r="RI471" s="31">
        <v>2</v>
      </c>
      <c r="RJ471" s="31">
        <v>2</v>
      </c>
      <c r="RK471" s="31">
        <v>2</v>
      </c>
      <c r="RL471" s="31">
        <v>2</v>
      </c>
      <c r="RM471" s="31">
        <v>2</v>
      </c>
      <c r="RN471" s="31">
        <v>2</v>
      </c>
      <c r="RO471" s="31">
        <v>2</v>
      </c>
      <c r="RP471" s="31">
        <v>2</v>
      </c>
      <c r="RQ471" s="31">
        <v>2</v>
      </c>
      <c r="RR471" s="31">
        <v>2</v>
      </c>
      <c r="RS471" s="31">
        <v>2</v>
      </c>
      <c r="RT471" s="31" t="s">
        <v>2231</v>
      </c>
      <c r="RU471" s="31" t="s">
        <v>1876</v>
      </c>
      <c r="RX471" s="31">
        <v>3</v>
      </c>
      <c r="RY471" s="31">
        <v>2</v>
      </c>
      <c r="RZ471" s="31">
        <v>2</v>
      </c>
      <c r="SA471" s="31">
        <v>1</v>
      </c>
      <c r="SB471" s="31">
        <v>2</v>
      </c>
      <c r="SC471" s="31">
        <v>2</v>
      </c>
      <c r="SD471" s="31">
        <v>2</v>
      </c>
      <c r="SE471" s="31">
        <v>2</v>
      </c>
      <c r="SF471" s="31">
        <v>1</v>
      </c>
      <c r="SG471" s="31">
        <v>1</v>
      </c>
      <c r="SH471" s="31">
        <v>2</v>
      </c>
      <c r="SI471" s="31">
        <v>2</v>
      </c>
      <c r="SJ471" s="31">
        <v>2</v>
      </c>
      <c r="SK471" s="31">
        <v>2</v>
      </c>
      <c r="SL471" s="31">
        <v>1</v>
      </c>
      <c r="SM471" s="31" t="s">
        <v>1430</v>
      </c>
      <c r="SO471" s="31">
        <v>2</v>
      </c>
      <c r="SP471" s="31">
        <v>2</v>
      </c>
      <c r="SQ471" s="31">
        <v>2</v>
      </c>
      <c r="SR471" s="31">
        <v>2</v>
      </c>
      <c r="SS471" s="31">
        <v>2</v>
      </c>
      <c r="ST471" s="31">
        <v>2</v>
      </c>
      <c r="SU471" s="31">
        <v>2</v>
      </c>
      <c r="SV471" s="31">
        <v>2</v>
      </c>
      <c r="SW471" s="31" t="s">
        <v>1430</v>
      </c>
      <c r="SX471" s="31">
        <v>11</v>
      </c>
      <c r="SZ471" s="31">
        <v>2</v>
      </c>
      <c r="TA471" s="31">
        <v>2</v>
      </c>
      <c r="TB471" s="31">
        <v>2</v>
      </c>
      <c r="TC471" s="31">
        <v>1</v>
      </c>
      <c r="TD471" s="31">
        <v>2</v>
      </c>
      <c r="TE471" s="31">
        <v>2</v>
      </c>
      <c r="TF471" s="31">
        <v>2</v>
      </c>
      <c r="TG471" s="31">
        <v>1</v>
      </c>
      <c r="TH471" s="31" t="s">
        <v>1430</v>
      </c>
      <c r="TJ471" s="31" t="s">
        <v>3145</v>
      </c>
      <c r="TK471" s="31" t="s">
        <v>3145</v>
      </c>
      <c r="TL471" s="31" t="s">
        <v>2917</v>
      </c>
      <c r="TQ471" s="31">
        <v>60</v>
      </c>
      <c r="TS471" s="31">
        <v>2</v>
      </c>
      <c r="TT471" s="31">
        <v>2</v>
      </c>
      <c r="TU471" s="31">
        <v>2</v>
      </c>
      <c r="TV471" s="31">
        <v>1</v>
      </c>
      <c r="TW471" s="31">
        <v>2</v>
      </c>
      <c r="TX471" s="31">
        <v>2</v>
      </c>
      <c r="TY471" s="31">
        <v>2</v>
      </c>
      <c r="TZ471" s="31">
        <v>1</v>
      </c>
      <c r="UA471" s="31">
        <v>1</v>
      </c>
    </row>
    <row r="472" spans="1:547" s="31" customFormat="1" ht="13.5" customHeight="1">
      <c r="A472" s="31">
        <f t="shared" si="7"/>
        <v>470</v>
      </c>
      <c r="B472" s="31">
        <v>471</v>
      </c>
      <c r="C472" s="31">
        <v>67</v>
      </c>
      <c r="D472" s="31" t="s">
        <v>3124</v>
      </c>
      <c r="E472" s="31" t="s">
        <v>3317</v>
      </c>
      <c r="H472" s="31">
        <v>42550</v>
      </c>
      <c r="I472" s="31">
        <v>19347</v>
      </c>
      <c r="J472" s="31">
        <v>2</v>
      </c>
      <c r="K472" s="31">
        <v>1</v>
      </c>
      <c r="L472" s="31">
        <v>5</v>
      </c>
      <c r="M472" s="31">
        <v>2</v>
      </c>
      <c r="N472" s="31">
        <v>1</v>
      </c>
      <c r="O472" s="31">
        <v>1</v>
      </c>
      <c r="P472" s="31">
        <v>5</v>
      </c>
      <c r="Q472" s="31">
        <v>2</v>
      </c>
      <c r="R472" s="31">
        <v>42491</v>
      </c>
      <c r="S472" s="31">
        <v>42505</v>
      </c>
      <c r="T472" s="31">
        <v>42552</v>
      </c>
      <c r="W472" s="31">
        <v>1</v>
      </c>
      <c r="X472" s="31">
        <v>2</v>
      </c>
      <c r="Y472" s="31">
        <v>2</v>
      </c>
      <c r="Z472" s="31">
        <v>2</v>
      </c>
      <c r="AA472" s="31">
        <v>2</v>
      </c>
      <c r="AB472" s="31">
        <v>2</v>
      </c>
      <c r="AC472" s="31">
        <v>2</v>
      </c>
      <c r="AD472" s="31">
        <v>2</v>
      </c>
      <c r="AE472" s="31">
        <v>4</v>
      </c>
      <c r="AF472" s="31">
        <v>1</v>
      </c>
      <c r="AG472" s="31">
        <v>3</v>
      </c>
      <c r="AH472" s="31">
        <v>1</v>
      </c>
      <c r="AI472" s="31">
        <v>2</v>
      </c>
      <c r="AJ472" s="31">
        <v>2</v>
      </c>
      <c r="AK472" s="31">
        <v>4</v>
      </c>
      <c r="AL472" s="31">
        <v>2</v>
      </c>
      <c r="AM472" s="31">
        <v>1</v>
      </c>
      <c r="AN472" s="31">
        <v>2</v>
      </c>
      <c r="AO472" s="31">
        <v>2</v>
      </c>
      <c r="AP472" s="31">
        <v>2</v>
      </c>
      <c r="AQ472" s="31">
        <v>2</v>
      </c>
      <c r="AR472" s="31">
        <v>1</v>
      </c>
      <c r="AS472" s="31">
        <v>2</v>
      </c>
      <c r="AT472" s="31">
        <v>2</v>
      </c>
      <c r="AU472" s="31">
        <v>2</v>
      </c>
      <c r="AV472" s="31">
        <v>1</v>
      </c>
      <c r="AW472" s="31">
        <v>1</v>
      </c>
      <c r="AX472" s="31">
        <v>2</v>
      </c>
      <c r="AY472" s="31">
        <v>2</v>
      </c>
      <c r="AZ472" s="31">
        <v>1</v>
      </c>
      <c r="BA472" s="31">
        <v>1</v>
      </c>
      <c r="BB472" s="31">
        <v>2</v>
      </c>
      <c r="BC472" s="31">
        <v>1</v>
      </c>
      <c r="BD472" s="31">
        <v>1</v>
      </c>
      <c r="BE472" s="31">
        <v>2</v>
      </c>
      <c r="BF472" s="31">
        <v>2</v>
      </c>
      <c r="BG472" s="31">
        <v>1</v>
      </c>
      <c r="BH472" s="31">
        <v>1</v>
      </c>
      <c r="BI472" s="31">
        <v>2</v>
      </c>
      <c r="BJ472" s="31">
        <v>2</v>
      </c>
      <c r="BK472" s="31">
        <v>2</v>
      </c>
      <c r="BL472" s="31">
        <v>2</v>
      </c>
      <c r="BM472" s="31">
        <v>2</v>
      </c>
      <c r="BN472" s="31">
        <v>2</v>
      </c>
      <c r="BO472" s="31">
        <v>2</v>
      </c>
      <c r="BP472" s="31">
        <v>2</v>
      </c>
      <c r="BQ472" s="31">
        <v>4</v>
      </c>
      <c r="BT472" s="31">
        <v>2</v>
      </c>
      <c r="BU472" s="31">
        <v>2</v>
      </c>
      <c r="BV472" s="31">
        <v>2</v>
      </c>
      <c r="BW472" s="31">
        <v>2</v>
      </c>
      <c r="BX472" s="31">
        <v>2</v>
      </c>
      <c r="BY472" s="31">
        <v>1</v>
      </c>
      <c r="BZ472" s="31">
        <v>2</v>
      </c>
      <c r="CA472" s="31">
        <v>2</v>
      </c>
      <c r="CD472" s="31">
        <v>1</v>
      </c>
      <c r="CH472" s="31">
        <v>1</v>
      </c>
      <c r="CM472" s="31">
        <v>11</v>
      </c>
      <c r="CN472" s="31">
        <v>23</v>
      </c>
      <c r="DA472" s="31">
        <v>2</v>
      </c>
      <c r="DB472" s="31">
        <v>4</v>
      </c>
      <c r="DC472" s="31">
        <v>1</v>
      </c>
      <c r="DF472" s="31">
        <v>4</v>
      </c>
      <c r="DG472" s="31">
        <v>3</v>
      </c>
      <c r="DH472" s="31">
        <v>4</v>
      </c>
      <c r="DI472" s="31">
        <v>3</v>
      </c>
      <c r="DJ472" s="31">
        <v>2</v>
      </c>
      <c r="DK472" s="31">
        <v>2</v>
      </c>
      <c r="DL472" s="31">
        <v>2</v>
      </c>
      <c r="DM472" s="31">
        <v>2</v>
      </c>
      <c r="DN472" s="31">
        <v>2</v>
      </c>
      <c r="DO472" s="31">
        <v>4</v>
      </c>
      <c r="DP472" s="31">
        <v>4</v>
      </c>
      <c r="DQ472" s="31">
        <v>4</v>
      </c>
      <c r="DT472" s="31">
        <v>1078</v>
      </c>
      <c r="DU472" s="31">
        <v>39</v>
      </c>
      <c r="DV472" s="31">
        <v>309</v>
      </c>
      <c r="DW472" s="31" t="s">
        <v>2136</v>
      </c>
      <c r="EB472" s="31">
        <v>0.86</v>
      </c>
      <c r="EC472" s="31">
        <v>0.5</v>
      </c>
      <c r="ED472" s="31">
        <v>1.1000000000000001</v>
      </c>
      <c r="EE472" s="31" t="s">
        <v>2123</v>
      </c>
      <c r="EF472" s="31">
        <v>233</v>
      </c>
      <c r="EG472" s="31">
        <v>120</v>
      </c>
      <c r="EH472" s="31">
        <v>200</v>
      </c>
      <c r="EI472" s="31" t="s">
        <v>2123</v>
      </c>
      <c r="EJ472" s="31">
        <v>50</v>
      </c>
      <c r="EN472" s="31">
        <v>153</v>
      </c>
      <c r="ER472" s="31">
        <v>149</v>
      </c>
      <c r="ES472" s="31">
        <v>50</v>
      </c>
      <c r="ET472" s="31">
        <v>150</v>
      </c>
      <c r="EV472" s="31">
        <v>1</v>
      </c>
      <c r="EW472" s="31">
        <v>2</v>
      </c>
      <c r="EX472" s="31">
        <v>2</v>
      </c>
      <c r="EZ472" s="31">
        <v>1</v>
      </c>
      <c r="FK472" s="31">
        <v>2</v>
      </c>
      <c r="FL472" s="31">
        <v>2</v>
      </c>
      <c r="FM472" s="31">
        <v>1</v>
      </c>
      <c r="FN472" s="31">
        <v>2</v>
      </c>
      <c r="FO472" s="31">
        <v>2</v>
      </c>
      <c r="FP472" s="31">
        <v>2</v>
      </c>
      <c r="FQ472" s="31">
        <v>2</v>
      </c>
      <c r="FR472" s="31">
        <v>2</v>
      </c>
      <c r="FS472" s="31">
        <v>4</v>
      </c>
      <c r="FT472" s="31">
        <v>1</v>
      </c>
      <c r="FU472" s="31">
        <v>2</v>
      </c>
      <c r="FV472" s="31">
        <v>2</v>
      </c>
      <c r="FW472" s="31">
        <v>1</v>
      </c>
      <c r="FX472" s="31">
        <v>1</v>
      </c>
      <c r="FY472" s="31">
        <v>2</v>
      </c>
      <c r="GA472" s="31">
        <v>2</v>
      </c>
      <c r="GB472" s="31">
        <v>2</v>
      </c>
      <c r="GC472" s="31">
        <v>1</v>
      </c>
      <c r="GD472" s="31">
        <v>1967</v>
      </c>
      <c r="GE472" s="31">
        <v>1</v>
      </c>
      <c r="GF472" s="31">
        <v>2015</v>
      </c>
      <c r="GH472" s="31">
        <v>2</v>
      </c>
      <c r="GJ472" s="31">
        <v>2</v>
      </c>
      <c r="GL472" s="31">
        <v>2</v>
      </c>
      <c r="GO472" s="31">
        <v>2</v>
      </c>
      <c r="GQ472" s="31">
        <v>2</v>
      </c>
      <c r="GS472" s="31">
        <v>2</v>
      </c>
      <c r="GU472" s="31">
        <v>2</v>
      </c>
      <c r="GW472" s="31">
        <v>2</v>
      </c>
      <c r="HM472" s="31">
        <v>2</v>
      </c>
      <c r="HP472" s="31">
        <v>2</v>
      </c>
      <c r="HQ472" s="31">
        <v>2</v>
      </c>
      <c r="HR472" s="31">
        <v>2</v>
      </c>
      <c r="HS472" s="31">
        <v>2</v>
      </c>
      <c r="HT472" s="31">
        <v>2</v>
      </c>
      <c r="HU472" s="31">
        <v>2</v>
      </c>
      <c r="HV472" s="31">
        <v>2</v>
      </c>
      <c r="HZ472" s="31">
        <v>2</v>
      </c>
      <c r="IA472" s="31">
        <v>2</v>
      </c>
      <c r="IB472" s="31">
        <v>2</v>
      </c>
      <c r="IC472" s="31">
        <v>2</v>
      </c>
      <c r="ID472" s="31">
        <v>2</v>
      </c>
      <c r="IE472" s="31">
        <v>2</v>
      </c>
      <c r="IF472" s="31">
        <v>2</v>
      </c>
      <c r="IJ472" s="31">
        <v>2</v>
      </c>
      <c r="IK472" s="31">
        <v>2</v>
      </c>
      <c r="IL472" s="31">
        <v>2</v>
      </c>
      <c r="IM472" s="31">
        <v>2</v>
      </c>
      <c r="IN472" s="31">
        <v>2</v>
      </c>
      <c r="IO472" s="31">
        <v>2</v>
      </c>
      <c r="IP472" s="31">
        <v>2</v>
      </c>
      <c r="IT472" s="31">
        <v>2</v>
      </c>
      <c r="IU472" s="31">
        <v>2</v>
      </c>
      <c r="IV472" s="31">
        <v>2</v>
      </c>
      <c r="IW472" s="31">
        <v>2</v>
      </c>
      <c r="IX472" s="31">
        <v>2</v>
      </c>
      <c r="IY472" s="31">
        <v>2</v>
      </c>
      <c r="IZ472" s="31">
        <v>2</v>
      </c>
      <c r="JD472" s="31">
        <v>2</v>
      </c>
      <c r="JE472" s="31">
        <v>2</v>
      </c>
      <c r="JF472" s="31">
        <v>2</v>
      </c>
      <c r="JG472" s="31">
        <v>2</v>
      </c>
      <c r="JH472" s="31">
        <v>2</v>
      </c>
      <c r="JI472" s="31">
        <v>2</v>
      </c>
      <c r="JJ472" s="31">
        <v>2</v>
      </c>
      <c r="JQ472" s="31" t="s">
        <v>3318</v>
      </c>
      <c r="JZ472" s="31">
        <v>1</v>
      </c>
      <c r="KC472" s="31">
        <v>2</v>
      </c>
      <c r="KD472" s="31" t="s">
        <v>1436</v>
      </c>
      <c r="KE472" s="31">
        <v>77</v>
      </c>
      <c r="LA472" s="31" t="s">
        <v>373</v>
      </c>
      <c r="LB472" s="31" t="s">
        <v>379</v>
      </c>
      <c r="LC472" s="31">
        <v>2</v>
      </c>
      <c r="LE472" s="31" t="s">
        <v>359</v>
      </c>
      <c r="LF472" s="31">
        <v>2</v>
      </c>
      <c r="LG472" s="31">
        <v>2</v>
      </c>
      <c r="LI472" s="31">
        <v>2</v>
      </c>
      <c r="LK472" s="31">
        <v>2</v>
      </c>
      <c r="LM472" s="31">
        <v>2</v>
      </c>
      <c r="LO472" s="31">
        <v>2</v>
      </c>
      <c r="LQ472" s="31">
        <v>2</v>
      </c>
      <c r="LS472" s="31">
        <v>2</v>
      </c>
      <c r="LU472" s="31">
        <v>2</v>
      </c>
      <c r="LW472" s="31">
        <v>2</v>
      </c>
      <c r="LY472" s="31">
        <v>2</v>
      </c>
      <c r="MA472" s="31">
        <v>2</v>
      </c>
      <c r="MC472" s="31">
        <v>2</v>
      </c>
      <c r="ME472" s="31">
        <v>2</v>
      </c>
      <c r="MG472" s="31">
        <v>2</v>
      </c>
      <c r="MI472" s="31">
        <v>2</v>
      </c>
      <c r="MK472" s="31">
        <v>2</v>
      </c>
      <c r="MM472" s="31">
        <v>2</v>
      </c>
      <c r="MO472" s="31">
        <v>2</v>
      </c>
      <c r="MQ472" s="31">
        <v>2</v>
      </c>
      <c r="MS472" s="31">
        <v>2</v>
      </c>
      <c r="MU472" s="31">
        <v>2</v>
      </c>
      <c r="MW472" s="31">
        <v>2</v>
      </c>
      <c r="MY472" s="31" t="s">
        <v>355</v>
      </c>
      <c r="NC472" s="31">
        <v>2</v>
      </c>
      <c r="NE472" s="31">
        <v>2</v>
      </c>
      <c r="NG472" s="31">
        <v>2</v>
      </c>
      <c r="NI472" s="31">
        <v>2</v>
      </c>
      <c r="NK472" s="31">
        <v>2</v>
      </c>
      <c r="NM472" s="31">
        <v>2</v>
      </c>
      <c r="NO472" s="31">
        <v>2</v>
      </c>
      <c r="NQ472" s="31">
        <v>2</v>
      </c>
      <c r="NS472" s="31">
        <v>2</v>
      </c>
      <c r="NU472" s="31">
        <v>2</v>
      </c>
      <c r="NW472" s="31">
        <v>2</v>
      </c>
      <c r="NY472" s="31">
        <v>2</v>
      </c>
      <c r="OA472" s="31">
        <v>2</v>
      </c>
      <c r="OC472" s="31">
        <v>2</v>
      </c>
      <c r="OE472" s="31">
        <v>2</v>
      </c>
      <c r="OG472" s="31">
        <v>2</v>
      </c>
      <c r="OI472" s="31">
        <v>2</v>
      </c>
      <c r="OK472" s="31">
        <v>2</v>
      </c>
      <c r="OM472" s="31">
        <v>2</v>
      </c>
      <c r="OO472" s="31">
        <v>2</v>
      </c>
      <c r="OQ472" s="31" t="s">
        <v>355</v>
      </c>
      <c r="OS472" s="31">
        <v>2</v>
      </c>
      <c r="OU472" s="31">
        <v>2</v>
      </c>
      <c r="OW472" s="31">
        <v>2</v>
      </c>
      <c r="OY472" s="31">
        <v>2</v>
      </c>
      <c r="PA472" s="31">
        <v>2</v>
      </c>
      <c r="PC472" s="31">
        <v>2</v>
      </c>
      <c r="PE472" s="31">
        <v>2</v>
      </c>
      <c r="PG472" s="31">
        <v>2</v>
      </c>
      <c r="PI472" s="31">
        <v>2</v>
      </c>
      <c r="PK472" s="31">
        <v>2</v>
      </c>
      <c r="PM472" s="31">
        <v>2</v>
      </c>
      <c r="PO472" s="31">
        <v>2</v>
      </c>
      <c r="PQ472" s="31">
        <v>2</v>
      </c>
      <c r="PS472" s="31">
        <v>2</v>
      </c>
      <c r="PU472" s="31">
        <v>2</v>
      </c>
      <c r="PW472" s="31">
        <v>2</v>
      </c>
      <c r="PY472" s="31">
        <v>2</v>
      </c>
      <c r="QA472" s="31">
        <v>2</v>
      </c>
      <c r="QC472" s="31">
        <v>2</v>
      </c>
      <c r="QE472" s="31">
        <v>2</v>
      </c>
      <c r="QG472" s="31">
        <v>2</v>
      </c>
      <c r="QI472" s="31" t="s">
        <v>355</v>
      </c>
      <c r="QK472" s="31">
        <v>1</v>
      </c>
      <c r="QL472" s="31">
        <v>2</v>
      </c>
      <c r="QM472" s="31">
        <v>2</v>
      </c>
      <c r="QN472" s="31">
        <v>2</v>
      </c>
      <c r="QO472" s="31">
        <v>2</v>
      </c>
      <c r="QP472" s="31">
        <v>2</v>
      </c>
      <c r="QQ472" s="31">
        <v>2</v>
      </c>
      <c r="QR472" s="31">
        <v>2</v>
      </c>
      <c r="QS472" s="31">
        <v>2</v>
      </c>
      <c r="QT472" s="31">
        <v>2</v>
      </c>
      <c r="QU472" s="31">
        <v>2</v>
      </c>
      <c r="QV472" s="31">
        <v>2</v>
      </c>
      <c r="QW472" s="31">
        <v>2</v>
      </c>
      <c r="QX472" s="31">
        <v>2</v>
      </c>
      <c r="QY472" s="31">
        <v>2</v>
      </c>
      <c r="QZ472" s="31">
        <v>2</v>
      </c>
      <c r="RA472" s="31">
        <v>2</v>
      </c>
      <c r="RB472" s="31">
        <v>2</v>
      </c>
      <c r="RC472" s="31">
        <v>2</v>
      </c>
      <c r="RD472" s="31">
        <v>2</v>
      </c>
      <c r="RE472" s="31">
        <v>2</v>
      </c>
      <c r="RF472" s="31">
        <v>2</v>
      </c>
      <c r="RG472" s="31">
        <v>2</v>
      </c>
      <c r="RH472" s="31">
        <v>2</v>
      </c>
      <c r="RI472" s="31">
        <v>2</v>
      </c>
      <c r="RJ472" s="31">
        <v>2</v>
      </c>
      <c r="RK472" s="31">
        <v>2</v>
      </c>
      <c r="RL472" s="31">
        <v>2</v>
      </c>
      <c r="RM472" s="31">
        <v>2</v>
      </c>
      <c r="RN472" s="31">
        <v>2</v>
      </c>
      <c r="RO472" s="31">
        <v>2</v>
      </c>
      <c r="RP472" s="31">
        <v>2</v>
      </c>
      <c r="RQ472" s="31">
        <v>2</v>
      </c>
      <c r="RR472" s="31">
        <v>2</v>
      </c>
      <c r="RS472" s="31">
        <v>2</v>
      </c>
      <c r="RT472" s="31" t="s">
        <v>1607</v>
      </c>
      <c r="RU472" s="31" t="s">
        <v>1607</v>
      </c>
      <c r="RV472" s="31" t="s">
        <v>1607</v>
      </c>
      <c r="RW472" s="31" t="s">
        <v>1607</v>
      </c>
      <c r="RX472" s="31">
        <v>5</v>
      </c>
      <c r="RY472" s="31">
        <v>2</v>
      </c>
      <c r="RZ472" s="31">
        <v>2</v>
      </c>
      <c r="SA472" s="31">
        <v>2</v>
      </c>
      <c r="SB472" s="31">
        <v>2</v>
      </c>
      <c r="SC472" s="31">
        <v>2</v>
      </c>
      <c r="SD472" s="31">
        <v>5</v>
      </c>
      <c r="SE472" s="31">
        <v>2</v>
      </c>
      <c r="SF472" s="31">
        <v>2</v>
      </c>
      <c r="SG472" s="31">
        <v>2</v>
      </c>
      <c r="SH472" s="31">
        <v>2</v>
      </c>
      <c r="SI472" s="31">
        <v>2</v>
      </c>
      <c r="SJ472" s="31">
        <v>2</v>
      </c>
      <c r="SK472" s="31">
        <v>2</v>
      </c>
      <c r="SL472" s="31">
        <v>2</v>
      </c>
      <c r="SM472" s="31" t="s">
        <v>3319</v>
      </c>
      <c r="SO472" s="31">
        <v>2</v>
      </c>
      <c r="SP472" s="31">
        <v>2</v>
      </c>
      <c r="SQ472" s="31">
        <v>2</v>
      </c>
      <c r="SR472" s="31">
        <v>2</v>
      </c>
      <c r="SS472" s="31">
        <v>2</v>
      </c>
      <c r="ST472" s="31">
        <v>2</v>
      </c>
      <c r="SU472" s="31">
        <v>2</v>
      </c>
      <c r="SV472" s="31">
        <v>2</v>
      </c>
      <c r="SW472" s="31" t="s">
        <v>1430</v>
      </c>
      <c r="SX472" s="31">
        <v>1</v>
      </c>
      <c r="SZ472" s="31">
        <v>2</v>
      </c>
      <c r="TA472" s="31">
        <v>2</v>
      </c>
      <c r="TB472" s="31">
        <v>2</v>
      </c>
      <c r="TC472" s="31">
        <v>2</v>
      </c>
      <c r="TD472" s="31">
        <v>2</v>
      </c>
      <c r="TE472" s="31">
        <v>2</v>
      </c>
      <c r="TF472" s="31">
        <v>2</v>
      </c>
      <c r="TG472" s="31">
        <v>1</v>
      </c>
      <c r="TH472" s="31" t="s">
        <v>1430</v>
      </c>
      <c r="TJ472" s="31" t="s">
        <v>3319</v>
      </c>
      <c r="TK472" s="31" t="s">
        <v>1430</v>
      </c>
      <c r="TL472" s="31" t="s">
        <v>2917</v>
      </c>
      <c r="TQ472" s="31">
        <v>1</v>
      </c>
      <c r="TS472" s="31">
        <v>2</v>
      </c>
      <c r="TT472" s="31">
        <v>2</v>
      </c>
      <c r="TU472" s="31">
        <v>2</v>
      </c>
      <c r="TV472" s="31">
        <v>2</v>
      </c>
      <c r="TW472" s="31">
        <v>2</v>
      </c>
      <c r="TX472" s="31">
        <v>2</v>
      </c>
      <c r="TY472" s="31">
        <v>2</v>
      </c>
      <c r="TZ472" s="31">
        <v>1</v>
      </c>
      <c r="UA472" s="31">
        <v>1</v>
      </c>
    </row>
    <row r="473" spans="1:547" s="31" customFormat="1" ht="13.5" customHeight="1">
      <c r="A473" s="31">
        <f t="shared" si="7"/>
        <v>471</v>
      </c>
      <c r="B473" s="31">
        <v>472</v>
      </c>
      <c r="C473" s="31">
        <v>68</v>
      </c>
      <c r="D473" s="31" t="s">
        <v>3124</v>
      </c>
      <c r="E473" s="31" t="s">
        <v>3320</v>
      </c>
      <c r="H473" s="31">
        <v>42551</v>
      </c>
      <c r="I473" s="31">
        <v>18465</v>
      </c>
      <c r="J473" s="31">
        <v>2</v>
      </c>
      <c r="K473" s="31">
        <v>1</v>
      </c>
      <c r="L473" s="31">
        <v>1</v>
      </c>
      <c r="M473" s="31">
        <v>1</v>
      </c>
      <c r="N473" s="31">
        <v>1</v>
      </c>
      <c r="O473" s="31">
        <v>1</v>
      </c>
      <c r="P473" s="31">
        <v>1</v>
      </c>
      <c r="Q473" s="31">
        <v>1</v>
      </c>
      <c r="R473" s="31">
        <v>41791</v>
      </c>
      <c r="S473" s="31">
        <v>41821</v>
      </c>
      <c r="T473" s="31">
        <v>42339</v>
      </c>
      <c r="W473" s="31">
        <v>1</v>
      </c>
      <c r="X473" s="31">
        <v>2</v>
      </c>
      <c r="Y473" s="31">
        <v>2</v>
      </c>
      <c r="Z473" s="31">
        <v>2</v>
      </c>
      <c r="AA473" s="31">
        <v>2</v>
      </c>
      <c r="AB473" s="31">
        <v>2</v>
      </c>
      <c r="AC473" s="31">
        <v>2</v>
      </c>
      <c r="AD473" s="31">
        <v>2</v>
      </c>
      <c r="AE473" s="31">
        <v>2</v>
      </c>
      <c r="AF473" s="31">
        <v>2</v>
      </c>
      <c r="AG473" s="31">
        <v>1</v>
      </c>
      <c r="AH473" s="31">
        <v>2</v>
      </c>
      <c r="AI473" s="31">
        <v>3</v>
      </c>
      <c r="AJ473" s="31">
        <v>1</v>
      </c>
      <c r="AK473" s="31">
        <v>4</v>
      </c>
      <c r="AL473" s="31">
        <v>2</v>
      </c>
      <c r="AM473" s="31">
        <v>2</v>
      </c>
      <c r="AN473" s="31">
        <v>2</v>
      </c>
      <c r="AO473" s="31">
        <v>2</v>
      </c>
      <c r="AP473" s="31">
        <v>2</v>
      </c>
      <c r="AQ473" s="31">
        <v>2</v>
      </c>
      <c r="AR473" s="31">
        <v>2</v>
      </c>
      <c r="AS473" s="31">
        <v>2</v>
      </c>
      <c r="AT473" s="31">
        <v>2</v>
      </c>
      <c r="AU473" s="31">
        <v>2</v>
      </c>
      <c r="AV473" s="31">
        <v>1</v>
      </c>
      <c r="AW473" s="31">
        <v>1</v>
      </c>
      <c r="AX473" s="31">
        <v>2</v>
      </c>
      <c r="AY473" s="31">
        <v>2</v>
      </c>
      <c r="AZ473" s="31">
        <v>1</v>
      </c>
      <c r="BA473" s="31">
        <v>1</v>
      </c>
      <c r="BB473" s="31">
        <v>2</v>
      </c>
      <c r="BC473" s="31">
        <v>1</v>
      </c>
      <c r="BD473" s="31">
        <v>1</v>
      </c>
      <c r="BE473" s="31">
        <v>2</v>
      </c>
      <c r="BF473" s="31">
        <v>2</v>
      </c>
      <c r="BG473" s="31">
        <v>1</v>
      </c>
      <c r="BH473" s="31">
        <v>1</v>
      </c>
      <c r="BI473" s="31">
        <v>2</v>
      </c>
      <c r="BJ473" s="31">
        <v>1</v>
      </c>
      <c r="BK473" s="31">
        <v>1</v>
      </c>
      <c r="BL473" s="31">
        <v>2</v>
      </c>
      <c r="BM473" s="31">
        <v>2</v>
      </c>
      <c r="BN473" s="31">
        <v>2</v>
      </c>
      <c r="BO473" s="31">
        <v>2</v>
      </c>
      <c r="BP473" s="31">
        <v>1</v>
      </c>
      <c r="BQ473" s="31">
        <v>4</v>
      </c>
      <c r="BT473" s="31">
        <v>1</v>
      </c>
      <c r="BU473" s="31">
        <v>2</v>
      </c>
      <c r="BV473" s="31">
        <v>2</v>
      </c>
      <c r="BW473" s="31">
        <v>2</v>
      </c>
      <c r="BX473" s="31">
        <v>2</v>
      </c>
      <c r="BY473" s="31">
        <v>1</v>
      </c>
      <c r="BZ473" s="31">
        <v>2</v>
      </c>
      <c r="CA473" s="31">
        <v>2</v>
      </c>
      <c r="CD473" s="31">
        <v>1</v>
      </c>
      <c r="CH473" s="31">
        <v>1</v>
      </c>
      <c r="CM473" s="31">
        <v>5</v>
      </c>
      <c r="CN473" s="31">
        <v>17</v>
      </c>
      <c r="CO473" s="31">
        <v>23</v>
      </c>
      <c r="DA473" s="31">
        <v>2</v>
      </c>
      <c r="DB473" s="31">
        <v>4</v>
      </c>
      <c r="DC473" s="31">
        <v>12</v>
      </c>
      <c r="DF473" s="31">
        <v>4</v>
      </c>
      <c r="DG473" s="31">
        <v>3</v>
      </c>
      <c r="DH473" s="31">
        <v>3</v>
      </c>
      <c r="DI473" s="31">
        <v>3</v>
      </c>
      <c r="DJ473" s="31">
        <v>3</v>
      </c>
      <c r="DK473" s="31">
        <v>3</v>
      </c>
      <c r="DL473" s="31">
        <v>3</v>
      </c>
      <c r="DM473" s="31">
        <v>2</v>
      </c>
      <c r="DN473" s="31">
        <v>1</v>
      </c>
      <c r="DO473" s="31">
        <v>3</v>
      </c>
      <c r="DP473" s="31">
        <v>2</v>
      </c>
      <c r="DQ473" s="31">
        <v>4</v>
      </c>
      <c r="DR473" s="31">
        <v>34</v>
      </c>
      <c r="DS473" s="31">
        <v>0.560690789473684</v>
      </c>
      <c r="DT473" s="31">
        <v>101</v>
      </c>
      <c r="DU473" s="31">
        <v>30</v>
      </c>
      <c r="DV473" s="31">
        <v>200</v>
      </c>
      <c r="EB473" s="31">
        <v>0.62</v>
      </c>
      <c r="EC473" s="31">
        <v>0.5</v>
      </c>
      <c r="ED473" s="31">
        <v>1.25</v>
      </c>
      <c r="EE473" s="31" t="s">
        <v>2123</v>
      </c>
      <c r="EF473" s="31">
        <v>269</v>
      </c>
      <c r="EG473" s="31">
        <v>100</v>
      </c>
      <c r="EH473" s="31">
        <v>200</v>
      </c>
      <c r="EI473" s="31" t="s">
        <v>2123</v>
      </c>
      <c r="EJ473" s="31">
        <v>67</v>
      </c>
      <c r="EK473" s="31">
        <v>40</v>
      </c>
      <c r="EL473" s="31">
        <v>80</v>
      </c>
      <c r="EN473" s="31">
        <v>182</v>
      </c>
      <c r="EO473" s="31">
        <v>10</v>
      </c>
      <c r="EP473" s="31">
        <v>120</v>
      </c>
      <c r="ER473" s="31">
        <v>146</v>
      </c>
      <c r="ES473" s="31">
        <v>40</v>
      </c>
      <c r="ET473" s="31">
        <v>150</v>
      </c>
      <c r="EV473" s="31">
        <v>1</v>
      </c>
      <c r="EW473" s="31">
        <v>2</v>
      </c>
      <c r="EX473" s="31">
        <v>2</v>
      </c>
      <c r="EZ473" s="31">
        <v>1</v>
      </c>
      <c r="FA473" s="31">
        <v>1</v>
      </c>
      <c r="FD473" s="31">
        <v>48</v>
      </c>
      <c r="FK473" s="31">
        <v>2</v>
      </c>
      <c r="FL473" s="31">
        <v>2</v>
      </c>
      <c r="FM473" s="31">
        <v>1</v>
      </c>
      <c r="FN473" s="31">
        <v>2</v>
      </c>
      <c r="FO473" s="31">
        <v>2</v>
      </c>
      <c r="FP473" s="31">
        <v>2</v>
      </c>
      <c r="FQ473" s="31">
        <v>2</v>
      </c>
      <c r="FR473" s="31">
        <v>2</v>
      </c>
      <c r="FS473" s="31">
        <v>4</v>
      </c>
      <c r="FT473" s="31">
        <v>2</v>
      </c>
      <c r="FU473" s="31">
        <v>2</v>
      </c>
      <c r="FV473" s="31">
        <v>2</v>
      </c>
      <c r="FW473" s="31">
        <v>1</v>
      </c>
      <c r="FX473" s="31">
        <v>1</v>
      </c>
      <c r="FY473" s="31">
        <v>2</v>
      </c>
      <c r="GA473" s="31">
        <v>2</v>
      </c>
      <c r="GB473" s="31">
        <v>2</v>
      </c>
      <c r="GC473" s="31">
        <v>2</v>
      </c>
      <c r="GE473" s="31">
        <v>2</v>
      </c>
      <c r="GH473" s="31">
        <v>2</v>
      </c>
      <c r="GJ473" s="31">
        <v>1</v>
      </c>
      <c r="GK473" s="31" t="s">
        <v>3321</v>
      </c>
      <c r="GL473" s="31">
        <v>1</v>
      </c>
      <c r="GM473" s="31">
        <v>42339</v>
      </c>
      <c r="GN473" s="31" t="s">
        <v>1547</v>
      </c>
      <c r="GO473" s="31">
        <v>2</v>
      </c>
      <c r="GQ473" s="31">
        <v>2</v>
      </c>
      <c r="GS473" s="31">
        <v>2</v>
      </c>
      <c r="GU473" s="31">
        <v>2</v>
      </c>
      <c r="GW473" s="31">
        <v>2</v>
      </c>
      <c r="HM473" s="31">
        <v>2</v>
      </c>
      <c r="HP473" s="31">
        <v>2</v>
      </c>
      <c r="HQ473" s="31">
        <v>2</v>
      </c>
      <c r="HR473" s="31">
        <v>2</v>
      </c>
      <c r="HS473" s="31">
        <v>2</v>
      </c>
      <c r="HT473" s="31">
        <v>2</v>
      </c>
      <c r="HU473" s="31">
        <v>2</v>
      </c>
      <c r="HV473" s="31">
        <v>2</v>
      </c>
      <c r="HZ473" s="31">
        <v>2</v>
      </c>
      <c r="IA473" s="31">
        <v>2</v>
      </c>
      <c r="IB473" s="31">
        <v>2</v>
      </c>
      <c r="IC473" s="31">
        <v>2</v>
      </c>
      <c r="ID473" s="31">
        <v>2</v>
      </c>
      <c r="IE473" s="31">
        <v>2</v>
      </c>
      <c r="IF473" s="31">
        <v>2</v>
      </c>
      <c r="IJ473" s="31">
        <v>2</v>
      </c>
      <c r="IK473" s="31">
        <v>2</v>
      </c>
      <c r="IL473" s="31">
        <v>2</v>
      </c>
      <c r="IM473" s="31">
        <v>2</v>
      </c>
      <c r="IN473" s="31">
        <v>2</v>
      </c>
      <c r="IO473" s="31">
        <v>2</v>
      </c>
      <c r="IP473" s="31">
        <v>2</v>
      </c>
      <c r="IT473" s="31">
        <v>2</v>
      </c>
      <c r="IU473" s="31">
        <v>2</v>
      </c>
      <c r="IV473" s="31">
        <v>2</v>
      </c>
      <c r="IW473" s="31">
        <v>2</v>
      </c>
      <c r="IX473" s="31">
        <v>2</v>
      </c>
      <c r="IY473" s="31">
        <v>2</v>
      </c>
      <c r="IZ473" s="31">
        <v>2</v>
      </c>
      <c r="JD473" s="31">
        <v>1</v>
      </c>
      <c r="JE473" s="31">
        <v>2</v>
      </c>
      <c r="JF473" s="31">
        <v>2</v>
      </c>
      <c r="JG473" s="31">
        <v>2</v>
      </c>
      <c r="JH473" s="31">
        <v>2</v>
      </c>
      <c r="JI473" s="31">
        <v>2</v>
      </c>
      <c r="JJ473" s="31">
        <v>2</v>
      </c>
      <c r="JN473" s="31" t="s">
        <v>1694</v>
      </c>
      <c r="JQ473" s="31" t="s">
        <v>3268</v>
      </c>
      <c r="JZ473" s="31">
        <v>2</v>
      </c>
      <c r="KB473" s="31">
        <v>83</v>
      </c>
      <c r="KC473" s="31">
        <v>2</v>
      </c>
      <c r="KE473" s="31">
        <v>94</v>
      </c>
      <c r="LA473" s="31" t="s">
        <v>374</v>
      </c>
      <c r="LB473" s="31" t="s">
        <v>1449</v>
      </c>
      <c r="LC473" s="31">
        <v>2</v>
      </c>
      <c r="LE473" s="31" t="s">
        <v>1449</v>
      </c>
      <c r="LF473" s="31">
        <v>2</v>
      </c>
      <c r="LG473" s="31">
        <v>2</v>
      </c>
      <c r="LI473" s="31">
        <v>2</v>
      </c>
      <c r="LK473" s="31">
        <v>2</v>
      </c>
      <c r="LM473" s="31">
        <v>2</v>
      </c>
      <c r="LO473" s="31">
        <v>2</v>
      </c>
      <c r="LQ473" s="31">
        <v>2</v>
      </c>
      <c r="LS473" s="31">
        <v>2</v>
      </c>
      <c r="LU473" s="31">
        <v>2</v>
      </c>
      <c r="LW473" s="31">
        <v>2</v>
      </c>
      <c r="LY473" s="31">
        <v>2</v>
      </c>
      <c r="MA473" s="31">
        <v>2</v>
      </c>
      <c r="MC473" s="31">
        <v>2</v>
      </c>
      <c r="ME473" s="31">
        <v>2</v>
      </c>
      <c r="MG473" s="31">
        <v>2</v>
      </c>
      <c r="MI473" s="31">
        <v>2</v>
      </c>
      <c r="MK473" s="31">
        <v>2</v>
      </c>
      <c r="MM473" s="31">
        <v>2</v>
      </c>
      <c r="MO473" s="31">
        <v>2</v>
      </c>
      <c r="MQ473" s="31">
        <v>2</v>
      </c>
      <c r="MS473" s="31">
        <v>2</v>
      </c>
      <c r="MU473" s="31">
        <v>2</v>
      </c>
      <c r="MW473" s="31">
        <v>2</v>
      </c>
      <c r="MY473" s="31" t="s">
        <v>355</v>
      </c>
      <c r="NC473" s="31">
        <v>2</v>
      </c>
      <c r="NE473" s="31">
        <v>2</v>
      </c>
      <c r="NG473" s="31">
        <v>2</v>
      </c>
      <c r="NI473" s="31">
        <v>2</v>
      </c>
      <c r="NK473" s="31">
        <v>2</v>
      </c>
      <c r="NM473" s="31">
        <v>2</v>
      </c>
      <c r="NO473" s="31">
        <v>2</v>
      </c>
      <c r="NQ473" s="31">
        <v>2</v>
      </c>
      <c r="NS473" s="31">
        <v>2</v>
      </c>
      <c r="NU473" s="31">
        <v>2</v>
      </c>
      <c r="NW473" s="31">
        <v>2</v>
      </c>
      <c r="NY473" s="31">
        <v>2</v>
      </c>
      <c r="OA473" s="31">
        <v>2</v>
      </c>
      <c r="OC473" s="31">
        <v>2</v>
      </c>
      <c r="OE473" s="31">
        <v>2</v>
      </c>
      <c r="OG473" s="31">
        <v>2</v>
      </c>
      <c r="OI473" s="31">
        <v>2</v>
      </c>
      <c r="OK473" s="31">
        <v>2</v>
      </c>
      <c r="OM473" s="31">
        <v>2</v>
      </c>
      <c r="OO473" s="31">
        <v>2</v>
      </c>
      <c r="OQ473" s="31" t="s">
        <v>355</v>
      </c>
      <c r="OS473" s="31">
        <v>2</v>
      </c>
      <c r="OU473" s="31">
        <v>2</v>
      </c>
      <c r="OW473" s="31">
        <v>2</v>
      </c>
      <c r="OY473" s="31">
        <v>2</v>
      </c>
      <c r="PA473" s="31">
        <v>2</v>
      </c>
      <c r="PC473" s="31">
        <v>2</v>
      </c>
      <c r="PE473" s="31">
        <v>2</v>
      </c>
      <c r="PG473" s="31">
        <v>2</v>
      </c>
      <c r="PI473" s="31">
        <v>2</v>
      </c>
      <c r="PK473" s="31">
        <v>2</v>
      </c>
      <c r="PM473" s="31">
        <v>2</v>
      </c>
      <c r="PO473" s="31">
        <v>2</v>
      </c>
      <c r="PQ473" s="31">
        <v>2</v>
      </c>
      <c r="PS473" s="31">
        <v>2</v>
      </c>
      <c r="PU473" s="31">
        <v>2</v>
      </c>
      <c r="PW473" s="31">
        <v>2</v>
      </c>
      <c r="PY473" s="31">
        <v>2</v>
      </c>
      <c r="QA473" s="31">
        <v>2</v>
      </c>
      <c r="QC473" s="31">
        <v>2</v>
      </c>
      <c r="QE473" s="31">
        <v>2</v>
      </c>
      <c r="QG473" s="31">
        <v>2</v>
      </c>
      <c r="QI473" s="31" t="s">
        <v>355</v>
      </c>
      <c r="QK473" s="31">
        <v>8</v>
      </c>
      <c r="QL473" s="31">
        <v>2</v>
      </c>
      <c r="QM473" s="31">
        <v>2</v>
      </c>
      <c r="QN473" s="31">
        <v>2</v>
      </c>
      <c r="QO473" s="31">
        <v>2</v>
      </c>
      <c r="QP473" s="31">
        <v>2</v>
      </c>
      <c r="QQ473" s="31">
        <v>2</v>
      </c>
      <c r="QR473" s="31">
        <v>2</v>
      </c>
      <c r="QS473" s="31">
        <v>2</v>
      </c>
      <c r="QT473" s="31">
        <v>2</v>
      </c>
      <c r="QU473" s="31">
        <v>2</v>
      </c>
      <c r="QV473" s="31">
        <v>2</v>
      </c>
      <c r="QW473" s="31">
        <v>2</v>
      </c>
      <c r="QX473" s="31">
        <v>2</v>
      </c>
      <c r="QY473" s="31">
        <v>2</v>
      </c>
      <c r="QZ473" s="31">
        <v>2</v>
      </c>
      <c r="RA473" s="31">
        <v>2</v>
      </c>
      <c r="RB473" s="31">
        <v>2</v>
      </c>
      <c r="RC473" s="31">
        <v>2</v>
      </c>
      <c r="RD473" s="31">
        <v>2</v>
      </c>
      <c r="RE473" s="31">
        <v>2</v>
      </c>
      <c r="RF473" s="31">
        <v>2</v>
      </c>
      <c r="RG473" s="31">
        <v>2</v>
      </c>
      <c r="RH473" s="31">
        <v>2</v>
      </c>
      <c r="RI473" s="31">
        <v>2</v>
      </c>
      <c r="RJ473" s="31">
        <v>2</v>
      </c>
      <c r="RK473" s="31">
        <v>2</v>
      </c>
      <c r="RL473" s="31">
        <v>2</v>
      </c>
      <c r="RM473" s="31">
        <v>2</v>
      </c>
      <c r="RN473" s="31">
        <v>2</v>
      </c>
      <c r="RO473" s="31">
        <v>2</v>
      </c>
      <c r="RP473" s="31">
        <v>2</v>
      </c>
      <c r="RQ473" s="31">
        <v>2</v>
      </c>
      <c r="RR473" s="31">
        <v>2</v>
      </c>
      <c r="RS473" s="31">
        <v>1</v>
      </c>
      <c r="RT473" s="31" t="s">
        <v>1556</v>
      </c>
      <c r="RU473" s="31" t="s">
        <v>1556</v>
      </c>
      <c r="RV473" s="31" t="s">
        <v>1556</v>
      </c>
      <c r="RW473" s="31" t="s">
        <v>1556</v>
      </c>
      <c r="RX473" s="31">
        <v>1</v>
      </c>
      <c r="RY473" s="31">
        <v>1</v>
      </c>
      <c r="RZ473" s="31">
        <v>1</v>
      </c>
      <c r="SA473" s="31">
        <v>1</v>
      </c>
      <c r="SB473" s="31">
        <v>2</v>
      </c>
      <c r="SC473" s="31">
        <v>2</v>
      </c>
      <c r="SD473" s="31">
        <v>1</v>
      </c>
      <c r="SE473" s="31">
        <v>1</v>
      </c>
      <c r="SF473" s="31">
        <v>1</v>
      </c>
      <c r="SG473" s="31">
        <v>1</v>
      </c>
      <c r="SH473" s="31">
        <v>2</v>
      </c>
      <c r="SI473" s="31">
        <v>2</v>
      </c>
      <c r="SJ473" s="31">
        <v>2</v>
      </c>
      <c r="SK473" s="31">
        <v>2</v>
      </c>
      <c r="SL473" s="31">
        <v>2</v>
      </c>
      <c r="SM473" s="31" t="s">
        <v>3322</v>
      </c>
      <c r="SO473" s="31">
        <v>2</v>
      </c>
      <c r="SP473" s="31">
        <v>2</v>
      </c>
      <c r="SQ473" s="31">
        <v>2</v>
      </c>
      <c r="SR473" s="31">
        <v>2</v>
      </c>
      <c r="SS473" s="31">
        <v>2</v>
      </c>
      <c r="ST473" s="31">
        <v>2</v>
      </c>
      <c r="SU473" s="31">
        <v>2</v>
      </c>
      <c r="SV473" s="31">
        <v>2</v>
      </c>
      <c r="SW473" s="31" t="s">
        <v>3323</v>
      </c>
      <c r="SX473" s="31">
        <v>3</v>
      </c>
      <c r="SZ473" s="31">
        <v>2</v>
      </c>
      <c r="TA473" s="31">
        <v>2</v>
      </c>
      <c r="TB473" s="31">
        <v>2</v>
      </c>
      <c r="TC473" s="31">
        <v>2</v>
      </c>
      <c r="TD473" s="31">
        <v>2</v>
      </c>
      <c r="TE473" s="31">
        <v>2</v>
      </c>
      <c r="TF473" s="31">
        <v>2</v>
      </c>
      <c r="TG473" s="31">
        <v>2</v>
      </c>
      <c r="TH473" s="31" t="s">
        <v>1430</v>
      </c>
      <c r="TJ473" s="31" t="s">
        <v>3322</v>
      </c>
      <c r="TK473" s="31" t="s">
        <v>3324</v>
      </c>
      <c r="TL473" s="31" t="s">
        <v>3145</v>
      </c>
      <c r="TM473" s="31" t="s">
        <v>3325</v>
      </c>
      <c r="TN473" s="31" t="s">
        <v>3145</v>
      </c>
      <c r="TO473" s="31" t="s">
        <v>2917</v>
      </c>
      <c r="TQ473" s="31">
        <v>17</v>
      </c>
      <c r="TS473" s="31">
        <v>2</v>
      </c>
      <c r="TT473" s="31">
        <v>2</v>
      </c>
      <c r="TU473" s="31">
        <v>2</v>
      </c>
      <c r="TV473" s="31">
        <v>1</v>
      </c>
      <c r="TW473" s="31">
        <v>1</v>
      </c>
      <c r="TX473" s="31">
        <v>2</v>
      </c>
      <c r="TY473" s="31">
        <v>2</v>
      </c>
      <c r="TZ473" s="31">
        <v>1</v>
      </c>
      <c r="UA473" s="31">
        <v>1</v>
      </c>
    </row>
    <row r="474" spans="1:547" s="31" customFormat="1" ht="13.5" customHeight="1">
      <c r="A474" s="31">
        <f t="shared" si="7"/>
        <v>472</v>
      </c>
      <c r="B474" s="31">
        <v>473</v>
      </c>
      <c r="C474" s="31">
        <v>69</v>
      </c>
      <c r="D474" s="31" t="s">
        <v>3124</v>
      </c>
      <c r="E474" s="31" t="s">
        <v>3326</v>
      </c>
      <c r="F474" s="31">
        <v>3</v>
      </c>
      <c r="G474" s="31" t="s">
        <v>3327</v>
      </c>
      <c r="H474" s="31">
        <v>42551</v>
      </c>
      <c r="I474" s="31">
        <v>19106</v>
      </c>
      <c r="J474" s="31">
        <v>1</v>
      </c>
      <c r="K474" s="31">
        <v>1</v>
      </c>
      <c r="L474" s="31">
        <v>1</v>
      </c>
      <c r="M474" s="31">
        <v>1</v>
      </c>
      <c r="N474" s="31">
        <v>1</v>
      </c>
      <c r="O474" s="31">
        <v>1</v>
      </c>
      <c r="P474" s="31">
        <v>1</v>
      </c>
      <c r="Q474" s="31">
        <v>1</v>
      </c>
      <c r="R474" s="31">
        <v>42005</v>
      </c>
      <c r="S474" s="31">
        <v>42186</v>
      </c>
      <c r="T474" s="31">
        <v>41306</v>
      </c>
      <c r="W474" s="31">
        <v>1</v>
      </c>
      <c r="X474" s="31">
        <v>2</v>
      </c>
      <c r="Y474" s="31">
        <v>2</v>
      </c>
      <c r="Z474" s="31">
        <v>2</v>
      </c>
      <c r="AA474" s="31">
        <v>2</v>
      </c>
      <c r="AB474" s="31">
        <v>2</v>
      </c>
      <c r="AC474" s="31">
        <v>2</v>
      </c>
      <c r="AD474" s="31">
        <v>2</v>
      </c>
      <c r="AE474" s="31">
        <v>2</v>
      </c>
      <c r="AF474" s="31">
        <v>1</v>
      </c>
      <c r="AG474" s="31">
        <v>1</v>
      </c>
      <c r="AH474" s="31">
        <v>1</v>
      </c>
      <c r="AI474" s="31">
        <v>2</v>
      </c>
      <c r="AJ474" s="31">
        <v>2</v>
      </c>
      <c r="AK474" s="31">
        <v>4</v>
      </c>
      <c r="AL474" s="31">
        <v>2</v>
      </c>
      <c r="AM474" s="31">
        <v>1</v>
      </c>
      <c r="AN474" s="31">
        <v>1</v>
      </c>
      <c r="AO474" s="31">
        <v>2</v>
      </c>
      <c r="AP474" s="31">
        <v>2</v>
      </c>
      <c r="AQ474" s="31">
        <v>2</v>
      </c>
      <c r="AR474" s="31">
        <v>1</v>
      </c>
      <c r="AS474" s="31">
        <v>2</v>
      </c>
      <c r="AT474" s="31">
        <v>2</v>
      </c>
      <c r="AU474" s="31">
        <v>1</v>
      </c>
      <c r="AV474" s="31">
        <v>1</v>
      </c>
      <c r="AW474" s="31">
        <v>1</v>
      </c>
      <c r="AX474" s="31">
        <v>2</v>
      </c>
      <c r="AY474" s="31">
        <v>2</v>
      </c>
      <c r="AZ474" s="31">
        <v>1</v>
      </c>
      <c r="BA474" s="31">
        <v>1</v>
      </c>
      <c r="BB474" s="31">
        <v>2</v>
      </c>
      <c r="BC474" s="31">
        <v>1</v>
      </c>
      <c r="BD474" s="31">
        <v>1</v>
      </c>
      <c r="BE474" s="31">
        <v>2</v>
      </c>
      <c r="BF474" s="31">
        <v>2</v>
      </c>
      <c r="BG474" s="31">
        <v>1</v>
      </c>
      <c r="BH474" s="31">
        <v>1</v>
      </c>
      <c r="BI474" s="31">
        <v>2</v>
      </c>
      <c r="BJ474" s="31">
        <v>1</v>
      </c>
      <c r="BK474" s="31">
        <v>2</v>
      </c>
      <c r="BL474" s="31">
        <v>2</v>
      </c>
      <c r="BM474" s="31">
        <v>2</v>
      </c>
      <c r="BN474" s="31">
        <v>2</v>
      </c>
      <c r="BO474" s="31">
        <v>2</v>
      </c>
      <c r="BP474" s="31">
        <v>1</v>
      </c>
      <c r="BQ474" s="31">
        <v>4</v>
      </c>
      <c r="BT474" s="31">
        <v>2</v>
      </c>
      <c r="BU474" s="31">
        <v>2</v>
      </c>
      <c r="BV474" s="31">
        <v>2</v>
      </c>
      <c r="BW474" s="31">
        <v>2</v>
      </c>
      <c r="BX474" s="31">
        <v>2</v>
      </c>
      <c r="BY474" s="31">
        <v>1</v>
      </c>
      <c r="BZ474" s="31">
        <v>2</v>
      </c>
      <c r="CA474" s="31">
        <v>2</v>
      </c>
      <c r="CD474" s="31">
        <v>1</v>
      </c>
      <c r="CH474" s="31">
        <v>1</v>
      </c>
      <c r="CM474" s="31">
        <v>11</v>
      </c>
      <c r="CN474" s="31">
        <v>1</v>
      </c>
      <c r="CO474" s="31">
        <v>23</v>
      </c>
      <c r="CP474" s="31">
        <v>5</v>
      </c>
      <c r="CQ474" s="31">
        <v>1</v>
      </c>
      <c r="DB474" s="31">
        <v>2</v>
      </c>
      <c r="DC474" s="31">
        <v>1</v>
      </c>
      <c r="DD474" s="31">
        <v>4</v>
      </c>
      <c r="DF474" s="31">
        <v>3</v>
      </c>
      <c r="DG474" s="31">
        <v>3</v>
      </c>
      <c r="DH474" s="31">
        <v>2</v>
      </c>
      <c r="DI474" s="31">
        <v>3</v>
      </c>
      <c r="DJ474" s="31">
        <v>2</v>
      </c>
      <c r="DK474" s="31">
        <v>2</v>
      </c>
      <c r="DL474" s="31">
        <v>3</v>
      </c>
      <c r="DM474" s="31">
        <v>3</v>
      </c>
      <c r="DN474" s="31">
        <v>2</v>
      </c>
      <c r="DO474" s="31">
        <v>3</v>
      </c>
      <c r="DP474" s="31">
        <v>3</v>
      </c>
      <c r="DQ474" s="31">
        <v>4</v>
      </c>
      <c r="DR474" s="31">
        <v>33</v>
      </c>
      <c r="DS474" s="31">
        <v>0.83619505494505397</v>
      </c>
      <c r="EB474" s="31">
        <v>0.38</v>
      </c>
      <c r="EF474" s="31">
        <v>197</v>
      </c>
      <c r="EJ474" s="31">
        <v>76</v>
      </c>
      <c r="EN474" s="31">
        <v>107</v>
      </c>
      <c r="ER474" s="31">
        <v>70</v>
      </c>
      <c r="EV474" s="31">
        <v>2</v>
      </c>
      <c r="EW474" s="31">
        <v>2</v>
      </c>
      <c r="FD474" s="31">
        <v>77</v>
      </c>
      <c r="FK474" s="31">
        <v>1</v>
      </c>
      <c r="FL474" s="31">
        <v>2</v>
      </c>
      <c r="FM474" s="31">
        <v>2</v>
      </c>
      <c r="FN474" s="31">
        <v>2</v>
      </c>
      <c r="FO474" s="31">
        <v>2</v>
      </c>
      <c r="FP474" s="31">
        <v>1</v>
      </c>
      <c r="FQ474" s="31">
        <v>2</v>
      </c>
      <c r="FR474" s="31">
        <v>2</v>
      </c>
      <c r="FS474" s="31">
        <v>4</v>
      </c>
      <c r="FT474" s="31">
        <v>2</v>
      </c>
      <c r="FU474" s="31">
        <v>2</v>
      </c>
      <c r="FV474" s="31">
        <v>2</v>
      </c>
      <c r="FW474" s="31">
        <v>1</v>
      </c>
      <c r="FX474" s="31">
        <v>1</v>
      </c>
      <c r="FY474" s="31">
        <v>2</v>
      </c>
      <c r="GA474" s="31">
        <v>2</v>
      </c>
      <c r="GB474" s="31">
        <v>2</v>
      </c>
      <c r="GC474" s="31">
        <v>2</v>
      </c>
      <c r="GE474" s="31">
        <v>2</v>
      </c>
      <c r="GH474" s="31">
        <v>2</v>
      </c>
      <c r="GJ474" s="31">
        <v>2</v>
      </c>
      <c r="GL474" s="31">
        <v>1</v>
      </c>
      <c r="GM474" s="31">
        <v>41306</v>
      </c>
      <c r="GO474" s="31">
        <v>2</v>
      </c>
      <c r="GQ474" s="31">
        <v>2</v>
      </c>
      <c r="GS474" s="31">
        <v>2</v>
      </c>
      <c r="GU474" s="31">
        <v>2</v>
      </c>
      <c r="GW474" s="31">
        <v>2</v>
      </c>
      <c r="HM474" s="31">
        <v>2</v>
      </c>
      <c r="HP474" s="31">
        <v>2</v>
      </c>
      <c r="HQ474" s="31">
        <v>2</v>
      </c>
      <c r="HR474" s="31">
        <v>2</v>
      </c>
      <c r="HS474" s="31">
        <v>2</v>
      </c>
      <c r="HT474" s="31">
        <v>2</v>
      </c>
      <c r="HU474" s="31">
        <v>2</v>
      </c>
      <c r="HV474" s="31">
        <v>2</v>
      </c>
      <c r="HZ474" s="31">
        <v>2</v>
      </c>
      <c r="IA474" s="31">
        <v>2</v>
      </c>
      <c r="IB474" s="31">
        <v>2</v>
      </c>
      <c r="IC474" s="31">
        <v>2</v>
      </c>
      <c r="ID474" s="31">
        <v>2</v>
      </c>
      <c r="IE474" s="31">
        <v>2</v>
      </c>
      <c r="IF474" s="31">
        <v>2</v>
      </c>
      <c r="IJ474" s="31">
        <v>2</v>
      </c>
      <c r="IK474" s="31">
        <v>2</v>
      </c>
      <c r="IL474" s="31">
        <v>2</v>
      </c>
      <c r="IM474" s="31">
        <v>2</v>
      </c>
      <c r="IN474" s="31">
        <v>2</v>
      </c>
      <c r="IO474" s="31">
        <v>2</v>
      </c>
      <c r="IP474" s="31">
        <v>2</v>
      </c>
      <c r="IT474" s="31">
        <v>2</v>
      </c>
      <c r="IU474" s="31">
        <v>2</v>
      </c>
      <c r="IV474" s="31">
        <v>2</v>
      </c>
      <c r="IW474" s="31">
        <v>2</v>
      </c>
      <c r="IX474" s="31">
        <v>2</v>
      </c>
      <c r="IY474" s="31">
        <v>2</v>
      </c>
      <c r="IZ474" s="31">
        <v>2</v>
      </c>
      <c r="JD474" s="31">
        <v>2</v>
      </c>
      <c r="JE474" s="31">
        <v>2</v>
      </c>
      <c r="JF474" s="31">
        <v>2</v>
      </c>
      <c r="JG474" s="31">
        <v>2</v>
      </c>
      <c r="JH474" s="31">
        <v>2</v>
      </c>
      <c r="JI474" s="31">
        <v>2</v>
      </c>
      <c r="JJ474" s="31">
        <v>2</v>
      </c>
      <c r="JN474" s="31" t="s">
        <v>2264</v>
      </c>
      <c r="JQ474" s="31" t="s">
        <v>2515</v>
      </c>
      <c r="JR474" s="31" t="s">
        <v>371</v>
      </c>
      <c r="JZ474" s="31">
        <v>1</v>
      </c>
      <c r="KB474" s="31">
        <v>85</v>
      </c>
      <c r="KC474" s="31">
        <v>2</v>
      </c>
      <c r="KE474" s="31">
        <v>82</v>
      </c>
      <c r="LA474" s="31" t="s">
        <v>374</v>
      </c>
      <c r="LB474" s="31" t="s">
        <v>1440</v>
      </c>
      <c r="LC474" s="31">
        <v>2</v>
      </c>
      <c r="LE474" s="31" t="s">
        <v>1841</v>
      </c>
      <c r="LF474" s="31">
        <v>2</v>
      </c>
      <c r="LG474" s="31">
        <v>2</v>
      </c>
      <c r="LI474" s="31">
        <v>2</v>
      </c>
      <c r="LK474" s="31">
        <v>2</v>
      </c>
      <c r="LM474" s="31">
        <v>2</v>
      </c>
      <c r="LO474" s="31">
        <v>2</v>
      </c>
      <c r="LQ474" s="31">
        <v>2</v>
      </c>
      <c r="LS474" s="31">
        <v>2</v>
      </c>
      <c r="LU474" s="31">
        <v>2</v>
      </c>
      <c r="LW474" s="31">
        <v>2</v>
      </c>
      <c r="LY474" s="31">
        <v>2</v>
      </c>
      <c r="MA474" s="31">
        <v>2</v>
      </c>
      <c r="MC474" s="31">
        <v>2</v>
      </c>
      <c r="ME474" s="31">
        <v>2</v>
      </c>
      <c r="MG474" s="31">
        <v>2</v>
      </c>
      <c r="MI474" s="31">
        <v>2</v>
      </c>
      <c r="MK474" s="31">
        <v>2</v>
      </c>
      <c r="MM474" s="31">
        <v>2</v>
      </c>
      <c r="MO474" s="31">
        <v>2</v>
      </c>
      <c r="MQ474" s="31">
        <v>2</v>
      </c>
      <c r="MS474" s="31">
        <v>2</v>
      </c>
      <c r="MU474" s="31">
        <v>2</v>
      </c>
      <c r="MW474" s="31">
        <v>2</v>
      </c>
      <c r="MY474" s="31" t="s">
        <v>355</v>
      </c>
      <c r="NC474" s="31">
        <v>2</v>
      </c>
      <c r="NE474" s="31">
        <v>2</v>
      </c>
      <c r="NG474" s="31">
        <v>2</v>
      </c>
      <c r="NI474" s="31">
        <v>2</v>
      </c>
      <c r="NK474" s="31">
        <v>2</v>
      </c>
      <c r="NM474" s="31">
        <v>2</v>
      </c>
      <c r="NO474" s="31">
        <v>2</v>
      </c>
      <c r="NQ474" s="31">
        <v>2</v>
      </c>
      <c r="NS474" s="31">
        <v>2</v>
      </c>
      <c r="NU474" s="31">
        <v>2</v>
      </c>
      <c r="NW474" s="31">
        <v>2</v>
      </c>
      <c r="NY474" s="31">
        <v>2</v>
      </c>
      <c r="OA474" s="31">
        <v>2</v>
      </c>
      <c r="OC474" s="31">
        <v>2</v>
      </c>
      <c r="OE474" s="31">
        <v>2</v>
      </c>
      <c r="OG474" s="31">
        <v>2</v>
      </c>
      <c r="OI474" s="31">
        <v>2</v>
      </c>
      <c r="OK474" s="31">
        <v>2</v>
      </c>
      <c r="OM474" s="31">
        <v>2</v>
      </c>
      <c r="OO474" s="31">
        <v>2</v>
      </c>
      <c r="OQ474" s="31" t="s">
        <v>355</v>
      </c>
      <c r="OS474" s="31">
        <v>2</v>
      </c>
      <c r="OU474" s="31">
        <v>2</v>
      </c>
      <c r="OW474" s="31">
        <v>2</v>
      </c>
      <c r="OY474" s="31">
        <v>2</v>
      </c>
      <c r="PA474" s="31">
        <v>2</v>
      </c>
      <c r="PC474" s="31">
        <v>2</v>
      </c>
      <c r="PE474" s="31">
        <v>2</v>
      </c>
      <c r="PG474" s="31">
        <v>2</v>
      </c>
      <c r="PI474" s="31">
        <v>2</v>
      </c>
      <c r="PK474" s="31">
        <v>2</v>
      </c>
      <c r="PM474" s="31">
        <v>2</v>
      </c>
      <c r="PO474" s="31">
        <v>2</v>
      </c>
      <c r="PQ474" s="31">
        <v>2</v>
      </c>
      <c r="PS474" s="31">
        <v>2</v>
      </c>
      <c r="PU474" s="31">
        <v>2</v>
      </c>
      <c r="PW474" s="31">
        <v>2</v>
      </c>
      <c r="PY474" s="31">
        <v>2</v>
      </c>
      <c r="QA474" s="31">
        <v>2</v>
      </c>
      <c r="QC474" s="31">
        <v>2</v>
      </c>
      <c r="QE474" s="31">
        <v>2</v>
      </c>
      <c r="QG474" s="31">
        <v>2</v>
      </c>
      <c r="QI474" s="31" t="s">
        <v>355</v>
      </c>
      <c r="QK474" s="31">
        <v>1</v>
      </c>
      <c r="QL474" s="31">
        <v>2</v>
      </c>
      <c r="QM474" s="31">
        <v>2</v>
      </c>
      <c r="QN474" s="31">
        <v>2</v>
      </c>
      <c r="QO474" s="31">
        <v>2</v>
      </c>
      <c r="QP474" s="31">
        <v>2</v>
      </c>
      <c r="QQ474" s="31">
        <v>2</v>
      </c>
      <c r="QR474" s="31">
        <v>2</v>
      </c>
      <c r="QS474" s="31">
        <v>2</v>
      </c>
      <c r="QT474" s="31">
        <v>2</v>
      </c>
      <c r="QU474" s="31">
        <v>2</v>
      </c>
      <c r="QV474" s="31">
        <v>2</v>
      </c>
      <c r="QW474" s="31">
        <v>2</v>
      </c>
      <c r="QX474" s="31">
        <v>2</v>
      </c>
      <c r="QY474" s="31">
        <v>2</v>
      </c>
      <c r="QZ474" s="31">
        <v>2</v>
      </c>
      <c r="RA474" s="31">
        <v>1</v>
      </c>
      <c r="RB474" s="31">
        <v>2</v>
      </c>
      <c r="RC474" s="31">
        <v>2</v>
      </c>
      <c r="RD474" s="31">
        <v>2</v>
      </c>
      <c r="RE474" s="31">
        <v>2</v>
      </c>
      <c r="RF474" s="31">
        <v>2</v>
      </c>
      <c r="RG474" s="31">
        <v>2</v>
      </c>
      <c r="RH474" s="31">
        <v>2</v>
      </c>
      <c r="RI474" s="31">
        <v>2</v>
      </c>
      <c r="RJ474" s="31">
        <v>2</v>
      </c>
      <c r="RK474" s="31">
        <v>2</v>
      </c>
      <c r="RL474" s="31">
        <v>2</v>
      </c>
      <c r="RM474" s="31">
        <v>2</v>
      </c>
      <c r="RN474" s="31">
        <v>2</v>
      </c>
      <c r="RO474" s="31">
        <v>2</v>
      </c>
      <c r="RP474" s="31">
        <v>2</v>
      </c>
      <c r="RQ474" s="31">
        <v>2</v>
      </c>
      <c r="RR474" s="31">
        <v>1</v>
      </c>
      <c r="RS474" s="31">
        <v>1</v>
      </c>
      <c r="RT474" s="31" t="s">
        <v>1556</v>
      </c>
      <c r="RU474" s="31" t="s">
        <v>1556</v>
      </c>
      <c r="RV474" s="31" t="s">
        <v>1556</v>
      </c>
      <c r="RW474" s="31" t="s">
        <v>1556</v>
      </c>
      <c r="RX474" s="31">
        <v>1</v>
      </c>
      <c r="RY474" s="31">
        <v>1</v>
      </c>
      <c r="RZ474" s="31">
        <v>2</v>
      </c>
      <c r="SA474" s="31">
        <v>1</v>
      </c>
      <c r="SB474" s="31">
        <v>2</v>
      </c>
      <c r="SC474" s="31">
        <v>2</v>
      </c>
      <c r="SD474" s="31">
        <v>1</v>
      </c>
      <c r="SE474" s="31">
        <v>1</v>
      </c>
      <c r="SF474" s="31">
        <v>2</v>
      </c>
      <c r="SG474" s="31">
        <v>1</v>
      </c>
      <c r="SH474" s="31">
        <v>2</v>
      </c>
      <c r="SI474" s="31">
        <v>2</v>
      </c>
      <c r="SJ474" s="31">
        <v>2</v>
      </c>
      <c r="SK474" s="31">
        <v>2</v>
      </c>
      <c r="SL474" s="31">
        <v>2</v>
      </c>
      <c r="SM474" s="31" t="s">
        <v>3322</v>
      </c>
      <c r="SO474" s="31">
        <v>2</v>
      </c>
      <c r="SP474" s="31">
        <v>2</v>
      </c>
      <c r="SQ474" s="31">
        <v>2</v>
      </c>
      <c r="SR474" s="31">
        <v>2</v>
      </c>
      <c r="SS474" s="31">
        <v>2</v>
      </c>
      <c r="ST474" s="31">
        <v>2</v>
      </c>
      <c r="SU474" s="31">
        <v>2</v>
      </c>
      <c r="SV474" s="31">
        <v>2</v>
      </c>
      <c r="SW474" s="31" t="s">
        <v>1430</v>
      </c>
      <c r="SX474" s="31">
        <v>1</v>
      </c>
      <c r="SZ474" s="31">
        <v>2</v>
      </c>
      <c r="TA474" s="31">
        <v>2</v>
      </c>
      <c r="TB474" s="31">
        <v>2</v>
      </c>
      <c r="TC474" s="31">
        <v>2</v>
      </c>
      <c r="TD474" s="31">
        <v>2</v>
      </c>
      <c r="TE474" s="31">
        <v>2</v>
      </c>
      <c r="TF474" s="31">
        <v>2</v>
      </c>
      <c r="TG474" s="31">
        <v>1</v>
      </c>
      <c r="TH474" s="31" t="s">
        <v>1430</v>
      </c>
      <c r="TJ474" s="31" t="s">
        <v>3322</v>
      </c>
      <c r="TK474" s="31" t="s">
        <v>1430</v>
      </c>
      <c r="TL474" s="31" t="s">
        <v>3278</v>
      </c>
      <c r="TM474" s="31" t="s">
        <v>3145</v>
      </c>
      <c r="TN474" s="31" t="s">
        <v>3277</v>
      </c>
      <c r="TO474" s="31" t="s">
        <v>2917</v>
      </c>
      <c r="TQ474" s="31">
        <v>7</v>
      </c>
      <c r="TS474" s="31">
        <v>2</v>
      </c>
      <c r="TT474" s="31">
        <v>2</v>
      </c>
      <c r="TU474" s="31">
        <v>2</v>
      </c>
      <c r="TV474" s="31">
        <v>1</v>
      </c>
      <c r="TW474" s="31">
        <v>2</v>
      </c>
      <c r="TX474" s="31">
        <v>2</v>
      </c>
      <c r="TY474" s="31">
        <v>2</v>
      </c>
      <c r="TZ474" s="31">
        <v>1</v>
      </c>
      <c r="UA474" s="31">
        <v>1</v>
      </c>
    </row>
    <row r="475" spans="1:547" s="31" customFormat="1" ht="13.5" customHeight="1">
      <c r="A475" s="31">
        <f t="shared" si="7"/>
        <v>473</v>
      </c>
      <c r="B475" s="31">
        <v>474</v>
      </c>
      <c r="C475" s="31">
        <v>70</v>
      </c>
      <c r="D475" s="31" t="s">
        <v>3124</v>
      </c>
      <c r="E475" s="31" t="s">
        <v>3328</v>
      </c>
      <c r="H475" s="31">
        <v>42562</v>
      </c>
      <c r="I475" s="31">
        <v>19781</v>
      </c>
      <c r="J475" s="31">
        <v>1</v>
      </c>
      <c r="K475" s="31">
        <v>1</v>
      </c>
      <c r="L475" s="31">
        <v>5</v>
      </c>
      <c r="M475" s="31">
        <v>2</v>
      </c>
      <c r="N475" s="31">
        <v>3</v>
      </c>
      <c r="O475" s="31">
        <v>2</v>
      </c>
      <c r="P475" s="31">
        <v>5</v>
      </c>
      <c r="Q475" s="31">
        <v>1</v>
      </c>
      <c r="R475" s="31">
        <v>41760</v>
      </c>
      <c r="S475" s="31">
        <v>42005</v>
      </c>
      <c r="T475" s="31">
        <v>42370</v>
      </c>
      <c r="W475" s="31">
        <v>1</v>
      </c>
      <c r="X475" s="31">
        <v>2</v>
      </c>
      <c r="Y475" s="31">
        <v>2</v>
      </c>
      <c r="Z475" s="31">
        <v>2</v>
      </c>
      <c r="AA475" s="31">
        <v>2</v>
      </c>
      <c r="AB475" s="31">
        <v>2</v>
      </c>
      <c r="AC475" s="31">
        <v>2</v>
      </c>
      <c r="AD475" s="31">
        <v>2</v>
      </c>
      <c r="AE475" s="31">
        <v>3</v>
      </c>
      <c r="AF475" s="31">
        <v>1</v>
      </c>
      <c r="AG475" s="31">
        <v>1</v>
      </c>
      <c r="AH475" s="31">
        <v>2</v>
      </c>
      <c r="AI475" s="31">
        <v>6</v>
      </c>
      <c r="AJ475" s="31">
        <v>2</v>
      </c>
      <c r="AK475" s="31">
        <v>4</v>
      </c>
      <c r="AL475" s="31">
        <v>2</v>
      </c>
      <c r="AM475" s="31">
        <v>2</v>
      </c>
      <c r="AN475" s="31">
        <v>2</v>
      </c>
      <c r="AO475" s="31">
        <v>2</v>
      </c>
      <c r="AP475" s="31">
        <v>2</v>
      </c>
      <c r="AQ475" s="31">
        <v>2</v>
      </c>
      <c r="AR475" s="31">
        <v>2</v>
      </c>
      <c r="AS475" s="31">
        <v>2</v>
      </c>
      <c r="AT475" s="31">
        <v>2</v>
      </c>
      <c r="AU475" s="31">
        <v>2</v>
      </c>
      <c r="AV475" s="31">
        <v>1</v>
      </c>
      <c r="AW475" s="31">
        <v>1</v>
      </c>
      <c r="AX475" s="31">
        <v>2</v>
      </c>
      <c r="AY475" s="31">
        <v>2</v>
      </c>
      <c r="AZ475" s="31">
        <v>1</v>
      </c>
      <c r="BA475" s="31">
        <v>1</v>
      </c>
      <c r="BB475" s="31">
        <v>2</v>
      </c>
      <c r="BC475" s="31">
        <v>1</v>
      </c>
      <c r="BD475" s="31">
        <v>2</v>
      </c>
      <c r="BE475" s="31">
        <v>2</v>
      </c>
      <c r="BF475" s="31">
        <v>2</v>
      </c>
      <c r="BG475" s="31">
        <v>1</v>
      </c>
      <c r="BH475" s="31">
        <v>1</v>
      </c>
      <c r="BI475" s="31">
        <v>1</v>
      </c>
      <c r="BJ475" s="31">
        <v>2</v>
      </c>
      <c r="BK475" s="31">
        <v>2</v>
      </c>
      <c r="BL475" s="31">
        <v>2</v>
      </c>
      <c r="BM475" s="31">
        <v>2</v>
      </c>
      <c r="BN475" s="31">
        <v>2</v>
      </c>
      <c r="BO475" s="31">
        <v>2</v>
      </c>
      <c r="BP475" s="31">
        <v>2</v>
      </c>
      <c r="BQ475" s="31">
        <v>2</v>
      </c>
      <c r="BT475" s="31">
        <v>2</v>
      </c>
      <c r="BU475" s="31">
        <v>2</v>
      </c>
      <c r="BV475" s="31">
        <v>2</v>
      </c>
      <c r="BW475" s="31">
        <v>2</v>
      </c>
      <c r="BX475" s="31">
        <v>2</v>
      </c>
      <c r="BY475" s="31">
        <v>1</v>
      </c>
      <c r="BZ475" s="31">
        <v>2</v>
      </c>
      <c r="CA475" s="31">
        <v>2</v>
      </c>
      <c r="CD475" s="31">
        <v>1</v>
      </c>
      <c r="CH475" s="31">
        <v>2</v>
      </c>
      <c r="CI475" s="31">
        <v>8</v>
      </c>
      <c r="CJ475" s="31">
        <v>10</v>
      </c>
      <c r="CK475" s="31">
        <v>1</v>
      </c>
      <c r="CM475" s="31">
        <v>24</v>
      </c>
      <c r="CN475" s="31">
        <v>17</v>
      </c>
      <c r="CO475" s="31">
        <v>11</v>
      </c>
      <c r="CP475" s="31">
        <v>5</v>
      </c>
      <c r="DA475" s="31">
        <v>4</v>
      </c>
      <c r="DB475" s="31">
        <v>2</v>
      </c>
      <c r="DC475" s="31">
        <v>17</v>
      </c>
      <c r="DD475" s="31">
        <v>2</v>
      </c>
      <c r="DE475" s="31">
        <v>5</v>
      </c>
      <c r="DF475" s="31">
        <v>4</v>
      </c>
      <c r="DG475" s="31">
        <v>4</v>
      </c>
      <c r="DH475" s="31">
        <v>4</v>
      </c>
      <c r="DI475" s="31">
        <v>3</v>
      </c>
      <c r="DJ475" s="31">
        <v>3</v>
      </c>
      <c r="DK475" s="31">
        <v>3</v>
      </c>
      <c r="DL475" s="31">
        <v>3</v>
      </c>
      <c r="DM475" s="31">
        <v>2</v>
      </c>
      <c r="DN475" s="31">
        <v>2</v>
      </c>
      <c r="DO475" s="31">
        <v>3</v>
      </c>
      <c r="DP475" s="31">
        <v>4</v>
      </c>
      <c r="DQ475" s="31">
        <v>4</v>
      </c>
      <c r="DR475" s="31">
        <v>39</v>
      </c>
      <c r="DS475" s="31">
        <v>0.34156795511221899</v>
      </c>
      <c r="DT475" s="31">
        <v>376</v>
      </c>
      <c r="DU475" s="31">
        <v>30</v>
      </c>
      <c r="DV475" s="31">
        <v>135</v>
      </c>
      <c r="DW475" s="31" t="s">
        <v>2136</v>
      </c>
      <c r="DX475" s="31">
        <v>3.8</v>
      </c>
      <c r="DY475" s="31">
        <v>4.0199999999999898</v>
      </c>
      <c r="DZ475" s="31">
        <v>4.76</v>
      </c>
      <c r="EA475" s="31" t="s">
        <v>2191</v>
      </c>
      <c r="EB475" s="31">
        <v>0.7</v>
      </c>
      <c r="EC475" s="31">
        <v>0.5</v>
      </c>
      <c r="ED475" s="31">
        <v>1.1000000000000001</v>
      </c>
      <c r="EE475" s="31" t="s">
        <v>2123</v>
      </c>
      <c r="EF475" s="31">
        <v>176</v>
      </c>
      <c r="EH475" s="31">
        <v>190</v>
      </c>
      <c r="EI475" s="31" t="s">
        <v>2123</v>
      </c>
      <c r="EJ475" s="31">
        <v>64</v>
      </c>
      <c r="EK475" s="31">
        <v>45</v>
      </c>
      <c r="EM475" s="31" t="s">
        <v>2123</v>
      </c>
      <c r="EN475" s="31">
        <v>84</v>
      </c>
      <c r="EP475" s="31">
        <v>115</v>
      </c>
      <c r="EQ475" s="31" t="s">
        <v>2123</v>
      </c>
      <c r="ER475" s="31">
        <v>140</v>
      </c>
      <c r="ET475" s="31">
        <v>150</v>
      </c>
      <c r="EU475" s="31" t="s">
        <v>2123</v>
      </c>
      <c r="EV475" s="31">
        <v>1</v>
      </c>
      <c r="EW475" s="31">
        <v>2</v>
      </c>
      <c r="EX475" s="31">
        <v>2</v>
      </c>
      <c r="EY475" s="31">
        <v>2</v>
      </c>
      <c r="EZ475" s="31">
        <v>1</v>
      </c>
      <c r="FC475" s="31">
        <v>1</v>
      </c>
      <c r="FK475" s="31">
        <v>2</v>
      </c>
      <c r="FL475" s="31">
        <v>2</v>
      </c>
      <c r="FM475" s="31">
        <v>2</v>
      </c>
      <c r="FN475" s="31">
        <v>2</v>
      </c>
      <c r="FO475" s="31">
        <v>2</v>
      </c>
      <c r="FP475" s="31">
        <v>2</v>
      </c>
      <c r="FQ475" s="31">
        <v>2</v>
      </c>
      <c r="FR475" s="31">
        <v>2</v>
      </c>
      <c r="FS475" s="31">
        <v>4</v>
      </c>
      <c r="FT475" s="31">
        <v>2</v>
      </c>
      <c r="FU475" s="31">
        <v>2</v>
      </c>
      <c r="FV475" s="31">
        <v>2</v>
      </c>
      <c r="FW475" s="31">
        <v>1</v>
      </c>
      <c r="FX475" s="31">
        <v>1</v>
      </c>
      <c r="FY475" s="31">
        <v>2</v>
      </c>
      <c r="GA475" s="31">
        <v>2</v>
      </c>
      <c r="GB475" s="31">
        <v>2</v>
      </c>
      <c r="GC475" s="31">
        <v>2</v>
      </c>
      <c r="GD475" s="31">
        <v>1974</v>
      </c>
      <c r="GE475" s="31">
        <v>1</v>
      </c>
      <c r="GF475" s="31">
        <v>2010</v>
      </c>
      <c r="GG475" s="31">
        <v>1</v>
      </c>
      <c r="GH475" s="31">
        <v>1</v>
      </c>
      <c r="GJ475" s="31">
        <v>1</v>
      </c>
      <c r="GK475" s="31" t="s">
        <v>3329</v>
      </c>
      <c r="GL475" s="31">
        <v>1</v>
      </c>
      <c r="GM475" s="31">
        <v>42370</v>
      </c>
      <c r="GO475" s="31">
        <v>2</v>
      </c>
      <c r="GQ475" s="31">
        <v>2</v>
      </c>
      <c r="GS475" s="31">
        <v>2</v>
      </c>
      <c r="GU475" s="31">
        <v>2</v>
      </c>
      <c r="GW475" s="31">
        <v>2</v>
      </c>
      <c r="HM475" s="31">
        <v>2</v>
      </c>
      <c r="HP475" s="31">
        <v>2</v>
      </c>
      <c r="HQ475" s="31">
        <v>2</v>
      </c>
      <c r="HR475" s="31">
        <v>2</v>
      </c>
      <c r="HS475" s="31">
        <v>2</v>
      </c>
      <c r="HT475" s="31">
        <v>2</v>
      </c>
      <c r="HU475" s="31">
        <v>2</v>
      </c>
      <c r="HV475" s="31">
        <v>2</v>
      </c>
      <c r="HZ475" s="31">
        <v>2</v>
      </c>
      <c r="IA475" s="31">
        <v>2</v>
      </c>
      <c r="IB475" s="31">
        <v>2</v>
      </c>
      <c r="IC475" s="31">
        <v>2</v>
      </c>
      <c r="ID475" s="31">
        <v>2</v>
      </c>
      <c r="IE475" s="31">
        <v>2</v>
      </c>
      <c r="IF475" s="31">
        <v>2</v>
      </c>
      <c r="IJ475" s="31">
        <v>2</v>
      </c>
      <c r="IK475" s="31">
        <v>2</v>
      </c>
      <c r="IL475" s="31">
        <v>2</v>
      </c>
      <c r="IM475" s="31">
        <v>2</v>
      </c>
      <c r="IN475" s="31">
        <v>2</v>
      </c>
      <c r="IO475" s="31">
        <v>2</v>
      </c>
      <c r="IP475" s="31">
        <v>2</v>
      </c>
      <c r="IT475" s="31">
        <v>2</v>
      </c>
      <c r="IU475" s="31">
        <v>2</v>
      </c>
      <c r="IV475" s="31">
        <v>2</v>
      </c>
      <c r="IW475" s="31">
        <v>2</v>
      </c>
      <c r="IX475" s="31">
        <v>2</v>
      </c>
      <c r="IY475" s="31">
        <v>2</v>
      </c>
      <c r="IZ475" s="31">
        <v>2</v>
      </c>
      <c r="JD475" s="31">
        <v>2</v>
      </c>
      <c r="JE475" s="31">
        <v>2</v>
      </c>
      <c r="JF475" s="31">
        <v>2</v>
      </c>
      <c r="JG475" s="31">
        <v>2</v>
      </c>
      <c r="JH475" s="31">
        <v>2</v>
      </c>
      <c r="JI475" s="31">
        <v>2</v>
      </c>
      <c r="JJ475" s="31">
        <v>2</v>
      </c>
      <c r="JN475" s="31" t="s">
        <v>3330</v>
      </c>
      <c r="JO475" s="31" t="s">
        <v>3228</v>
      </c>
      <c r="JQ475" s="31" t="s">
        <v>3331</v>
      </c>
      <c r="JZ475" s="31">
        <v>1</v>
      </c>
      <c r="KC475" s="31">
        <v>2</v>
      </c>
      <c r="KD475" s="31" t="s">
        <v>3331</v>
      </c>
      <c r="KE475" s="31">
        <v>42</v>
      </c>
      <c r="LA475" s="31" t="s">
        <v>1657</v>
      </c>
      <c r="LB475" s="31" t="s">
        <v>375</v>
      </c>
      <c r="LC475" s="31">
        <v>2</v>
      </c>
      <c r="LE475" s="31" t="s">
        <v>359</v>
      </c>
      <c r="LF475" s="31">
        <v>2</v>
      </c>
      <c r="LG475" s="31">
        <v>2</v>
      </c>
      <c r="LH475" s="31">
        <v>1</v>
      </c>
      <c r="LI475" s="31">
        <v>2</v>
      </c>
      <c r="LK475" s="31">
        <v>2</v>
      </c>
      <c r="LM475" s="31">
        <v>2</v>
      </c>
      <c r="LO475" s="31">
        <v>2</v>
      </c>
      <c r="LQ475" s="31">
        <v>2</v>
      </c>
      <c r="LS475" s="31">
        <v>2</v>
      </c>
      <c r="LU475" s="31">
        <v>2</v>
      </c>
      <c r="LW475" s="31">
        <v>2</v>
      </c>
      <c r="LY475" s="31">
        <v>2</v>
      </c>
      <c r="MA475" s="31">
        <v>2</v>
      </c>
      <c r="MC475" s="31">
        <v>2</v>
      </c>
      <c r="ME475" s="31">
        <v>2</v>
      </c>
      <c r="MG475" s="31">
        <v>2</v>
      </c>
      <c r="MI475" s="31">
        <v>2</v>
      </c>
      <c r="MK475" s="31">
        <v>2</v>
      </c>
      <c r="MM475" s="31">
        <v>2</v>
      </c>
      <c r="MO475" s="31">
        <v>2</v>
      </c>
      <c r="MQ475" s="31">
        <v>1</v>
      </c>
      <c r="MS475" s="31">
        <v>2</v>
      </c>
      <c r="MU475" s="31">
        <v>2</v>
      </c>
      <c r="MW475" s="31">
        <v>2</v>
      </c>
      <c r="MY475" s="31" t="s">
        <v>356</v>
      </c>
      <c r="NC475" s="31">
        <v>2</v>
      </c>
      <c r="NE475" s="31">
        <v>2</v>
      </c>
      <c r="NG475" s="31">
        <v>2</v>
      </c>
      <c r="NI475" s="31">
        <v>2</v>
      </c>
      <c r="NK475" s="31">
        <v>2</v>
      </c>
      <c r="NM475" s="31">
        <v>2</v>
      </c>
      <c r="NO475" s="31">
        <v>2</v>
      </c>
      <c r="NQ475" s="31">
        <v>2</v>
      </c>
      <c r="NS475" s="31">
        <v>2</v>
      </c>
      <c r="NU475" s="31">
        <v>2</v>
      </c>
      <c r="NW475" s="31">
        <v>2</v>
      </c>
      <c r="NY475" s="31">
        <v>2</v>
      </c>
      <c r="OA475" s="31">
        <v>2</v>
      </c>
      <c r="OC475" s="31">
        <v>2</v>
      </c>
      <c r="OE475" s="31">
        <v>2</v>
      </c>
      <c r="OG475" s="31">
        <v>2</v>
      </c>
      <c r="OI475" s="31">
        <v>2</v>
      </c>
      <c r="OK475" s="31">
        <v>2</v>
      </c>
      <c r="OM475" s="31">
        <v>2</v>
      </c>
      <c r="OO475" s="31">
        <v>2</v>
      </c>
      <c r="OQ475" s="31" t="s">
        <v>355</v>
      </c>
      <c r="OS475" s="31">
        <v>2</v>
      </c>
      <c r="OU475" s="31">
        <v>2</v>
      </c>
      <c r="OW475" s="31">
        <v>2</v>
      </c>
      <c r="OY475" s="31">
        <v>2</v>
      </c>
      <c r="PA475" s="31">
        <v>2</v>
      </c>
      <c r="PC475" s="31">
        <v>2</v>
      </c>
      <c r="PE475" s="31">
        <v>2</v>
      </c>
      <c r="PG475" s="31">
        <v>2</v>
      </c>
      <c r="PI475" s="31">
        <v>2</v>
      </c>
      <c r="PK475" s="31">
        <v>2</v>
      </c>
      <c r="PM475" s="31">
        <v>2</v>
      </c>
      <c r="PO475" s="31">
        <v>2</v>
      </c>
      <c r="PQ475" s="31">
        <v>2</v>
      </c>
      <c r="PS475" s="31">
        <v>2</v>
      </c>
      <c r="PU475" s="31">
        <v>2</v>
      </c>
      <c r="PW475" s="31">
        <v>2</v>
      </c>
      <c r="PY475" s="31">
        <v>2</v>
      </c>
      <c r="QA475" s="31">
        <v>2</v>
      </c>
      <c r="QC475" s="31">
        <v>2</v>
      </c>
      <c r="QE475" s="31">
        <v>2</v>
      </c>
      <c r="QG475" s="31">
        <v>2</v>
      </c>
      <c r="QI475" s="31" t="s">
        <v>355</v>
      </c>
      <c r="QK475" s="31">
        <v>8</v>
      </c>
      <c r="QL475" s="31">
        <v>2</v>
      </c>
      <c r="QM475" s="31">
        <v>2</v>
      </c>
      <c r="QN475" s="31">
        <v>2</v>
      </c>
      <c r="QO475" s="31">
        <v>2</v>
      </c>
      <c r="QP475" s="31">
        <v>2</v>
      </c>
      <c r="QQ475" s="31">
        <v>2</v>
      </c>
      <c r="QR475" s="31">
        <v>2</v>
      </c>
      <c r="QS475" s="31">
        <v>2</v>
      </c>
      <c r="QT475" s="31">
        <v>2</v>
      </c>
      <c r="QU475" s="31">
        <v>2</v>
      </c>
      <c r="QV475" s="31">
        <v>2</v>
      </c>
      <c r="QW475" s="31">
        <v>2</v>
      </c>
      <c r="QX475" s="31">
        <v>2</v>
      </c>
      <c r="QY475" s="31">
        <v>2</v>
      </c>
      <c r="QZ475" s="31">
        <v>2</v>
      </c>
      <c r="RA475" s="31">
        <v>1</v>
      </c>
      <c r="RB475" s="31">
        <v>2</v>
      </c>
      <c r="RC475" s="31">
        <v>2</v>
      </c>
      <c r="RD475" s="31">
        <v>2</v>
      </c>
      <c r="RE475" s="31">
        <v>2</v>
      </c>
      <c r="RF475" s="31">
        <v>2</v>
      </c>
      <c r="RG475" s="31">
        <v>2</v>
      </c>
      <c r="RH475" s="31">
        <v>2</v>
      </c>
      <c r="RI475" s="31">
        <v>2</v>
      </c>
      <c r="RJ475" s="31">
        <v>2</v>
      </c>
      <c r="RK475" s="31">
        <v>2</v>
      </c>
      <c r="RL475" s="31">
        <v>2</v>
      </c>
      <c r="RM475" s="31">
        <v>2</v>
      </c>
      <c r="RN475" s="31">
        <v>2</v>
      </c>
      <c r="RO475" s="31">
        <v>1</v>
      </c>
      <c r="RP475" s="31">
        <v>2</v>
      </c>
      <c r="RQ475" s="31">
        <v>2</v>
      </c>
      <c r="RR475" s="31">
        <v>1</v>
      </c>
      <c r="RS475" s="31">
        <v>2</v>
      </c>
      <c r="RT475" s="31" t="s">
        <v>1863</v>
      </c>
      <c r="RX475" s="31">
        <v>5</v>
      </c>
      <c r="RY475" s="31">
        <v>2</v>
      </c>
      <c r="RZ475" s="31">
        <v>2</v>
      </c>
      <c r="SA475" s="31">
        <v>2</v>
      </c>
      <c r="SB475" s="31">
        <v>2</v>
      </c>
      <c r="SC475" s="31">
        <v>2</v>
      </c>
      <c r="SD475" s="31">
        <v>5</v>
      </c>
      <c r="SE475" s="31">
        <v>2</v>
      </c>
      <c r="SF475" s="31">
        <v>2</v>
      </c>
      <c r="SG475" s="31">
        <v>2</v>
      </c>
      <c r="SH475" s="31">
        <v>2</v>
      </c>
      <c r="SI475" s="31">
        <v>2</v>
      </c>
      <c r="SJ475" s="31">
        <v>2</v>
      </c>
      <c r="SK475" s="31">
        <v>2</v>
      </c>
      <c r="SL475" s="31">
        <v>2</v>
      </c>
      <c r="SM475" s="31" t="s">
        <v>1550</v>
      </c>
      <c r="SO475" s="31">
        <v>2</v>
      </c>
      <c r="SP475" s="31">
        <v>2</v>
      </c>
      <c r="SQ475" s="31">
        <v>2</v>
      </c>
      <c r="SR475" s="31">
        <v>2</v>
      </c>
      <c r="SS475" s="31">
        <v>2</v>
      </c>
      <c r="ST475" s="31">
        <v>2</v>
      </c>
      <c r="SU475" s="31">
        <v>2</v>
      </c>
      <c r="SV475" s="31">
        <v>2</v>
      </c>
      <c r="SW475" s="31" t="s">
        <v>1430</v>
      </c>
      <c r="SX475" s="31">
        <v>4</v>
      </c>
      <c r="SZ475" s="31">
        <v>2</v>
      </c>
      <c r="TA475" s="31">
        <v>2</v>
      </c>
      <c r="TB475" s="31">
        <v>2</v>
      </c>
      <c r="TC475" s="31">
        <v>2</v>
      </c>
      <c r="TD475" s="31">
        <v>2</v>
      </c>
      <c r="TE475" s="31">
        <v>2</v>
      </c>
      <c r="TF475" s="31">
        <v>2</v>
      </c>
      <c r="TG475" s="31">
        <v>2</v>
      </c>
      <c r="TH475" s="31" t="s">
        <v>3332</v>
      </c>
      <c r="TJ475" s="31" t="s">
        <v>1550</v>
      </c>
      <c r="TK475" s="31" t="s">
        <v>1430</v>
      </c>
      <c r="TL475" s="31" t="s">
        <v>3333</v>
      </c>
      <c r="TM475" s="31" t="s">
        <v>3333</v>
      </c>
      <c r="TN475" s="31" t="s">
        <v>3333</v>
      </c>
      <c r="TO475" s="31" t="s">
        <v>3333</v>
      </c>
      <c r="TP475" s="31" t="s">
        <v>3333</v>
      </c>
      <c r="TQ475" s="31">
        <v>12</v>
      </c>
      <c r="TS475" s="31">
        <v>2</v>
      </c>
      <c r="TT475" s="31">
        <v>2</v>
      </c>
      <c r="TU475" s="31">
        <v>2</v>
      </c>
      <c r="TV475" s="31">
        <v>1</v>
      </c>
      <c r="TW475" s="31">
        <v>2</v>
      </c>
      <c r="TX475" s="31">
        <v>2</v>
      </c>
      <c r="TY475" s="31">
        <v>2</v>
      </c>
      <c r="TZ475" s="31">
        <v>1</v>
      </c>
      <c r="UA475" s="31">
        <v>1</v>
      </c>
    </row>
    <row r="476" spans="1:547" s="31" customFormat="1" ht="13.5" customHeight="1">
      <c r="A476" s="31">
        <f t="shared" si="7"/>
        <v>474</v>
      </c>
      <c r="B476" s="31">
        <v>475</v>
      </c>
      <c r="C476" s="31">
        <v>71</v>
      </c>
      <c r="D476" s="31" t="s">
        <v>3124</v>
      </c>
      <c r="E476" s="31" t="s">
        <v>3334</v>
      </c>
      <c r="H476" s="31">
        <v>42566</v>
      </c>
      <c r="I476" s="31">
        <v>18506</v>
      </c>
      <c r="J476" s="31">
        <v>2</v>
      </c>
      <c r="K476" s="31">
        <v>1</v>
      </c>
      <c r="L476" s="31">
        <v>5</v>
      </c>
      <c r="M476" s="31">
        <v>2</v>
      </c>
      <c r="N476" s="31">
        <v>5</v>
      </c>
      <c r="O476" s="31">
        <v>2</v>
      </c>
      <c r="P476" s="31">
        <v>5</v>
      </c>
      <c r="Q476" s="31">
        <v>2</v>
      </c>
      <c r="R476" s="31">
        <v>42064</v>
      </c>
      <c r="S476" s="31">
        <v>42095</v>
      </c>
      <c r="T476" s="31">
        <v>42339</v>
      </c>
      <c r="W476" s="31">
        <v>2</v>
      </c>
      <c r="X476" s="31">
        <v>1</v>
      </c>
      <c r="Y476" s="31">
        <v>2</v>
      </c>
      <c r="Z476" s="31">
        <v>2</v>
      </c>
      <c r="AA476" s="31">
        <v>2</v>
      </c>
      <c r="AB476" s="31">
        <v>2</v>
      </c>
      <c r="AC476" s="31">
        <v>2</v>
      </c>
      <c r="AD476" s="31">
        <v>2</v>
      </c>
      <c r="AE476" s="31">
        <v>1</v>
      </c>
      <c r="AH476" s="31">
        <v>2</v>
      </c>
      <c r="AI476" s="31">
        <v>6</v>
      </c>
      <c r="AJ476" s="31">
        <v>2</v>
      </c>
      <c r="AK476" s="31">
        <v>4</v>
      </c>
      <c r="AL476" s="31">
        <v>2</v>
      </c>
      <c r="AM476" s="31">
        <v>1</v>
      </c>
      <c r="AN476" s="31">
        <v>2</v>
      </c>
      <c r="AO476" s="31">
        <v>2</v>
      </c>
      <c r="AP476" s="31">
        <v>2</v>
      </c>
      <c r="AQ476" s="31">
        <v>1</v>
      </c>
      <c r="AR476" s="31">
        <v>1</v>
      </c>
      <c r="AS476" s="31">
        <v>2</v>
      </c>
      <c r="AT476" s="31">
        <v>2</v>
      </c>
      <c r="AU476" s="31">
        <v>2</v>
      </c>
      <c r="AV476" s="31">
        <v>2</v>
      </c>
      <c r="AW476" s="31">
        <v>2</v>
      </c>
      <c r="AX476" s="31">
        <v>2</v>
      </c>
      <c r="AY476" s="31">
        <v>2</v>
      </c>
      <c r="AZ476" s="31">
        <v>2</v>
      </c>
      <c r="BA476" s="31">
        <v>2</v>
      </c>
      <c r="BB476" s="31">
        <v>2</v>
      </c>
      <c r="BC476" s="31">
        <v>1</v>
      </c>
      <c r="BD476" s="31">
        <v>1</v>
      </c>
      <c r="BE476" s="31">
        <v>2</v>
      </c>
      <c r="BF476" s="31">
        <v>2</v>
      </c>
      <c r="BG476" s="31">
        <v>2</v>
      </c>
      <c r="BH476" s="31">
        <v>2</v>
      </c>
      <c r="BI476" s="31">
        <v>2</v>
      </c>
      <c r="BJ476" s="31">
        <v>2</v>
      </c>
      <c r="BK476" s="31">
        <v>2</v>
      </c>
      <c r="BL476" s="31">
        <v>2</v>
      </c>
      <c r="BM476" s="31">
        <v>2</v>
      </c>
      <c r="BN476" s="31">
        <v>2</v>
      </c>
      <c r="BO476" s="31">
        <v>2</v>
      </c>
      <c r="BP476" s="31">
        <v>2</v>
      </c>
      <c r="BR476" s="31">
        <v>4</v>
      </c>
      <c r="BT476" s="31">
        <v>2</v>
      </c>
      <c r="BU476" s="31">
        <v>2</v>
      </c>
      <c r="BV476" s="31">
        <v>2</v>
      </c>
      <c r="BW476" s="31">
        <v>2</v>
      </c>
      <c r="BX476" s="31">
        <v>2</v>
      </c>
      <c r="BY476" s="31">
        <v>1</v>
      </c>
      <c r="BZ476" s="31">
        <v>2</v>
      </c>
      <c r="CA476" s="31">
        <v>2</v>
      </c>
      <c r="CD476" s="31">
        <v>1</v>
      </c>
      <c r="CH476" s="31">
        <v>1</v>
      </c>
      <c r="CM476" s="31">
        <v>1</v>
      </c>
      <c r="DA476" s="31">
        <v>1</v>
      </c>
      <c r="DF476" s="31">
        <v>3</v>
      </c>
      <c r="DG476" s="31">
        <v>3</v>
      </c>
      <c r="DH476" s="31">
        <v>3</v>
      </c>
      <c r="DI476" s="31">
        <v>4</v>
      </c>
      <c r="DJ476" s="31">
        <v>4</v>
      </c>
      <c r="DK476" s="31">
        <v>4</v>
      </c>
      <c r="DL476" s="31">
        <v>4</v>
      </c>
      <c r="DM476" s="31">
        <v>4</v>
      </c>
      <c r="DN476" s="31">
        <v>4</v>
      </c>
      <c r="DO476" s="31">
        <v>4</v>
      </c>
      <c r="DP476" s="31">
        <v>4</v>
      </c>
      <c r="DQ476" s="31">
        <v>4</v>
      </c>
      <c r="DR476" s="31">
        <v>45</v>
      </c>
      <c r="DS476" s="31">
        <v>0.18189741035856499</v>
      </c>
      <c r="DT476" s="31">
        <v>124</v>
      </c>
      <c r="DU476" s="31">
        <v>39</v>
      </c>
      <c r="DV476" s="31">
        <v>308</v>
      </c>
      <c r="DW476" s="31" t="s">
        <v>2136</v>
      </c>
      <c r="EB476" s="31">
        <v>0.95</v>
      </c>
      <c r="EC476" s="31">
        <v>0.5</v>
      </c>
      <c r="ED476" s="31">
        <v>1.1000000000000001</v>
      </c>
      <c r="EE476" s="31" t="s">
        <v>2123</v>
      </c>
      <c r="EF476" s="31">
        <v>188</v>
      </c>
      <c r="EG476" s="31">
        <v>120</v>
      </c>
      <c r="EH476" s="31">
        <v>200</v>
      </c>
      <c r="EI476" s="31" t="s">
        <v>2123</v>
      </c>
      <c r="EJ476" s="31">
        <v>46</v>
      </c>
      <c r="EM476" s="31" t="s">
        <v>2123</v>
      </c>
      <c r="EN476" s="31">
        <v>105</v>
      </c>
      <c r="EQ476" s="31" t="s">
        <v>2123</v>
      </c>
      <c r="ER476" s="31">
        <v>183</v>
      </c>
      <c r="ES476" s="31">
        <v>50</v>
      </c>
      <c r="ET476" s="31">
        <v>150</v>
      </c>
      <c r="EU476" s="31" t="s">
        <v>2123</v>
      </c>
      <c r="EV476" s="31">
        <v>2</v>
      </c>
      <c r="EW476" s="31">
        <v>2</v>
      </c>
      <c r="EX476" s="31">
        <v>2</v>
      </c>
      <c r="EZ476" s="31">
        <v>1</v>
      </c>
      <c r="FK476" s="31">
        <v>1</v>
      </c>
      <c r="FL476" s="31">
        <v>2</v>
      </c>
      <c r="FM476" s="31">
        <v>2</v>
      </c>
      <c r="FN476" s="31">
        <v>1</v>
      </c>
      <c r="FO476" s="31">
        <v>2</v>
      </c>
      <c r="FP476" s="31">
        <v>2</v>
      </c>
      <c r="FQ476" s="31">
        <v>2</v>
      </c>
      <c r="FR476" s="31">
        <v>2</v>
      </c>
      <c r="FS476" s="31">
        <v>4</v>
      </c>
      <c r="FT476" s="31">
        <v>2</v>
      </c>
      <c r="FU476" s="31">
        <v>2</v>
      </c>
      <c r="FV476" s="31">
        <v>2</v>
      </c>
      <c r="FW476" s="31">
        <v>1</v>
      </c>
      <c r="FX476" s="31">
        <v>1</v>
      </c>
      <c r="FY476" s="31">
        <v>2</v>
      </c>
      <c r="GA476" s="31">
        <v>2</v>
      </c>
      <c r="GB476" s="31">
        <v>2</v>
      </c>
      <c r="GC476" s="31">
        <v>2</v>
      </c>
      <c r="GD476" s="31">
        <v>1967</v>
      </c>
      <c r="GE476" s="31">
        <v>1</v>
      </c>
      <c r="GF476" s="31">
        <v>1996</v>
      </c>
      <c r="GG476" s="31">
        <v>1</v>
      </c>
      <c r="GH476" s="31">
        <v>2</v>
      </c>
      <c r="GJ476" s="31">
        <v>2</v>
      </c>
      <c r="GL476" s="31">
        <v>1</v>
      </c>
      <c r="GM476" s="31">
        <v>42491</v>
      </c>
      <c r="GO476" s="31">
        <v>2</v>
      </c>
      <c r="GQ476" s="31">
        <v>2</v>
      </c>
      <c r="GS476" s="31">
        <v>2</v>
      </c>
      <c r="GU476" s="31">
        <v>2</v>
      </c>
      <c r="GW476" s="31">
        <v>2</v>
      </c>
      <c r="HM476" s="31">
        <v>2</v>
      </c>
      <c r="HP476" s="31">
        <v>2</v>
      </c>
      <c r="HQ476" s="31">
        <v>2</v>
      </c>
      <c r="HR476" s="31">
        <v>2</v>
      </c>
      <c r="HS476" s="31">
        <v>2</v>
      </c>
      <c r="HT476" s="31">
        <v>2</v>
      </c>
      <c r="HU476" s="31">
        <v>2</v>
      </c>
      <c r="HV476" s="31">
        <v>2</v>
      </c>
      <c r="HZ476" s="31">
        <v>2</v>
      </c>
      <c r="IA476" s="31">
        <v>2</v>
      </c>
      <c r="IB476" s="31">
        <v>2</v>
      </c>
      <c r="IC476" s="31">
        <v>2</v>
      </c>
      <c r="ID476" s="31">
        <v>2</v>
      </c>
      <c r="IE476" s="31">
        <v>2</v>
      </c>
      <c r="IF476" s="31">
        <v>2</v>
      </c>
      <c r="IJ476" s="31">
        <v>2</v>
      </c>
      <c r="IK476" s="31">
        <v>2</v>
      </c>
      <c r="IL476" s="31">
        <v>2</v>
      </c>
      <c r="IM476" s="31">
        <v>2</v>
      </c>
      <c r="IN476" s="31">
        <v>2</v>
      </c>
      <c r="IO476" s="31">
        <v>2</v>
      </c>
      <c r="IP476" s="31">
        <v>2</v>
      </c>
      <c r="IT476" s="31">
        <v>2</v>
      </c>
      <c r="IU476" s="31">
        <v>2</v>
      </c>
      <c r="IV476" s="31">
        <v>2</v>
      </c>
      <c r="IW476" s="31">
        <v>2</v>
      </c>
      <c r="IX476" s="31">
        <v>2</v>
      </c>
      <c r="IY476" s="31">
        <v>2</v>
      </c>
      <c r="IZ476" s="31">
        <v>2</v>
      </c>
      <c r="JD476" s="31">
        <v>2</v>
      </c>
      <c r="JE476" s="31">
        <v>2</v>
      </c>
      <c r="JF476" s="31">
        <v>2</v>
      </c>
      <c r="JG476" s="31">
        <v>2</v>
      </c>
      <c r="JH476" s="31">
        <v>2</v>
      </c>
      <c r="JI476" s="31">
        <v>2</v>
      </c>
      <c r="JJ476" s="31">
        <v>2</v>
      </c>
      <c r="JZ476" s="31">
        <v>2</v>
      </c>
      <c r="KA476" s="31" t="s">
        <v>371</v>
      </c>
      <c r="KB476" s="31">
        <v>65</v>
      </c>
      <c r="KC476" s="31">
        <v>2</v>
      </c>
      <c r="KD476" s="31" t="s">
        <v>1566</v>
      </c>
      <c r="KE476" s="31">
        <v>63</v>
      </c>
      <c r="LA476" s="31" t="s">
        <v>367</v>
      </c>
      <c r="LB476" s="31" t="s">
        <v>367</v>
      </c>
      <c r="LC476" s="31">
        <v>2</v>
      </c>
      <c r="LE476" s="31" t="s">
        <v>375</v>
      </c>
      <c r="LF476" s="31">
        <v>2</v>
      </c>
      <c r="LG476" s="31">
        <v>2</v>
      </c>
      <c r="LI476" s="31">
        <v>2</v>
      </c>
      <c r="LK476" s="31">
        <v>2</v>
      </c>
      <c r="LM476" s="31">
        <v>2</v>
      </c>
      <c r="LO476" s="31">
        <v>2</v>
      </c>
      <c r="LQ476" s="31">
        <v>2</v>
      </c>
      <c r="LS476" s="31">
        <v>2</v>
      </c>
      <c r="LU476" s="31">
        <v>2</v>
      </c>
      <c r="LW476" s="31">
        <v>2</v>
      </c>
      <c r="LY476" s="31">
        <v>2</v>
      </c>
      <c r="MA476" s="31">
        <v>2</v>
      </c>
      <c r="MC476" s="31">
        <v>2</v>
      </c>
      <c r="ME476" s="31">
        <v>2</v>
      </c>
      <c r="MG476" s="31">
        <v>2</v>
      </c>
      <c r="MI476" s="31">
        <v>2</v>
      </c>
      <c r="MK476" s="31">
        <v>2</v>
      </c>
      <c r="MM476" s="31">
        <v>2</v>
      </c>
      <c r="MO476" s="31">
        <v>2</v>
      </c>
      <c r="MQ476" s="31">
        <v>2</v>
      </c>
      <c r="MS476" s="31">
        <v>2</v>
      </c>
      <c r="MU476" s="31">
        <v>2</v>
      </c>
      <c r="MW476" s="31">
        <v>2</v>
      </c>
      <c r="MY476" s="31" t="s">
        <v>355</v>
      </c>
      <c r="NC476" s="31">
        <v>2</v>
      </c>
      <c r="NE476" s="31">
        <v>2</v>
      </c>
      <c r="NG476" s="31">
        <v>2</v>
      </c>
      <c r="NI476" s="31">
        <v>2</v>
      </c>
      <c r="NK476" s="31">
        <v>2</v>
      </c>
      <c r="NM476" s="31">
        <v>2</v>
      </c>
      <c r="NO476" s="31">
        <v>2</v>
      </c>
      <c r="NQ476" s="31">
        <v>2</v>
      </c>
      <c r="NS476" s="31">
        <v>2</v>
      </c>
      <c r="NU476" s="31">
        <v>2</v>
      </c>
      <c r="NW476" s="31">
        <v>2</v>
      </c>
      <c r="NY476" s="31">
        <v>2</v>
      </c>
      <c r="OA476" s="31">
        <v>2</v>
      </c>
      <c r="OC476" s="31">
        <v>2</v>
      </c>
      <c r="OE476" s="31">
        <v>2</v>
      </c>
      <c r="OG476" s="31">
        <v>2</v>
      </c>
      <c r="OI476" s="31">
        <v>2</v>
      </c>
      <c r="OK476" s="31">
        <v>2</v>
      </c>
      <c r="OM476" s="31">
        <v>2</v>
      </c>
      <c r="OO476" s="31">
        <v>2</v>
      </c>
      <c r="OQ476" s="31" t="s">
        <v>355</v>
      </c>
      <c r="OS476" s="31">
        <v>2</v>
      </c>
      <c r="OU476" s="31">
        <v>2</v>
      </c>
      <c r="OW476" s="31">
        <v>2</v>
      </c>
      <c r="OY476" s="31">
        <v>2</v>
      </c>
      <c r="PA476" s="31">
        <v>2</v>
      </c>
      <c r="PC476" s="31">
        <v>2</v>
      </c>
      <c r="PE476" s="31">
        <v>2</v>
      </c>
      <c r="PG476" s="31">
        <v>2</v>
      </c>
      <c r="PI476" s="31">
        <v>2</v>
      </c>
      <c r="PK476" s="31">
        <v>2</v>
      </c>
      <c r="PM476" s="31">
        <v>2</v>
      </c>
      <c r="PO476" s="31">
        <v>2</v>
      </c>
      <c r="PQ476" s="31">
        <v>2</v>
      </c>
      <c r="PS476" s="31">
        <v>2</v>
      </c>
      <c r="PU476" s="31">
        <v>2</v>
      </c>
      <c r="PW476" s="31">
        <v>2</v>
      </c>
      <c r="PY476" s="31">
        <v>2</v>
      </c>
      <c r="QA476" s="31">
        <v>2</v>
      </c>
      <c r="QC476" s="31">
        <v>2</v>
      </c>
      <c r="QE476" s="31">
        <v>2</v>
      </c>
      <c r="QG476" s="31">
        <v>2</v>
      </c>
      <c r="QI476" s="31" t="s">
        <v>355</v>
      </c>
      <c r="QK476" s="31">
        <v>1</v>
      </c>
      <c r="QL476" s="31">
        <v>2</v>
      </c>
      <c r="QM476" s="31">
        <v>2</v>
      </c>
      <c r="QN476" s="31">
        <v>2</v>
      </c>
      <c r="QO476" s="31">
        <v>2</v>
      </c>
      <c r="QP476" s="31">
        <v>2</v>
      </c>
      <c r="QQ476" s="31">
        <v>2</v>
      </c>
      <c r="QR476" s="31">
        <v>2</v>
      </c>
      <c r="QS476" s="31">
        <v>2</v>
      </c>
      <c r="QT476" s="31">
        <v>2</v>
      </c>
      <c r="QU476" s="31">
        <v>2</v>
      </c>
      <c r="QV476" s="31">
        <v>2</v>
      </c>
      <c r="QW476" s="31">
        <v>2</v>
      </c>
      <c r="QX476" s="31">
        <v>2</v>
      </c>
      <c r="QY476" s="31">
        <v>2</v>
      </c>
      <c r="QZ476" s="31">
        <v>2</v>
      </c>
      <c r="RA476" s="31">
        <v>2</v>
      </c>
      <c r="RB476" s="31">
        <v>2</v>
      </c>
      <c r="RC476" s="31">
        <v>2</v>
      </c>
      <c r="RD476" s="31">
        <v>2</v>
      </c>
      <c r="RE476" s="31">
        <v>2</v>
      </c>
      <c r="RF476" s="31">
        <v>2</v>
      </c>
      <c r="RG476" s="31">
        <v>2</v>
      </c>
      <c r="RH476" s="31">
        <v>2</v>
      </c>
      <c r="RI476" s="31">
        <v>2</v>
      </c>
      <c r="RJ476" s="31">
        <v>2</v>
      </c>
      <c r="RK476" s="31">
        <v>2</v>
      </c>
      <c r="RL476" s="31">
        <v>2</v>
      </c>
      <c r="RM476" s="31">
        <v>2</v>
      </c>
      <c r="RN476" s="31">
        <v>2</v>
      </c>
      <c r="RO476" s="31">
        <v>2</v>
      </c>
      <c r="RP476" s="31">
        <v>2</v>
      </c>
      <c r="RQ476" s="31">
        <v>2</v>
      </c>
      <c r="RR476" s="31">
        <v>2</v>
      </c>
      <c r="RS476" s="31">
        <v>2</v>
      </c>
      <c r="RT476" s="31" t="s">
        <v>3335</v>
      </c>
      <c r="RX476" s="31">
        <v>5</v>
      </c>
      <c r="RY476" s="31">
        <v>2</v>
      </c>
      <c r="RZ476" s="31">
        <v>2</v>
      </c>
      <c r="SA476" s="31">
        <v>2</v>
      </c>
      <c r="SB476" s="31">
        <v>2</v>
      </c>
      <c r="SC476" s="31">
        <v>2</v>
      </c>
      <c r="SD476" s="31">
        <v>5</v>
      </c>
      <c r="SE476" s="31">
        <v>2</v>
      </c>
      <c r="SF476" s="31">
        <v>2</v>
      </c>
      <c r="SG476" s="31">
        <v>2</v>
      </c>
      <c r="SH476" s="31">
        <v>2</v>
      </c>
      <c r="SI476" s="31">
        <v>2</v>
      </c>
      <c r="SJ476" s="31">
        <v>2</v>
      </c>
      <c r="SK476" s="31">
        <v>2</v>
      </c>
      <c r="SL476" s="31">
        <v>2</v>
      </c>
      <c r="SM476" s="31" t="s">
        <v>3239</v>
      </c>
      <c r="SO476" s="31">
        <v>2</v>
      </c>
      <c r="SP476" s="31">
        <v>2</v>
      </c>
      <c r="SQ476" s="31">
        <v>2</v>
      </c>
      <c r="SR476" s="31">
        <v>2</v>
      </c>
      <c r="SS476" s="31">
        <v>2</v>
      </c>
      <c r="ST476" s="31">
        <v>2</v>
      </c>
      <c r="SU476" s="31">
        <v>2</v>
      </c>
      <c r="SV476" s="31">
        <v>2</v>
      </c>
      <c r="SW476" s="31" t="s">
        <v>1430</v>
      </c>
      <c r="SX476" s="31">
        <v>4</v>
      </c>
      <c r="SZ476" s="31">
        <v>2</v>
      </c>
      <c r="TA476" s="31">
        <v>2</v>
      </c>
      <c r="TB476" s="31">
        <v>2</v>
      </c>
      <c r="TC476" s="31">
        <v>1</v>
      </c>
      <c r="TD476" s="31">
        <v>2</v>
      </c>
      <c r="TE476" s="31">
        <v>2</v>
      </c>
      <c r="TF476" s="31">
        <v>2</v>
      </c>
      <c r="TG476" s="31">
        <v>2</v>
      </c>
      <c r="TH476" s="31" t="s">
        <v>1430</v>
      </c>
      <c r="TJ476" s="31" t="s">
        <v>3239</v>
      </c>
      <c r="TK476" s="31" t="s">
        <v>1430</v>
      </c>
      <c r="TL476" s="31" t="s">
        <v>3333</v>
      </c>
      <c r="TM476" s="31" t="s">
        <v>3336</v>
      </c>
      <c r="TQ476" s="31">
        <v>8</v>
      </c>
      <c r="TS476" s="31">
        <v>2</v>
      </c>
      <c r="TT476" s="31">
        <v>2</v>
      </c>
      <c r="TU476" s="31">
        <v>2</v>
      </c>
      <c r="TV476" s="31">
        <v>1</v>
      </c>
      <c r="TW476" s="31">
        <v>2</v>
      </c>
      <c r="TX476" s="31">
        <v>2</v>
      </c>
      <c r="TY476" s="31">
        <v>2</v>
      </c>
      <c r="TZ476" s="31">
        <v>1</v>
      </c>
      <c r="UA476" s="31">
        <v>1</v>
      </c>
    </row>
    <row r="477" spans="1:547" s="31" customFormat="1" ht="13.5" customHeight="1">
      <c r="A477" s="31">
        <f t="shared" si="7"/>
        <v>475</v>
      </c>
      <c r="B477" s="31">
        <v>476</v>
      </c>
      <c r="C477" s="31">
        <v>72</v>
      </c>
      <c r="D477" s="31" t="s">
        <v>3124</v>
      </c>
      <c r="E477" s="31" t="s">
        <v>3337</v>
      </c>
      <c r="H477" s="31">
        <v>42570</v>
      </c>
      <c r="I477" s="31">
        <v>16030</v>
      </c>
      <c r="J477" s="31">
        <v>1</v>
      </c>
      <c r="K477" s="31">
        <v>1</v>
      </c>
      <c r="L477" s="31">
        <v>1</v>
      </c>
      <c r="M477" s="31">
        <v>1</v>
      </c>
      <c r="N477" s="31">
        <v>3</v>
      </c>
      <c r="O477" s="31">
        <v>2</v>
      </c>
      <c r="P477" s="31">
        <v>1</v>
      </c>
      <c r="Q477" s="31">
        <v>1</v>
      </c>
      <c r="R477" s="31">
        <v>41153</v>
      </c>
      <c r="S477" s="31">
        <v>41153</v>
      </c>
      <c r="T477" s="31">
        <v>42036</v>
      </c>
      <c r="W477" s="31">
        <v>1</v>
      </c>
      <c r="X477" s="31">
        <v>2</v>
      </c>
      <c r="Y477" s="31">
        <v>2</v>
      </c>
      <c r="Z477" s="31">
        <v>2</v>
      </c>
      <c r="AA477" s="31">
        <v>2</v>
      </c>
      <c r="AB477" s="31">
        <v>2</v>
      </c>
      <c r="AC477" s="31">
        <v>2</v>
      </c>
      <c r="AD477" s="31">
        <v>2</v>
      </c>
      <c r="AE477" s="31">
        <v>2</v>
      </c>
      <c r="AF477" s="31">
        <v>2</v>
      </c>
      <c r="AG477" s="31">
        <v>1</v>
      </c>
      <c r="AH477" s="31">
        <v>2</v>
      </c>
      <c r="AI477" s="31">
        <v>6</v>
      </c>
      <c r="AJ477" s="31">
        <v>2</v>
      </c>
      <c r="AK477" s="31">
        <v>4</v>
      </c>
      <c r="AL477" s="31">
        <v>2</v>
      </c>
      <c r="AM477" s="31">
        <v>1</v>
      </c>
      <c r="AN477" s="31">
        <v>2</v>
      </c>
      <c r="AO477" s="31">
        <v>2</v>
      </c>
      <c r="AP477" s="31">
        <v>1</v>
      </c>
      <c r="AQ477" s="31">
        <v>2</v>
      </c>
      <c r="AR477" s="31">
        <v>1</v>
      </c>
      <c r="AS477" s="31">
        <v>2</v>
      </c>
      <c r="AT477" s="31">
        <v>2</v>
      </c>
      <c r="AU477" s="31">
        <v>2</v>
      </c>
      <c r="AV477" s="31">
        <v>1</v>
      </c>
      <c r="AW477" s="31">
        <v>1</v>
      </c>
      <c r="AX477" s="31">
        <v>2</v>
      </c>
      <c r="AY477" s="31">
        <v>2</v>
      </c>
      <c r="AZ477" s="31">
        <v>1</v>
      </c>
      <c r="BA477" s="31">
        <v>2</v>
      </c>
      <c r="BB477" s="31">
        <v>2</v>
      </c>
      <c r="BC477" s="31">
        <v>1</v>
      </c>
      <c r="BD477" s="31">
        <v>1</v>
      </c>
      <c r="BE477" s="31">
        <v>1</v>
      </c>
      <c r="BF477" s="31">
        <v>2</v>
      </c>
      <c r="BG477" s="31">
        <v>1</v>
      </c>
      <c r="BH477" s="31">
        <v>2</v>
      </c>
      <c r="BI477" s="31">
        <v>2</v>
      </c>
      <c r="BJ477" s="31">
        <v>2</v>
      </c>
      <c r="BK477" s="31">
        <v>2</v>
      </c>
      <c r="BL477" s="31">
        <v>2</v>
      </c>
      <c r="BM477" s="31">
        <v>2</v>
      </c>
      <c r="BN477" s="31">
        <v>2</v>
      </c>
      <c r="BO477" s="31">
        <v>2</v>
      </c>
      <c r="BP477" s="31">
        <v>2</v>
      </c>
      <c r="BQ477" s="31">
        <v>1</v>
      </c>
      <c r="BT477" s="31">
        <v>2</v>
      </c>
      <c r="BU477" s="31">
        <v>2</v>
      </c>
      <c r="BV477" s="31">
        <v>2</v>
      </c>
      <c r="BW477" s="31">
        <v>2</v>
      </c>
      <c r="BX477" s="31">
        <v>2</v>
      </c>
      <c r="BY477" s="31">
        <v>1</v>
      </c>
      <c r="BZ477" s="31">
        <v>2</v>
      </c>
      <c r="CA477" s="31">
        <v>2</v>
      </c>
      <c r="CD477" s="31">
        <v>1</v>
      </c>
      <c r="CH477" s="31">
        <v>1</v>
      </c>
      <c r="CM477" s="31">
        <v>5</v>
      </c>
      <c r="CN477" s="31">
        <v>17</v>
      </c>
      <c r="CO477" s="31">
        <v>23</v>
      </c>
      <c r="CP477" s="31">
        <v>1</v>
      </c>
      <c r="DA477" s="31">
        <v>2</v>
      </c>
      <c r="DB477" s="31">
        <v>4</v>
      </c>
      <c r="DC477" s="31">
        <v>8</v>
      </c>
      <c r="DD477" s="31">
        <v>1</v>
      </c>
      <c r="DE477" s="31">
        <v>33</v>
      </c>
      <c r="DF477" s="31">
        <v>4</v>
      </c>
      <c r="DG477" s="31">
        <v>4</v>
      </c>
      <c r="DH477" s="31">
        <v>4</v>
      </c>
      <c r="DI477" s="31">
        <v>2</v>
      </c>
      <c r="DJ477" s="31">
        <v>1</v>
      </c>
      <c r="DK477" s="31">
        <v>3</v>
      </c>
      <c r="DL477" s="31">
        <v>3</v>
      </c>
      <c r="DM477" s="31">
        <v>2</v>
      </c>
      <c r="DN477" s="31">
        <v>2</v>
      </c>
      <c r="DO477" s="31">
        <v>4</v>
      </c>
      <c r="DP477" s="31">
        <v>4</v>
      </c>
      <c r="DQ477" s="31">
        <v>4</v>
      </c>
      <c r="DR477" s="31">
        <v>37</v>
      </c>
      <c r="DS477" s="31">
        <v>0.23628263937896901</v>
      </c>
      <c r="DT477" s="31">
        <v>639</v>
      </c>
      <c r="DU477" s="31">
        <v>26</v>
      </c>
      <c r="DV477" s="31">
        <v>192</v>
      </c>
      <c r="DW477" s="31" t="s">
        <v>2136</v>
      </c>
      <c r="DX477" s="31">
        <v>4.04</v>
      </c>
      <c r="DY477" s="31">
        <v>4.0199999999999898</v>
      </c>
      <c r="DZ477" s="31">
        <v>4.76</v>
      </c>
      <c r="EA477" s="31" t="s">
        <v>2123</v>
      </c>
      <c r="EB477" s="31">
        <v>0.64</v>
      </c>
      <c r="EC477" s="31">
        <v>0.5</v>
      </c>
      <c r="ED477" s="31">
        <v>1.1000000000000001</v>
      </c>
      <c r="EE477" s="31" t="s">
        <v>2123</v>
      </c>
      <c r="EF477" s="31">
        <v>302</v>
      </c>
      <c r="EG477" s="31">
        <v>120</v>
      </c>
      <c r="EH477" s="31">
        <v>200</v>
      </c>
      <c r="EI477" s="31" t="s">
        <v>2123</v>
      </c>
      <c r="EJ477" s="31">
        <v>64</v>
      </c>
      <c r="EM477" s="31" t="s">
        <v>2123</v>
      </c>
      <c r="EN477" s="31">
        <v>206</v>
      </c>
      <c r="EQ477" s="31" t="s">
        <v>2123</v>
      </c>
      <c r="ER477" s="31">
        <v>159</v>
      </c>
      <c r="ES477" s="31">
        <v>50</v>
      </c>
      <c r="ET477" s="31">
        <v>150</v>
      </c>
      <c r="EU477" s="31" t="s">
        <v>2123</v>
      </c>
      <c r="EV477" s="31">
        <v>2</v>
      </c>
      <c r="EW477" s="31">
        <v>2</v>
      </c>
      <c r="EX477" s="31">
        <v>2</v>
      </c>
      <c r="EY477" s="31">
        <v>1</v>
      </c>
      <c r="FK477" s="31">
        <v>2</v>
      </c>
      <c r="FL477" s="31">
        <v>2</v>
      </c>
      <c r="FM477" s="31">
        <v>1</v>
      </c>
      <c r="FN477" s="31">
        <v>1</v>
      </c>
      <c r="FO477" s="31">
        <v>2</v>
      </c>
      <c r="FP477" s="31">
        <v>2</v>
      </c>
      <c r="FQ477" s="31">
        <v>2</v>
      </c>
      <c r="FR477" s="31">
        <v>2</v>
      </c>
      <c r="FS477" s="31">
        <v>4</v>
      </c>
      <c r="FT477" s="31">
        <v>2</v>
      </c>
      <c r="FU477" s="31">
        <v>2</v>
      </c>
      <c r="FV477" s="31">
        <v>2</v>
      </c>
      <c r="FW477" s="31">
        <v>1</v>
      </c>
      <c r="FX477" s="31">
        <v>1</v>
      </c>
      <c r="FY477" s="31">
        <v>2</v>
      </c>
      <c r="GA477" s="31">
        <v>2</v>
      </c>
      <c r="GB477" s="31">
        <v>2</v>
      </c>
      <c r="GC477" s="31">
        <v>2</v>
      </c>
      <c r="GE477" s="31">
        <v>2</v>
      </c>
      <c r="GH477" s="31">
        <v>2</v>
      </c>
      <c r="GJ477" s="31">
        <v>2</v>
      </c>
      <c r="GL477" s="31">
        <v>1</v>
      </c>
      <c r="GM477" s="31">
        <v>42036</v>
      </c>
      <c r="GO477" s="31">
        <v>2</v>
      </c>
      <c r="GQ477" s="31">
        <v>2</v>
      </c>
      <c r="GS477" s="31">
        <v>2</v>
      </c>
      <c r="GU477" s="31">
        <v>2</v>
      </c>
      <c r="GW477" s="31">
        <v>2</v>
      </c>
      <c r="HM477" s="31">
        <v>2</v>
      </c>
      <c r="HP477" s="31">
        <v>2</v>
      </c>
      <c r="HQ477" s="31">
        <v>2</v>
      </c>
      <c r="HR477" s="31">
        <v>2</v>
      </c>
      <c r="HS477" s="31">
        <v>2</v>
      </c>
      <c r="HT477" s="31">
        <v>2</v>
      </c>
      <c r="HU477" s="31">
        <v>2</v>
      </c>
      <c r="HV477" s="31">
        <v>2</v>
      </c>
      <c r="HZ477" s="31">
        <v>2</v>
      </c>
      <c r="IA477" s="31">
        <v>2</v>
      </c>
      <c r="IB477" s="31">
        <v>2</v>
      </c>
      <c r="IC477" s="31">
        <v>2</v>
      </c>
      <c r="ID477" s="31">
        <v>2</v>
      </c>
      <c r="IE477" s="31">
        <v>2</v>
      </c>
      <c r="IF477" s="31">
        <v>2</v>
      </c>
      <c r="IJ477" s="31">
        <v>2</v>
      </c>
      <c r="IK477" s="31">
        <v>2</v>
      </c>
      <c r="IL477" s="31">
        <v>2</v>
      </c>
      <c r="IM477" s="31">
        <v>2</v>
      </c>
      <c r="IN477" s="31">
        <v>2</v>
      </c>
      <c r="IO477" s="31">
        <v>2</v>
      </c>
      <c r="IP477" s="31">
        <v>2</v>
      </c>
      <c r="IT477" s="31">
        <v>2</v>
      </c>
      <c r="IU477" s="31">
        <v>2</v>
      </c>
      <c r="IV477" s="31">
        <v>2</v>
      </c>
      <c r="IW477" s="31">
        <v>2</v>
      </c>
      <c r="IX477" s="31">
        <v>2</v>
      </c>
      <c r="IY477" s="31">
        <v>2</v>
      </c>
      <c r="IZ477" s="31">
        <v>2</v>
      </c>
      <c r="JD477" s="31">
        <v>2</v>
      </c>
      <c r="JE477" s="31">
        <v>2</v>
      </c>
      <c r="JF477" s="31">
        <v>2</v>
      </c>
      <c r="JG477" s="31">
        <v>2</v>
      </c>
      <c r="JH477" s="31">
        <v>2</v>
      </c>
      <c r="JI477" s="31">
        <v>2</v>
      </c>
      <c r="JJ477" s="31">
        <v>2</v>
      </c>
      <c r="JZ477" s="31">
        <v>2</v>
      </c>
      <c r="KA477" s="31" t="s">
        <v>1652</v>
      </c>
      <c r="KB477" s="31">
        <v>98</v>
      </c>
      <c r="KC477" s="31">
        <v>2</v>
      </c>
      <c r="KE477" s="31">
        <v>94</v>
      </c>
      <c r="LA477" s="31" t="s">
        <v>1622</v>
      </c>
      <c r="LB477" s="31" t="s">
        <v>1660</v>
      </c>
      <c r="LC477" s="31">
        <v>2</v>
      </c>
      <c r="LE477" s="31" t="s">
        <v>365</v>
      </c>
      <c r="LF477" s="31">
        <v>2</v>
      </c>
      <c r="LG477" s="31">
        <v>2</v>
      </c>
      <c r="LI477" s="31">
        <v>2</v>
      </c>
      <c r="LK477" s="31">
        <v>2</v>
      </c>
      <c r="LM477" s="31">
        <v>2</v>
      </c>
      <c r="LO477" s="31">
        <v>2</v>
      </c>
      <c r="LQ477" s="31">
        <v>2</v>
      </c>
      <c r="LS477" s="31">
        <v>2</v>
      </c>
      <c r="LU477" s="31">
        <v>2</v>
      </c>
      <c r="LW477" s="31">
        <v>2</v>
      </c>
      <c r="LY477" s="31">
        <v>2</v>
      </c>
      <c r="MA477" s="31">
        <v>2</v>
      </c>
      <c r="MC477" s="31">
        <v>2</v>
      </c>
      <c r="ME477" s="31">
        <v>2</v>
      </c>
      <c r="MG477" s="31">
        <v>2</v>
      </c>
      <c r="MI477" s="31">
        <v>2</v>
      </c>
      <c r="MK477" s="31">
        <v>2</v>
      </c>
      <c r="MM477" s="31">
        <v>2</v>
      </c>
      <c r="MO477" s="31">
        <v>2</v>
      </c>
      <c r="MQ477" s="31">
        <v>2</v>
      </c>
      <c r="MS477" s="31">
        <v>2</v>
      </c>
      <c r="MU477" s="31">
        <v>2</v>
      </c>
      <c r="MW477" s="31">
        <v>2</v>
      </c>
      <c r="MY477" s="31" t="s">
        <v>355</v>
      </c>
      <c r="NC477" s="31">
        <v>2</v>
      </c>
      <c r="NE477" s="31">
        <v>2</v>
      </c>
      <c r="NG477" s="31">
        <v>2</v>
      </c>
      <c r="NI477" s="31">
        <v>2</v>
      </c>
      <c r="NK477" s="31">
        <v>2</v>
      </c>
      <c r="NM477" s="31">
        <v>2</v>
      </c>
      <c r="NO477" s="31">
        <v>2</v>
      </c>
      <c r="NQ477" s="31">
        <v>2</v>
      </c>
      <c r="NS477" s="31">
        <v>2</v>
      </c>
      <c r="NU477" s="31">
        <v>2</v>
      </c>
      <c r="NW477" s="31">
        <v>2</v>
      </c>
      <c r="NY477" s="31">
        <v>2</v>
      </c>
      <c r="OA477" s="31">
        <v>2</v>
      </c>
      <c r="OC477" s="31">
        <v>2</v>
      </c>
      <c r="OE477" s="31">
        <v>2</v>
      </c>
      <c r="OG477" s="31">
        <v>2</v>
      </c>
      <c r="OI477" s="31">
        <v>2</v>
      </c>
      <c r="OK477" s="31">
        <v>2</v>
      </c>
      <c r="OM477" s="31">
        <v>2</v>
      </c>
      <c r="OO477" s="31">
        <v>2</v>
      </c>
      <c r="OQ477" s="31" t="s">
        <v>355</v>
      </c>
      <c r="OS477" s="31">
        <v>2</v>
      </c>
      <c r="OU477" s="31">
        <v>2</v>
      </c>
      <c r="OW477" s="31">
        <v>2</v>
      </c>
      <c r="OY477" s="31">
        <v>2</v>
      </c>
      <c r="PA477" s="31">
        <v>2</v>
      </c>
      <c r="PC477" s="31">
        <v>2</v>
      </c>
      <c r="PE477" s="31">
        <v>2</v>
      </c>
      <c r="PG477" s="31">
        <v>2</v>
      </c>
      <c r="PI477" s="31">
        <v>2</v>
      </c>
      <c r="PK477" s="31">
        <v>2</v>
      </c>
      <c r="PM477" s="31">
        <v>2</v>
      </c>
      <c r="PO477" s="31">
        <v>2</v>
      </c>
      <c r="PQ477" s="31">
        <v>2</v>
      </c>
      <c r="PS477" s="31">
        <v>2</v>
      </c>
      <c r="PU477" s="31">
        <v>2</v>
      </c>
      <c r="PW477" s="31">
        <v>2</v>
      </c>
      <c r="PY477" s="31">
        <v>1</v>
      </c>
      <c r="QA477" s="31">
        <v>1</v>
      </c>
      <c r="QC477" s="31">
        <v>2</v>
      </c>
      <c r="QE477" s="31">
        <v>2</v>
      </c>
      <c r="QG477" s="31">
        <v>2</v>
      </c>
      <c r="QI477" s="31" t="s">
        <v>355</v>
      </c>
      <c r="QK477" s="31">
        <v>1</v>
      </c>
      <c r="QL477" s="31">
        <v>2</v>
      </c>
      <c r="QM477" s="31">
        <v>2</v>
      </c>
      <c r="QN477" s="31">
        <v>2</v>
      </c>
      <c r="QO477" s="31">
        <v>2</v>
      </c>
      <c r="QP477" s="31">
        <v>2</v>
      </c>
      <c r="QQ477" s="31">
        <v>2</v>
      </c>
      <c r="QR477" s="31">
        <v>2</v>
      </c>
      <c r="QS477" s="31">
        <v>2</v>
      </c>
      <c r="QT477" s="31">
        <v>2</v>
      </c>
      <c r="QU477" s="31">
        <v>2</v>
      </c>
      <c r="QV477" s="31">
        <v>2</v>
      </c>
      <c r="QW477" s="31">
        <v>2</v>
      </c>
      <c r="QX477" s="31">
        <v>2</v>
      </c>
      <c r="QY477" s="31">
        <v>2</v>
      </c>
      <c r="QZ477" s="31">
        <v>1</v>
      </c>
      <c r="RA477" s="31">
        <v>2</v>
      </c>
      <c r="RB477" s="31">
        <v>2</v>
      </c>
      <c r="RC477" s="31">
        <v>1</v>
      </c>
      <c r="RD477" s="31">
        <v>2</v>
      </c>
      <c r="RE477" s="31">
        <v>1</v>
      </c>
      <c r="RF477" s="31">
        <v>2</v>
      </c>
      <c r="RG477" s="31">
        <v>2</v>
      </c>
      <c r="RH477" s="31">
        <v>2</v>
      </c>
      <c r="RI477" s="31">
        <v>2</v>
      </c>
      <c r="RJ477" s="31">
        <v>2</v>
      </c>
      <c r="RK477" s="31">
        <v>2</v>
      </c>
      <c r="RL477" s="31">
        <v>2</v>
      </c>
      <c r="RM477" s="31">
        <v>2</v>
      </c>
      <c r="RN477" s="31">
        <v>2</v>
      </c>
      <c r="RO477" s="31">
        <v>2</v>
      </c>
      <c r="RP477" s="31">
        <v>2</v>
      </c>
      <c r="RQ477" s="31">
        <v>2</v>
      </c>
      <c r="RR477" s="31">
        <v>2</v>
      </c>
      <c r="RS477" s="31">
        <v>2</v>
      </c>
      <c r="RT477" s="31" t="s">
        <v>3338</v>
      </c>
      <c r="RX477" s="31">
        <v>5</v>
      </c>
      <c r="RY477" s="31">
        <v>1</v>
      </c>
      <c r="RZ477" s="31">
        <v>2</v>
      </c>
      <c r="SA477" s="31">
        <v>2</v>
      </c>
      <c r="SB477" s="31">
        <v>2</v>
      </c>
      <c r="SC477" s="31">
        <v>2</v>
      </c>
      <c r="SD477" s="31">
        <v>5</v>
      </c>
      <c r="SE477" s="31">
        <v>1</v>
      </c>
      <c r="SF477" s="31">
        <v>2</v>
      </c>
      <c r="SG477" s="31">
        <v>2</v>
      </c>
      <c r="SH477" s="31">
        <v>2</v>
      </c>
      <c r="SI477" s="31">
        <v>2</v>
      </c>
      <c r="SJ477" s="31">
        <v>2</v>
      </c>
      <c r="SK477" s="31">
        <v>2</v>
      </c>
      <c r="SL477" s="31">
        <v>2</v>
      </c>
      <c r="SM477" s="31" t="s">
        <v>1550</v>
      </c>
      <c r="SO477" s="31">
        <v>2</v>
      </c>
      <c r="SP477" s="31">
        <v>2</v>
      </c>
      <c r="SQ477" s="31">
        <v>2</v>
      </c>
      <c r="SR477" s="31">
        <v>2</v>
      </c>
      <c r="SS477" s="31">
        <v>2</v>
      </c>
      <c r="ST477" s="31">
        <v>2</v>
      </c>
      <c r="SU477" s="31">
        <v>2</v>
      </c>
      <c r="SV477" s="31">
        <v>2</v>
      </c>
      <c r="SW477" s="31" t="s">
        <v>1430</v>
      </c>
      <c r="SX477" s="31">
        <v>2</v>
      </c>
      <c r="SZ477" s="31">
        <v>2</v>
      </c>
      <c r="TA477" s="31">
        <v>2</v>
      </c>
      <c r="TB477" s="31">
        <v>2</v>
      </c>
      <c r="TC477" s="31">
        <v>2</v>
      </c>
      <c r="TD477" s="31">
        <v>2</v>
      </c>
      <c r="TE477" s="31">
        <v>2</v>
      </c>
      <c r="TF477" s="31">
        <v>2</v>
      </c>
      <c r="TG477" s="31">
        <v>1</v>
      </c>
      <c r="TH477" s="31" t="s">
        <v>1430</v>
      </c>
      <c r="TJ477" s="31" t="s">
        <v>1550</v>
      </c>
      <c r="TK477" s="31" t="s">
        <v>3333</v>
      </c>
      <c r="TL477" s="31" t="s">
        <v>3339</v>
      </c>
      <c r="TM477" s="31" t="s">
        <v>3340</v>
      </c>
      <c r="TN477" s="31" t="s">
        <v>3333</v>
      </c>
      <c r="TO477" s="31" t="s">
        <v>3339</v>
      </c>
      <c r="TP477" s="31" t="s">
        <v>3336</v>
      </c>
      <c r="TQ477" s="31">
        <v>29</v>
      </c>
      <c r="TS477" s="31">
        <v>2</v>
      </c>
      <c r="TT477" s="31">
        <v>2</v>
      </c>
      <c r="TU477" s="31">
        <v>2</v>
      </c>
      <c r="TV477" s="31">
        <v>1</v>
      </c>
      <c r="TW477" s="31">
        <v>1</v>
      </c>
      <c r="TX477" s="31">
        <v>2</v>
      </c>
      <c r="TY477" s="31">
        <v>2</v>
      </c>
      <c r="TZ477" s="31">
        <v>1</v>
      </c>
      <c r="UA477" s="31">
        <v>1</v>
      </c>
    </row>
    <row r="478" spans="1:547" s="31" customFormat="1" ht="13.5" customHeight="1">
      <c r="A478" s="31">
        <f t="shared" si="7"/>
        <v>476</v>
      </c>
      <c r="B478" s="31">
        <v>477</v>
      </c>
      <c r="C478" s="31">
        <v>73</v>
      </c>
      <c r="D478" s="31" t="s">
        <v>3124</v>
      </c>
      <c r="E478" s="31" t="s">
        <v>3341</v>
      </c>
      <c r="H478" s="31">
        <v>42579</v>
      </c>
      <c r="I478" s="31">
        <v>20619</v>
      </c>
      <c r="J478" s="31">
        <v>1</v>
      </c>
      <c r="K478" s="31">
        <v>1</v>
      </c>
      <c r="L478" s="31">
        <v>1</v>
      </c>
      <c r="M478" s="31">
        <v>1</v>
      </c>
      <c r="N478" s="31">
        <v>5</v>
      </c>
      <c r="O478" s="31">
        <v>1</v>
      </c>
      <c r="P478" s="31">
        <v>4</v>
      </c>
      <c r="Q478" s="31">
        <v>2</v>
      </c>
      <c r="R478" s="31">
        <v>39692</v>
      </c>
      <c r="S478" s="31">
        <v>39845</v>
      </c>
      <c r="T478" s="31">
        <v>42580</v>
      </c>
      <c r="W478" s="31">
        <v>1</v>
      </c>
      <c r="X478" s="31">
        <v>2</v>
      </c>
      <c r="Y478" s="31">
        <v>2</v>
      </c>
      <c r="Z478" s="31">
        <v>2</v>
      </c>
      <c r="AA478" s="31">
        <v>2</v>
      </c>
      <c r="AB478" s="31">
        <v>2</v>
      </c>
      <c r="AC478" s="31">
        <v>2</v>
      </c>
      <c r="AD478" s="31">
        <v>2</v>
      </c>
      <c r="AE478" s="31">
        <v>3</v>
      </c>
      <c r="AF478" s="31">
        <v>3</v>
      </c>
      <c r="AG478" s="31">
        <v>2</v>
      </c>
      <c r="AH478" s="31">
        <v>2</v>
      </c>
      <c r="AI478" s="31">
        <v>6</v>
      </c>
      <c r="AJ478" s="31">
        <v>2</v>
      </c>
      <c r="AK478" s="31">
        <v>4</v>
      </c>
      <c r="AL478" s="31">
        <v>2</v>
      </c>
      <c r="AM478" s="31">
        <v>2</v>
      </c>
      <c r="AN478" s="31">
        <v>2</v>
      </c>
      <c r="AO478" s="31">
        <v>2</v>
      </c>
      <c r="AP478" s="31">
        <v>2</v>
      </c>
      <c r="AQ478" s="31">
        <v>2</v>
      </c>
      <c r="AR478" s="31">
        <v>2</v>
      </c>
      <c r="AS478" s="31">
        <v>2</v>
      </c>
      <c r="AT478" s="31">
        <v>2</v>
      </c>
      <c r="AU478" s="31">
        <v>2</v>
      </c>
      <c r="AV478" s="31">
        <v>1</v>
      </c>
      <c r="AW478" s="31">
        <v>2</v>
      </c>
      <c r="AX478" s="31">
        <v>2</v>
      </c>
      <c r="AY478" s="31">
        <v>2</v>
      </c>
      <c r="AZ478" s="31">
        <v>1</v>
      </c>
      <c r="BA478" s="31">
        <v>2</v>
      </c>
      <c r="BB478" s="31">
        <v>1</v>
      </c>
      <c r="BC478" s="31">
        <v>1</v>
      </c>
      <c r="BD478" s="31">
        <v>2</v>
      </c>
      <c r="BE478" s="31">
        <v>2</v>
      </c>
      <c r="BF478" s="31">
        <v>2</v>
      </c>
      <c r="BG478" s="31">
        <v>1</v>
      </c>
      <c r="BH478" s="31">
        <v>2</v>
      </c>
      <c r="BI478" s="31">
        <v>1</v>
      </c>
      <c r="BJ478" s="31">
        <v>2</v>
      </c>
      <c r="BK478" s="31">
        <v>2</v>
      </c>
      <c r="BL478" s="31">
        <v>2</v>
      </c>
      <c r="BM478" s="31">
        <v>2</v>
      </c>
      <c r="BN478" s="31">
        <v>2</v>
      </c>
      <c r="BO478" s="31">
        <v>2</v>
      </c>
      <c r="BP478" s="31">
        <v>2</v>
      </c>
      <c r="BR478" s="31">
        <v>1</v>
      </c>
      <c r="BT478" s="31">
        <v>2</v>
      </c>
      <c r="BU478" s="31">
        <v>2</v>
      </c>
      <c r="BV478" s="31">
        <v>2</v>
      </c>
      <c r="BW478" s="31">
        <v>2</v>
      </c>
      <c r="BX478" s="31">
        <v>2</v>
      </c>
      <c r="BY478" s="31">
        <v>1</v>
      </c>
      <c r="BZ478" s="31">
        <v>2</v>
      </c>
      <c r="CA478" s="31">
        <v>2</v>
      </c>
      <c r="CD478" s="31">
        <v>1</v>
      </c>
      <c r="CH478" s="31">
        <v>1</v>
      </c>
      <c r="CI478" s="31">
        <v>5</v>
      </c>
      <c r="CJ478" s="31">
        <v>10</v>
      </c>
      <c r="CK478" s="31">
        <v>5</v>
      </c>
      <c r="CM478" s="31">
        <v>20</v>
      </c>
      <c r="CN478" s="31">
        <v>25</v>
      </c>
      <c r="CO478" s="31">
        <v>6</v>
      </c>
      <c r="CP478" s="31">
        <v>11</v>
      </c>
      <c r="DA478" s="31">
        <v>4</v>
      </c>
      <c r="DB478" s="31">
        <v>2</v>
      </c>
      <c r="DC478" s="31">
        <v>66</v>
      </c>
      <c r="DF478" s="31">
        <v>4</v>
      </c>
      <c r="DG478" s="31">
        <v>4</v>
      </c>
      <c r="DH478" s="31">
        <v>4</v>
      </c>
      <c r="DI478" s="31">
        <v>3</v>
      </c>
      <c r="DJ478" s="31">
        <v>3</v>
      </c>
      <c r="DK478" s="31">
        <v>2</v>
      </c>
      <c r="DL478" s="31">
        <v>2</v>
      </c>
      <c r="DM478" s="31">
        <v>2</v>
      </c>
      <c r="DN478" s="31">
        <v>2</v>
      </c>
      <c r="DO478" s="31">
        <v>4</v>
      </c>
      <c r="DP478" s="31">
        <v>3</v>
      </c>
      <c r="DQ478" s="31">
        <v>4</v>
      </c>
      <c r="DR478" s="31">
        <v>37</v>
      </c>
      <c r="DS478" s="31">
        <v>0.11597246276411401</v>
      </c>
      <c r="DT478" s="31">
        <v>323</v>
      </c>
      <c r="DU478" s="31">
        <v>26</v>
      </c>
      <c r="DV478" s="31">
        <v>192</v>
      </c>
      <c r="DW478" s="31" t="s">
        <v>2136</v>
      </c>
      <c r="DX478" s="31">
        <v>3.91</v>
      </c>
      <c r="DY478" s="31">
        <v>4.0199999999999898</v>
      </c>
      <c r="DZ478" s="31">
        <v>4.76</v>
      </c>
      <c r="EA478" s="31" t="s">
        <v>2123</v>
      </c>
      <c r="EB478" s="31">
        <v>0.26</v>
      </c>
      <c r="EC478" s="31">
        <v>0.5</v>
      </c>
      <c r="ED478" s="31">
        <v>1.1000000000000001</v>
      </c>
      <c r="EE478" s="31" t="s">
        <v>2123</v>
      </c>
      <c r="EF478" s="31">
        <v>223</v>
      </c>
      <c r="EG478" s="31">
        <v>120</v>
      </c>
      <c r="EH478" s="31">
        <v>200</v>
      </c>
      <c r="EI478" s="31" t="s">
        <v>2123</v>
      </c>
      <c r="EJ478" s="31">
        <v>69</v>
      </c>
      <c r="EM478" s="31" t="s">
        <v>2123</v>
      </c>
      <c r="EN478" s="31">
        <v>126</v>
      </c>
      <c r="EQ478" s="31" t="s">
        <v>2123</v>
      </c>
      <c r="ER478" s="31">
        <v>138</v>
      </c>
      <c r="ES478" s="31">
        <v>50</v>
      </c>
      <c r="ET478" s="31">
        <v>150</v>
      </c>
      <c r="EU478" s="31" t="s">
        <v>2123</v>
      </c>
      <c r="EW478" s="31">
        <v>2</v>
      </c>
      <c r="EX478" s="31">
        <v>2</v>
      </c>
      <c r="EZ478" s="31">
        <v>1</v>
      </c>
      <c r="FK478" s="31">
        <v>1</v>
      </c>
      <c r="FL478" s="31">
        <v>2</v>
      </c>
      <c r="FM478" s="31">
        <v>1</v>
      </c>
      <c r="FN478" s="31">
        <v>2</v>
      </c>
      <c r="FO478" s="31">
        <v>2</v>
      </c>
      <c r="FP478" s="31">
        <v>1</v>
      </c>
      <c r="FQ478" s="31">
        <v>2</v>
      </c>
      <c r="FR478" s="31">
        <v>2</v>
      </c>
      <c r="FS478" s="31">
        <v>4</v>
      </c>
      <c r="FT478" s="31">
        <v>2</v>
      </c>
      <c r="FU478" s="31">
        <v>2</v>
      </c>
      <c r="FV478" s="31">
        <v>2</v>
      </c>
      <c r="FW478" s="31">
        <v>3</v>
      </c>
      <c r="FX478" s="31">
        <v>1</v>
      </c>
      <c r="FY478" s="31">
        <v>2</v>
      </c>
      <c r="GA478" s="31">
        <v>2</v>
      </c>
      <c r="GB478" s="31">
        <v>2</v>
      </c>
      <c r="GC478" s="31">
        <v>2</v>
      </c>
      <c r="GD478" s="31">
        <v>1977</v>
      </c>
      <c r="GE478" s="31">
        <v>1</v>
      </c>
      <c r="GF478" s="31">
        <v>1988</v>
      </c>
      <c r="GG478" s="31">
        <v>0.1</v>
      </c>
      <c r="GH478" s="31">
        <v>2</v>
      </c>
      <c r="GJ478" s="31">
        <v>1</v>
      </c>
      <c r="GK478" s="31" t="s">
        <v>3342</v>
      </c>
      <c r="GL478" s="31">
        <v>2</v>
      </c>
      <c r="GO478" s="31">
        <v>2</v>
      </c>
      <c r="GQ478" s="31">
        <v>2</v>
      </c>
      <c r="GS478" s="31">
        <v>2</v>
      </c>
      <c r="GU478" s="31">
        <v>2</v>
      </c>
      <c r="GW478" s="31">
        <v>2</v>
      </c>
      <c r="HM478" s="31">
        <v>2</v>
      </c>
      <c r="HP478" s="31">
        <v>2</v>
      </c>
      <c r="HQ478" s="31">
        <v>2</v>
      </c>
      <c r="HR478" s="31">
        <v>2</v>
      </c>
      <c r="HS478" s="31">
        <v>2</v>
      </c>
      <c r="HT478" s="31">
        <v>2</v>
      </c>
      <c r="HU478" s="31">
        <v>2</v>
      </c>
      <c r="HV478" s="31">
        <v>2</v>
      </c>
      <c r="HZ478" s="31">
        <v>2</v>
      </c>
      <c r="IA478" s="31">
        <v>2</v>
      </c>
      <c r="IB478" s="31">
        <v>2</v>
      </c>
      <c r="IC478" s="31">
        <v>2</v>
      </c>
      <c r="ID478" s="31">
        <v>2</v>
      </c>
      <c r="IE478" s="31">
        <v>2</v>
      </c>
      <c r="IF478" s="31">
        <v>2</v>
      </c>
      <c r="IJ478" s="31">
        <v>2</v>
      </c>
      <c r="IK478" s="31">
        <v>2</v>
      </c>
      <c r="IL478" s="31">
        <v>2</v>
      </c>
      <c r="IM478" s="31">
        <v>2</v>
      </c>
      <c r="IN478" s="31">
        <v>2</v>
      </c>
      <c r="IO478" s="31">
        <v>2</v>
      </c>
      <c r="IP478" s="31">
        <v>2</v>
      </c>
      <c r="IT478" s="31">
        <v>2</v>
      </c>
      <c r="IU478" s="31">
        <v>2</v>
      </c>
      <c r="IV478" s="31">
        <v>2</v>
      </c>
      <c r="IW478" s="31">
        <v>2</v>
      </c>
      <c r="IX478" s="31">
        <v>2</v>
      </c>
      <c r="IY478" s="31">
        <v>2</v>
      </c>
      <c r="IZ478" s="31">
        <v>2</v>
      </c>
      <c r="JD478" s="31">
        <v>2</v>
      </c>
      <c r="JE478" s="31">
        <v>2</v>
      </c>
      <c r="JF478" s="31">
        <v>2</v>
      </c>
      <c r="JG478" s="31">
        <v>2</v>
      </c>
      <c r="JH478" s="31">
        <v>2</v>
      </c>
      <c r="JI478" s="31">
        <v>2</v>
      </c>
      <c r="JJ478" s="31">
        <v>2</v>
      </c>
      <c r="JZ478" s="31">
        <v>1</v>
      </c>
      <c r="KC478" s="31">
        <v>2</v>
      </c>
      <c r="KD478" s="31" t="s">
        <v>1436</v>
      </c>
      <c r="KE478" s="31">
        <v>71</v>
      </c>
      <c r="LA478" s="31" t="s">
        <v>1636</v>
      </c>
      <c r="LB478" s="31" t="s">
        <v>360</v>
      </c>
      <c r="LC478" s="31">
        <v>2</v>
      </c>
      <c r="LE478" s="31" t="s">
        <v>1660</v>
      </c>
      <c r="LF478" s="31">
        <v>2</v>
      </c>
      <c r="LG478" s="31">
        <v>2</v>
      </c>
      <c r="LI478" s="31">
        <v>2</v>
      </c>
      <c r="LK478" s="31">
        <v>2</v>
      </c>
      <c r="LM478" s="31">
        <v>2</v>
      </c>
      <c r="LO478" s="31">
        <v>1</v>
      </c>
      <c r="LP478" s="31" t="s">
        <v>3343</v>
      </c>
      <c r="LQ478" s="31">
        <v>2</v>
      </c>
      <c r="LS478" s="31">
        <v>2</v>
      </c>
      <c r="LU478" s="31">
        <v>2</v>
      </c>
      <c r="LW478" s="31">
        <v>2</v>
      </c>
      <c r="LY478" s="31">
        <v>2</v>
      </c>
      <c r="MA478" s="31">
        <v>2</v>
      </c>
      <c r="MC478" s="31">
        <v>2</v>
      </c>
      <c r="ME478" s="31">
        <v>2</v>
      </c>
      <c r="MG478" s="31">
        <v>2</v>
      </c>
      <c r="MI478" s="31">
        <v>2</v>
      </c>
      <c r="MK478" s="31">
        <v>2</v>
      </c>
      <c r="MM478" s="31">
        <v>2</v>
      </c>
      <c r="MO478" s="31">
        <v>2</v>
      </c>
      <c r="MQ478" s="31">
        <v>2</v>
      </c>
      <c r="MS478" s="31">
        <v>2</v>
      </c>
      <c r="MU478" s="31">
        <v>2</v>
      </c>
      <c r="MW478" s="31">
        <v>2</v>
      </c>
      <c r="MY478" s="31" t="s">
        <v>355</v>
      </c>
      <c r="NC478" s="31">
        <v>2</v>
      </c>
      <c r="NE478" s="31">
        <v>2</v>
      </c>
      <c r="NG478" s="31">
        <v>2</v>
      </c>
      <c r="NI478" s="31">
        <v>2</v>
      </c>
      <c r="NK478" s="31">
        <v>2</v>
      </c>
      <c r="NM478" s="31">
        <v>2</v>
      </c>
      <c r="NO478" s="31">
        <v>2</v>
      </c>
      <c r="NQ478" s="31">
        <v>2</v>
      </c>
      <c r="NS478" s="31">
        <v>2</v>
      </c>
      <c r="NU478" s="31">
        <v>2</v>
      </c>
      <c r="NW478" s="31">
        <v>2</v>
      </c>
      <c r="NY478" s="31">
        <v>2</v>
      </c>
      <c r="OA478" s="31">
        <v>2</v>
      </c>
      <c r="OC478" s="31">
        <v>2</v>
      </c>
      <c r="OE478" s="31">
        <v>2</v>
      </c>
      <c r="OG478" s="31">
        <v>2</v>
      </c>
      <c r="OI478" s="31">
        <v>2</v>
      </c>
      <c r="OK478" s="31">
        <v>2</v>
      </c>
      <c r="OM478" s="31">
        <v>2</v>
      </c>
      <c r="OO478" s="31">
        <v>2</v>
      </c>
      <c r="OQ478" s="31" t="s">
        <v>355</v>
      </c>
      <c r="OS478" s="31">
        <v>2</v>
      </c>
      <c r="OU478" s="31">
        <v>2</v>
      </c>
      <c r="OW478" s="31">
        <v>2</v>
      </c>
      <c r="OY478" s="31">
        <v>2</v>
      </c>
      <c r="PA478" s="31">
        <v>2</v>
      </c>
      <c r="PC478" s="31">
        <v>2</v>
      </c>
      <c r="PE478" s="31">
        <v>2</v>
      </c>
      <c r="PG478" s="31">
        <v>2</v>
      </c>
      <c r="PI478" s="31">
        <v>2</v>
      </c>
      <c r="PK478" s="31">
        <v>2</v>
      </c>
      <c r="PM478" s="31">
        <v>2</v>
      </c>
      <c r="PO478" s="31">
        <v>2</v>
      </c>
      <c r="PQ478" s="31">
        <v>2</v>
      </c>
      <c r="PS478" s="31">
        <v>2</v>
      </c>
      <c r="PU478" s="31">
        <v>2</v>
      </c>
      <c r="PW478" s="31">
        <v>2</v>
      </c>
      <c r="PY478" s="31">
        <v>2</v>
      </c>
      <c r="QA478" s="31">
        <v>2</v>
      </c>
      <c r="QC478" s="31">
        <v>2</v>
      </c>
      <c r="QE478" s="31">
        <v>2</v>
      </c>
      <c r="QG478" s="31">
        <v>2</v>
      </c>
      <c r="QI478" s="31" t="s">
        <v>355</v>
      </c>
      <c r="QK478" s="31">
        <v>1</v>
      </c>
      <c r="QL478" s="31">
        <v>2</v>
      </c>
      <c r="QM478" s="31">
        <v>2</v>
      </c>
      <c r="QN478" s="31">
        <v>2</v>
      </c>
      <c r="QO478" s="31">
        <v>2</v>
      </c>
      <c r="QP478" s="31">
        <v>2</v>
      </c>
      <c r="QQ478" s="31">
        <v>2</v>
      </c>
      <c r="QR478" s="31">
        <v>2</v>
      </c>
      <c r="QS478" s="31">
        <v>2</v>
      </c>
      <c r="QT478" s="31">
        <v>2</v>
      </c>
      <c r="QU478" s="31">
        <v>2</v>
      </c>
      <c r="QV478" s="31">
        <v>2</v>
      </c>
      <c r="QW478" s="31">
        <v>2</v>
      </c>
      <c r="QX478" s="31">
        <v>2</v>
      </c>
      <c r="QY478" s="31">
        <v>2</v>
      </c>
      <c r="QZ478" s="31">
        <v>1</v>
      </c>
      <c r="RA478" s="31">
        <v>1</v>
      </c>
      <c r="RB478" s="31">
        <v>2</v>
      </c>
      <c r="RC478" s="31">
        <v>2</v>
      </c>
      <c r="RD478" s="31">
        <v>2</v>
      </c>
      <c r="RE478" s="31">
        <v>2</v>
      </c>
      <c r="RF478" s="31">
        <v>2</v>
      </c>
      <c r="RG478" s="31">
        <v>2</v>
      </c>
      <c r="RH478" s="31">
        <v>2</v>
      </c>
      <c r="RI478" s="31">
        <v>2</v>
      </c>
      <c r="RJ478" s="31">
        <v>2</v>
      </c>
      <c r="RK478" s="31">
        <v>2</v>
      </c>
      <c r="RL478" s="31">
        <v>2</v>
      </c>
      <c r="RM478" s="31">
        <v>2</v>
      </c>
      <c r="RN478" s="31">
        <v>2</v>
      </c>
      <c r="RO478" s="31">
        <v>2</v>
      </c>
      <c r="RP478" s="31">
        <v>2</v>
      </c>
      <c r="RQ478" s="31">
        <v>2</v>
      </c>
      <c r="RR478" s="31">
        <v>2</v>
      </c>
      <c r="RS478" s="31">
        <v>2</v>
      </c>
      <c r="RT478" s="31" t="s">
        <v>2200</v>
      </c>
      <c r="RX478" s="31">
        <v>2</v>
      </c>
      <c r="RY478" s="31">
        <v>2</v>
      </c>
      <c r="RZ478" s="31">
        <v>2</v>
      </c>
      <c r="SA478" s="31">
        <v>2</v>
      </c>
      <c r="SB478" s="31">
        <v>2</v>
      </c>
      <c r="SC478" s="31">
        <v>2</v>
      </c>
      <c r="SD478" s="31">
        <v>2</v>
      </c>
      <c r="SE478" s="31">
        <v>2</v>
      </c>
      <c r="SF478" s="31">
        <v>2</v>
      </c>
      <c r="SG478" s="31">
        <v>1</v>
      </c>
      <c r="SH478" s="31">
        <v>2</v>
      </c>
      <c r="SI478" s="31">
        <v>2</v>
      </c>
      <c r="SJ478" s="31">
        <v>2</v>
      </c>
      <c r="SK478" s="31">
        <v>2</v>
      </c>
      <c r="SL478" s="31">
        <v>2</v>
      </c>
      <c r="SM478" s="31" t="s">
        <v>1550</v>
      </c>
      <c r="SO478" s="31">
        <v>2</v>
      </c>
      <c r="SP478" s="31">
        <v>2</v>
      </c>
      <c r="SQ478" s="31">
        <v>2</v>
      </c>
      <c r="SR478" s="31">
        <v>2</v>
      </c>
      <c r="SS478" s="31">
        <v>2</v>
      </c>
      <c r="ST478" s="31">
        <v>2</v>
      </c>
      <c r="SU478" s="31">
        <v>2</v>
      </c>
      <c r="SV478" s="31">
        <v>2</v>
      </c>
      <c r="SW478" s="31" t="s">
        <v>1430</v>
      </c>
      <c r="SX478" s="31">
        <v>12</v>
      </c>
      <c r="SZ478" s="31">
        <v>2</v>
      </c>
      <c r="TA478" s="31">
        <v>2</v>
      </c>
      <c r="TB478" s="31">
        <v>2</v>
      </c>
      <c r="TC478" s="31">
        <v>1</v>
      </c>
      <c r="TD478" s="31">
        <v>2</v>
      </c>
      <c r="TE478" s="31">
        <v>2</v>
      </c>
      <c r="TF478" s="31">
        <v>1</v>
      </c>
      <c r="TG478" s="31">
        <v>2</v>
      </c>
      <c r="TH478" s="31" t="s">
        <v>1430</v>
      </c>
      <c r="TJ478" s="31" t="s">
        <v>1550</v>
      </c>
      <c r="TK478" s="31" t="s">
        <v>3333</v>
      </c>
      <c r="TL478" s="31" t="s">
        <v>3344</v>
      </c>
      <c r="TM478" s="31" t="s">
        <v>3345</v>
      </c>
      <c r="TN478" s="31" t="s">
        <v>3346</v>
      </c>
      <c r="TO478" s="31" t="s">
        <v>3333</v>
      </c>
      <c r="TP478" s="31" t="s">
        <v>3336</v>
      </c>
      <c r="TQ478" s="31">
        <v>77</v>
      </c>
      <c r="TS478" s="31">
        <v>2</v>
      </c>
      <c r="TT478" s="31">
        <v>2</v>
      </c>
      <c r="TU478" s="31">
        <v>2</v>
      </c>
      <c r="TV478" s="31">
        <v>2</v>
      </c>
      <c r="TW478" s="31">
        <v>2</v>
      </c>
      <c r="TX478" s="31">
        <v>2</v>
      </c>
      <c r="TY478" s="31">
        <v>2</v>
      </c>
      <c r="TZ478" s="31">
        <v>1</v>
      </c>
      <c r="UA478" s="31">
        <v>1</v>
      </c>
    </row>
    <row r="479" spans="1:547" s="31" customFormat="1" ht="13.5" customHeight="1">
      <c r="A479" s="31">
        <f t="shared" si="7"/>
        <v>477</v>
      </c>
      <c r="B479" s="31">
        <v>478</v>
      </c>
      <c r="C479" s="31">
        <v>1</v>
      </c>
      <c r="D479" s="31" t="s">
        <v>3347</v>
      </c>
      <c r="E479" s="31" t="s">
        <v>3348</v>
      </c>
      <c r="G479" s="31" t="s">
        <v>3348</v>
      </c>
      <c r="H479" s="31">
        <v>42108</v>
      </c>
      <c r="I479" s="31">
        <v>27844</v>
      </c>
      <c r="J479" s="31">
        <v>1</v>
      </c>
      <c r="K479" s="31">
        <v>1</v>
      </c>
      <c r="L479" s="31">
        <v>4</v>
      </c>
      <c r="M479" s="31">
        <v>2</v>
      </c>
      <c r="N479" s="31">
        <v>4</v>
      </c>
      <c r="O479" s="31">
        <v>2</v>
      </c>
      <c r="P479" s="31">
        <v>4</v>
      </c>
      <c r="Q479" s="31">
        <v>2</v>
      </c>
      <c r="R479" s="31">
        <v>42005</v>
      </c>
      <c r="S479" s="31">
        <v>42064</v>
      </c>
      <c r="T479" s="31">
        <v>42095</v>
      </c>
      <c r="W479" s="31">
        <v>1</v>
      </c>
      <c r="X479" s="31">
        <v>2</v>
      </c>
      <c r="Y479" s="31">
        <v>2</v>
      </c>
      <c r="Z479" s="31">
        <v>2</v>
      </c>
      <c r="AA479" s="31">
        <v>2</v>
      </c>
      <c r="AB479" s="31">
        <v>2</v>
      </c>
      <c r="AC479" s="31">
        <v>2</v>
      </c>
      <c r="AD479" s="31">
        <v>2</v>
      </c>
      <c r="AE479" s="31">
        <v>3</v>
      </c>
      <c r="AF479" s="31">
        <v>1</v>
      </c>
      <c r="AG479" s="31">
        <v>1</v>
      </c>
      <c r="AH479" s="31">
        <v>2</v>
      </c>
      <c r="AI479" s="31">
        <v>6</v>
      </c>
      <c r="AJ479" s="31">
        <v>2</v>
      </c>
      <c r="AK479" s="31">
        <v>4</v>
      </c>
      <c r="AL479" s="31">
        <v>2</v>
      </c>
      <c r="AM479" s="31">
        <v>2</v>
      </c>
      <c r="AN479" s="31">
        <v>2</v>
      </c>
      <c r="AO479" s="31">
        <v>2</v>
      </c>
      <c r="AP479" s="31">
        <v>2</v>
      </c>
      <c r="AQ479" s="31">
        <v>2</v>
      </c>
      <c r="AR479" s="31">
        <v>2</v>
      </c>
      <c r="AS479" s="31">
        <v>2</v>
      </c>
      <c r="AT479" s="31">
        <v>2</v>
      </c>
      <c r="AU479" s="31">
        <v>2</v>
      </c>
      <c r="AV479" s="31">
        <v>1</v>
      </c>
      <c r="AW479" s="31">
        <v>2</v>
      </c>
      <c r="AX479" s="31">
        <v>2</v>
      </c>
      <c r="AY479" s="31">
        <v>2</v>
      </c>
      <c r="AZ479" s="31">
        <v>2</v>
      </c>
      <c r="BA479" s="31">
        <v>1</v>
      </c>
      <c r="BB479" s="31">
        <v>2</v>
      </c>
      <c r="BC479" s="31">
        <v>1</v>
      </c>
      <c r="BD479" s="31">
        <v>1</v>
      </c>
      <c r="BE479" s="31">
        <v>2</v>
      </c>
      <c r="BF479" s="31">
        <v>2</v>
      </c>
      <c r="BG479" s="31">
        <v>1</v>
      </c>
      <c r="BH479" s="31">
        <v>1</v>
      </c>
      <c r="BI479" s="31">
        <v>2</v>
      </c>
      <c r="BJ479" s="31">
        <v>2</v>
      </c>
      <c r="BK479" s="31">
        <v>2</v>
      </c>
      <c r="BL479" s="31">
        <v>2</v>
      </c>
      <c r="BM479" s="31">
        <v>2</v>
      </c>
      <c r="BN479" s="31">
        <v>2</v>
      </c>
      <c r="BO479" s="31">
        <v>2</v>
      </c>
      <c r="BP479" s="31">
        <v>2</v>
      </c>
      <c r="BQ479" s="31">
        <v>4</v>
      </c>
      <c r="BT479" s="31">
        <v>2</v>
      </c>
      <c r="BU479" s="31">
        <v>2</v>
      </c>
      <c r="BV479" s="31">
        <v>2</v>
      </c>
      <c r="BW479" s="31">
        <v>2</v>
      </c>
      <c r="BX479" s="31">
        <v>2</v>
      </c>
      <c r="BY479" s="31">
        <v>1</v>
      </c>
      <c r="BZ479" s="31">
        <v>2</v>
      </c>
      <c r="CA479" s="31">
        <v>2</v>
      </c>
      <c r="CD479" s="31">
        <v>1</v>
      </c>
      <c r="CH479" s="31">
        <v>1</v>
      </c>
      <c r="CM479" s="31">
        <v>23</v>
      </c>
      <c r="CN479" s="31">
        <v>13</v>
      </c>
      <c r="DA479" s="31">
        <v>4</v>
      </c>
      <c r="DB479" s="31">
        <v>2</v>
      </c>
      <c r="DC479" s="31">
        <v>1</v>
      </c>
      <c r="DF479" s="31">
        <v>4</v>
      </c>
      <c r="DG479" s="31">
        <v>4</v>
      </c>
      <c r="DH479" s="31">
        <v>4</v>
      </c>
      <c r="DI479" s="31">
        <v>4</v>
      </c>
      <c r="DJ479" s="31">
        <v>4</v>
      </c>
      <c r="DK479" s="31">
        <v>4</v>
      </c>
      <c r="DL479" s="31">
        <v>4</v>
      </c>
      <c r="DM479" s="31">
        <v>3</v>
      </c>
      <c r="DN479" s="31">
        <v>3</v>
      </c>
      <c r="DO479" s="31">
        <v>4</v>
      </c>
      <c r="DP479" s="31">
        <v>4</v>
      </c>
      <c r="DQ479" s="31">
        <v>4</v>
      </c>
      <c r="DR479" s="31">
        <v>46</v>
      </c>
      <c r="DS479" s="31">
        <v>0.59101941747572795</v>
      </c>
      <c r="DT479" s="31">
        <v>334</v>
      </c>
      <c r="EB479" s="31">
        <v>0.78</v>
      </c>
      <c r="EF479" s="31">
        <v>199</v>
      </c>
      <c r="ER479" s="31">
        <v>169</v>
      </c>
      <c r="EV479" s="31">
        <v>1</v>
      </c>
      <c r="EW479" s="31">
        <v>2</v>
      </c>
      <c r="EX479" s="31">
        <v>2</v>
      </c>
      <c r="EY479" s="31">
        <v>2</v>
      </c>
      <c r="EZ479" s="31">
        <v>1</v>
      </c>
      <c r="FA479" s="31">
        <v>1</v>
      </c>
      <c r="FK479" s="31">
        <v>2</v>
      </c>
      <c r="FL479" s="31">
        <v>2</v>
      </c>
      <c r="FM479" s="31">
        <v>2</v>
      </c>
      <c r="FN479" s="31">
        <v>1</v>
      </c>
      <c r="FO479" s="31">
        <v>2</v>
      </c>
      <c r="FP479" s="31">
        <v>2</v>
      </c>
      <c r="FQ479" s="31">
        <v>2</v>
      </c>
      <c r="FR479" s="31">
        <v>2</v>
      </c>
      <c r="FS479" s="31">
        <v>4</v>
      </c>
      <c r="FT479" s="31">
        <v>2</v>
      </c>
      <c r="FU479" s="31">
        <v>2</v>
      </c>
      <c r="FV479" s="31">
        <v>2</v>
      </c>
      <c r="FW479" s="31">
        <v>1</v>
      </c>
      <c r="FX479" s="31">
        <v>1</v>
      </c>
      <c r="FY479" s="31">
        <v>2</v>
      </c>
      <c r="GA479" s="31">
        <v>2</v>
      </c>
      <c r="GB479" s="31">
        <v>2</v>
      </c>
      <c r="GC479" s="31">
        <v>2</v>
      </c>
      <c r="GE479" s="31">
        <v>2</v>
      </c>
      <c r="GH479" s="31">
        <v>2</v>
      </c>
      <c r="GJ479" s="31">
        <v>2</v>
      </c>
      <c r="GL479" s="31">
        <v>1</v>
      </c>
      <c r="GO479" s="31">
        <v>2</v>
      </c>
      <c r="GQ479" s="31">
        <v>2</v>
      </c>
      <c r="GS479" s="31">
        <v>2</v>
      </c>
      <c r="GU479" s="31">
        <v>2</v>
      </c>
      <c r="GW479" s="31">
        <v>2</v>
      </c>
      <c r="HM479" s="31">
        <v>2</v>
      </c>
      <c r="HP479" s="31">
        <v>2</v>
      </c>
      <c r="HQ479" s="31">
        <v>2</v>
      </c>
      <c r="HR479" s="31">
        <v>2</v>
      </c>
      <c r="HS479" s="31">
        <v>2</v>
      </c>
      <c r="HT479" s="31">
        <v>2</v>
      </c>
      <c r="HU479" s="31">
        <v>2</v>
      </c>
      <c r="HV479" s="31">
        <v>2</v>
      </c>
      <c r="HZ479" s="31">
        <v>2</v>
      </c>
      <c r="IA479" s="31">
        <v>2</v>
      </c>
      <c r="IB479" s="31">
        <v>2</v>
      </c>
      <c r="IC479" s="31">
        <v>2</v>
      </c>
      <c r="ID479" s="31">
        <v>2</v>
      </c>
      <c r="IE479" s="31">
        <v>2</v>
      </c>
      <c r="IF479" s="31">
        <v>2</v>
      </c>
      <c r="IJ479" s="31">
        <v>2</v>
      </c>
      <c r="IK479" s="31">
        <v>2</v>
      </c>
      <c r="IL479" s="31">
        <v>2</v>
      </c>
      <c r="IM479" s="31">
        <v>2</v>
      </c>
      <c r="IN479" s="31">
        <v>2</v>
      </c>
      <c r="IO479" s="31">
        <v>2</v>
      </c>
      <c r="IP479" s="31">
        <v>2</v>
      </c>
      <c r="IT479" s="31">
        <v>2</v>
      </c>
      <c r="IU479" s="31">
        <v>2</v>
      </c>
      <c r="IV479" s="31">
        <v>2</v>
      </c>
      <c r="IW479" s="31">
        <v>2</v>
      </c>
      <c r="IX479" s="31">
        <v>2</v>
      </c>
      <c r="IY479" s="31">
        <v>2</v>
      </c>
      <c r="IZ479" s="31">
        <v>2</v>
      </c>
      <c r="JD479" s="31">
        <v>2</v>
      </c>
      <c r="JE479" s="31">
        <v>2</v>
      </c>
      <c r="JF479" s="31">
        <v>2</v>
      </c>
      <c r="JG479" s="31">
        <v>2</v>
      </c>
      <c r="JH479" s="31">
        <v>2</v>
      </c>
      <c r="JI479" s="31">
        <v>2</v>
      </c>
      <c r="JJ479" s="31">
        <v>2</v>
      </c>
      <c r="JN479" s="31" t="s">
        <v>1438</v>
      </c>
      <c r="JO479" s="31" t="s">
        <v>3349</v>
      </c>
      <c r="JZ479" s="31">
        <v>1</v>
      </c>
      <c r="KC479" s="31">
        <v>1</v>
      </c>
      <c r="LC479" s="31">
        <v>1</v>
      </c>
      <c r="LF479" s="31">
        <v>2</v>
      </c>
      <c r="LG479" s="31">
        <v>2</v>
      </c>
      <c r="LI479" s="31">
        <v>2</v>
      </c>
      <c r="LK479" s="31">
        <v>2</v>
      </c>
      <c r="LM479" s="31">
        <v>2</v>
      </c>
      <c r="LO479" s="31">
        <v>2</v>
      </c>
      <c r="LQ479" s="31">
        <v>2</v>
      </c>
      <c r="LS479" s="31">
        <v>2</v>
      </c>
      <c r="LU479" s="31">
        <v>2</v>
      </c>
      <c r="LW479" s="31">
        <v>2</v>
      </c>
      <c r="LY479" s="31">
        <v>2</v>
      </c>
      <c r="MA479" s="31">
        <v>2</v>
      </c>
      <c r="MC479" s="31">
        <v>2</v>
      </c>
      <c r="ME479" s="31">
        <v>2</v>
      </c>
      <c r="MG479" s="31">
        <v>2</v>
      </c>
      <c r="MI479" s="31">
        <v>2</v>
      </c>
      <c r="MK479" s="31">
        <v>2</v>
      </c>
      <c r="MM479" s="31">
        <v>2</v>
      </c>
      <c r="MO479" s="31">
        <v>2</v>
      </c>
      <c r="MQ479" s="31">
        <v>2</v>
      </c>
      <c r="MS479" s="31">
        <v>2</v>
      </c>
      <c r="MU479" s="31">
        <v>2</v>
      </c>
      <c r="MW479" s="31">
        <v>2</v>
      </c>
      <c r="MY479" s="31" t="s">
        <v>355</v>
      </c>
      <c r="NC479" s="31">
        <v>2</v>
      </c>
      <c r="NE479" s="31">
        <v>2</v>
      </c>
      <c r="NG479" s="31">
        <v>2</v>
      </c>
      <c r="NI479" s="31">
        <v>2</v>
      </c>
      <c r="NK479" s="31">
        <v>2</v>
      </c>
      <c r="NM479" s="31">
        <v>2</v>
      </c>
      <c r="NO479" s="31">
        <v>2</v>
      </c>
      <c r="NQ479" s="31">
        <v>2</v>
      </c>
      <c r="NS479" s="31">
        <v>2</v>
      </c>
      <c r="NU479" s="31">
        <v>2</v>
      </c>
      <c r="NW479" s="31">
        <v>2</v>
      </c>
      <c r="NY479" s="31">
        <v>2</v>
      </c>
      <c r="OA479" s="31">
        <v>2</v>
      </c>
      <c r="OC479" s="31">
        <v>2</v>
      </c>
      <c r="OE479" s="31">
        <v>2</v>
      </c>
      <c r="OG479" s="31">
        <v>2</v>
      </c>
      <c r="OI479" s="31">
        <v>2</v>
      </c>
      <c r="OK479" s="31">
        <v>2</v>
      </c>
      <c r="OM479" s="31">
        <v>2</v>
      </c>
      <c r="OO479" s="31">
        <v>2</v>
      </c>
      <c r="OQ479" s="31" t="s">
        <v>355</v>
      </c>
      <c r="OS479" s="31">
        <v>2</v>
      </c>
      <c r="OU479" s="31">
        <v>2</v>
      </c>
      <c r="OW479" s="31">
        <v>2</v>
      </c>
      <c r="OY479" s="31">
        <v>2</v>
      </c>
      <c r="PA479" s="31">
        <v>2</v>
      </c>
      <c r="PC479" s="31">
        <v>2</v>
      </c>
      <c r="PE479" s="31">
        <v>2</v>
      </c>
      <c r="PG479" s="31">
        <v>2</v>
      </c>
      <c r="PI479" s="31">
        <v>2</v>
      </c>
      <c r="PK479" s="31">
        <v>2</v>
      </c>
      <c r="PM479" s="31">
        <v>2</v>
      </c>
      <c r="PO479" s="31">
        <v>2</v>
      </c>
      <c r="PQ479" s="31">
        <v>2</v>
      </c>
      <c r="PS479" s="31">
        <v>2</v>
      </c>
      <c r="PU479" s="31">
        <v>2</v>
      </c>
      <c r="PW479" s="31">
        <v>2</v>
      </c>
      <c r="PY479" s="31">
        <v>2</v>
      </c>
      <c r="QA479" s="31">
        <v>2</v>
      </c>
      <c r="QC479" s="31">
        <v>2</v>
      </c>
      <c r="QE479" s="31">
        <v>2</v>
      </c>
      <c r="QG479" s="31">
        <v>2</v>
      </c>
      <c r="QI479" s="31" t="s">
        <v>355</v>
      </c>
      <c r="QK479" s="31">
        <v>1</v>
      </c>
      <c r="QL479" s="31">
        <v>2</v>
      </c>
      <c r="QM479" s="31">
        <v>2</v>
      </c>
      <c r="QN479" s="31">
        <v>2</v>
      </c>
      <c r="QO479" s="31">
        <v>2</v>
      </c>
      <c r="QP479" s="31">
        <v>2</v>
      </c>
      <c r="QQ479" s="31">
        <v>2</v>
      </c>
      <c r="QR479" s="31">
        <v>2</v>
      </c>
      <c r="QS479" s="31">
        <v>2</v>
      </c>
      <c r="QT479" s="31">
        <v>2</v>
      </c>
      <c r="QU479" s="31">
        <v>2</v>
      </c>
      <c r="QV479" s="31">
        <v>2</v>
      </c>
      <c r="QW479" s="31">
        <v>2</v>
      </c>
      <c r="QX479" s="31">
        <v>2</v>
      </c>
      <c r="QY479" s="31">
        <v>2</v>
      </c>
      <c r="QZ479" s="31">
        <v>2</v>
      </c>
      <c r="RA479" s="31">
        <v>2</v>
      </c>
      <c r="RB479" s="31">
        <v>2</v>
      </c>
      <c r="RC479" s="31">
        <v>2</v>
      </c>
      <c r="RD479" s="31">
        <v>2</v>
      </c>
      <c r="RE479" s="31">
        <v>2</v>
      </c>
      <c r="RF479" s="31">
        <v>2</v>
      </c>
      <c r="RG479" s="31">
        <v>2</v>
      </c>
      <c r="RH479" s="31">
        <v>2</v>
      </c>
      <c r="RI479" s="31">
        <v>1</v>
      </c>
      <c r="RJ479" s="31">
        <v>2</v>
      </c>
      <c r="RK479" s="31">
        <v>2</v>
      </c>
      <c r="RL479" s="31">
        <v>2</v>
      </c>
      <c r="RM479" s="31">
        <v>2</v>
      </c>
      <c r="RN479" s="31">
        <v>2</v>
      </c>
      <c r="RO479" s="31">
        <v>2</v>
      </c>
      <c r="RP479" s="31">
        <v>2</v>
      </c>
      <c r="RQ479" s="31">
        <v>2</v>
      </c>
      <c r="RR479" s="31">
        <v>2</v>
      </c>
      <c r="RS479" s="31">
        <v>2</v>
      </c>
      <c r="RX479" s="31">
        <v>4</v>
      </c>
      <c r="RY479" s="31">
        <v>2</v>
      </c>
      <c r="RZ479" s="31">
        <v>2</v>
      </c>
      <c r="SA479" s="31">
        <v>2</v>
      </c>
      <c r="SB479" s="31">
        <v>2</v>
      </c>
      <c r="SC479" s="31">
        <v>2</v>
      </c>
      <c r="SD479" s="31">
        <v>4</v>
      </c>
      <c r="SE479" s="31">
        <v>2</v>
      </c>
      <c r="SF479" s="31">
        <v>2</v>
      </c>
      <c r="SG479" s="31">
        <v>2</v>
      </c>
      <c r="SH479" s="31">
        <v>2</v>
      </c>
      <c r="SI479" s="31">
        <v>2</v>
      </c>
      <c r="SJ479" s="31">
        <v>2</v>
      </c>
      <c r="SK479" s="31">
        <v>2</v>
      </c>
      <c r="SL479" s="31">
        <v>2</v>
      </c>
      <c r="SM479" s="31" t="s">
        <v>1430</v>
      </c>
      <c r="SO479" s="31">
        <v>2</v>
      </c>
      <c r="SP479" s="31">
        <v>2</v>
      </c>
      <c r="SQ479" s="31">
        <v>2</v>
      </c>
      <c r="SR479" s="31">
        <v>2</v>
      </c>
      <c r="SS479" s="31">
        <v>2</v>
      </c>
      <c r="ST479" s="31">
        <v>2</v>
      </c>
      <c r="SU479" s="31">
        <v>2</v>
      </c>
      <c r="SV479" s="31">
        <v>2</v>
      </c>
      <c r="SW479" s="31" t="s">
        <v>1430</v>
      </c>
      <c r="SZ479" s="31">
        <v>2</v>
      </c>
      <c r="TA479" s="31">
        <v>2</v>
      </c>
      <c r="TB479" s="31">
        <v>2</v>
      </c>
      <c r="TC479" s="31">
        <v>2</v>
      </c>
      <c r="TD479" s="31">
        <v>2</v>
      </c>
      <c r="TE479" s="31">
        <v>2</v>
      </c>
      <c r="TF479" s="31">
        <v>2</v>
      </c>
      <c r="TG479" s="31">
        <v>2</v>
      </c>
      <c r="TH479" s="31" t="s">
        <v>1430</v>
      </c>
      <c r="TJ479" s="31" t="s">
        <v>1430</v>
      </c>
      <c r="TK479" s="31" t="s">
        <v>1430</v>
      </c>
      <c r="TQ479" s="31">
        <v>1</v>
      </c>
      <c r="TS479" s="31">
        <v>2</v>
      </c>
      <c r="TT479" s="31">
        <v>2</v>
      </c>
      <c r="TU479" s="31">
        <v>2</v>
      </c>
      <c r="TV479" s="31">
        <v>2</v>
      </c>
      <c r="TW479" s="31">
        <v>2</v>
      </c>
      <c r="TX479" s="31">
        <v>2</v>
      </c>
      <c r="TY479" s="31">
        <v>2</v>
      </c>
      <c r="TZ479" s="31">
        <v>2</v>
      </c>
      <c r="UA479" s="31">
        <v>1</v>
      </c>
    </row>
    <row r="480" spans="1:547" s="31" customFormat="1" ht="13.5" customHeight="1">
      <c r="A480" s="31">
        <f t="shared" si="7"/>
        <v>478</v>
      </c>
      <c r="B480" s="31">
        <v>479</v>
      </c>
      <c r="C480" s="31">
        <v>2</v>
      </c>
      <c r="D480" s="31" t="s">
        <v>3347</v>
      </c>
      <c r="E480" s="31" t="s">
        <v>3350</v>
      </c>
      <c r="G480" s="31" t="s">
        <v>3350</v>
      </c>
      <c r="H480" s="31">
        <v>42094</v>
      </c>
      <c r="I480" s="31">
        <v>17620</v>
      </c>
      <c r="J480" s="31">
        <v>2</v>
      </c>
      <c r="K480" s="31">
        <v>1</v>
      </c>
      <c r="L480" s="31">
        <v>3</v>
      </c>
      <c r="M480" s="31">
        <v>2</v>
      </c>
      <c r="N480" s="31">
        <v>3</v>
      </c>
      <c r="O480" s="31">
        <v>2</v>
      </c>
      <c r="P480" s="31">
        <v>3</v>
      </c>
      <c r="Q480" s="31">
        <v>2</v>
      </c>
      <c r="R480" s="31">
        <v>41426</v>
      </c>
      <c r="S480" s="31">
        <v>41699</v>
      </c>
      <c r="T480" s="31">
        <v>41699</v>
      </c>
      <c r="W480" s="31">
        <v>1</v>
      </c>
      <c r="X480" s="31">
        <v>2</v>
      </c>
      <c r="Y480" s="31">
        <v>2</v>
      </c>
      <c r="Z480" s="31">
        <v>2</v>
      </c>
      <c r="AA480" s="31">
        <v>2</v>
      </c>
      <c r="AB480" s="31">
        <v>2</v>
      </c>
      <c r="AC480" s="31">
        <v>2</v>
      </c>
      <c r="AD480" s="31">
        <v>2</v>
      </c>
      <c r="AE480" s="31">
        <v>2</v>
      </c>
      <c r="AF480" s="31">
        <v>2</v>
      </c>
      <c r="AG480" s="31">
        <v>2</v>
      </c>
      <c r="AH480" s="31">
        <v>1</v>
      </c>
      <c r="AI480" s="31">
        <v>6</v>
      </c>
      <c r="AJ480" s="31">
        <v>2</v>
      </c>
      <c r="AK480" s="31">
        <v>4</v>
      </c>
      <c r="AL480" s="31">
        <v>2</v>
      </c>
      <c r="AM480" s="31">
        <v>2</v>
      </c>
      <c r="AN480" s="31">
        <v>2</v>
      </c>
      <c r="AO480" s="31">
        <v>2</v>
      </c>
      <c r="AP480" s="31">
        <v>2</v>
      </c>
      <c r="AQ480" s="31">
        <v>2</v>
      </c>
      <c r="AR480" s="31">
        <v>2</v>
      </c>
      <c r="AS480" s="31">
        <v>2</v>
      </c>
      <c r="AT480" s="31">
        <v>2</v>
      </c>
      <c r="AU480" s="31">
        <v>2</v>
      </c>
      <c r="AV480" s="31">
        <v>1</v>
      </c>
      <c r="AW480" s="31">
        <v>1</v>
      </c>
      <c r="AX480" s="31">
        <v>2</v>
      </c>
      <c r="AY480" s="31">
        <v>2</v>
      </c>
      <c r="AZ480" s="31">
        <v>1</v>
      </c>
      <c r="BA480" s="31">
        <v>1</v>
      </c>
      <c r="BB480" s="31">
        <v>2</v>
      </c>
      <c r="BC480" s="31">
        <v>1</v>
      </c>
      <c r="BD480" s="31">
        <v>2</v>
      </c>
      <c r="BE480" s="31">
        <v>2</v>
      </c>
      <c r="BF480" s="31">
        <v>2</v>
      </c>
      <c r="BG480" s="31">
        <v>1</v>
      </c>
      <c r="BH480" s="31">
        <v>1</v>
      </c>
      <c r="BI480" s="31">
        <v>1</v>
      </c>
      <c r="BJ480" s="31">
        <v>2</v>
      </c>
      <c r="BK480" s="31">
        <v>2</v>
      </c>
      <c r="BL480" s="31">
        <v>2</v>
      </c>
      <c r="BM480" s="31">
        <v>2</v>
      </c>
      <c r="BN480" s="31">
        <v>2</v>
      </c>
      <c r="BO480" s="31">
        <v>2</v>
      </c>
      <c r="BP480" s="31">
        <v>2</v>
      </c>
      <c r="BQ480" s="31">
        <v>4</v>
      </c>
      <c r="BT480" s="31">
        <v>2</v>
      </c>
      <c r="BU480" s="31">
        <v>2</v>
      </c>
      <c r="BV480" s="31">
        <v>2</v>
      </c>
      <c r="BW480" s="31">
        <v>2</v>
      </c>
      <c r="BX480" s="31">
        <v>2</v>
      </c>
      <c r="BY480" s="31">
        <v>1</v>
      </c>
      <c r="BZ480" s="31">
        <v>2</v>
      </c>
      <c r="CA480" s="31">
        <v>2</v>
      </c>
      <c r="CC480" s="31">
        <v>1</v>
      </c>
      <c r="CD480" s="31">
        <v>1</v>
      </c>
      <c r="CH480" s="31">
        <v>1</v>
      </c>
      <c r="CM480" s="31">
        <v>5</v>
      </c>
      <c r="CN480" s="31">
        <v>17</v>
      </c>
      <c r="DA480" s="31">
        <v>2</v>
      </c>
      <c r="DB480" s="31">
        <v>4</v>
      </c>
      <c r="DC480" s="31">
        <v>9</v>
      </c>
      <c r="DR480" s="31">
        <v>33</v>
      </c>
      <c r="DS480" s="31">
        <v>0.68347679640718495</v>
      </c>
      <c r="EF480" s="31">
        <v>279</v>
      </c>
      <c r="EI480" s="31" t="s">
        <v>2123</v>
      </c>
      <c r="EV480" s="31">
        <v>1</v>
      </c>
      <c r="EW480" s="31">
        <v>2</v>
      </c>
      <c r="EX480" s="31">
        <v>2</v>
      </c>
      <c r="EY480" s="31">
        <v>2</v>
      </c>
      <c r="FD480" s="31">
        <v>75</v>
      </c>
      <c r="FK480" s="31">
        <v>2</v>
      </c>
      <c r="FL480" s="31">
        <v>2</v>
      </c>
      <c r="FM480" s="31">
        <v>1</v>
      </c>
      <c r="FN480" s="31">
        <v>2</v>
      </c>
      <c r="FO480" s="31">
        <v>2</v>
      </c>
      <c r="FP480" s="31">
        <v>2</v>
      </c>
      <c r="FQ480" s="31">
        <v>2</v>
      </c>
      <c r="FR480" s="31">
        <v>2</v>
      </c>
      <c r="FS480" s="31">
        <v>4</v>
      </c>
      <c r="FT480" s="31">
        <v>2</v>
      </c>
      <c r="FU480" s="31">
        <v>2</v>
      </c>
      <c r="FV480" s="31">
        <v>2</v>
      </c>
      <c r="FW480" s="31">
        <v>1</v>
      </c>
      <c r="FX480" s="31">
        <v>1</v>
      </c>
      <c r="FY480" s="31">
        <v>2</v>
      </c>
      <c r="GA480" s="31">
        <v>2</v>
      </c>
      <c r="GB480" s="31">
        <v>2</v>
      </c>
      <c r="GC480" s="31">
        <v>2</v>
      </c>
      <c r="GE480" s="31">
        <v>2</v>
      </c>
      <c r="GH480" s="31">
        <v>2</v>
      </c>
      <c r="GJ480" s="31">
        <v>2</v>
      </c>
      <c r="GL480" s="31">
        <v>1</v>
      </c>
      <c r="GO480" s="31">
        <v>2</v>
      </c>
      <c r="GQ480" s="31">
        <v>2</v>
      </c>
      <c r="GS480" s="31">
        <v>2</v>
      </c>
      <c r="GU480" s="31">
        <v>2</v>
      </c>
      <c r="GW480" s="31">
        <v>2</v>
      </c>
      <c r="HM480" s="31">
        <v>2</v>
      </c>
      <c r="HP480" s="31">
        <v>2</v>
      </c>
      <c r="HQ480" s="31">
        <v>2</v>
      </c>
      <c r="HR480" s="31">
        <v>2</v>
      </c>
      <c r="HS480" s="31">
        <v>2</v>
      </c>
      <c r="HT480" s="31">
        <v>2</v>
      </c>
      <c r="HU480" s="31">
        <v>2</v>
      </c>
      <c r="HV480" s="31">
        <v>2</v>
      </c>
      <c r="HZ480" s="31">
        <v>2</v>
      </c>
      <c r="IA480" s="31">
        <v>2</v>
      </c>
      <c r="IB480" s="31">
        <v>2</v>
      </c>
      <c r="IC480" s="31">
        <v>2</v>
      </c>
      <c r="ID480" s="31">
        <v>2</v>
      </c>
      <c r="IE480" s="31">
        <v>2</v>
      </c>
      <c r="IF480" s="31">
        <v>2</v>
      </c>
      <c r="IJ480" s="31">
        <v>2</v>
      </c>
      <c r="IK480" s="31">
        <v>2</v>
      </c>
      <c r="IL480" s="31">
        <v>2</v>
      </c>
      <c r="IM480" s="31">
        <v>2</v>
      </c>
      <c r="IN480" s="31">
        <v>2</v>
      </c>
      <c r="IO480" s="31">
        <v>2</v>
      </c>
      <c r="IP480" s="31">
        <v>2</v>
      </c>
      <c r="IT480" s="31">
        <v>2</v>
      </c>
      <c r="IU480" s="31">
        <v>2</v>
      </c>
      <c r="IV480" s="31">
        <v>2</v>
      </c>
      <c r="IW480" s="31">
        <v>2</v>
      </c>
      <c r="IX480" s="31">
        <v>2</v>
      </c>
      <c r="IY480" s="31">
        <v>2</v>
      </c>
      <c r="IZ480" s="31">
        <v>2</v>
      </c>
      <c r="JD480" s="31">
        <v>2</v>
      </c>
      <c r="JE480" s="31">
        <v>2</v>
      </c>
      <c r="JF480" s="31">
        <v>2</v>
      </c>
      <c r="JG480" s="31">
        <v>2</v>
      </c>
      <c r="JH480" s="31">
        <v>2</v>
      </c>
      <c r="JI480" s="31">
        <v>2</v>
      </c>
      <c r="JJ480" s="31">
        <v>2</v>
      </c>
      <c r="JN480" s="31" t="s">
        <v>2943</v>
      </c>
      <c r="JO480" s="31" t="s">
        <v>3351</v>
      </c>
      <c r="JZ480" s="31">
        <v>1</v>
      </c>
      <c r="KC480" s="31">
        <v>2</v>
      </c>
      <c r="KD480" s="31" t="s">
        <v>3351</v>
      </c>
      <c r="KE480" s="31">
        <v>61</v>
      </c>
      <c r="LC480" s="31">
        <v>2</v>
      </c>
      <c r="LF480" s="31">
        <v>2</v>
      </c>
      <c r="LG480" s="31">
        <v>2</v>
      </c>
      <c r="LI480" s="31">
        <v>2</v>
      </c>
      <c r="LK480" s="31">
        <v>2</v>
      </c>
      <c r="LM480" s="31">
        <v>2</v>
      </c>
      <c r="LO480" s="31">
        <v>2</v>
      </c>
      <c r="LQ480" s="31">
        <v>2</v>
      </c>
      <c r="LS480" s="31">
        <v>2</v>
      </c>
      <c r="LU480" s="31">
        <v>2</v>
      </c>
      <c r="LW480" s="31">
        <v>2</v>
      </c>
      <c r="LY480" s="31">
        <v>2</v>
      </c>
      <c r="MA480" s="31">
        <v>2</v>
      </c>
      <c r="MC480" s="31">
        <v>2</v>
      </c>
      <c r="ME480" s="31">
        <v>2</v>
      </c>
      <c r="MG480" s="31">
        <v>2</v>
      </c>
      <c r="MI480" s="31">
        <v>2</v>
      </c>
      <c r="MK480" s="31">
        <v>2</v>
      </c>
      <c r="MM480" s="31">
        <v>2</v>
      </c>
      <c r="MO480" s="31">
        <v>2</v>
      </c>
      <c r="MQ480" s="31">
        <v>2</v>
      </c>
      <c r="MS480" s="31">
        <v>2</v>
      </c>
      <c r="MU480" s="31">
        <v>2</v>
      </c>
      <c r="MW480" s="31">
        <v>2</v>
      </c>
      <c r="MY480" s="31" t="s">
        <v>355</v>
      </c>
      <c r="NC480" s="31">
        <v>2</v>
      </c>
      <c r="NE480" s="31">
        <v>2</v>
      </c>
      <c r="NG480" s="31">
        <v>2</v>
      </c>
      <c r="NI480" s="31">
        <v>2</v>
      </c>
      <c r="NK480" s="31">
        <v>2</v>
      </c>
      <c r="NM480" s="31">
        <v>2</v>
      </c>
      <c r="NO480" s="31">
        <v>2</v>
      </c>
      <c r="NQ480" s="31">
        <v>2</v>
      </c>
      <c r="NS480" s="31">
        <v>2</v>
      </c>
      <c r="NU480" s="31">
        <v>2</v>
      </c>
      <c r="NW480" s="31">
        <v>2</v>
      </c>
      <c r="NY480" s="31">
        <v>2</v>
      </c>
      <c r="OA480" s="31">
        <v>2</v>
      </c>
      <c r="OC480" s="31">
        <v>2</v>
      </c>
      <c r="OE480" s="31">
        <v>2</v>
      </c>
      <c r="OG480" s="31">
        <v>2</v>
      </c>
      <c r="OI480" s="31">
        <v>2</v>
      </c>
      <c r="OK480" s="31">
        <v>2</v>
      </c>
      <c r="OM480" s="31">
        <v>2</v>
      </c>
      <c r="OO480" s="31">
        <v>2</v>
      </c>
      <c r="OQ480" s="31" t="s">
        <v>355</v>
      </c>
      <c r="OS480" s="31">
        <v>2</v>
      </c>
      <c r="OU480" s="31">
        <v>2</v>
      </c>
      <c r="OW480" s="31">
        <v>2</v>
      </c>
      <c r="OY480" s="31">
        <v>2</v>
      </c>
      <c r="PA480" s="31">
        <v>2</v>
      </c>
      <c r="PC480" s="31">
        <v>2</v>
      </c>
      <c r="PE480" s="31">
        <v>2</v>
      </c>
      <c r="PG480" s="31">
        <v>2</v>
      </c>
      <c r="PI480" s="31">
        <v>2</v>
      </c>
      <c r="PK480" s="31">
        <v>2</v>
      </c>
      <c r="PM480" s="31">
        <v>2</v>
      </c>
      <c r="PO480" s="31">
        <v>2</v>
      </c>
      <c r="PQ480" s="31">
        <v>2</v>
      </c>
      <c r="PS480" s="31">
        <v>2</v>
      </c>
      <c r="PU480" s="31">
        <v>2</v>
      </c>
      <c r="PW480" s="31">
        <v>2</v>
      </c>
      <c r="PY480" s="31">
        <v>2</v>
      </c>
      <c r="QA480" s="31">
        <v>2</v>
      </c>
      <c r="QC480" s="31">
        <v>2</v>
      </c>
      <c r="QE480" s="31">
        <v>2</v>
      </c>
      <c r="QG480" s="31">
        <v>2</v>
      </c>
      <c r="QI480" s="31" t="s">
        <v>355</v>
      </c>
      <c r="QK480" s="31">
        <v>1</v>
      </c>
      <c r="QL480" s="31">
        <v>2</v>
      </c>
      <c r="QM480" s="31">
        <v>2</v>
      </c>
      <c r="QN480" s="31">
        <v>2</v>
      </c>
      <c r="QO480" s="31">
        <v>2</v>
      </c>
      <c r="QP480" s="31">
        <v>2</v>
      </c>
      <c r="QQ480" s="31">
        <v>2</v>
      </c>
      <c r="QR480" s="31">
        <v>2</v>
      </c>
      <c r="QS480" s="31">
        <v>2</v>
      </c>
      <c r="QT480" s="31">
        <v>2</v>
      </c>
      <c r="QU480" s="31">
        <v>2</v>
      </c>
      <c r="QV480" s="31">
        <v>2</v>
      </c>
      <c r="QW480" s="31">
        <v>2</v>
      </c>
      <c r="QX480" s="31">
        <v>2</v>
      </c>
      <c r="QY480" s="31">
        <v>2</v>
      </c>
      <c r="QZ480" s="31">
        <v>2</v>
      </c>
      <c r="RA480" s="31">
        <v>2</v>
      </c>
      <c r="RB480" s="31">
        <v>2</v>
      </c>
      <c r="RC480" s="31">
        <v>2</v>
      </c>
      <c r="RD480" s="31">
        <v>2</v>
      </c>
      <c r="RE480" s="31">
        <v>2</v>
      </c>
      <c r="RF480" s="31">
        <v>2</v>
      </c>
      <c r="RG480" s="31">
        <v>2</v>
      </c>
      <c r="RH480" s="31">
        <v>2</v>
      </c>
      <c r="RI480" s="31">
        <v>2</v>
      </c>
      <c r="RJ480" s="31">
        <v>2</v>
      </c>
      <c r="RK480" s="31">
        <v>2</v>
      </c>
      <c r="RL480" s="31">
        <v>2</v>
      </c>
      <c r="RM480" s="31">
        <v>2</v>
      </c>
      <c r="RN480" s="31">
        <v>2</v>
      </c>
      <c r="RO480" s="31">
        <v>2</v>
      </c>
      <c r="RP480" s="31">
        <v>2</v>
      </c>
      <c r="RQ480" s="31">
        <v>2</v>
      </c>
      <c r="RR480" s="31">
        <v>2</v>
      </c>
      <c r="RS480" s="31">
        <v>2</v>
      </c>
      <c r="RT480" s="31" t="s">
        <v>1556</v>
      </c>
      <c r="RU480" s="31" t="s">
        <v>1556</v>
      </c>
      <c r="RX480" s="31">
        <v>1</v>
      </c>
      <c r="RY480" s="31">
        <v>1</v>
      </c>
      <c r="RZ480" s="31">
        <v>2</v>
      </c>
      <c r="SA480" s="31">
        <v>2</v>
      </c>
      <c r="SB480" s="31">
        <v>2</v>
      </c>
      <c r="SC480" s="31">
        <v>2</v>
      </c>
      <c r="SD480" s="31">
        <v>1</v>
      </c>
      <c r="SE480" s="31">
        <v>1</v>
      </c>
      <c r="SF480" s="31">
        <v>2</v>
      </c>
      <c r="SG480" s="31">
        <v>2</v>
      </c>
      <c r="SH480" s="31">
        <v>2</v>
      </c>
      <c r="SI480" s="31">
        <v>2</v>
      </c>
      <c r="SJ480" s="31">
        <v>2</v>
      </c>
      <c r="SK480" s="31">
        <v>2</v>
      </c>
      <c r="SL480" s="31">
        <v>2</v>
      </c>
      <c r="SM480" s="31" t="s">
        <v>1430</v>
      </c>
      <c r="SO480" s="31">
        <v>2</v>
      </c>
      <c r="SP480" s="31">
        <v>2</v>
      </c>
      <c r="SQ480" s="31">
        <v>2</v>
      </c>
      <c r="SR480" s="31">
        <v>2</v>
      </c>
      <c r="SS480" s="31">
        <v>2</v>
      </c>
      <c r="ST480" s="31">
        <v>2</v>
      </c>
      <c r="SU480" s="31">
        <v>2</v>
      </c>
      <c r="SV480" s="31">
        <v>2</v>
      </c>
      <c r="SW480" s="31" t="s">
        <v>1430</v>
      </c>
      <c r="SX480" s="31">
        <v>1</v>
      </c>
      <c r="SZ480" s="31">
        <v>2</v>
      </c>
      <c r="TA480" s="31">
        <v>2</v>
      </c>
      <c r="TB480" s="31">
        <v>2</v>
      </c>
      <c r="TC480" s="31">
        <v>2</v>
      </c>
      <c r="TD480" s="31">
        <v>2</v>
      </c>
      <c r="TE480" s="31">
        <v>2</v>
      </c>
      <c r="TF480" s="31">
        <v>2</v>
      </c>
      <c r="TG480" s="31">
        <v>2</v>
      </c>
      <c r="TH480" s="31" t="s">
        <v>1430</v>
      </c>
      <c r="TJ480" s="31" t="s">
        <v>1430</v>
      </c>
      <c r="TK480" s="31" t="s">
        <v>1430</v>
      </c>
      <c r="TL480" s="31" t="s">
        <v>1430</v>
      </c>
      <c r="TQ480" s="31">
        <v>1</v>
      </c>
      <c r="TS480" s="31">
        <v>2</v>
      </c>
      <c r="TT480" s="31">
        <v>2</v>
      </c>
      <c r="TU480" s="31">
        <v>2</v>
      </c>
      <c r="TV480" s="31">
        <v>2</v>
      </c>
      <c r="TW480" s="31">
        <v>2</v>
      </c>
      <c r="TX480" s="31">
        <v>2</v>
      </c>
      <c r="TY480" s="31">
        <v>2</v>
      </c>
      <c r="TZ480" s="31">
        <v>2</v>
      </c>
      <c r="UA480" s="31">
        <v>1</v>
      </c>
    </row>
    <row r="481" spans="1:547" s="31" customFormat="1" ht="13.5" customHeight="1">
      <c r="A481" s="31">
        <f t="shared" si="7"/>
        <v>479</v>
      </c>
      <c r="B481" s="31">
        <v>480</v>
      </c>
      <c r="C481" s="31">
        <v>3</v>
      </c>
      <c r="D481" s="31" t="s">
        <v>3347</v>
      </c>
      <c r="E481" s="31" t="s">
        <v>3352</v>
      </c>
      <c r="G481" s="31" t="s">
        <v>3352</v>
      </c>
      <c r="H481" s="31">
        <v>42080</v>
      </c>
      <c r="I481" s="31">
        <v>17230</v>
      </c>
      <c r="J481" s="31">
        <v>1</v>
      </c>
      <c r="K481" s="31">
        <v>1</v>
      </c>
      <c r="L481" s="31">
        <v>5</v>
      </c>
      <c r="M481" s="31">
        <v>2</v>
      </c>
      <c r="N481" s="31">
        <v>5</v>
      </c>
      <c r="O481" s="31">
        <v>2</v>
      </c>
      <c r="P481" s="31">
        <v>5</v>
      </c>
      <c r="Q481" s="31">
        <v>2</v>
      </c>
      <c r="R481" s="31">
        <v>41334</v>
      </c>
      <c r="S481" s="31">
        <v>41334</v>
      </c>
      <c r="T481" s="31">
        <v>41913</v>
      </c>
      <c r="W481" s="31">
        <v>1</v>
      </c>
      <c r="X481" s="31">
        <v>2</v>
      </c>
      <c r="Y481" s="31">
        <v>2</v>
      </c>
      <c r="Z481" s="31">
        <v>2</v>
      </c>
      <c r="AA481" s="31">
        <v>2</v>
      </c>
      <c r="AB481" s="31">
        <v>2</v>
      </c>
      <c r="AC481" s="31">
        <v>2</v>
      </c>
      <c r="AD481" s="31">
        <v>2</v>
      </c>
      <c r="AE481" s="31">
        <v>3</v>
      </c>
      <c r="AF481" s="31">
        <v>1</v>
      </c>
      <c r="AG481" s="31">
        <v>1</v>
      </c>
      <c r="AH481" s="31">
        <v>2</v>
      </c>
      <c r="AI481" s="31">
        <v>6</v>
      </c>
      <c r="AJ481" s="31">
        <v>2</v>
      </c>
      <c r="AK481" s="31">
        <v>4</v>
      </c>
      <c r="AL481" s="31">
        <v>2</v>
      </c>
      <c r="AM481" s="31">
        <v>1</v>
      </c>
      <c r="AN481" s="31">
        <v>2</v>
      </c>
      <c r="AO481" s="31">
        <v>2</v>
      </c>
      <c r="AP481" s="31">
        <v>1</v>
      </c>
      <c r="AQ481" s="31">
        <v>2</v>
      </c>
      <c r="AR481" s="31">
        <v>2</v>
      </c>
      <c r="AS481" s="31">
        <v>2</v>
      </c>
      <c r="AT481" s="31">
        <v>2</v>
      </c>
      <c r="AU481" s="31">
        <v>2</v>
      </c>
      <c r="AV481" s="31">
        <v>1</v>
      </c>
      <c r="AW481" s="31">
        <v>1</v>
      </c>
      <c r="AX481" s="31">
        <v>1</v>
      </c>
      <c r="AY481" s="31">
        <v>1</v>
      </c>
      <c r="AZ481" s="31">
        <v>1</v>
      </c>
      <c r="BA481" s="31">
        <v>1</v>
      </c>
      <c r="BB481" s="31">
        <v>2</v>
      </c>
      <c r="BC481" s="31">
        <v>1</v>
      </c>
      <c r="BD481" s="31">
        <v>1</v>
      </c>
      <c r="BE481" s="31">
        <v>2</v>
      </c>
      <c r="BF481" s="31">
        <v>2</v>
      </c>
      <c r="BG481" s="31">
        <v>1</v>
      </c>
      <c r="BH481" s="31">
        <v>2</v>
      </c>
      <c r="BI481" s="31">
        <v>2</v>
      </c>
      <c r="BJ481" s="31">
        <v>2</v>
      </c>
      <c r="BK481" s="31">
        <v>2</v>
      </c>
      <c r="BL481" s="31">
        <v>2</v>
      </c>
      <c r="BM481" s="31">
        <v>2</v>
      </c>
      <c r="BN481" s="31">
        <v>2</v>
      </c>
      <c r="BO481" s="31">
        <v>2</v>
      </c>
      <c r="BP481" s="31">
        <v>2</v>
      </c>
      <c r="BQ481" s="31">
        <v>1</v>
      </c>
      <c r="BT481" s="31">
        <v>1</v>
      </c>
      <c r="BU481" s="31">
        <v>2</v>
      </c>
      <c r="BV481" s="31">
        <v>2</v>
      </c>
      <c r="BW481" s="31">
        <v>2</v>
      </c>
      <c r="BX481" s="31">
        <v>2</v>
      </c>
      <c r="BY481" s="31">
        <v>1</v>
      </c>
      <c r="BZ481" s="31">
        <v>2</v>
      </c>
      <c r="CA481" s="31">
        <v>2</v>
      </c>
      <c r="CC481" s="31">
        <v>1</v>
      </c>
      <c r="CD481" s="31">
        <v>2</v>
      </c>
      <c r="CH481" s="31">
        <v>2</v>
      </c>
      <c r="CM481" s="31">
        <v>23</v>
      </c>
      <c r="CN481" s="31">
        <v>11</v>
      </c>
      <c r="CO481" s="31">
        <v>1</v>
      </c>
      <c r="DA481" s="31">
        <v>4</v>
      </c>
      <c r="DB481" s="31">
        <v>2</v>
      </c>
      <c r="DC481" s="31">
        <v>8</v>
      </c>
      <c r="DD481" s="31">
        <v>1</v>
      </c>
      <c r="DE481" s="31">
        <v>10</v>
      </c>
      <c r="DR481" s="31">
        <v>34</v>
      </c>
      <c r="DS481" s="31">
        <v>0.57121313672922203</v>
      </c>
      <c r="DT481" s="31">
        <v>247</v>
      </c>
      <c r="DW481" s="31" t="s">
        <v>2136</v>
      </c>
      <c r="EF481" s="31">
        <v>167</v>
      </c>
      <c r="EI481" s="31" t="s">
        <v>2123</v>
      </c>
      <c r="EV481" s="31">
        <v>1</v>
      </c>
      <c r="EW481" s="31">
        <v>2</v>
      </c>
      <c r="EX481" s="31">
        <v>2</v>
      </c>
      <c r="EY481" s="31">
        <v>2</v>
      </c>
      <c r="EZ481" s="31">
        <v>1</v>
      </c>
      <c r="FA481" s="31">
        <v>1</v>
      </c>
      <c r="FD481" s="31">
        <v>94</v>
      </c>
      <c r="FK481" s="31">
        <v>2</v>
      </c>
      <c r="FL481" s="31">
        <v>2</v>
      </c>
      <c r="FM481" s="31">
        <v>1</v>
      </c>
      <c r="FN481" s="31">
        <v>2</v>
      </c>
      <c r="FO481" s="31">
        <v>2</v>
      </c>
      <c r="FP481" s="31">
        <v>2</v>
      </c>
      <c r="FQ481" s="31">
        <v>2</v>
      </c>
      <c r="FR481" s="31">
        <v>2</v>
      </c>
      <c r="FS481" s="31">
        <v>4</v>
      </c>
      <c r="FT481" s="31">
        <v>2</v>
      </c>
      <c r="FU481" s="31">
        <v>2</v>
      </c>
      <c r="FV481" s="31">
        <v>2</v>
      </c>
      <c r="FW481" s="31">
        <v>12</v>
      </c>
      <c r="FX481" s="31">
        <v>1</v>
      </c>
      <c r="FY481" s="31">
        <v>2</v>
      </c>
      <c r="GA481" s="31">
        <v>2</v>
      </c>
      <c r="GB481" s="31">
        <v>2</v>
      </c>
      <c r="GC481" s="31">
        <v>2</v>
      </c>
      <c r="GE481" s="31">
        <v>2</v>
      </c>
      <c r="GH481" s="31">
        <v>2</v>
      </c>
      <c r="GJ481" s="31">
        <v>2</v>
      </c>
      <c r="GL481" s="31">
        <v>1</v>
      </c>
      <c r="GO481" s="31">
        <v>2</v>
      </c>
      <c r="GQ481" s="31">
        <v>1</v>
      </c>
      <c r="GS481" s="31">
        <v>2</v>
      </c>
      <c r="GU481" s="31">
        <v>2</v>
      </c>
      <c r="GW481" s="31">
        <v>2</v>
      </c>
      <c r="HM481" s="31">
        <v>2</v>
      </c>
      <c r="HP481" s="31">
        <v>2</v>
      </c>
      <c r="HQ481" s="31">
        <v>2</v>
      </c>
      <c r="HR481" s="31">
        <v>2</v>
      </c>
      <c r="HS481" s="31">
        <v>2</v>
      </c>
      <c r="HT481" s="31">
        <v>2</v>
      </c>
      <c r="HU481" s="31">
        <v>2</v>
      </c>
      <c r="HV481" s="31">
        <v>2</v>
      </c>
      <c r="HZ481" s="31">
        <v>2</v>
      </c>
      <c r="IA481" s="31">
        <v>2</v>
      </c>
      <c r="IB481" s="31">
        <v>2</v>
      </c>
      <c r="IC481" s="31">
        <v>2</v>
      </c>
      <c r="ID481" s="31">
        <v>2</v>
      </c>
      <c r="IE481" s="31">
        <v>2</v>
      </c>
      <c r="IF481" s="31">
        <v>2</v>
      </c>
      <c r="IJ481" s="31">
        <v>2</v>
      </c>
      <c r="IK481" s="31">
        <v>2</v>
      </c>
      <c r="IL481" s="31">
        <v>2</v>
      </c>
      <c r="IM481" s="31">
        <v>2</v>
      </c>
      <c r="IN481" s="31">
        <v>2</v>
      </c>
      <c r="IO481" s="31">
        <v>2</v>
      </c>
      <c r="IP481" s="31">
        <v>2</v>
      </c>
      <c r="IT481" s="31">
        <v>2</v>
      </c>
      <c r="IU481" s="31">
        <v>2</v>
      </c>
      <c r="IV481" s="31">
        <v>2</v>
      </c>
      <c r="IW481" s="31">
        <v>2</v>
      </c>
      <c r="IX481" s="31">
        <v>2</v>
      </c>
      <c r="IY481" s="31">
        <v>2</v>
      </c>
      <c r="IZ481" s="31">
        <v>2</v>
      </c>
      <c r="JD481" s="31">
        <v>2</v>
      </c>
      <c r="JE481" s="31">
        <v>2</v>
      </c>
      <c r="JF481" s="31">
        <v>2</v>
      </c>
      <c r="JG481" s="31">
        <v>2</v>
      </c>
      <c r="JH481" s="31">
        <v>2</v>
      </c>
      <c r="JI481" s="31">
        <v>2</v>
      </c>
      <c r="JJ481" s="31">
        <v>2</v>
      </c>
      <c r="JQ481" s="31" t="s">
        <v>3353</v>
      </c>
      <c r="JZ481" s="31">
        <v>1</v>
      </c>
      <c r="KC481" s="31">
        <v>2</v>
      </c>
      <c r="KD481" s="31" t="s">
        <v>1836</v>
      </c>
      <c r="KE481" s="31">
        <v>47</v>
      </c>
      <c r="LC481" s="31">
        <v>2</v>
      </c>
      <c r="LF481" s="31">
        <v>2</v>
      </c>
      <c r="LG481" s="31">
        <v>2</v>
      </c>
      <c r="LI481" s="31">
        <v>2</v>
      </c>
      <c r="LK481" s="31">
        <v>2</v>
      </c>
      <c r="LM481" s="31">
        <v>2</v>
      </c>
      <c r="LO481" s="31">
        <v>2</v>
      </c>
      <c r="LQ481" s="31">
        <v>2</v>
      </c>
      <c r="LS481" s="31">
        <v>2</v>
      </c>
      <c r="LU481" s="31">
        <v>2</v>
      </c>
      <c r="LW481" s="31">
        <v>2</v>
      </c>
      <c r="LY481" s="31">
        <v>2</v>
      </c>
      <c r="MA481" s="31">
        <v>2</v>
      </c>
      <c r="MC481" s="31">
        <v>2</v>
      </c>
      <c r="ME481" s="31">
        <v>2</v>
      </c>
      <c r="MG481" s="31">
        <v>2</v>
      </c>
      <c r="MI481" s="31">
        <v>2</v>
      </c>
      <c r="MK481" s="31">
        <v>2</v>
      </c>
      <c r="MM481" s="31">
        <v>2</v>
      </c>
      <c r="MO481" s="31">
        <v>2</v>
      </c>
      <c r="MQ481" s="31">
        <v>2</v>
      </c>
      <c r="MS481" s="31">
        <v>2</v>
      </c>
      <c r="MU481" s="31">
        <v>2</v>
      </c>
      <c r="MW481" s="31">
        <v>2</v>
      </c>
      <c r="MY481" s="31" t="s">
        <v>355</v>
      </c>
      <c r="NC481" s="31">
        <v>2</v>
      </c>
      <c r="NE481" s="31">
        <v>2</v>
      </c>
      <c r="NG481" s="31">
        <v>2</v>
      </c>
      <c r="NI481" s="31">
        <v>2</v>
      </c>
      <c r="NK481" s="31">
        <v>2</v>
      </c>
      <c r="NM481" s="31">
        <v>2</v>
      </c>
      <c r="NO481" s="31">
        <v>2</v>
      </c>
      <c r="NQ481" s="31">
        <v>2</v>
      </c>
      <c r="NS481" s="31">
        <v>2</v>
      </c>
      <c r="NU481" s="31">
        <v>2</v>
      </c>
      <c r="NW481" s="31">
        <v>2</v>
      </c>
      <c r="NY481" s="31">
        <v>2</v>
      </c>
      <c r="OA481" s="31">
        <v>2</v>
      </c>
      <c r="OC481" s="31">
        <v>2</v>
      </c>
      <c r="OE481" s="31">
        <v>2</v>
      </c>
      <c r="OG481" s="31">
        <v>2</v>
      </c>
      <c r="OI481" s="31">
        <v>2</v>
      </c>
      <c r="OK481" s="31">
        <v>2</v>
      </c>
      <c r="OM481" s="31">
        <v>2</v>
      </c>
      <c r="OO481" s="31">
        <v>2</v>
      </c>
      <c r="OQ481" s="31" t="s">
        <v>355</v>
      </c>
      <c r="OS481" s="31">
        <v>2</v>
      </c>
      <c r="OU481" s="31">
        <v>2</v>
      </c>
      <c r="OW481" s="31">
        <v>2</v>
      </c>
      <c r="OY481" s="31">
        <v>2</v>
      </c>
      <c r="PA481" s="31">
        <v>2</v>
      </c>
      <c r="PC481" s="31">
        <v>2</v>
      </c>
      <c r="PE481" s="31">
        <v>2</v>
      </c>
      <c r="PG481" s="31">
        <v>2</v>
      </c>
      <c r="PI481" s="31">
        <v>2</v>
      </c>
      <c r="PK481" s="31">
        <v>2</v>
      </c>
      <c r="PM481" s="31">
        <v>2</v>
      </c>
      <c r="PO481" s="31">
        <v>2</v>
      </c>
      <c r="PQ481" s="31">
        <v>2</v>
      </c>
      <c r="PS481" s="31">
        <v>2</v>
      </c>
      <c r="PU481" s="31">
        <v>2</v>
      </c>
      <c r="PW481" s="31">
        <v>2</v>
      </c>
      <c r="PY481" s="31">
        <v>2</v>
      </c>
      <c r="QA481" s="31">
        <v>2</v>
      </c>
      <c r="QC481" s="31">
        <v>2</v>
      </c>
      <c r="QE481" s="31">
        <v>2</v>
      </c>
      <c r="QG481" s="31">
        <v>2</v>
      </c>
      <c r="QI481" s="31" t="s">
        <v>355</v>
      </c>
      <c r="QK481" s="31">
        <v>2</v>
      </c>
      <c r="QL481" s="31">
        <v>2</v>
      </c>
      <c r="QM481" s="31">
        <v>2</v>
      </c>
      <c r="QN481" s="31">
        <v>2</v>
      </c>
      <c r="QO481" s="31">
        <v>2</v>
      </c>
      <c r="QP481" s="31">
        <v>2</v>
      </c>
      <c r="QQ481" s="31">
        <v>2</v>
      </c>
      <c r="QR481" s="31">
        <v>2</v>
      </c>
      <c r="QS481" s="31">
        <v>2</v>
      </c>
      <c r="QT481" s="31">
        <v>2</v>
      </c>
      <c r="QU481" s="31">
        <v>2</v>
      </c>
      <c r="QV481" s="31">
        <v>2</v>
      </c>
      <c r="QW481" s="31">
        <v>2</v>
      </c>
      <c r="QX481" s="31">
        <v>2</v>
      </c>
      <c r="QY481" s="31">
        <v>2</v>
      </c>
      <c r="QZ481" s="31">
        <v>2</v>
      </c>
      <c r="RA481" s="31">
        <v>2</v>
      </c>
      <c r="RB481" s="31">
        <v>2</v>
      </c>
      <c r="RC481" s="31">
        <v>2</v>
      </c>
      <c r="RD481" s="31">
        <v>2</v>
      </c>
      <c r="RE481" s="31">
        <v>2</v>
      </c>
      <c r="RF481" s="31">
        <v>2</v>
      </c>
      <c r="RG481" s="31">
        <v>2</v>
      </c>
      <c r="RH481" s="31">
        <v>1</v>
      </c>
      <c r="RI481" s="31">
        <v>2</v>
      </c>
      <c r="RJ481" s="31">
        <v>2</v>
      </c>
      <c r="RK481" s="31">
        <v>2</v>
      </c>
      <c r="RL481" s="31">
        <v>2</v>
      </c>
      <c r="RM481" s="31">
        <v>2</v>
      </c>
      <c r="RN481" s="31">
        <v>2</v>
      </c>
      <c r="RO481" s="31">
        <v>2</v>
      </c>
      <c r="RP481" s="31">
        <v>2</v>
      </c>
      <c r="RQ481" s="31">
        <v>2</v>
      </c>
      <c r="RR481" s="31">
        <v>2</v>
      </c>
      <c r="RS481" s="31">
        <v>2</v>
      </c>
      <c r="RT481" s="31" t="s">
        <v>1592</v>
      </c>
      <c r="RU481" s="31" t="s">
        <v>1592</v>
      </c>
      <c r="RX481" s="31">
        <v>5</v>
      </c>
      <c r="RY481" s="31">
        <v>2</v>
      </c>
      <c r="RZ481" s="31">
        <v>2</v>
      </c>
      <c r="SA481" s="31">
        <v>2</v>
      </c>
      <c r="SB481" s="31">
        <v>2</v>
      </c>
      <c r="SC481" s="31">
        <v>2</v>
      </c>
      <c r="SD481" s="31">
        <v>5</v>
      </c>
      <c r="SE481" s="31">
        <v>2</v>
      </c>
      <c r="SF481" s="31">
        <v>2</v>
      </c>
      <c r="SG481" s="31">
        <v>2</v>
      </c>
      <c r="SH481" s="31">
        <v>2</v>
      </c>
      <c r="SI481" s="31">
        <v>2</v>
      </c>
      <c r="SJ481" s="31">
        <v>2</v>
      </c>
      <c r="SK481" s="31">
        <v>2</v>
      </c>
      <c r="SL481" s="31">
        <v>2</v>
      </c>
      <c r="SM481" s="31" t="s">
        <v>1550</v>
      </c>
      <c r="SO481" s="31">
        <v>2</v>
      </c>
      <c r="SP481" s="31">
        <v>2</v>
      </c>
      <c r="SQ481" s="31">
        <v>2</v>
      </c>
      <c r="SR481" s="31">
        <v>2</v>
      </c>
      <c r="SS481" s="31">
        <v>2</v>
      </c>
      <c r="ST481" s="31">
        <v>2</v>
      </c>
      <c r="SU481" s="31">
        <v>2</v>
      </c>
      <c r="SV481" s="31">
        <v>2</v>
      </c>
      <c r="SW481" s="31" t="s">
        <v>1430</v>
      </c>
      <c r="SZ481" s="31">
        <v>2</v>
      </c>
      <c r="TA481" s="31">
        <v>2</v>
      </c>
      <c r="TB481" s="31">
        <v>2</v>
      </c>
      <c r="TC481" s="31">
        <v>2</v>
      </c>
      <c r="TD481" s="31">
        <v>2</v>
      </c>
      <c r="TE481" s="31">
        <v>2</v>
      </c>
      <c r="TF481" s="31">
        <v>2</v>
      </c>
      <c r="TG481" s="31">
        <v>2</v>
      </c>
      <c r="TH481" s="31" t="s">
        <v>1430</v>
      </c>
      <c r="TJ481" s="31" t="s">
        <v>1550</v>
      </c>
      <c r="TK481" s="31" t="s">
        <v>1430</v>
      </c>
      <c r="TL481" s="31" t="s">
        <v>1430</v>
      </c>
      <c r="TQ481" s="31">
        <v>19</v>
      </c>
      <c r="TS481" s="31">
        <v>2</v>
      </c>
      <c r="TT481" s="31">
        <v>2</v>
      </c>
      <c r="TU481" s="31">
        <v>2</v>
      </c>
      <c r="TV481" s="31">
        <v>2</v>
      </c>
      <c r="TW481" s="31">
        <v>2</v>
      </c>
      <c r="TX481" s="31">
        <v>2</v>
      </c>
      <c r="TY481" s="31">
        <v>2</v>
      </c>
      <c r="TZ481" s="31">
        <v>2</v>
      </c>
      <c r="UA481" s="31">
        <v>1</v>
      </c>
    </row>
    <row r="482" spans="1:547" s="31" customFormat="1" ht="13.5" customHeight="1">
      <c r="A482" s="31">
        <f t="shared" si="7"/>
        <v>480</v>
      </c>
      <c r="B482" s="31">
        <v>481</v>
      </c>
      <c r="C482" s="31">
        <v>4</v>
      </c>
      <c r="D482" s="31" t="s">
        <v>3347</v>
      </c>
      <c r="E482" s="31" t="s">
        <v>3354</v>
      </c>
      <c r="G482" s="31" t="s">
        <v>3354</v>
      </c>
      <c r="H482" s="31">
        <v>42087</v>
      </c>
      <c r="I482" s="31">
        <v>27790</v>
      </c>
      <c r="J482" s="31">
        <v>2</v>
      </c>
      <c r="K482" s="31">
        <v>1</v>
      </c>
      <c r="L482" s="31">
        <v>5</v>
      </c>
      <c r="M482" s="31">
        <v>2</v>
      </c>
      <c r="N482" s="31">
        <v>5</v>
      </c>
      <c r="O482" s="31">
        <v>2</v>
      </c>
      <c r="P482" s="31">
        <v>5</v>
      </c>
      <c r="Q482" s="31">
        <v>2</v>
      </c>
      <c r="R482" s="31">
        <v>41640</v>
      </c>
      <c r="S482" s="31">
        <v>41699</v>
      </c>
      <c r="T482" s="31">
        <v>41883</v>
      </c>
      <c r="W482" s="31">
        <v>1</v>
      </c>
      <c r="X482" s="31">
        <v>2</v>
      </c>
      <c r="Y482" s="31">
        <v>2</v>
      </c>
      <c r="Z482" s="31">
        <v>2</v>
      </c>
      <c r="AA482" s="31">
        <v>2</v>
      </c>
      <c r="AB482" s="31">
        <v>2</v>
      </c>
      <c r="AC482" s="31">
        <v>2</v>
      </c>
      <c r="AD482" s="31">
        <v>2</v>
      </c>
      <c r="AE482" s="31">
        <v>2</v>
      </c>
      <c r="AF482" s="31">
        <v>2</v>
      </c>
      <c r="AG482" s="31">
        <v>1</v>
      </c>
      <c r="AH482" s="31">
        <v>2</v>
      </c>
      <c r="AI482" s="31">
        <v>6</v>
      </c>
      <c r="AJ482" s="31">
        <v>1</v>
      </c>
      <c r="AK482" s="31">
        <v>4</v>
      </c>
      <c r="AL482" s="31">
        <v>2</v>
      </c>
      <c r="AM482" s="31">
        <v>1</v>
      </c>
      <c r="AN482" s="31">
        <v>2</v>
      </c>
      <c r="AO482" s="31">
        <v>2</v>
      </c>
      <c r="AP482" s="31">
        <v>1</v>
      </c>
      <c r="AQ482" s="31">
        <v>2</v>
      </c>
      <c r="AR482" s="31">
        <v>1</v>
      </c>
      <c r="AS482" s="31">
        <v>2</v>
      </c>
      <c r="AT482" s="31">
        <v>2</v>
      </c>
      <c r="AU482" s="31">
        <v>2</v>
      </c>
      <c r="AV482" s="31">
        <v>1</v>
      </c>
      <c r="AW482" s="31">
        <v>1</v>
      </c>
      <c r="AX482" s="31">
        <v>1</v>
      </c>
      <c r="AY482" s="31">
        <v>2</v>
      </c>
      <c r="AZ482" s="31">
        <v>2</v>
      </c>
      <c r="BA482" s="31">
        <v>1</v>
      </c>
      <c r="BB482" s="31">
        <v>2</v>
      </c>
      <c r="BC482" s="31">
        <v>1</v>
      </c>
      <c r="BD482" s="31">
        <v>1</v>
      </c>
      <c r="BE482" s="31">
        <v>1</v>
      </c>
      <c r="BF482" s="31">
        <v>2</v>
      </c>
      <c r="BG482" s="31">
        <v>1</v>
      </c>
      <c r="BH482" s="31">
        <v>1</v>
      </c>
      <c r="BI482" s="31">
        <v>2</v>
      </c>
      <c r="BJ482" s="31">
        <v>1</v>
      </c>
      <c r="BK482" s="31">
        <v>2</v>
      </c>
      <c r="BL482" s="31">
        <v>1</v>
      </c>
      <c r="BM482" s="31">
        <v>2</v>
      </c>
      <c r="BN482" s="31">
        <v>2</v>
      </c>
      <c r="BO482" s="31">
        <v>2</v>
      </c>
      <c r="BP482" s="31">
        <v>2</v>
      </c>
      <c r="BQ482" s="31">
        <v>1</v>
      </c>
      <c r="BT482" s="31">
        <v>2</v>
      </c>
      <c r="BU482" s="31">
        <v>2</v>
      </c>
      <c r="BV482" s="31">
        <v>2</v>
      </c>
      <c r="BW482" s="31">
        <v>2</v>
      </c>
      <c r="BX482" s="31">
        <v>2</v>
      </c>
      <c r="BY482" s="31">
        <v>1</v>
      </c>
      <c r="BZ482" s="31">
        <v>2</v>
      </c>
      <c r="CA482" s="31">
        <v>2</v>
      </c>
      <c r="CD482" s="31">
        <v>1</v>
      </c>
      <c r="CH482" s="31">
        <v>2</v>
      </c>
      <c r="CM482" s="31">
        <v>5</v>
      </c>
      <c r="CN482" s="31">
        <v>17</v>
      </c>
      <c r="DA482" s="31">
        <v>2</v>
      </c>
      <c r="DB482" s="31">
        <v>4</v>
      </c>
      <c r="DC482" s="31">
        <v>7</v>
      </c>
      <c r="DR482" s="31">
        <v>38</v>
      </c>
      <c r="DS482" s="31">
        <v>0.68092841163310902</v>
      </c>
      <c r="DT482" s="31">
        <v>132</v>
      </c>
      <c r="DX482" s="31">
        <v>3.6</v>
      </c>
      <c r="EB482" s="31">
        <v>0.28000000000000003</v>
      </c>
      <c r="EE482" s="31" t="s">
        <v>2123</v>
      </c>
      <c r="EF482" s="31">
        <v>220</v>
      </c>
      <c r="ER482" s="31">
        <v>153</v>
      </c>
      <c r="EV482" s="31">
        <v>1</v>
      </c>
      <c r="EW482" s="31">
        <v>2</v>
      </c>
      <c r="EX482" s="31">
        <v>2</v>
      </c>
      <c r="EY482" s="31">
        <v>2</v>
      </c>
      <c r="EZ482" s="31">
        <v>1</v>
      </c>
      <c r="FA482" s="31">
        <v>1</v>
      </c>
      <c r="FD482" s="31">
        <v>103</v>
      </c>
      <c r="FK482" s="31">
        <v>2</v>
      </c>
      <c r="FL482" s="31">
        <v>2</v>
      </c>
      <c r="FM482" s="31">
        <v>2</v>
      </c>
      <c r="FN482" s="31">
        <v>2</v>
      </c>
      <c r="FO482" s="31">
        <v>2</v>
      </c>
      <c r="FP482" s="31">
        <v>2</v>
      </c>
      <c r="FQ482" s="31">
        <v>2</v>
      </c>
      <c r="FR482" s="31">
        <v>2</v>
      </c>
      <c r="FS482" s="31">
        <v>4</v>
      </c>
      <c r="FT482" s="31">
        <v>2</v>
      </c>
      <c r="FU482" s="31">
        <v>2</v>
      </c>
      <c r="FV482" s="31">
        <v>2</v>
      </c>
      <c r="FW482" s="31">
        <v>1</v>
      </c>
      <c r="FX482" s="31">
        <v>1</v>
      </c>
      <c r="FY482" s="31">
        <v>2</v>
      </c>
      <c r="GA482" s="31">
        <v>2</v>
      </c>
      <c r="GB482" s="31">
        <v>2</v>
      </c>
      <c r="GC482" s="31">
        <v>2</v>
      </c>
      <c r="GE482" s="31">
        <v>2</v>
      </c>
      <c r="GH482" s="31">
        <v>2</v>
      </c>
      <c r="GJ482" s="31">
        <v>2</v>
      </c>
      <c r="GL482" s="31">
        <v>1</v>
      </c>
      <c r="GO482" s="31">
        <v>2</v>
      </c>
      <c r="GQ482" s="31">
        <v>2</v>
      </c>
      <c r="GS482" s="31">
        <v>2</v>
      </c>
      <c r="GU482" s="31">
        <v>2</v>
      </c>
      <c r="GW482" s="31">
        <v>2</v>
      </c>
      <c r="HM482" s="31">
        <v>2</v>
      </c>
      <c r="HP482" s="31">
        <v>2</v>
      </c>
      <c r="HQ482" s="31">
        <v>2</v>
      </c>
      <c r="HR482" s="31">
        <v>2</v>
      </c>
      <c r="HS482" s="31">
        <v>2</v>
      </c>
      <c r="HT482" s="31">
        <v>2</v>
      </c>
      <c r="HU482" s="31">
        <v>2</v>
      </c>
      <c r="HV482" s="31">
        <v>2</v>
      </c>
      <c r="HZ482" s="31">
        <v>2</v>
      </c>
      <c r="IA482" s="31">
        <v>2</v>
      </c>
      <c r="IB482" s="31">
        <v>2</v>
      </c>
      <c r="IC482" s="31">
        <v>2</v>
      </c>
      <c r="ID482" s="31">
        <v>2</v>
      </c>
      <c r="IE482" s="31">
        <v>2</v>
      </c>
      <c r="IF482" s="31">
        <v>2</v>
      </c>
      <c r="IJ482" s="31">
        <v>2</v>
      </c>
      <c r="IK482" s="31">
        <v>2</v>
      </c>
      <c r="IL482" s="31">
        <v>2</v>
      </c>
      <c r="IM482" s="31">
        <v>2</v>
      </c>
      <c r="IN482" s="31">
        <v>2</v>
      </c>
      <c r="IO482" s="31">
        <v>2</v>
      </c>
      <c r="IP482" s="31">
        <v>2</v>
      </c>
      <c r="IT482" s="31">
        <v>2</v>
      </c>
      <c r="IU482" s="31">
        <v>2</v>
      </c>
      <c r="IV482" s="31">
        <v>2</v>
      </c>
      <c r="IW482" s="31">
        <v>2</v>
      </c>
      <c r="IX482" s="31">
        <v>2</v>
      </c>
      <c r="IY482" s="31">
        <v>2</v>
      </c>
      <c r="IZ482" s="31">
        <v>2</v>
      </c>
      <c r="JD482" s="31">
        <v>2</v>
      </c>
      <c r="JE482" s="31">
        <v>2</v>
      </c>
      <c r="JF482" s="31">
        <v>2</v>
      </c>
      <c r="JG482" s="31">
        <v>2</v>
      </c>
      <c r="JH482" s="31">
        <v>2</v>
      </c>
      <c r="JI482" s="31">
        <v>2</v>
      </c>
      <c r="JJ482" s="31">
        <v>2</v>
      </c>
      <c r="JN482" s="31" t="s">
        <v>3355</v>
      </c>
      <c r="JQ482" s="31" t="s">
        <v>371</v>
      </c>
      <c r="JZ482" s="31">
        <v>2</v>
      </c>
      <c r="KA482" s="31" t="s">
        <v>3355</v>
      </c>
      <c r="KB482" s="31">
        <v>42</v>
      </c>
      <c r="KC482" s="31">
        <v>2</v>
      </c>
      <c r="KD482" s="31" t="s">
        <v>371</v>
      </c>
      <c r="KE482" s="31">
        <v>64</v>
      </c>
      <c r="LC482" s="31">
        <v>2</v>
      </c>
      <c r="LF482" s="31">
        <v>2</v>
      </c>
      <c r="LG482" s="31">
        <v>2</v>
      </c>
      <c r="LI482" s="31">
        <v>2</v>
      </c>
      <c r="LK482" s="31">
        <v>2</v>
      </c>
      <c r="LM482" s="31">
        <v>2</v>
      </c>
      <c r="LO482" s="31">
        <v>2</v>
      </c>
      <c r="LQ482" s="31">
        <v>2</v>
      </c>
      <c r="LS482" s="31">
        <v>2</v>
      </c>
      <c r="LU482" s="31">
        <v>2</v>
      </c>
      <c r="LW482" s="31">
        <v>2</v>
      </c>
      <c r="LY482" s="31">
        <v>2</v>
      </c>
      <c r="MA482" s="31">
        <v>2</v>
      </c>
      <c r="MC482" s="31">
        <v>2</v>
      </c>
      <c r="ME482" s="31">
        <v>2</v>
      </c>
      <c r="MG482" s="31">
        <v>2</v>
      </c>
      <c r="MI482" s="31">
        <v>2</v>
      </c>
      <c r="MK482" s="31">
        <v>2</v>
      </c>
      <c r="MM482" s="31">
        <v>2</v>
      </c>
      <c r="MO482" s="31">
        <v>2</v>
      </c>
      <c r="MQ482" s="31">
        <v>2</v>
      </c>
      <c r="MS482" s="31">
        <v>2</v>
      </c>
      <c r="MU482" s="31">
        <v>2</v>
      </c>
      <c r="MW482" s="31">
        <v>2</v>
      </c>
      <c r="MY482" s="31" t="s">
        <v>355</v>
      </c>
      <c r="NC482" s="31">
        <v>2</v>
      </c>
      <c r="NE482" s="31">
        <v>2</v>
      </c>
      <c r="NG482" s="31">
        <v>2</v>
      </c>
      <c r="NI482" s="31">
        <v>2</v>
      </c>
      <c r="NK482" s="31">
        <v>2</v>
      </c>
      <c r="NM482" s="31">
        <v>2</v>
      </c>
      <c r="NO482" s="31">
        <v>2</v>
      </c>
      <c r="NQ482" s="31">
        <v>2</v>
      </c>
      <c r="NS482" s="31">
        <v>2</v>
      </c>
      <c r="NU482" s="31">
        <v>2</v>
      </c>
      <c r="NW482" s="31">
        <v>2</v>
      </c>
      <c r="NY482" s="31">
        <v>2</v>
      </c>
      <c r="OA482" s="31">
        <v>2</v>
      </c>
      <c r="OC482" s="31">
        <v>2</v>
      </c>
      <c r="OE482" s="31">
        <v>2</v>
      </c>
      <c r="OG482" s="31">
        <v>2</v>
      </c>
      <c r="OI482" s="31">
        <v>2</v>
      </c>
      <c r="OK482" s="31">
        <v>2</v>
      </c>
      <c r="OM482" s="31">
        <v>2</v>
      </c>
      <c r="OO482" s="31">
        <v>2</v>
      </c>
      <c r="OQ482" s="31" t="s">
        <v>355</v>
      </c>
      <c r="OS482" s="31">
        <v>2</v>
      </c>
      <c r="OU482" s="31">
        <v>2</v>
      </c>
      <c r="OW482" s="31">
        <v>2</v>
      </c>
      <c r="OY482" s="31">
        <v>2</v>
      </c>
      <c r="PA482" s="31">
        <v>2</v>
      </c>
      <c r="PC482" s="31">
        <v>2</v>
      </c>
      <c r="PE482" s="31">
        <v>2</v>
      </c>
      <c r="PG482" s="31">
        <v>2</v>
      </c>
      <c r="PI482" s="31">
        <v>2</v>
      </c>
      <c r="PK482" s="31">
        <v>2</v>
      </c>
      <c r="PM482" s="31">
        <v>2</v>
      </c>
      <c r="PO482" s="31">
        <v>2</v>
      </c>
      <c r="PQ482" s="31">
        <v>2</v>
      </c>
      <c r="PS482" s="31">
        <v>2</v>
      </c>
      <c r="PU482" s="31">
        <v>2</v>
      </c>
      <c r="PW482" s="31">
        <v>2</v>
      </c>
      <c r="PY482" s="31">
        <v>2</v>
      </c>
      <c r="QA482" s="31">
        <v>2</v>
      </c>
      <c r="QC482" s="31">
        <v>2</v>
      </c>
      <c r="QE482" s="31">
        <v>2</v>
      </c>
      <c r="QG482" s="31">
        <v>2</v>
      </c>
      <c r="QI482" s="31" t="s">
        <v>355</v>
      </c>
      <c r="QK482" s="31">
        <v>1</v>
      </c>
      <c r="QL482" s="31">
        <v>2</v>
      </c>
      <c r="QM482" s="31">
        <v>2</v>
      </c>
      <c r="QN482" s="31">
        <v>2</v>
      </c>
      <c r="QO482" s="31">
        <v>2</v>
      </c>
      <c r="QP482" s="31">
        <v>2</v>
      </c>
      <c r="QQ482" s="31">
        <v>2</v>
      </c>
      <c r="QR482" s="31">
        <v>2</v>
      </c>
      <c r="QS482" s="31">
        <v>2</v>
      </c>
      <c r="QT482" s="31">
        <v>2</v>
      </c>
      <c r="QU482" s="31">
        <v>2</v>
      </c>
      <c r="QV482" s="31">
        <v>2</v>
      </c>
      <c r="QW482" s="31">
        <v>2</v>
      </c>
      <c r="QX482" s="31">
        <v>2</v>
      </c>
      <c r="QY482" s="31">
        <v>2</v>
      </c>
      <c r="QZ482" s="31">
        <v>2</v>
      </c>
      <c r="RA482" s="31">
        <v>2</v>
      </c>
      <c r="RB482" s="31">
        <v>2</v>
      </c>
      <c r="RC482" s="31">
        <v>2</v>
      </c>
      <c r="RD482" s="31">
        <v>2</v>
      </c>
      <c r="RE482" s="31">
        <v>1</v>
      </c>
      <c r="RF482" s="31">
        <v>2</v>
      </c>
      <c r="RG482" s="31">
        <v>2</v>
      </c>
      <c r="RH482" s="31">
        <v>2</v>
      </c>
      <c r="RI482" s="31">
        <v>2</v>
      </c>
      <c r="RJ482" s="31">
        <v>2</v>
      </c>
      <c r="RK482" s="31">
        <v>2</v>
      </c>
      <c r="RL482" s="31">
        <v>2</v>
      </c>
      <c r="RM482" s="31">
        <v>2</v>
      </c>
      <c r="RN482" s="31">
        <v>2</v>
      </c>
      <c r="RO482" s="31">
        <v>2</v>
      </c>
      <c r="RP482" s="31">
        <v>2</v>
      </c>
      <c r="RQ482" s="31">
        <v>2</v>
      </c>
      <c r="RR482" s="31">
        <v>2</v>
      </c>
      <c r="RS482" s="31">
        <v>2</v>
      </c>
      <c r="RT482" s="31" t="s">
        <v>3356</v>
      </c>
      <c r="RX482" s="31">
        <v>5</v>
      </c>
      <c r="RY482" s="31">
        <v>2</v>
      </c>
      <c r="RZ482" s="31">
        <v>2</v>
      </c>
      <c r="SA482" s="31">
        <v>2</v>
      </c>
      <c r="SB482" s="31">
        <v>2</v>
      </c>
      <c r="SC482" s="31">
        <v>2</v>
      </c>
      <c r="SD482" s="31">
        <v>5</v>
      </c>
      <c r="SE482" s="31">
        <v>2</v>
      </c>
      <c r="SF482" s="31">
        <v>2</v>
      </c>
      <c r="SG482" s="31">
        <v>2</v>
      </c>
      <c r="SH482" s="31">
        <v>2</v>
      </c>
      <c r="SI482" s="31">
        <v>2</v>
      </c>
      <c r="SJ482" s="31">
        <v>2</v>
      </c>
      <c r="SK482" s="31">
        <v>2</v>
      </c>
      <c r="SL482" s="31">
        <v>2</v>
      </c>
      <c r="SM482" s="31" t="s">
        <v>1430</v>
      </c>
      <c r="SO482" s="31">
        <v>2</v>
      </c>
      <c r="SP482" s="31">
        <v>2</v>
      </c>
      <c r="SQ482" s="31">
        <v>2</v>
      </c>
      <c r="SR482" s="31">
        <v>2</v>
      </c>
      <c r="SS482" s="31">
        <v>2</v>
      </c>
      <c r="ST482" s="31">
        <v>2</v>
      </c>
      <c r="SU482" s="31">
        <v>2</v>
      </c>
      <c r="SV482" s="31">
        <v>2</v>
      </c>
      <c r="SW482" s="31" t="s">
        <v>1430</v>
      </c>
      <c r="SZ482" s="31">
        <v>2</v>
      </c>
      <c r="TA482" s="31">
        <v>2</v>
      </c>
      <c r="TB482" s="31">
        <v>2</v>
      </c>
      <c r="TC482" s="31">
        <v>2</v>
      </c>
      <c r="TD482" s="31">
        <v>2</v>
      </c>
      <c r="TE482" s="31">
        <v>2</v>
      </c>
      <c r="TF482" s="31">
        <v>2</v>
      </c>
      <c r="TG482" s="31">
        <v>2</v>
      </c>
      <c r="TH482" s="31" t="s">
        <v>1430</v>
      </c>
      <c r="TJ482" s="31" t="s">
        <v>1430</v>
      </c>
      <c r="TK482" s="31" t="s">
        <v>1430</v>
      </c>
      <c r="TL482" s="31" t="s">
        <v>1430</v>
      </c>
      <c r="TM482" s="31" t="s">
        <v>1430</v>
      </c>
      <c r="TQ482" s="31">
        <v>6</v>
      </c>
      <c r="TS482" s="31">
        <v>2</v>
      </c>
      <c r="TT482" s="31">
        <v>2</v>
      </c>
      <c r="TU482" s="31">
        <v>2</v>
      </c>
      <c r="TV482" s="31">
        <v>1</v>
      </c>
      <c r="TW482" s="31">
        <v>1</v>
      </c>
      <c r="TX482" s="31">
        <v>2</v>
      </c>
      <c r="TY482" s="31">
        <v>2</v>
      </c>
      <c r="TZ482" s="31">
        <v>1</v>
      </c>
      <c r="UA482" s="31">
        <v>1</v>
      </c>
    </row>
    <row r="483" spans="1:547" s="31" customFormat="1" ht="13.5" customHeight="1">
      <c r="A483" s="31">
        <f t="shared" si="7"/>
        <v>481</v>
      </c>
      <c r="B483" s="31">
        <v>482</v>
      </c>
      <c r="C483" s="31">
        <v>5</v>
      </c>
      <c r="D483" s="31" t="s">
        <v>3347</v>
      </c>
      <c r="E483" s="31" t="s">
        <v>3357</v>
      </c>
      <c r="G483" s="31" t="s">
        <v>3357</v>
      </c>
      <c r="H483" s="31">
        <v>42129</v>
      </c>
      <c r="I483" s="31">
        <v>18312</v>
      </c>
      <c r="J483" s="31">
        <v>1</v>
      </c>
      <c r="K483" s="31">
        <v>1</v>
      </c>
      <c r="R483" s="31">
        <v>41275</v>
      </c>
      <c r="S483" s="31">
        <v>41456</v>
      </c>
      <c r="T483" s="31">
        <v>41760</v>
      </c>
      <c r="W483" s="31">
        <v>1</v>
      </c>
      <c r="X483" s="31">
        <v>2</v>
      </c>
      <c r="Y483" s="31">
        <v>2</v>
      </c>
      <c r="Z483" s="31">
        <v>2</v>
      </c>
      <c r="AA483" s="31">
        <v>2</v>
      </c>
      <c r="AB483" s="31">
        <v>2</v>
      </c>
      <c r="AC483" s="31">
        <v>2</v>
      </c>
      <c r="AD483" s="31">
        <v>2</v>
      </c>
      <c r="AE483" s="31">
        <v>3</v>
      </c>
      <c r="AF483" s="31">
        <v>2</v>
      </c>
      <c r="AG483" s="31">
        <v>1</v>
      </c>
      <c r="AH483" s="31">
        <v>2</v>
      </c>
      <c r="AI483" s="31">
        <v>6</v>
      </c>
      <c r="AJ483" s="31">
        <v>2</v>
      </c>
      <c r="AK483" s="31">
        <v>4</v>
      </c>
      <c r="AL483" s="31">
        <v>2</v>
      </c>
      <c r="AM483" s="31">
        <v>2</v>
      </c>
      <c r="AN483" s="31">
        <v>2</v>
      </c>
      <c r="AO483" s="31">
        <v>2</v>
      </c>
      <c r="AP483" s="31">
        <v>2</v>
      </c>
      <c r="AQ483" s="31">
        <v>2</v>
      </c>
      <c r="AR483" s="31">
        <v>2</v>
      </c>
      <c r="AS483" s="31">
        <v>2</v>
      </c>
      <c r="AT483" s="31">
        <v>2</v>
      </c>
      <c r="AU483" s="31">
        <v>2</v>
      </c>
      <c r="AV483" s="31">
        <v>1</v>
      </c>
      <c r="AW483" s="31">
        <v>1</v>
      </c>
      <c r="AX483" s="31">
        <v>2</v>
      </c>
      <c r="AY483" s="31">
        <v>2</v>
      </c>
      <c r="AZ483" s="31">
        <v>1</v>
      </c>
      <c r="BA483" s="31">
        <v>1</v>
      </c>
      <c r="BB483" s="31">
        <v>2</v>
      </c>
      <c r="BC483" s="31">
        <v>1</v>
      </c>
      <c r="BD483" s="31">
        <v>2</v>
      </c>
      <c r="BE483" s="31">
        <v>2</v>
      </c>
      <c r="BF483" s="31">
        <v>2</v>
      </c>
      <c r="BG483" s="31">
        <v>1</v>
      </c>
      <c r="BH483" s="31">
        <v>2</v>
      </c>
      <c r="BI483" s="31">
        <v>1</v>
      </c>
      <c r="BJ483" s="31">
        <v>2</v>
      </c>
      <c r="BK483" s="31">
        <v>2</v>
      </c>
      <c r="BL483" s="31">
        <v>2</v>
      </c>
      <c r="BM483" s="31">
        <v>2</v>
      </c>
      <c r="BN483" s="31">
        <v>2</v>
      </c>
      <c r="BO483" s="31">
        <v>2</v>
      </c>
      <c r="BP483" s="31">
        <v>2</v>
      </c>
      <c r="BQ483" s="31">
        <v>4</v>
      </c>
      <c r="BT483" s="31">
        <v>2</v>
      </c>
      <c r="BU483" s="31">
        <v>2</v>
      </c>
      <c r="BV483" s="31">
        <v>2</v>
      </c>
      <c r="BW483" s="31">
        <v>2</v>
      </c>
      <c r="BX483" s="31">
        <v>2</v>
      </c>
      <c r="BY483" s="31">
        <v>1</v>
      </c>
      <c r="BZ483" s="31">
        <v>2</v>
      </c>
      <c r="CA483" s="31">
        <v>2</v>
      </c>
      <c r="CD483" s="31">
        <v>1</v>
      </c>
      <c r="CH483" s="31">
        <v>1</v>
      </c>
      <c r="CM483" s="31">
        <v>17</v>
      </c>
      <c r="CN483" s="31">
        <v>5</v>
      </c>
      <c r="DA483" s="31">
        <v>4</v>
      </c>
      <c r="DB483" s="31">
        <v>2</v>
      </c>
      <c r="DC483" s="31">
        <v>6</v>
      </c>
      <c r="DR483" s="31">
        <v>33</v>
      </c>
      <c r="DS483" s="31">
        <v>0.53461651053864101</v>
      </c>
      <c r="DT483" s="31">
        <v>74</v>
      </c>
      <c r="EB483" s="31">
        <v>0.53</v>
      </c>
      <c r="EF483" s="31">
        <v>197</v>
      </c>
      <c r="ER483" s="31">
        <v>92</v>
      </c>
      <c r="EV483" s="31">
        <v>1</v>
      </c>
      <c r="EW483" s="31">
        <v>2</v>
      </c>
      <c r="EX483" s="31">
        <v>2</v>
      </c>
      <c r="EY483" s="31">
        <v>1</v>
      </c>
      <c r="FK483" s="31">
        <v>1</v>
      </c>
      <c r="FL483" s="31">
        <v>2</v>
      </c>
      <c r="FM483" s="31">
        <v>2</v>
      </c>
      <c r="FN483" s="31">
        <v>2</v>
      </c>
      <c r="FO483" s="31">
        <v>2</v>
      </c>
      <c r="FP483" s="31">
        <v>2</v>
      </c>
      <c r="FQ483" s="31">
        <v>2</v>
      </c>
      <c r="FR483" s="31">
        <v>2</v>
      </c>
      <c r="FS483" s="31">
        <v>4</v>
      </c>
      <c r="FT483" s="31">
        <v>2</v>
      </c>
      <c r="FU483" s="31">
        <v>2</v>
      </c>
      <c r="FV483" s="31">
        <v>2</v>
      </c>
      <c r="FW483" s="31">
        <v>1</v>
      </c>
      <c r="FX483" s="31">
        <v>1</v>
      </c>
      <c r="FY483" s="31">
        <v>2</v>
      </c>
      <c r="GA483" s="31">
        <v>2</v>
      </c>
      <c r="GB483" s="31">
        <v>2</v>
      </c>
      <c r="GC483" s="31">
        <v>2</v>
      </c>
      <c r="GE483" s="31">
        <v>2</v>
      </c>
      <c r="GH483" s="31">
        <v>2</v>
      </c>
      <c r="GJ483" s="31">
        <v>2</v>
      </c>
      <c r="GL483" s="31">
        <v>1</v>
      </c>
      <c r="GO483" s="31">
        <v>2</v>
      </c>
      <c r="GQ483" s="31">
        <v>2</v>
      </c>
      <c r="GS483" s="31">
        <v>2</v>
      </c>
      <c r="GU483" s="31">
        <v>1</v>
      </c>
      <c r="GW483" s="31">
        <v>2</v>
      </c>
      <c r="HM483" s="31">
        <v>2</v>
      </c>
      <c r="HP483" s="31">
        <v>2</v>
      </c>
      <c r="HQ483" s="31">
        <v>2</v>
      </c>
      <c r="HR483" s="31">
        <v>2</v>
      </c>
      <c r="HS483" s="31">
        <v>2</v>
      </c>
      <c r="HT483" s="31">
        <v>2</v>
      </c>
      <c r="HU483" s="31">
        <v>2</v>
      </c>
      <c r="HV483" s="31">
        <v>2</v>
      </c>
      <c r="HZ483" s="31">
        <v>2</v>
      </c>
      <c r="IA483" s="31">
        <v>2</v>
      </c>
      <c r="IB483" s="31">
        <v>2</v>
      </c>
      <c r="IC483" s="31">
        <v>2</v>
      </c>
      <c r="ID483" s="31">
        <v>2</v>
      </c>
      <c r="IE483" s="31">
        <v>2</v>
      </c>
      <c r="IF483" s="31">
        <v>2</v>
      </c>
      <c r="IJ483" s="31">
        <v>2</v>
      </c>
      <c r="IK483" s="31">
        <v>2</v>
      </c>
      <c r="IL483" s="31">
        <v>2</v>
      </c>
      <c r="IM483" s="31">
        <v>2</v>
      </c>
      <c r="IN483" s="31">
        <v>2</v>
      </c>
      <c r="IO483" s="31">
        <v>2</v>
      </c>
      <c r="IP483" s="31">
        <v>2</v>
      </c>
      <c r="IT483" s="31">
        <v>2</v>
      </c>
      <c r="IU483" s="31">
        <v>2</v>
      </c>
      <c r="IV483" s="31">
        <v>2</v>
      </c>
      <c r="IW483" s="31">
        <v>2</v>
      </c>
      <c r="IX483" s="31">
        <v>2</v>
      </c>
      <c r="IY483" s="31">
        <v>2</v>
      </c>
      <c r="IZ483" s="31">
        <v>2</v>
      </c>
      <c r="JD483" s="31">
        <v>2</v>
      </c>
      <c r="JE483" s="31">
        <v>2</v>
      </c>
      <c r="JF483" s="31">
        <v>2</v>
      </c>
      <c r="JG483" s="31">
        <v>2</v>
      </c>
      <c r="JH483" s="31">
        <v>2</v>
      </c>
      <c r="JI483" s="31">
        <v>2</v>
      </c>
      <c r="JJ483" s="31">
        <v>2</v>
      </c>
      <c r="JZ483" s="31">
        <v>2</v>
      </c>
      <c r="KA483" s="31" t="s">
        <v>1567</v>
      </c>
      <c r="KC483" s="31">
        <v>2</v>
      </c>
      <c r="KD483" s="31" t="s">
        <v>372</v>
      </c>
      <c r="KG483" s="31" t="s">
        <v>372</v>
      </c>
      <c r="LC483" s="31">
        <v>2</v>
      </c>
      <c r="LF483" s="31">
        <v>2</v>
      </c>
      <c r="LG483" s="31">
        <v>2</v>
      </c>
      <c r="LI483" s="31">
        <v>2</v>
      </c>
      <c r="LK483" s="31">
        <v>2</v>
      </c>
      <c r="LM483" s="31">
        <v>2</v>
      </c>
      <c r="LO483" s="31">
        <v>2</v>
      </c>
      <c r="LQ483" s="31">
        <v>2</v>
      </c>
      <c r="LS483" s="31">
        <v>2</v>
      </c>
      <c r="LU483" s="31">
        <v>2</v>
      </c>
      <c r="LW483" s="31">
        <v>2</v>
      </c>
      <c r="LY483" s="31">
        <v>2</v>
      </c>
      <c r="MA483" s="31">
        <v>2</v>
      </c>
      <c r="MC483" s="31">
        <v>2</v>
      </c>
      <c r="ME483" s="31">
        <v>2</v>
      </c>
      <c r="MG483" s="31">
        <v>2</v>
      </c>
      <c r="MI483" s="31">
        <v>2</v>
      </c>
      <c r="MK483" s="31">
        <v>2</v>
      </c>
      <c r="MM483" s="31">
        <v>2</v>
      </c>
      <c r="MO483" s="31">
        <v>2</v>
      </c>
      <c r="MQ483" s="31">
        <v>2</v>
      </c>
      <c r="MS483" s="31">
        <v>2</v>
      </c>
      <c r="MU483" s="31">
        <v>2</v>
      </c>
      <c r="MW483" s="31">
        <v>2</v>
      </c>
      <c r="MY483" s="31" t="s">
        <v>355</v>
      </c>
      <c r="NC483" s="31">
        <v>2</v>
      </c>
      <c r="NE483" s="31">
        <v>2</v>
      </c>
      <c r="NG483" s="31">
        <v>2</v>
      </c>
      <c r="NI483" s="31">
        <v>2</v>
      </c>
      <c r="NK483" s="31">
        <v>2</v>
      </c>
      <c r="NM483" s="31">
        <v>2</v>
      </c>
      <c r="NO483" s="31">
        <v>2</v>
      </c>
      <c r="NQ483" s="31">
        <v>2</v>
      </c>
      <c r="NS483" s="31">
        <v>2</v>
      </c>
      <c r="NU483" s="31">
        <v>2</v>
      </c>
      <c r="NW483" s="31">
        <v>2</v>
      </c>
      <c r="NY483" s="31">
        <v>2</v>
      </c>
      <c r="OA483" s="31">
        <v>2</v>
      </c>
      <c r="OC483" s="31">
        <v>2</v>
      </c>
      <c r="OE483" s="31">
        <v>2</v>
      </c>
      <c r="OG483" s="31">
        <v>2</v>
      </c>
      <c r="OI483" s="31">
        <v>2</v>
      </c>
      <c r="OK483" s="31">
        <v>2</v>
      </c>
      <c r="OM483" s="31">
        <v>2</v>
      </c>
      <c r="OO483" s="31">
        <v>2</v>
      </c>
      <c r="OQ483" s="31" t="s">
        <v>355</v>
      </c>
      <c r="OS483" s="31">
        <v>2</v>
      </c>
      <c r="OU483" s="31">
        <v>2</v>
      </c>
      <c r="OW483" s="31">
        <v>2</v>
      </c>
      <c r="OY483" s="31">
        <v>2</v>
      </c>
      <c r="PA483" s="31">
        <v>2</v>
      </c>
      <c r="PC483" s="31">
        <v>2</v>
      </c>
      <c r="PE483" s="31">
        <v>2</v>
      </c>
      <c r="PG483" s="31">
        <v>2</v>
      </c>
      <c r="PI483" s="31">
        <v>2</v>
      </c>
      <c r="PK483" s="31">
        <v>2</v>
      </c>
      <c r="PM483" s="31">
        <v>2</v>
      </c>
      <c r="PO483" s="31">
        <v>2</v>
      </c>
      <c r="PQ483" s="31">
        <v>2</v>
      </c>
      <c r="PS483" s="31">
        <v>2</v>
      </c>
      <c r="PU483" s="31">
        <v>2</v>
      </c>
      <c r="PW483" s="31">
        <v>2</v>
      </c>
      <c r="PY483" s="31">
        <v>2</v>
      </c>
      <c r="QA483" s="31">
        <v>2</v>
      </c>
      <c r="QC483" s="31">
        <v>2</v>
      </c>
      <c r="QE483" s="31">
        <v>2</v>
      </c>
      <c r="QG483" s="31">
        <v>2</v>
      </c>
      <c r="QI483" s="31" t="s">
        <v>355</v>
      </c>
      <c r="QK483" s="31">
        <v>1</v>
      </c>
      <c r="QL483" s="31">
        <v>2</v>
      </c>
      <c r="QM483" s="31">
        <v>2</v>
      </c>
      <c r="QN483" s="31">
        <v>2</v>
      </c>
      <c r="QO483" s="31">
        <v>2</v>
      </c>
      <c r="QP483" s="31">
        <v>2</v>
      </c>
      <c r="QQ483" s="31">
        <v>2</v>
      </c>
      <c r="QR483" s="31">
        <v>2</v>
      </c>
      <c r="QS483" s="31">
        <v>2</v>
      </c>
      <c r="QT483" s="31">
        <v>2</v>
      </c>
      <c r="QU483" s="31">
        <v>2</v>
      </c>
      <c r="QV483" s="31">
        <v>2</v>
      </c>
      <c r="QW483" s="31">
        <v>2</v>
      </c>
      <c r="QX483" s="31">
        <v>2</v>
      </c>
      <c r="QY483" s="31">
        <v>2</v>
      </c>
      <c r="QZ483" s="31">
        <v>1</v>
      </c>
      <c r="RA483" s="31">
        <v>2</v>
      </c>
      <c r="RB483" s="31">
        <v>2</v>
      </c>
      <c r="RC483" s="31">
        <v>2</v>
      </c>
      <c r="RD483" s="31">
        <v>2</v>
      </c>
      <c r="RE483" s="31">
        <v>2</v>
      </c>
      <c r="RF483" s="31">
        <v>2</v>
      </c>
      <c r="RG483" s="31">
        <v>2</v>
      </c>
      <c r="RH483" s="31">
        <v>2</v>
      </c>
      <c r="RI483" s="31">
        <v>2</v>
      </c>
      <c r="RJ483" s="31">
        <v>2</v>
      </c>
      <c r="RK483" s="31">
        <v>2</v>
      </c>
      <c r="RL483" s="31">
        <v>2</v>
      </c>
      <c r="RM483" s="31">
        <v>2</v>
      </c>
      <c r="RN483" s="31">
        <v>2</v>
      </c>
      <c r="RO483" s="31">
        <v>2</v>
      </c>
      <c r="RP483" s="31">
        <v>2</v>
      </c>
      <c r="RQ483" s="31">
        <v>2</v>
      </c>
      <c r="RR483" s="31">
        <v>2</v>
      </c>
      <c r="RS483" s="31">
        <v>2</v>
      </c>
      <c r="RT483" s="31" t="s">
        <v>3358</v>
      </c>
      <c r="RX483" s="31">
        <v>3</v>
      </c>
      <c r="RY483" s="31">
        <v>1</v>
      </c>
      <c r="RZ483" s="31">
        <v>2</v>
      </c>
      <c r="SA483" s="31">
        <v>2</v>
      </c>
      <c r="SB483" s="31">
        <v>2</v>
      </c>
      <c r="SC483" s="31">
        <v>2</v>
      </c>
      <c r="SD483" s="31">
        <v>3</v>
      </c>
      <c r="SE483" s="31">
        <v>1</v>
      </c>
      <c r="SF483" s="31">
        <v>2</v>
      </c>
      <c r="SG483" s="31">
        <v>2</v>
      </c>
      <c r="SH483" s="31">
        <v>2</v>
      </c>
      <c r="SI483" s="31">
        <v>2</v>
      </c>
      <c r="SJ483" s="31">
        <v>2</v>
      </c>
      <c r="SK483" s="31">
        <v>2</v>
      </c>
      <c r="SL483" s="31">
        <v>2</v>
      </c>
      <c r="SM483" s="31" t="s">
        <v>1550</v>
      </c>
      <c r="SO483" s="31">
        <v>2</v>
      </c>
      <c r="SP483" s="31">
        <v>2</v>
      </c>
      <c r="SQ483" s="31">
        <v>2</v>
      </c>
      <c r="SR483" s="31">
        <v>2</v>
      </c>
      <c r="SS483" s="31">
        <v>2</v>
      </c>
      <c r="ST483" s="31">
        <v>2</v>
      </c>
      <c r="SU483" s="31">
        <v>2</v>
      </c>
      <c r="SV483" s="31">
        <v>2</v>
      </c>
      <c r="SW483" s="31" t="s">
        <v>1430</v>
      </c>
      <c r="SZ483" s="31">
        <v>2</v>
      </c>
      <c r="TA483" s="31">
        <v>2</v>
      </c>
      <c r="TB483" s="31">
        <v>2</v>
      </c>
      <c r="TC483" s="31">
        <v>2</v>
      </c>
      <c r="TD483" s="31">
        <v>2</v>
      </c>
      <c r="TE483" s="31">
        <v>2</v>
      </c>
      <c r="TF483" s="31">
        <v>2</v>
      </c>
      <c r="TG483" s="31">
        <v>2</v>
      </c>
      <c r="TH483" s="31" t="s">
        <v>1430</v>
      </c>
      <c r="TJ483" s="31" t="s">
        <v>1550</v>
      </c>
      <c r="TK483" s="31" t="s">
        <v>1430</v>
      </c>
      <c r="TL483" s="31" t="s">
        <v>1430</v>
      </c>
      <c r="TQ483" s="31">
        <v>10</v>
      </c>
      <c r="TS483" s="31">
        <v>2</v>
      </c>
      <c r="TT483" s="31">
        <v>2</v>
      </c>
      <c r="TU483" s="31">
        <v>2</v>
      </c>
      <c r="TV483" s="31">
        <v>2</v>
      </c>
      <c r="TW483" s="31">
        <v>2</v>
      </c>
      <c r="TX483" s="31">
        <v>2</v>
      </c>
      <c r="TY483" s="31">
        <v>2</v>
      </c>
      <c r="TZ483" s="31">
        <v>2</v>
      </c>
      <c r="UA483" s="31">
        <v>1</v>
      </c>
    </row>
    <row r="484" spans="1:547" s="31" customFormat="1" ht="13.5" customHeight="1">
      <c r="A484" s="31">
        <f t="shared" si="7"/>
        <v>482</v>
      </c>
      <c r="B484" s="31">
        <v>483</v>
      </c>
      <c r="C484" s="31">
        <v>6</v>
      </c>
      <c r="D484" s="31" t="s">
        <v>3347</v>
      </c>
      <c r="E484" s="31" t="s">
        <v>3359</v>
      </c>
      <c r="G484" s="31" t="s">
        <v>3359</v>
      </c>
      <c r="H484" s="31">
        <v>42136</v>
      </c>
      <c r="I484" s="31">
        <v>23060</v>
      </c>
      <c r="J484" s="31">
        <v>2</v>
      </c>
      <c r="K484" s="31">
        <v>1</v>
      </c>
      <c r="L484" s="31">
        <v>1</v>
      </c>
      <c r="M484" s="31">
        <v>1</v>
      </c>
      <c r="N484" s="31">
        <v>1</v>
      </c>
      <c r="O484" s="31">
        <v>1</v>
      </c>
      <c r="P484" s="31">
        <v>1</v>
      </c>
      <c r="Q484" s="31">
        <v>1</v>
      </c>
      <c r="R484" s="31">
        <v>41518</v>
      </c>
      <c r="T484" s="31">
        <v>41821</v>
      </c>
      <c r="W484" s="31">
        <v>1</v>
      </c>
      <c r="X484" s="31">
        <v>2</v>
      </c>
      <c r="Y484" s="31">
        <v>2</v>
      </c>
      <c r="Z484" s="31">
        <v>2</v>
      </c>
      <c r="AA484" s="31">
        <v>2</v>
      </c>
      <c r="AB484" s="31">
        <v>2</v>
      </c>
      <c r="AC484" s="31">
        <v>2</v>
      </c>
      <c r="AD484" s="31">
        <v>2</v>
      </c>
      <c r="AE484" s="31">
        <v>3</v>
      </c>
      <c r="AF484" s="31">
        <v>2</v>
      </c>
      <c r="AG484" s="31">
        <v>2</v>
      </c>
      <c r="AH484" s="31">
        <v>2</v>
      </c>
      <c r="AI484" s="31">
        <v>6</v>
      </c>
      <c r="AJ484" s="31">
        <v>2</v>
      </c>
      <c r="AK484" s="31">
        <v>4</v>
      </c>
      <c r="AL484" s="31">
        <v>2</v>
      </c>
      <c r="AM484" s="31">
        <v>2</v>
      </c>
      <c r="AN484" s="31">
        <v>2</v>
      </c>
      <c r="AO484" s="31">
        <v>2</v>
      </c>
      <c r="AP484" s="31">
        <v>2</v>
      </c>
      <c r="AQ484" s="31">
        <v>2</v>
      </c>
      <c r="AR484" s="31">
        <v>2</v>
      </c>
      <c r="AS484" s="31">
        <v>2</v>
      </c>
      <c r="AT484" s="31">
        <v>2</v>
      </c>
      <c r="AU484" s="31">
        <v>2</v>
      </c>
      <c r="AV484" s="31">
        <v>1</v>
      </c>
      <c r="AW484" s="31">
        <v>1</v>
      </c>
      <c r="AX484" s="31">
        <v>1</v>
      </c>
      <c r="AY484" s="31">
        <v>1</v>
      </c>
      <c r="AZ484" s="31">
        <v>1</v>
      </c>
      <c r="BA484" s="31">
        <v>1</v>
      </c>
      <c r="BB484" s="31">
        <v>2</v>
      </c>
      <c r="BC484" s="31">
        <v>1</v>
      </c>
      <c r="BD484" s="31">
        <v>1</v>
      </c>
      <c r="BE484" s="31">
        <v>2</v>
      </c>
      <c r="BF484" s="31">
        <v>2</v>
      </c>
      <c r="BG484" s="31">
        <v>2</v>
      </c>
      <c r="BH484" s="31">
        <v>2</v>
      </c>
      <c r="BI484" s="31">
        <v>2</v>
      </c>
      <c r="BJ484" s="31">
        <v>2</v>
      </c>
      <c r="BK484" s="31">
        <v>2</v>
      </c>
      <c r="BL484" s="31">
        <v>2</v>
      </c>
      <c r="BM484" s="31">
        <v>2</v>
      </c>
      <c r="BN484" s="31">
        <v>2</v>
      </c>
      <c r="BO484" s="31">
        <v>2</v>
      </c>
      <c r="BP484" s="31">
        <v>2</v>
      </c>
      <c r="BQ484" s="31">
        <v>4</v>
      </c>
      <c r="BT484" s="31">
        <v>2</v>
      </c>
      <c r="BU484" s="31">
        <v>2</v>
      </c>
      <c r="BV484" s="31">
        <v>2</v>
      </c>
      <c r="BW484" s="31">
        <v>2</v>
      </c>
      <c r="BX484" s="31">
        <v>2</v>
      </c>
      <c r="BY484" s="31">
        <v>1</v>
      </c>
      <c r="BZ484" s="31">
        <v>2</v>
      </c>
      <c r="CA484" s="31">
        <v>2</v>
      </c>
      <c r="CD484" s="31">
        <v>1</v>
      </c>
      <c r="CH484" s="31">
        <v>1</v>
      </c>
      <c r="CM484" s="31">
        <v>19</v>
      </c>
      <c r="CN484" s="31">
        <v>5</v>
      </c>
      <c r="DA484" s="31">
        <v>4</v>
      </c>
      <c r="DB484" s="31">
        <v>2</v>
      </c>
      <c r="DC484" s="31">
        <v>14</v>
      </c>
      <c r="DF484" s="31">
        <v>4</v>
      </c>
      <c r="DG484" s="31">
        <v>4</v>
      </c>
      <c r="DH484" s="31">
        <v>4</v>
      </c>
      <c r="DI484" s="31">
        <v>4</v>
      </c>
      <c r="DJ484" s="31">
        <v>4</v>
      </c>
      <c r="DK484" s="31">
        <v>4</v>
      </c>
      <c r="DL484" s="31">
        <v>3</v>
      </c>
      <c r="DM484" s="31">
        <v>2</v>
      </c>
      <c r="DN484" s="31">
        <v>2</v>
      </c>
      <c r="DO484" s="31">
        <v>2</v>
      </c>
      <c r="DP484" s="31">
        <v>4</v>
      </c>
      <c r="DQ484" s="31">
        <v>4</v>
      </c>
      <c r="DR484" s="31">
        <v>36</v>
      </c>
      <c r="DS484" s="31">
        <v>0.59101941747572795</v>
      </c>
      <c r="EB484" s="31">
        <v>75</v>
      </c>
      <c r="EE484" s="31" t="s">
        <v>2138</v>
      </c>
      <c r="EF484" s="31">
        <v>5.89</v>
      </c>
      <c r="EI484" s="31" t="s">
        <v>2238</v>
      </c>
      <c r="ER484" s="31">
        <v>2.27999999999999</v>
      </c>
      <c r="EU484" s="31" t="s">
        <v>2238</v>
      </c>
      <c r="EV484" s="31">
        <v>1</v>
      </c>
      <c r="EW484" s="31">
        <v>2</v>
      </c>
      <c r="EX484" s="31">
        <v>2</v>
      </c>
      <c r="FK484" s="31">
        <v>1</v>
      </c>
      <c r="FL484" s="31">
        <v>2</v>
      </c>
      <c r="FM484" s="31">
        <v>1</v>
      </c>
      <c r="FN484" s="31">
        <v>1</v>
      </c>
      <c r="FO484" s="31">
        <v>2</v>
      </c>
      <c r="FP484" s="31">
        <v>2</v>
      </c>
      <c r="FQ484" s="31">
        <v>2</v>
      </c>
      <c r="FR484" s="31">
        <v>2</v>
      </c>
      <c r="FS484" s="31">
        <v>4</v>
      </c>
      <c r="FT484" s="31">
        <v>2</v>
      </c>
      <c r="FU484" s="31">
        <v>2</v>
      </c>
      <c r="FV484" s="31">
        <v>2</v>
      </c>
      <c r="FW484" s="31">
        <v>1</v>
      </c>
      <c r="FX484" s="31">
        <v>1</v>
      </c>
      <c r="FY484" s="31">
        <v>2</v>
      </c>
      <c r="GA484" s="31">
        <v>2</v>
      </c>
      <c r="GB484" s="31">
        <v>2</v>
      </c>
      <c r="GC484" s="31">
        <v>2</v>
      </c>
      <c r="GE484" s="31">
        <v>2</v>
      </c>
      <c r="GH484" s="31">
        <v>2</v>
      </c>
      <c r="GJ484" s="31">
        <v>2</v>
      </c>
      <c r="GL484" s="31">
        <v>1</v>
      </c>
      <c r="GO484" s="31">
        <v>2</v>
      </c>
      <c r="GQ484" s="31">
        <v>2</v>
      </c>
      <c r="GS484" s="31">
        <v>2</v>
      </c>
      <c r="GU484" s="31">
        <v>2</v>
      </c>
      <c r="GW484" s="31">
        <v>2</v>
      </c>
      <c r="HM484" s="31">
        <v>2</v>
      </c>
      <c r="HP484" s="31">
        <v>2</v>
      </c>
      <c r="HQ484" s="31">
        <v>2</v>
      </c>
      <c r="HR484" s="31">
        <v>2</v>
      </c>
      <c r="HS484" s="31">
        <v>2</v>
      </c>
      <c r="HT484" s="31">
        <v>2</v>
      </c>
      <c r="HU484" s="31">
        <v>2</v>
      </c>
      <c r="HV484" s="31">
        <v>2</v>
      </c>
      <c r="HZ484" s="31">
        <v>2</v>
      </c>
      <c r="IA484" s="31">
        <v>2</v>
      </c>
      <c r="IB484" s="31">
        <v>2</v>
      </c>
      <c r="IC484" s="31">
        <v>2</v>
      </c>
      <c r="ID484" s="31">
        <v>2</v>
      </c>
      <c r="IE484" s="31">
        <v>2</v>
      </c>
      <c r="IF484" s="31">
        <v>2</v>
      </c>
      <c r="IJ484" s="31">
        <v>2</v>
      </c>
      <c r="IK484" s="31">
        <v>2</v>
      </c>
      <c r="IL484" s="31">
        <v>2</v>
      </c>
      <c r="IM484" s="31">
        <v>2</v>
      </c>
      <c r="IN484" s="31">
        <v>2</v>
      </c>
      <c r="IO484" s="31">
        <v>2</v>
      </c>
      <c r="IP484" s="31">
        <v>2</v>
      </c>
      <c r="IT484" s="31">
        <v>2</v>
      </c>
      <c r="IU484" s="31">
        <v>2</v>
      </c>
      <c r="IV484" s="31">
        <v>2</v>
      </c>
      <c r="IW484" s="31">
        <v>2</v>
      </c>
      <c r="IX484" s="31">
        <v>2</v>
      </c>
      <c r="IY484" s="31">
        <v>2</v>
      </c>
      <c r="IZ484" s="31">
        <v>2</v>
      </c>
      <c r="JD484" s="31">
        <v>2</v>
      </c>
      <c r="JE484" s="31">
        <v>2</v>
      </c>
      <c r="JF484" s="31">
        <v>2</v>
      </c>
      <c r="JG484" s="31">
        <v>2</v>
      </c>
      <c r="JH484" s="31">
        <v>2</v>
      </c>
      <c r="JI484" s="31">
        <v>2</v>
      </c>
      <c r="JJ484" s="31">
        <v>2</v>
      </c>
      <c r="JZ484" s="31">
        <v>1</v>
      </c>
      <c r="KC484" s="31">
        <v>1</v>
      </c>
      <c r="LC484" s="31">
        <v>2</v>
      </c>
      <c r="LF484" s="31">
        <v>2</v>
      </c>
      <c r="LG484" s="31">
        <v>2</v>
      </c>
      <c r="LI484" s="31">
        <v>2</v>
      </c>
      <c r="LK484" s="31">
        <v>2</v>
      </c>
      <c r="LM484" s="31">
        <v>2</v>
      </c>
      <c r="LO484" s="31">
        <v>2</v>
      </c>
      <c r="LQ484" s="31">
        <v>2</v>
      </c>
      <c r="LS484" s="31">
        <v>2</v>
      </c>
      <c r="LU484" s="31">
        <v>2</v>
      </c>
      <c r="LW484" s="31">
        <v>2</v>
      </c>
      <c r="LY484" s="31">
        <v>2</v>
      </c>
      <c r="MA484" s="31">
        <v>2</v>
      </c>
      <c r="MC484" s="31">
        <v>2</v>
      </c>
      <c r="ME484" s="31">
        <v>2</v>
      </c>
      <c r="MG484" s="31">
        <v>2</v>
      </c>
      <c r="MI484" s="31">
        <v>2</v>
      </c>
      <c r="MK484" s="31">
        <v>2</v>
      </c>
      <c r="MM484" s="31">
        <v>2</v>
      </c>
      <c r="MO484" s="31">
        <v>2</v>
      </c>
      <c r="MQ484" s="31">
        <v>2</v>
      </c>
      <c r="MS484" s="31">
        <v>2</v>
      </c>
      <c r="MU484" s="31">
        <v>2</v>
      </c>
      <c r="MW484" s="31">
        <v>2</v>
      </c>
      <c r="MY484" s="31" t="s">
        <v>355</v>
      </c>
      <c r="NC484" s="31">
        <v>2</v>
      </c>
      <c r="NE484" s="31">
        <v>2</v>
      </c>
      <c r="NG484" s="31">
        <v>2</v>
      </c>
      <c r="NI484" s="31">
        <v>2</v>
      </c>
      <c r="NK484" s="31">
        <v>2</v>
      </c>
      <c r="NM484" s="31">
        <v>2</v>
      </c>
      <c r="NO484" s="31">
        <v>2</v>
      </c>
      <c r="NQ484" s="31">
        <v>2</v>
      </c>
      <c r="NS484" s="31">
        <v>2</v>
      </c>
      <c r="NU484" s="31">
        <v>2</v>
      </c>
      <c r="NW484" s="31">
        <v>2</v>
      </c>
      <c r="NY484" s="31">
        <v>2</v>
      </c>
      <c r="OA484" s="31">
        <v>2</v>
      </c>
      <c r="OC484" s="31">
        <v>2</v>
      </c>
      <c r="OE484" s="31">
        <v>2</v>
      </c>
      <c r="OG484" s="31">
        <v>2</v>
      </c>
      <c r="OI484" s="31">
        <v>2</v>
      </c>
      <c r="OK484" s="31">
        <v>2</v>
      </c>
      <c r="OM484" s="31">
        <v>2</v>
      </c>
      <c r="OO484" s="31">
        <v>2</v>
      </c>
      <c r="OQ484" s="31" t="s">
        <v>355</v>
      </c>
      <c r="OS484" s="31">
        <v>2</v>
      </c>
      <c r="OU484" s="31">
        <v>2</v>
      </c>
      <c r="OW484" s="31">
        <v>2</v>
      </c>
      <c r="OY484" s="31">
        <v>2</v>
      </c>
      <c r="PA484" s="31">
        <v>2</v>
      </c>
      <c r="PC484" s="31">
        <v>2</v>
      </c>
      <c r="PE484" s="31">
        <v>2</v>
      </c>
      <c r="PG484" s="31">
        <v>2</v>
      </c>
      <c r="PI484" s="31">
        <v>2</v>
      </c>
      <c r="PK484" s="31">
        <v>2</v>
      </c>
      <c r="PM484" s="31">
        <v>2</v>
      </c>
      <c r="PO484" s="31">
        <v>2</v>
      </c>
      <c r="PQ484" s="31">
        <v>2</v>
      </c>
      <c r="PS484" s="31">
        <v>2</v>
      </c>
      <c r="PU484" s="31">
        <v>2</v>
      </c>
      <c r="PW484" s="31">
        <v>2</v>
      </c>
      <c r="PY484" s="31">
        <v>2</v>
      </c>
      <c r="QA484" s="31">
        <v>2</v>
      </c>
      <c r="QC484" s="31">
        <v>2</v>
      </c>
      <c r="QE484" s="31">
        <v>2</v>
      </c>
      <c r="QG484" s="31">
        <v>2</v>
      </c>
      <c r="QI484" s="31" t="s">
        <v>355</v>
      </c>
      <c r="QK484" s="31">
        <v>1</v>
      </c>
      <c r="QL484" s="31">
        <v>2</v>
      </c>
      <c r="QM484" s="31">
        <v>2</v>
      </c>
      <c r="QN484" s="31">
        <v>2</v>
      </c>
      <c r="QO484" s="31">
        <v>2</v>
      </c>
      <c r="QP484" s="31">
        <v>2</v>
      </c>
      <c r="QQ484" s="31">
        <v>2</v>
      </c>
      <c r="QR484" s="31">
        <v>2</v>
      </c>
      <c r="QS484" s="31">
        <v>2</v>
      </c>
      <c r="QT484" s="31">
        <v>2</v>
      </c>
      <c r="QU484" s="31">
        <v>2</v>
      </c>
      <c r="QV484" s="31">
        <v>2</v>
      </c>
      <c r="QW484" s="31">
        <v>2</v>
      </c>
      <c r="QX484" s="31">
        <v>2</v>
      </c>
      <c r="QY484" s="31">
        <v>2</v>
      </c>
      <c r="QZ484" s="31">
        <v>2</v>
      </c>
      <c r="RA484" s="31">
        <v>2</v>
      </c>
      <c r="RB484" s="31">
        <v>2</v>
      </c>
      <c r="RC484" s="31">
        <v>2</v>
      </c>
      <c r="RD484" s="31">
        <v>2</v>
      </c>
      <c r="RE484" s="31">
        <v>2</v>
      </c>
      <c r="RF484" s="31">
        <v>2</v>
      </c>
      <c r="RG484" s="31">
        <v>2</v>
      </c>
      <c r="RH484" s="31">
        <v>2</v>
      </c>
      <c r="RI484" s="31">
        <v>2</v>
      </c>
      <c r="RJ484" s="31">
        <v>2</v>
      </c>
      <c r="RK484" s="31">
        <v>2</v>
      </c>
      <c r="RL484" s="31">
        <v>2</v>
      </c>
      <c r="RM484" s="31">
        <v>2</v>
      </c>
      <c r="RN484" s="31">
        <v>2</v>
      </c>
      <c r="RO484" s="31">
        <v>2</v>
      </c>
      <c r="RP484" s="31">
        <v>2</v>
      </c>
      <c r="RQ484" s="31">
        <v>2</v>
      </c>
      <c r="RR484" s="31">
        <v>2</v>
      </c>
      <c r="RS484" s="31">
        <v>2</v>
      </c>
      <c r="RT484" s="31" t="s">
        <v>1556</v>
      </c>
      <c r="RX484" s="31">
        <v>1</v>
      </c>
      <c r="RY484" s="31">
        <v>1</v>
      </c>
      <c r="RZ484" s="31">
        <v>2</v>
      </c>
      <c r="SA484" s="31">
        <v>2</v>
      </c>
      <c r="SB484" s="31">
        <v>2</v>
      </c>
      <c r="SC484" s="31">
        <v>2</v>
      </c>
      <c r="SD484" s="31">
        <v>1</v>
      </c>
      <c r="SE484" s="31">
        <v>1</v>
      </c>
      <c r="SF484" s="31">
        <v>2</v>
      </c>
      <c r="SG484" s="31">
        <v>2</v>
      </c>
      <c r="SH484" s="31">
        <v>2</v>
      </c>
      <c r="SI484" s="31">
        <v>2</v>
      </c>
      <c r="SJ484" s="31">
        <v>2</v>
      </c>
      <c r="SK484" s="31">
        <v>2</v>
      </c>
      <c r="SL484" s="31">
        <v>2</v>
      </c>
      <c r="SM484" s="31" t="s">
        <v>1430</v>
      </c>
      <c r="SO484" s="31">
        <v>2</v>
      </c>
      <c r="SP484" s="31">
        <v>2</v>
      </c>
      <c r="SQ484" s="31">
        <v>2</v>
      </c>
      <c r="SR484" s="31">
        <v>2</v>
      </c>
      <c r="SS484" s="31">
        <v>2</v>
      </c>
      <c r="ST484" s="31">
        <v>2</v>
      </c>
      <c r="SU484" s="31">
        <v>2</v>
      </c>
      <c r="SV484" s="31">
        <v>2</v>
      </c>
      <c r="SW484" s="31" t="s">
        <v>1430</v>
      </c>
      <c r="SZ484" s="31">
        <v>2</v>
      </c>
      <c r="TA484" s="31">
        <v>2</v>
      </c>
      <c r="TB484" s="31">
        <v>2</v>
      </c>
      <c r="TC484" s="31">
        <v>2</v>
      </c>
      <c r="TD484" s="31">
        <v>2</v>
      </c>
      <c r="TE484" s="31">
        <v>2</v>
      </c>
      <c r="TF484" s="31">
        <v>2</v>
      </c>
      <c r="TG484" s="31">
        <v>2</v>
      </c>
      <c r="TH484" s="31" t="s">
        <v>1430</v>
      </c>
      <c r="TJ484" s="31" t="s">
        <v>1430</v>
      </c>
      <c r="TK484" s="31" t="s">
        <v>1430</v>
      </c>
      <c r="TS484" s="31">
        <v>2</v>
      </c>
      <c r="TT484" s="31">
        <v>2</v>
      </c>
      <c r="TU484" s="31">
        <v>2</v>
      </c>
      <c r="TV484" s="31">
        <v>2</v>
      </c>
      <c r="TW484" s="31">
        <v>2</v>
      </c>
      <c r="TX484" s="31">
        <v>2</v>
      </c>
      <c r="TY484" s="31">
        <v>2</v>
      </c>
      <c r="TZ484" s="31">
        <v>2</v>
      </c>
      <c r="UA484" s="31">
        <v>1</v>
      </c>
    </row>
    <row r="485" spans="1:547" s="31" customFormat="1" ht="13.5" customHeight="1">
      <c r="A485" s="31">
        <f t="shared" si="7"/>
        <v>483</v>
      </c>
      <c r="B485" s="31">
        <v>484</v>
      </c>
      <c r="C485" s="31">
        <v>7</v>
      </c>
      <c r="D485" s="31" t="s">
        <v>3347</v>
      </c>
      <c r="E485" s="31" t="s">
        <v>3360</v>
      </c>
      <c r="G485" s="31" t="s">
        <v>3360</v>
      </c>
      <c r="H485" s="31">
        <v>42122</v>
      </c>
      <c r="I485" s="31">
        <v>12045</v>
      </c>
      <c r="J485" s="31">
        <v>2</v>
      </c>
      <c r="K485" s="31">
        <v>1</v>
      </c>
      <c r="L485" s="31">
        <v>1</v>
      </c>
      <c r="M485" s="31">
        <v>1</v>
      </c>
      <c r="N485" s="31">
        <v>1</v>
      </c>
      <c r="O485" s="31">
        <v>1</v>
      </c>
      <c r="P485" s="31">
        <v>1</v>
      </c>
      <c r="Q485" s="31">
        <v>1</v>
      </c>
      <c r="R485" s="31">
        <v>40513</v>
      </c>
      <c r="T485" s="31">
        <v>41579</v>
      </c>
      <c r="W485" s="31">
        <v>1</v>
      </c>
      <c r="X485" s="31">
        <v>2</v>
      </c>
      <c r="Y485" s="31">
        <v>2</v>
      </c>
      <c r="Z485" s="31">
        <v>2</v>
      </c>
      <c r="AA485" s="31">
        <v>2</v>
      </c>
      <c r="AB485" s="31">
        <v>2</v>
      </c>
      <c r="AC485" s="31">
        <v>2</v>
      </c>
      <c r="AD485" s="31">
        <v>2</v>
      </c>
      <c r="AE485" s="31">
        <v>2</v>
      </c>
      <c r="AF485" s="31">
        <v>1</v>
      </c>
      <c r="AG485" s="31">
        <v>1</v>
      </c>
      <c r="AH485" s="31">
        <v>2</v>
      </c>
      <c r="AI485" s="31">
        <v>6</v>
      </c>
      <c r="AJ485" s="31">
        <v>1</v>
      </c>
      <c r="AK485" s="31">
        <v>4</v>
      </c>
      <c r="AL485" s="31">
        <v>2</v>
      </c>
      <c r="AM485" s="31">
        <v>2</v>
      </c>
      <c r="AN485" s="31">
        <v>2</v>
      </c>
      <c r="AO485" s="31">
        <v>2</v>
      </c>
      <c r="AP485" s="31">
        <v>2</v>
      </c>
      <c r="AQ485" s="31">
        <v>2</v>
      </c>
      <c r="AR485" s="31">
        <v>2</v>
      </c>
      <c r="AS485" s="31">
        <v>2</v>
      </c>
      <c r="AT485" s="31">
        <v>2</v>
      </c>
      <c r="AU485" s="31">
        <v>2</v>
      </c>
      <c r="AV485" s="31">
        <v>1</v>
      </c>
      <c r="AW485" s="31">
        <v>2</v>
      </c>
      <c r="AX485" s="31">
        <v>2</v>
      </c>
      <c r="AY485" s="31">
        <v>2</v>
      </c>
      <c r="AZ485" s="31">
        <v>1</v>
      </c>
      <c r="BA485" s="31">
        <v>1</v>
      </c>
      <c r="BB485" s="31">
        <v>1</v>
      </c>
      <c r="BC485" s="31">
        <v>1</v>
      </c>
      <c r="BD485" s="31">
        <v>1</v>
      </c>
      <c r="BE485" s="31">
        <v>2</v>
      </c>
      <c r="BF485" s="31">
        <v>2</v>
      </c>
      <c r="BG485" s="31">
        <v>1</v>
      </c>
      <c r="BH485" s="31">
        <v>1</v>
      </c>
      <c r="BI485" s="31">
        <v>2</v>
      </c>
      <c r="BJ485" s="31">
        <v>1</v>
      </c>
      <c r="BK485" s="31">
        <v>2</v>
      </c>
      <c r="BL485" s="31">
        <v>1</v>
      </c>
      <c r="BM485" s="31">
        <v>1</v>
      </c>
      <c r="BN485" s="31">
        <v>2</v>
      </c>
      <c r="BO485" s="31">
        <v>2</v>
      </c>
      <c r="BP485" s="31">
        <v>2</v>
      </c>
      <c r="BQ485" s="31">
        <v>4</v>
      </c>
      <c r="BT485" s="31">
        <v>1</v>
      </c>
      <c r="BU485" s="31">
        <v>2</v>
      </c>
      <c r="BV485" s="31">
        <v>2</v>
      </c>
      <c r="BW485" s="31">
        <v>2</v>
      </c>
      <c r="BX485" s="31">
        <v>2</v>
      </c>
      <c r="BY485" s="31">
        <v>1</v>
      </c>
      <c r="BZ485" s="31">
        <v>2</v>
      </c>
      <c r="CA485" s="31">
        <v>2</v>
      </c>
      <c r="CD485" s="31">
        <v>1</v>
      </c>
      <c r="CH485" s="31">
        <v>1</v>
      </c>
      <c r="CM485" s="31">
        <v>11</v>
      </c>
      <c r="CN485" s="31">
        <v>23</v>
      </c>
      <c r="DA485" s="31">
        <v>2</v>
      </c>
      <c r="DB485" s="31">
        <v>4</v>
      </c>
      <c r="DC485" s="31">
        <v>12</v>
      </c>
      <c r="DR485" s="31">
        <v>31</v>
      </c>
      <c r="DS485" s="31">
        <v>0.32158949658172697</v>
      </c>
      <c r="EB485" s="31">
        <v>0.92</v>
      </c>
      <c r="EE485" s="31" t="s">
        <v>2123</v>
      </c>
      <c r="EV485" s="31">
        <v>1</v>
      </c>
      <c r="EW485" s="31">
        <v>2</v>
      </c>
      <c r="EX485" s="31">
        <v>2</v>
      </c>
      <c r="EZ485" s="31">
        <v>1</v>
      </c>
      <c r="FA485" s="31">
        <v>1</v>
      </c>
      <c r="FD485" s="31">
        <v>78</v>
      </c>
      <c r="FE485" s="31">
        <v>99</v>
      </c>
      <c r="FK485" s="31">
        <v>1</v>
      </c>
      <c r="FL485" s="31">
        <v>2</v>
      </c>
      <c r="FM485" s="31">
        <v>2</v>
      </c>
      <c r="FN485" s="31">
        <v>2</v>
      </c>
      <c r="FO485" s="31">
        <v>2</v>
      </c>
      <c r="FP485" s="31">
        <v>2</v>
      </c>
      <c r="FQ485" s="31">
        <v>2</v>
      </c>
      <c r="FR485" s="31">
        <v>2</v>
      </c>
      <c r="FS485" s="31">
        <v>4</v>
      </c>
      <c r="FT485" s="31">
        <v>1</v>
      </c>
      <c r="FU485" s="31">
        <v>2</v>
      </c>
      <c r="FV485" s="31">
        <v>2</v>
      </c>
      <c r="FW485" s="31">
        <v>11</v>
      </c>
      <c r="FX485" s="31">
        <v>1</v>
      </c>
      <c r="FY485" s="31">
        <v>2</v>
      </c>
      <c r="GA485" s="31">
        <v>2</v>
      </c>
      <c r="GB485" s="31">
        <v>2</v>
      </c>
      <c r="GC485" s="31">
        <v>2</v>
      </c>
      <c r="GE485" s="31">
        <v>2</v>
      </c>
      <c r="GH485" s="31">
        <v>2</v>
      </c>
      <c r="GJ485" s="31">
        <v>1</v>
      </c>
      <c r="GK485" s="31" t="s">
        <v>3361</v>
      </c>
      <c r="GL485" s="31">
        <v>1</v>
      </c>
      <c r="GO485" s="31">
        <v>2</v>
      </c>
      <c r="GQ485" s="31">
        <v>2</v>
      </c>
      <c r="GS485" s="31">
        <v>2</v>
      </c>
      <c r="GU485" s="31">
        <v>2</v>
      </c>
      <c r="GW485" s="31">
        <v>2</v>
      </c>
      <c r="HM485" s="31">
        <v>2</v>
      </c>
      <c r="HP485" s="31">
        <v>2</v>
      </c>
      <c r="HQ485" s="31">
        <v>2</v>
      </c>
      <c r="HR485" s="31">
        <v>2</v>
      </c>
      <c r="HS485" s="31">
        <v>2</v>
      </c>
      <c r="HT485" s="31">
        <v>2</v>
      </c>
      <c r="HU485" s="31">
        <v>2</v>
      </c>
      <c r="HV485" s="31">
        <v>2</v>
      </c>
      <c r="HZ485" s="31">
        <v>2</v>
      </c>
      <c r="IA485" s="31">
        <v>2</v>
      </c>
      <c r="IB485" s="31">
        <v>2</v>
      </c>
      <c r="IC485" s="31">
        <v>2</v>
      </c>
      <c r="ID485" s="31">
        <v>2</v>
      </c>
      <c r="IE485" s="31">
        <v>2</v>
      </c>
      <c r="IF485" s="31">
        <v>2</v>
      </c>
      <c r="IJ485" s="31">
        <v>2</v>
      </c>
      <c r="IK485" s="31">
        <v>2</v>
      </c>
      <c r="IL485" s="31">
        <v>2</v>
      </c>
      <c r="IM485" s="31">
        <v>2</v>
      </c>
      <c r="IN485" s="31">
        <v>2</v>
      </c>
      <c r="IO485" s="31">
        <v>2</v>
      </c>
      <c r="IP485" s="31">
        <v>2</v>
      </c>
      <c r="IT485" s="31">
        <v>2</v>
      </c>
      <c r="IU485" s="31">
        <v>2</v>
      </c>
      <c r="IV485" s="31">
        <v>2</v>
      </c>
      <c r="IW485" s="31">
        <v>2</v>
      </c>
      <c r="IX485" s="31">
        <v>2</v>
      </c>
      <c r="IY485" s="31">
        <v>2</v>
      </c>
      <c r="IZ485" s="31">
        <v>2</v>
      </c>
      <c r="JD485" s="31">
        <v>2</v>
      </c>
      <c r="JE485" s="31">
        <v>2</v>
      </c>
      <c r="JF485" s="31">
        <v>2</v>
      </c>
      <c r="JG485" s="31">
        <v>2</v>
      </c>
      <c r="JH485" s="31">
        <v>2</v>
      </c>
      <c r="JI485" s="31">
        <v>2</v>
      </c>
      <c r="JJ485" s="31">
        <v>2</v>
      </c>
      <c r="JZ485" s="31">
        <v>1</v>
      </c>
      <c r="KC485" s="31">
        <v>1</v>
      </c>
      <c r="LC485" s="31">
        <v>2</v>
      </c>
      <c r="LF485" s="31">
        <v>2</v>
      </c>
      <c r="LG485" s="31">
        <v>2</v>
      </c>
      <c r="LI485" s="31">
        <v>2</v>
      </c>
      <c r="LK485" s="31">
        <v>2</v>
      </c>
      <c r="LM485" s="31">
        <v>2</v>
      </c>
      <c r="LO485" s="31">
        <v>2</v>
      </c>
      <c r="LQ485" s="31">
        <v>2</v>
      </c>
      <c r="LS485" s="31">
        <v>2</v>
      </c>
      <c r="LU485" s="31">
        <v>2</v>
      </c>
      <c r="LW485" s="31">
        <v>2</v>
      </c>
      <c r="LY485" s="31">
        <v>2</v>
      </c>
      <c r="MA485" s="31">
        <v>2</v>
      </c>
      <c r="MC485" s="31">
        <v>2</v>
      </c>
      <c r="ME485" s="31">
        <v>2</v>
      </c>
      <c r="MG485" s="31">
        <v>2</v>
      </c>
      <c r="MI485" s="31">
        <v>2</v>
      </c>
      <c r="MK485" s="31">
        <v>2</v>
      </c>
      <c r="MM485" s="31">
        <v>2</v>
      </c>
      <c r="MO485" s="31">
        <v>2</v>
      </c>
      <c r="MQ485" s="31">
        <v>2</v>
      </c>
      <c r="MS485" s="31">
        <v>2</v>
      </c>
      <c r="MU485" s="31">
        <v>2</v>
      </c>
      <c r="MW485" s="31">
        <v>2</v>
      </c>
      <c r="MY485" s="31" t="s">
        <v>355</v>
      </c>
      <c r="NC485" s="31">
        <v>2</v>
      </c>
      <c r="NE485" s="31">
        <v>2</v>
      </c>
      <c r="NG485" s="31">
        <v>2</v>
      </c>
      <c r="NI485" s="31">
        <v>2</v>
      </c>
      <c r="NK485" s="31">
        <v>2</v>
      </c>
      <c r="NM485" s="31">
        <v>2</v>
      </c>
      <c r="NO485" s="31">
        <v>2</v>
      </c>
      <c r="NQ485" s="31">
        <v>2</v>
      </c>
      <c r="NS485" s="31">
        <v>2</v>
      </c>
      <c r="NU485" s="31">
        <v>2</v>
      </c>
      <c r="NW485" s="31">
        <v>2</v>
      </c>
      <c r="NY485" s="31">
        <v>2</v>
      </c>
      <c r="OA485" s="31">
        <v>2</v>
      </c>
      <c r="OC485" s="31">
        <v>2</v>
      </c>
      <c r="OE485" s="31">
        <v>2</v>
      </c>
      <c r="OG485" s="31">
        <v>2</v>
      </c>
      <c r="OI485" s="31">
        <v>2</v>
      </c>
      <c r="OK485" s="31">
        <v>2</v>
      </c>
      <c r="OM485" s="31">
        <v>2</v>
      </c>
      <c r="OO485" s="31">
        <v>2</v>
      </c>
      <c r="OQ485" s="31" t="s">
        <v>355</v>
      </c>
      <c r="OS485" s="31">
        <v>2</v>
      </c>
      <c r="OU485" s="31">
        <v>2</v>
      </c>
      <c r="OW485" s="31">
        <v>2</v>
      </c>
      <c r="OY485" s="31">
        <v>2</v>
      </c>
      <c r="PA485" s="31">
        <v>2</v>
      </c>
      <c r="PC485" s="31">
        <v>2</v>
      </c>
      <c r="PE485" s="31">
        <v>2</v>
      </c>
      <c r="PG485" s="31">
        <v>2</v>
      </c>
      <c r="PI485" s="31">
        <v>2</v>
      </c>
      <c r="PK485" s="31">
        <v>2</v>
      </c>
      <c r="PM485" s="31">
        <v>2</v>
      </c>
      <c r="PO485" s="31">
        <v>2</v>
      </c>
      <c r="PQ485" s="31">
        <v>2</v>
      </c>
      <c r="PS485" s="31">
        <v>2</v>
      </c>
      <c r="PU485" s="31">
        <v>2</v>
      </c>
      <c r="PW485" s="31">
        <v>2</v>
      </c>
      <c r="PY485" s="31">
        <v>2</v>
      </c>
      <c r="QA485" s="31">
        <v>2</v>
      </c>
      <c r="QC485" s="31">
        <v>2</v>
      </c>
      <c r="QE485" s="31">
        <v>2</v>
      </c>
      <c r="QG485" s="31">
        <v>2</v>
      </c>
      <c r="QI485" s="31" t="s">
        <v>355</v>
      </c>
      <c r="QK485" s="31">
        <v>1</v>
      </c>
      <c r="QL485" s="31">
        <v>2</v>
      </c>
      <c r="QM485" s="31">
        <v>2</v>
      </c>
      <c r="QN485" s="31">
        <v>2</v>
      </c>
      <c r="QO485" s="31">
        <v>2</v>
      </c>
      <c r="QP485" s="31">
        <v>2</v>
      </c>
      <c r="QQ485" s="31">
        <v>2</v>
      </c>
      <c r="QR485" s="31">
        <v>2</v>
      </c>
      <c r="QS485" s="31">
        <v>2</v>
      </c>
      <c r="QT485" s="31">
        <v>2</v>
      </c>
      <c r="QU485" s="31">
        <v>2</v>
      </c>
      <c r="QV485" s="31">
        <v>2</v>
      </c>
      <c r="QW485" s="31">
        <v>2</v>
      </c>
      <c r="QX485" s="31">
        <v>2</v>
      </c>
      <c r="QY485" s="31">
        <v>2</v>
      </c>
      <c r="QZ485" s="31">
        <v>1</v>
      </c>
      <c r="RA485" s="31">
        <v>1</v>
      </c>
      <c r="RB485" s="31">
        <v>2</v>
      </c>
      <c r="RC485" s="31">
        <v>2</v>
      </c>
      <c r="RD485" s="31">
        <v>2</v>
      </c>
      <c r="RE485" s="31">
        <v>2</v>
      </c>
      <c r="RF485" s="31">
        <v>2</v>
      </c>
      <c r="RG485" s="31">
        <v>2</v>
      </c>
      <c r="RH485" s="31">
        <v>1</v>
      </c>
      <c r="RI485" s="31">
        <v>2</v>
      </c>
      <c r="RJ485" s="31">
        <v>2</v>
      </c>
      <c r="RK485" s="31">
        <v>2</v>
      </c>
      <c r="RL485" s="31">
        <v>2</v>
      </c>
      <c r="RM485" s="31">
        <v>2</v>
      </c>
      <c r="RN485" s="31">
        <v>2</v>
      </c>
      <c r="RO485" s="31">
        <v>2</v>
      </c>
      <c r="RP485" s="31">
        <v>2</v>
      </c>
      <c r="RQ485" s="31">
        <v>2</v>
      </c>
      <c r="RR485" s="31">
        <v>2</v>
      </c>
      <c r="RS485" s="31">
        <v>2</v>
      </c>
      <c r="RT485" s="31" t="s">
        <v>3362</v>
      </c>
      <c r="RX485" s="31">
        <v>5</v>
      </c>
      <c r="RY485" s="31">
        <v>1</v>
      </c>
      <c r="RZ485" s="31">
        <v>2</v>
      </c>
      <c r="SA485" s="31">
        <v>2</v>
      </c>
      <c r="SB485" s="31">
        <v>2</v>
      </c>
      <c r="SC485" s="31">
        <v>2</v>
      </c>
      <c r="SD485" s="31">
        <v>5</v>
      </c>
      <c r="SE485" s="31">
        <v>1</v>
      </c>
      <c r="SF485" s="31">
        <v>2</v>
      </c>
      <c r="SG485" s="31">
        <v>2</v>
      </c>
      <c r="SH485" s="31">
        <v>2</v>
      </c>
      <c r="SI485" s="31">
        <v>2</v>
      </c>
      <c r="SJ485" s="31">
        <v>2</v>
      </c>
      <c r="SK485" s="31">
        <v>2</v>
      </c>
      <c r="SL485" s="31">
        <v>2</v>
      </c>
      <c r="SM485" s="31" t="s">
        <v>3156</v>
      </c>
      <c r="SO485" s="31">
        <v>2</v>
      </c>
      <c r="SP485" s="31">
        <v>2</v>
      </c>
      <c r="SQ485" s="31">
        <v>2</v>
      </c>
      <c r="SR485" s="31">
        <v>2</v>
      </c>
      <c r="SS485" s="31">
        <v>2</v>
      </c>
      <c r="ST485" s="31">
        <v>2</v>
      </c>
      <c r="SU485" s="31">
        <v>2</v>
      </c>
      <c r="SV485" s="31">
        <v>2</v>
      </c>
      <c r="SZ485" s="31">
        <v>2</v>
      </c>
      <c r="TA485" s="31">
        <v>2</v>
      </c>
      <c r="TB485" s="31">
        <v>2</v>
      </c>
      <c r="TC485" s="31">
        <v>2</v>
      </c>
      <c r="TD485" s="31">
        <v>2</v>
      </c>
      <c r="TE485" s="31">
        <v>2</v>
      </c>
      <c r="TF485" s="31">
        <v>2</v>
      </c>
      <c r="TG485" s="31">
        <v>2</v>
      </c>
      <c r="TH485" s="31" t="s">
        <v>1430</v>
      </c>
      <c r="TJ485" s="31" t="s">
        <v>3156</v>
      </c>
      <c r="TS485" s="31">
        <v>2</v>
      </c>
      <c r="TT485" s="31">
        <v>2</v>
      </c>
      <c r="TU485" s="31">
        <v>2</v>
      </c>
      <c r="TV485" s="31">
        <v>2</v>
      </c>
      <c r="TW485" s="31">
        <v>2</v>
      </c>
      <c r="TX485" s="31">
        <v>2</v>
      </c>
      <c r="TY485" s="31">
        <v>2</v>
      </c>
      <c r="TZ485" s="31">
        <v>2</v>
      </c>
      <c r="UA485" s="31">
        <v>1</v>
      </c>
    </row>
    <row r="486" spans="1:547" s="31" customFormat="1" ht="13.5" customHeight="1">
      <c r="A486" s="31">
        <f t="shared" si="7"/>
        <v>484</v>
      </c>
      <c r="B486" s="31">
        <v>485</v>
      </c>
      <c r="C486" s="31">
        <v>8</v>
      </c>
      <c r="D486" s="31" t="s">
        <v>3347</v>
      </c>
      <c r="E486" s="31" t="s">
        <v>3363</v>
      </c>
      <c r="G486" s="31" t="s">
        <v>3363</v>
      </c>
      <c r="H486" s="31">
        <v>42142</v>
      </c>
      <c r="I486" s="31">
        <v>35392</v>
      </c>
      <c r="J486" s="31">
        <v>1</v>
      </c>
      <c r="K486" s="31">
        <v>1</v>
      </c>
      <c r="L486" s="31">
        <v>2</v>
      </c>
      <c r="M486" s="31">
        <v>2</v>
      </c>
      <c r="N486" s="31">
        <v>1</v>
      </c>
      <c r="O486" s="31">
        <v>1</v>
      </c>
      <c r="P486" s="31">
        <v>1</v>
      </c>
      <c r="Q486" s="31">
        <v>1</v>
      </c>
      <c r="R486" s="31">
        <v>41821</v>
      </c>
      <c r="S486" s="31">
        <v>41883</v>
      </c>
      <c r="T486" s="31">
        <v>42173</v>
      </c>
      <c r="W486" s="31">
        <v>1</v>
      </c>
      <c r="X486" s="31">
        <v>2</v>
      </c>
      <c r="Y486" s="31">
        <v>2</v>
      </c>
      <c r="Z486" s="31">
        <v>2</v>
      </c>
      <c r="AA486" s="31">
        <v>2</v>
      </c>
      <c r="AB486" s="31">
        <v>2</v>
      </c>
      <c r="AC486" s="31">
        <v>2</v>
      </c>
      <c r="AD486" s="31">
        <v>2</v>
      </c>
      <c r="AE486" s="31">
        <v>2</v>
      </c>
      <c r="AF486" s="31">
        <v>2</v>
      </c>
      <c r="AG486" s="31">
        <v>1</v>
      </c>
      <c r="AH486" s="31">
        <v>2</v>
      </c>
      <c r="AI486" s="31">
        <v>6</v>
      </c>
      <c r="AJ486" s="31">
        <v>2</v>
      </c>
      <c r="AK486" s="31">
        <v>4</v>
      </c>
      <c r="AL486" s="31">
        <v>2</v>
      </c>
      <c r="AM486" s="31">
        <v>2</v>
      </c>
      <c r="AN486" s="31">
        <v>2</v>
      </c>
      <c r="AO486" s="31">
        <v>2</v>
      </c>
      <c r="AP486" s="31">
        <v>2</v>
      </c>
      <c r="AQ486" s="31">
        <v>2</v>
      </c>
      <c r="AR486" s="31">
        <v>2</v>
      </c>
      <c r="AS486" s="31">
        <v>2</v>
      </c>
      <c r="AT486" s="31">
        <v>2</v>
      </c>
      <c r="AU486" s="31">
        <v>2</v>
      </c>
      <c r="AV486" s="31">
        <v>1</v>
      </c>
      <c r="AW486" s="31">
        <v>2</v>
      </c>
      <c r="AX486" s="31">
        <v>2</v>
      </c>
      <c r="AY486" s="31">
        <v>2</v>
      </c>
      <c r="AZ486" s="31">
        <v>1</v>
      </c>
      <c r="BA486" s="31">
        <v>2</v>
      </c>
      <c r="BB486" s="31">
        <v>2</v>
      </c>
      <c r="BC486" s="31">
        <v>1</v>
      </c>
      <c r="BD486" s="31">
        <v>2</v>
      </c>
      <c r="BE486" s="31">
        <v>1</v>
      </c>
      <c r="BF486" s="31">
        <v>2</v>
      </c>
      <c r="BG486" s="31">
        <v>2</v>
      </c>
      <c r="BH486" s="31">
        <v>2</v>
      </c>
      <c r="BI486" s="31">
        <v>2</v>
      </c>
      <c r="BJ486" s="31">
        <v>2</v>
      </c>
      <c r="BK486" s="31">
        <v>2</v>
      </c>
      <c r="BL486" s="31">
        <v>2</v>
      </c>
      <c r="BM486" s="31">
        <v>2</v>
      </c>
      <c r="BN486" s="31">
        <v>2</v>
      </c>
      <c r="BO486" s="31">
        <v>2</v>
      </c>
      <c r="BP486" s="31">
        <v>2</v>
      </c>
      <c r="BQ486" s="31">
        <v>3</v>
      </c>
      <c r="BT486" s="31">
        <v>2</v>
      </c>
      <c r="BU486" s="31">
        <v>2</v>
      </c>
      <c r="BV486" s="31">
        <v>2</v>
      </c>
      <c r="BW486" s="31">
        <v>2</v>
      </c>
      <c r="BX486" s="31">
        <v>2</v>
      </c>
      <c r="BY486" s="31">
        <v>1</v>
      </c>
      <c r="BZ486" s="31">
        <v>2</v>
      </c>
      <c r="CA486" s="31">
        <v>2</v>
      </c>
      <c r="CD486" s="31">
        <v>1</v>
      </c>
      <c r="CH486" s="31">
        <v>1</v>
      </c>
      <c r="CM486" s="31">
        <v>5</v>
      </c>
      <c r="CN486" s="31">
        <v>11</v>
      </c>
      <c r="CO486" s="31">
        <v>16</v>
      </c>
      <c r="CP486" s="31">
        <v>22</v>
      </c>
      <c r="DA486" s="31">
        <v>2</v>
      </c>
      <c r="DB486" s="31">
        <v>2</v>
      </c>
      <c r="DC486" s="31">
        <v>3</v>
      </c>
      <c r="DD486" s="31">
        <v>4</v>
      </c>
      <c r="DE486" s="31">
        <v>1</v>
      </c>
      <c r="DF486" s="31">
        <v>4</v>
      </c>
      <c r="DG486" s="31">
        <v>4</v>
      </c>
      <c r="DH486" s="31">
        <v>4</v>
      </c>
      <c r="DI486" s="31">
        <v>3</v>
      </c>
      <c r="DJ486" s="31">
        <v>3</v>
      </c>
      <c r="DK486" s="31">
        <v>3</v>
      </c>
      <c r="DL486" s="31">
        <v>4</v>
      </c>
      <c r="DM486" s="31">
        <v>4</v>
      </c>
      <c r="DN486" s="31">
        <v>4</v>
      </c>
      <c r="DO486" s="31">
        <v>4</v>
      </c>
      <c r="DP486" s="31">
        <v>4</v>
      </c>
      <c r="DQ486" s="31">
        <v>4</v>
      </c>
      <c r="DR486" s="31">
        <v>45</v>
      </c>
      <c r="DS486" s="31">
        <v>0.28446261682242902</v>
      </c>
      <c r="DT486" s="31">
        <v>96</v>
      </c>
      <c r="DU486" s="31">
        <v>26</v>
      </c>
      <c r="DV486" s="31">
        <v>192</v>
      </c>
      <c r="DW486" s="31" t="s">
        <v>2136</v>
      </c>
      <c r="DX486" s="31">
        <v>58.4</v>
      </c>
      <c r="DY486" s="31">
        <v>55</v>
      </c>
      <c r="DZ486" s="31">
        <v>66</v>
      </c>
      <c r="EA486" s="31" t="s">
        <v>2137</v>
      </c>
      <c r="EB486" s="31">
        <v>0.76</v>
      </c>
      <c r="EC486" s="31">
        <v>0.5</v>
      </c>
      <c r="ED486" s="31">
        <v>1.1000000000000001</v>
      </c>
      <c r="EE486" s="31" t="s">
        <v>2123</v>
      </c>
      <c r="EF486" s="31">
        <v>183</v>
      </c>
      <c r="EI486" s="31" t="s">
        <v>2123</v>
      </c>
      <c r="EJ486" s="31">
        <v>49</v>
      </c>
      <c r="EM486" s="31" t="s">
        <v>2123</v>
      </c>
      <c r="EN486" s="31">
        <v>119</v>
      </c>
      <c r="EQ486" s="31" t="s">
        <v>2123</v>
      </c>
      <c r="ER486" s="31">
        <v>75</v>
      </c>
      <c r="EU486" s="31" t="s">
        <v>2123</v>
      </c>
      <c r="EV486" s="31">
        <v>1</v>
      </c>
      <c r="EW486" s="31">
        <v>2</v>
      </c>
      <c r="EX486" s="31">
        <v>2</v>
      </c>
      <c r="EZ486" s="31">
        <v>1</v>
      </c>
      <c r="FA486" s="31">
        <v>1</v>
      </c>
      <c r="FB486" s="31">
        <v>1</v>
      </c>
      <c r="FK486" s="31">
        <v>2</v>
      </c>
      <c r="FL486" s="31">
        <v>2</v>
      </c>
      <c r="FM486" s="31">
        <v>2</v>
      </c>
      <c r="FN486" s="31">
        <v>2</v>
      </c>
      <c r="FO486" s="31">
        <v>2</v>
      </c>
      <c r="FP486" s="31">
        <v>2</v>
      </c>
      <c r="FQ486" s="31">
        <v>2</v>
      </c>
      <c r="FR486" s="31">
        <v>2</v>
      </c>
      <c r="FS486" s="31">
        <v>4</v>
      </c>
      <c r="FT486" s="31">
        <v>2</v>
      </c>
      <c r="FU486" s="31">
        <v>2</v>
      </c>
      <c r="FV486" s="31">
        <v>2</v>
      </c>
      <c r="FW486" s="31">
        <v>1</v>
      </c>
      <c r="FX486" s="31">
        <v>1</v>
      </c>
      <c r="FY486" s="31">
        <v>2</v>
      </c>
      <c r="GA486" s="31">
        <v>2</v>
      </c>
      <c r="GB486" s="31">
        <v>2</v>
      </c>
      <c r="GC486" s="31">
        <v>2</v>
      </c>
      <c r="GE486" s="31">
        <v>2</v>
      </c>
      <c r="GH486" s="31">
        <v>2</v>
      </c>
      <c r="GJ486" s="31">
        <v>2</v>
      </c>
      <c r="GL486" s="31">
        <v>2</v>
      </c>
      <c r="GO486" s="31">
        <v>2</v>
      </c>
      <c r="GQ486" s="31">
        <v>2</v>
      </c>
      <c r="GS486" s="31">
        <v>2</v>
      </c>
      <c r="GU486" s="31">
        <v>2</v>
      </c>
      <c r="GW486" s="31">
        <v>2</v>
      </c>
      <c r="HM486" s="31">
        <v>2</v>
      </c>
      <c r="HP486" s="31">
        <v>2</v>
      </c>
      <c r="HQ486" s="31">
        <v>2</v>
      </c>
      <c r="HR486" s="31">
        <v>2</v>
      </c>
      <c r="HS486" s="31">
        <v>2</v>
      </c>
      <c r="HT486" s="31">
        <v>2</v>
      </c>
      <c r="HU486" s="31">
        <v>2</v>
      </c>
      <c r="HV486" s="31">
        <v>2</v>
      </c>
      <c r="HZ486" s="31">
        <v>2</v>
      </c>
      <c r="IA486" s="31">
        <v>2</v>
      </c>
      <c r="IB486" s="31">
        <v>2</v>
      </c>
      <c r="IC486" s="31">
        <v>2</v>
      </c>
      <c r="ID486" s="31">
        <v>2</v>
      </c>
      <c r="IE486" s="31">
        <v>2</v>
      </c>
      <c r="IF486" s="31">
        <v>2</v>
      </c>
      <c r="IJ486" s="31">
        <v>2</v>
      </c>
      <c r="IK486" s="31">
        <v>2</v>
      </c>
      <c r="IL486" s="31">
        <v>2</v>
      </c>
      <c r="IM486" s="31">
        <v>2</v>
      </c>
      <c r="IN486" s="31">
        <v>2</v>
      </c>
      <c r="IO486" s="31">
        <v>2</v>
      </c>
      <c r="IP486" s="31">
        <v>2</v>
      </c>
      <c r="IT486" s="31">
        <v>2</v>
      </c>
      <c r="IU486" s="31">
        <v>2</v>
      </c>
      <c r="IV486" s="31">
        <v>2</v>
      </c>
      <c r="IW486" s="31">
        <v>2</v>
      </c>
      <c r="IX486" s="31">
        <v>2</v>
      </c>
      <c r="IY486" s="31">
        <v>2</v>
      </c>
      <c r="IZ486" s="31">
        <v>2</v>
      </c>
      <c r="JD486" s="31">
        <v>2</v>
      </c>
      <c r="JE486" s="31">
        <v>2</v>
      </c>
      <c r="JF486" s="31">
        <v>2</v>
      </c>
      <c r="JG486" s="31">
        <v>2</v>
      </c>
      <c r="JH486" s="31">
        <v>2</v>
      </c>
      <c r="JI486" s="31">
        <v>2</v>
      </c>
      <c r="JJ486" s="31">
        <v>2</v>
      </c>
      <c r="JZ486" s="31">
        <v>1</v>
      </c>
      <c r="KC486" s="31">
        <v>1</v>
      </c>
      <c r="LC486" s="31">
        <v>2</v>
      </c>
      <c r="LF486" s="31">
        <v>2</v>
      </c>
      <c r="LG486" s="31">
        <v>2</v>
      </c>
      <c r="LH486" s="31">
        <v>1</v>
      </c>
      <c r="LI486" s="31">
        <v>2</v>
      </c>
      <c r="LK486" s="31">
        <v>2</v>
      </c>
      <c r="LM486" s="31">
        <v>2</v>
      </c>
      <c r="LO486" s="31">
        <v>2</v>
      </c>
      <c r="LQ486" s="31">
        <v>2</v>
      </c>
      <c r="LS486" s="31">
        <v>2</v>
      </c>
      <c r="LU486" s="31">
        <v>2</v>
      </c>
      <c r="LW486" s="31">
        <v>2</v>
      </c>
      <c r="LY486" s="31">
        <v>2</v>
      </c>
      <c r="MA486" s="31">
        <v>2</v>
      </c>
      <c r="MC486" s="31">
        <v>2</v>
      </c>
      <c r="ME486" s="31">
        <v>2</v>
      </c>
      <c r="MG486" s="31">
        <v>2</v>
      </c>
      <c r="MI486" s="31">
        <v>2</v>
      </c>
      <c r="MK486" s="31">
        <v>2</v>
      </c>
      <c r="MM486" s="31">
        <v>2</v>
      </c>
      <c r="MO486" s="31">
        <v>2</v>
      </c>
      <c r="MQ486" s="31">
        <v>2</v>
      </c>
      <c r="MS486" s="31">
        <v>2</v>
      </c>
      <c r="MU486" s="31">
        <v>2</v>
      </c>
      <c r="MW486" s="31">
        <v>2</v>
      </c>
      <c r="MY486" s="31" t="s">
        <v>356</v>
      </c>
      <c r="NC486" s="31">
        <v>2</v>
      </c>
      <c r="NE486" s="31">
        <v>2</v>
      </c>
      <c r="NG486" s="31">
        <v>2</v>
      </c>
      <c r="NI486" s="31">
        <v>2</v>
      </c>
      <c r="NK486" s="31">
        <v>2</v>
      </c>
      <c r="NM486" s="31">
        <v>2</v>
      </c>
      <c r="NO486" s="31">
        <v>2</v>
      </c>
      <c r="NQ486" s="31">
        <v>2</v>
      </c>
      <c r="NS486" s="31">
        <v>2</v>
      </c>
      <c r="NU486" s="31">
        <v>2</v>
      </c>
      <c r="NW486" s="31">
        <v>2</v>
      </c>
      <c r="NY486" s="31">
        <v>2</v>
      </c>
      <c r="OA486" s="31">
        <v>2</v>
      </c>
      <c r="OC486" s="31">
        <v>2</v>
      </c>
      <c r="OE486" s="31">
        <v>2</v>
      </c>
      <c r="OG486" s="31">
        <v>2</v>
      </c>
      <c r="OI486" s="31">
        <v>2</v>
      </c>
      <c r="OK486" s="31">
        <v>2</v>
      </c>
      <c r="OM486" s="31">
        <v>2</v>
      </c>
      <c r="OO486" s="31">
        <v>2</v>
      </c>
      <c r="OQ486" s="31" t="s">
        <v>355</v>
      </c>
      <c r="OS486" s="31">
        <v>2</v>
      </c>
      <c r="OU486" s="31">
        <v>2</v>
      </c>
      <c r="OW486" s="31">
        <v>2</v>
      </c>
      <c r="OY486" s="31">
        <v>2</v>
      </c>
      <c r="PA486" s="31">
        <v>2</v>
      </c>
      <c r="PC486" s="31">
        <v>2</v>
      </c>
      <c r="PE486" s="31">
        <v>2</v>
      </c>
      <c r="PG486" s="31">
        <v>2</v>
      </c>
      <c r="PI486" s="31">
        <v>2</v>
      </c>
      <c r="PK486" s="31">
        <v>2</v>
      </c>
      <c r="PM486" s="31">
        <v>2</v>
      </c>
      <c r="PO486" s="31">
        <v>2</v>
      </c>
      <c r="PQ486" s="31">
        <v>2</v>
      </c>
      <c r="PS486" s="31">
        <v>2</v>
      </c>
      <c r="PU486" s="31">
        <v>2</v>
      </c>
      <c r="PW486" s="31">
        <v>2</v>
      </c>
      <c r="PY486" s="31">
        <v>2</v>
      </c>
      <c r="QA486" s="31">
        <v>2</v>
      </c>
      <c r="QC486" s="31">
        <v>2</v>
      </c>
      <c r="QE486" s="31">
        <v>2</v>
      </c>
      <c r="QG486" s="31">
        <v>2</v>
      </c>
      <c r="QI486" s="31" t="s">
        <v>355</v>
      </c>
      <c r="QK486" s="31">
        <v>1</v>
      </c>
      <c r="QL486" s="31">
        <v>2</v>
      </c>
      <c r="QM486" s="31">
        <v>2</v>
      </c>
      <c r="QN486" s="31">
        <v>2</v>
      </c>
      <c r="QO486" s="31">
        <v>2</v>
      </c>
      <c r="QP486" s="31">
        <v>2</v>
      </c>
      <c r="QQ486" s="31">
        <v>2</v>
      </c>
      <c r="QR486" s="31">
        <v>2</v>
      </c>
      <c r="QS486" s="31">
        <v>2</v>
      </c>
      <c r="QT486" s="31">
        <v>2</v>
      </c>
      <c r="QU486" s="31">
        <v>2</v>
      </c>
      <c r="QV486" s="31">
        <v>2</v>
      </c>
      <c r="QW486" s="31">
        <v>2</v>
      </c>
      <c r="QX486" s="31">
        <v>2</v>
      </c>
      <c r="QY486" s="31">
        <v>2</v>
      </c>
      <c r="QZ486" s="31">
        <v>2</v>
      </c>
      <c r="RA486" s="31">
        <v>2</v>
      </c>
      <c r="RB486" s="31">
        <v>2</v>
      </c>
      <c r="RC486" s="31">
        <v>2</v>
      </c>
      <c r="RD486" s="31">
        <v>2</v>
      </c>
      <c r="RE486" s="31">
        <v>2</v>
      </c>
      <c r="RF486" s="31">
        <v>2</v>
      </c>
      <c r="RG486" s="31">
        <v>2</v>
      </c>
      <c r="RH486" s="31">
        <v>2</v>
      </c>
      <c r="RI486" s="31">
        <v>2</v>
      </c>
      <c r="RJ486" s="31">
        <v>2</v>
      </c>
      <c r="RK486" s="31">
        <v>2</v>
      </c>
      <c r="RL486" s="31">
        <v>2</v>
      </c>
      <c r="RM486" s="31">
        <v>2</v>
      </c>
      <c r="RN486" s="31">
        <v>2</v>
      </c>
      <c r="RO486" s="31">
        <v>2</v>
      </c>
      <c r="RP486" s="31">
        <v>2</v>
      </c>
      <c r="RQ486" s="31">
        <v>2</v>
      </c>
      <c r="RR486" s="31">
        <v>2</v>
      </c>
      <c r="RS486" s="31">
        <v>2</v>
      </c>
      <c r="RT486" s="31" t="s">
        <v>1605</v>
      </c>
      <c r="RX486" s="31">
        <v>1</v>
      </c>
      <c r="RY486" s="31">
        <v>1</v>
      </c>
      <c r="RZ486" s="31">
        <v>2</v>
      </c>
      <c r="SA486" s="31">
        <v>2</v>
      </c>
      <c r="SB486" s="31">
        <v>2</v>
      </c>
      <c r="SC486" s="31">
        <v>2</v>
      </c>
      <c r="SD486" s="31">
        <v>1</v>
      </c>
      <c r="SE486" s="31">
        <v>1</v>
      </c>
      <c r="SF486" s="31">
        <v>2</v>
      </c>
      <c r="SG486" s="31">
        <v>2</v>
      </c>
      <c r="SH486" s="31">
        <v>2</v>
      </c>
      <c r="SI486" s="31">
        <v>2</v>
      </c>
      <c r="SJ486" s="31">
        <v>2</v>
      </c>
      <c r="SK486" s="31">
        <v>2</v>
      </c>
      <c r="SL486" s="31">
        <v>2</v>
      </c>
      <c r="SM486" s="31" t="s">
        <v>1430</v>
      </c>
      <c r="SO486" s="31">
        <v>2</v>
      </c>
      <c r="SP486" s="31">
        <v>2</v>
      </c>
      <c r="SQ486" s="31">
        <v>2</v>
      </c>
      <c r="SR486" s="31">
        <v>1</v>
      </c>
      <c r="SS486" s="31">
        <v>1</v>
      </c>
      <c r="ST486" s="31">
        <v>1</v>
      </c>
      <c r="SU486" s="31">
        <v>2</v>
      </c>
      <c r="SV486" s="31">
        <v>2</v>
      </c>
      <c r="SW486" s="31" t="s">
        <v>1430</v>
      </c>
      <c r="SX486" s="31">
        <v>9</v>
      </c>
      <c r="SZ486" s="31">
        <v>2</v>
      </c>
      <c r="TA486" s="31">
        <v>2</v>
      </c>
      <c r="TB486" s="31">
        <v>2</v>
      </c>
      <c r="TC486" s="31">
        <v>2</v>
      </c>
      <c r="TD486" s="31">
        <v>2</v>
      </c>
      <c r="TE486" s="31">
        <v>2</v>
      </c>
      <c r="TF486" s="31">
        <v>2</v>
      </c>
      <c r="TG486" s="31">
        <v>1</v>
      </c>
      <c r="TH486" s="31" t="s">
        <v>1430</v>
      </c>
      <c r="TJ486" s="31" t="s">
        <v>3333</v>
      </c>
      <c r="TK486" s="31" t="s">
        <v>3364</v>
      </c>
      <c r="TQ486" s="31">
        <v>9</v>
      </c>
      <c r="TS486" s="31">
        <v>2</v>
      </c>
      <c r="TT486" s="31">
        <v>2</v>
      </c>
      <c r="TU486" s="31">
        <v>2</v>
      </c>
      <c r="TV486" s="31">
        <v>2</v>
      </c>
      <c r="TW486" s="31">
        <v>2</v>
      </c>
      <c r="TX486" s="31">
        <v>2</v>
      </c>
      <c r="TY486" s="31">
        <v>2</v>
      </c>
      <c r="TZ486" s="31">
        <v>2</v>
      </c>
      <c r="UA486" s="31">
        <v>1</v>
      </c>
    </row>
    <row r="487" spans="1:547" s="31" customFormat="1" ht="13.5" customHeight="1">
      <c r="A487" s="31">
        <f t="shared" si="7"/>
        <v>485</v>
      </c>
      <c r="B487" s="31">
        <v>486</v>
      </c>
      <c r="C487" s="31">
        <v>9</v>
      </c>
      <c r="D487" s="31" t="s">
        <v>3347</v>
      </c>
      <c r="E487" s="31" t="s">
        <v>3365</v>
      </c>
      <c r="G487" s="31" t="s">
        <v>3365</v>
      </c>
      <c r="H487" s="31">
        <v>42143</v>
      </c>
      <c r="I487" s="31">
        <v>19484</v>
      </c>
      <c r="J487" s="31">
        <v>1</v>
      </c>
      <c r="K487" s="31">
        <v>1</v>
      </c>
      <c r="L487" s="31">
        <v>4</v>
      </c>
      <c r="M487" s="31">
        <v>1</v>
      </c>
      <c r="N487" s="31">
        <v>2</v>
      </c>
      <c r="O487" s="31">
        <v>1</v>
      </c>
      <c r="P487" s="31">
        <v>5</v>
      </c>
      <c r="Q487" s="31">
        <v>1</v>
      </c>
      <c r="R487" s="31">
        <v>41548</v>
      </c>
      <c r="T487" s="31">
        <v>41883</v>
      </c>
      <c r="W487" s="31">
        <v>2</v>
      </c>
      <c r="X487" s="31">
        <v>1</v>
      </c>
      <c r="Y487" s="31">
        <v>2</v>
      </c>
      <c r="Z487" s="31">
        <v>2</v>
      </c>
      <c r="AA487" s="31">
        <v>2</v>
      </c>
      <c r="AB487" s="31">
        <v>2</v>
      </c>
      <c r="AC487" s="31">
        <v>2</v>
      </c>
      <c r="AD487" s="31">
        <v>3</v>
      </c>
      <c r="AE487" s="31">
        <v>2</v>
      </c>
      <c r="AF487" s="31">
        <v>1</v>
      </c>
      <c r="AG487" s="31">
        <v>1</v>
      </c>
      <c r="AH487" s="31">
        <v>2</v>
      </c>
      <c r="AI487" s="31">
        <v>6</v>
      </c>
      <c r="AJ487" s="31">
        <v>1</v>
      </c>
      <c r="AK487" s="31">
        <v>4</v>
      </c>
      <c r="AL487" s="31">
        <v>2</v>
      </c>
      <c r="AM487" s="31">
        <v>1</v>
      </c>
      <c r="AN487" s="31">
        <v>2</v>
      </c>
      <c r="AO487" s="31">
        <v>2</v>
      </c>
      <c r="AP487" s="31">
        <v>2</v>
      </c>
      <c r="AQ487" s="31">
        <v>1</v>
      </c>
      <c r="AR487" s="31">
        <v>1</v>
      </c>
      <c r="AS487" s="31">
        <v>2</v>
      </c>
      <c r="AT487" s="31">
        <v>2</v>
      </c>
      <c r="AU487" s="31">
        <v>2</v>
      </c>
      <c r="AV487" s="31">
        <v>1</v>
      </c>
      <c r="AW487" s="31">
        <v>2</v>
      </c>
      <c r="AX487" s="31">
        <v>2</v>
      </c>
      <c r="AY487" s="31">
        <v>2</v>
      </c>
      <c r="AZ487" s="31">
        <v>2</v>
      </c>
      <c r="BA487" s="31">
        <v>2</v>
      </c>
      <c r="BB487" s="31">
        <v>1</v>
      </c>
      <c r="BC487" s="31">
        <v>1</v>
      </c>
      <c r="BD487" s="31">
        <v>2</v>
      </c>
      <c r="BE487" s="31">
        <v>2</v>
      </c>
      <c r="BF487" s="31">
        <v>2</v>
      </c>
      <c r="BG487" s="31">
        <v>2</v>
      </c>
      <c r="BH487" s="31">
        <v>1</v>
      </c>
      <c r="BI487" s="31">
        <v>1</v>
      </c>
      <c r="BJ487" s="31">
        <v>1</v>
      </c>
      <c r="BK487" s="31">
        <v>2</v>
      </c>
      <c r="BL487" s="31">
        <v>2</v>
      </c>
      <c r="BM487" s="31">
        <v>2</v>
      </c>
      <c r="BN487" s="31">
        <v>2</v>
      </c>
      <c r="BO487" s="31">
        <v>2</v>
      </c>
      <c r="BP487" s="31">
        <v>1</v>
      </c>
      <c r="BQ487" s="31">
        <v>4</v>
      </c>
      <c r="BT487" s="31">
        <v>1</v>
      </c>
      <c r="BU487" s="31">
        <v>2</v>
      </c>
      <c r="BV487" s="31">
        <v>2</v>
      </c>
      <c r="BW487" s="31">
        <v>2</v>
      </c>
      <c r="BX487" s="31">
        <v>2</v>
      </c>
      <c r="BY487" s="31">
        <v>1</v>
      </c>
      <c r="BZ487" s="31">
        <v>2</v>
      </c>
      <c r="CA487" s="31">
        <v>2</v>
      </c>
      <c r="CD487" s="31">
        <v>1</v>
      </c>
      <c r="CH487" s="31">
        <v>1</v>
      </c>
      <c r="CM487" s="31">
        <v>1</v>
      </c>
      <c r="CN487" s="31">
        <v>11</v>
      </c>
      <c r="CO487" s="31">
        <v>21</v>
      </c>
      <c r="DA487" s="31">
        <v>1</v>
      </c>
      <c r="DB487" s="31">
        <v>2</v>
      </c>
      <c r="DC487" s="31">
        <v>10</v>
      </c>
      <c r="DD487" s="31">
        <v>4</v>
      </c>
      <c r="DE487" s="31">
        <v>2</v>
      </c>
      <c r="DF487" s="31">
        <v>0</v>
      </c>
      <c r="DG487" s="31">
        <v>2</v>
      </c>
      <c r="DH487" s="31">
        <v>0</v>
      </c>
      <c r="DI487" s="31">
        <v>4</v>
      </c>
      <c r="DJ487" s="31">
        <v>3</v>
      </c>
      <c r="DK487" s="31">
        <v>3</v>
      </c>
      <c r="DL487" s="31">
        <v>3</v>
      </c>
      <c r="DM487" s="31">
        <v>3</v>
      </c>
      <c r="DN487" s="31">
        <v>3</v>
      </c>
      <c r="DO487" s="31">
        <v>4</v>
      </c>
      <c r="DP487" s="31">
        <v>4</v>
      </c>
      <c r="DQ487" s="31">
        <v>4</v>
      </c>
      <c r="DR487" s="31">
        <v>33</v>
      </c>
      <c r="FK487" s="31">
        <v>1</v>
      </c>
      <c r="FL487" s="31">
        <v>2</v>
      </c>
      <c r="FM487" s="31">
        <v>2</v>
      </c>
      <c r="FN487" s="31">
        <v>2</v>
      </c>
      <c r="FO487" s="31">
        <v>2</v>
      </c>
      <c r="FP487" s="31">
        <v>2</v>
      </c>
      <c r="FQ487" s="31">
        <v>2</v>
      </c>
      <c r="FR487" s="31">
        <v>2</v>
      </c>
      <c r="FS487" s="31">
        <v>4</v>
      </c>
      <c r="FT487" s="31">
        <v>2</v>
      </c>
      <c r="FU487" s="31">
        <v>2</v>
      </c>
      <c r="FV487" s="31">
        <v>2</v>
      </c>
      <c r="FW487" s="31">
        <v>1</v>
      </c>
      <c r="FX487" s="31">
        <v>1</v>
      </c>
      <c r="FY487" s="31">
        <v>2</v>
      </c>
      <c r="GA487" s="31">
        <v>2</v>
      </c>
      <c r="GB487" s="31">
        <v>2</v>
      </c>
      <c r="GC487" s="31">
        <v>2</v>
      </c>
      <c r="GE487" s="31">
        <v>2</v>
      </c>
      <c r="GH487" s="31">
        <v>1</v>
      </c>
      <c r="GJ487" s="31">
        <v>2</v>
      </c>
      <c r="GL487" s="31">
        <v>2</v>
      </c>
      <c r="GO487" s="31">
        <v>2</v>
      </c>
      <c r="GQ487" s="31">
        <v>2</v>
      </c>
      <c r="GS487" s="31">
        <v>1</v>
      </c>
      <c r="GU487" s="31">
        <v>2</v>
      </c>
      <c r="GW487" s="31">
        <v>2</v>
      </c>
      <c r="HM487" s="31">
        <v>2</v>
      </c>
      <c r="HP487" s="31">
        <v>2</v>
      </c>
      <c r="HQ487" s="31">
        <v>2</v>
      </c>
      <c r="HR487" s="31">
        <v>2</v>
      </c>
      <c r="HS487" s="31">
        <v>2</v>
      </c>
      <c r="HT487" s="31">
        <v>2</v>
      </c>
      <c r="HU487" s="31">
        <v>2</v>
      </c>
      <c r="HV487" s="31">
        <v>2</v>
      </c>
      <c r="HZ487" s="31">
        <v>2</v>
      </c>
      <c r="IA487" s="31">
        <v>2</v>
      </c>
      <c r="IB487" s="31">
        <v>2</v>
      </c>
      <c r="IC487" s="31">
        <v>2</v>
      </c>
      <c r="ID487" s="31">
        <v>2</v>
      </c>
      <c r="IE487" s="31">
        <v>2</v>
      </c>
      <c r="IF487" s="31">
        <v>2</v>
      </c>
      <c r="IJ487" s="31">
        <v>2</v>
      </c>
      <c r="IK487" s="31">
        <v>2</v>
      </c>
      <c r="IL487" s="31">
        <v>2</v>
      </c>
      <c r="IM487" s="31">
        <v>2</v>
      </c>
      <c r="IN487" s="31">
        <v>2</v>
      </c>
      <c r="IO487" s="31">
        <v>2</v>
      </c>
      <c r="IP487" s="31">
        <v>2</v>
      </c>
      <c r="IT487" s="31">
        <v>2</v>
      </c>
      <c r="IU487" s="31">
        <v>2</v>
      </c>
      <c r="IV487" s="31">
        <v>2</v>
      </c>
      <c r="IW487" s="31">
        <v>2</v>
      </c>
      <c r="IX487" s="31">
        <v>2</v>
      </c>
      <c r="IY487" s="31">
        <v>2</v>
      </c>
      <c r="IZ487" s="31">
        <v>2</v>
      </c>
      <c r="JD487" s="31">
        <v>2</v>
      </c>
      <c r="JE487" s="31">
        <v>2</v>
      </c>
      <c r="JF487" s="31">
        <v>2</v>
      </c>
      <c r="JG487" s="31">
        <v>2</v>
      </c>
      <c r="JH487" s="31">
        <v>2</v>
      </c>
      <c r="JI487" s="31">
        <v>2</v>
      </c>
      <c r="JJ487" s="31">
        <v>2</v>
      </c>
      <c r="JZ487" s="31">
        <v>1</v>
      </c>
      <c r="KC487" s="31">
        <v>1</v>
      </c>
      <c r="LC487" s="31">
        <v>2</v>
      </c>
      <c r="LF487" s="31">
        <v>2</v>
      </c>
      <c r="LG487" s="31">
        <v>2</v>
      </c>
      <c r="LI487" s="31">
        <v>2</v>
      </c>
      <c r="LK487" s="31">
        <v>2</v>
      </c>
      <c r="LM487" s="31">
        <v>2</v>
      </c>
      <c r="LO487" s="31">
        <v>2</v>
      </c>
      <c r="LQ487" s="31">
        <v>2</v>
      </c>
      <c r="LS487" s="31">
        <v>2</v>
      </c>
      <c r="LU487" s="31">
        <v>2</v>
      </c>
      <c r="LW487" s="31">
        <v>2</v>
      </c>
      <c r="LY487" s="31">
        <v>2</v>
      </c>
      <c r="MA487" s="31">
        <v>2</v>
      </c>
      <c r="MC487" s="31">
        <v>2</v>
      </c>
      <c r="ME487" s="31">
        <v>2</v>
      </c>
      <c r="MG487" s="31">
        <v>2</v>
      </c>
      <c r="MI487" s="31">
        <v>2</v>
      </c>
      <c r="MK487" s="31">
        <v>2</v>
      </c>
      <c r="MM487" s="31">
        <v>2</v>
      </c>
      <c r="MO487" s="31">
        <v>2</v>
      </c>
      <c r="MQ487" s="31">
        <v>2</v>
      </c>
      <c r="MS487" s="31">
        <v>2</v>
      </c>
      <c r="MU487" s="31">
        <v>2</v>
      </c>
      <c r="MW487" s="31">
        <v>2</v>
      </c>
      <c r="MY487" s="31" t="s">
        <v>355</v>
      </c>
      <c r="NC487" s="31">
        <v>2</v>
      </c>
      <c r="NE487" s="31">
        <v>2</v>
      </c>
      <c r="NG487" s="31">
        <v>2</v>
      </c>
      <c r="NI487" s="31">
        <v>2</v>
      </c>
      <c r="NK487" s="31">
        <v>2</v>
      </c>
      <c r="NM487" s="31">
        <v>2</v>
      </c>
      <c r="NO487" s="31">
        <v>2</v>
      </c>
      <c r="NQ487" s="31">
        <v>2</v>
      </c>
      <c r="NS487" s="31">
        <v>2</v>
      </c>
      <c r="NU487" s="31">
        <v>2</v>
      </c>
      <c r="NW487" s="31">
        <v>2</v>
      </c>
      <c r="NY487" s="31">
        <v>2</v>
      </c>
      <c r="OA487" s="31">
        <v>2</v>
      </c>
      <c r="OC487" s="31">
        <v>2</v>
      </c>
      <c r="OE487" s="31">
        <v>2</v>
      </c>
      <c r="OG487" s="31">
        <v>2</v>
      </c>
      <c r="OI487" s="31">
        <v>2</v>
      </c>
      <c r="OK487" s="31">
        <v>2</v>
      </c>
      <c r="OM487" s="31">
        <v>2</v>
      </c>
      <c r="OO487" s="31">
        <v>2</v>
      </c>
      <c r="OQ487" s="31" t="s">
        <v>355</v>
      </c>
      <c r="OS487" s="31">
        <v>2</v>
      </c>
      <c r="OU487" s="31">
        <v>2</v>
      </c>
      <c r="OW487" s="31">
        <v>2</v>
      </c>
      <c r="OY487" s="31">
        <v>2</v>
      </c>
      <c r="PA487" s="31">
        <v>2</v>
      </c>
      <c r="PC487" s="31">
        <v>2</v>
      </c>
      <c r="PE487" s="31">
        <v>2</v>
      </c>
      <c r="PG487" s="31">
        <v>2</v>
      </c>
      <c r="PI487" s="31">
        <v>2</v>
      </c>
      <c r="PK487" s="31">
        <v>2</v>
      </c>
      <c r="PM487" s="31">
        <v>2</v>
      </c>
      <c r="PO487" s="31">
        <v>2</v>
      </c>
      <c r="PQ487" s="31">
        <v>2</v>
      </c>
      <c r="PS487" s="31">
        <v>2</v>
      </c>
      <c r="PU487" s="31">
        <v>2</v>
      </c>
      <c r="PW487" s="31">
        <v>2</v>
      </c>
      <c r="PY487" s="31">
        <v>2</v>
      </c>
      <c r="QA487" s="31">
        <v>2</v>
      </c>
      <c r="QC487" s="31">
        <v>2</v>
      </c>
      <c r="QE487" s="31">
        <v>2</v>
      </c>
      <c r="QG487" s="31">
        <v>2</v>
      </c>
      <c r="QI487" s="31" t="s">
        <v>355</v>
      </c>
      <c r="QK487" s="31">
        <v>1</v>
      </c>
      <c r="QL487" s="31">
        <v>2</v>
      </c>
      <c r="QM487" s="31">
        <v>2</v>
      </c>
      <c r="QN487" s="31">
        <v>2</v>
      </c>
      <c r="QO487" s="31">
        <v>2</v>
      </c>
      <c r="QP487" s="31">
        <v>2</v>
      </c>
      <c r="QQ487" s="31">
        <v>2</v>
      </c>
      <c r="QR487" s="31">
        <v>2</v>
      </c>
      <c r="QS487" s="31">
        <v>2</v>
      </c>
      <c r="QT487" s="31">
        <v>2</v>
      </c>
      <c r="QU487" s="31">
        <v>2</v>
      </c>
      <c r="QV487" s="31">
        <v>2</v>
      </c>
      <c r="QW487" s="31">
        <v>2</v>
      </c>
      <c r="QX487" s="31">
        <v>2</v>
      </c>
      <c r="QY487" s="31">
        <v>2</v>
      </c>
      <c r="QZ487" s="31">
        <v>2</v>
      </c>
      <c r="RA487" s="31">
        <v>2</v>
      </c>
      <c r="RB487" s="31">
        <v>2</v>
      </c>
      <c r="RC487" s="31">
        <v>2</v>
      </c>
      <c r="RD487" s="31">
        <v>2</v>
      </c>
      <c r="RE487" s="31">
        <v>1</v>
      </c>
      <c r="RF487" s="31">
        <v>2</v>
      </c>
      <c r="RG487" s="31">
        <v>2</v>
      </c>
      <c r="RH487" s="31">
        <v>2</v>
      </c>
      <c r="RI487" s="31">
        <v>2</v>
      </c>
      <c r="RJ487" s="31">
        <v>2</v>
      </c>
      <c r="RK487" s="31">
        <v>2</v>
      </c>
      <c r="RL487" s="31">
        <v>2</v>
      </c>
      <c r="RM487" s="31">
        <v>2</v>
      </c>
      <c r="RN487" s="31">
        <v>2</v>
      </c>
      <c r="RO487" s="31">
        <v>2</v>
      </c>
      <c r="RP487" s="31">
        <v>2</v>
      </c>
      <c r="RQ487" s="31">
        <v>2</v>
      </c>
      <c r="RR487" s="31">
        <v>2</v>
      </c>
      <c r="RS487" s="31">
        <v>2</v>
      </c>
      <c r="RT487" s="31" t="s">
        <v>3366</v>
      </c>
      <c r="RX487" s="31">
        <v>2</v>
      </c>
      <c r="RY487" s="31">
        <v>2</v>
      </c>
      <c r="RZ487" s="31">
        <v>2</v>
      </c>
      <c r="SA487" s="31">
        <v>2</v>
      </c>
      <c r="SB487" s="31">
        <v>2</v>
      </c>
      <c r="SC487" s="31">
        <v>2</v>
      </c>
      <c r="SD487" s="31">
        <v>2</v>
      </c>
      <c r="SE487" s="31">
        <v>2</v>
      </c>
      <c r="SF487" s="31">
        <v>2</v>
      </c>
      <c r="SG487" s="31">
        <v>2</v>
      </c>
      <c r="SH487" s="31">
        <v>2</v>
      </c>
      <c r="SI487" s="31">
        <v>2</v>
      </c>
      <c r="SJ487" s="31">
        <v>2</v>
      </c>
      <c r="SK487" s="31">
        <v>2</v>
      </c>
      <c r="SL487" s="31">
        <v>2</v>
      </c>
      <c r="SM487" s="31" t="s">
        <v>1430</v>
      </c>
      <c r="SO487" s="31">
        <v>2</v>
      </c>
      <c r="SP487" s="31">
        <v>2</v>
      </c>
      <c r="SQ487" s="31">
        <v>2</v>
      </c>
      <c r="SR487" s="31">
        <v>2</v>
      </c>
      <c r="SS487" s="31">
        <v>2</v>
      </c>
      <c r="ST487" s="31">
        <v>2</v>
      </c>
      <c r="SU487" s="31">
        <v>2</v>
      </c>
      <c r="SV487" s="31">
        <v>2</v>
      </c>
      <c r="SW487" s="31" t="s">
        <v>1430</v>
      </c>
      <c r="SZ487" s="31">
        <v>2</v>
      </c>
      <c r="TA487" s="31">
        <v>2</v>
      </c>
      <c r="TB487" s="31">
        <v>2</v>
      </c>
      <c r="TC487" s="31">
        <v>2</v>
      </c>
      <c r="TD487" s="31">
        <v>2</v>
      </c>
      <c r="TE487" s="31">
        <v>2</v>
      </c>
      <c r="TF487" s="31">
        <v>2</v>
      </c>
      <c r="TG487" s="31">
        <v>2</v>
      </c>
      <c r="TH487" s="31" t="s">
        <v>1430</v>
      </c>
      <c r="TJ487" s="31" t="s">
        <v>1430</v>
      </c>
      <c r="TK487" s="31" t="s">
        <v>3336</v>
      </c>
      <c r="TL487" s="31" t="s">
        <v>3364</v>
      </c>
      <c r="TS487" s="31">
        <v>2</v>
      </c>
      <c r="TT487" s="31">
        <v>2</v>
      </c>
      <c r="TU487" s="31">
        <v>2</v>
      </c>
      <c r="TV487" s="31">
        <v>2</v>
      </c>
      <c r="TW487" s="31">
        <v>2</v>
      </c>
      <c r="TX487" s="31">
        <v>2</v>
      </c>
      <c r="TY487" s="31">
        <v>2</v>
      </c>
      <c r="TZ487" s="31">
        <v>2</v>
      </c>
      <c r="UA487" s="31">
        <v>1</v>
      </c>
    </row>
    <row r="488" spans="1:547" s="31" customFormat="1" ht="13.5" customHeight="1">
      <c r="A488" s="31">
        <f t="shared" si="7"/>
        <v>486</v>
      </c>
      <c r="B488" s="31">
        <v>487</v>
      </c>
      <c r="C488" s="31">
        <v>10</v>
      </c>
      <c r="D488" s="31" t="s">
        <v>3347</v>
      </c>
      <c r="E488" s="31" t="s">
        <v>3367</v>
      </c>
      <c r="G488" s="31" t="s">
        <v>3367</v>
      </c>
      <c r="H488" s="31">
        <v>42173</v>
      </c>
      <c r="I488" s="31">
        <v>13346</v>
      </c>
      <c r="J488" s="31">
        <v>1</v>
      </c>
      <c r="K488" s="31">
        <v>1</v>
      </c>
      <c r="L488" s="31">
        <v>4</v>
      </c>
      <c r="M488" s="31">
        <v>2</v>
      </c>
      <c r="N488" s="31">
        <v>3</v>
      </c>
      <c r="O488" s="31">
        <v>2</v>
      </c>
      <c r="P488" s="31">
        <v>1</v>
      </c>
      <c r="Q488" s="31">
        <v>1</v>
      </c>
      <c r="R488" s="31">
        <v>40725</v>
      </c>
      <c r="S488" s="31">
        <v>40787</v>
      </c>
      <c r="T488" s="31">
        <v>42156</v>
      </c>
      <c r="W488" s="31">
        <v>1</v>
      </c>
      <c r="X488" s="31">
        <v>2</v>
      </c>
      <c r="Y488" s="31">
        <v>2</v>
      </c>
      <c r="Z488" s="31">
        <v>2</v>
      </c>
      <c r="AA488" s="31">
        <v>2</v>
      </c>
      <c r="AB488" s="31">
        <v>2</v>
      </c>
      <c r="AC488" s="31">
        <v>2</v>
      </c>
      <c r="AD488" s="31">
        <v>2</v>
      </c>
      <c r="AE488" s="31">
        <v>2</v>
      </c>
      <c r="AF488" s="31">
        <v>2</v>
      </c>
      <c r="AG488" s="31">
        <v>1</v>
      </c>
      <c r="AH488" s="31">
        <v>1</v>
      </c>
      <c r="AI488" s="31">
        <v>1</v>
      </c>
      <c r="AJ488" s="31">
        <v>2</v>
      </c>
      <c r="AK488" s="31">
        <v>4</v>
      </c>
      <c r="AL488" s="31">
        <v>2</v>
      </c>
      <c r="AM488" s="31">
        <v>2</v>
      </c>
      <c r="AN488" s="31">
        <v>2</v>
      </c>
      <c r="AO488" s="31">
        <v>2</v>
      </c>
      <c r="AP488" s="31">
        <v>2</v>
      </c>
      <c r="AQ488" s="31">
        <v>2</v>
      </c>
      <c r="AR488" s="31">
        <v>2</v>
      </c>
      <c r="AS488" s="31">
        <v>2</v>
      </c>
      <c r="AT488" s="31">
        <v>2</v>
      </c>
      <c r="AU488" s="31">
        <v>2</v>
      </c>
      <c r="AV488" s="31">
        <v>1</v>
      </c>
      <c r="AW488" s="31">
        <v>2</v>
      </c>
      <c r="AX488" s="31">
        <v>2</v>
      </c>
      <c r="AY488" s="31">
        <v>2</v>
      </c>
      <c r="AZ488" s="31">
        <v>1</v>
      </c>
      <c r="BA488" s="31">
        <v>2</v>
      </c>
      <c r="BB488" s="31">
        <v>1</v>
      </c>
      <c r="BC488" s="31">
        <v>1</v>
      </c>
      <c r="BD488" s="31">
        <v>2</v>
      </c>
      <c r="BE488" s="31">
        <v>2</v>
      </c>
      <c r="BF488" s="31">
        <v>2</v>
      </c>
      <c r="BG488" s="31">
        <v>1</v>
      </c>
      <c r="BH488" s="31">
        <v>2</v>
      </c>
      <c r="BI488" s="31">
        <v>1</v>
      </c>
      <c r="BJ488" s="31">
        <v>2</v>
      </c>
      <c r="BK488" s="31">
        <v>2</v>
      </c>
      <c r="BL488" s="31">
        <v>2</v>
      </c>
      <c r="BM488" s="31">
        <v>2</v>
      </c>
      <c r="BN488" s="31">
        <v>2</v>
      </c>
      <c r="BO488" s="31">
        <v>2</v>
      </c>
      <c r="BP488" s="31">
        <v>2</v>
      </c>
      <c r="BR488" s="31">
        <v>1</v>
      </c>
      <c r="BT488" s="31">
        <v>2</v>
      </c>
      <c r="BU488" s="31">
        <v>2</v>
      </c>
      <c r="BV488" s="31">
        <v>2</v>
      </c>
      <c r="BW488" s="31">
        <v>2</v>
      </c>
      <c r="BX488" s="31">
        <v>2</v>
      </c>
      <c r="BY488" s="31">
        <v>1</v>
      </c>
      <c r="BZ488" s="31">
        <v>2</v>
      </c>
      <c r="CA488" s="31">
        <v>2</v>
      </c>
      <c r="CD488" s="31">
        <v>1</v>
      </c>
      <c r="CH488" s="31">
        <v>1</v>
      </c>
      <c r="CM488" s="31">
        <v>5</v>
      </c>
      <c r="CN488" s="31">
        <v>9</v>
      </c>
      <c r="CO488" s="31">
        <v>15</v>
      </c>
      <c r="CP488" s="31">
        <v>21</v>
      </c>
      <c r="DA488" s="31">
        <v>2</v>
      </c>
      <c r="DB488" s="31">
        <v>2</v>
      </c>
      <c r="DC488" s="31">
        <v>24</v>
      </c>
      <c r="DD488" s="31">
        <v>4</v>
      </c>
      <c r="DE488" s="31">
        <v>6</v>
      </c>
      <c r="DF488" s="31">
        <v>4</v>
      </c>
      <c r="DG488" s="31">
        <v>3</v>
      </c>
      <c r="DH488" s="31">
        <v>4</v>
      </c>
      <c r="DI488" s="31">
        <v>2</v>
      </c>
      <c r="DJ488" s="31">
        <v>1</v>
      </c>
      <c r="DK488" s="31">
        <v>1</v>
      </c>
      <c r="DL488" s="31">
        <v>4</v>
      </c>
      <c r="DM488" s="31">
        <v>2</v>
      </c>
      <c r="DN488" s="31">
        <v>1</v>
      </c>
      <c r="DO488" s="31">
        <v>4</v>
      </c>
      <c r="DP488" s="31">
        <v>4</v>
      </c>
      <c r="DQ488" s="31">
        <v>4</v>
      </c>
      <c r="DR488" s="31">
        <v>34</v>
      </c>
      <c r="DS488" s="31">
        <v>0.29428522099447502</v>
      </c>
      <c r="DT488" s="31">
        <v>117</v>
      </c>
      <c r="DX488" s="31">
        <v>62.8</v>
      </c>
      <c r="EA488" s="31" t="s">
        <v>2137</v>
      </c>
      <c r="EB488" s="31">
        <v>0.47</v>
      </c>
      <c r="EF488" s="31">
        <v>210</v>
      </c>
      <c r="EJ488" s="31">
        <v>47</v>
      </c>
      <c r="EN488" s="31">
        <v>133</v>
      </c>
      <c r="ER488" s="31">
        <v>152</v>
      </c>
      <c r="EV488" s="31">
        <v>1</v>
      </c>
      <c r="EW488" s="31">
        <v>2</v>
      </c>
      <c r="EX488" s="31">
        <v>2</v>
      </c>
      <c r="EY488" s="31">
        <v>1</v>
      </c>
      <c r="EZ488" s="31">
        <v>1</v>
      </c>
      <c r="FD488" s="31">
        <v>116</v>
      </c>
      <c r="FK488" s="31">
        <v>1</v>
      </c>
      <c r="FL488" s="31">
        <v>2</v>
      </c>
      <c r="FM488" s="31">
        <v>1</v>
      </c>
      <c r="FN488" s="31">
        <v>2</v>
      </c>
      <c r="FO488" s="31">
        <v>2</v>
      </c>
      <c r="FP488" s="31">
        <v>2</v>
      </c>
      <c r="FQ488" s="31">
        <v>2</v>
      </c>
      <c r="FR488" s="31">
        <v>2</v>
      </c>
      <c r="FS488" s="31">
        <v>4</v>
      </c>
      <c r="FT488" s="31">
        <v>2</v>
      </c>
      <c r="FU488" s="31">
        <v>2</v>
      </c>
      <c r="FV488" s="31">
        <v>2</v>
      </c>
      <c r="FW488" s="31">
        <v>1</v>
      </c>
      <c r="FX488" s="31">
        <v>1</v>
      </c>
      <c r="FY488" s="31">
        <v>2</v>
      </c>
      <c r="GA488" s="31">
        <v>2</v>
      </c>
      <c r="GB488" s="31">
        <v>2</v>
      </c>
      <c r="GC488" s="31">
        <v>2</v>
      </c>
      <c r="GE488" s="31">
        <v>2</v>
      </c>
      <c r="GH488" s="31">
        <v>2</v>
      </c>
      <c r="GJ488" s="31">
        <v>2</v>
      </c>
      <c r="GL488" s="31">
        <v>2</v>
      </c>
      <c r="GO488" s="31">
        <v>2</v>
      </c>
      <c r="GQ488" s="31">
        <v>2</v>
      </c>
      <c r="GS488" s="31">
        <v>2</v>
      </c>
      <c r="GU488" s="31">
        <v>2</v>
      </c>
      <c r="GW488" s="31">
        <v>2</v>
      </c>
      <c r="HM488" s="31">
        <v>2</v>
      </c>
      <c r="HP488" s="31">
        <v>2</v>
      </c>
      <c r="HQ488" s="31">
        <v>2</v>
      </c>
      <c r="HR488" s="31">
        <v>2</v>
      </c>
      <c r="HS488" s="31">
        <v>2</v>
      </c>
      <c r="HT488" s="31">
        <v>2</v>
      </c>
      <c r="HU488" s="31">
        <v>2</v>
      </c>
      <c r="HV488" s="31">
        <v>2</v>
      </c>
      <c r="HZ488" s="31">
        <v>2</v>
      </c>
      <c r="IA488" s="31">
        <v>2</v>
      </c>
      <c r="IB488" s="31">
        <v>2</v>
      </c>
      <c r="IC488" s="31">
        <v>2</v>
      </c>
      <c r="ID488" s="31">
        <v>2</v>
      </c>
      <c r="IE488" s="31">
        <v>2</v>
      </c>
      <c r="IF488" s="31">
        <v>2</v>
      </c>
      <c r="IJ488" s="31">
        <v>2</v>
      </c>
      <c r="IK488" s="31">
        <v>2</v>
      </c>
      <c r="IL488" s="31">
        <v>2</v>
      </c>
      <c r="IM488" s="31">
        <v>2</v>
      </c>
      <c r="IN488" s="31">
        <v>2</v>
      </c>
      <c r="IO488" s="31">
        <v>2</v>
      </c>
      <c r="IP488" s="31">
        <v>2</v>
      </c>
      <c r="IT488" s="31">
        <v>2</v>
      </c>
      <c r="IU488" s="31">
        <v>2</v>
      </c>
      <c r="IV488" s="31">
        <v>2</v>
      </c>
      <c r="IW488" s="31">
        <v>2</v>
      </c>
      <c r="IX488" s="31">
        <v>2</v>
      </c>
      <c r="IY488" s="31">
        <v>2</v>
      </c>
      <c r="IZ488" s="31">
        <v>2</v>
      </c>
      <c r="JD488" s="31">
        <v>2</v>
      </c>
      <c r="JE488" s="31">
        <v>2</v>
      </c>
      <c r="JF488" s="31">
        <v>2</v>
      </c>
      <c r="JG488" s="31">
        <v>2</v>
      </c>
      <c r="JH488" s="31">
        <v>2</v>
      </c>
      <c r="JI488" s="31">
        <v>2</v>
      </c>
      <c r="JJ488" s="31">
        <v>2</v>
      </c>
      <c r="JZ488" s="31">
        <v>1</v>
      </c>
      <c r="KC488" s="31">
        <v>1</v>
      </c>
      <c r="LC488" s="31">
        <v>2</v>
      </c>
      <c r="LF488" s="31">
        <v>2</v>
      </c>
      <c r="LG488" s="31">
        <v>2</v>
      </c>
      <c r="LI488" s="31">
        <v>2</v>
      </c>
      <c r="LK488" s="31">
        <v>2</v>
      </c>
      <c r="LM488" s="31">
        <v>2</v>
      </c>
      <c r="LO488" s="31">
        <v>2</v>
      </c>
      <c r="LQ488" s="31">
        <v>2</v>
      </c>
      <c r="LS488" s="31">
        <v>2</v>
      </c>
      <c r="LU488" s="31">
        <v>2</v>
      </c>
      <c r="LW488" s="31">
        <v>2</v>
      </c>
      <c r="LY488" s="31">
        <v>2</v>
      </c>
      <c r="MA488" s="31">
        <v>2</v>
      </c>
      <c r="MC488" s="31">
        <v>2</v>
      </c>
      <c r="ME488" s="31">
        <v>2</v>
      </c>
      <c r="MG488" s="31">
        <v>2</v>
      </c>
      <c r="MI488" s="31">
        <v>2</v>
      </c>
      <c r="MK488" s="31">
        <v>2</v>
      </c>
      <c r="MM488" s="31">
        <v>2</v>
      </c>
      <c r="MO488" s="31">
        <v>2</v>
      </c>
      <c r="MQ488" s="31">
        <v>2</v>
      </c>
      <c r="MS488" s="31">
        <v>2</v>
      </c>
      <c r="MU488" s="31">
        <v>2</v>
      </c>
      <c r="MW488" s="31">
        <v>2</v>
      </c>
      <c r="MY488" s="31" t="s">
        <v>355</v>
      </c>
      <c r="NC488" s="31">
        <v>2</v>
      </c>
      <c r="NE488" s="31">
        <v>2</v>
      </c>
      <c r="NG488" s="31">
        <v>2</v>
      </c>
      <c r="NI488" s="31">
        <v>2</v>
      </c>
      <c r="NK488" s="31">
        <v>2</v>
      </c>
      <c r="NM488" s="31">
        <v>2</v>
      </c>
      <c r="NO488" s="31">
        <v>2</v>
      </c>
      <c r="NQ488" s="31">
        <v>2</v>
      </c>
      <c r="NS488" s="31">
        <v>2</v>
      </c>
      <c r="NU488" s="31">
        <v>2</v>
      </c>
      <c r="NW488" s="31">
        <v>2</v>
      </c>
      <c r="NY488" s="31">
        <v>2</v>
      </c>
      <c r="OA488" s="31">
        <v>2</v>
      </c>
      <c r="OC488" s="31">
        <v>2</v>
      </c>
      <c r="OE488" s="31">
        <v>2</v>
      </c>
      <c r="OG488" s="31">
        <v>2</v>
      </c>
      <c r="OI488" s="31">
        <v>2</v>
      </c>
      <c r="OK488" s="31">
        <v>2</v>
      </c>
      <c r="OM488" s="31">
        <v>2</v>
      </c>
      <c r="OO488" s="31">
        <v>2</v>
      </c>
      <c r="OQ488" s="31" t="s">
        <v>355</v>
      </c>
      <c r="OS488" s="31">
        <v>2</v>
      </c>
      <c r="OU488" s="31">
        <v>2</v>
      </c>
      <c r="OW488" s="31">
        <v>2</v>
      </c>
      <c r="OY488" s="31">
        <v>2</v>
      </c>
      <c r="PA488" s="31">
        <v>2</v>
      </c>
      <c r="PC488" s="31">
        <v>2</v>
      </c>
      <c r="PE488" s="31">
        <v>2</v>
      </c>
      <c r="PG488" s="31">
        <v>2</v>
      </c>
      <c r="PI488" s="31">
        <v>2</v>
      </c>
      <c r="PK488" s="31">
        <v>2</v>
      </c>
      <c r="PM488" s="31">
        <v>2</v>
      </c>
      <c r="PO488" s="31">
        <v>2</v>
      </c>
      <c r="PQ488" s="31">
        <v>2</v>
      </c>
      <c r="PS488" s="31">
        <v>2</v>
      </c>
      <c r="PU488" s="31">
        <v>2</v>
      </c>
      <c r="PW488" s="31">
        <v>2</v>
      </c>
      <c r="PY488" s="31">
        <v>2</v>
      </c>
      <c r="QA488" s="31">
        <v>2</v>
      </c>
      <c r="QC488" s="31">
        <v>2</v>
      </c>
      <c r="QE488" s="31">
        <v>2</v>
      </c>
      <c r="QG488" s="31">
        <v>2</v>
      </c>
      <c r="QI488" s="31" t="s">
        <v>355</v>
      </c>
      <c r="QK488" s="31">
        <v>1</v>
      </c>
      <c r="QL488" s="31">
        <v>1</v>
      </c>
      <c r="QM488" s="31">
        <v>2</v>
      </c>
      <c r="QN488" s="31">
        <v>2</v>
      </c>
      <c r="QO488" s="31">
        <v>2</v>
      </c>
      <c r="QP488" s="31">
        <v>2</v>
      </c>
      <c r="QQ488" s="31">
        <v>2</v>
      </c>
      <c r="QR488" s="31">
        <v>2</v>
      </c>
      <c r="QS488" s="31">
        <v>2</v>
      </c>
      <c r="QT488" s="31">
        <v>2</v>
      </c>
      <c r="QU488" s="31">
        <v>2</v>
      </c>
      <c r="QV488" s="31">
        <v>2</v>
      </c>
      <c r="QW488" s="31">
        <v>2</v>
      </c>
      <c r="QX488" s="31">
        <v>2</v>
      </c>
      <c r="QY488" s="31">
        <v>2</v>
      </c>
      <c r="QZ488" s="31">
        <v>2</v>
      </c>
      <c r="RA488" s="31">
        <v>2</v>
      </c>
      <c r="RB488" s="31">
        <v>2</v>
      </c>
      <c r="RC488" s="31">
        <v>2</v>
      </c>
      <c r="RD488" s="31">
        <v>2</v>
      </c>
      <c r="RE488" s="31">
        <v>2</v>
      </c>
      <c r="RF488" s="31">
        <v>2</v>
      </c>
      <c r="RG488" s="31">
        <v>2</v>
      </c>
      <c r="RH488" s="31">
        <v>2</v>
      </c>
      <c r="RI488" s="31">
        <v>2</v>
      </c>
      <c r="RJ488" s="31">
        <v>2</v>
      </c>
      <c r="RK488" s="31">
        <v>2</v>
      </c>
      <c r="RL488" s="31">
        <v>2</v>
      </c>
      <c r="RM488" s="31">
        <v>2</v>
      </c>
      <c r="RN488" s="31">
        <v>2</v>
      </c>
      <c r="RO488" s="31">
        <v>2</v>
      </c>
      <c r="RP488" s="31">
        <v>2</v>
      </c>
      <c r="RQ488" s="31">
        <v>2</v>
      </c>
      <c r="RR488" s="31">
        <v>2</v>
      </c>
      <c r="RS488" s="31">
        <v>2</v>
      </c>
      <c r="RT488" s="31" t="s">
        <v>3368</v>
      </c>
      <c r="RX488" s="31">
        <v>4</v>
      </c>
      <c r="RY488" s="31">
        <v>1</v>
      </c>
      <c r="RZ488" s="31">
        <v>2</v>
      </c>
      <c r="SA488" s="31">
        <v>2</v>
      </c>
      <c r="SB488" s="31">
        <v>2</v>
      </c>
      <c r="SC488" s="31">
        <v>2</v>
      </c>
      <c r="SD488" s="31">
        <v>4</v>
      </c>
      <c r="SE488" s="31">
        <v>1</v>
      </c>
      <c r="SF488" s="31">
        <v>2</v>
      </c>
      <c r="SG488" s="31">
        <v>2</v>
      </c>
      <c r="SH488" s="31">
        <v>2</v>
      </c>
      <c r="SI488" s="31">
        <v>2</v>
      </c>
      <c r="SJ488" s="31">
        <v>2</v>
      </c>
      <c r="SK488" s="31">
        <v>2</v>
      </c>
      <c r="SL488" s="31">
        <v>2</v>
      </c>
      <c r="SM488" s="31" t="s">
        <v>1430</v>
      </c>
      <c r="SO488" s="31">
        <v>2</v>
      </c>
      <c r="SP488" s="31">
        <v>2</v>
      </c>
      <c r="SQ488" s="31">
        <v>2</v>
      </c>
      <c r="SR488" s="31">
        <v>1</v>
      </c>
      <c r="SS488" s="31">
        <v>2</v>
      </c>
      <c r="ST488" s="31">
        <v>2</v>
      </c>
      <c r="SU488" s="31">
        <v>2</v>
      </c>
      <c r="SV488" s="31">
        <v>1</v>
      </c>
      <c r="SW488" s="31" t="s">
        <v>1430</v>
      </c>
      <c r="SX488" s="31">
        <v>24</v>
      </c>
      <c r="SZ488" s="31">
        <v>2</v>
      </c>
      <c r="TA488" s="31">
        <v>2</v>
      </c>
      <c r="TB488" s="31">
        <v>2</v>
      </c>
      <c r="TC488" s="31">
        <v>2</v>
      </c>
      <c r="TD488" s="31">
        <v>2</v>
      </c>
      <c r="TE488" s="31">
        <v>2</v>
      </c>
      <c r="TF488" s="31">
        <v>2</v>
      </c>
      <c r="TG488" s="31">
        <v>2</v>
      </c>
      <c r="TH488" s="31" t="s">
        <v>1430</v>
      </c>
      <c r="TJ488" s="31" t="s">
        <v>3333</v>
      </c>
      <c r="TK488" s="31" t="s">
        <v>3333</v>
      </c>
      <c r="TL488" s="31" t="s">
        <v>3336</v>
      </c>
      <c r="TQ488" s="31">
        <v>36</v>
      </c>
      <c r="TS488" s="31">
        <v>2</v>
      </c>
      <c r="TT488" s="31">
        <v>2</v>
      </c>
      <c r="TU488" s="31">
        <v>2</v>
      </c>
      <c r="TV488" s="31">
        <v>2</v>
      </c>
      <c r="TW488" s="31">
        <v>2</v>
      </c>
      <c r="TX488" s="31">
        <v>2</v>
      </c>
      <c r="TY488" s="31">
        <v>2</v>
      </c>
      <c r="TZ488" s="31">
        <v>2</v>
      </c>
      <c r="UA488" s="31">
        <v>1</v>
      </c>
    </row>
    <row r="489" spans="1:547" s="31" customFormat="1" ht="13.5" customHeight="1">
      <c r="A489" s="31">
        <f t="shared" si="7"/>
        <v>487</v>
      </c>
      <c r="B489" s="31">
        <v>488</v>
      </c>
      <c r="C489" s="31">
        <v>11</v>
      </c>
      <c r="D489" s="31" t="s">
        <v>3347</v>
      </c>
      <c r="E489" s="31" t="s">
        <v>3369</v>
      </c>
      <c r="G489" s="31" t="s">
        <v>3369</v>
      </c>
      <c r="H489" s="31">
        <v>42205</v>
      </c>
      <c r="I489" s="31">
        <v>17557</v>
      </c>
      <c r="J489" s="31">
        <v>2</v>
      </c>
      <c r="K489" s="31">
        <v>1</v>
      </c>
      <c r="L489" s="31">
        <v>1</v>
      </c>
      <c r="M489" s="31">
        <v>1</v>
      </c>
      <c r="N489" s="31">
        <v>1</v>
      </c>
      <c r="O489" s="31">
        <v>1</v>
      </c>
      <c r="P489" s="31">
        <v>1</v>
      </c>
      <c r="Q489" s="31">
        <v>1</v>
      </c>
      <c r="R489" s="31">
        <v>41821</v>
      </c>
      <c r="S489" s="31">
        <v>41821</v>
      </c>
      <c r="T489" s="31">
        <v>42209</v>
      </c>
      <c r="W489" s="31">
        <v>2</v>
      </c>
      <c r="X489" s="31">
        <v>1</v>
      </c>
      <c r="Y489" s="31">
        <v>2</v>
      </c>
      <c r="Z489" s="31">
        <v>2</v>
      </c>
      <c r="AA489" s="31">
        <v>2</v>
      </c>
      <c r="AB489" s="31">
        <v>2</v>
      </c>
      <c r="AC489" s="31">
        <v>2</v>
      </c>
      <c r="AD489" s="31">
        <v>2</v>
      </c>
      <c r="AE489" s="31">
        <v>1</v>
      </c>
      <c r="AH489" s="31">
        <v>2</v>
      </c>
      <c r="AI489" s="31">
        <v>6</v>
      </c>
      <c r="AJ489" s="31">
        <v>2</v>
      </c>
      <c r="AK489" s="31">
        <v>4</v>
      </c>
      <c r="AL489" s="31">
        <v>2</v>
      </c>
      <c r="AM489" s="31">
        <v>1</v>
      </c>
      <c r="AN489" s="31">
        <v>1</v>
      </c>
      <c r="AO489" s="31">
        <v>1</v>
      </c>
      <c r="AP489" s="31">
        <v>1</v>
      </c>
      <c r="AQ489" s="31">
        <v>1</v>
      </c>
      <c r="AR489" s="31">
        <v>2</v>
      </c>
      <c r="AS489" s="31">
        <v>2</v>
      </c>
      <c r="AT489" s="31">
        <v>2</v>
      </c>
      <c r="AU489" s="31">
        <v>1</v>
      </c>
      <c r="AV489" s="31">
        <v>1</v>
      </c>
      <c r="AW489" s="31">
        <v>1</v>
      </c>
      <c r="AX489" s="31">
        <v>2</v>
      </c>
      <c r="AY489" s="31">
        <v>2</v>
      </c>
      <c r="AZ489" s="31">
        <v>1</v>
      </c>
      <c r="BA489" s="31">
        <v>2</v>
      </c>
      <c r="BB489" s="31">
        <v>2</v>
      </c>
      <c r="BC489" s="31">
        <v>1</v>
      </c>
      <c r="BD489" s="31">
        <v>1</v>
      </c>
      <c r="BE489" s="31">
        <v>2</v>
      </c>
      <c r="BF489" s="31">
        <v>2</v>
      </c>
      <c r="BG489" s="31">
        <v>2</v>
      </c>
      <c r="BH489" s="31">
        <v>2</v>
      </c>
      <c r="BI489" s="31">
        <v>2</v>
      </c>
      <c r="BJ489" s="31">
        <v>1</v>
      </c>
      <c r="BK489" s="31">
        <v>2</v>
      </c>
      <c r="BL489" s="31">
        <v>2</v>
      </c>
      <c r="BM489" s="31">
        <v>2</v>
      </c>
      <c r="BN489" s="31">
        <v>2</v>
      </c>
      <c r="BO489" s="31">
        <v>2</v>
      </c>
      <c r="BP489" s="31">
        <v>1</v>
      </c>
      <c r="BQ489" s="31">
        <v>4</v>
      </c>
      <c r="BT489" s="31">
        <v>2</v>
      </c>
      <c r="BU489" s="31">
        <v>2</v>
      </c>
      <c r="BV489" s="31">
        <v>2</v>
      </c>
      <c r="BW489" s="31">
        <v>2</v>
      </c>
      <c r="BX489" s="31">
        <v>2</v>
      </c>
      <c r="BY489" s="31">
        <v>1</v>
      </c>
      <c r="BZ489" s="31">
        <v>2</v>
      </c>
      <c r="CA489" s="31">
        <v>2</v>
      </c>
      <c r="CD489" s="31">
        <v>1</v>
      </c>
      <c r="CH489" s="31">
        <v>1</v>
      </c>
      <c r="CM489" s="31">
        <v>1</v>
      </c>
      <c r="CN489" s="31">
        <v>15</v>
      </c>
      <c r="CO489" s="31">
        <v>21</v>
      </c>
      <c r="DA489" s="31">
        <v>1</v>
      </c>
      <c r="DB489" s="31">
        <v>4</v>
      </c>
      <c r="DC489" s="31">
        <v>7</v>
      </c>
      <c r="DF489" s="31">
        <v>1</v>
      </c>
      <c r="DG489" s="31">
        <v>1</v>
      </c>
      <c r="DH489" s="31">
        <v>2</v>
      </c>
      <c r="DI489" s="31">
        <v>3</v>
      </c>
      <c r="DJ489" s="31">
        <v>3</v>
      </c>
      <c r="DK489" s="31">
        <v>1</v>
      </c>
      <c r="DL489" s="31">
        <v>1</v>
      </c>
      <c r="DM489" s="31">
        <v>1</v>
      </c>
      <c r="DN489" s="31">
        <v>0</v>
      </c>
      <c r="DO489" s="31">
        <v>4</v>
      </c>
      <c r="DP489" s="31">
        <v>2</v>
      </c>
      <c r="DQ489" s="31">
        <v>2</v>
      </c>
      <c r="DR489" s="31">
        <v>21</v>
      </c>
      <c r="DS489" s="31">
        <v>2.14013671875</v>
      </c>
      <c r="DT489" s="31">
        <v>65</v>
      </c>
      <c r="DU489" s="31">
        <v>39</v>
      </c>
      <c r="DV489" s="31">
        <v>308</v>
      </c>
      <c r="DW489" s="31" t="s">
        <v>2136</v>
      </c>
      <c r="DX489" s="31">
        <v>54.9</v>
      </c>
      <c r="DY489" s="31">
        <v>55.8</v>
      </c>
      <c r="DZ489" s="31">
        <v>66.099999999999895</v>
      </c>
      <c r="EA489" s="31" t="s">
        <v>2137</v>
      </c>
      <c r="EB489" s="31">
        <v>0.78</v>
      </c>
      <c r="EC489" s="31">
        <v>0.5</v>
      </c>
      <c r="ED489" s="31">
        <v>1.1000000000000001</v>
      </c>
      <c r="EE489" s="31" t="s">
        <v>2123</v>
      </c>
      <c r="EF489" s="31">
        <v>120</v>
      </c>
      <c r="EG489" s="31">
        <v>120</v>
      </c>
      <c r="EH489" s="31">
        <v>200</v>
      </c>
      <c r="EI489" s="31" t="s">
        <v>2123</v>
      </c>
      <c r="EJ489" s="31">
        <v>34</v>
      </c>
      <c r="EM489" s="31" t="s">
        <v>2123</v>
      </c>
      <c r="EN489" s="31">
        <v>62</v>
      </c>
      <c r="EQ489" s="31" t="s">
        <v>2123</v>
      </c>
      <c r="ER489" s="31">
        <v>119</v>
      </c>
      <c r="ES489" s="31">
        <v>50</v>
      </c>
      <c r="ET489" s="31">
        <v>150</v>
      </c>
      <c r="EU489" s="31" t="s">
        <v>2123</v>
      </c>
      <c r="EV489" s="31">
        <v>2</v>
      </c>
      <c r="EW489" s="31">
        <v>2</v>
      </c>
      <c r="EX489" s="31">
        <v>2</v>
      </c>
      <c r="EY489" s="31">
        <v>2</v>
      </c>
      <c r="EZ489" s="31">
        <v>6</v>
      </c>
      <c r="FK489" s="31">
        <v>1</v>
      </c>
      <c r="FL489" s="31">
        <v>2</v>
      </c>
      <c r="FM489" s="31">
        <v>2</v>
      </c>
      <c r="FN489" s="31">
        <v>2</v>
      </c>
      <c r="FO489" s="31">
        <v>2</v>
      </c>
      <c r="FP489" s="31">
        <v>2</v>
      </c>
      <c r="FQ489" s="31">
        <v>2</v>
      </c>
      <c r="FR489" s="31">
        <v>2</v>
      </c>
      <c r="FS489" s="31">
        <v>4</v>
      </c>
      <c r="FT489" s="31">
        <v>2</v>
      </c>
      <c r="FU489" s="31">
        <v>1</v>
      </c>
      <c r="FV489" s="31">
        <v>2</v>
      </c>
      <c r="FW489" s="31">
        <v>1</v>
      </c>
      <c r="FX489" s="31">
        <v>1</v>
      </c>
      <c r="FY489" s="31">
        <v>2</v>
      </c>
      <c r="GA489" s="31">
        <v>2</v>
      </c>
      <c r="GB489" s="31">
        <v>2</v>
      </c>
      <c r="GC489" s="31">
        <v>2</v>
      </c>
      <c r="GE489" s="31">
        <v>2</v>
      </c>
      <c r="GH489" s="31">
        <v>2</v>
      </c>
      <c r="GJ489" s="31">
        <v>2</v>
      </c>
      <c r="GL489" s="31">
        <v>2</v>
      </c>
      <c r="GO489" s="31">
        <v>2</v>
      </c>
      <c r="GQ489" s="31">
        <v>2</v>
      </c>
      <c r="GS489" s="31">
        <v>2</v>
      </c>
      <c r="GU489" s="31">
        <v>2</v>
      </c>
      <c r="GW489" s="31">
        <v>2</v>
      </c>
      <c r="HM489" s="31">
        <v>2</v>
      </c>
      <c r="HP489" s="31">
        <v>2</v>
      </c>
      <c r="HQ489" s="31">
        <v>2</v>
      </c>
      <c r="HR489" s="31">
        <v>2</v>
      </c>
      <c r="HS489" s="31">
        <v>2</v>
      </c>
      <c r="HT489" s="31">
        <v>2</v>
      </c>
      <c r="HU489" s="31">
        <v>2</v>
      </c>
      <c r="HV489" s="31">
        <v>2</v>
      </c>
      <c r="HZ489" s="31">
        <v>2</v>
      </c>
      <c r="IA489" s="31">
        <v>2</v>
      </c>
      <c r="IB489" s="31">
        <v>2</v>
      </c>
      <c r="IC489" s="31">
        <v>2</v>
      </c>
      <c r="ID489" s="31">
        <v>2</v>
      </c>
      <c r="IE489" s="31">
        <v>2</v>
      </c>
      <c r="IF489" s="31">
        <v>2</v>
      </c>
      <c r="IJ489" s="31">
        <v>2</v>
      </c>
      <c r="IK489" s="31">
        <v>2</v>
      </c>
      <c r="IL489" s="31">
        <v>2</v>
      </c>
      <c r="IM489" s="31">
        <v>2</v>
      </c>
      <c r="IN489" s="31">
        <v>2</v>
      </c>
      <c r="IO489" s="31">
        <v>2</v>
      </c>
      <c r="IP489" s="31">
        <v>2</v>
      </c>
      <c r="IT489" s="31">
        <v>2</v>
      </c>
      <c r="IU489" s="31">
        <v>2</v>
      </c>
      <c r="IV489" s="31">
        <v>2</v>
      </c>
      <c r="IW489" s="31">
        <v>2</v>
      </c>
      <c r="IX489" s="31">
        <v>2</v>
      </c>
      <c r="IY489" s="31">
        <v>2</v>
      </c>
      <c r="IZ489" s="31">
        <v>2</v>
      </c>
      <c r="JD489" s="31">
        <v>2</v>
      </c>
      <c r="JE489" s="31">
        <v>2</v>
      </c>
      <c r="JF489" s="31">
        <v>2</v>
      </c>
      <c r="JG489" s="31">
        <v>2</v>
      </c>
      <c r="JH489" s="31">
        <v>2</v>
      </c>
      <c r="JI489" s="31">
        <v>2</v>
      </c>
      <c r="JJ489" s="31">
        <v>2</v>
      </c>
      <c r="JZ489" s="31">
        <v>2</v>
      </c>
      <c r="KA489" s="31" t="s">
        <v>3370</v>
      </c>
      <c r="KB489" s="31">
        <v>88</v>
      </c>
      <c r="KC489" s="31">
        <v>2</v>
      </c>
      <c r="KD489" s="31" t="s">
        <v>1694</v>
      </c>
      <c r="KE489" s="31">
        <v>86</v>
      </c>
      <c r="LC489" s="31">
        <v>2</v>
      </c>
      <c r="LF489" s="31">
        <v>2</v>
      </c>
      <c r="LG489" s="31">
        <v>2</v>
      </c>
      <c r="LI489" s="31">
        <v>2</v>
      </c>
      <c r="LK489" s="31">
        <v>2</v>
      </c>
      <c r="LM489" s="31">
        <v>2</v>
      </c>
      <c r="LO489" s="31">
        <v>2</v>
      </c>
      <c r="LQ489" s="31">
        <v>2</v>
      </c>
      <c r="LS489" s="31">
        <v>2</v>
      </c>
      <c r="LU489" s="31">
        <v>2</v>
      </c>
      <c r="LW489" s="31">
        <v>2</v>
      </c>
      <c r="LY489" s="31">
        <v>2</v>
      </c>
      <c r="MA489" s="31">
        <v>2</v>
      </c>
      <c r="MC489" s="31">
        <v>2</v>
      </c>
      <c r="ME489" s="31">
        <v>2</v>
      </c>
      <c r="MG489" s="31">
        <v>2</v>
      </c>
      <c r="MI489" s="31">
        <v>2</v>
      </c>
      <c r="MK489" s="31">
        <v>2</v>
      </c>
      <c r="MM489" s="31">
        <v>2</v>
      </c>
      <c r="MO489" s="31">
        <v>2</v>
      </c>
      <c r="MQ489" s="31">
        <v>2</v>
      </c>
      <c r="MS489" s="31">
        <v>2</v>
      </c>
      <c r="MU489" s="31">
        <v>2</v>
      </c>
      <c r="MW489" s="31">
        <v>2</v>
      </c>
      <c r="MY489" s="31" t="s">
        <v>355</v>
      </c>
      <c r="NC489" s="31">
        <v>2</v>
      </c>
      <c r="NE489" s="31">
        <v>2</v>
      </c>
      <c r="NG489" s="31">
        <v>2</v>
      </c>
      <c r="NI489" s="31">
        <v>2</v>
      </c>
      <c r="NK489" s="31">
        <v>2</v>
      </c>
      <c r="NM489" s="31">
        <v>2</v>
      </c>
      <c r="NO489" s="31">
        <v>2</v>
      </c>
      <c r="NQ489" s="31">
        <v>2</v>
      </c>
      <c r="NS489" s="31">
        <v>2</v>
      </c>
      <c r="NU489" s="31">
        <v>2</v>
      </c>
      <c r="NW489" s="31">
        <v>2</v>
      </c>
      <c r="NY489" s="31">
        <v>2</v>
      </c>
      <c r="OA489" s="31">
        <v>2</v>
      </c>
      <c r="OC489" s="31">
        <v>2</v>
      </c>
      <c r="OE489" s="31">
        <v>2</v>
      </c>
      <c r="OG489" s="31">
        <v>2</v>
      </c>
      <c r="OI489" s="31">
        <v>2</v>
      </c>
      <c r="OK489" s="31">
        <v>2</v>
      </c>
      <c r="OM489" s="31">
        <v>2</v>
      </c>
      <c r="OO489" s="31">
        <v>2</v>
      </c>
      <c r="OQ489" s="31" t="s">
        <v>355</v>
      </c>
      <c r="OS489" s="31">
        <v>2</v>
      </c>
      <c r="OU489" s="31">
        <v>2</v>
      </c>
      <c r="OW489" s="31">
        <v>2</v>
      </c>
      <c r="OY489" s="31">
        <v>2</v>
      </c>
      <c r="PA489" s="31">
        <v>2</v>
      </c>
      <c r="PC489" s="31">
        <v>2</v>
      </c>
      <c r="PE489" s="31">
        <v>2</v>
      </c>
      <c r="PG489" s="31">
        <v>2</v>
      </c>
      <c r="PI489" s="31">
        <v>2</v>
      </c>
      <c r="PK489" s="31">
        <v>2</v>
      </c>
      <c r="PM489" s="31">
        <v>2</v>
      </c>
      <c r="PO489" s="31">
        <v>2</v>
      </c>
      <c r="PQ489" s="31">
        <v>2</v>
      </c>
      <c r="PS489" s="31">
        <v>2</v>
      </c>
      <c r="PU489" s="31">
        <v>2</v>
      </c>
      <c r="PW489" s="31">
        <v>2</v>
      </c>
      <c r="PY489" s="31">
        <v>2</v>
      </c>
      <c r="QA489" s="31">
        <v>2</v>
      </c>
      <c r="QC489" s="31">
        <v>2</v>
      </c>
      <c r="QE489" s="31">
        <v>2</v>
      </c>
      <c r="QG489" s="31">
        <v>2</v>
      </c>
      <c r="QI489" s="31" t="s">
        <v>355</v>
      </c>
      <c r="QK489" s="31">
        <v>1</v>
      </c>
      <c r="QL489" s="31">
        <v>2</v>
      </c>
      <c r="QM489" s="31">
        <v>2</v>
      </c>
      <c r="QN489" s="31">
        <v>2</v>
      </c>
      <c r="QO489" s="31">
        <v>2</v>
      </c>
      <c r="QP489" s="31">
        <v>2</v>
      </c>
      <c r="QQ489" s="31">
        <v>2</v>
      </c>
      <c r="QR489" s="31">
        <v>2</v>
      </c>
      <c r="QS489" s="31">
        <v>2</v>
      </c>
      <c r="QT489" s="31">
        <v>2</v>
      </c>
      <c r="QU489" s="31">
        <v>2</v>
      </c>
      <c r="QV489" s="31">
        <v>2</v>
      </c>
      <c r="QW489" s="31">
        <v>2</v>
      </c>
      <c r="QX489" s="31">
        <v>2</v>
      </c>
      <c r="QY489" s="31">
        <v>2</v>
      </c>
      <c r="QZ489" s="31">
        <v>2</v>
      </c>
      <c r="RA489" s="31">
        <v>2</v>
      </c>
      <c r="RB489" s="31">
        <v>2</v>
      </c>
      <c r="RC489" s="31">
        <v>2</v>
      </c>
      <c r="RD489" s="31">
        <v>2</v>
      </c>
      <c r="RE489" s="31">
        <v>2</v>
      </c>
      <c r="RF489" s="31">
        <v>2</v>
      </c>
      <c r="RG489" s="31">
        <v>2</v>
      </c>
      <c r="RH489" s="31">
        <v>2</v>
      </c>
      <c r="RI489" s="31">
        <v>2</v>
      </c>
      <c r="RJ489" s="31">
        <v>2</v>
      </c>
      <c r="RK489" s="31">
        <v>2</v>
      </c>
      <c r="RL489" s="31">
        <v>2</v>
      </c>
      <c r="RM489" s="31">
        <v>2</v>
      </c>
      <c r="RN489" s="31">
        <v>2</v>
      </c>
      <c r="RO489" s="31">
        <v>1</v>
      </c>
      <c r="RP489" s="31">
        <v>2</v>
      </c>
      <c r="RQ489" s="31">
        <v>2</v>
      </c>
      <c r="RR489" s="31">
        <v>2</v>
      </c>
      <c r="RS489" s="31">
        <v>2</v>
      </c>
      <c r="RT489" s="31" t="s">
        <v>3371</v>
      </c>
      <c r="RX489" s="31">
        <v>5</v>
      </c>
      <c r="RY489" s="31">
        <v>2</v>
      </c>
      <c r="RZ489" s="31">
        <v>2</v>
      </c>
      <c r="SA489" s="31">
        <v>2</v>
      </c>
      <c r="SB489" s="31">
        <v>2</v>
      </c>
      <c r="SC489" s="31">
        <v>2</v>
      </c>
      <c r="SD489" s="31">
        <v>5</v>
      </c>
      <c r="SE489" s="31">
        <v>2</v>
      </c>
      <c r="SF489" s="31">
        <v>2</v>
      </c>
      <c r="SG489" s="31">
        <v>2</v>
      </c>
      <c r="SH489" s="31">
        <v>2</v>
      </c>
      <c r="SI489" s="31">
        <v>2</v>
      </c>
      <c r="SJ489" s="31">
        <v>2</v>
      </c>
      <c r="SK489" s="31">
        <v>2</v>
      </c>
      <c r="SL489" s="31">
        <v>2</v>
      </c>
      <c r="SM489" s="31" t="s">
        <v>1430</v>
      </c>
      <c r="SO489" s="31">
        <v>2</v>
      </c>
      <c r="SP489" s="31">
        <v>2</v>
      </c>
      <c r="SQ489" s="31">
        <v>2</v>
      </c>
      <c r="SR489" s="31">
        <v>2</v>
      </c>
      <c r="SS489" s="31">
        <v>2</v>
      </c>
      <c r="ST489" s="31">
        <v>2</v>
      </c>
      <c r="SU489" s="31">
        <v>2</v>
      </c>
      <c r="SV489" s="31">
        <v>1</v>
      </c>
      <c r="SW489" s="31" t="s">
        <v>1430</v>
      </c>
      <c r="SZ489" s="31">
        <v>2</v>
      </c>
      <c r="TA489" s="31">
        <v>2</v>
      </c>
      <c r="TB489" s="31">
        <v>2</v>
      </c>
      <c r="TC489" s="31">
        <v>2</v>
      </c>
      <c r="TD489" s="31">
        <v>2</v>
      </c>
      <c r="TE489" s="31">
        <v>2</v>
      </c>
      <c r="TF489" s="31">
        <v>2</v>
      </c>
      <c r="TG489" s="31">
        <v>2</v>
      </c>
      <c r="TH489" s="31" t="s">
        <v>1430</v>
      </c>
      <c r="TQ489" s="31">
        <v>12</v>
      </c>
      <c r="TS489" s="31">
        <v>2</v>
      </c>
      <c r="TT489" s="31">
        <v>2</v>
      </c>
      <c r="TU489" s="31">
        <v>2</v>
      </c>
      <c r="TV489" s="31">
        <v>2</v>
      </c>
      <c r="TW489" s="31">
        <v>2</v>
      </c>
      <c r="TX489" s="31">
        <v>2</v>
      </c>
      <c r="TY489" s="31">
        <v>2</v>
      </c>
      <c r="TZ489" s="31">
        <v>2</v>
      </c>
      <c r="UA489" s="31">
        <v>1</v>
      </c>
    </row>
    <row r="490" spans="1:547" s="31" customFormat="1" ht="13.5" customHeight="1">
      <c r="A490" s="31">
        <f t="shared" si="7"/>
        <v>488</v>
      </c>
      <c r="B490" s="31">
        <v>489</v>
      </c>
      <c r="C490" s="31">
        <v>12</v>
      </c>
      <c r="D490" s="31" t="s">
        <v>3347</v>
      </c>
      <c r="E490" s="31" t="s">
        <v>3372</v>
      </c>
      <c r="G490" s="31" t="s">
        <v>3372</v>
      </c>
      <c r="H490" s="31">
        <v>42205</v>
      </c>
      <c r="I490" s="31">
        <v>14569</v>
      </c>
      <c r="J490" s="31">
        <v>1</v>
      </c>
      <c r="K490" s="31">
        <v>1</v>
      </c>
      <c r="L490" s="31">
        <v>4</v>
      </c>
      <c r="M490" s="31">
        <v>2</v>
      </c>
      <c r="N490" s="31">
        <v>1</v>
      </c>
      <c r="O490" s="31">
        <v>1</v>
      </c>
      <c r="P490" s="31">
        <v>1</v>
      </c>
      <c r="Q490" s="31">
        <v>1</v>
      </c>
      <c r="R490" s="31">
        <v>41030</v>
      </c>
      <c r="S490" s="31">
        <v>41030</v>
      </c>
      <c r="T490" s="31">
        <v>41730</v>
      </c>
      <c r="W490" s="31">
        <v>1</v>
      </c>
      <c r="X490" s="31">
        <v>2</v>
      </c>
      <c r="Y490" s="31">
        <v>2</v>
      </c>
      <c r="Z490" s="31">
        <v>2</v>
      </c>
      <c r="AA490" s="31">
        <v>2</v>
      </c>
      <c r="AB490" s="31">
        <v>2</v>
      </c>
      <c r="AC490" s="31">
        <v>2</v>
      </c>
      <c r="AD490" s="31">
        <v>2</v>
      </c>
      <c r="AE490" s="31">
        <v>2</v>
      </c>
      <c r="AF490" s="31">
        <v>1</v>
      </c>
      <c r="AG490" s="31">
        <v>1</v>
      </c>
      <c r="AH490" s="31">
        <v>2</v>
      </c>
      <c r="AI490" s="31">
        <v>6</v>
      </c>
      <c r="AJ490" s="31">
        <v>2</v>
      </c>
      <c r="AK490" s="31">
        <v>4</v>
      </c>
      <c r="AL490" s="31">
        <v>2</v>
      </c>
      <c r="AM490" s="31">
        <v>2</v>
      </c>
      <c r="AN490" s="31">
        <v>2</v>
      </c>
      <c r="AO490" s="31">
        <v>2</v>
      </c>
      <c r="AP490" s="31">
        <v>2</v>
      </c>
      <c r="AQ490" s="31">
        <v>2</v>
      </c>
      <c r="AR490" s="31">
        <v>2</v>
      </c>
      <c r="AS490" s="31">
        <v>2</v>
      </c>
      <c r="AT490" s="31">
        <v>2</v>
      </c>
      <c r="AU490" s="31">
        <v>2</v>
      </c>
      <c r="AV490" s="31">
        <v>1</v>
      </c>
      <c r="AW490" s="31">
        <v>2</v>
      </c>
      <c r="AX490" s="31">
        <v>2</v>
      </c>
      <c r="AY490" s="31">
        <v>2</v>
      </c>
      <c r="AZ490" s="31">
        <v>1</v>
      </c>
      <c r="BA490" s="31">
        <v>2</v>
      </c>
      <c r="BB490" s="31">
        <v>1</v>
      </c>
      <c r="BC490" s="31">
        <v>1</v>
      </c>
      <c r="BD490" s="31">
        <v>2</v>
      </c>
      <c r="BE490" s="31">
        <v>2</v>
      </c>
      <c r="BF490" s="31">
        <v>2</v>
      </c>
      <c r="BG490" s="31">
        <v>1</v>
      </c>
      <c r="BH490" s="31">
        <v>1</v>
      </c>
      <c r="BI490" s="31">
        <v>1</v>
      </c>
      <c r="BJ490" s="31">
        <v>1</v>
      </c>
      <c r="BK490" s="31">
        <v>1</v>
      </c>
      <c r="BL490" s="31">
        <v>2</v>
      </c>
      <c r="BM490" s="31">
        <v>2</v>
      </c>
      <c r="BN490" s="31">
        <v>2</v>
      </c>
      <c r="BO490" s="31">
        <v>2</v>
      </c>
      <c r="BP490" s="31">
        <v>2</v>
      </c>
      <c r="BR490" s="31">
        <v>1</v>
      </c>
      <c r="BT490" s="31">
        <v>2</v>
      </c>
      <c r="BU490" s="31">
        <v>2</v>
      </c>
      <c r="BV490" s="31">
        <v>2</v>
      </c>
      <c r="BW490" s="31">
        <v>2</v>
      </c>
      <c r="BX490" s="31">
        <v>2</v>
      </c>
      <c r="BY490" s="31">
        <v>1</v>
      </c>
      <c r="BZ490" s="31">
        <v>2</v>
      </c>
      <c r="CA490" s="31">
        <v>2</v>
      </c>
      <c r="CD490" s="31">
        <v>1</v>
      </c>
      <c r="CH490" s="31">
        <v>1</v>
      </c>
      <c r="CM490" s="31">
        <v>11</v>
      </c>
      <c r="CN490" s="31">
        <v>21</v>
      </c>
      <c r="CO490" s="31">
        <v>15</v>
      </c>
      <c r="CP490" s="31">
        <v>3</v>
      </c>
      <c r="DA490" s="31">
        <v>2</v>
      </c>
      <c r="DB490" s="31">
        <v>4</v>
      </c>
      <c r="DC490" s="31">
        <v>6</v>
      </c>
      <c r="DD490" s="31">
        <v>4</v>
      </c>
      <c r="DE490" s="31">
        <v>1</v>
      </c>
      <c r="DF490" s="31">
        <v>4</v>
      </c>
      <c r="DG490" s="31">
        <v>4</v>
      </c>
      <c r="DH490" s="31">
        <v>4</v>
      </c>
      <c r="DI490" s="31">
        <v>2</v>
      </c>
      <c r="DJ490" s="31">
        <v>1</v>
      </c>
      <c r="DK490" s="31">
        <v>2</v>
      </c>
      <c r="DL490" s="31">
        <v>2</v>
      </c>
      <c r="DM490" s="31">
        <v>2</v>
      </c>
      <c r="DN490" s="31">
        <v>1</v>
      </c>
      <c r="DO490" s="31">
        <v>4</v>
      </c>
      <c r="DP490" s="31">
        <v>3</v>
      </c>
      <c r="DQ490" s="31">
        <v>4</v>
      </c>
      <c r="DR490" s="31">
        <v>33</v>
      </c>
      <c r="DS490" s="31">
        <v>0.38856382978723403</v>
      </c>
      <c r="DT490" s="31">
        <v>265</v>
      </c>
      <c r="DU490" s="31">
        <v>26</v>
      </c>
      <c r="DV490" s="31">
        <v>192</v>
      </c>
      <c r="DW490" s="31" t="s">
        <v>2136</v>
      </c>
      <c r="DX490" s="31">
        <v>57</v>
      </c>
      <c r="DY490" s="31">
        <v>55.8</v>
      </c>
      <c r="DZ490" s="31">
        <v>66.099999999999895</v>
      </c>
      <c r="EA490" s="31" t="s">
        <v>2137</v>
      </c>
      <c r="EB490" s="31">
        <v>0.68</v>
      </c>
      <c r="EC490" s="31">
        <v>0.5</v>
      </c>
      <c r="ED490" s="31">
        <v>1.1000000000000001</v>
      </c>
      <c r="EE490" s="31" t="s">
        <v>2123</v>
      </c>
      <c r="EF490" s="31">
        <v>310</v>
      </c>
      <c r="EG490" s="31">
        <v>120</v>
      </c>
      <c r="EH490" s="31">
        <v>200</v>
      </c>
      <c r="EI490" s="31" t="s">
        <v>2123</v>
      </c>
      <c r="EJ490" s="31">
        <v>48</v>
      </c>
      <c r="EM490" s="31" t="s">
        <v>2123</v>
      </c>
      <c r="EN490" s="31">
        <v>219</v>
      </c>
      <c r="EQ490" s="31" t="s">
        <v>2123</v>
      </c>
      <c r="ER490" s="31">
        <v>214</v>
      </c>
      <c r="ES490" s="31">
        <v>50</v>
      </c>
      <c r="ET490" s="31">
        <v>150</v>
      </c>
      <c r="EU490" s="31" t="s">
        <v>2123</v>
      </c>
      <c r="EV490" s="31">
        <v>1</v>
      </c>
      <c r="EW490" s="31">
        <v>2</v>
      </c>
      <c r="EX490" s="31">
        <v>2</v>
      </c>
      <c r="EY490" s="31">
        <v>1</v>
      </c>
      <c r="FK490" s="31">
        <v>2</v>
      </c>
      <c r="FL490" s="31">
        <v>1</v>
      </c>
      <c r="FM490" s="31">
        <v>2</v>
      </c>
      <c r="FN490" s="31">
        <v>2</v>
      </c>
      <c r="FO490" s="31">
        <v>2</v>
      </c>
      <c r="FP490" s="31">
        <v>2</v>
      </c>
      <c r="FQ490" s="31">
        <v>2</v>
      </c>
      <c r="FR490" s="31">
        <v>2</v>
      </c>
      <c r="FS490" s="31">
        <v>4</v>
      </c>
      <c r="FT490" s="31">
        <v>1</v>
      </c>
      <c r="FU490" s="31">
        <v>2</v>
      </c>
      <c r="FV490" s="31">
        <v>1</v>
      </c>
      <c r="FW490" s="31">
        <v>1</v>
      </c>
      <c r="FX490" s="31">
        <v>1</v>
      </c>
      <c r="FY490" s="31">
        <v>2</v>
      </c>
      <c r="GA490" s="31">
        <v>2</v>
      </c>
      <c r="GB490" s="31">
        <v>2</v>
      </c>
      <c r="GC490" s="31">
        <v>2</v>
      </c>
      <c r="GE490" s="31">
        <v>2</v>
      </c>
      <c r="GH490" s="31">
        <v>1</v>
      </c>
      <c r="GJ490" s="31">
        <v>2</v>
      </c>
      <c r="GL490" s="31">
        <v>1</v>
      </c>
      <c r="GO490" s="31">
        <v>2</v>
      </c>
      <c r="GQ490" s="31">
        <v>2</v>
      </c>
      <c r="GS490" s="31">
        <v>2</v>
      </c>
      <c r="GU490" s="31">
        <v>2</v>
      </c>
      <c r="GW490" s="31">
        <v>2</v>
      </c>
      <c r="HM490" s="31">
        <v>2</v>
      </c>
      <c r="HP490" s="31">
        <v>2</v>
      </c>
      <c r="HQ490" s="31">
        <v>2</v>
      </c>
      <c r="HR490" s="31">
        <v>2</v>
      </c>
      <c r="HS490" s="31">
        <v>2</v>
      </c>
      <c r="HT490" s="31">
        <v>2</v>
      </c>
      <c r="HU490" s="31">
        <v>2</v>
      </c>
      <c r="HV490" s="31">
        <v>2</v>
      </c>
      <c r="HZ490" s="31">
        <v>2</v>
      </c>
      <c r="IA490" s="31">
        <v>2</v>
      </c>
      <c r="IB490" s="31">
        <v>2</v>
      </c>
      <c r="IC490" s="31">
        <v>2</v>
      </c>
      <c r="ID490" s="31">
        <v>2</v>
      </c>
      <c r="IE490" s="31">
        <v>2</v>
      </c>
      <c r="IF490" s="31">
        <v>2</v>
      </c>
      <c r="IJ490" s="31">
        <v>2</v>
      </c>
      <c r="IK490" s="31">
        <v>2</v>
      </c>
      <c r="IL490" s="31">
        <v>2</v>
      </c>
      <c r="IM490" s="31">
        <v>2</v>
      </c>
      <c r="IN490" s="31">
        <v>2</v>
      </c>
      <c r="IO490" s="31">
        <v>2</v>
      </c>
      <c r="IP490" s="31">
        <v>2</v>
      </c>
      <c r="IT490" s="31">
        <v>2</v>
      </c>
      <c r="IU490" s="31">
        <v>2</v>
      </c>
      <c r="IV490" s="31">
        <v>2</v>
      </c>
      <c r="IW490" s="31">
        <v>2</v>
      </c>
      <c r="IX490" s="31">
        <v>2</v>
      </c>
      <c r="IY490" s="31">
        <v>2</v>
      </c>
      <c r="IZ490" s="31">
        <v>2</v>
      </c>
      <c r="JD490" s="31">
        <v>2</v>
      </c>
      <c r="JE490" s="31">
        <v>2</v>
      </c>
      <c r="JF490" s="31">
        <v>2</v>
      </c>
      <c r="JG490" s="31">
        <v>2</v>
      </c>
      <c r="JH490" s="31">
        <v>2</v>
      </c>
      <c r="JI490" s="31">
        <v>2</v>
      </c>
      <c r="JJ490" s="31">
        <v>2</v>
      </c>
      <c r="JZ490" s="31">
        <v>2</v>
      </c>
      <c r="KA490" s="31" t="s">
        <v>366</v>
      </c>
      <c r="KB490" s="31">
        <v>78</v>
      </c>
      <c r="KC490" s="31">
        <v>2</v>
      </c>
      <c r="KD490" s="31" t="s">
        <v>3373</v>
      </c>
      <c r="KE490" s="31">
        <v>40</v>
      </c>
      <c r="LC490" s="31">
        <v>2</v>
      </c>
      <c r="LF490" s="31">
        <v>2</v>
      </c>
      <c r="LG490" s="31">
        <v>2</v>
      </c>
      <c r="LI490" s="31">
        <v>2</v>
      </c>
      <c r="LK490" s="31">
        <v>2</v>
      </c>
      <c r="LM490" s="31">
        <v>2</v>
      </c>
      <c r="LO490" s="31">
        <v>2</v>
      </c>
      <c r="LQ490" s="31">
        <v>2</v>
      </c>
      <c r="LS490" s="31">
        <v>2</v>
      </c>
      <c r="LU490" s="31">
        <v>2</v>
      </c>
      <c r="LW490" s="31">
        <v>2</v>
      </c>
      <c r="LY490" s="31">
        <v>2</v>
      </c>
      <c r="MA490" s="31">
        <v>2</v>
      </c>
      <c r="MC490" s="31">
        <v>2</v>
      </c>
      <c r="ME490" s="31">
        <v>2</v>
      </c>
      <c r="MG490" s="31">
        <v>2</v>
      </c>
      <c r="MI490" s="31">
        <v>2</v>
      </c>
      <c r="MK490" s="31">
        <v>2</v>
      </c>
      <c r="MM490" s="31">
        <v>2</v>
      </c>
      <c r="MO490" s="31">
        <v>2</v>
      </c>
      <c r="MQ490" s="31">
        <v>2</v>
      </c>
      <c r="MS490" s="31">
        <v>2</v>
      </c>
      <c r="MU490" s="31">
        <v>2</v>
      </c>
      <c r="MW490" s="31">
        <v>2</v>
      </c>
      <c r="MY490" s="31" t="s">
        <v>355</v>
      </c>
      <c r="NC490" s="31">
        <v>2</v>
      </c>
      <c r="NE490" s="31">
        <v>2</v>
      </c>
      <c r="NG490" s="31">
        <v>2</v>
      </c>
      <c r="NI490" s="31">
        <v>2</v>
      </c>
      <c r="NK490" s="31">
        <v>2</v>
      </c>
      <c r="NM490" s="31">
        <v>2</v>
      </c>
      <c r="NO490" s="31">
        <v>2</v>
      </c>
      <c r="NQ490" s="31">
        <v>2</v>
      </c>
      <c r="NS490" s="31">
        <v>2</v>
      </c>
      <c r="NU490" s="31">
        <v>2</v>
      </c>
      <c r="NW490" s="31">
        <v>2</v>
      </c>
      <c r="NY490" s="31">
        <v>2</v>
      </c>
      <c r="OA490" s="31">
        <v>2</v>
      </c>
      <c r="OC490" s="31">
        <v>2</v>
      </c>
      <c r="OE490" s="31">
        <v>2</v>
      </c>
      <c r="OG490" s="31">
        <v>2</v>
      </c>
      <c r="OI490" s="31">
        <v>2</v>
      </c>
      <c r="OK490" s="31">
        <v>2</v>
      </c>
      <c r="OM490" s="31">
        <v>2</v>
      </c>
      <c r="OO490" s="31">
        <v>2</v>
      </c>
      <c r="OQ490" s="31" t="s">
        <v>355</v>
      </c>
      <c r="OS490" s="31">
        <v>2</v>
      </c>
      <c r="OU490" s="31">
        <v>2</v>
      </c>
      <c r="OW490" s="31">
        <v>2</v>
      </c>
      <c r="OY490" s="31">
        <v>2</v>
      </c>
      <c r="PA490" s="31">
        <v>2</v>
      </c>
      <c r="PC490" s="31">
        <v>2</v>
      </c>
      <c r="PE490" s="31">
        <v>2</v>
      </c>
      <c r="PG490" s="31">
        <v>2</v>
      </c>
      <c r="PI490" s="31">
        <v>2</v>
      </c>
      <c r="PK490" s="31">
        <v>2</v>
      </c>
      <c r="PM490" s="31">
        <v>2</v>
      </c>
      <c r="PO490" s="31">
        <v>2</v>
      </c>
      <c r="PQ490" s="31">
        <v>2</v>
      </c>
      <c r="PS490" s="31">
        <v>2</v>
      </c>
      <c r="PU490" s="31">
        <v>2</v>
      </c>
      <c r="PW490" s="31">
        <v>2</v>
      </c>
      <c r="PY490" s="31">
        <v>2</v>
      </c>
      <c r="QA490" s="31">
        <v>2</v>
      </c>
      <c r="QC490" s="31">
        <v>2</v>
      </c>
      <c r="QE490" s="31">
        <v>2</v>
      </c>
      <c r="QG490" s="31">
        <v>2</v>
      </c>
      <c r="QI490" s="31" t="s">
        <v>355</v>
      </c>
      <c r="QK490" s="31">
        <v>7</v>
      </c>
      <c r="QL490" s="31">
        <v>2</v>
      </c>
      <c r="QM490" s="31">
        <v>1</v>
      </c>
      <c r="QN490" s="31">
        <v>2</v>
      </c>
      <c r="QO490" s="31">
        <v>2</v>
      </c>
      <c r="QP490" s="31">
        <v>2</v>
      </c>
      <c r="QQ490" s="31">
        <v>2</v>
      </c>
      <c r="QR490" s="31">
        <v>2</v>
      </c>
      <c r="QS490" s="31">
        <v>2</v>
      </c>
      <c r="QT490" s="31">
        <v>2</v>
      </c>
      <c r="QU490" s="31">
        <v>2</v>
      </c>
      <c r="QV490" s="31">
        <v>2</v>
      </c>
      <c r="QW490" s="31">
        <v>2</v>
      </c>
      <c r="QX490" s="31">
        <v>2</v>
      </c>
      <c r="QY490" s="31">
        <v>2</v>
      </c>
      <c r="QZ490" s="31">
        <v>2</v>
      </c>
      <c r="RA490" s="31">
        <v>2</v>
      </c>
      <c r="RB490" s="31">
        <v>2</v>
      </c>
      <c r="RC490" s="31">
        <v>2</v>
      </c>
      <c r="RD490" s="31">
        <v>2</v>
      </c>
      <c r="RE490" s="31">
        <v>2</v>
      </c>
      <c r="RF490" s="31">
        <v>2</v>
      </c>
      <c r="RG490" s="31">
        <v>2</v>
      </c>
      <c r="RH490" s="31">
        <v>2</v>
      </c>
      <c r="RI490" s="31">
        <v>2</v>
      </c>
      <c r="RJ490" s="31">
        <v>2</v>
      </c>
      <c r="RK490" s="31">
        <v>2</v>
      </c>
      <c r="RL490" s="31">
        <v>2</v>
      </c>
      <c r="RM490" s="31">
        <v>2</v>
      </c>
      <c r="RN490" s="31">
        <v>2</v>
      </c>
      <c r="RO490" s="31">
        <v>2</v>
      </c>
      <c r="RP490" s="31">
        <v>2</v>
      </c>
      <c r="RQ490" s="31">
        <v>2</v>
      </c>
      <c r="RR490" s="31">
        <v>2</v>
      </c>
      <c r="RS490" s="31">
        <v>2</v>
      </c>
      <c r="RT490" s="31" t="s">
        <v>1564</v>
      </c>
      <c r="RX490" s="31">
        <v>4</v>
      </c>
      <c r="RY490" s="31">
        <v>2</v>
      </c>
      <c r="RZ490" s="31">
        <v>2</v>
      </c>
      <c r="SA490" s="31">
        <v>2</v>
      </c>
      <c r="SB490" s="31">
        <v>2</v>
      </c>
      <c r="SC490" s="31">
        <v>2</v>
      </c>
      <c r="SD490" s="31">
        <v>4</v>
      </c>
      <c r="SE490" s="31">
        <v>2</v>
      </c>
      <c r="SF490" s="31">
        <v>2</v>
      </c>
      <c r="SG490" s="31">
        <v>2</v>
      </c>
      <c r="SH490" s="31">
        <v>2</v>
      </c>
      <c r="SI490" s="31">
        <v>2</v>
      </c>
      <c r="SJ490" s="31">
        <v>2</v>
      </c>
      <c r="SK490" s="31">
        <v>2</v>
      </c>
      <c r="SL490" s="31">
        <v>2</v>
      </c>
      <c r="SM490" s="31" t="s">
        <v>1430</v>
      </c>
      <c r="SO490" s="31">
        <v>2</v>
      </c>
      <c r="SP490" s="31">
        <v>2</v>
      </c>
      <c r="SQ490" s="31">
        <v>2</v>
      </c>
      <c r="SR490" s="31">
        <v>2</v>
      </c>
      <c r="SS490" s="31">
        <v>1</v>
      </c>
      <c r="ST490" s="31">
        <v>2</v>
      </c>
      <c r="SU490" s="31">
        <v>2</v>
      </c>
      <c r="SV490" s="31">
        <v>1</v>
      </c>
      <c r="SW490" s="31" t="s">
        <v>1430</v>
      </c>
      <c r="SX490" s="31">
        <v>24</v>
      </c>
      <c r="SZ490" s="31">
        <v>2</v>
      </c>
      <c r="TA490" s="31">
        <v>2</v>
      </c>
      <c r="TB490" s="31">
        <v>2</v>
      </c>
      <c r="TC490" s="31">
        <v>2</v>
      </c>
      <c r="TD490" s="31">
        <v>2</v>
      </c>
      <c r="TE490" s="31">
        <v>2</v>
      </c>
      <c r="TF490" s="31">
        <v>2</v>
      </c>
      <c r="TG490" s="31">
        <v>2</v>
      </c>
      <c r="TH490" s="31" t="s">
        <v>1430</v>
      </c>
      <c r="TJ490" s="31" t="s">
        <v>3333</v>
      </c>
      <c r="TK490" s="31" t="s">
        <v>3374</v>
      </c>
      <c r="TQ490" s="31">
        <v>24</v>
      </c>
      <c r="TS490" s="31">
        <v>2</v>
      </c>
      <c r="TT490" s="31">
        <v>2</v>
      </c>
      <c r="TU490" s="31">
        <v>2</v>
      </c>
      <c r="TV490" s="31">
        <v>2</v>
      </c>
      <c r="TW490" s="31">
        <v>2</v>
      </c>
      <c r="TX490" s="31">
        <v>2</v>
      </c>
      <c r="TY490" s="31">
        <v>2</v>
      </c>
      <c r="TZ490" s="31">
        <v>2</v>
      </c>
      <c r="UA490" s="31">
        <v>1</v>
      </c>
    </row>
    <row r="491" spans="1:547" s="31" customFormat="1" ht="13.5" customHeight="1">
      <c r="A491" s="31">
        <f t="shared" si="7"/>
        <v>489</v>
      </c>
      <c r="B491" s="31">
        <v>490</v>
      </c>
      <c r="C491" s="31">
        <v>13</v>
      </c>
      <c r="D491" s="31" t="s">
        <v>3347</v>
      </c>
      <c r="E491" s="31" t="s">
        <v>3375</v>
      </c>
      <c r="G491" s="31" t="s">
        <v>3375</v>
      </c>
      <c r="H491" s="31">
        <v>42209</v>
      </c>
      <c r="I491" s="31">
        <v>18709</v>
      </c>
      <c r="J491" s="31">
        <v>2</v>
      </c>
      <c r="K491" s="31">
        <v>1</v>
      </c>
      <c r="L491" s="31">
        <v>1</v>
      </c>
      <c r="M491" s="31">
        <v>1</v>
      </c>
      <c r="N491" s="31">
        <v>1</v>
      </c>
      <c r="O491" s="31">
        <v>1</v>
      </c>
      <c r="P491" s="31">
        <v>1</v>
      </c>
      <c r="Q491" s="31">
        <v>1</v>
      </c>
      <c r="R491" s="31">
        <v>41426</v>
      </c>
      <c r="S491" s="31">
        <v>42197</v>
      </c>
      <c r="T491" s="31">
        <v>42209</v>
      </c>
      <c r="W491" s="31">
        <v>1</v>
      </c>
      <c r="X491" s="31">
        <v>2</v>
      </c>
      <c r="Y491" s="31">
        <v>2</v>
      </c>
      <c r="Z491" s="31">
        <v>2</v>
      </c>
      <c r="AA491" s="31">
        <v>2</v>
      </c>
      <c r="AB491" s="31">
        <v>2</v>
      </c>
      <c r="AC491" s="31">
        <v>2</v>
      </c>
      <c r="AD491" s="31">
        <v>2</v>
      </c>
      <c r="AE491" s="31">
        <v>3</v>
      </c>
      <c r="AF491" s="31">
        <v>3</v>
      </c>
      <c r="AG491" s="31">
        <v>1</v>
      </c>
      <c r="AH491" s="31">
        <v>2</v>
      </c>
      <c r="AI491" s="31">
        <v>2</v>
      </c>
      <c r="AJ491" s="31">
        <v>2</v>
      </c>
      <c r="AK491" s="31">
        <v>4</v>
      </c>
      <c r="AL491" s="31">
        <v>2</v>
      </c>
      <c r="AM491" s="31">
        <v>2</v>
      </c>
      <c r="AN491" s="31">
        <v>2</v>
      </c>
      <c r="AO491" s="31">
        <v>2</v>
      </c>
      <c r="AP491" s="31">
        <v>2</v>
      </c>
      <c r="AQ491" s="31">
        <v>2</v>
      </c>
      <c r="AR491" s="31">
        <v>2</v>
      </c>
      <c r="AS491" s="31">
        <v>2</v>
      </c>
      <c r="AT491" s="31">
        <v>2</v>
      </c>
      <c r="AU491" s="31">
        <v>2</v>
      </c>
      <c r="AV491" s="31">
        <v>2</v>
      </c>
      <c r="AW491" s="31">
        <v>2</v>
      </c>
      <c r="AX491" s="31">
        <v>2</v>
      </c>
      <c r="AY491" s="31">
        <v>2</v>
      </c>
      <c r="AZ491" s="31">
        <v>2</v>
      </c>
      <c r="BA491" s="31">
        <v>2</v>
      </c>
      <c r="BB491" s="31">
        <v>2</v>
      </c>
      <c r="BC491" s="31">
        <v>1</v>
      </c>
      <c r="BD491" s="31">
        <v>2</v>
      </c>
      <c r="BE491" s="31">
        <v>2</v>
      </c>
      <c r="BF491" s="31">
        <v>2</v>
      </c>
      <c r="BG491" s="31">
        <v>1</v>
      </c>
      <c r="BH491" s="31">
        <v>2</v>
      </c>
      <c r="BI491" s="31">
        <v>1</v>
      </c>
      <c r="BJ491" s="31">
        <v>2</v>
      </c>
      <c r="BK491" s="31">
        <v>2</v>
      </c>
      <c r="BL491" s="31">
        <v>2</v>
      </c>
      <c r="BM491" s="31">
        <v>2</v>
      </c>
      <c r="BN491" s="31">
        <v>2</v>
      </c>
      <c r="BO491" s="31">
        <v>2</v>
      </c>
      <c r="BP491" s="31">
        <v>2</v>
      </c>
      <c r="BR491" s="31">
        <v>5</v>
      </c>
      <c r="BS491" s="31" t="s">
        <v>3376</v>
      </c>
      <c r="BT491" s="31">
        <v>2</v>
      </c>
      <c r="BU491" s="31">
        <v>2</v>
      </c>
      <c r="BV491" s="31">
        <v>2</v>
      </c>
      <c r="BW491" s="31">
        <v>2</v>
      </c>
      <c r="BX491" s="31">
        <v>2</v>
      </c>
      <c r="BY491" s="31">
        <v>1</v>
      </c>
      <c r="BZ491" s="31">
        <v>2</v>
      </c>
      <c r="CA491" s="31">
        <v>2</v>
      </c>
      <c r="CD491" s="31">
        <v>1</v>
      </c>
      <c r="CH491" s="31">
        <v>1</v>
      </c>
      <c r="CM491" s="31">
        <v>24</v>
      </c>
      <c r="CN491" s="31">
        <v>17</v>
      </c>
      <c r="DA491" s="31">
        <v>4</v>
      </c>
      <c r="DB491" s="31">
        <v>4</v>
      </c>
      <c r="DC491" s="31">
        <v>0</v>
      </c>
      <c r="DF491" s="31">
        <v>4</v>
      </c>
      <c r="DG491" s="31">
        <v>4</v>
      </c>
      <c r="DH491" s="31">
        <v>4</v>
      </c>
      <c r="DI491" s="31">
        <v>4</v>
      </c>
      <c r="DJ491" s="31">
        <v>4</v>
      </c>
      <c r="DK491" s="31">
        <v>3</v>
      </c>
      <c r="DL491" s="31">
        <v>3</v>
      </c>
      <c r="DM491" s="31">
        <v>0</v>
      </c>
      <c r="DN491" s="31">
        <v>0</v>
      </c>
      <c r="DO491" s="31">
        <v>4</v>
      </c>
      <c r="DP491" s="31">
        <v>4</v>
      </c>
      <c r="DQ491" s="31">
        <v>4</v>
      </c>
      <c r="DR491" s="31">
        <v>38</v>
      </c>
      <c r="DS491" s="31">
        <v>0.388729246487867</v>
      </c>
      <c r="DT491" s="31">
        <v>523</v>
      </c>
      <c r="DU491" s="31">
        <v>39</v>
      </c>
      <c r="DV491" s="31">
        <v>308</v>
      </c>
      <c r="DW491" s="31" t="s">
        <v>2136</v>
      </c>
      <c r="EB491" s="31">
        <v>0.43</v>
      </c>
      <c r="EC491" s="31">
        <v>0.5</v>
      </c>
      <c r="ED491" s="31">
        <v>1.1000000000000001</v>
      </c>
      <c r="EE491" s="31" t="s">
        <v>2123</v>
      </c>
      <c r="EF491" s="31">
        <v>179</v>
      </c>
      <c r="EG491" s="31">
        <v>120</v>
      </c>
      <c r="EH491" s="31">
        <v>200</v>
      </c>
      <c r="EI491" s="31" t="s">
        <v>2123</v>
      </c>
      <c r="EJ491" s="31">
        <v>69</v>
      </c>
      <c r="EM491" s="31" t="s">
        <v>2123</v>
      </c>
      <c r="EN491" s="31">
        <v>74</v>
      </c>
      <c r="EQ491" s="31" t="s">
        <v>2123</v>
      </c>
      <c r="ER491" s="31">
        <v>180</v>
      </c>
      <c r="ES491" s="31">
        <v>50</v>
      </c>
      <c r="ET491" s="31">
        <v>150</v>
      </c>
      <c r="EU491" s="31" t="s">
        <v>2123</v>
      </c>
      <c r="FD491" s="31">
        <v>91</v>
      </c>
      <c r="FK491" s="31">
        <v>2</v>
      </c>
      <c r="FL491" s="31">
        <v>2</v>
      </c>
      <c r="FM491" s="31">
        <v>2</v>
      </c>
      <c r="FN491" s="31">
        <v>1</v>
      </c>
      <c r="FO491" s="31">
        <v>2</v>
      </c>
      <c r="FP491" s="31">
        <v>2</v>
      </c>
      <c r="FQ491" s="31">
        <v>2</v>
      </c>
      <c r="FR491" s="31">
        <v>2</v>
      </c>
      <c r="FS491" s="31">
        <v>4</v>
      </c>
      <c r="FT491" s="31">
        <v>2</v>
      </c>
      <c r="FU491" s="31">
        <v>2</v>
      </c>
      <c r="FV491" s="31">
        <v>2</v>
      </c>
      <c r="FW491" s="31">
        <v>1</v>
      </c>
      <c r="FX491" s="31">
        <v>1</v>
      </c>
      <c r="FY491" s="31">
        <v>2</v>
      </c>
      <c r="GA491" s="31">
        <v>2</v>
      </c>
      <c r="GB491" s="31">
        <v>2</v>
      </c>
      <c r="GC491" s="31">
        <v>1</v>
      </c>
      <c r="GD491" s="31">
        <v>1970</v>
      </c>
      <c r="GE491" s="31">
        <v>2</v>
      </c>
      <c r="GH491" s="31">
        <v>2</v>
      </c>
      <c r="GJ491" s="31">
        <v>2</v>
      </c>
      <c r="GL491" s="31">
        <v>2</v>
      </c>
      <c r="GO491" s="31">
        <v>2</v>
      </c>
      <c r="GQ491" s="31">
        <v>2</v>
      </c>
      <c r="GS491" s="31">
        <v>2</v>
      </c>
      <c r="GU491" s="31">
        <v>2</v>
      </c>
      <c r="GW491" s="31">
        <v>2</v>
      </c>
      <c r="HM491" s="31">
        <v>2</v>
      </c>
      <c r="HP491" s="31">
        <v>2</v>
      </c>
      <c r="HQ491" s="31">
        <v>2</v>
      </c>
      <c r="HR491" s="31">
        <v>2</v>
      </c>
      <c r="HS491" s="31">
        <v>2</v>
      </c>
      <c r="HT491" s="31">
        <v>2</v>
      </c>
      <c r="HU491" s="31">
        <v>2</v>
      </c>
      <c r="HV491" s="31">
        <v>2</v>
      </c>
      <c r="HZ491" s="31">
        <v>2</v>
      </c>
      <c r="IA491" s="31">
        <v>2</v>
      </c>
      <c r="IB491" s="31">
        <v>2</v>
      </c>
      <c r="IC491" s="31">
        <v>2</v>
      </c>
      <c r="ID491" s="31">
        <v>2</v>
      </c>
      <c r="IE491" s="31">
        <v>2</v>
      </c>
      <c r="IF491" s="31">
        <v>2</v>
      </c>
      <c r="IJ491" s="31">
        <v>2</v>
      </c>
      <c r="IK491" s="31">
        <v>2</v>
      </c>
      <c r="IL491" s="31">
        <v>2</v>
      </c>
      <c r="IM491" s="31">
        <v>2</v>
      </c>
      <c r="IN491" s="31">
        <v>2</v>
      </c>
      <c r="IO491" s="31">
        <v>2</v>
      </c>
      <c r="IP491" s="31">
        <v>2</v>
      </c>
      <c r="IT491" s="31">
        <v>2</v>
      </c>
      <c r="IU491" s="31">
        <v>2</v>
      </c>
      <c r="IV491" s="31">
        <v>2</v>
      </c>
      <c r="IW491" s="31">
        <v>2</v>
      </c>
      <c r="IX491" s="31">
        <v>2</v>
      </c>
      <c r="IY491" s="31">
        <v>2</v>
      </c>
      <c r="IZ491" s="31">
        <v>2</v>
      </c>
      <c r="JD491" s="31">
        <v>2</v>
      </c>
      <c r="JE491" s="31">
        <v>2</v>
      </c>
      <c r="JF491" s="31">
        <v>2</v>
      </c>
      <c r="JG491" s="31">
        <v>2</v>
      </c>
      <c r="JH491" s="31">
        <v>2</v>
      </c>
      <c r="JI491" s="31">
        <v>2</v>
      </c>
      <c r="JJ491" s="31">
        <v>2</v>
      </c>
      <c r="JZ491" s="31">
        <v>2</v>
      </c>
      <c r="KA491" s="31" t="s">
        <v>371</v>
      </c>
      <c r="KB491" s="31">
        <v>70</v>
      </c>
      <c r="KC491" s="31">
        <v>1</v>
      </c>
      <c r="LA491" s="31" t="s">
        <v>374</v>
      </c>
      <c r="LB491" s="31" t="s">
        <v>365</v>
      </c>
      <c r="LC491" s="31">
        <v>2</v>
      </c>
      <c r="LF491" s="31">
        <v>2</v>
      </c>
      <c r="LG491" s="31">
        <v>2</v>
      </c>
      <c r="LI491" s="31">
        <v>2</v>
      </c>
      <c r="LK491" s="31">
        <v>2</v>
      </c>
      <c r="LM491" s="31">
        <v>2</v>
      </c>
      <c r="LO491" s="31">
        <v>2</v>
      </c>
      <c r="LQ491" s="31">
        <v>2</v>
      </c>
      <c r="LS491" s="31">
        <v>2</v>
      </c>
      <c r="LU491" s="31">
        <v>2</v>
      </c>
      <c r="LW491" s="31">
        <v>2</v>
      </c>
      <c r="LY491" s="31">
        <v>2</v>
      </c>
      <c r="MA491" s="31">
        <v>2</v>
      </c>
      <c r="MC491" s="31">
        <v>2</v>
      </c>
      <c r="ME491" s="31">
        <v>2</v>
      </c>
      <c r="MG491" s="31">
        <v>2</v>
      </c>
      <c r="MI491" s="31">
        <v>2</v>
      </c>
      <c r="MK491" s="31">
        <v>2</v>
      </c>
      <c r="MM491" s="31">
        <v>2</v>
      </c>
      <c r="MO491" s="31">
        <v>2</v>
      </c>
      <c r="MQ491" s="31">
        <v>2</v>
      </c>
      <c r="MS491" s="31">
        <v>2</v>
      </c>
      <c r="MU491" s="31">
        <v>2</v>
      </c>
      <c r="MW491" s="31">
        <v>2</v>
      </c>
      <c r="MY491" s="31" t="s">
        <v>355</v>
      </c>
      <c r="NC491" s="31">
        <v>2</v>
      </c>
      <c r="NE491" s="31">
        <v>2</v>
      </c>
      <c r="NG491" s="31">
        <v>2</v>
      </c>
      <c r="NI491" s="31">
        <v>2</v>
      </c>
      <c r="NK491" s="31">
        <v>2</v>
      </c>
      <c r="NM491" s="31">
        <v>2</v>
      </c>
      <c r="NO491" s="31">
        <v>2</v>
      </c>
      <c r="NQ491" s="31">
        <v>2</v>
      </c>
      <c r="NS491" s="31">
        <v>2</v>
      </c>
      <c r="NU491" s="31">
        <v>2</v>
      </c>
      <c r="NW491" s="31">
        <v>2</v>
      </c>
      <c r="NY491" s="31">
        <v>2</v>
      </c>
      <c r="OA491" s="31">
        <v>2</v>
      </c>
      <c r="OC491" s="31">
        <v>2</v>
      </c>
      <c r="OE491" s="31">
        <v>2</v>
      </c>
      <c r="OG491" s="31">
        <v>2</v>
      </c>
      <c r="OI491" s="31">
        <v>2</v>
      </c>
      <c r="OK491" s="31">
        <v>2</v>
      </c>
      <c r="OM491" s="31">
        <v>2</v>
      </c>
      <c r="OO491" s="31">
        <v>2</v>
      </c>
      <c r="OQ491" s="31" t="s">
        <v>355</v>
      </c>
      <c r="OS491" s="31">
        <v>2</v>
      </c>
      <c r="OU491" s="31">
        <v>2</v>
      </c>
      <c r="OW491" s="31">
        <v>2</v>
      </c>
      <c r="OY491" s="31">
        <v>2</v>
      </c>
      <c r="PA491" s="31">
        <v>2</v>
      </c>
      <c r="PC491" s="31">
        <v>2</v>
      </c>
      <c r="PE491" s="31">
        <v>2</v>
      </c>
      <c r="PG491" s="31">
        <v>2</v>
      </c>
      <c r="PI491" s="31">
        <v>2</v>
      </c>
      <c r="PK491" s="31">
        <v>2</v>
      </c>
      <c r="PM491" s="31">
        <v>2</v>
      </c>
      <c r="PO491" s="31">
        <v>2</v>
      </c>
      <c r="PQ491" s="31">
        <v>2</v>
      </c>
      <c r="PS491" s="31">
        <v>2</v>
      </c>
      <c r="PU491" s="31">
        <v>2</v>
      </c>
      <c r="PW491" s="31">
        <v>2</v>
      </c>
      <c r="PY491" s="31">
        <v>2</v>
      </c>
      <c r="QA491" s="31">
        <v>2</v>
      </c>
      <c r="QC491" s="31">
        <v>2</v>
      </c>
      <c r="QE491" s="31">
        <v>2</v>
      </c>
      <c r="QG491" s="31">
        <v>2</v>
      </c>
      <c r="QI491" s="31" t="s">
        <v>355</v>
      </c>
      <c r="QK491" s="31">
        <v>1</v>
      </c>
      <c r="QL491" s="31">
        <v>2</v>
      </c>
      <c r="QM491" s="31">
        <v>2</v>
      </c>
      <c r="QN491" s="31">
        <v>2</v>
      </c>
      <c r="QO491" s="31">
        <v>2</v>
      </c>
      <c r="QP491" s="31">
        <v>2</v>
      </c>
      <c r="QQ491" s="31">
        <v>2</v>
      </c>
      <c r="QR491" s="31">
        <v>2</v>
      </c>
      <c r="QS491" s="31">
        <v>2</v>
      </c>
      <c r="QT491" s="31">
        <v>2</v>
      </c>
      <c r="QU491" s="31">
        <v>2</v>
      </c>
      <c r="QV491" s="31">
        <v>2</v>
      </c>
      <c r="QW491" s="31">
        <v>2</v>
      </c>
      <c r="QX491" s="31">
        <v>2</v>
      </c>
      <c r="QY491" s="31">
        <v>2</v>
      </c>
      <c r="QZ491" s="31">
        <v>2</v>
      </c>
      <c r="RA491" s="31">
        <v>1</v>
      </c>
      <c r="RB491" s="31">
        <v>2</v>
      </c>
      <c r="RC491" s="31">
        <v>1</v>
      </c>
      <c r="RD491" s="31">
        <v>2</v>
      </c>
      <c r="RE491" s="31">
        <v>2</v>
      </c>
      <c r="RF491" s="31">
        <v>2</v>
      </c>
      <c r="RG491" s="31">
        <v>2</v>
      </c>
      <c r="RH491" s="31">
        <v>1</v>
      </c>
      <c r="RI491" s="31">
        <v>2</v>
      </c>
      <c r="RJ491" s="31">
        <v>2</v>
      </c>
      <c r="RK491" s="31">
        <v>2</v>
      </c>
      <c r="RL491" s="31">
        <v>1</v>
      </c>
      <c r="RM491" s="31">
        <v>2</v>
      </c>
      <c r="RN491" s="31">
        <v>2</v>
      </c>
      <c r="RO491" s="31">
        <v>2</v>
      </c>
      <c r="RP491" s="31">
        <v>2</v>
      </c>
      <c r="RQ491" s="31">
        <v>2</v>
      </c>
      <c r="RR491" s="31">
        <v>2</v>
      </c>
      <c r="RS491" s="31">
        <v>2</v>
      </c>
      <c r="RT491" s="31" t="s">
        <v>3377</v>
      </c>
      <c r="RX491" s="31">
        <v>2</v>
      </c>
      <c r="RY491" s="31">
        <v>2</v>
      </c>
      <c r="RZ491" s="31">
        <v>2</v>
      </c>
      <c r="SA491" s="31">
        <v>2</v>
      </c>
      <c r="SB491" s="31">
        <v>2</v>
      </c>
      <c r="SC491" s="31">
        <v>2</v>
      </c>
      <c r="SD491" s="31">
        <v>2</v>
      </c>
      <c r="SE491" s="31">
        <v>2</v>
      </c>
      <c r="SF491" s="31">
        <v>2</v>
      </c>
      <c r="SG491" s="31">
        <v>2</v>
      </c>
      <c r="SH491" s="31">
        <v>2</v>
      </c>
      <c r="SI491" s="31">
        <v>2</v>
      </c>
      <c r="SJ491" s="31">
        <v>2</v>
      </c>
      <c r="SK491" s="31">
        <v>2</v>
      </c>
      <c r="SL491" s="31">
        <v>2</v>
      </c>
      <c r="SM491" s="31" t="s">
        <v>1430</v>
      </c>
      <c r="SO491" s="31">
        <v>2</v>
      </c>
      <c r="SP491" s="31">
        <v>2</v>
      </c>
      <c r="SQ491" s="31">
        <v>2</v>
      </c>
      <c r="SR491" s="31">
        <v>2</v>
      </c>
      <c r="SS491" s="31">
        <v>2</v>
      </c>
      <c r="ST491" s="31">
        <v>2</v>
      </c>
      <c r="SU491" s="31">
        <v>2</v>
      </c>
      <c r="SV491" s="31">
        <v>1</v>
      </c>
      <c r="SW491" s="31" t="s">
        <v>1430</v>
      </c>
      <c r="SX491" s="31">
        <v>1</v>
      </c>
      <c r="SZ491" s="31">
        <v>2</v>
      </c>
      <c r="TA491" s="31">
        <v>2</v>
      </c>
      <c r="TB491" s="31">
        <v>2</v>
      </c>
      <c r="TC491" s="31">
        <v>2</v>
      </c>
      <c r="TD491" s="31">
        <v>2</v>
      </c>
      <c r="TE491" s="31">
        <v>2</v>
      </c>
      <c r="TF491" s="31">
        <v>2</v>
      </c>
      <c r="TG491" s="31">
        <v>1</v>
      </c>
      <c r="TH491" s="31" t="s">
        <v>1430</v>
      </c>
      <c r="TQ491" s="31">
        <v>30</v>
      </c>
      <c r="TS491" s="31">
        <v>2</v>
      </c>
      <c r="TT491" s="31">
        <v>2</v>
      </c>
      <c r="TU491" s="31">
        <v>2</v>
      </c>
      <c r="TV491" s="31">
        <v>2</v>
      </c>
      <c r="TW491" s="31">
        <v>2</v>
      </c>
      <c r="TX491" s="31">
        <v>2</v>
      </c>
      <c r="TY491" s="31">
        <v>2</v>
      </c>
      <c r="TZ491" s="31">
        <v>2</v>
      </c>
      <c r="UA491" s="31">
        <v>1</v>
      </c>
    </row>
    <row r="492" spans="1:547" s="31" customFormat="1" ht="13.5" customHeight="1">
      <c r="A492" s="31">
        <f t="shared" si="7"/>
        <v>490</v>
      </c>
      <c r="B492" s="31">
        <v>491</v>
      </c>
      <c r="C492" s="31">
        <v>14</v>
      </c>
      <c r="D492" s="31" t="s">
        <v>3347</v>
      </c>
      <c r="E492" s="31" t="s">
        <v>3378</v>
      </c>
      <c r="G492" s="31" t="s">
        <v>3378</v>
      </c>
      <c r="H492" s="31">
        <v>42276</v>
      </c>
      <c r="I492" s="31">
        <v>15116</v>
      </c>
      <c r="J492" s="31">
        <v>1</v>
      </c>
      <c r="K492" s="31">
        <v>1</v>
      </c>
      <c r="L492" s="31">
        <v>1</v>
      </c>
      <c r="M492" s="31">
        <v>1</v>
      </c>
      <c r="N492" s="31">
        <v>1</v>
      </c>
      <c r="O492" s="31">
        <v>1</v>
      </c>
      <c r="P492" s="31">
        <v>1</v>
      </c>
      <c r="Q492" s="31">
        <v>1</v>
      </c>
      <c r="R492" s="31">
        <v>41275</v>
      </c>
      <c r="S492" s="31">
        <v>41640</v>
      </c>
      <c r="T492" s="31">
        <v>41746</v>
      </c>
      <c r="W492" s="31">
        <v>1</v>
      </c>
      <c r="X492" s="31">
        <v>2</v>
      </c>
      <c r="Y492" s="31">
        <v>2</v>
      </c>
      <c r="Z492" s="31">
        <v>2</v>
      </c>
      <c r="AA492" s="31">
        <v>2</v>
      </c>
      <c r="AB492" s="31">
        <v>2</v>
      </c>
      <c r="AC492" s="31">
        <v>2</v>
      </c>
      <c r="AD492" s="31">
        <v>2</v>
      </c>
      <c r="AE492" s="31">
        <v>3</v>
      </c>
      <c r="AF492" s="31">
        <v>1</v>
      </c>
      <c r="AG492" s="31">
        <v>2</v>
      </c>
      <c r="AH492" s="31">
        <v>2</v>
      </c>
      <c r="AI492" s="31">
        <v>2</v>
      </c>
      <c r="AJ492" s="31">
        <v>1</v>
      </c>
      <c r="AK492" s="31">
        <v>4</v>
      </c>
      <c r="AL492" s="31">
        <v>2</v>
      </c>
      <c r="AM492" s="31">
        <v>1</v>
      </c>
      <c r="AN492" s="31">
        <v>2</v>
      </c>
      <c r="AO492" s="31">
        <v>2</v>
      </c>
      <c r="AP492" s="31">
        <v>2</v>
      </c>
      <c r="AQ492" s="31">
        <v>2</v>
      </c>
      <c r="AR492" s="31">
        <v>1</v>
      </c>
      <c r="AS492" s="31">
        <v>2</v>
      </c>
      <c r="AT492" s="31">
        <v>2</v>
      </c>
      <c r="AU492" s="31">
        <v>2</v>
      </c>
      <c r="AV492" s="31">
        <v>1</v>
      </c>
      <c r="AW492" s="31">
        <v>2</v>
      </c>
      <c r="AX492" s="31">
        <v>2</v>
      </c>
      <c r="AY492" s="31">
        <v>2</v>
      </c>
      <c r="AZ492" s="31">
        <v>1</v>
      </c>
      <c r="BA492" s="31">
        <v>1</v>
      </c>
      <c r="BB492" s="31">
        <v>1</v>
      </c>
      <c r="BC492" s="31">
        <v>1</v>
      </c>
      <c r="BD492" s="31">
        <v>2</v>
      </c>
      <c r="BE492" s="31">
        <v>2</v>
      </c>
      <c r="BF492" s="31">
        <v>2</v>
      </c>
      <c r="BG492" s="31">
        <v>1</v>
      </c>
      <c r="BH492" s="31">
        <v>1</v>
      </c>
      <c r="BI492" s="31">
        <v>1</v>
      </c>
      <c r="BJ492" s="31">
        <v>1</v>
      </c>
      <c r="BK492" s="31">
        <v>1</v>
      </c>
      <c r="BL492" s="31">
        <v>1</v>
      </c>
      <c r="BM492" s="31">
        <v>2</v>
      </c>
      <c r="BN492" s="31">
        <v>1</v>
      </c>
      <c r="BO492" s="31">
        <v>2</v>
      </c>
      <c r="BP492" s="31">
        <v>1</v>
      </c>
      <c r="BR492" s="31">
        <v>1</v>
      </c>
      <c r="BT492" s="31">
        <v>2</v>
      </c>
      <c r="BU492" s="31">
        <v>2</v>
      </c>
      <c r="BV492" s="31">
        <v>2</v>
      </c>
      <c r="BW492" s="31">
        <v>2</v>
      </c>
      <c r="BX492" s="31">
        <v>2</v>
      </c>
      <c r="BY492" s="31">
        <v>1</v>
      </c>
      <c r="BZ492" s="31">
        <v>2</v>
      </c>
      <c r="CA492" s="31">
        <v>2</v>
      </c>
      <c r="CD492" s="31">
        <v>1</v>
      </c>
      <c r="CH492" s="31">
        <v>1</v>
      </c>
      <c r="CM492" s="31">
        <v>25</v>
      </c>
      <c r="CN492" s="31">
        <v>13</v>
      </c>
      <c r="CO492" s="31">
        <v>17</v>
      </c>
      <c r="CP492" s="31">
        <v>7</v>
      </c>
      <c r="CQ492" s="31">
        <v>1</v>
      </c>
      <c r="DA492" s="31">
        <v>4</v>
      </c>
      <c r="DB492" s="31">
        <v>2</v>
      </c>
      <c r="DC492" s="31">
        <v>3</v>
      </c>
      <c r="DD492" s="31">
        <v>1</v>
      </c>
      <c r="DE492" s="31">
        <v>3</v>
      </c>
      <c r="DF492" s="31">
        <v>2</v>
      </c>
      <c r="DG492" s="31">
        <v>3</v>
      </c>
      <c r="DH492" s="31">
        <v>2</v>
      </c>
      <c r="DI492" s="31">
        <v>1</v>
      </c>
      <c r="DJ492" s="31">
        <v>1</v>
      </c>
      <c r="DK492" s="31">
        <v>2</v>
      </c>
      <c r="DL492" s="31">
        <v>1</v>
      </c>
      <c r="DM492" s="31">
        <v>1</v>
      </c>
      <c r="DN492" s="31">
        <v>0</v>
      </c>
      <c r="DO492" s="31">
        <v>2</v>
      </c>
      <c r="DP492" s="31">
        <v>3</v>
      </c>
      <c r="DQ492" s="31">
        <v>4</v>
      </c>
      <c r="DR492" s="31">
        <v>22</v>
      </c>
      <c r="DS492" s="31">
        <v>0.79058441558441495</v>
      </c>
      <c r="DT492" s="31">
        <v>169</v>
      </c>
      <c r="DW492" s="31" t="s">
        <v>3379</v>
      </c>
      <c r="EB492" s="31">
        <v>0.62</v>
      </c>
      <c r="EE492" s="31" t="s">
        <v>2123</v>
      </c>
      <c r="EF492" s="31">
        <v>207</v>
      </c>
      <c r="EI492" s="31" t="s">
        <v>2123</v>
      </c>
      <c r="EJ492" s="31">
        <v>43</v>
      </c>
      <c r="EM492" s="31" t="s">
        <v>2123</v>
      </c>
      <c r="EN492" s="31">
        <v>139</v>
      </c>
      <c r="EQ492" s="31" t="s">
        <v>2123</v>
      </c>
      <c r="ER492" s="31">
        <v>123</v>
      </c>
      <c r="EU492" s="31" t="s">
        <v>2123</v>
      </c>
      <c r="EV492" s="31">
        <v>1</v>
      </c>
      <c r="EW492" s="31">
        <v>2</v>
      </c>
      <c r="EX492" s="31">
        <v>2</v>
      </c>
      <c r="EZ492" s="31">
        <v>1</v>
      </c>
      <c r="FA492" s="31">
        <v>1</v>
      </c>
      <c r="FE492" s="31">
        <v>88</v>
      </c>
      <c r="FK492" s="31">
        <v>2</v>
      </c>
      <c r="FL492" s="31">
        <v>2</v>
      </c>
      <c r="FM492" s="31">
        <v>1</v>
      </c>
      <c r="FN492" s="31">
        <v>2</v>
      </c>
      <c r="FO492" s="31">
        <v>2</v>
      </c>
      <c r="FP492" s="31">
        <v>2</v>
      </c>
      <c r="FQ492" s="31">
        <v>2</v>
      </c>
      <c r="FR492" s="31">
        <v>2</v>
      </c>
      <c r="FS492" s="31">
        <v>4</v>
      </c>
      <c r="FT492" s="31">
        <v>2</v>
      </c>
      <c r="FU492" s="31">
        <v>2</v>
      </c>
      <c r="FV492" s="31">
        <v>2</v>
      </c>
      <c r="FW492" s="31">
        <v>1</v>
      </c>
      <c r="FX492" s="31">
        <v>1</v>
      </c>
      <c r="FY492" s="31">
        <v>2</v>
      </c>
      <c r="GA492" s="31">
        <v>2</v>
      </c>
      <c r="GB492" s="31">
        <v>2</v>
      </c>
      <c r="GC492" s="31">
        <v>2</v>
      </c>
      <c r="GE492" s="31">
        <v>2</v>
      </c>
      <c r="GH492" s="31">
        <v>2</v>
      </c>
      <c r="GJ492" s="31">
        <v>2</v>
      </c>
      <c r="GL492" s="31">
        <v>1</v>
      </c>
      <c r="GM492" s="31">
        <v>42095</v>
      </c>
      <c r="GN492" s="31" t="s">
        <v>356</v>
      </c>
      <c r="GO492" s="31">
        <v>2</v>
      </c>
      <c r="GQ492" s="31">
        <v>2</v>
      </c>
      <c r="GS492" s="31">
        <v>2</v>
      </c>
      <c r="GU492" s="31">
        <v>2</v>
      </c>
      <c r="GW492" s="31">
        <v>2</v>
      </c>
      <c r="HM492" s="31">
        <v>2</v>
      </c>
      <c r="HP492" s="31">
        <v>2</v>
      </c>
      <c r="HQ492" s="31">
        <v>2</v>
      </c>
      <c r="HR492" s="31">
        <v>2</v>
      </c>
      <c r="HS492" s="31">
        <v>2</v>
      </c>
      <c r="HT492" s="31">
        <v>2</v>
      </c>
      <c r="HU492" s="31">
        <v>2</v>
      </c>
      <c r="HV492" s="31">
        <v>2</v>
      </c>
      <c r="HZ492" s="31">
        <v>2</v>
      </c>
      <c r="IA492" s="31">
        <v>2</v>
      </c>
      <c r="IB492" s="31">
        <v>2</v>
      </c>
      <c r="IC492" s="31">
        <v>2</v>
      </c>
      <c r="ID492" s="31">
        <v>2</v>
      </c>
      <c r="IE492" s="31">
        <v>2</v>
      </c>
      <c r="IF492" s="31">
        <v>2</v>
      </c>
      <c r="IJ492" s="31">
        <v>2</v>
      </c>
      <c r="IK492" s="31">
        <v>2</v>
      </c>
      <c r="IL492" s="31">
        <v>2</v>
      </c>
      <c r="IM492" s="31">
        <v>2</v>
      </c>
      <c r="IN492" s="31">
        <v>2</v>
      </c>
      <c r="IO492" s="31">
        <v>2</v>
      </c>
      <c r="IP492" s="31">
        <v>2</v>
      </c>
      <c r="IT492" s="31">
        <v>2</v>
      </c>
      <c r="IU492" s="31">
        <v>2</v>
      </c>
      <c r="IV492" s="31">
        <v>2</v>
      </c>
      <c r="IW492" s="31">
        <v>2</v>
      </c>
      <c r="IX492" s="31">
        <v>2</v>
      </c>
      <c r="IY492" s="31">
        <v>2</v>
      </c>
      <c r="IZ492" s="31">
        <v>2</v>
      </c>
      <c r="JD492" s="31">
        <v>2</v>
      </c>
      <c r="JE492" s="31">
        <v>2</v>
      </c>
      <c r="JF492" s="31">
        <v>2</v>
      </c>
      <c r="JG492" s="31">
        <v>2</v>
      </c>
      <c r="JH492" s="31">
        <v>2</v>
      </c>
      <c r="JI492" s="31">
        <v>2</v>
      </c>
      <c r="JJ492" s="31">
        <v>2</v>
      </c>
      <c r="JN492" s="31" t="s">
        <v>371</v>
      </c>
      <c r="JZ492" s="31">
        <v>1</v>
      </c>
      <c r="KC492" s="31">
        <v>2</v>
      </c>
      <c r="KE492" s="31">
        <v>70</v>
      </c>
      <c r="KF492" s="31" t="s">
        <v>1716</v>
      </c>
      <c r="KG492" s="31" t="s">
        <v>2700</v>
      </c>
      <c r="LA492" s="31" t="s">
        <v>364</v>
      </c>
      <c r="LB492" s="31" t="s">
        <v>373</v>
      </c>
      <c r="LC492" s="31">
        <v>2</v>
      </c>
      <c r="LE492" s="31" t="s">
        <v>1673</v>
      </c>
      <c r="LF492" s="31">
        <v>2</v>
      </c>
      <c r="LG492" s="31">
        <v>2</v>
      </c>
      <c r="LI492" s="31">
        <v>2</v>
      </c>
      <c r="LK492" s="31">
        <v>2</v>
      </c>
      <c r="LM492" s="31">
        <v>2</v>
      </c>
      <c r="LO492" s="31">
        <v>2</v>
      </c>
      <c r="LQ492" s="31">
        <v>2</v>
      </c>
      <c r="LS492" s="31">
        <v>2</v>
      </c>
      <c r="LU492" s="31">
        <v>2</v>
      </c>
      <c r="LW492" s="31">
        <v>2</v>
      </c>
      <c r="LY492" s="31">
        <v>2</v>
      </c>
      <c r="MA492" s="31">
        <v>2</v>
      </c>
      <c r="MC492" s="31">
        <v>2</v>
      </c>
      <c r="ME492" s="31">
        <v>2</v>
      </c>
      <c r="MG492" s="31">
        <v>2</v>
      </c>
      <c r="MI492" s="31">
        <v>2</v>
      </c>
      <c r="MK492" s="31">
        <v>2</v>
      </c>
      <c r="MM492" s="31">
        <v>2</v>
      </c>
      <c r="MO492" s="31">
        <v>2</v>
      </c>
      <c r="MQ492" s="31">
        <v>2</v>
      </c>
      <c r="MS492" s="31">
        <v>2</v>
      </c>
      <c r="MU492" s="31">
        <v>2</v>
      </c>
      <c r="MW492" s="31">
        <v>2</v>
      </c>
      <c r="MY492" s="31" t="s">
        <v>355</v>
      </c>
      <c r="NC492" s="31">
        <v>2</v>
      </c>
      <c r="NE492" s="31">
        <v>2</v>
      </c>
      <c r="NG492" s="31">
        <v>2</v>
      </c>
      <c r="NI492" s="31">
        <v>2</v>
      </c>
      <c r="NK492" s="31">
        <v>2</v>
      </c>
      <c r="NM492" s="31">
        <v>2</v>
      </c>
      <c r="NO492" s="31">
        <v>2</v>
      </c>
      <c r="NQ492" s="31">
        <v>2</v>
      </c>
      <c r="NS492" s="31">
        <v>2</v>
      </c>
      <c r="NU492" s="31">
        <v>2</v>
      </c>
      <c r="NW492" s="31">
        <v>2</v>
      </c>
      <c r="NY492" s="31">
        <v>2</v>
      </c>
      <c r="OA492" s="31">
        <v>2</v>
      </c>
      <c r="OC492" s="31">
        <v>2</v>
      </c>
      <c r="OE492" s="31">
        <v>2</v>
      </c>
      <c r="OG492" s="31">
        <v>2</v>
      </c>
      <c r="OI492" s="31">
        <v>2</v>
      </c>
      <c r="OK492" s="31">
        <v>2</v>
      </c>
      <c r="OM492" s="31">
        <v>2</v>
      </c>
      <c r="OO492" s="31">
        <v>2</v>
      </c>
      <c r="OQ492" s="31" t="s">
        <v>355</v>
      </c>
      <c r="OS492" s="31">
        <v>2</v>
      </c>
      <c r="OU492" s="31">
        <v>2</v>
      </c>
      <c r="OW492" s="31">
        <v>2</v>
      </c>
      <c r="OY492" s="31">
        <v>2</v>
      </c>
      <c r="PA492" s="31">
        <v>2</v>
      </c>
      <c r="PC492" s="31">
        <v>2</v>
      </c>
      <c r="PE492" s="31">
        <v>2</v>
      </c>
      <c r="PG492" s="31">
        <v>2</v>
      </c>
      <c r="PI492" s="31">
        <v>2</v>
      </c>
      <c r="PK492" s="31">
        <v>2</v>
      </c>
      <c r="PM492" s="31">
        <v>2</v>
      </c>
      <c r="PO492" s="31">
        <v>2</v>
      </c>
      <c r="PQ492" s="31">
        <v>2</v>
      </c>
      <c r="PS492" s="31">
        <v>2</v>
      </c>
      <c r="PU492" s="31">
        <v>2</v>
      </c>
      <c r="PW492" s="31">
        <v>2</v>
      </c>
      <c r="PY492" s="31">
        <v>2</v>
      </c>
      <c r="QA492" s="31">
        <v>2</v>
      </c>
      <c r="QC492" s="31">
        <v>2</v>
      </c>
      <c r="QE492" s="31">
        <v>2</v>
      </c>
      <c r="QG492" s="31">
        <v>2</v>
      </c>
      <c r="QI492" s="31" t="s">
        <v>355</v>
      </c>
      <c r="QK492" s="31">
        <v>1</v>
      </c>
      <c r="QL492" s="31">
        <v>2</v>
      </c>
      <c r="QM492" s="31">
        <v>1</v>
      </c>
      <c r="QN492" s="31">
        <v>2</v>
      </c>
      <c r="QO492" s="31">
        <v>2</v>
      </c>
      <c r="QP492" s="31">
        <v>2</v>
      </c>
      <c r="QQ492" s="31">
        <v>2</v>
      </c>
      <c r="QR492" s="31">
        <v>2</v>
      </c>
      <c r="QS492" s="31">
        <v>2</v>
      </c>
      <c r="QT492" s="31">
        <v>2</v>
      </c>
      <c r="QU492" s="31">
        <v>2</v>
      </c>
      <c r="QV492" s="31">
        <v>2</v>
      </c>
      <c r="QW492" s="31">
        <v>2</v>
      </c>
      <c r="QX492" s="31">
        <v>2</v>
      </c>
      <c r="QY492" s="31">
        <v>2</v>
      </c>
      <c r="QZ492" s="31">
        <v>2</v>
      </c>
      <c r="RA492" s="31">
        <v>1</v>
      </c>
      <c r="RB492" s="31">
        <v>2</v>
      </c>
      <c r="RC492" s="31">
        <v>2</v>
      </c>
      <c r="RD492" s="31">
        <v>2</v>
      </c>
      <c r="RE492" s="31">
        <v>2</v>
      </c>
      <c r="RF492" s="31">
        <v>2</v>
      </c>
      <c r="RG492" s="31">
        <v>2</v>
      </c>
      <c r="RH492" s="31">
        <v>2</v>
      </c>
      <c r="RI492" s="31">
        <v>1</v>
      </c>
      <c r="RJ492" s="31">
        <v>2</v>
      </c>
      <c r="RK492" s="31">
        <v>1</v>
      </c>
      <c r="RL492" s="31">
        <v>2</v>
      </c>
      <c r="RM492" s="31">
        <v>1</v>
      </c>
      <c r="RN492" s="31">
        <v>2</v>
      </c>
      <c r="RO492" s="31">
        <v>2</v>
      </c>
      <c r="RP492" s="31">
        <v>2</v>
      </c>
      <c r="RQ492" s="31">
        <v>2</v>
      </c>
      <c r="RR492" s="31">
        <v>2</v>
      </c>
      <c r="RS492" s="31">
        <v>2</v>
      </c>
      <c r="RT492" s="31" t="s">
        <v>2231</v>
      </c>
      <c r="RV492" s="31" t="s">
        <v>1556</v>
      </c>
      <c r="RX492" s="31">
        <v>3</v>
      </c>
      <c r="RY492" s="31">
        <v>2</v>
      </c>
      <c r="RZ492" s="31">
        <v>2</v>
      </c>
      <c r="SA492" s="31">
        <v>2</v>
      </c>
      <c r="SB492" s="31">
        <v>2</v>
      </c>
      <c r="SC492" s="31">
        <v>2</v>
      </c>
      <c r="SD492" s="31">
        <v>3</v>
      </c>
      <c r="SE492" s="31">
        <v>2</v>
      </c>
      <c r="SF492" s="31">
        <v>2</v>
      </c>
      <c r="SG492" s="31">
        <v>2</v>
      </c>
      <c r="SH492" s="31">
        <v>2</v>
      </c>
      <c r="SI492" s="31">
        <v>2</v>
      </c>
      <c r="SJ492" s="31">
        <v>2</v>
      </c>
      <c r="SK492" s="31">
        <v>2</v>
      </c>
      <c r="SL492" s="31">
        <v>2</v>
      </c>
      <c r="SM492" s="31" t="s">
        <v>1430</v>
      </c>
      <c r="SO492" s="31">
        <v>2</v>
      </c>
      <c r="SP492" s="31">
        <v>1</v>
      </c>
      <c r="SQ492" s="31">
        <v>2</v>
      </c>
      <c r="SR492" s="31">
        <v>1</v>
      </c>
      <c r="SS492" s="31">
        <v>2</v>
      </c>
      <c r="ST492" s="31">
        <v>2</v>
      </c>
      <c r="SU492" s="31">
        <v>2</v>
      </c>
      <c r="SV492" s="31">
        <v>1</v>
      </c>
      <c r="SW492" s="31" t="s">
        <v>1430</v>
      </c>
      <c r="SX492" s="31">
        <v>9</v>
      </c>
      <c r="SZ492" s="31">
        <v>2</v>
      </c>
      <c r="TA492" s="31">
        <v>2</v>
      </c>
      <c r="TB492" s="31">
        <v>2</v>
      </c>
      <c r="TC492" s="31">
        <v>1</v>
      </c>
      <c r="TD492" s="31">
        <v>2</v>
      </c>
      <c r="TE492" s="31">
        <v>2</v>
      </c>
      <c r="TF492" s="31">
        <v>2</v>
      </c>
      <c r="TG492" s="31">
        <v>1</v>
      </c>
      <c r="TH492" s="31" t="s">
        <v>1430</v>
      </c>
      <c r="TJ492" s="31" t="s">
        <v>3380</v>
      </c>
      <c r="TK492" s="31" t="s">
        <v>1430</v>
      </c>
      <c r="TL492" s="31" t="s">
        <v>3336</v>
      </c>
      <c r="TQ492" s="31">
        <v>3</v>
      </c>
      <c r="TS492" s="31">
        <v>2</v>
      </c>
      <c r="TT492" s="31">
        <v>2</v>
      </c>
      <c r="TU492" s="31">
        <v>2</v>
      </c>
      <c r="TV492" s="31">
        <v>2</v>
      </c>
      <c r="TW492" s="31">
        <v>2</v>
      </c>
      <c r="TX492" s="31">
        <v>2</v>
      </c>
      <c r="TY492" s="31">
        <v>2</v>
      </c>
      <c r="TZ492" s="31">
        <v>2</v>
      </c>
      <c r="UA492" s="31">
        <v>1</v>
      </c>
    </row>
    <row r="493" spans="1:547" s="31" customFormat="1" ht="13.5" customHeight="1">
      <c r="A493" s="31">
        <f t="shared" si="7"/>
        <v>491</v>
      </c>
      <c r="B493" s="31">
        <v>492</v>
      </c>
      <c r="C493" s="31">
        <v>15</v>
      </c>
      <c r="D493" s="31" t="s">
        <v>3347</v>
      </c>
      <c r="E493" s="31" t="s">
        <v>3381</v>
      </c>
      <c r="G493" s="31" t="s">
        <v>3381</v>
      </c>
      <c r="H493" s="31">
        <v>42284</v>
      </c>
      <c r="I493" s="31">
        <v>15997</v>
      </c>
      <c r="J493" s="31">
        <v>1</v>
      </c>
      <c r="K493" s="31">
        <v>1</v>
      </c>
      <c r="L493" s="31">
        <v>5</v>
      </c>
      <c r="M493" s="31">
        <v>2</v>
      </c>
      <c r="R493" s="31">
        <v>41883</v>
      </c>
      <c r="T493" s="31">
        <v>42278</v>
      </c>
      <c r="W493" s="31">
        <v>2</v>
      </c>
      <c r="X493" s="31">
        <v>1</v>
      </c>
      <c r="Y493" s="31">
        <v>2</v>
      </c>
      <c r="Z493" s="31">
        <v>2</v>
      </c>
      <c r="AA493" s="31">
        <v>2</v>
      </c>
      <c r="AB493" s="31">
        <v>2</v>
      </c>
      <c r="AC493" s="31">
        <v>2</v>
      </c>
      <c r="AD493" s="31">
        <v>2</v>
      </c>
      <c r="AE493" s="31">
        <v>1</v>
      </c>
      <c r="AH493" s="31">
        <v>2</v>
      </c>
      <c r="AI493" s="31">
        <v>1</v>
      </c>
      <c r="AJ493" s="31">
        <v>2</v>
      </c>
      <c r="AK493" s="31">
        <v>4</v>
      </c>
      <c r="AL493" s="31">
        <v>2</v>
      </c>
      <c r="AM493" s="31">
        <v>1</v>
      </c>
      <c r="AN493" s="31">
        <v>2</v>
      </c>
      <c r="AO493" s="31">
        <v>2</v>
      </c>
      <c r="AP493" s="31">
        <v>2</v>
      </c>
      <c r="AQ493" s="31">
        <v>1</v>
      </c>
      <c r="AR493" s="31">
        <v>2</v>
      </c>
      <c r="AS493" s="31">
        <v>1</v>
      </c>
      <c r="AT493" s="31">
        <v>1</v>
      </c>
      <c r="AU493" s="31">
        <v>1</v>
      </c>
      <c r="AV493" s="31">
        <v>1</v>
      </c>
      <c r="AW493" s="31">
        <v>2</v>
      </c>
      <c r="AX493" s="31">
        <v>2</v>
      </c>
      <c r="AY493" s="31">
        <v>2</v>
      </c>
      <c r="AZ493" s="31">
        <v>1</v>
      </c>
      <c r="BA493" s="31">
        <v>1</v>
      </c>
      <c r="BB493" s="31">
        <v>1</v>
      </c>
      <c r="BC493" s="31">
        <v>1</v>
      </c>
      <c r="BD493" s="31">
        <v>2</v>
      </c>
      <c r="BE493" s="31">
        <v>2</v>
      </c>
      <c r="BF493" s="31">
        <v>2</v>
      </c>
      <c r="BG493" s="31">
        <v>1</v>
      </c>
      <c r="BH493" s="31">
        <v>1</v>
      </c>
      <c r="BI493" s="31">
        <v>1</v>
      </c>
      <c r="BJ493" s="31">
        <v>1</v>
      </c>
      <c r="BK493" s="31">
        <v>1</v>
      </c>
      <c r="BL493" s="31">
        <v>2</v>
      </c>
      <c r="BM493" s="31">
        <v>1</v>
      </c>
      <c r="BN493" s="31">
        <v>1</v>
      </c>
      <c r="BO493" s="31">
        <v>2</v>
      </c>
      <c r="BP493" s="31">
        <v>1</v>
      </c>
      <c r="BR493" s="31">
        <v>4</v>
      </c>
      <c r="BT493" s="31">
        <v>2</v>
      </c>
      <c r="BU493" s="31">
        <v>2</v>
      </c>
      <c r="BV493" s="31">
        <v>2</v>
      </c>
      <c r="BW493" s="31">
        <v>2</v>
      </c>
      <c r="BX493" s="31">
        <v>2</v>
      </c>
      <c r="BY493" s="31">
        <v>1</v>
      </c>
      <c r="BZ493" s="31">
        <v>2</v>
      </c>
      <c r="CA493" s="31">
        <v>2</v>
      </c>
      <c r="CD493" s="31">
        <v>1</v>
      </c>
      <c r="CH493" s="31">
        <v>1</v>
      </c>
      <c r="CM493" s="31">
        <v>2</v>
      </c>
      <c r="DA493" s="31">
        <v>1</v>
      </c>
      <c r="DF493" s="31">
        <v>0</v>
      </c>
      <c r="DG493" s="31">
        <v>0</v>
      </c>
      <c r="DH493" s="31">
        <v>0</v>
      </c>
      <c r="DI493" s="31">
        <v>1</v>
      </c>
      <c r="DJ493" s="31">
        <v>1</v>
      </c>
      <c r="DK493" s="31">
        <v>1</v>
      </c>
      <c r="DL493" s="31">
        <v>1</v>
      </c>
      <c r="DM493" s="31">
        <v>2</v>
      </c>
      <c r="DN493" s="31">
        <v>1</v>
      </c>
      <c r="DO493" s="31">
        <v>1</v>
      </c>
      <c r="DP493" s="31">
        <v>2</v>
      </c>
      <c r="DQ493" s="31">
        <v>4</v>
      </c>
      <c r="DR493" s="31">
        <v>14</v>
      </c>
      <c r="DS493" s="31">
        <v>2.5807356608478802</v>
      </c>
      <c r="DT493" s="31">
        <v>46</v>
      </c>
      <c r="DU493" s="31">
        <v>26</v>
      </c>
      <c r="DV493" s="31">
        <v>192</v>
      </c>
      <c r="DW493" s="31" t="s">
        <v>2136</v>
      </c>
      <c r="DX493" s="31">
        <v>4.0999999999999899</v>
      </c>
      <c r="DY493" s="31">
        <v>3.5</v>
      </c>
      <c r="DZ493" s="31">
        <v>5.3</v>
      </c>
      <c r="EA493" s="31" t="s">
        <v>2191</v>
      </c>
      <c r="EB493" s="31">
        <v>0.35</v>
      </c>
      <c r="EC493" s="31">
        <v>0.5</v>
      </c>
      <c r="ED493" s="31">
        <v>1.1000000000000001</v>
      </c>
      <c r="EE493" s="31" t="s">
        <v>2123</v>
      </c>
      <c r="EF493" s="31">
        <v>195</v>
      </c>
      <c r="EG493" s="31">
        <v>120</v>
      </c>
      <c r="EH493" s="31">
        <v>200</v>
      </c>
      <c r="EI493" s="31" t="s">
        <v>2123</v>
      </c>
      <c r="EJ493" s="31">
        <v>72</v>
      </c>
      <c r="EM493" s="31" t="s">
        <v>2123</v>
      </c>
      <c r="EN493" s="31">
        <v>101</v>
      </c>
      <c r="EQ493" s="31" t="s">
        <v>2123</v>
      </c>
      <c r="ER493" s="31">
        <v>182</v>
      </c>
      <c r="ES493" s="31">
        <v>50</v>
      </c>
      <c r="ET493" s="31">
        <v>150</v>
      </c>
      <c r="EU493" s="31" t="s">
        <v>2123</v>
      </c>
      <c r="EV493" s="31">
        <v>2</v>
      </c>
      <c r="EW493" s="31">
        <v>2</v>
      </c>
      <c r="EX493" s="31">
        <v>2</v>
      </c>
      <c r="EY493" s="31">
        <v>1</v>
      </c>
      <c r="EZ493" s="31">
        <v>6</v>
      </c>
      <c r="FA493" s="31">
        <v>1</v>
      </c>
      <c r="FK493" s="31">
        <v>1</v>
      </c>
      <c r="FL493" s="31">
        <v>2</v>
      </c>
      <c r="FM493" s="31">
        <v>1</v>
      </c>
      <c r="FN493" s="31">
        <v>2</v>
      </c>
      <c r="FO493" s="31">
        <v>2</v>
      </c>
      <c r="FP493" s="31">
        <v>2</v>
      </c>
      <c r="FQ493" s="31">
        <v>2</v>
      </c>
      <c r="FR493" s="31">
        <v>2</v>
      </c>
      <c r="FS493" s="31">
        <v>1</v>
      </c>
      <c r="FT493" s="31">
        <v>2</v>
      </c>
      <c r="FU493" s="31">
        <v>2</v>
      </c>
      <c r="FV493" s="31">
        <v>2</v>
      </c>
      <c r="FW493" s="31">
        <v>7</v>
      </c>
      <c r="FX493" s="31">
        <v>1</v>
      </c>
      <c r="FY493" s="31">
        <v>1</v>
      </c>
      <c r="GA493" s="31">
        <v>2</v>
      </c>
      <c r="GB493" s="31">
        <v>2</v>
      </c>
      <c r="GC493" s="31">
        <v>2</v>
      </c>
      <c r="GE493" s="31">
        <v>2</v>
      </c>
      <c r="GH493" s="31">
        <v>2</v>
      </c>
      <c r="GJ493" s="31">
        <v>2</v>
      </c>
      <c r="GL493" s="31">
        <v>2</v>
      </c>
      <c r="GO493" s="31">
        <v>2</v>
      </c>
      <c r="GQ493" s="31">
        <v>1</v>
      </c>
      <c r="GS493" s="31">
        <v>2</v>
      </c>
      <c r="GU493" s="31">
        <v>2</v>
      </c>
      <c r="GW493" s="31">
        <v>2</v>
      </c>
      <c r="HM493" s="31">
        <v>2</v>
      </c>
      <c r="HP493" s="31">
        <v>2</v>
      </c>
      <c r="HQ493" s="31">
        <v>2</v>
      </c>
      <c r="HR493" s="31">
        <v>2</v>
      </c>
      <c r="HS493" s="31">
        <v>2</v>
      </c>
      <c r="HT493" s="31">
        <v>2</v>
      </c>
      <c r="HU493" s="31">
        <v>2</v>
      </c>
      <c r="HV493" s="31">
        <v>2</v>
      </c>
      <c r="HZ493" s="31">
        <v>2</v>
      </c>
      <c r="IA493" s="31">
        <v>2</v>
      </c>
      <c r="IB493" s="31">
        <v>2</v>
      </c>
      <c r="IC493" s="31">
        <v>2</v>
      </c>
      <c r="ID493" s="31">
        <v>2</v>
      </c>
      <c r="IE493" s="31">
        <v>2</v>
      </c>
      <c r="IF493" s="31">
        <v>2</v>
      </c>
      <c r="IJ493" s="31">
        <v>2</v>
      </c>
      <c r="IK493" s="31">
        <v>2</v>
      </c>
      <c r="IL493" s="31">
        <v>2</v>
      </c>
      <c r="IM493" s="31">
        <v>2</v>
      </c>
      <c r="IN493" s="31">
        <v>2</v>
      </c>
      <c r="IO493" s="31">
        <v>2</v>
      </c>
      <c r="IP493" s="31">
        <v>2</v>
      </c>
      <c r="IT493" s="31">
        <v>2</v>
      </c>
      <c r="IU493" s="31">
        <v>2</v>
      </c>
      <c r="IV493" s="31">
        <v>2</v>
      </c>
      <c r="IW493" s="31">
        <v>2</v>
      </c>
      <c r="IX493" s="31">
        <v>2</v>
      </c>
      <c r="IY493" s="31">
        <v>2</v>
      </c>
      <c r="IZ493" s="31">
        <v>2</v>
      </c>
      <c r="JD493" s="31">
        <v>2</v>
      </c>
      <c r="JE493" s="31">
        <v>2</v>
      </c>
      <c r="JF493" s="31">
        <v>2</v>
      </c>
      <c r="JG493" s="31">
        <v>2</v>
      </c>
      <c r="JH493" s="31">
        <v>2</v>
      </c>
      <c r="JI493" s="31">
        <v>2</v>
      </c>
      <c r="JJ493" s="31">
        <v>2</v>
      </c>
      <c r="JZ493" s="31">
        <v>1</v>
      </c>
      <c r="KC493" s="31">
        <v>1</v>
      </c>
      <c r="LC493" s="31">
        <v>2</v>
      </c>
      <c r="LF493" s="31">
        <v>2</v>
      </c>
      <c r="LG493" s="31">
        <v>2</v>
      </c>
      <c r="LI493" s="31">
        <v>2</v>
      </c>
      <c r="LK493" s="31">
        <v>2</v>
      </c>
      <c r="LM493" s="31">
        <v>2</v>
      </c>
      <c r="LO493" s="31">
        <v>2</v>
      </c>
      <c r="LQ493" s="31">
        <v>2</v>
      </c>
      <c r="LS493" s="31">
        <v>2</v>
      </c>
      <c r="LU493" s="31">
        <v>2</v>
      </c>
      <c r="LW493" s="31">
        <v>2</v>
      </c>
      <c r="LY493" s="31">
        <v>2</v>
      </c>
      <c r="MA493" s="31">
        <v>2</v>
      </c>
      <c r="MC493" s="31">
        <v>2</v>
      </c>
      <c r="ME493" s="31">
        <v>2</v>
      </c>
      <c r="MG493" s="31">
        <v>2</v>
      </c>
      <c r="MI493" s="31">
        <v>2</v>
      </c>
      <c r="MK493" s="31">
        <v>2</v>
      </c>
      <c r="MM493" s="31">
        <v>2</v>
      </c>
      <c r="MO493" s="31">
        <v>2</v>
      </c>
      <c r="MQ493" s="31">
        <v>2</v>
      </c>
      <c r="MS493" s="31">
        <v>2</v>
      </c>
      <c r="MU493" s="31">
        <v>2</v>
      </c>
      <c r="MW493" s="31">
        <v>2</v>
      </c>
      <c r="MY493" s="31" t="s">
        <v>355</v>
      </c>
      <c r="NC493" s="31">
        <v>2</v>
      </c>
      <c r="NE493" s="31">
        <v>2</v>
      </c>
      <c r="NG493" s="31">
        <v>2</v>
      </c>
      <c r="NI493" s="31">
        <v>2</v>
      </c>
      <c r="NK493" s="31">
        <v>2</v>
      </c>
      <c r="NM493" s="31">
        <v>2</v>
      </c>
      <c r="NO493" s="31">
        <v>2</v>
      </c>
      <c r="NQ493" s="31">
        <v>2</v>
      </c>
      <c r="NS493" s="31">
        <v>2</v>
      </c>
      <c r="NU493" s="31">
        <v>2</v>
      </c>
      <c r="NW493" s="31">
        <v>2</v>
      </c>
      <c r="NY493" s="31">
        <v>2</v>
      </c>
      <c r="OA493" s="31">
        <v>2</v>
      </c>
      <c r="OC493" s="31">
        <v>2</v>
      </c>
      <c r="OE493" s="31">
        <v>2</v>
      </c>
      <c r="OG493" s="31">
        <v>2</v>
      </c>
      <c r="OI493" s="31">
        <v>2</v>
      </c>
      <c r="OK493" s="31">
        <v>2</v>
      </c>
      <c r="OM493" s="31">
        <v>2</v>
      </c>
      <c r="OO493" s="31">
        <v>2</v>
      </c>
      <c r="OQ493" s="31" t="s">
        <v>355</v>
      </c>
      <c r="OS493" s="31">
        <v>2</v>
      </c>
      <c r="OU493" s="31">
        <v>2</v>
      </c>
      <c r="OW493" s="31">
        <v>2</v>
      </c>
      <c r="OY493" s="31">
        <v>2</v>
      </c>
      <c r="PA493" s="31">
        <v>2</v>
      </c>
      <c r="PC493" s="31">
        <v>2</v>
      </c>
      <c r="PE493" s="31">
        <v>2</v>
      </c>
      <c r="PG493" s="31">
        <v>2</v>
      </c>
      <c r="PI493" s="31">
        <v>2</v>
      </c>
      <c r="PK493" s="31">
        <v>2</v>
      </c>
      <c r="PM493" s="31">
        <v>2</v>
      </c>
      <c r="PO493" s="31">
        <v>2</v>
      </c>
      <c r="PQ493" s="31">
        <v>2</v>
      </c>
      <c r="PS493" s="31">
        <v>2</v>
      </c>
      <c r="PU493" s="31">
        <v>2</v>
      </c>
      <c r="PW493" s="31">
        <v>2</v>
      </c>
      <c r="PY493" s="31">
        <v>2</v>
      </c>
      <c r="QA493" s="31">
        <v>2</v>
      </c>
      <c r="QC493" s="31">
        <v>2</v>
      </c>
      <c r="QE493" s="31">
        <v>2</v>
      </c>
      <c r="QG493" s="31">
        <v>2</v>
      </c>
      <c r="QI493" s="31" t="s">
        <v>355</v>
      </c>
      <c r="QK493" s="31">
        <v>1</v>
      </c>
      <c r="QL493" s="31">
        <v>2</v>
      </c>
      <c r="QM493" s="31">
        <v>2</v>
      </c>
      <c r="QN493" s="31">
        <v>2</v>
      </c>
      <c r="QO493" s="31">
        <v>2</v>
      </c>
      <c r="QP493" s="31">
        <v>2</v>
      </c>
      <c r="QQ493" s="31">
        <v>2</v>
      </c>
      <c r="QR493" s="31">
        <v>2</v>
      </c>
      <c r="QS493" s="31">
        <v>2</v>
      </c>
      <c r="QT493" s="31">
        <v>2</v>
      </c>
      <c r="QU493" s="31">
        <v>2</v>
      </c>
      <c r="QV493" s="31">
        <v>2</v>
      </c>
      <c r="QW493" s="31">
        <v>2</v>
      </c>
      <c r="QX493" s="31">
        <v>2</v>
      </c>
      <c r="QY493" s="31">
        <v>2</v>
      </c>
      <c r="QZ493" s="31">
        <v>2</v>
      </c>
      <c r="RA493" s="31">
        <v>2</v>
      </c>
      <c r="RB493" s="31">
        <v>2</v>
      </c>
      <c r="RC493" s="31">
        <v>2</v>
      </c>
      <c r="RD493" s="31">
        <v>1</v>
      </c>
      <c r="RE493" s="31">
        <v>2</v>
      </c>
      <c r="RF493" s="31">
        <v>2</v>
      </c>
      <c r="RG493" s="31">
        <v>2</v>
      </c>
      <c r="RH493" s="31">
        <v>2</v>
      </c>
      <c r="RI493" s="31">
        <v>2</v>
      </c>
      <c r="RJ493" s="31">
        <v>2</v>
      </c>
      <c r="RK493" s="31">
        <v>2</v>
      </c>
      <c r="RL493" s="31">
        <v>2</v>
      </c>
      <c r="RM493" s="31">
        <v>2</v>
      </c>
      <c r="RN493" s="31">
        <v>2</v>
      </c>
      <c r="RO493" s="31">
        <v>2</v>
      </c>
      <c r="RP493" s="31">
        <v>2</v>
      </c>
      <c r="RQ493" s="31">
        <v>2</v>
      </c>
      <c r="RR493" s="31">
        <v>2</v>
      </c>
      <c r="RS493" s="31">
        <v>2</v>
      </c>
      <c r="RT493" s="31" t="s">
        <v>1900</v>
      </c>
      <c r="RX493" s="31">
        <v>5</v>
      </c>
      <c r="RY493" s="31">
        <v>2</v>
      </c>
      <c r="RZ493" s="31">
        <v>2</v>
      </c>
      <c r="SA493" s="31">
        <v>2</v>
      </c>
      <c r="SB493" s="31">
        <v>2</v>
      </c>
      <c r="SC493" s="31">
        <v>2</v>
      </c>
      <c r="SD493" s="31">
        <v>5</v>
      </c>
      <c r="SE493" s="31">
        <v>2</v>
      </c>
      <c r="SF493" s="31">
        <v>2</v>
      </c>
      <c r="SG493" s="31">
        <v>2</v>
      </c>
      <c r="SH493" s="31">
        <v>2</v>
      </c>
      <c r="SI493" s="31">
        <v>2</v>
      </c>
      <c r="SJ493" s="31">
        <v>2</v>
      </c>
      <c r="SK493" s="31">
        <v>2</v>
      </c>
      <c r="SL493" s="31">
        <v>2</v>
      </c>
      <c r="SM493" s="31" t="s">
        <v>1550</v>
      </c>
      <c r="SO493" s="31">
        <v>2</v>
      </c>
      <c r="SP493" s="31">
        <v>2</v>
      </c>
      <c r="SQ493" s="31">
        <v>2</v>
      </c>
      <c r="SR493" s="31">
        <v>2</v>
      </c>
      <c r="SS493" s="31">
        <v>2</v>
      </c>
      <c r="ST493" s="31">
        <v>2</v>
      </c>
      <c r="SU493" s="31">
        <v>2</v>
      </c>
      <c r="SV493" s="31">
        <v>2</v>
      </c>
      <c r="SW493" s="31" t="s">
        <v>1430</v>
      </c>
      <c r="SX493" s="31">
        <v>12</v>
      </c>
      <c r="SZ493" s="31">
        <v>2</v>
      </c>
      <c r="TA493" s="31">
        <v>1</v>
      </c>
      <c r="TB493" s="31">
        <v>2</v>
      </c>
      <c r="TC493" s="31">
        <v>1</v>
      </c>
      <c r="TD493" s="31">
        <v>1</v>
      </c>
      <c r="TE493" s="31">
        <v>2</v>
      </c>
      <c r="TF493" s="31">
        <v>2</v>
      </c>
      <c r="TG493" s="31">
        <v>1</v>
      </c>
      <c r="TH493" s="31" t="s">
        <v>1430</v>
      </c>
      <c r="TJ493" s="31" t="s">
        <v>1550</v>
      </c>
      <c r="TK493" s="31" t="s">
        <v>3336</v>
      </c>
      <c r="TQ493" s="31">
        <v>12</v>
      </c>
      <c r="TS493" s="31">
        <v>2</v>
      </c>
      <c r="TT493" s="31">
        <v>2</v>
      </c>
      <c r="TU493" s="31">
        <v>2</v>
      </c>
      <c r="TV493" s="31">
        <v>2</v>
      </c>
      <c r="TW493" s="31">
        <v>2</v>
      </c>
      <c r="TX493" s="31">
        <v>2</v>
      </c>
      <c r="TY493" s="31">
        <v>2</v>
      </c>
      <c r="TZ493" s="31">
        <v>2</v>
      </c>
      <c r="UA493" s="31">
        <v>1</v>
      </c>
    </row>
    <row r="494" spans="1:547" s="31" customFormat="1" ht="13.5" customHeight="1">
      <c r="A494" s="31">
        <f t="shared" si="7"/>
        <v>492</v>
      </c>
      <c r="C494" s="31">
        <v>1</v>
      </c>
      <c r="D494" s="31" t="s">
        <v>3382</v>
      </c>
      <c r="E494" s="31" t="s">
        <v>3383</v>
      </c>
      <c r="F494" s="31">
        <v>3</v>
      </c>
      <c r="H494" s="31">
        <v>42573</v>
      </c>
      <c r="I494" s="31">
        <v>19420</v>
      </c>
      <c r="J494" s="31">
        <v>2</v>
      </c>
      <c r="K494" s="31">
        <v>1</v>
      </c>
      <c r="L494" s="31">
        <v>5</v>
      </c>
      <c r="M494" s="31">
        <v>2</v>
      </c>
      <c r="N494" s="31">
        <v>1</v>
      </c>
      <c r="O494" s="31">
        <v>1</v>
      </c>
      <c r="P494" s="31">
        <v>5</v>
      </c>
      <c r="Q494" s="31">
        <v>2</v>
      </c>
      <c r="FK494" s="31">
        <v>1</v>
      </c>
      <c r="FL494" s="31">
        <v>2</v>
      </c>
      <c r="FM494" s="31">
        <v>1</v>
      </c>
      <c r="FN494" s="31">
        <v>2</v>
      </c>
      <c r="FO494" s="31">
        <v>2</v>
      </c>
      <c r="FP494" s="31">
        <v>2</v>
      </c>
      <c r="FQ494" s="31">
        <v>2</v>
      </c>
      <c r="FR494" s="31">
        <v>2</v>
      </c>
      <c r="FS494" s="31">
        <v>4</v>
      </c>
      <c r="FT494" s="31">
        <v>2</v>
      </c>
      <c r="FU494" s="31">
        <v>2</v>
      </c>
      <c r="FV494" s="31">
        <v>2</v>
      </c>
      <c r="FW494" s="31">
        <v>1</v>
      </c>
      <c r="FX494" s="31">
        <v>1</v>
      </c>
      <c r="FY494" s="31">
        <v>2</v>
      </c>
      <c r="GA494" s="31">
        <v>2</v>
      </c>
      <c r="GB494" s="31">
        <v>2</v>
      </c>
      <c r="GC494" s="31">
        <v>1</v>
      </c>
      <c r="GD494" s="31">
        <v>1982</v>
      </c>
      <c r="GE494" s="31">
        <v>1</v>
      </c>
      <c r="GF494" s="31">
        <v>1996</v>
      </c>
      <c r="GG494" s="31">
        <v>0.5</v>
      </c>
      <c r="GH494" s="31">
        <v>2</v>
      </c>
      <c r="GJ494" s="31">
        <v>2</v>
      </c>
      <c r="GL494" s="31">
        <v>2</v>
      </c>
      <c r="GO494" s="31">
        <v>2</v>
      </c>
      <c r="GQ494" s="31">
        <v>1</v>
      </c>
      <c r="GR494" s="31" t="s">
        <v>1453</v>
      </c>
      <c r="GS494" s="31">
        <v>2</v>
      </c>
      <c r="GU494" s="31">
        <v>1</v>
      </c>
      <c r="GV494" s="31" t="s">
        <v>3384</v>
      </c>
      <c r="GW494" s="31">
        <v>2</v>
      </c>
      <c r="GY494" s="31">
        <v>2</v>
      </c>
      <c r="HA494" s="31">
        <v>2</v>
      </c>
      <c r="HM494" s="31">
        <v>2</v>
      </c>
      <c r="HP494" s="31">
        <v>2</v>
      </c>
      <c r="HQ494" s="31">
        <v>2</v>
      </c>
      <c r="HR494" s="31">
        <v>2</v>
      </c>
      <c r="HS494" s="31">
        <v>2</v>
      </c>
      <c r="HT494" s="31">
        <v>2</v>
      </c>
      <c r="HU494" s="31">
        <v>2</v>
      </c>
      <c r="HV494" s="31">
        <v>2</v>
      </c>
      <c r="HZ494" s="31">
        <v>2</v>
      </c>
      <c r="IA494" s="31">
        <v>2</v>
      </c>
      <c r="IB494" s="31">
        <v>2</v>
      </c>
      <c r="IC494" s="31">
        <v>2</v>
      </c>
      <c r="ID494" s="31">
        <v>2</v>
      </c>
      <c r="IE494" s="31">
        <v>2</v>
      </c>
      <c r="IF494" s="31">
        <v>2</v>
      </c>
      <c r="IJ494" s="31">
        <v>2</v>
      </c>
      <c r="IK494" s="31">
        <v>1</v>
      </c>
      <c r="IL494" s="31">
        <v>2</v>
      </c>
      <c r="IM494" s="31">
        <v>2</v>
      </c>
      <c r="IN494" s="31">
        <v>2</v>
      </c>
      <c r="IO494" s="31">
        <v>2</v>
      </c>
      <c r="IP494" s="31">
        <v>2</v>
      </c>
      <c r="IT494" s="31">
        <v>2</v>
      </c>
      <c r="IU494" s="31">
        <v>2</v>
      </c>
      <c r="IV494" s="31">
        <v>2</v>
      </c>
      <c r="IW494" s="31">
        <v>2</v>
      </c>
      <c r="IX494" s="31">
        <v>2</v>
      </c>
      <c r="IY494" s="31">
        <v>2</v>
      </c>
      <c r="IZ494" s="31">
        <v>2</v>
      </c>
      <c r="JD494" s="31">
        <v>2</v>
      </c>
      <c r="JE494" s="31">
        <v>2</v>
      </c>
      <c r="JF494" s="31">
        <v>2</v>
      </c>
      <c r="JG494" s="31">
        <v>2</v>
      </c>
      <c r="JH494" s="31">
        <v>2</v>
      </c>
      <c r="JI494" s="31">
        <v>2</v>
      </c>
      <c r="JJ494" s="31">
        <v>2</v>
      </c>
      <c r="JN494" s="31" t="s">
        <v>2144</v>
      </c>
      <c r="JO494" s="31" t="s">
        <v>2221</v>
      </c>
      <c r="JP494" s="31" t="s">
        <v>3385</v>
      </c>
      <c r="JQ494" s="31" t="s">
        <v>2144</v>
      </c>
      <c r="JR494" s="31" t="s">
        <v>2221</v>
      </c>
      <c r="JS494" s="31" t="s">
        <v>3386</v>
      </c>
      <c r="JU494" s="31" t="s">
        <v>366</v>
      </c>
      <c r="JV494" s="31" t="s">
        <v>2144</v>
      </c>
      <c r="JW494" s="31" t="s">
        <v>3385</v>
      </c>
      <c r="JX494" s="31" t="s">
        <v>3387</v>
      </c>
      <c r="JZ494" s="31">
        <v>2</v>
      </c>
      <c r="KA494" s="31" t="s">
        <v>2471</v>
      </c>
      <c r="KB494" s="31">
        <v>84</v>
      </c>
      <c r="KC494" s="31">
        <v>1</v>
      </c>
      <c r="LA494" s="31" t="s">
        <v>2217</v>
      </c>
      <c r="LB494" s="31" t="s">
        <v>2150</v>
      </c>
      <c r="LC494" s="31">
        <v>2</v>
      </c>
      <c r="LD494" s="31">
        <v>0</v>
      </c>
      <c r="LE494" s="31" t="s">
        <v>2541</v>
      </c>
      <c r="LF494" s="31">
        <v>2</v>
      </c>
      <c r="LG494" s="31">
        <v>2</v>
      </c>
      <c r="LH494" s="31">
        <v>1</v>
      </c>
      <c r="LI494" s="31">
        <v>2</v>
      </c>
      <c r="LK494" s="31">
        <v>2</v>
      </c>
      <c r="LM494" s="31">
        <v>2</v>
      </c>
      <c r="LO494" s="31">
        <v>2</v>
      </c>
      <c r="LQ494" s="31">
        <v>2</v>
      </c>
      <c r="LS494" s="31">
        <v>2</v>
      </c>
      <c r="LU494" s="31">
        <v>2</v>
      </c>
      <c r="LW494" s="31">
        <v>2</v>
      </c>
      <c r="LY494" s="31">
        <v>2</v>
      </c>
      <c r="MA494" s="31">
        <v>2</v>
      </c>
      <c r="MC494" s="31">
        <v>2</v>
      </c>
      <c r="ME494" s="31">
        <v>2</v>
      </c>
      <c r="MG494" s="31">
        <v>2</v>
      </c>
      <c r="MI494" s="31">
        <v>2</v>
      </c>
      <c r="MK494" s="31">
        <v>2</v>
      </c>
      <c r="MM494" s="31">
        <v>2</v>
      </c>
      <c r="MO494" s="31">
        <v>2</v>
      </c>
      <c r="MQ494" s="31">
        <v>2</v>
      </c>
      <c r="MS494" s="31">
        <v>2</v>
      </c>
      <c r="MU494" s="31">
        <v>1</v>
      </c>
      <c r="MV494" s="31">
        <v>14</v>
      </c>
      <c r="MW494" s="31">
        <v>2</v>
      </c>
      <c r="MY494" s="31" t="s">
        <v>356</v>
      </c>
      <c r="MZ494" s="31">
        <v>20</v>
      </c>
      <c r="NC494" s="31">
        <v>2</v>
      </c>
      <c r="NE494" s="31">
        <v>2</v>
      </c>
      <c r="NG494" s="31">
        <v>2</v>
      </c>
      <c r="NI494" s="31">
        <v>2</v>
      </c>
      <c r="NK494" s="31">
        <v>2</v>
      </c>
      <c r="NM494" s="31">
        <v>2</v>
      </c>
      <c r="NO494" s="31">
        <v>2</v>
      </c>
      <c r="NQ494" s="31">
        <v>2</v>
      </c>
      <c r="NS494" s="31">
        <v>2</v>
      </c>
      <c r="NU494" s="31">
        <v>2</v>
      </c>
      <c r="NW494" s="31">
        <v>2</v>
      </c>
      <c r="NY494" s="31">
        <v>2</v>
      </c>
      <c r="OA494" s="31">
        <v>2</v>
      </c>
      <c r="OC494" s="31">
        <v>2</v>
      </c>
      <c r="OE494" s="31">
        <v>2</v>
      </c>
      <c r="OG494" s="31">
        <v>2</v>
      </c>
      <c r="OI494" s="31">
        <v>2</v>
      </c>
      <c r="OK494" s="31">
        <v>2</v>
      </c>
      <c r="OM494" s="31">
        <v>2</v>
      </c>
      <c r="OO494" s="31">
        <v>2</v>
      </c>
      <c r="OQ494" s="31" t="s">
        <v>355</v>
      </c>
      <c r="OS494" s="31">
        <v>2</v>
      </c>
      <c r="OU494" s="31">
        <v>2</v>
      </c>
      <c r="OW494" s="31">
        <v>2</v>
      </c>
      <c r="OY494" s="31">
        <v>2</v>
      </c>
      <c r="PA494" s="31">
        <v>2</v>
      </c>
      <c r="PC494" s="31">
        <v>2</v>
      </c>
      <c r="PE494" s="31">
        <v>2</v>
      </c>
      <c r="PG494" s="31">
        <v>2</v>
      </c>
      <c r="PI494" s="31">
        <v>2</v>
      </c>
      <c r="PK494" s="31">
        <v>2</v>
      </c>
      <c r="PM494" s="31">
        <v>2</v>
      </c>
      <c r="PO494" s="31">
        <v>2</v>
      </c>
      <c r="PQ494" s="31">
        <v>2</v>
      </c>
      <c r="PS494" s="31">
        <v>2</v>
      </c>
      <c r="PU494" s="31">
        <v>2</v>
      </c>
      <c r="PW494" s="31">
        <v>2</v>
      </c>
      <c r="PY494" s="31">
        <v>2</v>
      </c>
      <c r="QA494" s="31">
        <v>2</v>
      </c>
      <c r="QC494" s="31">
        <v>2</v>
      </c>
      <c r="QE494" s="31">
        <v>2</v>
      </c>
      <c r="QG494" s="31">
        <v>2</v>
      </c>
      <c r="QI494" s="31" t="s">
        <v>355</v>
      </c>
      <c r="QK494" s="31">
        <v>1</v>
      </c>
      <c r="QL494" s="31">
        <v>2</v>
      </c>
      <c r="QM494" s="31">
        <v>2</v>
      </c>
      <c r="QN494" s="31">
        <v>2</v>
      </c>
      <c r="QO494" s="31">
        <v>2</v>
      </c>
      <c r="QP494" s="31">
        <v>2</v>
      </c>
      <c r="QQ494" s="31">
        <v>2</v>
      </c>
      <c r="QR494" s="31">
        <v>2</v>
      </c>
      <c r="QS494" s="31">
        <v>1</v>
      </c>
      <c r="QT494" s="31">
        <v>2</v>
      </c>
      <c r="QU494" s="31">
        <v>2</v>
      </c>
      <c r="QV494" s="31">
        <v>2</v>
      </c>
      <c r="QW494" s="31">
        <v>2</v>
      </c>
      <c r="QX494" s="31">
        <v>2</v>
      </c>
      <c r="QY494" s="31">
        <v>2</v>
      </c>
      <c r="QZ494" s="31">
        <v>2</v>
      </c>
      <c r="RA494" s="31">
        <v>2</v>
      </c>
      <c r="RB494" s="31">
        <v>2</v>
      </c>
      <c r="RC494" s="31">
        <v>1</v>
      </c>
      <c r="RD494" s="31">
        <v>2</v>
      </c>
      <c r="RE494" s="31">
        <v>2</v>
      </c>
      <c r="RF494" s="31">
        <v>2</v>
      </c>
      <c r="RG494" s="31">
        <v>2</v>
      </c>
      <c r="RH494" s="31">
        <v>2</v>
      </c>
      <c r="RI494" s="31">
        <v>2</v>
      </c>
      <c r="RJ494" s="31">
        <v>2</v>
      </c>
      <c r="RK494" s="31">
        <v>2</v>
      </c>
      <c r="RL494" s="31">
        <v>2</v>
      </c>
      <c r="RM494" s="31">
        <v>2</v>
      </c>
      <c r="RN494" s="31">
        <v>2</v>
      </c>
      <c r="RO494" s="31">
        <v>1</v>
      </c>
      <c r="RP494" s="31">
        <v>2</v>
      </c>
      <c r="RQ494" s="31">
        <v>2</v>
      </c>
      <c r="RR494" s="31">
        <v>2</v>
      </c>
      <c r="RS494" s="31">
        <v>2</v>
      </c>
      <c r="RT494" s="31" t="s">
        <v>3388</v>
      </c>
      <c r="RU494" s="31" t="s">
        <v>3388</v>
      </c>
      <c r="RV494" s="31" t="s">
        <v>355</v>
      </c>
      <c r="RW494" s="31" t="s">
        <v>355</v>
      </c>
      <c r="RX494" s="31">
        <v>5</v>
      </c>
      <c r="RY494" s="31">
        <v>2</v>
      </c>
      <c r="RZ494" s="31">
        <v>2</v>
      </c>
      <c r="SA494" s="31">
        <v>2</v>
      </c>
      <c r="SB494" s="31">
        <v>2</v>
      </c>
      <c r="SC494" s="31">
        <v>2</v>
      </c>
      <c r="SD494" s="31">
        <v>5</v>
      </c>
      <c r="SE494" s="31">
        <v>2</v>
      </c>
      <c r="SF494" s="31">
        <v>2</v>
      </c>
      <c r="SG494" s="31">
        <v>2</v>
      </c>
      <c r="SH494" s="31">
        <v>2</v>
      </c>
      <c r="SI494" s="31">
        <v>2</v>
      </c>
      <c r="SJ494" s="31">
        <v>2</v>
      </c>
      <c r="SK494" s="31">
        <v>2</v>
      </c>
      <c r="SL494" s="31">
        <v>2</v>
      </c>
      <c r="UA494" s="31">
        <v>2</v>
      </c>
    </row>
    <row r="495" spans="1:547" s="31" customFormat="1" ht="13.5" customHeight="1">
      <c r="A495" s="31">
        <f t="shared" si="7"/>
        <v>493</v>
      </c>
      <c r="C495" s="31">
        <v>2</v>
      </c>
      <c r="D495" s="31" t="s">
        <v>3382</v>
      </c>
      <c r="E495" s="31" t="s">
        <v>3389</v>
      </c>
      <c r="F495" s="31">
        <v>3</v>
      </c>
      <c r="H495" s="31">
        <v>42573</v>
      </c>
      <c r="I495" s="31">
        <v>20320</v>
      </c>
      <c r="J495" s="31">
        <v>1</v>
      </c>
      <c r="K495" s="31">
        <v>1</v>
      </c>
      <c r="L495" s="31">
        <v>5</v>
      </c>
      <c r="M495" s="31">
        <v>2</v>
      </c>
      <c r="N495" s="31">
        <v>1</v>
      </c>
      <c r="O495" s="31">
        <v>1</v>
      </c>
      <c r="P495" s="31">
        <v>5</v>
      </c>
      <c r="Q495" s="31">
        <v>2</v>
      </c>
      <c r="FK495" s="31">
        <v>2</v>
      </c>
      <c r="FL495" s="31">
        <v>2</v>
      </c>
      <c r="FM495" s="31">
        <v>1</v>
      </c>
      <c r="FN495" s="31">
        <v>2</v>
      </c>
      <c r="FO495" s="31">
        <v>2</v>
      </c>
      <c r="FP495" s="31">
        <v>1</v>
      </c>
      <c r="FQ495" s="31">
        <v>2</v>
      </c>
      <c r="FR495" s="31">
        <v>2</v>
      </c>
      <c r="FS495" s="31">
        <v>4</v>
      </c>
      <c r="FT495" s="31">
        <v>2</v>
      </c>
      <c r="FU495" s="31">
        <v>2</v>
      </c>
      <c r="FV495" s="31">
        <v>2</v>
      </c>
      <c r="FW495" s="31">
        <v>1</v>
      </c>
      <c r="FX495" s="31">
        <v>1</v>
      </c>
      <c r="FY495" s="31">
        <v>2</v>
      </c>
      <c r="GA495" s="31">
        <v>2</v>
      </c>
      <c r="GB495" s="31">
        <v>2</v>
      </c>
      <c r="GC495" s="31">
        <v>1</v>
      </c>
      <c r="GD495" s="31">
        <v>1972</v>
      </c>
      <c r="GE495" s="31">
        <v>1</v>
      </c>
      <c r="GF495" s="31">
        <v>1999</v>
      </c>
      <c r="GG495" s="31">
        <v>0.25</v>
      </c>
      <c r="GH495" s="31">
        <v>2</v>
      </c>
      <c r="GJ495" s="31">
        <v>1</v>
      </c>
      <c r="GK495" s="31" t="s">
        <v>2524</v>
      </c>
      <c r="GL495" s="31">
        <v>2</v>
      </c>
      <c r="GO495" s="31">
        <v>2</v>
      </c>
      <c r="GQ495" s="31">
        <v>1</v>
      </c>
      <c r="GS495" s="31">
        <v>2</v>
      </c>
      <c r="GU495" s="31">
        <v>2</v>
      </c>
      <c r="GW495" s="31">
        <v>2</v>
      </c>
      <c r="HM495" s="31">
        <v>2</v>
      </c>
      <c r="HP495" s="31">
        <v>2</v>
      </c>
      <c r="HQ495" s="31">
        <v>2</v>
      </c>
      <c r="HR495" s="31">
        <v>2</v>
      </c>
      <c r="HS495" s="31">
        <v>2</v>
      </c>
      <c r="HT495" s="31">
        <v>2</v>
      </c>
      <c r="HU495" s="31">
        <v>2</v>
      </c>
      <c r="HV495" s="31">
        <v>2</v>
      </c>
      <c r="HZ495" s="31">
        <v>2</v>
      </c>
      <c r="IA495" s="31">
        <v>2</v>
      </c>
      <c r="IB495" s="31">
        <v>2</v>
      </c>
      <c r="IC495" s="31">
        <v>2</v>
      </c>
      <c r="ID495" s="31">
        <v>2</v>
      </c>
      <c r="IE495" s="31">
        <v>2</v>
      </c>
      <c r="IF495" s="31">
        <v>2</v>
      </c>
      <c r="IJ495" s="31">
        <v>2</v>
      </c>
      <c r="IK495" s="31">
        <v>1</v>
      </c>
      <c r="IL495" s="31">
        <v>2</v>
      </c>
      <c r="IM495" s="31">
        <v>2</v>
      </c>
      <c r="IN495" s="31">
        <v>2</v>
      </c>
      <c r="IO495" s="31">
        <v>2</v>
      </c>
      <c r="IP495" s="31">
        <v>2</v>
      </c>
      <c r="IT495" s="31">
        <v>2</v>
      </c>
      <c r="IU495" s="31">
        <v>2</v>
      </c>
      <c r="IV495" s="31">
        <v>2</v>
      </c>
      <c r="IW495" s="31">
        <v>2</v>
      </c>
      <c r="IX495" s="31">
        <v>2</v>
      </c>
      <c r="IY495" s="31">
        <v>2</v>
      </c>
      <c r="IZ495" s="31">
        <v>2</v>
      </c>
      <c r="JD495" s="31">
        <v>2</v>
      </c>
      <c r="JE495" s="31">
        <v>2</v>
      </c>
      <c r="JF495" s="31">
        <v>2</v>
      </c>
      <c r="JG495" s="31">
        <v>2</v>
      </c>
      <c r="JH495" s="31">
        <v>2</v>
      </c>
      <c r="JI495" s="31">
        <v>2</v>
      </c>
      <c r="JJ495" s="31">
        <v>2</v>
      </c>
      <c r="JN495" s="31" t="s">
        <v>2144</v>
      </c>
      <c r="JO495" s="31" t="s">
        <v>2221</v>
      </c>
      <c r="JP495" s="31" t="s">
        <v>3385</v>
      </c>
      <c r="JQ495" s="31" t="s">
        <v>2144</v>
      </c>
      <c r="JR495" s="31" t="s">
        <v>2221</v>
      </c>
      <c r="JS495" s="31" t="s">
        <v>3386</v>
      </c>
      <c r="JU495" s="31" t="s">
        <v>366</v>
      </c>
      <c r="JV495" s="31" t="s">
        <v>2144</v>
      </c>
      <c r="JW495" s="31" t="s">
        <v>3390</v>
      </c>
      <c r="JX495" s="31" t="s">
        <v>3386</v>
      </c>
      <c r="JY495" s="31" t="s">
        <v>3391</v>
      </c>
      <c r="JZ495" s="31">
        <v>2</v>
      </c>
      <c r="KA495" s="31" t="s">
        <v>2471</v>
      </c>
      <c r="KB495" s="31">
        <v>84</v>
      </c>
      <c r="KC495" s="31">
        <v>1</v>
      </c>
      <c r="LA495" s="31" t="s">
        <v>2217</v>
      </c>
      <c r="LB495" s="31" t="s">
        <v>2150</v>
      </c>
      <c r="LC495" s="31">
        <v>2</v>
      </c>
      <c r="LD495" s="31">
        <v>0</v>
      </c>
      <c r="LE495" s="31" t="s">
        <v>2162</v>
      </c>
      <c r="LF495" s="31">
        <v>2</v>
      </c>
      <c r="LG495" s="31">
        <v>2</v>
      </c>
      <c r="LI495" s="31">
        <v>2</v>
      </c>
      <c r="LK495" s="31">
        <v>2</v>
      </c>
      <c r="LM495" s="31">
        <v>2</v>
      </c>
      <c r="LO495" s="31">
        <v>2</v>
      </c>
      <c r="LQ495" s="31">
        <v>2</v>
      </c>
      <c r="LS495" s="31">
        <v>2</v>
      </c>
      <c r="LU495" s="31">
        <v>2</v>
      </c>
      <c r="LW495" s="31">
        <v>2</v>
      </c>
      <c r="LY495" s="31">
        <v>1</v>
      </c>
      <c r="LZ495" s="31">
        <v>44</v>
      </c>
      <c r="MA495" s="31">
        <v>2</v>
      </c>
      <c r="MC495" s="31">
        <v>2</v>
      </c>
      <c r="ME495" s="31">
        <v>2</v>
      </c>
      <c r="MG495" s="31">
        <v>2</v>
      </c>
      <c r="MI495" s="31">
        <v>2</v>
      </c>
      <c r="MK495" s="31">
        <v>2</v>
      </c>
      <c r="MM495" s="31">
        <v>2</v>
      </c>
      <c r="MO495" s="31">
        <v>1</v>
      </c>
      <c r="MP495" s="31">
        <v>19</v>
      </c>
      <c r="MQ495" s="31">
        <v>2</v>
      </c>
      <c r="MS495" s="31">
        <v>2</v>
      </c>
      <c r="MU495" s="31">
        <v>1</v>
      </c>
      <c r="MV495" s="31">
        <v>2</v>
      </c>
      <c r="MW495" s="31">
        <v>2</v>
      </c>
      <c r="MY495" s="31" t="s">
        <v>356</v>
      </c>
      <c r="MZ495" s="31">
        <v>18</v>
      </c>
      <c r="NC495" s="31">
        <v>2</v>
      </c>
      <c r="NE495" s="31">
        <v>2</v>
      </c>
      <c r="NG495" s="31">
        <v>2</v>
      </c>
      <c r="NI495" s="31">
        <v>2</v>
      </c>
      <c r="NK495" s="31">
        <v>2</v>
      </c>
      <c r="NM495" s="31">
        <v>2</v>
      </c>
      <c r="NO495" s="31">
        <v>2</v>
      </c>
      <c r="NQ495" s="31">
        <v>2</v>
      </c>
      <c r="NS495" s="31">
        <v>2</v>
      </c>
      <c r="NU495" s="31">
        <v>2</v>
      </c>
      <c r="NW495" s="31">
        <v>2</v>
      </c>
      <c r="NY495" s="31">
        <v>2</v>
      </c>
      <c r="OA495" s="31">
        <v>2</v>
      </c>
      <c r="OC495" s="31">
        <v>2</v>
      </c>
      <c r="OE495" s="31">
        <v>2</v>
      </c>
      <c r="OG495" s="31">
        <v>2</v>
      </c>
      <c r="OI495" s="31">
        <v>2</v>
      </c>
      <c r="OK495" s="31">
        <v>2</v>
      </c>
      <c r="OM495" s="31">
        <v>2</v>
      </c>
      <c r="OO495" s="31">
        <v>2</v>
      </c>
      <c r="OQ495" s="31" t="s">
        <v>355</v>
      </c>
      <c r="OS495" s="31">
        <v>2</v>
      </c>
      <c r="OU495" s="31">
        <v>2</v>
      </c>
      <c r="OW495" s="31">
        <v>2</v>
      </c>
      <c r="OY495" s="31">
        <v>2</v>
      </c>
      <c r="PA495" s="31">
        <v>2</v>
      </c>
      <c r="PC495" s="31">
        <v>2</v>
      </c>
      <c r="PE495" s="31">
        <v>2</v>
      </c>
      <c r="PG495" s="31">
        <v>2</v>
      </c>
      <c r="PI495" s="31">
        <v>2</v>
      </c>
      <c r="PK495" s="31">
        <v>2</v>
      </c>
      <c r="PM495" s="31">
        <v>2</v>
      </c>
      <c r="PO495" s="31">
        <v>2</v>
      </c>
      <c r="PQ495" s="31">
        <v>2</v>
      </c>
      <c r="PS495" s="31">
        <v>2</v>
      </c>
      <c r="PU495" s="31">
        <v>2</v>
      </c>
      <c r="PW495" s="31">
        <v>2</v>
      </c>
      <c r="PY495" s="31">
        <v>2</v>
      </c>
      <c r="QA495" s="31">
        <v>2</v>
      </c>
      <c r="QC495" s="31">
        <v>2</v>
      </c>
      <c r="QE495" s="31">
        <v>2</v>
      </c>
      <c r="QG495" s="31">
        <v>2</v>
      </c>
      <c r="QI495" s="31" t="s">
        <v>355</v>
      </c>
      <c r="QK495" s="31">
        <v>3</v>
      </c>
      <c r="QL495" s="31">
        <v>2</v>
      </c>
      <c r="QM495" s="31">
        <v>2</v>
      </c>
      <c r="QN495" s="31">
        <v>2</v>
      </c>
      <c r="QO495" s="31">
        <v>2</v>
      </c>
      <c r="QP495" s="31">
        <v>2</v>
      </c>
      <c r="QQ495" s="31">
        <v>2</v>
      </c>
      <c r="QR495" s="31">
        <v>2</v>
      </c>
      <c r="QS495" s="31">
        <v>2</v>
      </c>
      <c r="QT495" s="31">
        <v>2</v>
      </c>
      <c r="QU495" s="31">
        <v>2</v>
      </c>
      <c r="QV495" s="31">
        <v>2</v>
      </c>
      <c r="QW495" s="31">
        <v>2</v>
      </c>
      <c r="QX495" s="31">
        <v>2</v>
      </c>
      <c r="QY495" s="31">
        <v>2</v>
      </c>
      <c r="QZ495" s="31">
        <v>2</v>
      </c>
      <c r="RA495" s="31">
        <v>2</v>
      </c>
      <c r="RB495" s="31">
        <v>2</v>
      </c>
      <c r="RC495" s="31">
        <v>2</v>
      </c>
      <c r="RD495" s="31">
        <v>2</v>
      </c>
      <c r="RE495" s="31">
        <v>2</v>
      </c>
      <c r="RF495" s="31">
        <v>2</v>
      </c>
      <c r="RG495" s="31">
        <v>2</v>
      </c>
      <c r="RH495" s="31">
        <v>2</v>
      </c>
      <c r="RI495" s="31">
        <v>2</v>
      </c>
      <c r="RJ495" s="31">
        <v>2</v>
      </c>
      <c r="RK495" s="31">
        <v>1</v>
      </c>
      <c r="RL495" s="31">
        <v>2</v>
      </c>
      <c r="RM495" s="31">
        <v>2</v>
      </c>
      <c r="RN495" s="31">
        <v>2</v>
      </c>
      <c r="RO495" s="31">
        <v>2</v>
      </c>
      <c r="RP495" s="31">
        <v>2</v>
      </c>
      <c r="RQ495" s="31">
        <v>2</v>
      </c>
      <c r="RR495" s="31">
        <v>2</v>
      </c>
      <c r="RS495" s="31">
        <v>1</v>
      </c>
      <c r="RT495" s="31" t="s">
        <v>2751</v>
      </c>
      <c r="RU495" s="31" t="s">
        <v>2751</v>
      </c>
      <c r="RV495" s="31" t="s">
        <v>355</v>
      </c>
      <c r="RW495" s="31" t="s">
        <v>355</v>
      </c>
      <c r="RX495" s="31">
        <v>5</v>
      </c>
      <c r="RY495" s="31">
        <v>2</v>
      </c>
      <c r="RZ495" s="31">
        <v>2</v>
      </c>
      <c r="SA495" s="31">
        <v>2</v>
      </c>
      <c r="SB495" s="31">
        <v>2</v>
      </c>
      <c r="SC495" s="31">
        <v>2</v>
      </c>
      <c r="SD495" s="31">
        <v>1</v>
      </c>
      <c r="SE495" s="31">
        <v>1</v>
      </c>
      <c r="SF495" s="31">
        <v>2</v>
      </c>
      <c r="SG495" s="31">
        <v>2</v>
      </c>
      <c r="SH495" s="31">
        <v>2</v>
      </c>
      <c r="SI495" s="31">
        <v>2</v>
      </c>
      <c r="SJ495" s="31">
        <v>2</v>
      </c>
      <c r="SK495" s="31">
        <v>2</v>
      </c>
      <c r="SL495" s="31">
        <v>2</v>
      </c>
      <c r="UA495" s="31">
        <v>2</v>
      </c>
    </row>
    <row r="496" spans="1:547" s="31" customFormat="1" ht="13.5" customHeight="1">
      <c r="A496" s="31">
        <f t="shared" si="7"/>
        <v>494</v>
      </c>
      <c r="C496" s="31">
        <v>3</v>
      </c>
      <c r="D496" s="31" t="s">
        <v>3382</v>
      </c>
      <c r="E496" s="31" t="s">
        <v>3392</v>
      </c>
      <c r="F496" s="31">
        <v>3</v>
      </c>
      <c r="H496" s="31">
        <v>42573</v>
      </c>
      <c r="I496" s="31">
        <v>19414</v>
      </c>
      <c r="J496" s="31">
        <v>1</v>
      </c>
      <c r="K496" s="31">
        <v>1</v>
      </c>
      <c r="L496" s="31">
        <v>5</v>
      </c>
      <c r="M496" s="31">
        <v>2</v>
      </c>
      <c r="N496" s="31">
        <v>1</v>
      </c>
      <c r="O496" s="31">
        <v>1</v>
      </c>
      <c r="P496" s="31">
        <v>3</v>
      </c>
      <c r="Q496" s="31">
        <v>2</v>
      </c>
      <c r="FK496" s="31">
        <v>2</v>
      </c>
      <c r="FL496" s="31">
        <v>2</v>
      </c>
      <c r="FM496" s="31">
        <v>1</v>
      </c>
      <c r="FN496" s="31">
        <v>2</v>
      </c>
      <c r="FO496" s="31">
        <v>2</v>
      </c>
      <c r="FP496" s="31">
        <v>2</v>
      </c>
      <c r="FQ496" s="31">
        <v>2</v>
      </c>
      <c r="FR496" s="31">
        <v>2</v>
      </c>
      <c r="FS496" s="31">
        <v>4</v>
      </c>
      <c r="FT496" s="31">
        <v>2</v>
      </c>
      <c r="FU496" s="31">
        <v>2</v>
      </c>
      <c r="FV496" s="31">
        <v>2</v>
      </c>
      <c r="FW496" s="31">
        <v>1</v>
      </c>
      <c r="FX496" s="31">
        <v>1</v>
      </c>
      <c r="FY496" s="31">
        <v>2</v>
      </c>
      <c r="GA496" s="31">
        <v>2</v>
      </c>
      <c r="GB496" s="31">
        <v>2</v>
      </c>
      <c r="GC496" s="31">
        <v>1</v>
      </c>
      <c r="GD496" s="31">
        <v>1973</v>
      </c>
      <c r="GE496" s="31">
        <v>1</v>
      </c>
      <c r="GF496" s="31">
        <v>1993</v>
      </c>
      <c r="GG496" s="31">
        <v>1</v>
      </c>
      <c r="GH496" s="31">
        <v>2</v>
      </c>
      <c r="GJ496" s="31">
        <v>1</v>
      </c>
      <c r="GK496" s="31" t="s">
        <v>2524</v>
      </c>
      <c r="GL496" s="31">
        <v>2</v>
      </c>
      <c r="GO496" s="31">
        <v>2</v>
      </c>
      <c r="GQ496" s="31">
        <v>2</v>
      </c>
      <c r="GS496" s="31">
        <v>2</v>
      </c>
      <c r="GU496" s="31">
        <v>2</v>
      </c>
      <c r="GW496" s="31">
        <v>2</v>
      </c>
      <c r="GY496" s="31">
        <v>2</v>
      </c>
      <c r="HA496" s="31">
        <v>2</v>
      </c>
      <c r="HM496" s="31">
        <v>2</v>
      </c>
      <c r="HP496" s="31">
        <v>2</v>
      </c>
      <c r="HQ496" s="31">
        <v>2</v>
      </c>
      <c r="HR496" s="31">
        <v>2</v>
      </c>
      <c r="HS496" s="31">
        <v>2</v>
      </c>
      <c r="HT496" s="31">
        <v>2</v>
      </c>
      <c r="HU496" s="31">
        <v>2</v>
      </c>
      <c r="HV496" s="31">
        <v>2</v>
      </c>
      <c r="HZ496" s="31">
        <v>2</v>
      </c>
      <c r="IA496" s="31">
        <v>2</v>
      </c>
      <c r="IB496" s="31">
        <v>2</v>
      </c>
      <c r="IC496" s="31">
        <v>2</v>
      </c>
      <c r="ID496" s="31">
        <v>2</v>
      </c>
      <c r="IE496" s="31">
        <v>2</v>
      </c>
      <c r="IF496" s="31">
        <v>2</v>
      </c>
      <c r="IJ496" s="31">
        <v>1</v>
      </c>
      <c r="IK496" s="31">
        <v>2</v>
      </c>
      <c r="IL496" s="31">
        <v>2</v>
      </c>
      <c r="IM496" s="31">
        <v>2</v>
      </c>
      <c r="IN496" s="31">
        <v>2</v>
      </c>
      <c r="IO496" s="31">
        <v>2</v>
      </c>
      <c r="IP496" s="31">
        <v>2</v>
      </c>
      <c r="IT496" s="31">
        <v>2</v>
      </c>
      <c r="IU496" s="31">
        <v>2</v>
      </c>
      <c r="IV496" s="31">
        <v>2</v>
      </c>
      <c r="IW496" s="31">
        <v>2</v>
      </c>
      <c r="IX496" s="31">
        <v>2</v>
      </c>
      <c r="IY496" s="31">
        <v>2</v>
      </c>
      <c r="IZ496" s="31">
        <v>2</v>
      </c>
      <c r="JD496" s="31">
        <v>2</v>
      </c>
      <c r="JE496" s="31">
        <v>2</v>
      </c>
      <c r="JF496" s="31">
        <v>2</v>
      </c>
      <c r="JG496" s="31">
        <v>2</v>
      </c>
      <c r="JH496" s="31">
        <v>2</v>
      </c>
      <c r="JI496" s="31">
        <v>2</v>
      </c>
      <c r="JJ496" s="31">
        <v>2</v>
      </c>
      <c r="JN496" s="31" t="s">
        <v>1733</v>
      </c>
      <c r="JO496" s="31" t="s">
        <v>2681</v>
      </c>
      <c r="JQ496" s="31" t="s">
        <v>1733</v>
      </c>
      <c r="JT496" s="31" t="s">
        <v>1964</v>
      </c>
      <c r="JU496" s="31" t="s">
        <v>3393</v>
      </c>
      <c r="JZ496" s="31">
        <v>2</v>
      </c>
      <c r="KA496" s="31" t="s">
        <v>2147</v>
      </c>
      <c r="KB496" s="31">
        <v>86</v>
      </c>
      <c r="KC496" s="31">
        <v>2</v>
      </c>
      <c r="KD496" s="31" t="s">
        <v>1694</v>
      </c>
      <c r="KE496" s="31">
        <v>60</v>
      </c>
      <c r="KF496" s="31" t="s">
        <v>361</v>
      </c>
      <c r="KG496" s="31" t="s">
        <v>3394</v>
      </c>
      <c r="KH496" s="31">
        <v>54</v>
      </c>
      <c r="LA496" s="31" t="s">
        <v>2379</v>
      </c>
      <c r="LB496" s="31" t="s">
        <v>2379</v>
      </c>
      <c r="LC496" s="31">
        <v>2</v>
      </c>
      <c r="LD496" s="31">
        <v>1</v>
      </c>
      <c r="LE496" s="31" t="s">
        <v>2125</v>
      </c>
      <c r="LF496" s="31">
        <v>2</v>
      </c>
      <c r="LG496" s="31">
        <v>2</v>
      </c>
      <c r="LH496" s="31">
        <v>1</v>
      </c>
      <c r="LI496" s="31">
        <v>2</v>
      </c>
      <c r="LK496" s="31">
        <v>2</v>
      </c>
      <c r="LM496" s="31">
        <v>1</v>
      </c>
      <c r="LN496" s="31">
        <v>2</v>
      </c>
      <c r="LO496" s="31">
        <v>2</v>
      </c>
      <c r="LQ496" s="31">
        <v>2</v>
      </c>
      <c r="LS496" s="31">
        <v>2</v>
      </c>
      <c r="LU496" s="31">
        <v>2</v>
      </c>
      <c r="LW496" s="31">
        <v>2</v>
      </c>
      <c r="LY496" s="31">
        <v>2</v>
      </c>
      <c r="MA496" s="31">
        <v>2</v>
      </c>
      <c r="MC496" s="31">
        <v>2</v>
      </c>
      <c r="ME496" s="31">
        <v>2</v>
      </c>
      <c r="MG496" s="31">
        <v>2</v>
      </c>
      <c r="MI496" s="31">
        <v>2</v>
      </c>
      <c r="MK496" s="31">
        <v>2</v>
      </c>
      <c r="MM496" s="31">
        <v>2</v>
      </c>
      <c r="MO496" s="31">
        <v>2</v>
      </c>
      <c r="MQ496" s="31">
        <v>2</v>
      </c>
      <c r="MS496" s="31">
        <v>2</v>
      </c>
      <c r="MU496" s="31">
        <v>2</v>
      </c>
      <c r="MW496" s="31">
        <v>2</v>
      </c>
      <c r="MY496" s="31" t="s">
        <v>355</v>
      </c>
      <c r="NC496" s="31">
        <v>2</v>
      </c>
      <c r="NE496" s="31">
        <v>2</v>
      </c>
      <c r="NG496" s="31">
        <v>2</v>
      </c>
      <c r="NI496" s="31">
        <v>2</v>
      </c>
      <c r="NK496" s="31">
        <v>2</v>
      </c>
      <c r="NM496" s="31">
        <v>2</v>
      </c>
      <c r="NO496" s="31">
        <v>2</v>
      </c>
      <c r="NQ496" s="31">
        <v>2</v>
      </c>
      <c r="NS496" s="31">
        <v>2</v>
      </c>
      <c r="NU496" s="31">
        <v>2</v>
      </c>
      <c r="NW496" s="31">
        <v>2</v>
      </c>
      <c r="NY496" s="31">
        <v>2</v>
      </c>
      <c r="OA496" s="31">
        <v>2</v>
      </c>
      <c r="OC496" s="31">
        <v>2</v>
      </c>
      <c r="OE496" s="31">
        <v>2</v>
      </c>
      <c r="OG496" s="31">
        <v>2</v>
      </c>
      <c r="OI496" s="31">
        <v>2</v>
      </c>
      <c r="OK496" s="31">
        <v>2</v>
      </c>
      <c r="OM496" s="31">
        <v>2</v>
      </c>
      <c r="OO496" s="31">
        <v>2</v>
      </c>
      <c r="OQ496" s="31" t="s">
        <v>356</v>
      </c>
      <c r="OR496" s="31">
        <v>10</v>
      </c>
      <c r="OS496" s="31">
        <v>2</v>
      </c>
      <c r="OU496" s="31">
        <v>2</v>
      </c>
      <c r="OW496" s="31">
        <v>2</v>
      </c>
      <c r="OY496" s="31">
        <v>2</v>
      </c>
      <c r="PA496" s="31">
        <v>2</v>
      </c>
      <c r="PC496" s="31">
        <v>2</v>
      </c>
      <c r="PE496" s="31">
        <v>2</v>
      </c>
      <c r="PG496" s="31">
        <v>2</v>
      </c>
      <c r="PI496" s="31">
        <v>2</v>
      </c>
      <c r="PK496" s="31">
        <v>2</v>
      </c>
      <c r="PM496" s="31">
        <v>2</v>
      </c>
      <c r="PO496" s="31">
        <v>2</v>
      </c>
      <c r="PQ496" s="31">
        <v>2</v>
      </c>
      <c r="PS496" s="31">
        <v>2</v>
      </c>
      <c r="PU496" s="31">
        <v>2</v>
      </c>
      <c r="PW496" s="31">
        <v>2</v>
      </c>
      <c r="PY496" s="31">
        <v>2</v>
      </c>
      <c r="QA496" s="31">
        <v>2</v>
      </c>
      <c r="QC496" s="31">
        <v>2</v>
      </c>
      <c r="QE496" s="31">
        <v>2</v>
      </c>
      <c r="QG496" s="31">
        <v>2</v>
      </c>
      <c r="QI496" s="31" t="s">
        <v>355</v>
      </c>
      <c r="QK496" s="31">
        <v>1</v>
      </c>
      <c r="QL496" s="31">
        <v>2</v>
      </c>
      <c r="QM496" s="31">
        <v>1</v>
      </c>
      <c r="QN496" s="31">
        <v>2</v>
      </c>
      <c r="QO496" s="31">
        <v>2</v>
      </c>
      <c r="QP496" s="31">
        <v>1</v>
      </c>
      <c r="QQ496" s="31">
        <v>2</v>
      </c>
      <c r="QR496" s="31">
        <v>2</v>
      </c>
      <c r="QS496" s="31">
        <v>1</v>
      </c>
      <c r="QT496" s="31">
        <v>2</v>
      </c>
      <c r="QU496" s="31">
        <v>2</v>
      </c>
      <c r="QV496" s="31">
        <v>2</v>
      </c>
      <c r="QW496" s="31">
        <v>2</v>
      </c>
      <c r="QX496" s="31">
        <v>2</v>
      </c>
      <c r="QY496" s="31">
        <v>2</v>
      </c>
      <c r="QZ496" s="31">
        <v>2</v>
      </c>
      <c r="RA496" s="31">
        <v>2</v>
      </c>
      <c r="RB496" s="31">
        <v>2</v>
      </c>
      <c r="RC496" s="31">
        <v>2</v>
      </c>
      <c r="RD496" s="31">
        <v>2</v>
      </c>
      <c r="RE496" s="31">
        <v>1</v>
      </c>
      <c r="RF496" s="31">
        <v>2</v>
      </c>
      <c r="RG496" s="31">
        <v>2</v>
      </c>
      <c r="RH496" s="31">
        <v>2</v>
      </c>
      <c r="RI496" s="31">
        <v>2</v>
      </c>
      <c r="RJ496" s="31">
        <v>2</v>
      </c>
      <c r="RK496" s="31">
        <v>2</v>
      </c>
      <c r="RL496" s="31">
        <v>2</v>
      </c>
      <c r="RM496" s="31">
        <v>2</v>
      </c>
      <c r="RN496" s="31">
        <v>2</v>
      </c>
      <c r="RO496" s="31">
        <v>2</v>
      </c>
      <c r="RP496" s="31">
        <v>2</v>
      </c>
      <c r="RQ496" s="31">
        <v>2</v>
      </c>
      <c r="RR496" s="31">
        <v>2</v>
      </c>
      <c r="RS496" s="31">
        <v>1</v>
      </c>
      <c r="RT496" s="31" t="s">
        <v>2231</v>
      </c>
      <c r="RU496" s="31" t="s">
        <v>3395</v>
      </c>
      <c r="RV496" s="31" t="s">
        <v>355</v>
      </c>
      <c r="RW496" s="31" t="s">
        <v>3396</v>
      </c>
      <c r="RX496" s="31">
        <v>5</v>
      </c>
      <c r="RY496" s="31">
        <v>2</v>
      </c>
      <c r="RZ496" s="31">
        <v>2</v>
      </c>
      <c r="SA496" s="31">
        <v>2</v>
      </c>
      <c r="SB496" s="31">
        <v>2</v>
      </c>
      <c r="SC496" s="31">
        <v>2</v>
      </c>
      <c r="SD496" s="31">
        <v>5</v>
      </c>
      <c r="SE496" s="31">
        <v>2</v>
      </c>
      <c r="SF496" s="31">
        <v>2</v>
      </c>
      <c r="SG496" s="31">
        <v>2</v>
      </c>
      <c r="SH496" s="31">
        <v>2</v>
      </c>
      <c r="SI496" s="31">
        <v>2</v>
      </c>
      <c r="SJ496" s="31">
        <v>2</v>
      </c>
      <c r="SK496" s="31">
        <v>2</v>
      </c>
      <c r="SL496" s="31">
        <v>2</v>
      </c>
      <c r="UA496" s="31">
        <v>2</v>
      </c>
    </row>
    <row r="497" spans="1:547" s="31" customFormat="1" ht="13.5" customHeight="1">
      <c r="A497" s="31">
        <f t="shared" si="7"/>
        <v>495</v>
      </c>
      <c r="C497" s="31">
        <v>4</v>
      </c>
      <c r="D497" s="31" t="s">
        <v>3382</v>
      </c>
      <c r="E497" s="31" t="s">
        <v>3397</v>
      </c>
      <c r="F497" s="31">
        <v>3</v>
      </c>
      <c r="H497" s="31">
        <v>42573</v>
      </c>
      <c r="I497" s="31">
        <v>13611</v>
      </c>
      <c r="J497" s="31">
        <v>1</v>
      </c>
      <c r="K497" s="31">
        <v>1</v>
      </c>
      <c r="L497" s="31">
        <v>5</v>
      </c>
      <c r="M497" s="31">
        <v>2</v>
      </c>
      <c r="N497" s="31">
        <v>5</v>
      </c>
      <c r="O497" s="31">
        <v>2</v>
      </c>
      <c r="P497" s="31">
        <v>1</v>
      </c>
      <c r="Q497" s="31">
        <v>1</v>
      </c>
      <c r="FK497" s="31">
        <v>1</v>
      </c>
      <c r="FL497" s="31">
        <v>2</v>
      </c>
      <c r="FM497" s="31">
        <v>1</v>
      </c>
      <c r="FN497" s="31">
        <v>2</v>
      </c>
      <c r="FO497" s="31">
        <v>2</v>
      </c>
      <c r="FP497" s="31">
        <v>2</v>
      </c>
      <c r="FQ497" s="31">
        <v>2</v>
      </c>
      <c r="FR497" s="31">
        <v>2</v>
      </c>
      <c r="FS497" s="31">
        <v>4</v>
      </c>
      <c r="FT497" s="31">
        <v>2</v>
      </c>
      <c r="FU497" s="31">
        <v>2</v>
      </c>
      <c r="FV497" s="31">
        <v>2</v>
      </c>
      <c r="FW497" s="31">
        <v>1</v>
      </c>
      <c r="FX497" s="31">
        <v>1</v>
      </c>
      <c r="FY497" s="31">
        <v>2</v>
      </c>
      <c r="GA497" s="31">
        <v>2</v>
      </c>
      <c r="GB497" s="31">
        <v>2</v>
      </c>
      <c r="GC497" s="31">
        <v>1</v>
      </c>
      <c r="GD497" s="31">
        <v>1960</v>
      </c>
      <c r="GE497" s="31">
        <v>1</v>
      </c>
      <c r="GF497" s="31">
        <v>1976</v>
      </c>
      <c r="GG497" s="31">
        <v>0.5</v>
      </c>
      <c r="GH497" s="31">
        <v>2</v>
      </c>
      <c r="GJ497" s="31">
        <v>2</v>
      </c>
      <c r="GL497" s="31">
        <v>2</v>
      </c>
      <c r="GO497" s="31">
        <v>2</v>
      </c>
      <c r="GQ497" s="31">
        <v>1</v>
      </c>
      <c r="GR497" s="31" t="s">
        <v>1453</v>
      </c>
      <c r="GS497" s="31">
        <v>2</v>
      </c>
      <c r="GU497" s="31">
        <v>2</v>
      </c>
      <c r="GW497" s="31">
        <v>2</v>
      </c>
      <c r="GY497" s="31">
        <v>2</v>
      </c>
      <c r="HA497" s="31">
        <v>2</v>
      </c>
      <c r="HM497" s="31">
        <v>2</v>
      </c>
      <c r="HP497" s="31">
        <v>2</v>
      </c>
      <c r="HQ497" s="31">
        <v>2</v>
      </c>
      <c r="HR497" s="31">
        <v>2</v>
      </c>
      <c r="HS497" s="31">
        <v>2</v>
      </c>
      <c r="HT497" s="31">
        <v>2</v>
      </c>
      <c r="HU497" s="31">
        <v>2</v>
      </c>
      <c r="HV497" s="31">
        <v>2</v>
      </c>
      <c r="HZ497" s="31">
        <v>2</v>
      </c>
      <c r="IA497" s="31">
        <v>2</v>
      </c>
      <c r="IB497" s="31">
        <v>2</v>
      </c>
      <c r="IC497" s="31">
        <v>2</v>
      </c>
      <c r="ID497" s="31">
        <v>2</v>
      </c>
      <c r="IE497" s="31">
        <v>2</v>
      </c>
      <c r="IF497" s="31">
        <v>2</v>
      </c>
      <c r="IJ497" s="31">
        <v>2</v>
      </c>
      <c r="IK497" s="31">
        <v>2</v>
      </c>
      <c r="IL497" s="31">
        <v>2</v>
      </c>
      <c r="IM497" s="31">
        <v>2</v>
      </c>
      <c r="IN497" s="31">
        <v>2</v>
      </c>
      <c r="IO497" s="31">
        <v>2</v>
      </c>
      <c r="IP497" s="31">
        <v>2</v>
      </c>
      <c r="IT497" s="31">
        <v>2</v>
      </c>
      <c r="IU497" s="31">
        <v>2</v>
      </c>
      <c r="IV497" s="31">
        <v>2</v>
      </c>
      <c r="IW497" s="31">
        <v>2</v>
      </c>
      <c r="IX497" s="31">
        <v>2</v>
      </c>
      <c r="IY497" s="31">
        <v>2</v>
      </c>
      <c r="IZ497" s="31">
        <v>2</v>
      </c>
      <c r="JD497" s="31">
        <v>2</v>
      </c>
      <c r="JE497" s="31">
        <v>2</v>
      </c>
      <c r="JF497" s="31">
        <v>2</v>
      </c>
      <c r="JG497" s="31">
        <v>2</v>
      </c>
      <c r="JH497" s="31">
        <v>2</v>
      </c>
      <c r="JI497" s="31">
        <v>2</v>
      </c>
      <c r="JJ497" s="31">
        <v>2</v>
      </c>
      <c r="JN497" s="31" t="s">
        <v>2614</v>
      </c>
      <c r="JO497" s="31" t="s">
        <v>3398</v>
      </c>
      <c r="JQ497" s="31" t="s">
        <v>368</v>
      </c>
      <c r="JR497" s="31" t="s">
        <v>371</v>
      </c>
      <c r="JT497" s="31" t="s">
        <v>3393</v>
      </c>
      <c r="JZ497" s="31">
        <v>2</v>
      </c>
      <c r="KA497" s="31" t="s">
        <v>2614</v>
      </c>
      <c r="KB497" s="31">
        <v>76</v>
      </c>
      <c r="KC497" s="31">
        <v>2</v>
      </c>
      <c r="KD497" s="31" t="s">
        <v>371</v>
      </c>
      <c r="KE497" s="31">
        <v>82</v>
      </c>
      <c r="KF497" s="31" t="s">
        <v>1716</v>
      </c>
      <c r="KG497" s="31" t="s">
        <v>3393</v>
      </c>
      <c r="KH497" s="31">
        <v>49</v>
      </c>
      <c r="LA497" s="31" t="s">
        <v>2181</v>
      </c>
      <c r="LB497" s="31" t="s">
        <v>2350</v>
      </c>
      <c r="LC497" s="31">
        <v>2</v>
      </c>
      <c r="LD497" s="31">
        <v>0</v>
      </c>
      <c r="LE497" s="31" t="s">
        <v>2230</v>
      </c>
      <c r="LF497" s="31">
        <v>2</v>
      </c>
      <c r="LG497" s="31">
        <v>2</v>
      </c>
      <c r="LH497" s="31">
        <v>1</v>
      </c>
      <c r="LI497" s="31">
        <v>2</v>
      </c>
      <c r="LK497" s="31">
        <v>2</v>
      </c>
      <c r="LM497" s="31">
        <v>2</v>
      </c>
      <c r="LO497" s="31">
        <v>2</v>
      </c>
      <c r="LQ497" s="31">
        <v>2</v>
      </c>
      <c r="LS497" s="31">
        <v>2</v>
      </c>
      <c r="LU497" s="31">
        <v>1</v>
      </c>
      <c r="LV497" s="31">
        <v>30</v>
      </c>
      <c r="LW497" s="31">
        <v>2</v>
      </c>
      <c r="LY497" s="31">
        <v>2</v>
      </c>
      <c r="MA497" s="31">
        <v>2</v>
      </c>
      <c r="MC497" s="31">
        <v>2</v>
      </c>
      <c r="ME497" s="31">
        <v>2</v>
      </c>
      <c r="MG497" s="31">
        <v>2</v>
      </c>
      <c r="MI497" s="31">
        <v>2</v>
      </c>
      <c r="MK497" s="31">
        <v>2</v>
      </c>
      <c r="MM497" s="31">
        <v>2</v>
      </c>
      <c r="MO497" s="31">
        <v>2</v>
      </c>
      <c r="MQ497" s="31">
        <v>2</v>
      </c>
      <c r="MS497" s="31">
        <v>2</v>
      </c>
      <c r="MU497" s="31">
        <v>2</v>
      </c>
      <c r="MW497" s="31">
        <v>2</v>
      </c>
      <c r="MY497" s="31" t="s">
        <v>356</v>
      </c>
      <c r="MZ497" s="31">
        <v>2</v>
      </c>
      <c r="NC497" s="31">
        <v>2</v>
      </c>
      <c r="NE497" s="31">
        <v>2</v>
      </c>
      <c r="NG497" s="31">
        <v>2</v>
      </c>
      <c r="NI497" s="31">
        <v>2</v>
      </c>
      <c r="NK497" s="31">
        <v>2</v>
      </c>
      <c r="NM497" s="31">
        <v>2</v>
      </c>
      <c r="NO497" s="31">
        <v>2</v>
      </c>
      <c r="NQ497" s="31">
        <v>2</v>
      </c>
      <c r="NS497" s="31">
        <v>2</v>
      </c>
      <c r="NU497" s="31">
        <v>2</v>
      </c>
      <c r="NW497" s="31">
        <v>2</v>
      </c>
      <c r="NY497" s="31">
        <v>2</v>
      </c>
      <c r="OA497" s="31">
        <v>2</v>
      </c>
      <c r="OC497" s="31">
        <v>2</v>
      </c>
      <c r="OE497" s="31">
        <v>2</v>
      </c>
      <c r="OG497" s="31">
        <v>2</v>
      </c>
      <c r="OI497" s="31">
        <v>2</v>
      </c>
      <c r="OK497" s="31">
        <v>2</v>
      </c>
      <c r="OM497" s="31">
        <v>2</v>
      </c>
      <c r="OO497" s="31">
        <v>2</v>
      </c>
      <c r="OQ497" s="31" t="s">
        <v>355</v>
      </c>
      <c r="OS497" s="31">
        <v>2</v>
      </c>
      <c r="OU497" s="31">
        <v>2</v>
      </c>
      <c r="OW497" s="31">
        <v>2</v>
      </c>
      <c r="OY497" s="31">
        <v>2</v>
      </c>
      <c r="PA497" s="31">
        <v>2</v>
      </c>
      <c r="PC497" s="31">
        <v>2</v>
      </c>
      <c r="PE497" s="31">
        <v>2</v>
      </c>
      <c r="PG497" s="31">
        <v>2</v>
      </c>
      <c r="PI497" s="31">
        <v>2</v>
      </c>
      <c r="PK497" s="31">
        <v>2</v>
      </c>
      <c r="PM497" s="31">
        <v>2</v>
      </c>
      <c r="PO497" s="31">
        <v>2</v>
      </c>
      <c r="PQ497" s="31">
        <v>2</v>
      </c>
      <c r="PS497" s="31">
        <v>2</v>
      </c>
      <c r="PU497" s="31">
        <v>2</v>
      </c>
      <c r="PW497" s="31">
        <v>2</v>
      </c>
      <c r="PY497" s="31">
        <v>2</v>
      </c>
      <c r="QA497" s="31">
        <v>2</v>
      </c>
      <c r="QC497" s="31">
        <v>2</v>
      </c>
      <c r="QE497" s="31">
        <v>2</v>
      </c>
      <c r="QG497" s="31">
        <v>2</v>
      </c>
      <c r="QI497" s="31" t="s">
        <v>355</v>
      </c>
      <c r="QK497" s="31">
        <v>1</v>
      </c>
      <c r="QL497" s="31">
        <v>2</v>
      </c>
      <c r="QM497" s="31">
        <v>2</v>
      </c>
      <c r="QN497" s="31">
        <v>2</v>
      </c>
      <c r="QO497" s="31">
        <v>2</v>
      </c>
      <c r="QP497" s="31">
        <v>2</v>
      </c>
      <c r="QQ497" s="31">
        <v>2</v>
      </c>
      <c r="QR497" s="31">
        <v>2</v>
      </c>
      <c r="QS497" s="31">
        <v>2</v>
      </c>
      <c r="QT497" s="31">
        <v>2</v>
      </c>
      <c r="QU497" s="31">
        <v>2</v>
      </c>
      <c r="QV497" s="31">
        <v>2</v>
      </c>
      <c r="QW497" s="31">
        <v>2</v>
      </c>
      <c r="QX497" s="31">
        <v>2</v>
      </c>
      <c r="QY497" s="31">
        <v>2</v>
      </c>
      <c r="QZ497" s="31">
        <v>2</v>
      </c>
      <c r="RA497" s="31">
        <v>2</v>
      </c>
      <c r="RB497" s="31">
        <v>2</v>
      </c>
      <c r="RC497" s="31">
        <v>2</v>
      </c>
      <c r="RD497" s="31">
        <v>2</v>
      </c>
      <c r="RE497" s="31">
        <v>2</v>
      </c>
      <c r="RF497" s="31">
        <v>2</v>
      </c>
      <c r="RG497" s="31">
        <v>2</v>
      </c>
      <c r="RH497" s="31">
        <v>2</v>
      </c>
      <c r="RI497" s="31">
        <v>2</v>
      </c>
      <c r="RJ497" s="31">
        <v>2</v>
      </c>
      <c r="RK497" s="31">
        <v>2</v>
      </c>
      <c r="RL497" s="31">
        <v>2</v>
      </c>
      <c r="RM497" s="31">
        <v>2</v>
      </c>
      <c r="RN497" s="31">
        <v>2</v>
      </c>
      <c r="RO497" s="31">
        <v>1</v>
      </c>
      <c r="RP497" s="31">
        <v>2</v>
      </c>
      <c r="RQ497" s="31">
        <v>2</v>
      </c>
      <c r="RR497" s="31">
        <v>2</v>
      </c>
      <c r="RS497" s="31">
        <v>2</v>
      </c>
      <c r="RT497" s="31" t="s">
        <v>2231</v>
      </c>
      <c r="RU497" s="31" t="s">
        <v>2410</v>
      </c>
      <c r="RV497" s="31" t="s">
        <v>355</v>
      </c>
      <c r="RX497" s="31">
        <v>5</v>
      </c>
      <c r="RY497" s="31">
        <v>2</v>
      </c>
      <c r="RZ497" s="31">
        <v>2</v>
      </c>
      <c r="SA497" s="31">
        <v>2</v>
      </c>
      <c r="SB497" s="31">
        <v>2</v>
      </c>
      <c r="SC497" s="31">
        <v>2</v>
      </c>
      <c r="SD497" s="31">
        <v>5</v>
      </c>
      <c r="SE497" s="31">
        <v>2</v>
      </c>
      <c r="SF497" s="31">
        <v>2</v>
      </c>
      <c r="SG497" s="31">
        <v>2</v>
      </c>
      <c r="SH497" s="31">
        <v>2</v>
      </c>
      <c r="SI497" s="31">
        <v>2</v>
      </c>
      <c r="SJ497" s="31">
        <v>2</v>
      </c>
      <c r="SK497" s="31">
        <v>2</v>
      </c>
      <c r="SL497" s="31">
        <v>2</v>
      </c>
      <c r="UA497" s="31">
        <v>2</v>
      </c>
    </row>
    <row r="498" spans="1:547" s="31" customFormat="1" ht="13.5" customHeight="1">
      <c r="A498" s="31">
        <f t="shared" si="7"/>
        <v>496</v>
      </c>
      <c r="C498" s="31">
        <v>5</v>
      </c>
      <c r="D498" s="31" t="s">
        <v>3382</v>
      </c>
      <c r="E498" s="31" t="s">
        <v>3399</v>
      </c>
      <c r="F498" s="31">
        <v>3</v>
      </c>
      <c r="H498" s="31">
        <v>42576</v>
      </c>
      <c r="I498" s="31">
        <v>18219</v>
      </c>
      <c r="J498" s="31">
        <v>2</v>
      </c>
      <c r="K498" s="31">
        <v>1</v>
      </c>
      <c r="L498" s="31">
        <v>5</v>
      </c>
      <c r="M498" s="31">
        <v>2</v>
      </c>
      <c r="N498" s="31">
        <v>1</v>
      </c>
      <c r="O498" s="31">
        <v>1</v>
      </c>
      <c r="P498" s="31">
        <v>1</v>
      </c>
      <c r="Q498" s="31">
        <v>1</v>
      </c>
      <c r="FK498" s="31">
        <v>2</v>
      </c>
      <c r="FL498" s="31">
        <v>2</v>
      </c>
      <c r="FM498" s="31">
        <v>2</v>
      </c>
      <c r="FN498" s="31">
        <v>2</v>
      </c>
      <c r="FO498" s="31">
        <v>2</v>
      </c>
      <c r="FP498" s="31">
        <v>2</v>
      </c>
      <c r="FQ498" s="31">
        <v>2</v>
      </c>
      <c r="FR498" s="31">
        <v>2</v>
      </c>
      <c r="FS498" s="31">
        <v>4</v>
      </c>
      <c r="FT498" s="31">
        <v>2</v>
      </c>
      <c r="FU498" s="31">
        <v>2</v>
      </c>
      <c r="FV498" s="31">
        <v>2</v>
      </c>
      <c r="FW498" s="31">
        <v>1</v>
      </c>
      <c r="FX498" s="31">
        <v>1</v>
      </c>
      <c r="FY498" s="31">
        <v>2</v>
      </c>
      <c r="GA498" s="31">
        <v>2</v>
      </c>
      <c r="GB498" s="31">
        <v>2</v>
      </c>
      <c r="GC498" s="31">
        <v>2</v>
      </c>
      <c r="GE498" s="31">
        <v>2</v>
      </c>
      <c r="GH498" s="31">
        <v>2</v>
      </c>
      <c r="GJ498" s="31">
        <v>2</v>
      </c>
      <c r="GL498" s="31">
        <v>2</v>
      </c>
      <c r="GO498" s="31">
        <v>2</v>
      </c>
      <c r="GQ498" s="31">
        <v>2</v>
      </c>
      <c r="GS498" s="31">
        <v>2</v>
      </c>
      <c r="GU498" s="31">
        <v>2</v>
      </c>
      <c r="GW498" s="31">
        <v>2</v>
      </c>
      <c r="GY498" s="31">
        <v>2</v>
      </c>
      <c r="HA498" s="31">
        <v>2</v>
      </c>
      <c r="HM498" s="31">
        <v>2</v>
      </c>
      <c r="HP498" s="31">
        <v>2</v>
      </c>
      <c r="HQ498" s="31">
        <v>2</v>
      </c>
      <c r="HR498" s="31">
        <v>2</v>
      </c>
      <c r="HS498" s="31">
        <v>2</v>
      </c>
      <c r="HT498" s="31">
        <v>2</v>
      </c>
      <c r="HU498" s="31">
        <v>2</v>
      </c>
      <c r="HV498" s="31">
        <v>2</v>
      </c>
      <c r="HZ498" s="31">
        <v>2</v>
      </c>
      <c r="IA498" s="31">
        <v>2</v>
      </c>
      <c r="IB498" s="31">
        <v>2</v>
      </c>
      <c r="IC498" s="31">
        <v>2</v>
      </c>
      <c r="ID498" s="31">
        <v>2</v>
      </c>
      <c r="IE498" s="31">
        <v>2</v>
      </c>
      <c r="IF498" s="31">
        <v>2</v>
      </c>
      <c r="IJ498" s="31">
        <v>2</v>
      </c>
      <c r="IK498" s="31">
        <v>2</v>
      </c>
      <c r="IL498" s="31">
        <v>2</v>
      </c>
      <c r="IM498" s="31">
        <v>2</v>
      </c>
      <c r="IN498" s="31">
        <v>2</v>
      </c>
      <c r="IO498" s="31">
        <v>2</v>
      </c>
      <c r="IP498" s="31">
        <v>2</v>
      </c>
      <c r="IT498" s="31">
        <v>1</v>
      </c>
      <c r="IU498" s="31">
        <v>2</v>
      </c>
      <c r="IV498" s="31">
        <v>2</v>
      </c>
      <c r="IW498" s="31">
        <v>2</v>
      </c>
      <c r="IX498" s="31">
        <v>2</v>
      </c>
      <c r="IY498" s="31">
        <v>2</v>
      </c>
      <c r="IZ498" s="31">
        <v>2</v>
      </c>
      <c r="JA498" s="31" t="s">
        <v>1452</v>
      </c>
      <c r="JB498" s="31" t="s">
        <v>2014</v>
      </c>
      <c r="JD498" s="31">
        <v>2</v>
      </c>
      <c r="JE498" s="31">
        <v>2</v>
      </c>
      <c r="JF498" s="31">
        <v>2</v>
      </c>
      <c r="JG498" s="31">
        <v>2</v>
      </c>
      <c r="JH498" s="31">
        <v>2</v>
      </c>
      <c r="JI498" s="31">
        <v>2</v>
      </c>
      <c r="JJ498" s="31">
        <v>2</v>
      </c>
      <c r="JN498" s="31" t="s">
        <v>2640</v>
      </c>
      <c r="JO498" s="31" t="s">
        <v>3400</v>
      </c>
      <c r="JQ498" s="31" t="s">
        <v>2144</v>
      </c>
      <c r="JR498" s="31" t="s">
        <v>371</v>
      </c>
      <c r="JS498" s="31" t="s">
        <v>2023</v>
      </c>
      <c r="JT498" s="31" t="s">
        <v>3401</v>
      </c>
      <c r="JU498" s="31" t="s">
        <v>3402</v>
      </c>
      <c r="JZ498" s="31">
        <v>2</v>
      </c>
      <c r="KB498" s="31">
        <v>64</v>
      </c>
      <c r="KC498" s="31">
        <v>2</v>
      </c>
      <c r="KD498" s="31" t="s">
        <v>3403</v>
      </c>
      <c r="KE498" s="31">
        <v>61</v>
      </c>
      <c r="LA498" s="31" t="s">
        <v>2161</v>
      </c>
      <c r="LB498" s="31" t="s">
        <v>2162</v>
      </c>
      <c r="LC498" s="31">
        <v>2</v>
      </c>
      <c r="LD498" s="31">
        <v>0</v>
      </c>
      <c r="LE498" s="31" t="s">
        <v>2335</v>
      </c>
      <c r="LF498" s="31">
        <v>2</v>
      </c>
      <c r="LG498" s="31">
        <v>2</v>
      </c>
      <c r="LH498" s="31">
        <v>1</v>
      </c>
      <c r="LI498" s="31">
        <v>2</v>
      </c>
      <c r="LK498" s="31">
        <v>2</v>
      </c>
      <c r="LM498" s="31">
        <v>2</v>
      </c>
      <c r="LO498" s="31">
        <v>1</v>
      </c>
      <c r="LP498" s="31">
        <v>50</v>
      </c>
      <c r="LQ498" s="31">
        <v>2</v>
      </c>
      <c r="LS498" s="31">
        <v>2</v>
      </c>
      <c r="LU498" s="31">
        <v>2</v>
      </c>
      <c r="LW498" s="31">
        <v>2</v>
      </c>
      <c r="LY498" s="31">
        <v>2</v>
      </c>
      <c r="MA498" s="31">
        <v>2</v>
      </c>
      <c r="MC498" s="31">
        <v>2</v>
      </c>
      <c r="ME498" s="31">
        <v>2</v>
      </c>
      <c r="MG498" s="31">
        <v>2</v>
      </c>
      <c r="MI498" s="31">
        <v>2</v>
      </c>
      <c r="MK498" s="31">
        <v>2</v>
      </c>
      <c r="MM498" s="31">
        <v>2</v>
      </c>
      <c r="MO498" s="31">
        <v>2</v>
      </c>
      <c r="MQ498" s="31">
        <v>2</v>
      </c>
      <c r="MS498" s="31">
        <v>2</v>
      </c>
      <c r="MU498" s="31">
        <v>2</v>
      </c>
      <c r="MW498" s="31">
        <v>2</v>
      </c>
      <c r="MY498" s="31" t="s">
        <v>356</v>
      </c>
      <c r="MZ498" s="31">
        <v>10</v>
      </c>
      <c r="NC498" s="31">
        <v>2</v>
      </c>
      <c r="NE498" s="31">
        <v>2</v>
      </c>
      <c r="NG498" s="31">
        <v>2</v>
      </c>
      <c r="NI498" s="31">
        <v>2</v>
      </c>
      <c r="NK498" s="31">
        <v>2</v>
      </c>
      <c r="NM498" s="31">
        <v>2</v>
      </c>
      <c r="NO498" s="31">
        <v>2</v>
      </c>
      <c r="NQ498" s="31">
        <v>2</v>
      </c>
      <c r="NS498" s="31">
        <v>2</v>
      </c>
      <c r="NU498" s="31">
        <v>2</v>
      </c>
      <c r="NW498" s="31">
        <v>2</v>
      </c>
      <c r="NY498" s="31">
        <v>2</v>
      </c>
      <c r="OA498" s="31">
        <v>2</v>
      </c>
      <c r="OC498" s="31">
        <v>2</v>
      </c>
      <c r="OE498" s="31">
        <v>2</v>
      </c>
      <c r="OG498" s="31">
        <v>1</v>
      </c>
      <c r="OH498" s="31">
        <v>20</v>
      </c>
      <c r="OI498" s="31">
        <v>2</v>
      </c>
      <c r="OK498" s="31">
        <v>2</v>
      </c>
      <c r="OM498" s="31">
        <v>2</v>
      </c>
      <c r="OO498" s="31">
        <v>2</v>
      </c>
      <c r="OQ498" s="31" t="s">
        <v>356</v>
      </c>
      <c r="OR498" s="31">
        <v>20</v>
      </c>
      <c r="OS498" s="31">
        <v>2</v>
      </c>
      <c r="OU498" s="31">
        <v>2</v>
      </c>
      <c r="OW498" s="31">
        <v>2</v>
      </c>
      <c r="OY498" s="31">
        <v>2</v>
      </c>
      <c r="PA498" s="31">
        <v>2</v>
      </c>
      <c r="PC498" s="31">
        <v>2</v>
      </c>
      <c r="PE498" s="31">
        <v>2</v>
      </c>
      <c r="PG498" s="31">
        <v>2</v>
      </c>
      <c r="PI498" s="31">
        <v>2</v>
      </c>
      <c r="PK498" s="31">
        <v>2</v>
      </c>
      <c r="PM498" s="31">
        <v>2</v>
      </c>
      <c r="PO498" s="31">
        <v>2</v>
      </c>
      <c r="PQ498" s="31">
        <v>2</v>
      </c>
      <c r="PS498" s="31">
        <v>2</v>
      </c>
      <c r="PU498" s="31">
        <v>2</v>
      </c>
      <c r="PW498" s="31">
        <v>2</v>
      </c>
      <c r="PY498" s="31">
        <v>2</v>
      </c>
      <c r="QA498" s="31">
        <v>2</v>
      </c>
      <c r="QC498" s="31">
        <v>2</v>
      </c>
      <c r="QE498" s="31">
        <v>2</v>
      </c>
      <c r="QG498" s="31">
        <v>2</v>
      </c>
      <c r="QI498" s="31" t="s">
        <v>355</v>
      </c>
      <c r="QK498" s="31">
        <v>1</v>
      </c>
      <c r="QL498" s="31">
        <v>2</v>
      </c>
      <c r="QM498" s="31">
        <v>2</v>
      </c>
      <c r="QN498" s="31">
        <v>2</v>
      </c>
      <c r="QO498" s="31">
        <v>2</v>
      </c>
      <c r="QP498" s="31">
        <v>2</v>
      </c>
      <c r="QQ498" s="31">
        <v>2</v>
      </c>
      <c r="QR498" s="31">
        <v>2</v>
      </c>
      <c r="QS498" s="31">
        <v>2</v>
      </c>
      <c r="QT498" s="31">
        <v>2</v>
      </c>
      <c r="QU498" s="31">
        <v>2</v>
      </c>
      <c r="QV498" s="31">
        <v>2</v>
      </c>
      <c r="QW498" s="31">
        <v>2</v>
      </c>
      <c r="QX498" s="31">
        <v>2</v>
      </c>
      <c r="QY498" s="31">
        <v>2</v>
      </c>
      <c r="QZ498" s="31">
        <v>2</v>
      </c>
      <c r="RA498" s="31">
        <v>2</v>
      </c>
      <c r="RB498" s="31">
        <v>2</v>
      </c>
      <c r="RC498" s="31">
        <v>2</v>
      </c>
      <c r="RD498" s="31">
        <v>2</v>
      </c>
      <c r="RE498" s="31">
        <v>2</v>
      </c>
      <c r="RF498" s="31">
        <v>2</v>
      </c>
      <c r="RG498" s="31">
        <v>2</v>
      </c>
      <c r="RH498" s="31">
        <v>2</v>
      </c>
      <c r="RI498" s="31">
        <v>1</v>
      </c>
      <c r="RJ498" s="31">
        <v>2</v>
      </c>
      <c r="RK498" s="31">
        <v>2</v>
      </c>
      <c r="RL498" s="31">
        <v>2</v>
      </c>
      <c r="RM498" s="31">
        <v>2</v>
      </c>
      <c r="RN498" s="31">
        <v>2</v>
      </c>
      <c r="RO498" s="31">
        <v>2</v>
      </c>
      <c r="RP498" s="31">
        <v>2</v>
      </c>
      <c r="RQ498" s="31">
        <v>2</v>
      </c>
      <c r="RR498" s="31">
        <v>2</v>
      </c>
      <c r="RS498" s="31">
        <v>2</v>
      </c>
      <c r="RT498" s="31" t="s">
        <v>2231</v>
      </c>
      <c r="RU498" s="31" t="s">
        <v>3232</v>
      </c>
      <c r="RV498" s="31" t="s">
        <v>355</v>
      </c>
      <c r="RW498" s="31" t="s">
        <v>3404</v>
      </c>
      <c r="RX498" s="31">
        <v>5</v>
      </c>
      <c r="RY498" s="31">
        <v>2</v>
      </c>
      <c r="RZ498" s="31">
        <v>2</v>
      </c>
      <c r="SA498" s="31">
        <v>2</v>
      </c>
      <c r="SB498" s="31">
        <v>2</v>
      </c>
      <c r="SC498" s="31">
        <v>2</v>
      </c>
      <c r="SD498" s="31">
        <v>5</v>
      </c>
      <c r="SE498" s="31">
        <v>2</v>
      </c>
      <c r="SF498" s="31">
        <v>2</v>
      </c>
      <c r="SG498" s="31">
        <v>2</v>
      </c>
      <c r="SH498" s="31">
        <v>2</v>
      </c>
      <c r="SI498" s="31">
        <v>2</v>
      </c>
      <c r="SJ498" s="31">
        <v>2</v>
      </c>
      <c r="SK498" s="31">
        <v>2</v>
      </c>
      <c r="SL498" s="31">
        <v>2</v>
      </c>
      <c r="UA498" s="31">
        <v>2</v>
      </c>
    </row>
    <row r="499" spans="1:547" s="31" customFormat="1" ht="13.5" customHeight="1">
      <c r="A499" s="31">
        <f t="shared" si="7"/>
        <v>497</v>
      </c>
      <c r="C499" s="31">
        <v>6</v>
      </c>
      <c r="D499" s="31" t="s">
        <v>3382</v>
      </c>
      <c r="E499" s="31" t="s">
        <v>3405</v>
      </c>
      <c r="F499" s="31">
        <v>3</v>
      </c>
      <c r="H499" s="31">
        <v>42576</v>
      </c>
      <c r="I499" s="31">
        <v>23403</v>
      </c>
      <c r="J499" s="31">
        <v>2</v>
      </c>
      <c r="K499" s="31">
        <v>1</v>
      </c>
      <c r="L499" s="31">
        <v>5</v>
      </c>
      <c r="M499" s="31">
        <v>2</v>
      </c>
      <c r="N499" s="31">
        <v>5</v>
      </c>
      <c r="O499" s="31">
        <v>1</v>
      </c>
      <c r="P499" s="31">
        <v>5</v>
      </c>
      <c r="Q499" s="31">
        <v>2</v>
      </c>
      <c r="FK499" s="31">
        <v>2</v>
      </c>
      <c r="FL499" s="31">
        <v>2</v>
      </c>
      <c r="FM499" s="31">
        <v>2</v>
      </c>
      <c r="FN499" s="31">
        <v>2</v>
      </c>
      <c r="FO499" s="31">
        <v>2</v>
      </c>
      <c r="FP499" s="31">
        <v>2</v>
      </c>
      <c r="FQ499" s="31">
        <v>2</v>
      </c>
      <c r="FR499" s="31">
        <v>2</v>
      </c>
      <c r="FS499" s="31">
        <v>4</v>
      </c>
      <c r="FT499" s="31">
        <v>2</v>
      </c>
      <c r="FU499" s="31">
        <v>2</v>
      </c>
      <c r="FV499" s="31">
        <v>2</v>
      </c>
      <c r="FW499" s="31">
        <v>1</v>
      </c>
      <c r="FX499" s="31">
        <v>1</v>
      </c>
      <c r="FY499" s="31">
        <v>2</v>
      </c>
      <c r="GA499" s="31">
        <v>2</v>
      </c>
      <c r="GB499" s="31">
        <v>2</v>
      </c>
      <c r="GC499" s="31">
        <v>2</v>
      </c>
      <c r="GE499" s="31">
        <v>2</v>
      </c>
      <c r="GH499" s="31">
        <v>2</v>
      </c>
      <c r="GJ499" s="31">
        <v>2</v>
      </c>
      <c r="GL499" s="31">
        <v>2</v>
      </c>
      <c r="GO499" s="31">
        <v>2</v>
      </c>
      <c r="GQ499" s="31">
        <v>2</v>
      </c>
      <c r="GS499" s="31">
        <v>2</v>
      </c>
      <c r="GU499" s="31">
        <v>2</v>
      </c>
      <c r="GW499" s="31">
        <v>2</v>
      </c>
      <c r="GY499" s="31">
        <v>2</v>
      </c>
      <c r="HA499" s="31">
        <v>2</v>
      </c>
      <c r="HM499" s="31">
        <v>2</v>
      </c>
      <c r="HP499" s="31">
        <v>2</v>
      </c>
      <c r="HQ499" s="31">
        <v>2</v>
      </c>
      <c r="HR499" s="31">
        <v>2</v>
      </c>
      <c r="HS499" s="31">
        <v>2</v>
      </c>
      <c r="HT499" s="31">
        <v>2</v>
      </c>
      <c r="HU499" s="31">
        <v>2</v>
      </c>
      <c r="HV499" s="31">
        <v>2</v>
      </c>
      <c r="HZ499" s="31">
        <v>2</v>
      </c>
      <c r="IA499" s="31">
        <v>2</v>
      </c>
      <c r="IB499" s="31">
        <v>2</v>
      </c>
      <c r="IC499" s="31">
        <v>2</v>
      </c>
      <c r="ID499" s="31">
        <v>2</v>
      </c>
      <c r="IE499" s="31">
        <v>2</v>
      </c>
      <c r="IF499" s="31">
        <v>2</v>
      </c>
      <c r="IJ499" s="31">
        <v>2</v>
      </c>
      <c r="IK499" s="31">
        <v>2</v>
      </c>
      <c r="IL499" s="31">
        <v>2</v>
      </c>
      <c r="IM499" s="31">
        <v>2</v>
      </c>
      <c r="IN499" s="31">
        <v>2</v>
      </c>
      <c r="IO499" s="31">
        <v>2</v>
      </c>
      <c r="IP499" s="31">
        <v>2</v>
      </c>
      <c r="IT499" s="31">
        <v>2</v>
      </c>
      <c r="IU499" s="31">
        <v>2</v>
      </c>
      <c r="IV499" s="31">
        <v>2</v>
      </c>
      <c r="IW499" s="31">
        <v>2</v>
      </c>
      <c r="IX499" s="31">
        <v>2</v>
      </c>
      <c r="IY499" s="31">
        <v>2</v>
      </c>
      <c r="IZ499" s="31">
        <v>2</v>
      </c>
      <c r="JD499" s="31">
        <v>2</v>
      </c>
      <c r="JE499" s="31">
        <v>2</v>
      </c>
      <c r="JF499" s="31">
        <v>2</v>
      </c>
      <c r="JG499" s="31">
        <v>2</v>
      </c>
      <c r="JH499" s="31">
        <v>2</v>
      </c>
      <c r="JI499" s="31">
        <v>2</v>
      </c>
      <c r="JJ499" s="31">
        <v>2</v>
      </c>
      <c r="JN499" s="31" t="s">
        <v>2681</v>
      </c>
      <c r="JZ499" s="31">
        <v>2</v>
      </c>
      <c r="KA499" s="31" t="s">
        <v>2681</v>
      </c>
      <c r="KB499" s="31">
        <v>73</v>
      </c>
      <c r="KC499" s="31">
        <v>1</v>
      </c>
      <c r="KF499" s="31" t="s">
        <v>3406</v>
      </c>
      <c r="KG499" s="31" t="s">
        <v>2504</v>
      </c>
      <c r="KH499" s="31">
        <v>38</v>
      </c>
      <c r="LA499" s="31" t="s">
        <v>2242</v>
      </c>
      <c r="LB499" s="31" t="s">
        <v>2161</v>
      </c>
      <c r="LC499" s="31">
        <v>2</v>
      </c>
      <c r="LD499" s="31">
        <v>0</v>
      </c>
      <c r="LE499" s="31" t="s">
        <v>2181</v>
      </c>
      <c r="LF499" s="31">
        <v>2</v>
      </c>
      <c r="LG499" s="31">
        <v>2</v>
      </c>
      <c r="LH499" s="31">
        <v>1</v>
      </c>
      <c r="LI499" s="31">
        <v>2</v>
      </c>
      <c r="LK499" s="31">
        <v>2</v>
      </c>
      <c r="LM499" s="31">
        <v>2</v>
      </c>
      <c r="LO499" s="31">
        <v>1</v>
      </c>
      <c r="LP499" s="31">
        <v>42</v>
      </c>
      <c r="LQ499" s="31">
        <v>2</v>
      </c>
      <c r="LS499" s="31">
        <v>2</v>
      </c>
      <c r="LU499" s="31">
        <v>2</v>
      </c>
      <c r="LW499" s="31">
        <v>2</v>
      </c>
      <c r="LY499" s="31">
        <v>2</v>
      </c>
      <c r="MA499" s="31">
        <v>1</v>
      </c>
      <c r="MB499" s="31">
        <v>15</v>
      </c>
      <c r="MC499" s="31">
        <v>2</v>
      </c>
      <c r="ME499" s="31">
        <v>2</v>
      </c>
      <c r="MG499" s="31">
        <v>2</v>
      </c>
      <c r="MI499" s="31">
        <v>2</v>
      </c>
      <c r="MK499" s="31">
        <v>2</v>
      </c>
      <c r="MM499" s="31">
        <v>2</v>
      </c>
      <c r="MO499" s="31">
        <v>2</v>
      </c>
      <c r="MQ499" s="31">
        <v>2</v>
      </c>
      <c r="MS499" s="31">
        <v>2</v>
      </c>
      <c r="MU499" s="31">
        <v>2</v>
      </c>
      <c r="MW499" s="31">
        <v>2</v>
      </c>
      <c r="MY499" s="31" t="s">
        <v>355</v>
      </c>
      <c r="NC499" s="31">
        <v>2</v>
      </c>
      <c r="NE499" s="31">
        <v>2</v>
      </c>
      <c r="NG499" s="31">
        <v>2</v>
      </c>
      <c r="NI499" s="31">
        <v>2</v>
      </c>
      <c r="NK499" s="31">
        <v>2</v>
      </c>
      <c r="NM499" s="31">
        <v>2</v>
      </c>
      <c r="NO499" s="31">
        <v>2</v>
      </c>
      <c r="NQ499" s="31">
        <v>2</v>
      </c>
      <c r="NS499" s="31">
        <v>2</v>
      </c>
      <c r="NU499" s="31">
        <v>2</v>
      </c>
      <c r="NW499" s="31">
        <v>2</v>
      </c>
      <c r="NY499" s="31">
        <v>2</v>
      </c>
      <c r="OA499" s="31">
        <v>2</v>
      </c>
      <c r="OC499" s="31">
        <v>2</v>
      </c>
      <c r="OE499" s="31">
        <v>2</v>
      </c>
      <c r="OG499" s="31">
        <v>2</v>
      </c>
      <c r="OI499" s="31">
        <v>2</v>
      </c>
      <c r="OK499" s="31">
        <v>2</v>
      </c>
      <c r="OM499" s="31">
        <v>2</v>
      </c>
      <c r="OO499" s="31">
        <v>2</v>
      </c>
      <c r="OQ499" s="31" t="s">
        <v>355</v>
      </c>
      <c r="OS499" s="31">
        <v>2</v>
      </c>
      <c r="OU499" s="31">
        <v>2</v>
      </c>
      <c r="OW499" s="31">
        <v>2</v>
      </c>
      <c r="OY499" s="31">
        <v>2</v>
      </c>
      <c r="PA499" s="31">
        <v>2</v>
      </c>
      <c r="PC499" s="31">
        <v>2</v>
      </c>
      <c r="PE499" s="31">
        <v>2</v>
      </c>
      <c r="PG499" s="31">
        <v>2</v>
      </c>
      <c r="PI499" s="31">
        <v>2</v>
      </c>
      <c r="PK499" s="31">
        <v>2</v>
      </c>
      <c r="PM499" s="31">
        <v>2</v>
      </c>
      <c r="PO499" s="31">
        <v>2</v>
      </c>
      <c r="PQ499" s="31">
        <v>2</v>
      </c>
      <c r="PS499" s="31">
        <v>2</v>
      </c>
      <c r="PU499" s="31">
        <v>2</v>
      </c>
      <c r="PW499" s="31">
        <v>2</v>
      </c>
      <c r="PY499" s="31">
        <v>2</v>
      </c>
      <c r="QA499" s="31">
        <v>2</v>
      </c>
      <c r="QC499" s="31">
        <v>2</v>
      </c>
      <c r="QE499" s="31">
        <v>2</v>
      </c>
      <c r="QG499" s="31">
        <v>2</v>
      </c>
      <c r="QI499" s="31" t="s">
        <v>355</v>
      </c>
      <c r="QK499" s="31">
        <v>1</v>
      </c>
      <c r="QL499" s="31">
        <v>2</v>
      </c>
      <c r="QM499" s="31">
        <v>2</v>
      </c>
      <c r="QN499" s="31">
        <v>2</v>
      </c>
      <c r="QO499" s="31">
        <v>2</v>
      </c>
      <c r="QP499" s="31">
        <v>2</v>
      </c>
      <c r="QQ499" s="31">
        <v>2</v>
      </c>
      <c r="QR499" s="31">
        <v>2</v>
      </c>
      <c r="QS499" s="31">
        <v>2</v>
      </c>
      <c r="QT499" s="31">
        <v>2</v>
      </c>
      <c r="QU499" s="31">
        <v>2</v>
      </c>
      <c r="QV499" s="31">
        <v>2</v>
      </c>
      <c r="QW499" s="31">
        <v>2</v>
      </c>
      <c r="QX499" s="31">
        <v>2</v>
      </c>
      <c r="QY499" s="31">
        <v>2</v>
      </c>
      <c r="QZ499" s="31">
        <v>2</v>
      </c>
      <c r="RA499" s="31">
        <v>2</v>
      </c>
      <c r="RB499" s="31">
        <v>2</v>
      </c>
      <c r="RC499" s="31">
        <v>2</v>
      </c>
      <c r="RD499" s="31">
        <v>2</v>
      </c>
      <c r="RE499" s="31">
        <v>2</v>
      </c>
      <c r="RF499" s="31">
        <v>2</v>
      </c>
      <c r="RG499" s="31">
        <v>2</v>
      </c>
      <c r="RH499" s="31">
        <v>2</v>
      </c>
      <c r="RI499" s="31">
        <v>2</v>
      </c>
      <c r="RJ499" s="31">
        <v>2</v>
      </c>
      <c r="RK499" s="31">
        <v>2</v>
      </c>
      <c r="RL499" s="31">
        <v>2</v>
      </c>
      <c r="RM499" s="31">
        <v>2</v>
      </c>
      <c r="RN499" s="31">
        <v>1</v>
      </c>
      <c r="RO499" s="31">
        <v>1</v>
      </c>
      <c r="RP499" s="31">
        <v>2</v>
      </c>
      <c r="RQ499" s="31">
        <v>2</v>
      </c>
      <c r="RR499" s="31">
        <v>1</v>
      </c>
      <c r="RS499" s="31">
        <v>2</v>
      </c>
      <c r="RT499" s="31" t="s">
        <v>3407</v>
      </c>
      <c r="RU499" s="31" t="s">
        <v>2248</v>
      </c>
      <c r="RV499" s="31" t="s">
        <v>355</v>
      </c>
      <c r="RW499" s="31" t="s">
        <v>3408</v>
      </c>
      <c r="RX499" s="31">
        <v>5</v>
      </c>
      <c r="RY499" s="31">
        <v>2</v>
      </c>
      <c r="RZ499" s="31">
        <v>2</v>
      </c>
      <c r="SA499" s="31">
        <v>2</v>
      </c>
      <c r="SB499" s="31">
        <v>2</v>
      </c>
      <c r="SC499" s="31">
        <v>2</v>
      </c>
      <c r="SD499" s="31">
        <v>5</v>
      </c>
      <c r="SE499" s="31">
        <v>2</v>
      </c>
      <c r="SF499" s="31">
        <v>2</v>
      </c>
      <c r="SG499" s="31">
        <v>2</v>
      </c>
      <c r="SH499" s="31">
        <v>2</v>
      </c>
      <c r="SI499" s="31">
        <v>2</v>
      </c>
      <c r="SJ499" s="31">
        <v>2</v>
      </c>
      <c r="SK499" s="31">
        <v>2</v>
      </c>
      <c r="SL499" s="31">
        <v>2</v>
      </c>
      <c r="UA499" s="31">
        <v>2</v>
      </c>
    </row>
    <row r="500" spans="1:547" s="31" customFormat="1" ht="13.5" customHeight="1">
      <c r="A500" s="31">
        <f t="shared" si="7"/>
        <v>498</v>
      </c>
      <c r="C500" s="31">
        <v>7</v>
      </c>
      <c r="D500" s="31" t="s">
        <v>3382</v>
      </c>
      <c r="E500" s="31" t="s">
        <v>3409</v>
      </c>
      <c r="F500" s="31">
        <v>3</v>
      </c>
      <c r="H500" s="31">
        <v>42579</v>
      </c>
      <c r="I500" s="31">
        <v>30440</v>
      </c>
      <c r="J500" s="31">
        <v>1</v>
      </c>
      <c r="K500" s="31">
        <v>1</v>
      </c>
      <c r="L500" s="31">
        <v>4</v>
      </c>
      <c r="M500" s="31">
        <v>2</v>
      </c>
      <c r="N500" s="31">
        <v>3</v>
      </c>
      <c r="O500" s="31">
        <v>1</v>
      </c>
      <c r="P500" s="31">
        <v>3</v>
      </c>
      <c r="Q500" s="31">
        <v>1</v>
      </c>
      <c r="FK500" s="31">
        <v>2</v>
      </c>
      <c r="FL500" s="31">
        <v>2</v>
      </c>
      <c r="FM500" s="31">
        <v>2</v>
      </c>
      <c r="FN500" s="31">
        <v>2</v>
      </c>
      <c r="FO500" s="31">
        <v>2</v>
      </c>
      <c r="FP500" s="31">
        <v>2</v>
      </c>
      <c r="FQ500" s="31">
        <v>2</v>
      </c>
      <c r="FR500" s="31">
        <v>2</v>
      </c>
      <c r="FS500" s="31">
        <v>4</v>
      </c>
      <c r="FT500" s="31">
        <v>2</v>
      </c>
      <c r="FU500" s="31">
        <v>2</v>
      </c>
      <c r="FV500" s="31">
        <v>2</v>
      </c>
      <c r="FW500" s="31">
        <v>1</v>
      </c>
      <c r="FX500" s="31">
        <v>1</v>
      </c>
      <c r="FY500" s="31">
        <v>2</v>
      </c>
      <c r="GA500" s="31">
        <v>2</v>
      </c>
      <c r="GB500" s="31">
        <v>2</v>
      </c>
      <c r="GC500" s="31">
        <v>2</v>
      </c>
      <c r="GE500" s="31">
        <v>2</v>
      </c>
      <c r="GH500" s="31">
        <v>2</v>
      </c>
      <c r="GJ500" s="31">
        <v>2</v>
      </c>
      <c r="GL500" s="31">
        <v>2</v>
      </c>
      <c r="GO500" s="31">
        <v>2</v>
      </c>
      <c r="GQ500" s="31">
        <v>2</v>
      </c>
      <c r="GS500" s="31">
        <v>2</v>
      </c>
      <c r="GU500" s="31">
        <v>2</v>
      </c>
      <c r="GW500" s="31">
        <v>2</v>
      </c>
      <c r="GY500" s="31">
        <v>2</v>
      </c>
      <c r="HA500" s="31">
        <v>2</v>
      </c>
      <c r="HM500" s="31">
        <v>2</v>
      </c>
      <c r="HP500" s="31">
        <v>2</v>
      </c>
      <c r="HQ500" s="31">
        <v>2</v>
      </c>
      <c r="HR500" s="31">
        <v>2</v>
      </c>
      <c r="HS500" s="31">
        <v>2</v>
      </c>
      <c r="HT500" s="31">
        <v>2</v>
      </c>
      <c r="HU500" s="31">
        <v>2</v>
      </c>
      <c r="HV500" s="31">
        <v>2</v>
      </c>
      <c r="HZ500" s="31">
        <v>2</v>
      </c>
      <c r="IA500" s="31">
        <v>2</v>
      </c>
      <c r="IB500" s="31">
        <v>2</v>
      </c>
      <c r="IC500" s="31">
        <v>2</v>
      </c>
      <c r="ID500" s="31">
        <v>2</v>
      </c>
      <c r="IE500" s="31">
        <v>2</v>
      </c>
      <c r="IF500" s="31">
        <v>2</v>
      </c>
      <c r="IJ500" s="31">
        <v>2</v>
      </c>
      <c r="IK500" s="31">
        <v>2</v>
      </c>
      <c r="IL500" s="31">
        <v>2</v>
      </c>
      <c r="IM500" s="31">
        <v>2</v>
      </c>
      <c r="IN500" s="31">
        <v>2</v>
      </c>
      <c r="IO500" s="31">
        <v>2</v>
      </c>
      <c r="IP500" s="31">
        <v>2</v>
      </c>
      <c r="IT500" s="31">
        <v>2</v>
      </c>
      <c r="IU500" s="31">
        <v>2</v>
      </c>
      <c r="IV500" s="31">
        <v>2</v>
      </c>
      <c r="IW500" s="31">
        <v>2</v>
      </c>
      <c r="IX500" s="31">
        <v>2</v>
      </c>
      <c r="IY500" s="31">
        <v>2</v>
      </c>
      <c r="IZ500" s="31">
        <v>2</v>
      </c>
      <c r="JD500" s="31">
        <v>2</v>
      </c>
      <c r="JE500" s="31">
        <v>2</v>
      </c>
      <c r="JF500" s="31">
        <v>2</v>
      </c>
      <c r="JG500" s="31">
        <v>2</v>
      </c>
      <c r="JH500" s="31">
        <v>2</v>
      </c>
      <c r="JI500" s="31">
        <v>2</v>
      </c>
      <c r="JJ500" s="31">
        <v>2</v>
      </c>
      <c r="JN500" s="31" t="s">
        <v>2547</v>
      </c>
      <c r="JQ500" s="31" t="s">
        <v>3410</v>
      </c>
      <c r="JZ500" s="31">
        <v>2</v>
      </c>
      <c r="KA500" s="31" t="s">
        <v>3411</v>
      </c>
      <c r="KB500" s="31">
        <v>68</v>
      </c>
      <c r="KC500" s="31">
        <v>1</v>
      </c>
      <c r="LA500" s="31" t="s">
        <v>2125</v>
      </c>
      <c r="LB500" s="31" t="s">
        <v>2160</v>
      </c>
      <c r="LC500" s="31">
        <v>2</v>
      </c>
      <c r="LD500" s="31">
        <v>0</v>
      </c>
      <c r="LE500" s="31" t="s">
        <v>2289</v>
      </c>
      <c r="LF500" s="31">
        <v>2</v>
      </c>
      <c r="LG500" s="31">
        <v>2</v>
      </c>
      <c r="LH500" s="31">
        <v>1</v>
      </c>
      <c r="LI500" s="31">
        <v>2</v>
      </c>
      <c r="LK500" s="31">
        <v>2</v>
      </c>
      <c r="LM500" s="31">
        <v>2</v>
      </c>
      <c r="LO500" s="31">
        <v>2</v>
      </c>
      <c r="LQ500" s="31">
        <v>2</v>
      </c>
      <c r="LS500" s="31">
        <v>2</v>
      </c>
      <c r="LU500" s="31">
        <v>2</v>
      </c>
      <c r="LW500" s="31">
        <v>2</v>
      </c>
      <c r="LY500" s="31">
        <v>2</v>
      </c>
      <c r="MA500" s="31">
        <v>2</v>
      </c>
      <c r="MC500" s="31">
        <v>2</v>
      </c>
      <c r="ME500" s="31">
        <v>2</v>
      </c>
      <c r="MG500" s="31">
        <v>2</v>
      </c>
      <c r="MI500" s="31">
        <v>2</v>
      </c>
      <c r="MK500" s="31">
        <v>2</v>
      </c>
      <c r="MM500" s="31">
        <v>2</v>
      </c>
      <c r="MO500" s="31">
        <v>2</v>
      </c>
      <c r="MQ500" s="31">
        <v>2</v>
      </c>
      <c r="MS500" s="31">
        <v>2</v>
      </c>
      <c r="MU500" s="31">
        <v>2</v>
      </c>
      <c r="MW500" s="31">
        <v>2</v>
      </c>
      <c r="MY500" s="31" t="s">
        <v>355</v>
      </c>
      <c r="NC500" s="31">
        <v>2</v>
      </c>
      <c r="NE500" s="31">
        <v>2</v>
      </c>
      <c r="NG500" s="31">
        <v>2</v>
      </c>
      <c r="NI500" s="31">
        <v>2</v>
      </c>
      <c r="NK500" s="31">
        <v>2</v>
      </c>
      <c r="NM500" s="31">
        <v>2</v>
      </c>
      <c r="NO500" s="31">
        <v>2</v>
      </c>
      <c r="NQ500" s="31">
        <v>2</v>
      </c>
      <c r="NS500" s="31">
        <v>2</v>
      </c>
      <c r="NU500" s="31">
        <v>2</v>
      </c>
      <c r="NW500" s="31">
        <v>2</v>
      </c>
      <c r="NY500" s="31">
        <v>2</v>
      </c>
      <c r="OA500" s="31">
        <v>2</v>
      </c>
      <c r="OC500" s="31">
        <v>2</v>
      </c>
      <c r="OE500" s="31">
        <v>2</v>
      </c>
      <c r="OG500" s="31">
        <v>2</v>
      </c>
      <c r="OI500" s="31">
        <v>2</v>
      </c>
      <c r="OK500" s="31">
        <v>2</v>
      </c>
      <c r="OM500" s="31">
        <v>2</v>
      </c>
      <c r="OO500" s="31">
        <v>2</v>
      </c>
      <c r="OQ500" s="31" t="s">
        <v>355</v>
      </c>
      <c r="OS500" s="31">
        <v>2</v>
      </c>
      <c r="OU500" s="31">
        <v>2</v>
      </c>
      <c r="OW500" s="31">
        <v>2</v>
      </c>
      <c r="OY500" s="31">
        <v>2</v>
      </c>
      <c r="PA500" s="31">
        <v>2</v>
      </c>
      <c r="PC500" s="31">
        <v>2</v>
      </c>
      <c r="PE500" s="31">
        <v>2</v>
      </c>
      <c r="PG500" s="31">
        <v>2</v>
      </c>
      <c r="PI500" s="31">
        <v>2</v>
      </c>
      <c r="PK500" s="31">
        <v>2</v>
      </c>
      <c r="PM500" s="31">
        <v>2</v>
      </c>
      <c r="PO500" s="31">
        <v>2</v>
      </c>
      <c r="PQ500" s="31">
        <v>2</v>
      </c>
      <c r="PS500" s="31">
        <v>2</v>
      </c>
      <c r="PU500" s="31">
        <v>2</v>
      </c>
      <c r="PW500" s="31">
        <v>2</v>
      </c>
      <c r="PY500" s="31">
        <v>2</v>
      </c>
      <c r="QA500" s="31">
        <v>2</v>
      </c>
      <c r="QC500" s="31">
        <v>2</v>
      </c>
      <c r="QE500" s="31">
        <v>2</v>
      </c>
      <c r="QG500" s="31">
        <v>2</v>
      </c>
      <c r="QI500" s="31" t="s">
        <v>355</v>
      </c>
      <c r="QK500" s="31">
        <v>1</v>
      </c>
      <c r="QL500" s="31">
        <v>2</v>
      </c>
      <c r="QM500" s="31">
        <v>2</v>
      </c>
      <c r="QN500" s="31">
        <v>2</v>
      </c>
      <c r="QO500" s="31">
        <v>2</v>
      </c>
      <c r="QP500" s="31">
        <v>2</v>
      </c>
      <c r="QQ500" s="31">
        <v>2</v>
      </c>
      <c r="QR500" s="31">
        <v>2</v>
      </c>
      <c r="QS500" s="31">
        <v>2</v>
      </c>
      <c r="QT500" s="31">
        <v>2</v>
      </c>
      <c r="QU500" s="31">
        <v>2</v>
      </c>
      <c r="QV500" s="31">
        <v>2</v>
      </c>
      <c r="QW500" s="31">
        <v>2</v>
      </c>
      <c r="QX500" s="31">
        <v>2</v>
      </c>
      <c r="QY500" s="31">
        <v>2</v>
      </c>
      <c r="QZ500" s="31">
        <v>2</v>
      </c>
      <c r="RA500" s="31">
        <v>2</v>
      </c>
      <c r="RB500" s="31">
        <v>2</v>
      </c>
      <c r="RC500" s="31">
        <v>2</v>
      </c>
      <c r="RD500" s="31">
        <v>2</v>
      </c>
      <c r="RE500" s="31">
        <v>2</v>
      </c>
      <c r="RF500" s="31">
        <v>2</v>
      </c>
      <c r="RG500" s="31">
        <v>2</v>
      </c>
      <c r="RH500" s="31">
        <v>2</v>
      </c>
      <c r="RI500" s="31">
        <v>2</v>
      </c>
      <c r="RJ500" s="31">
        <v>2</v>
      </c>
      <c r="RK500" s="31">
        <v>2</v>
      </c>
      <c r="RL500" s="31">
        <v>2</v>
      </c>
      <c r="RM500" s="31">
        <v>2</v>
      </c>
      <c r="RN500" s="31">
        <v>2</v>
      </c>
      <c r="RO500" s="31">
        <v>2</v>
      </c>
      <c r="RP500" s="31">
        <v>2</v>
      </c>
      <c r="RQ500" s="31">
        <v>2</v>
      </c>
      <c r="RR500" s="31">
        <v>2</v>
      </c>
      <c r="RS500" s="31">
        <v>2</v>
      </c>
      <c r="RT500" s="31" t="s">
        <v>2751</v>
      </c>
      <c r="RU500" s="31" t="s">
        <v>1605</v>
      </c>
      <c r="RV500" s="31" t="s">
        <v>355</v>
      </c>
      <c r="RX500" s="31">
        <v>5</v>
      </c>
      <c r="RY500" s="31">
        <v>2</v>
      </c>
      <c r="RZ500" s="31">
        <v>2</v>
      </c>
      <c r="SA500" s="31">
        <v>2</v>
      </c>
      <c r="SB500" s="31">
        <v>2</v>
      </c>
      <c r="SC500" s="31">
        <v>2</v>
      </c>
      <c r="SD500" s="31">
        <v>5</v>
      </c>
      <c r="SE500" s="31">
        <v>2</v>
      </c>
      <c r="SF500" s="31">
        <v>2</v>
      </c>
      <c r="SG500" s="31">
        <v>2</v>
      </c>
      <c r="SH500" s="31">
        <v>2</v>
      </c>
      <c r="SI500" s="31">
        <v>2</v>
      </c>
      <c r="SJ500" s="31">
        <v>2</v>
      </c>
      <c r="SK500" s="31">
        <v>2</v>
      </c>
      <c r="SL500" s="31">
        <v>2</v>
      </c>
      <c r="UA500" s="31">
        <v>2</v>
      </c>
    </row>
    <row r="501" spans="1:547" s="31" customFormat="1" ht="13.5" customHeight="1">
      <c r="A501" s="31">
        <f t="shared" si="7"/>
        <v>499</v>
      </c>
      <c r="C501" s="31">
        <v>8</v>
      </c>
      <c r="D501" s="31" t="s">
        <v>3382</v>
      </c>
      <c r="E501" s="31" t="s">
        <v>3412</v>
      </c>
      <c r="F501" s="31">
        <v>3</v>
      </c>
      <c r="H501" s="31">
        <v>42585</v>
      </c>
      <c r="I501" s="31">
        <v>20636</v>
      </c>
      <c r="J501" s="31">
        <v>2</v>
      </c>
      <c r="K501" s="31">
        <v>1</v>
      </c>
      <c r="L501" s="31">
        <v>4</v>
      </c>
      <c r="M501" s="31">
        <v>2</v>
      </c>
      <c r="N501" s="31">
        <v>1</v>
      </c>
      <c r="O501" s="31">
        <v>1</v>
      </c>
      <c r="P501" s="31">
        <v>1</v>
      </c>
      <c r="Q501" s="31">
        <v>1</v>
      </c>
      <c r="FK501" s="31">
        <v>2</v>
      </c>
      <c r="FL501" s="31">
        <v>2</v>
      </c>
      <c r="FM501" s="31">
        <v>2</v>
      </c>
      <c r="FN501" s="31">
        <v>2</v>
      </c>
      <c r="FO501" s="31">
        <v>2</v>
      </c>
      <c r="FP501" s="31">
        <v>2</v>
      </c>
      <c r="FQ501" s="31">
        <v>2</v>
      </c>
      <c r="FR501" s="31">
        <v>2</v>
      </c>
      <c r="FS501" s="31">
        <v>4</v>
      </c>
      <c r="FT501" s="31">
        <v>2</v>
      </c>
      <c r="FU501" s="31">
        <v>2</v>
      </c>
      <c r="FV501" s="31">
        <v>2</v>
      </c>
      <c r="FW501" s="31">
        <v>1</v>
      </c>
      <c r="FX501" s="31">
        <v>1</v>
      </c>
      <c r="FY501" s="31">
        <v>2</v>
      </c>
      <c r="GA501" s="31">
        <v>2</v>
      </c>
      <c r="GB501" s="31">
        <v>2</v>
      </c>
      <c r="GC501" s="31">
        <v>1</v>
      </c>
      <c r="GD501" s="31">
        <v>1990</v>
      </c>
      <c r="GE501" s="31">
        <v>2</v>
      </c>
      <c r="GG501" s="31">
        <v>1</v>
      </c>
      <c r="GH501" s="31">
        <v>1</v>
      </c>
      <c r="GI501" s="31" t="s">
        <v>3413</v>
      </c>
      <c r="GJ501" s="31">
        <v>2</v>
      </c>
      <c r="GL501" s="31">
        <v>2</v>
      </c>
      <c r="GO501" s="31">
        <v>2</v>
      </c>
      <c r="GQ501" s="31">
        <v>2</v>
      </c>
      <c r="GS501" s="31">
        <v>2</v>
      </c>
      <c r="GU501" s="31">
        <v>2</v>
      </c>
      <c r="GW501" s="31">
        <v>2</v>
      </c>
      <c r="GY501" s="31">
        <v>2</v>
      </c>
      <c r="HA501" s="31">
        <v>2</v>
      </c>
      <c r="HM501" s="31">
        <v>2</v>
      </c>
      <c r="HP501" s="31">
        <v>2</v>
      </c>
      <c r="HQ501" s="31">
        <v>2</v>
      </c>
      <c r="HR501" s="31">
        <v>2</v>
      </c>
      <c r="HS501" s="31">
        <v>2</v>
      </c>
      <c r="HT501" s="31">
        <v>2</v>
      </c>
      <c r="HU501" s="31">
        <v>2</v>
      </c>
      <c r="HV501" s="31">
        <v>2</v>
      </c>
      <c r="HZ501" s="31">
        <v>2</v>
      </c>
      <c r="IA501" s="31">
        <v>2</v>
      </c>
      <c r="IB501" s="31">
        <v>2</v>
      </c>
      <c r="IC501" s="31">
        <v>2</v>
      </c>
      <c r="ID501" s="31">
        <v>2</v>
      </c>
      <c r="IE501" s="31">
        <v>2</v>
      </c>
      <c r="IF501" s="31">
        <v>2</v>
      </c>
      <c r="IJ501" s="31">
        <v>2</v>
      </c>
      <c r="IK501" s="31">
        <v>2</v>
      </c>
      <c r="IL501" s="31">
        <v>2</v>
      </c>
      <c r="IM501" s="31">
        <v>2</v>
      </c>
      <c r="IN501" s="31">
        <v>2</v>
      </c>
      <c r="IO501" s="31">
        <v>2</v>
      </c>
      <c r="IP501" s="31">
        <v>2</v>
      </c>
      <c r="IT501" s="31">
        <v>2</v>
      </c>
      <c r="IU501" s="31">
        <v>2</v>
      </c>
      <c r="IV501" s="31">
        <v>2</v>
      </c>
      <c r="IW501" s="31">
        <v>2</v>
      </c>
      <c r="IX501" s="31">
        <v>2</v>
      </c>
      <c r="IY501" s="31">
        <v>2</v>
      </c>
      <c r="IZ501" s="31">
        <v>2</v>
      </c>
      <c r="JD501" s="31">
        <v>2</v>
      </c>
      <c r="JE501" s="31">
        <v>2</v>
      </c>
      <c r="JF501" s="31">
        <v>2</v>
      </c>
      <c r="JG501" s="31">
        <v>2</v>
      </c>
      <c r="JH501" s="31">
        <v>2</v>
      </c>
      <c r="JI501" s="31">
        <v>2</v>
      </c>
      <c r="JJ501" s="31">
        <v>2</v>
      </c>
      <c r="JN501" s="31" t="s">
        <v>2144</v>
      </c>
      <c r="JQ501" s="31" t="s">
        <v>3414</v>
      </c>
      <c r="JT501" s="31" t="s">
        <v>2274</v>
      </c>
      <c r="JZ501" s="31">
        <v>1</v>
      </c>
      <c r="KC501" s="31">
        <v>2</v>
      </c>
      <c r="KD501" s="31" t="s">
        <v>3414</v>
      </c>
      <c r="KE501" s="31">
        <v>90</v>
      </c>
      <c r="LA501" s="31" t="s">
        <v>2242</v>
      </c>
      <c r="LB501" s="31" t="s">
        <v>3415</v>
      </c>
      <c r="LC501" s="31">
        <v>2</v>
      </c>
      <c r="LD501" s="31">
        <v>0</v>
      </c>
      <c r="LE501" s="31" t="s">
        <v>2151</v>
      </c>
      <c r="LF501" s="31">
        <v>2</v>
      </c>
      <c r="LG501" s="31">
        <v>2</v>
      </c>
      <c r="LH501" s="31">
        <v>1</v>
      </c>
      <c r="LI501" s="31">
        <v>2</v>
      </c>
      <c r="LK501" s="31">
        <v>2</v>
      </c>
      <c r="LM501" s="31">
        <v>2</v>
      </c>
      <c r="LO501" s="31">
        <v>2</v>
      </c>
      <c r="LQ501" s="31">
        <v>2</v>
      </c>
      <c r="LS501" s="31">
        <v>2</v>
      </c>
      <c r="LU501" s="31">
        <v>2</v>
      </c>
      <c r="LW501" s="31">
        <v>2</v>
      </c>
      <c r="LY501" s="31">
        <v>2</v>
      </c>
      <c r="MA501" s="31">
        <v>1</v>
      </c>
      <c r="MB501" s="31">
        <v>46</v>
      </c>
      <c r="MC501" s="31">
        <v>2</v>
      </c>
      <c r="ME501" s="31">
        <v>2</v>
      </c>
      <c r="MG501" s="31">
        <v>2</v>
      </c>
      <c r="MI501" s="31">
        <v>2</v>
      </c>
      <c r="MK501" s="31">
        <v>2</v>
      </c>
      <c r="MM501" s="31">
        <v>2</v>
      </c>
      <c r="MO501" s="31">
        <v>2</v>
      </c>
      <c r="MQ501" s="31">
        <v>2</v>
      </c>
      <c r="MS501" s="31">
        <v>2</v>
      </c>
      <c r="MU501" s="31">
        <v>2</v>
      </c>
      <c r="MW501" s="31">
        <v>2</v>
      </c>
      <c r="MY501" s="31" t="s">
        <v>355</v>
      </c>
      <c r="NC501" s="31">
        <v>2</v>
      </c>
      <c r="NE501" s="31">
        <v>2</v>
      </c>
      <c r="NG501" s="31">
        <v>2</v>
      </c>
      <c r="NI501" s="31">
        <v>2</v>
      </c>
      <c r="NK501" s="31">
        <v>2</v>
      </c>
      <c r="NM501" s="31">
        <v>2</v>
      </c>
      <c r="NO501" s="31">
        <v>2</v>
      </c>
      <c r="NQ501" s="31">
        <v>2</v>
      </c>
      <c r="NS501" s="31">
        <v>2</v>
      </c>
      <c r="NU501" s="31">
        <v>2</v>
      </c>
      <c r="NW501" s="31">
        <v>2</v>
      </c>
      <c r="NY501" s="31">
        <v>2</v>
      </c>
      <c r="OA501" s="31">
        <v>2</v>
      </c>
      <c r="OC501" s="31">
        <v>2</v>
      </c>
      <c r="OE501" s="31">
        <v>2</v>
      </c>
      <c r="OG501" s="31">
        <v>2</v>
      </c>
      <c r="OI501" s="31">
        <v>2</v>
      </c>
      <c r="OK501" s="31">
        <v>2</v>
      </c>
      <c r="OM501" s="31">
        <v>2</v>
      </c>
      <c r="OO501" s="31">
        <v>2</v>
      </c>
      <c r="OQ501" s="31" t="s">
        <v>355</v>
      </c>
      <c r="OS501" s="31">
        <v>2</v>
      </c>
      <c r="OU501" s="31">
        <v>2</v>
      </c>
      <c r="OW501" s="31">
        <v>2</v>
      </c>
      <c r="OY501" s="31">
        <v>2</v>
      </c>
      <c r="PA501" s="31">
        <v>2</v>
      </c>
      <c r="PC501" s="31">
        <v>2</v>
      </c>
      <c r="PE501" s="31">
        <v>2</v>
      </c>
      <c r="PG501" s="31">
        <v>2</v>
      </c>
      <c r="PI501" s="31">
        <v>2</v>
      </c>
      <c r="PK501" s="31">
        <v>2</v>
      </c>
      <c r="PM501" s="31">
        <v>2</v>
      </c>
      <c r="PO501" s="31">
        <v>2</v>
      </c>
      <c r="PQ501" s="31">
        <v>2</v>
      </c>
      <c r="PS501" s="31">
        <v>2</v>
      </c>
      <c r="PU501" s="31">
        <v>2</v>
      </c>
      <c r="PW501" s="31">
        <v>2</v>
      </c>
      <c r="PY501" s="31">
        <v>2</v>
      </c>
      <c r="QA501" s="31">
        <v>2</v>
      </c>
      <c r="QC501" s="31">
        <v>2</v>
      </c>
      <c r="QE501" s="31">
        <v>2</v>
      </c>
      <c r="QG501" s="31">
        <v>2</v>
      </c>
      <c r="QI501" s="31" t="s">
        <v>355</v>
      </c>
      <c r="QK501" s="31">
        <v>1</v>
      </c>
      <c r="QL501" s="31">
        <v>2</v>
      </c>
      <c r="QM501" s="31">
        <v>2</v>
      </c>
      <c r="QN501" s="31">
        <v>2</v>
      </c>
      <c r="QO501" s="31">
        <v>2</v>
      </c>
      <c r="QP501" s="31">
        <v>2</v>
      </c>
      <c r="QQ501" s="31">
        <v>2</v>
      </c>
      <c r="QR501" s="31">
        <v>2</v>
      </c>
      <c r="QS501" s="31">
        <v>2</v>
      </c>
      <c r="QT501" s="31">
        <v>2</v>
      </c>
      <c r="QU501" s="31">
        <v>2</v>
      </c>
      <c r="QV501" s="31">
        <v>2</v>
      </c>
      <c r="QW501" s="31">
        <v>2</v>
      </c>
      <c r="QX501" s="31">
        <v>2</v>
      </c>
      <c r="QY501" s="31">
        <v>2</v>
      </c>
      <c r="QZ501" s="31">
        <v>2</v>
      </c>
      <c r="RA501" s="31">
        <v>2</v>
      </c>
      <c r="RB501" s="31">
        <v>2</v>
      </c>
      <c r="RC501" s="31">
        <v>1</v>
      </c>
      <c r="RD501" s="31">
        <v>2</v>
      </c>
      <c r="RE501" s="31">
        <v>2</v>
      </c>
      <c r="RF501" s="31">
        <v>2</v>
      </c>
      <c r="RG501" s="31">
        <v>2</v>
      </c>
      <c r="RH501" s="31">
        <v>2</v>
      </c>
      <c r="RI501" s="31">
        <v>1</v>
      </c>
      <c r="RJ501" s="31">
        <v>2</v>
      </c>
      <c r="RK501" s="31">
        <v>2</v>
      </c>
      <c r="RL501" s="31">
        <v>2</v>
      </c>
      <c r="RM501" s="31">
        <v>2</v>
      </c>
      <c r="RN501" s="31">
        <v>2</v>
      </c>
      <c r="RO501" s="31">
        <v>2</v>
      </c>
      <c r="RP501" s="31">
        <v>2</v>
      </c>
      <c r="RQ501" s="31">
        <v>2</v>
      </c>
      <c r="RR501" s="31">
        <v>2</v>
      </c>
      <c r="RS501" s="31">
        <v>1</v>
      </c>
      <c r="RT501" s="31" t="s">
        <v>1668</v>
      </c>
      <c r="RU501" s="31" t="s">
        <v>3416</v>
      </c>
      <c r="RV501" s="31" t="s">
        <v>355</v>
      </c>
      <c r="RW501" s="31" t="s">
        <v>3417</v>
      </c>
      <c r="RX501" s="31">
        <v>5</v>
      </c>
      <c r="RY501" s="31">
        <v>2</v>
      </c>
      <c r="RZ501" s="31">
        <v>2</v>
      </c>
      <c r="SA501" s="31">
        <v>2</v>
      </c>
      <c r="SB501" s="31">
        <v>2</v>
      </c>
      <c r="SC501" s="31">
        <v>2</v>
      </c>
      <c r="SD501" s="31">
        <v>5</v>
      </c>
      <c r="SE501" s="31">
        <v>2</v>
      </c>
      <c r="SF501" s="31">
        <v>2</v>
      </c>
      <c r="SG501" s="31">
        <v>2</v>
      </c>
      <c r="SH501" s="31">
        <v>2</v>
      </c>
      <c r="SI501" s="31">
        <v>2</v>
      </c>
      <c r="SJ501" s="31">
        <v>2</v>
      </c>
      <c r="SK501" s="31">
        <v>2</v>
      </c>
      <c r="SL501" s="31">
        <v>2</v>
      </c>
      <c r="UA501" s="31">
        <v>2</v>
      </c>
    </row>
    <row r="502" spans="1:547" s="31" customFormat="1" ht="13.5" customHeight="1">
      <c r="A502" s="31">
        <f t="shared" si="7"/>
        <v>500</v>
      </c>
      <c r="C502" s="31">
        <v>9</v>
      </c>
      <c r="D502" s="31" t="s">
        <v>3382</v>
      </c>
      <c r="E502" s="31" t="s">
        <v>3418</v>
      </c>
      <c r="F502" s="31">
        <v>3</v>
      </c>
      <c r="H502" s="31">
        <v>42585</v>
      </c>
      <c r="I502" s="31">
        <v>20760</v>
      </c>
      <c r="J502" s="31">
        <v>2</v>
      </c>
      <c r="K502" s="31">
        <v>1</v>
      </c>
      <c r="L502" s="31">
        <v>5</v>
      </c>
      <c r="M502" s="31">
        <v>2</v>
      </c>
      <c r="N502" s="31">
        <v>1</v>
      </c>
      <c r="O502" s="31">
        <v>1</v>
      </c>
      <c r="P502" s="31">
        <v>5</v>
      </c>
      <c r="Q502" s="31">
        <v>2</v>
      </c>
      <c r="FK502" s="31">
        <v>1</v>
      </c>
      <c r="FL502" s="31">
        <v>2</v>
      </c>
      <c r="FM502" s="31">
        <v>2</v>
      </c>
      <c r="FN502" s="31">
        <v>2</v>
      </c>
      <c r="FO502" s="31">
        <v>2</v>
      </c>
      <c r="FP502" s="31">
        <v>2</v>
      </c>
      <c r="FQ502" s="31">
        <v>2</v>
      </c>
      <c r="FR502" s="31">
        <v>2</v>
      </c>
      <c r="FS502" s="31">
        <v>4</v>
      </c>
      <c r="FT502" s="31">
        <v>2</v>
      </c>
      <c r="FU502" s="31">
        <v>2</v>
      </c>
      <c r="FV502" s="31">
        <v>2</v>
      </c>
      <c r="FW502" s="31">
        <v>1</v>
      </c>
      <c r="FX502" s="31">
        <v>1</v>
      </c>
      <c r="FY502" s="31">
        <v>2</v>
      </c>
      <c r="GA502" s="31">
        <v>2</v>
      </c>
      <c r="GB502" s="31">
        <v>2</v>
      </c>
      <c r="GC502" s="31">
        <v>1</v>
      </c>
      <c r="GD502" s="31">
        <v>1976</v>
      </c>
      <c r="GE502" s="31">
        <v>2</v>
      </c>
      <c r="GG502" s="31">
        <v>1</v>
      </c>
      <c r="GH502" s="31">
        <v>1</v>
      </c>
      <c r="GI502" s="31" t="s">
        <v>3419</v>
      </c>
      <c r="GJ502" s="31">
        <v>1</v>
      </c>
      <c r="GK502" s="31" t="s">
        <v>2695</v>
      </c>
      <c r="GL502" s="31">
        <v>2</v>
      </c>
      <c r="GO502" s="31">
        <v>2</v>
      </c>
      <c r="GQ502" s="31">
        <v>2</v>
      </c>
      <c r="GS502" s="31">
        <v>2</v>
      </c>
      <c r="GU502" s="31">
        <v>2</v>
      </c>
      <c r="GW502" s="31">
        <v>2</v>
      </c>
      <c r="GY502" s="31">
        <v>2</v>
      </c>
      <c r="HA502" s="31">
        <v>2</v>
      </c>
      <c r="HM502" s="31">
        <v>2</v>
      </c>
      <c r="HP502" s="31">
        <v>2</v>
      </c>
      <c r="HQ502" s="31">
        <v>2</v>
      </c>
      <c r="HR502" s="31">
        <v>2</v>
      </c>
      <c r="HS502" s="31">
        <v>2</v>
      </c>
      <c r="HT502" s="31">
        <v>2</v>
      </c>
      <c r="HU502" s="31">
        <v>2</v>
      </c>
      <c r="HV502" s="31">
        <v>2</v>
      </c>
      <c r="HZ502" s="31">
        <v>2</v>
      </c>
      <c r="IA502" s="31">
        <v>2</v>
      </c>
      <c r="IB502" s="31">
        <v>2</v>
      </c>
      <c r="IC502" s="31">
        <v>2</v>
      </c>
      <c r="ID502" s="31">
        <v>2</v>
      </c>
      <c r="IE502" s="31">
        <v>2</v>
      </c>
      <c r="IF502" s="31">
        <v>2</v>
      </c>
      <c r="IJ502" s="31">
        <v>2</v>
      </c>
      <c r="IK502" s="31">
        <v>2</v>
      </c>
      <c r="IL502" s="31">
        <v>2</v>
      </c>
      <c r="IM502" s="31">
        <v>2</v>
      </c>
      <c r="IN502" s="31">
        <v>2</v>
      </c>
      <c r="IO502" s="31">
        <v>2</v>
      </c>
      <c r="IP502" s="31">
        <v>2</v>
      </c>
      <c r="IT502" s="31">
        <v>2</v>
      </c>
      <c r="IU502" s="31">
        <v>2</v>
      </c>
      <c r="IV502" s="31">
        <v>2</v>
      </c>
      <c r="IW502" s="31">
        <v>2</v>
      </c>
      <c r="IX502" s="31">
        <v>2</v>
      </c>
      <c r="IY502" s="31">
        <v>2</v>
      </c>
      <c r="IZ502" s="31">
        <v>2</v>
      </c>
      <c r="JD502" s="31">
        <v>2</v>
      </c>
      <c r="JE502" s="31">
        <v>2</v>
      </c>
      <c r="JF502" s="31">
        <v>2</v>
      </c>
      <c r="JG502" s="31">
        <v>2</v>
      </c>
      <c r="JH502" s="31">
        <v>2</v>
      </c>
      <c r="JI502" s="31">
        <v>2</v>
      </c>
      <c r="JJ502" s="31">
        <v>2</v>
      </c>
      <c r="JT502" s="31" t="s">
        <v>3420</v>
      </c>
      <c r="JZ502" s="31">
        <v>2</v>
      </c>
      <c r="KA502" s="31" t="s">
        <v>1836</v>
      </c>
      <c r="KC502" s="31">
        <v>2</v>
      </c>
      <c r="KD502" s="31" t="s">
        <v>2147</v>
      </c>
      <c r="LA502" s="31" t="s">
        <v>2181</v>
      </c>
      <c r="LB502" s="31" t="s">
        <v>2334</v>
      </c>
      <c r="LC502" s="31">
        <v>2</v>
      </c>
      <c r="LD502" s="31">
        <v>1</v>
      </c>
      <c r="LE502" s="31" t="s">
        <v>2125</v>
      </c>
      <c r="LF502" s="31">
        <v>2</v>
      </c>
      <c r="LG502" s="31">
        <v>2</v>
      </c>
      <c r="LH502" s="31">
        <v>1</v>
      </c>
      <c r="LI502" s="31">
        <v>2</v>
      </c>
      <c r="LK502" s="31">
        <v>2</v>
      </c>
      <c r="LM502" s="31">
        <v>2</v>
      </c>
      <c r="LO502" s="31">
        <v>2</v>
      </c>
      <c r="LQ502" s="31">
        <v>2</v>
      </c>
      <c r="LS502" s="31">
        <v>2</v>
      </c>
      <c r="LU502" s="31">
        <v>2</v>
      </c>
      <c r="LW502" s="31">
        <v>2</v>
      </c>
      <c r="LY502" s="31">
        <v>2</v>
      </c>
      <c r="MA502" s="31">
        <v>2</v>
      </c>
      <c r="MC502" s="31">
        <v>2</v>
      </c>
      <c r="ME502" s="31">
        <v>2</v>
      </c>
      <c r="MG502" s="31">
        <v>2</v>
      </c>
      <c r="MI502" s="31">
        <v>2</v>
      </c>
      <c r="MK502" s="31">
        <v>1</v>
      </c>
      <c r="ML502" s="31">
        <v>20</v>
      </c>
      <c r="MM502" s="31">
        <v>2</v>
      </c>
      <c r="MO502" s="31">
        <v>2</v>
      </c>
      <c r="MQ502" s="31">
        <v>2</v>
      </c>
      <c r="MS502" s="31">
        <v>2</v>
      </c>
      <c r="MU502" s="31">
        <v>2</v>
      </c>
      <c r="MW502" s="31">
        <v>2</v>
      </c>
      <c r="MY502" s="31" t="s">
        <v>356</v>
      </c>
      <c r="MZ502" s="31">
        <v>9</v>
      </c>
      <c r="NC502" s="31">
        <v>2</v>
      </c>
      <c r="NE502" s="31">
        <v>2</v>
      </c>
      <c r="NG502" s="31">
        <v>2</v>
      </c>
      <c r="NI502" s="31">
        <v>2</v>
      </c>
      <c r="NK502" s="31">
        <v>2</v>
      </c>
      <c r="NM502" s="31">
        <v>2</v>
      </c>
      <c r="NO502" s="31">
        <v>2</v>
      </c>
      <c r="NQ502" s="31">
        <v>2</v>
      </c>
      <c r="NS502" s="31">
        <v>2</v>
      </c>
      <c r="NU502" s="31">
        <v>2</v>
      </c>
      <c r="NW502" s="31">
        <v>2</v>
      </c>
      <c r="NY502" s="31">
        <v>2</v>
      </c>
      <c r="OA502" s="31">
        <v>2</v>
      </c>
      <c r="OC502" s="31">
        <v>2</v>
      </c>
      <c r="OE502" s="31">
        <v>2</v>
      </c>
      <c r="OG502" s="31">
        <v>2</v>
      </c>
      <c r="OI502" s="31">
        <v>2</v>
      </c>
      <c r="OK502" s="31">
        <v>2</v>
      </c>
      <c r="OM502" s="31">
        <v>2</v>
      </c>
      <c r="OO502" s="31">
        <v>2</v>
      </c>
      <c r="OQ502" s="31" t="s">
        <v>355</v>
      </c>
      <c r="OS502" s="31">
        <v>2</v>
      </c>
      <c r="OU502" s="31">
        <v>2</v>
      </c>
      <c r="OW502" s="31">
        <v>2</v>
      </c>
      <c r="OY502" s="31">
        <v>2</v>
      </c>
      <c r="PA502" s="31">
        <v>2</v>
      </c>
      <c r="PC502" s="31">
        <v>2</v>
      </c>
      <c r="PE502" s="31">
        <v>2</v>
      </c>
      <c r="PG502" s="31">
        <v>2</v>
      </c>
      <c r="PI502" s="31">
        <v>2</v>
      </c>
      <c r="PK502" s="31">
        <v>2</v>
      </c>
      <c r="PM502" s="31">
        <v>2</v>
      </c>
      <c r="PO502" s="31">
        <v>2</v>
      </c>
      <c r="PQ502" s="31">
        <v>2</v>
      </c>
      <c r="PS502" s="31">
        <v>2</v>
      </c>
      <c r="PU502" s="31">
        <v>2</v>
      </c>
      <c r="PW502" s="31">
        <v>2</v>
      </c>
      <c r="PY502" s="31">
        <v>2</v>
      </c>
      <c r="QA502" s="31">
        <v>2</v>
      </c>
      <c r="QC502" s="31">
        <v>2</v>
      </c>
      <c r="QE502" s="31">
        <v>2</v>
      </c>
      <c r="QG502" s="31">
        <v>2</v>
      </c>
      <c r="QI502" s="31" t="s">
        <v>355</v>
      </c>
      <c r="QK502" s="31">
        <v>1</v>
      </c>
      <c r="QL502" s="31">
        <v>2</v>
      </c>
      <c r="QM502" s="31">
        <v>1</v>
      </c>
      <c r="QN502" s="31">
        <v>2</v>
      </c>
      <c r="QO502" s="31">
        <v>2</v>
      </c>
      <c r="QP502" s="31">
        <v>2</v>
      </c>
      <c r="QQ502" s="31">
        <v>2</v>
      </c>
      <c r="QR502" s="31">
        <v>2</v>
      </c>
      <c r="QS502" s="31">
        <v>1</v>
      </c>
      <c r="QT502" s="31">
        <v>2</v>
      </c>
      <c r="QU502" s="31">
        <v>2</v>
      </c>
      <c r="QV502" s="31">
        <v>2</v>
      </c>
      <c r="QW502" s="31">
        <v>2</v>
      </c>
      <c r="QX502" s="31">
        <v>2</v>
      </c>
      <c r="QY502" s="31">
        <v>2</v>
      </c>
      <c r="QZ502" s="31">
        <v>2</v>
      </c>
      <c r="RA502" s="31">
        <v>2</v>
      </c>
      <c r="RB502" s="31">
        <v>2</v>
      </c>
      <c r="RC502" s="31">
        <v>1</v>
      </c>
      <c r="RD502" s="31">
        <v>2</v>
      </c>
      <c r="RE502" s="31">
        <v>2</v>
      </c>
      <c r="RF502" s="31">
        <v>2</v>
      </c>
      <c r="RG502" s="31">
        <v>2</v>
      </c>
      <c r="RH502" s="31">
        <v>2</v>
      </c>
      <c r="RI502" s="31">
        <v>1</v>
      </c>
      <c r="RJ502" s="31">
        <v>2</v>
      </c>
      <c r="RK502" s="31">
        <v>1</v>
      </c>
      <c r="RL502" s="31">
        <v>2</v>
      </c>
      <c r="RM502" s="31">
        <v>2</v>
      </c>
      <c r="RN502" s="31">
        <v>2</v>
      </c>
      <c r="RO502" s="31">
        <v>2</v>
      </c>
      <c r="RP502" s="31">
        <v>2</v>
      </c>
      <c r="RQ502" s="31">
        <v>2</v>
      </c>
      <c r="RR502" s="31">
        <v>2</v>
      </c>
      <c r="RS502" s="31">
        <v>1</v>
      </c>
      <c r="RT502" s="31" t="s">
        <v>3421</v>
      </c>
      <c r="RU502" s="31" t="s">
        <v>3422</v>
      </c>
      <c r="RV502" s="31" t="s">
        <v>355</v>
      </c>
      <c r="RW502" s="31" t="s">
        <v>355</v>
      </c>
      <c r="RX502" s="31">
        <v>5</v>
      </c>
      <c r="RY502" s="31">
        <v>2</v>
      </c>
      <c r="RZ502" s="31">
        <v>2</v>
      </c>
      <c r="SA502" s="31">
        <v>2</v>
      </c>
      <c r="SB502" s="31">
        <v>2</v>
      </c>
      <c r="SC502" s="31">
        <v>2</v>
      </c>
      <c r="SD502" s="31">
        <v>5</v>
      </c>
      <c r="SE502" s="31">
        <v>2</v>
      </c>
      <c r="SF502" s="31">
        <v>2</v>
      </c>
      <c r="SG502" s="31">
        <v>2</v>
      </c>
      <c r="SH502" s="31">
        <v>2</v>
      </c>
      <c r="SI502" s="31">
        <v>2</v>
      </c>
      <c r="SJ502" s="31">
        <v>2</v>
      </c>
      <c r="SK502" s="31">
        <v>2</v>
      </c>
      <c r="SL502" s="31">
        <v>2</v>
      </c>
      <c r="UA502" s="31">
        <v>2</v>
      </c>
    </row>
    <row r="503" spans="1:547" s="31" customFormat="1" ht="13.5" customHeight="1">
      <c r="A503" s="31">
        <f t="shared" si="7"/>
        <v>501</v>
      </c>
      <c r="C503" s="31">
        <v>10</v>
      </c>
      <c r="D503" s="31" t="s">
        <v>3382</v>
      </c>
      <c r="E503" s="31" t="s">
        <v>3423</v>
      </c>
      <c r="F503" s="31">
        <v>3</v>
      </c>
      <c r="H503" s="31">
        <v>42591</v>
      </c>
      <c r="I503" s="31">
        <v>22112</v>
      </c>
      <c r="J503" s="31">
        <v>2</v>
      </c>
      <c r="K503" s="31">
        <v>1</v>
      </c>
      <c r="L503" s="31">
        <v>5</v>
      </c>
      <c r="M503" s="31">
        <v>2</v>
      </c>
      <c r="N503" s="31">
        <v>1</v>
      </c>
      <c r="O503" s="31">
        <v>1</v>
      </c>
      <c r="P503" s="31">
        <v>1</v>
      </c>
      <c r="Q503" s="31">
        <v>1</v>
      </c>
      <c r="FK503" s="31">
        <v>2</v>
      </c>
      <c r="FL503" s="31">
        <v>2</v>
      </c>
      <c r="FM503" s="31">
        <v>2</v>
      </c>
      <c r="FN503" s="31">
        <v>2</v>
      </c>
      <c r="FO503" s="31">
        <v>2</v>
      </c>
      <c r="FP503" s="31">
        <v>2</v>
      </c>
      <c r="FQ503" s="31">
        <v>2</v>
      </c>
      <c r="FR503" s="31">
        <v>2</v>
      </c>
      <c r="FS503" s="31">
        <v>4</v>
      </c>
      <c r="FT503" s="31">
        <v>2</v>
      </c>
      <c r="FU503" s="31">
        <v>2</v>
      </c>
      <c r="FV503" s="31">
        <v>2</v>
      </c>
      <c r="FW503" s="31">
        <v>1</v>
      </c>
      <c r="FX503" s="31">
        <v>1</v>
      </c>
      <c r="FY503" s="31">
        <v>2</v>
      </c>
      <c r="GA503" s="31">
        <v>2</v>
      </c>
      <c r="GB503" s="31">
        <v>2</v>
      </c>
      <c r="GC503" s="31">
        <v>2</v>
      </c>
      <c r="GE503" s="31">
        <v>2</v>
      </c>
      <c r="GH503" s="31">
        <v>2</v>
      </c>
      <c r="GJ503" s="31">
        <v>2</v>
      </c>
      <c r="GL503" s="31">
        <v>2</v>
      </c>
      <c r="GO503" s="31">
        <v>2</v>
      </c>
      <c r="GQ503" s="31">
        <v>2</v>
      </c>
      <c r="GS503" s="31">
        <v>2</v>
      </c>
      <c r="GU503" s="31">
        <v>2</v>
      </c>
      <c r="GW503" s="31">
        <v>2</v>
      </c>
      <c r="HM503" s="31">
        <v>2</v>
      </c>
      <c r="HP503" s="31">
        <v>2</v>
      </c>
      <c r="HQ503" s="31">
        <v>2</v>
      </c>
      <c r="HR503" s="31">
        <v>2</v>
      </c>
      <c r="HS503" s="31">
        <v>2</v>
      </c>
      <c r="HT503" s="31">
        <v>2</v>
      </c>
      <c r="HU503" s="31">
        <v>2</v>
      </c>
      <c r="HV503" s="31">
        <v>2</v>
      </c>
      <c r="HZ503" s="31">
        <v>2</v>
      </c>
      <c r="IA503" s="31">
        <v>2</v>
      </c>
      <c r="IB503" s="31">
        <v>2</v>
      </c>
      <c r="IC503" s="31">
        <v>2</v>
      </c>
      <c r="ID503" s="31">
        <v>2</v>
      </c>
      <c r="IE503" s="31">
        <v>2</v>
      </c>
      <c r="IF503" s="31">
        <v>2</v>
      </c>
      <c r="IJ503" s="31">
        <v>2</v>
      </c>
      <c r="IK503" s="31">
        <v>2</v>
      </c>
      <c r="IL503" s="31">
        <v>2</v>
      </c>
      <c r="IM503" s="31">
        <v>2</v>
      </c>
      <c r="IN503" s="31">
        <v>2</v>
      </c>
      <c r="IO503" s="31">
        <v>2</v>
      </c>
      <c r="IP503" s="31">
        <v>2</v>
      </c>
      <c r="IT503" s="31">
        <v>2</v>
      </c>
      <c r="IU503" s="31">
        <v>2</v>
      </c>
      <c r="IV503" s="31">
        <v>2</v>
      </c>
      <c r="IW503" s="31">
        <v>2</v>
      </c>
      <c r="IX503" s="31">
        <v>2</v>
      </c>
      <c r="IY503" s="31">
        <v>2</v>
      </c>
      <c r="IZ503" s="31">
        <v>2</v>
      </c>
      <c r="JD503" s="31">
        <v>2</v>
      </c>
      <c r="JE503" s="31">
        <v>2</v>
      </c>
      <c r="JF503" s="31">
        <v>2</v>
      </c>
      <c r="JG503" s="31">
        <v>2</v>
      </c>
      <c r="JH503" s="31">
        <v>2</v>
      </c>
      <c r="JI503" s="31">
        <v>2</v>
      </c>
      <c r="JJ503" s="31">
        <v>2</v>
      </c>
      <c r="JN503" s="31" t="s">
        <v>3398</v>
      </c>
      <c r="JQ503" s="31" t="s">
        <v>2144</v>
      </c>
      <c r="JR503" s="31" t="s">
        <v>371</v>
      </c>
      <c r="JS503" s="31" t="s">
        <v>2221</v>
      </c>
      <c r="JT503" s="31" t="s">
        <v>3424</v>
      </c>
      <c r="JU503" s="31" t="s">
        <v>3425</v>
      </c>
      <c r="JV503" s="31" t="s">
        <v>3426</v>
      </c>
      <c r="JZ503" s="31">
        <v>1</v>
      </c>
      <c r="KC503" s="31">
        <v>2</v>
      </c>
      <c r="KD503" s="31" t="s">
        <v>3427</v>
      </c>
      <c r="KE503" s="31">
        <v>83</v>
      </c>
      <c r="KF503" s="31" t="s">
        <v>2508</v>
      </c>
      <c r="KG503" s="31" t="s">
        <v>3428</v>
      </c>
      <c r="KI503" s="31" t="s">
        <v>2142</v>
      </c>
      <c r="KJ503" s="31" t="s">
        <v>371</v>
      </c>
      <c r="LA503" s="31" t="s">
        <v>2161</v>
      </c>
      <c r="LB503" s="31" t="s">
        <v>2260</v>
      </c>
      <c r="LC503" s="31">
        <v>2</v>
      </c>
      <c r="LD503" s="31">
        <v>3</v>
      </c>
      <c r="LE503" s="31" t="s">
        <v>2125</v>
      </c>
      <c r="LF503" s="31">
        <v>2</v>
      </c>
      <c r="LG503" s="31">
        <v>2</v>
      </c>
      <c r="LH503" s="31">
        <v>2</v>
      </c>
      <c r="LI503" s="31">
        <v>2</v>
      </c>
      <c r="LK503" s="31">
        <v>2</v>
      </c>
      <c r="LM503" s="31">
        <v>2</v>
      </c>
      <c r="LO503" s="31">
        <v>2</v>
      </c>
      <c r="LQ503" s="31">
        <v>2</v>
      </c>
      <c r="LS503" s="31">
        <v>2</v>
      </c>
      <c r="LU503" s="31">
        <v>2</v>
      </c>
      <c r="LW503" s="31">
        <v>2</v>
      </c>
      <c r="LY503" s="31">
        <v>2</v>
      </c>
      <c r="MA503" s="31">
        <v>2</v>
      </c>
      <c r="MC503" s="31">
        <v>2</v>
      </c>
      <c r="ME503" s="31">
        <v>2</v>
      </c>
      <c r="MG503" s="31">
        <v>2</v>
      </c>
      <c r="MI503" s="31">
        <v>2</v>
      </c>
      <c r="MK503" s="31">
        <v>2</v>
      </c>
      <c r="MM503" s="31">
        <v>2</v>
      </c>
      <c r="MO503" s="31">
        <v>2</v>
      </c>
      <c r="MQ503" s="31">
        <v>2</v>
      </c>
      <c r="MS503" s="31">
        <v>2</v>
      </c>
      <c r="MU503" s="31">
        <v>2</v>
      </c>
      <c r="MW503" s="31">
        <v>2</v>
      </c>
      <c r="MY503" s="31" t="s">
        <v>355</v>
      </c>
      <c r="NC503" s="31">
        <v>2</v>
      </c>
      <c r="NE503" s="31">
        <v>2</v>
      </c>
      <c r="NG503" s="31">
        <v>2</v>
      </c>
      <c r="NI503" s="31">
        <v>2</v>
      </c>
      <c r="NK503" s="31">
        <v>2</v>
      </c>
      <c r="NM503" s="31">
        <v>2</v>
      </c>
      <c r="NO503" s="31">
        <v>2</v>
      </c>
      <c r="NQ503" s="31">
        <v>2</v>
      </c>
      <c r="NS503" s="31">
        <v>2</v>
      </c>
      <c r="NU503" s="31">
        <v>2</v>
      </c>
      <c r="NW503" s="31">
        <v>2</v>
      </c>
      <c r="NY503" s="31">
        <v>2</v>
      </c>
      <c r="OA503" s="31">
        <v>2</v>
      </c>
      <c r="OC503" s="31">
        <v>2</v>
      </c>
      <c r="OE503" s="31">
        <v>2</v>
      </c>
      <c r="OG503" s="31">
        <v>2</v>
      </c>
      <c r="OI503" s="31">
        <v>2</v>
      </c>
      <c r="OK503" s="31">
        <v>2</v>
      </c>
      <c r="OM503" s="31">
        <v>2</v>
      </c>
      <c r="OO503" s="31">
        <v>2</v>
      </c>
      <c r="OQ503" s="31" t="s">
        <v>355</v>
      </c>
      <c r="OS503" s="31">
        <v>2</v>
      </c>
      <c r="OU503" s="31">
        <v>2</v>
      </c>
      <c r="OW503" s="31">
        <v>2</v>
      </c>
      <c r="OY503" s="31">
        <v>2</v>
      </c>
      <c r="PA503" s="31">
        <v>2</v>
      </c>
      <c r="PC503" s="31">
        <v>2</v>
      </c>
      <c r="PE503" s="31">
        <v>2</v>
      </c>
      <c r="PG503" s="31">
        <v>2</v>
      </c>
      <c r="PI503" s="31">
        <v>2</v>
      </c>
      <c r="PK503" s="31">
        <v>2</v>
      </c>
      <c r="PM503" s="31">
        <v>2</v>
      </c>
      <c r="PO503" s="31">
        <v>2</v>
      </c>
      <c r="PQ503" s="31">
        <v>2</v>
      </c>
      <c r="PS503" s="31">
        <v>2</v>
      </c>
      <c r="PU503" s="31">
        <v>2</v>
      </c>
      <c r="PW503" s="31">
        <v>2</v>
      </c>
      <c r="PY503" s="31">
        <v>2</v>
      </c>
      <c r="QA503" s="31">
        <v>2</v>
      </c>
      <c r="QC503" s="31">
        <v>2</v>
      </c>
      <c r="QE503" s="31">
        <v>2</v>
      </c>
      <c r="QG503" s="31">
        <v>2</v>
      </c>
      <c r="QI503" s="31" t="s">
        <v>355</v>
      </c>
      <c r="QK503" s="31">
        <v>3</v>
      </c>
      <c r="QL503" s="31">
        <v>2</v>
      </c>
      <c r="QM503" s="31">
        <v>2</v>
      </c>
      <c r="QN503" s="31">
        <v>2</v>
      </c>
      <c r="QO503" s="31">
        <v>2</v>
      </c>
      <c r="QP503" s="31">
        <v>2</v>
      </c>
      <c r="QQ503" s="31">
        <v>2</v>
      </c>
      <c r="QR503" s="31">
        <v>2</v>
      </c>
      <c r="QS503" s="31">
        <v>2</v>
      </c>
      <c r="QT503" s="31">
        <v>2</v>
      </c>
      <c r="QU503" s="31">
        <v>2</v>
      </c>
      <c r="QV503" s="31">
        <v>2</v>
      </c>
      <c r="QW503" s="31">
        <v>2</v>
      </c>
      <c r="QX503" s="31">
        <v>2</v>
      </c>
      <c r="QY503" s="31">
        <v>2</v>
      </c>
      <c r="QZ503" s="31">
        <v>2</v>
      </c>
      <c r="RA503" s="31">
        <v>2</v>
      </c>
      <c r="RB503" s="31">
        <v>2</v>
      </c>
      <c r="RC503" s="31">
        <v>2</v>
      </c>
      <c r="RD503" s="31">
        <v>2</v>
      </c>
      <c r="RE503" s="31">
        <v>2</v>
      </c>
      <c r="RF503" s="31">
        <v>2</v>
      </c>
      <c r="RG503" s="31">
        <v>2</v>
      </c>
      <c r="RH503" s="31">
        <v>2</v>
      </c>
      <c r="RI503" s="31">
        <v>2</v>
      </c>
      <c r="RJ503" s="31">
        <v>2</v>
      </c>
      <c r="RK503" s="31">
        <v>2</v>
      </c>
      <c r="RL503" s="31">
        <v>2</v>
      </c>
      <c r="RM503" s="31">
        <v>2</v>
      </c>
      <c r="RN503" s="31">
        <v>2</v>
      </c>
      <c r="RO503" s="31">
        <v>2</v>
      </c>
      <c r="RP503" s="31">
        <v>2</v>
      </c>
      <c r="RQ503" s="31">
        <v>2</v>
      </c>
      <c r="RR503" s="31">
        <v>2</v>
      </c>
      <c r="RS503" s="31">
        <v>2</v>
      </c>
      <c r="RT503" s="31" t="s">
        <v>1863</v>
      </c>
      <c r="RU503" s="31" t="s">
        <v>1863</v>
      </c>
      <c r="RV503" s="31" t="s">
        <v>355</v>
      </c>
      <c r="RW503" s="31" t="s">
        <v>355</v>
      </c>
      <c r="RX503" s="31">
        <v>5</v>
      </c>
      <c r="RY503" s="31">
        <v>2</v>
      </c>
      <c r="RZ503" s="31">
        <v>2</v>
      </c>
      <c r="SA503" s="31">
        <v>2</v>
      </c>
      <c r="SB503" s="31">
        <v>2</v>
      </c>
      <c r="SC503" s="31">
        <v>2</v>
      </c>
      <c r="SD503" s="31">
        <v>5</v>
      </c>
      <c r="SE503" s="31">
        <v>2</v>
      </c>
      <c r="SF503" s="31">
        <v>2</v>
      </c>
      <c r="SG503" s="31">
        <v>2</v>
      </c>
      <c r="SH503" s="31">
        <v>2</v>
      </c>
      <c r="SI503" s="31">
        <v>2</v>
      </c>
      <c r="SJ503" s="31">
        <v>2</v>
      </c>
      <c r="SK503" s="31">
        <v>2</v>
      </c>
      <c r="SL503" s="31">
        <v>2</v>
      </c>
      <c r="UA503" s="31">
        <v>2</v>
      </c>
    </row>
    <row r="504" spans="1:547" s="31" customFormat="1" ht="13.5" customHeight="1">
      <c r="A504" s="31">
        <f t="shared" si="7"/>
        <v>502</v>
      </c>
      <c r="C504" s="31">
        <v>11</v>
      </c>
      <c r="D504" s="31" t="s">
        <v>3382</v>
      </c>
      <c r="E504" s="31" t="s">
        <v>3429</v>
      </c>
      <c r="F504" s="31">
        <v>3</v>
      </c>
      <c r="H504" s="31">
        <v>42591</v>
      </c>
      <c r="I504" s="31">
        <v>22570</v>
      </c>
      <c r="J504" s="31">
        <v>1</v>
      </c>
      <c r="K504" s="31">
        <v>1</v>
      </c>
      <c r="L504" s="31">
        <v>4</v>
      </c>
      <c r="M504" s="31">
        <v>2</v>
      </c>
      <c r="N504" s="31">
        <v>5</v>
      </c>
      <c r="O504" s="31">
        <v>2</v>
      </c>
      <c r="P504" s="31">
        <v>5</v>
      </c>
      <c r="Q504" s="31">
        <v>2</v>
      </c>
      <c r="FK504" s="31">
        <v>1</v>
      </c>
      <c r="FL504" s="31">
        <v>2</v>
      </c>
      <c r="FM504" s="31">
        <v>2</v>
      </c>
      <c r="FN504" s="31">
        <v>2</v>
      </c>
      <c r="FO504" s="31">
        <v>2</v>
      </c>
      <c r="FP504" s="31">
        <v>2</v>
      </c>
      <c r="FQ504" s="31">
        <v>2</v>
      </c>
      <c r="FR504" s="31">
        <v>2</v>
      </c>
      <c r="FS504" s="31">
        <v>4</v>
      </c>
      <c r="FT504" s="31">
        <v>2</v>
      </c>
      <c r="FU504" s="31">
        <v>2</v>
      </c>
      <c r="FV504" s="31">
        <v>2</v>
      </c>
      <c r="FW504" s="31">
        <v>1</v>
      </c>
      <c r="FX504" s="31">
        <v>1</v>
      </c>
      <c r="FY504" s="31">
        <v>2</v>
      </c>
      <c r="GA504" s="31">
        <v>2</v>
      </c>
      <c r="GB504" s="31">
        <v>2</v>
      </c>
      <c r="GC504" s="31">
        <v>2</v>
      </c>
      <c r="GE504" s="31">
        <v>2</v>
      </c>
      <c r="GH504" s="31">
        <v>2</v>
      </c>
      <c r="GJ504" s="31">
        <v>1</v>
      </c>
      <c r="GK504" s="31" t="s">
        <v>3430</v>
      </c>
      <c r="GL504" s="31">
        <v>2</v>
      </c>
      <c r="GO504" s="31">
        <v>2</v>
      </c>
      <c r="GQ504" s="31">
        <v>2</v>
      </c>
      <c r="GS504" s="31">
        <v>2</v>
      </c>
      <c r="GU504" s="31">
        <v>2</v>
      </c>
      <c r="GW504" s="31">
        <v>2</v>
      </c>
      <c r="HM504" s="31">
        <v>2</v>
      </c>
      <c r="HP504" s="31">
        <v>2</v>
      </c>
      <c r="HQ504" s="31">
        <v>2</v>
      </c>
      <c r="HR504" s="31">
        <v>2</v>
      </c>
      <c r="HS504" s="31">
        <v>2</v>
      </c>
      <c r="HT504" s="31">
        <v>2</v>
      </c>
      <c r="HU504" s="31">
        <v>2</v>
      </c>
      <c r="HV504" s="31">
        <v>2</v>
      </c>
      <c r="HZ504" s="31">
        <v>2</v>
      </c>
      <c r="IA504" s="31">
        <v>2</v>
      </c>
      <c r="IB504" s="31">
        <v>2</v>
      </c>
      <c r="IC504" s="31">
        <v>2</v>
      </c>
      <c r="ID504" s="31">
        <v>2</v>
      </c>
      <c r="IE504" s="31">
        <v>2</v>
      </c>
      <c r="IF504" s="31">
        <v>2</v>
      </c>
      <c r="IJ504" s="31">
        <v>2</v>
      </c>
      <c r="IK504" s="31">
        <v>2</v>
      </c>
      <c r="IL504" s="31">
        <v>2</v>
      </c>
      <c r="IM504" s="31">
        <v>2</v>
      </c>
      <c r="IN504" s="31">
        <v>2</v>
      </c>
      <c r="IO504" s="31">
        <v>2</v>
      </c>
      <c r="IP504" s="31">
        <v>2</v>
      </c>
      <c r="IT504" s="31">
        <v>1</v>
      </c>
      <c r="IU504" s="31">
        <v>2</v>
      </c>
      <c r="IV504" s="31">
        <v>2</v>
      </c>
      <c r="IW504" s="31">
        <v>2</v>
      </c>
      <c r="IX504" s="31">
        <v>2</v>
      </c>
      <c r="IY504" s="31">
        <v>2</v>
      </c>
      <c r="IZ504" s="31">
        <v>2</v>
      </c>
      <c r="JA504" s="31" t="s">
        <v>1716</v>
      </c>
      <c r="JD504" s="31">
        <v>2</v>
      </c>
      <c r="JE504" s="31">
        <v>2</v>
      </c>
      <c r="JF504" s="31">
        <v>2</v>
      </c>
      <c r="JG504" s="31">
        <v>2</v>
      </c>
      <c r="JH504" s="31">
        <v>2</v>
      </c>
      <c r="JI504" s="31">
        <v>2</v>
      </c>
      <c r="JJ504" s="31">
        <v>2</v>
      </c>
      <c r="JN504" s="31" t="s">
        <v>2476</v>
      </c>
      <c r="JO504" s="31" t="s">
        <v>2515</v>
      </c>
      <c r="JQ504" s="31" t="s">
        <v>1632</v>
      </c>
      <c r="JR504" s="31" t="s">
        <v>3431</v>
      </c>
      <c r="JS504" s="31" t="s">
        <v>1446</v>
      </c>
      <c r="JU504" s="31" t="s">
        <v>1610</v>
      </c>
      <c r="JV504" s="31" t="s">
        <v>1446</v>
      </c>
      <c r="JZ504" s="31">
        <v>1</v>
      </c>
      <c r="KC504" s="31">
        <v>1</v>
      </c>
      <c r="KF504" s="31" t="s">
        <v>2142</v>
      </c>
      <c r="KG504" s="31" t="s">
        <v>381</v>
      </c>
      <c r="LA504" s="31" t="s">
        <v>2616</v>
      </c>
      <c r="LB504" s="31" t="s">
        <v>3432</v>
      </c>
      <c r="LC504" s="31">
        <v>2</v>
      </c>
      <c r="LD504" s="31">
        <v>3</v>
      </c>
      <c r="LE504" s="31" t="s">
        <v>2242</v>
      </c>
      <c r="LF504" s="31">
        <v>2</v>
      </c>
      <c r="LG504" s="31">
        <v>2</v>
      </c>
      <c r="LH504" s="31">
        <v>1</v>
      </c>
      <c r="LI504" s="31">
        <v>2</v>
      </c>
      <c r="LK504" s="31">
        <v>2</v>
      </c>
      <c r="LM504" s="31">
        <v>2</v>
      </c>
      <c r="LO504" s="31">
        <v>1</v>
      </c>
      <c r="LP504" s="31">
        <v>13</v>
      </c>
      <c r="LQ504" s="31">
        <v>2</v>
      </c>
      <c r="LS504" s="31">
        <v>2</v>
      </c>
      <c r="LU504" s="31">
        <v>2</v>
      </c>
      <c r="LW504" s="31">
        <v>2</v>
      </c>
      <c r="LY504" s="31">
        <v>2</v>
      </c>
      <c r="MA504" s="31">
        <v>2</v>
      </c>
      <c r="MC504" s="31">
        <v>2</v>
      </c>
      <c r="ME504" s="31">
        <v>2</v>
      </c>
      <c r="MG504" s="31">
        <v>2</v>
      </c>
      <c r="MI504" s="31">
        <v>2</v>
      </c>
      <c r="MK504" s="31">
        <v>2</v>
      </c>
      <c r="MM504" s="31">
        <v>2</v>
      </c>
      <c r="MO504" s="31">
        <v>2</v>
      </c>
      <c r="MQ504" s="31">
        <v>2</v>
      </c>
      <c r="MS504" s="31">
        <v>2</v>
      </c>
      <c r="MU504" s="31">
        <v>2</v>
      </c>
      <c r="MW504" s="31">
        <v>2</v>
      </c>
      <c r="MY504" s="31" t="s">
        <v>356</v>
      </c>
      <c r="MZ504" s="31">
        <v>12</v>
      </c>
      <c r="NC504" s="31">
        <v>2</v>
      </c>
      <c r="NE504" s="31">
        <v>2</v>
      </c>
      <c r="NG504" s="31">
        <v>2</v>
      </c>
      <c r="NI504" s="31">
        <v>2</v>
      </c>
      <c r="NK504" s="31">
        <v>2</v>
      </c>
      <c r="NM504" s="31">
        <v>2</v>
      </c>
      <c r="NO504" s="31">
        <v>2</v>
      </c>
      <c r="NQ504" s="31">
        <v>2</v>
      </c>
      <c r="NS504" s="31">
        <v>2</v>
      </c>
      <c r="NU504" s="31">
        <v>2</v>
      </c>
      <c r="NW504" s="31">
        <v>2</v>
      </c>
      <c r="NY504" s="31">
        <v>2</v>
      </c>
      <c r="OA504" s="31">
        <v>2</v>
      </c>
      <c r="OC504" s="31">
        <v>2</v>
      </c>
      <c r="OE504" s="31">
        <v>2</v>
      </c>
      <c r="OG504" s="31">
        <v>2</v>
      </c>
      <c r="OI504" s="31">
        <v>1</v>
      </c>
      <c r="OJ504" s="31">
        <v>18</v>
      </c>
      <c r="OK504" s="31">
        <v>2</v>
      </c>
      <c r="OM504" s="31">
        <v>2</v>
      </c>
      <c r="OO504" s="31">
        <v>2</v>
      </c>
      <c r="OQ504" s="31" t="s">
        <v>355</v>
      </c>
      <c r="OS504" s="31">
        <v>2</v>
      </c>
      <c r="OU504" s="31">
        <v>2</v>
      </c>
      <c r="OW504" s="31">
        <v>2</v>
      </c>
      <c r="OY504" s="31">
        <v>2</v>
      </c>
      <c r="PA504" s="31">
        <v>2</v>
      </c>
      <c r="PC504" s="31">
        <v>2</v>
      </c>
      <c r="PE504" s="31">
        <v>2</v>
      </c>
      <c r="PG504" s="31">
        <v>2</v>
      </c>
      <c r="PI504" s="31">
        <v>2</v>
      </c>
      <c r="PK504" s="31">
        <v>2</v>
      </c>
      <c r="PM504" s="31">
        <v>2</v>
      </c>
      <c r="PO504" s="31">
        <v>2</v>
      </c>
      <c r="PQ504" s="31">
        <v>2</v>
      </c>
      <c r="PS504" s="31">
        <v>2</v>
      </c>
      <c r="PU504" s="31">
        <v>2</v>
      </c>
      <c r="PW504" s="31">
        <v>2</v>
      </c>
      <c r="PY504" s="31">
        <v>2</v>
      </c>
      <c r="QA504" s="31">
        <v>2</v>
      </c>
      <c r="QC504" s="31">
        <v>2</v>
      </c>
      <c r="QE504" s="31">
        <v>2</v>
      </c>
      <c r="QG504" s="31">
        <v>2</v>
      </c>
      <c r="QI504" s="31" t="s">
        <v>355</v>
      </c>
      <c r="QK504" s="31">
        <v>1</v>
      </c>
      <c r="QL504" s="31">
        <v>2</v>
      </c>
      <c r="QM504" s="31">
        <v>2</v>
      </c>
      <c r="QN504" s="31">
        <v>2</v>
      </c>
      <c r="QO504" s="31">
        <v>2</v>
      </c>
      <c r="QP504" s="31">
        <v>2</v>
      </c>
      <c r="QQ504" s="31">
        <v>2</v>
      </c>
      <c r="QR504" s="31">
        <v>2</v>
      </c>
      <c r="QS504" s="31">
        <v>2</v>
      </c>
      <c r="QT504" s="31">
        <v>2</v>
      </c>
      <c r="QU504" s="31">
        <v>2</v>
      </c>
      <c r="QV504" s="31">
        <v>2</v>
      </c>
      <c r="QW504" s="31">
        <v>2</v>
      </c>
      <c r="QX504" s="31">
        <v>2</v>
      </c>
      <c r="QY504" s="31">
        <v>2</v>
      </c>
      <c r="QZ504" s="31">
        <v>2</v>
      </c>
      <c r="RA504" s="31">
        <v>1</v>
      </c>
      <c r="RB504" s="31">
        <v>2</v>
      </c>
      <c r="RC504" s="31">
        <v>2</v>
      </c>
      <c r="RD504" s="31">
        <v>2</v>
      </c>
      <c r="RE504" s="31">
        <v>1</v>
      </c>
      <c r="RF504" s="31">
        <v>2</v>
      </c>
      <c r="RG504" s="31">
        <v>2</v>
      </c>
      <c r="RH504" s="31">
        <v>2</v>
      </c>
      <c r="RI504" s="31">
        <v>1</v>
      </c>
      <c r="RJ504" s="31">
        <v>2</v>
      </c>
      <c r="RK504" s="31">
        <v>2</v>
      </c>
      <c r="RL504" s="31">
        <v>2</v>
      </c>
      <c r="RM504" s="31">
        <v>2</v>
      </c>
      <c r="RN504" s="31">
        <v>2</v>
      </c>
      <c r="RO504" s="31">
        <v>1</v>
      </c>
      <c r="RP504" s="31">
        <v>2</v>
      </c>
      <c r="RQ504" s="31">
        <v>2</v>
      </c>
      <c r="RR504" s="31">
        <v>2</v>
      </c>
      <c r="RS504" s="31">
        <v>2</v>
      </c>
      <c r="RT504" s="31" t="s">
        <v>3290</v>
      </c>
      <c r="RU504" s="31" t="s">
        <v>3290</v>
      </c>
      <c r="RV504" s="31" t="s">
        <v>355</v>
      </c>
      <c r="RW504" s="31" t="s">
        <v>355</v>
      </c>
      <c r="RX504" s="31">
        <v>5</v>
      </c>
      <c r="RY504" s="31">
        <v>2</v>
      </c>
      <c r="RZ504" s="31">
        <v>2</v>
      </c>
      <c r="SA504" s="31">
        <v>2</v>
      </c>
      <c r="SB504" s="31">
        <v>2</v>
      </c>
      <c r="SC504" s="31">
        <v>2</v>
      </c>
      <c r="SD504" s="31">
        <v>5</v>
      </c>
      <c r="SE504" s="31">
        <v>2</v>
      </c>
      <c r="SF504" s="31">
        <v>2</v>
      </c>
      <c r="SG504" s="31">
        <v>2</v>
      </c>
      <c r="SH504" s="31">
        <v>2</v>
      </c>
      <c r="SI504" s="31">
        <v>2</v>
      </c>
      <c r="SJ504" s="31">
        <v>2</v>
      </c>
      <c r="SK504" s="31">
        <v>1</v>
      </c>
      <c r="SL504" s="31">
        <v>2</v>
      </c>
      <c r="UA504" s="31">
        <v>2</v>
      </c>
    </row>
    <row r="505" spans="1:547" s="31" customFormat="1" ht="13.5" customHeight="1">
      <c r="A505" s="31">
        <f t="shared" si="7"/>
        <v>503</v>
      </c>
      <c r="C505" s="31">
        <v>12</v>
      </c>
      <c r="D505" s="31" t="s">
        <v>3382</v>
      </c>
      <c r="E505" s="31" t="s">
        <v>2672</v>
      </c>
      <c r="F505" s="31">
        <v>2</v>
      </c>
      <c r="G505" s="31" t="s">
        <v>2623</v>
      </c>
      <c r="H505" s="31">
        <v>42592</v>
      </c>
      <c r="I505" s="31">
        <v>22096</v>
      </c>
      <c r="J505" s="31">
        <v>2</v>
      </c>
      <c r="K505" s="31">
        <v>1</v>
      </c>
      <c r="L505" s="31">
        <v>5</v>
      </c>
      <c r="M505" s="31">
        <v>2</v>
      </c>
      <c r="N505" s="31">
        <v>1</v>
      </c>
      <c r="O505" s="31">
        <v>1</v>
      </c>
      <c r="P505" s="31">
        <v>5</v>
      </c>
      <c r="Q505" s="31">
        <v>2</v>
      </c>
      <c r="FK505" s="31">
        <v>2</v>
      </c>
      <c r="FL505" s="31">
        <v>2</v>
      </c>
      <c r="FM505" s="31">
        <v>2</v>
      </c>
      <c r="FN505" s="31">
        <v>2</v>
      </c>
      <c r="FO505" s="31">
        <v>2</v>
      </c>
      <c r="FP505" s="31">
        <v>2</v>
      </c>
      <c r="FQ505" s="31">
        <v>2</v>
      </c>
      <c r="FR505" s="31">
        <v>2</v>
      </c>
      <c r="FS505" s="31">
        <v>4</v>
      </c>
      <c r="FT505" s="31">
        <v>2</v>
      </c>
      <c r="FU505" s="31">
        <v>2</v>
      </c>
      <c r="FV505" s="31">
        <v>2</v>
      </c>
      <c r="FW505" s="31">
        <v>13</v>
      </c>
      <c r="FX505" s="31">
        <v>1</v>
      </c>
      <c r="FY505" s="31">
        <v>1</v>
      </c>
      <c r="GA505" s="31">
        <v>2</v>
      </c>
      <c r="GB505" s="31">
        <v>2</v>
      </c>
      <c r="GC505" s="31">
        <v>2</v>
      </c>
      <c r="GE505" s="31">
        <v>2</v>
      </c>
      <c r="GH505" s="31">
        <v>2</v>
      </c>
      <c r="GJ505" s="31">
        <v>2</v>
      </c>
      <c r="GL505" s="31">
        <v>2</v>
      </c>
      <c r="GO505" s="31">
        <v>2</v>
      </c>
      <c r="GQ505" s="31">
        <v>2</v>
      </c>
      <c r="GS505" s="31">
        <v>2</v>
      </c>
      <c r="GU505" s="31">
        <v>2</v>
      </c>
      <c r="GW505" s="31">
        <v>2</v>
      </c>
      <c r="HM505" s="31">
        <v>2</v>
      </c>
      <c r="HP505" s="31">
        <v>2</v>
      </c>
      <c r="HQ505" s="31">
        <v>2</v>
      </c>
      <c r="HR505" s="31">
        <v>2</v>
      </c>
      <c r="HS505" s="31">
        <v>2</v>
      </c>
      <c r="HT505" s="31">
        <v>2</v>
      </c>
      <c r="HU505" s="31">
        <v>2</v>
      </c>
      <c r="HV505" s="31">
        <v>2</v>
      </c>
      <c r="HZ505" s="31">
        <v>2</v>
      </c>
      <c r="IA505" s="31">
        <v>2</v>
      </c>
      <c r="IB505" s="31">
        <v>2</v>
      </c>
      <c r="IC505" s="31">
        <v>2</v>
      </c>
      <c r="ID505" s="31">
        <v>2</v>
      </c>
      <c r="IE505" s="31">
        <v>2</v>
      </c>
      <c r="IF505" s="31">
        <v>2</v>
      </c>
      <c r="IJ505" s="31">
        <v>2</v>
      </c>
      <c r="IK505" s="31">
        <v>2</v>
      </c>
      <c r="IL505" s="31">
        <v>2</v>
      </c>
      <c r="IM505" s="31">
        <v>2</v>
      </c>
      <c r="IN505" s="31">
        <v>2</v>
      </c>
      <c r="IO505" s="31">
        <v>2</v>
      </c>
      <c r="IP505" s="31">
        <v>2</v>
      </c>
      <c r="IT505" s="31">
        <v>2</v>
      </c>
      <c r="IU505" s="31">
        <v>2</v>
      </c>
      <c r="IV505" s="31">
        <v>2</v>
      </c>
      <c r="IW505" s="31">
        <v>2</v>
      </c>
      <c r="IX505" s="31">
        <v>2</v>
      </c>
      <c r="IY505" s="31">
        <v>2</v>
      </c>
      <c r="IZ505" s="31">
        <v>2</v>
      </c>
      <c r="JD505" s="31">
        <v>2</v>
      </c>
      <c r="JE505" s="31">
        <v>2</v>
      </c>
      <c r="JF505" s="31">
        <v>2</v>
      </c>
      <c r="JG505" s="31">
        <v>2</v>
      </c>
      <c r="JH505" s="31">
        <v>2</v>
      </c>
      <c r="JI505" s="31">
        <v>2</v>
      </c>
      <c r="JJ505" s="31">
        <v>2</v>
      </c>
      <c r="JQ505" s="31" t="s">
        <v>3398</v>
      </c>
      <c r="JT505" s="31" t="s">
        <v>3433</v>
      </c>
      <c r="JZ505" s="31">
        <v>1</v>
      </c>
      <c r="KC505" s="31">
        <v>1</v>
      </c>
      <c r="LA505" s="31" t="s">
        <v>2150</v>
      </c>
      <c r="LB505" s="31" t="s">
        <v>2161</v>
      </c>
      <c r="LC505" s="31">
        <v>2</v>
      </c>
      <c r="LD505" s="31">
        <v>1</v>
      </c>
      <c r="LE505" s="31" t="s">
        <v>2242</v>
      </c>
      <c r="LF505" s="31">
        <v>2</v>
      </c>
      <c r="LG505" s="31">
        <v>2</v>
      </c>
      <c r="LH505" s="31">
        <v>1</v>
      </c>
      <c r="LI505" s="31">
        <v>2</v>
      </c>
      <c r="LK505" s="31">
        <v>2</v>
      </c>
      <c r="LM505" s="31">
        <v>2</v>
      </c>
      <c r="LO505" s="31">
        <v>1</v>
      </c>
      <c r="LP505" s="31">
        <v>20</v>
      </c>
      <c r="LQ505" s="31">
        <v>2</v>
      </c>
      <c r="LS505" s="31">
        <v>2</v>
      </c>
      <c r="LU505" s="31">
        <v>2</v>
      </c>
      <c r="LW505" s="31">
        <v>2</v>
      </c>
      <c r="LY505" s="31">
        <v>2</v>
      </c>
      <c r="MA505" s="31">
        <v>1</v>
      </c>
      <c r="MB505" s="31">
        <v>40</v>
      </c>
      <c r="MC505" s="31">
        <v>2</v>
      </c>
      <c r="ME505" s="31">
        <v>2</v>
      </c>
      <c r="MG505" s="31">
        <v>2</v>
      </c>
      <c r="MI505" s="31">
        <v>2</v>
      </c>
      <c r="MK505" s="31">
        <v>2</v>
      </c>
      <c r="MM505" s="31">
        <v>2</v>
      </c>
      <c r="MO505" s="31">
        <v>2</v>
      </c>
      <c r="MQ505" s="31">
        <v>2</v>
      </c>
      <c r="MS505" s="31">
        <v>2</v>
      </c>
      <c r="MU505" s="31">
        <v>2</v>
      </c>
      <c r="MW505" s="31">
        <v>2</v>
      </c>
      <c r="MY505" s="31" t="s">
        <v>355</v>
      </c>
      <c r="NA505" s="31">
        <v>2</v>
      </c>
      <c r="NC505" s="31">
        <v>2</v>
      </c>
      <c r="NE505" s="31">
        <v>2</v>
      </c>
      <c r="NG505" s="31">
        <v>2</v>
      </c>
      <c r="NI505" s="31">
        <v>2</v>
      </c>
      <c r="NK505" s="31">
        <v>2</v>
      </c>
      <c r="NM505" s="31">
        <v>2</v>
      </c>
      <c r="NO505" s="31">
        <v>2</v>
      </c>
      <c r="NQ505" s="31">
        <v>2</v>
      </c>
      <c r="NS505" s="31">
        <v>2</v>
      </c>
      <c r="NU505" s="31">
        <v>2</v>
      </c>
      <c r="NW505" s="31">
        <v>2</v>
      </c>
      <c r="NY505" s="31">
        <v>2</v>
      </c>
      <c r="OA505" s="31">
        <v>2</v>
      </c>
      <c r="OC505" s="31">
        <v>2</v>
      </c>
      <c r="OE505" s="31">
        <v>2</v>
      </c>
      <c r="OG505" s="31">
        <v>2</v>
      </c>
      <c r="OI505" s="31">
        <v>2</v>
      </c>
      <c r="OK505" s="31">
        <v>2</v>
      </c>
      <c r="OM505" s="31">
        <v>2</v>
      </c>
      <c r="OO505" s="31">
        <v>2</v>
      </c>
      <c r="OQ505" s="31" t="s">
        <v>355</v>
      </c>
      <c r="OS505" s="31">
        <v>2</v>
      </c>
      <c r="OU505" s="31">
        <v>2</v>
      </c>
      <c r="OW505" s="31">
        <v>2</v>
      </c>
      <c r="OY505" s="31">
        <v>2</v>
      </c>
      <c r="PA505" s="31">
        <v>2</v>
      </c>
      <c r="PC505" s="31">
        <v>2</v>
      </c>
      <c r="PE505" s="31">
        <v>2</v>
      </c>
      <c r="PG505" s="31">
        <v>2</v>
      </c>
      <c r="PI505" s="31">
        <v>2</v>
      </c>
      <c r="PK505" s="31">
        <v>2</v>
      </c>
      <c r="PM505" s="31">
        <v>2</v>
      </c>
      <c r="PO505" s="31">
        <v>2</v>
      </c>
      <c r="PQ505" s="31">
        <v>2</v>
      </c>
      <c r="PS505" s="31">
        <v>2</v>
      </c>
      <c r="PU505" s="31">
        <v>2</v>
      </c>
      <c r="PW505" s="31">
        <v>2</v>
      </c>
      <c r="PY505" s="31">
        <v>2</v>
      </c>
      <c r="QA505" s="31">
        <v>2</v>
      </c>
      <c r="QC505" s="31">
        <v>2</v>
      </c>
      <c r="QE505" s="31">
        <v>2</v>
      </c>
      <c r="QG505" s="31">
        <v>2</v>
      </c>
      <c r="QI505" s="31" t="s">
        <v>355</v>
      </c>
      <c r="QK505" s="31">
        <v>1</v>
      </c>
      <c r="QL505" s="31">
        <v>2</v>
      </c>
      <c r="QM505" s="31">
        <v>2</v>
      </c>
      <c r="QN505" s="31">
        <v>2</v>
      </c>
      <c r="QO505" s="31">
        <v>2</v>
      </c>
      <c r="QP505" s="31">
        <v>2</v>
      </c>
      <c r="QQ505" s="31">
        <v>2</v>
      </c>
      <c r="QR505" s="31">
        <v>2</v>
      </c>
      <c r="QS505" s="31">
        <v>2</v>
      </c>
      <c r="QT505" s="31">
        <v>2</v>
      </c>
      <c r="QU505" s="31">
        <v>2</v>
      </c>
      <c r="QV505" s="31">
        <v>2</v>
      </c>
      <c r="QW505" s="31">
        <v>2</v>
      </c>
      <c r="QX505" s="31">
        <v>2</v>
      </c>
      <c r="QY505" s="31">
        <v>2</v>
      </c>
      <c r="QZ505" s="31">
        <v>2</v>
      </c>
      <c r="RA505" s="31">
        <v>1</v>
      </c>
      <c r="RB505" s="31">
        <v>2</v>
      </c>
      <c r="RC505" s="31">
        <v>2</v>
      </c>
      <c r="RD505" s="31">
        <v>2</v>
      </c>
      <c r="RE505" s="31">
        <v>2</v>
      </c>
      <c r="RF505" s="31">
        <v>2</v>
      </c>
      <c r="RG505" s="31">
        <v>2</v>
      </c>
      <c r="RH505" s="31">
        <v>2</v>
      </c>
      <c r="RI505" s="31">
        <v>1</v>
      </c>
      <c r="RJ505" s="31">
        <v>2</v>
      </c>
      <c r="RK505" s="31">
        <v>2</v>
      </c>
      <c r="RL505" s="31">
        <v>2</v>
      </c>
      <c r="RM505" s="31">
        <v>2</v>
      </c>
      <c r="RN505" s="31">
        <v>2</v>
      </c>
      <c r="RO505" s="31">
        <v>1</v>
      </c>
      <c r="RP505" s="31">
        <v>2</v>
      </c>
      <c r="RQ505" s="31">
        <v>2</v>
      </c>
      <c r="RR505" s="31">
        <v>1</v>
      </c>
      <c r="RS505" s="31">
        <v>2</v>
      </c>
      <c r="RT505" s="31" t="s">
        <v>3434</v>
      </c>
      <c r="RU505" s="31" t="s">
        <v>3434</v>
      </c>
      <c r="RV505" s="31" t="s">
        <v>355</v>
      </c>
      <c r="RW505" s="31" t="s">
        <v>355</v>
      </c>
      <c r="RX505" s="31">
        <v>5</v>
      </c>
      <c r="RY505" s="31">
        <v>2</v>
      </c>
      <c r="RZ505" s="31">
        <v>2</v>
      </c>
      <c r="SA505" s="31">
        <v>2</v>
      </c>
      <c r="SB505" s="31">
        <v>2</v>
      </c>
      <c r="SC505" s="31">
        <v>2</v>
      </c>
      <c r="SD505" s="31">
        <v>4</v>
      </c>
      <c r="SE505" s="31">
        <v>2</v>
      </c>
      <c r="SF505" s="31">
        <v>2</v>
      </c>
      <c r="SG505" s="31">
        <v>2</v>
      </c>
      <c r="SH505" s="31">
        <v>2</v>
      </c>
      <c r="SI505" s="31">
        <v>2</v>
      </c>
      <c r="SJ505" s="31">
        <v>2</v>
      </c>
      <c r="SK505" s="31">
        <v>2</v>
      </c>
      <c r="SL505" s="31">
        <v>2</v>
      </c>
      <c r="UA505" s="31">
        <v>2</v>
      </c>
    </row>
    <row r="506" spans="1:547" s="31" customFormat="1" ht="13.5" customHeight="1">
      <c r="A506" s="31">
        <f t="shared" si="7"/>
        <v>504</v>
      </c>
      <c r="C506" s="31">
        <v>13</v>
      </c>
      <c r="D506" s="31" t="s">
        <v>3382</v>
      </c>
      <c r="E506" s="31" t="s">
        <v>3435</v>
      </c>
      <c r="F506" s="31">
        <v>3</v>
      </c>
      <c r="H506" s="31">
        <v>42594</v>
      </c>
      <c r="I506" s="31">
        <v>18333</v>
      </c>
      <c r="J506" s="31">
        <v>1</v>
      </c>
      <c r="K506" s="31">
        <v>1</v>
      </c>
      <c r="L506" s="31">
        <v>4</v>
      </c>
      <c r="M506" s="31">
        <v>2</v>
      </c>
      <c r="N506" s="31">
        <v>1</v>
      </c>
      <c r="O506" s="31">
        <v>1</v>
      </c>
      <c r="P506" s="31">
        <v>1</v>
      </c>
      <c r="Q506" s="31">
        <v>1</v>
      </c>
      <c r="FK506" s="31">
        <v>2</v>
      </c>
      <c r="FL506" s="31">
        <v>2</v>
      </c>
      <c r="FM506" s="31">
        <v>2</v>
      </c>
      <c r="FN506" s="31">
        <v>2</v>
      </c>
      <c r="FO506" s="31">
        <v>2</v>
      </c>
      <c r="FP506" s="31">
        <v>2</v>
      </c>
      <c r="FQ506" s="31">
        <v>2</v>
      </c>
      <c r="FR506" s="31">
        <v>2</v>
      </c>
      <c r="FS506" s="31">
        <v>4</v>
      </c>
      <c r="FT506" s="31">
        <v>2</v>
      </c>
      <c r="FU506" s="31">
        <v>2</v>
      </c>
      <c r="FV506" s="31">
        <v>2</v>
      </c>
      <c r="FW506" s="31">
        <v>1</v>
      </c>
      <c r="FX506" s="31">
        <v>1</v>
      </c>
      <c r="FY506" s="31">
        <v>2</v>
      </c>
      <c r="GA506" s="31">
        <v>2</v>
      </c>
      <c r="GB506" s="31">
        <v>2</v>
      </c>
      <c r="GC506" s="31">
        <v>1</v>
      </c>
      <c r="GD506" s="31">
        <v>2000</v>
      </c>
      <c r="GE506" s="31">
        <v>2</v>
      </c>
      <c r="GG506" s="31">
        <v>1</v>
      </c>
      <c r="GH506" s="31">
        <v>2</v>
      </c>
      <c r="GI506" s="31" t="s">
        <v>355</v>
      </c>
      <c r="GJ506" s="31">
        <v>2</v>
      </c>
      <c r="GK506" s="31" t="s">
        <v>355</v>
      </c>
      <c r="GL506" s="31">
        <v>2</v>
      </c>
      <c r="GN506" s="31" t="s">
        <v>355</v>
      </c>
      <c r="GO506" s="31">
        <v>2</v>
      </c>
      <c r="GP506" s="31" t="s">
        <v>355</v>
      </c>
      <c r="GQ506" s="31">
        <v>2</v>
      </c>
      <c r="GR506" s="31" t="s">
        <v>355</v>
      </c>
      <c r="GS506" s="31">
        <v>1</v>
      </c>
      <c r="GT506" s="31" t="s">
        <v>2961</v>
      </c>
      <c r="GU506" s="31">
        <v>2</v>
      </c>
      <c r="GV506" s="31" t="s">
        <v>355</v>
      </c>
      <c r="GW506" s="31">
        <v>2</v>
      </c>
      <c r="GX506" s="31" t="s">
        <v>355</v>
      </c>
      <c r="HP506" s="31">
        <v>1</v>
      </c>
      <c r="HQ506" s="31">
        <v>2</v>
      </c>
      <c r="HR506" s="31">
        <v>2</v>
      </c>
      <c r="HS506" s="31">
        <v>2</v>
      </c>
      <c r="HT506" s="31">
        <v>2</v>
      </c>
      <c r="HU506" s="31">
        <v>2</v>
      </c>
      <c r="HV506" s="31">
        <v>2</v>
      </c>
      <c r="HX506" s="31" t="s">
        <v>355</v>
      </c>
      <c r="HY506" s="31" t="s">
        <v>355</v>
      </c>
      <c r="HZ506" s="31">
        <v>2</v>
      </c>
      <c r="IA506" s="31">
        <v>2</v>
      </c>
      <c r="IB506" s="31">
        <v>2</v>
      </c>
      <c r="IC506" s="31">
        <v>2</v>
      </c>
      <c r="ID506" s="31">
        <v>2</v>
      </c>
      <c r="IE506" s="31">
        <v>2</v>
      </c>
      <c r="IF506" s="31">
        <v>2</v>
      </c>
      <c r="IG506" s="31" t="s">
        <v>355</v>
      </c>
      <c r="IH506" s="31" t="s">
        <v>355</v>
      </c>
      <c r="II506" s="31" t="s">
        <v>355</v>
      </c>
      <c r="IJ506" s="31">
        <v>1</v>
      </c>
      <c r="IK506" s="31">
        <v>2</v>
      </c>
      <c r="IL506" s="31">
        <v>1</v>
      </c>
      <c r="IM506" s="31">
        <v>2</v>
      </c>
      <c r="IN506" s="31">
        <v>2</v>
      </c>
      <c r="IO506" s="31">
        <v>2</v>
      </c>
      <c r="IP506" s="31">
        <v>2</v>
      </c>
      <c r="IQ506" s="31" t="s">
        <v>355</v>
      </c>
      <c r="IR506" s="31" t="s">
        <v>355</v>
      </c>
      <c r="IS506" s="31" t="s">
        <v>355</v>
      </c>
      <c r="IT506" s="31">
        <v>2</v>
      </c>
      <c r="IU506" s="31">
        <v>2</v>
      </c>
      <c r="IV506" s="31">
        <v>2</v>
      </c>
      <c r="IW506" s="31">
        <v>2</v>
      </c>
      <c r="IX506" s="31">
        <v>2</v>
      </c>
      <c r="IY506" s="31">
        <v>2</v>
      </c>
      <c r="IZ506" s="31">
        <v>2</v>
      </c>
      <c r="JA506" s="31" t="s">
        <v>355</v>
      </c>
      <c r="JB506" s="31" t="s">
        <v>355</v>
      </c>
      <c r="JC506" s="31" t="s">
        <v>355</v>
      </c>
      <c r="JD506" s="31">
        <v>2</v>
      </c>
      <c r="JE506" s="31">
        <v>2</v>
      </c>
      <c r="JF506" s="31">
        <v>2</v>
      </c>
      <c r="JG506" s="31">
        <v>2</v>
      </c>
      <c r="JH506" s="31">
        <v>2</v>
      </c>
      <c r="JI506" s="31">
        <v>2</v>
      </c>
      <c r="JJ506" s="31">
        <v>2</v>
      </c>
      <c r="JK506" s="31" t="s">
        <v>355</v>
      </c>
      <c r="JL506" s="31" t="s">
        <v>355</v>
      </c>
      <c r="JM506" s="31" t="s">
        <v>355</v>
      </c>
      <c r="JN506" s="31" t="s">
        <v>2503</v>
      </c>
      <c r="JO506" s="31" t="s">
        <v>3436</v>
      </c>
      <c r="JQ506" s="31" t="s">
        <v>2132</v>
      </c>
      <c r="JT506" s="31" t="s">
        <v>3304</v>
      </c>
      <c r="JU506" s="31" t="s">
        <v>2055</v>
      </c>
      <c r="JV506" s="31" t="s">
        <v>1733</v>
      </c>
      <c r="JZ506" s="31">
        <v>1</v>
      </c>
      <c r="KC506" s="31">
        <v>2</v>
      </c>
      <c r="KD506" s="31" t="s">
        <v>2132</v>
      </c>
      <c r="KE506" s="31">
        <v>86</v>
      </c>
      <c r="LA506" s="31" t="s">
        <v>2125</v>
      </c>
      <c r="LB506" s="31" t="s">
        <v>2125</v>
      </c>
      <c r="LC506" s="31">
        <v>2</v>
      </c>
      <c r="LE506" s="31" t="s">
        <v>2125</v>
      </c>
      <c r="LH506" s="31">
        <v>2</v>
      </c>
      <c r="LK506" s="31">
        <v>2</v>
      </c>
      <c r="LM506" s="31">
        <v>2</v>
      </c>
      <c r="LO506" s="31">
        <v>2</v>
      </c>
      <c r="LQ506" s="31">
        <v>2</v>
      </c>
      <c r="LS506" s="31">
        <v>2</v>
      </c>
      <c r="LU506" s="31">
        <v>2</v>
      </c>
      <c r="LW506" s="31">
        <v>2</v>
      </c>
      <c r="LY506" s="31">
        <v>2</v>
      </c>
      <c r="MA506" s="31">
        <v>2</v>
      </c>
      <c r="MC506" s="31">
        <v>2</v>
      </c>
      <c r="ME506" s="31">
        <v>2</v>
      </c>
      <c r="MG506" s="31">
        <v>2</v>
      </c>
      <c r="MI506" s="31">
        <v>2</v>
      </c>
      <c r="MK506" s="31">
        <v>2</v>
      </c>
      <c r="MM506" s="31">
        <v>2</v>
      </c>
      <c r="MO506" s="31">
        <v>2</v>
      </c>
      <c r="MQ506" s="31">
        <v>2</v>
      </c>
      <c r="MS506" s="31">
        <v>2</v>
      </c>
      <c r="MU506" s="31">
        <v>2</v>
      </c>
      <c r="MW506" s="31">
        <v>2</v>
      </c>
      <c r="MY506" s="31" t="s">
        <v>355</v>
      </c>
      <c r="NA506" s="31">
        <v>2</v>
      </c>
      <c r="NC506" s="31">
        <v>2</v>
      </c>
      <c r="NE506" s="31">
        <v>2</v>
      </c>
      <c r="NG506" s="31">
        <v>2</v>
      </c>
      <c r="NI506" s="31">
        <v>2</v>
      </c>
      <c r="NK506" s="31">
        <v>2</v>
      </c>
      <c r="NM506" s="31">
        <v>2</v>
      </c>
      <c r="NO506" s="31">
        <v>2</v>
      </c>
      <c r="NQ506" s="31">
        <v>2</v>
      </c>
      <c r="NS506" s="31">
        <v>2</v>
      </c>
      <c r="NU506" s="31">
        <v>2</v>
      </c>
      <c r="NW506" s="31">
        <v>2</v>
      </c>
      <c r="NY506" s="31">
        <v>2</v>
      </c>
      <c r="OA506" s="31">
        <v>2</v>
      </c>
      <c r="OC506" s="31">
        <v>2</v>
      </c>
      <c r="OE506" s="31">
        <v>2</v>
      </c>
      <c r="OG506" s="31">
        <v>2</v>
      </c>
      <c r="OI506" s="31">
        <v>2</v>
      </c>
      <c r="OK506" s="31">
        <v>2</v>
      </c>
      <c r="OM506" s="31">
        <v>2</v>
      </c>
      <c r="OO506" s="31">
        <v>2</v>
      </c>
      <c r="OQ506" s="31" t="s">
        <v>355</v>
      </c>
      <c r="OS506" s="31">
        <v>2</v>
      </c>
      <c r="OU506" s="31">
        <v>2</v>
      </c>
      <c r="OW506" s="31">
        <v>2</v>
      </c>
      <c r="OY506" s="31">
        <v>2</v>
      </c>
      <c r="PA506" s="31">
        <v>2</v>
      </c>
      <c r="PC506" s="31">
        <v>2</v>
      </c>
      <c r="PE506" s="31">
        <v>2</v>
      </c>
      <c r="PG506" s="31">
        <v>2</v>
      </c>
      <c r="PI506" s="31">
        <v>2</v>
      </c>
      <c r="PK506" s="31">
        <v>2</v>
      </c>
      <c r="PM506" s="31">
        <v>2</v>
      </c>
      <c r="PO506" s="31">
        <v>2</v>
      </c>
      <c r="PQ506" s="31">
        <v>2</v>
      </c>
      <c r="PS506" s="31">
        <v>2</v>
      </c>
      <c r="PU506" s="31">
        <v>2</v>
      </c>
      <c r="PW506" s="31">
        <v>2</v>
      </c>
      <c r="PY506" s="31">
        <v>2</v>
      </c>
      <c r="QA506" s="31">
        <v>2</v>
      </c>
      <c r="QC506" s="31">
        <v>2</v>
      </c>
      <c r="QE506" s="31">
        <v>2</v>
      </c>
      <c r="QG506" s="31">
        <v>2</v>
      </c>
      <c r="QI506" s="31" t="s">
        <v>355</v>
      </c>
      <c r="QK506" s="31">
        <v>1</v>
      </c>
      <c r="QL506" s="31">
        <v>2</v>
      </c>
      <c r="QM506" s="31">
        <v>1</v>
      </c>
      <c r="QN506" s="31">
        <v>2</v>
      </c>
      <c r="QO506" s="31">
        <v>2</v>
      </c>
      <c r="QP506" s="31">
        <v>2</v>
      </c>
      <c r="QQ506" s="31">
        <v>1</v>
      </c>
      <c r="QR506" s="31">
        <v>2</v>
      </c>
      <c r="QS506" s="31">
        <v>1</v>
      </c>
      <c r="QT506" s="31">
        <v>2</v>
      </c>
      <c r="QU506" s="31">
        <v>2</v>
      </c>
      <c r="QV506" s="31">
        <v>2</v>
      </c>
      <c r="QW506" s="31">
        <v>2</v>
      </c>
      <c r="QX506" s="31">
        <v>2</v>
      </c>
      <c r="QY506" s="31">
        <v>2</v>
      </c>
      <c r="QZ506" s="31">
        <v>2</v>
      </c>
      <c r="RA506" s="31">
        <v>2</v>
      </c>
      <c r="RB506" s="31">
        <v>1</v>
      </c>
      <c r="RC506" s="31">
        <v>2</v>
      </c>
      <c r="RD506" s="31">
        <v>2</v>
      </c>
      <c r="RE506" s="31">
        <v>2</v>
      </c>
      <c r="RF506" s="31">
        <v>2</v>
      </c>
      <c r="RG506" s="31">
        <v>2</v>
      </c>
      <c r="RH506" s="31">
        <v>2</v>
      </c>
      <c r="RI506" s="31">
        <v>2</v>
      </c>
      <c r="RJ506" s="31">
        <v>2</v>
      </c>
      <c r="RK506" s="31">
        <v>2</v>
      </c>
      <c r="RL506" s="31">
        <v>2</v>
      </c>
      <c r="RM506" s="31">
        <v>2</v>
      </c>
      <c r="RN506" s="31">
        <v>2</v>
      </c>
      <c r="RO506" s="31">
        <v>2</v>
      </c>
      <c r="RP506" s="31">
        <v>2</v>
      </c>
      <c r="RQ506" s="31">
        <v>2</v>
      </c>
      <c r="RR506" s="31">
        <v>1</v>
      </c>
      <c r="RS506" s="31">
        <v>1</v>
      </c>
      <c r="RT506" s="31" t="s">
        <v>2231</v>
      </c>
      <c r="RU506" s="31" t="s">
        <v>3437</v>
      </c>
      <c r="RV506" s="31" t="s">
        <v>355</v>
      </c>
      <c r="RW506" s="31" t="s">
        <v>3438</v>
      </c>
      <c r="RX506" s="31">
        <v>1</v>
      </c>
      <c r="RY506" s="31">
        <v>1</v>
      </c>
      <c r="RZ506" s="31">
        <v>2</v>
      </c>
      <c r="SA506" s="31">
        <v>2</v>
      </c>
      <c r="SB506" s="31">
        <v>2</v>
      </c>
      <c r="SC506" s="31">
        <v>2</v>
      </c>
      <c r="SD506" s="31">
        <v>1</v>
      </c>
      <c r="SE506" s="31">
        <v>1</v>
      </c>
      <c r="SF506" s="31">
        <v>2</v>
      </c>
      <c r="SG506" s="31">
        <v>2</v>
      </c>
      <c r="SH506" s="31">
        <v>2</v>
      </c>
      <c r="SI506" s="31">
        <v>2</v>
      </c>
      <c r="SJ506" s="31">
        <v>2</v>
      </c>
      <c r="SK506" s="31">
        <v>2</v>
      </c>
      <c r="SL506" s="31">
        <v>2</v>
      </c>
      <c r="UA506" s="31">
        <v>2</v>
      </c>
    </row>
    <row r="507" spans="1:547" s="31" customFormat="1" ht="13.5" customHeight="1">
      <c r="A507" s="31">
        <f t="shared" si="7"/>
        <v>505</v>
      </c>
      <c r="C507" s="31">
        <v>14</v>
      </c>
      <c r="D507" s="31" t="s">
        <v>3382</v>
      </c>
      <c r="E507" s="31" t="s">
        <v>3439</v>
      </c>
      <c r="F507" s="31">
        <v>3</v>
      </c>
      <c r="H507" s="31">
        <v>42599</v>
      </c>
      <c r="I507" s="31">
        <v>17615</v>
      </c>
      <c r="J507" s="31">
        <v>2</v>
      </c>
      <c r="K507" s="31">
        <v>1</v>
      </c>
      <c r="L507" s="31">
        <v>2</v>
      </c>
      <c r="M507" s="31">
        <v>1</v>
      </c>
      <c r="N507" s="31">
        <v>2</v>
      </c>
      <c r="O507" s="31">
        <v>1</v>
      </c>
      <c r="P507" s="31">
        <v>2</v>
      </c>
      <c r="Q507" s="31">
        <v>1</v>
      </c>
      <c r="FK507" s="31">
        <v>1</v>
      </c>
      <c r="FL507" s="31">
        <v>2</v>
      </c>
      <c r="FM507" s="31">
        <v>1</v>
      </c>
      <c r="FN507" s="31">
        <v>1</v>
      </c>
      <c r="FO507" s="31">
        <v>2</v>
      </c>
      <c r="FP507" s="31">
        <v>2</v>
      </c>
      <c r="FQ507" s="31">
        <v>2</v>
      </c>
      <c r="FR507" s="31">
        <v>2</v>
      </c>
      <c r="FS507" s="31">
        <v>4</v>
      </c>
      <c r="FT507" s="31">
        <v>2</v>
      </c>
      <c r="FU507" s="31">
        <v>2</v>
      </c>
      <c r="FV507" s="31">
        <v>2</v>
      </c>
      <c r="FW507" s="31">
        <v>1</v>
      </c>
      <c r="FX507" s="31">
        <v>1</v>
      </c>
      <c r="FY507" s="31">
        <v>2</v>
      </c>
      <c r="FZ507" s="31" t="s">
        <v>355</v>
      </c>
      <c r="GA507" s="31">
        <v>2</v>
      </c>
      <c r="GB507" s="31">
        <v>2</v>
      </c>
      <c r="GC507" s="31">
        <v>1</v>
      </c>
      <c r="GE507" s="31">
        <v>1</v>
      </c>
      <c r="GF507" s="31">
        <v>1986</v>
      </c>
      <c r="GH507" s="31">
        <v>2</v>
      </c>
      <c r="GJ507" s="31">
        <v>2</v>
      </c>
      <c r="GL507" s="31">
        <v>2</v>
      </c>
      <c r="GO507" s="31">
        <v>2</v>
      </c>
      <c r="GQ507" s="31">
        <v>2</v>
      </c>
      <c r="GS507" s="31">
        <v>2</v>
      </c>
      <c r="GU507" s="31">
        <v>2</v>
      </c>
      <c r="GW507" s="31">
        <v>2</v>
      </c>
      <c r="HM507" s="31">
        <v>2</v>
      </c>
      <c r="HP507" s="31">
        <v>2</v>
      </c>
      <c r="HQ507" s="31">
        <v>2</v>
      </c>
      <c r="HR507" s="31">
        <v>2</v>
      </c>
      <c r="HS507" s="31">
        <v>2</v>
      </c>
      <c r="HT507" s="31">
        <v>2</v>
      </c>
      <c r="HU507" s="31">
        <v>2</v>
      </c>
      <c r="HV507" s="31">
        <v>2</v>
      </c>
      <c r="HZ507" s="31">
        <v>2</v>
      </c>
      <c r="IA507" s="31">
        <v>2</v>
      </c>
      <c r="IB507" s="31">
        <v>2</v>
      </c>
      <c r="IC507" s="31">
        <v>2</v>
      </c>
      <c r="ID507" s="31">
        <v>2</v>
      </c>
      <c r="IE507" s="31">
        <v>2</v>
      </c>
      <c r="IF507" s="31">
        <v>2</v>
      </c>
      <c r="IJ507" s="31">
        <v>2</v>
      </c>
      <c r="IK507" s="31">
        <v>2</v>
      </c>
      <c r="IL507" s="31">
        <v>2</v>
      </c>
      <c r="IM507" s="31">
        <v>2</v>
      </c>
      <c r="IN507" s="31">
        <v>2</v>
      </c>
      <c r="IO507" s="31">
        <v>2</v>
      </c>
      <c r="IP507" s="31">
        <v>2</v>
      </c>
      <c r="IT507" s="31">
        <v>2</v>
      </c>
      <c r="IU507" s="31">
        <v>2</v>
      </c>
      <c r="IV507" s="31">
        <v>2</v>
      </c>
      <c r="IW507" s="31">
        <v>2</v>
      </c>
      <c r="IX507" s="31">
        <v>2</v>
      </c>
      <c r="IY507" s="31">
        <v>2</v>
      </c>
      <c r="IZ507" s="31">
        <v>2</v>
      </c>
      <c r="JD507" s="31">
        <v>2</v>
      </c>
      <c r="JE507" s="31">
        <v>2</v>
      </c>
      <c r="JF507" s="31">
        <v>2</v>
      </c>
      <c r="JG507" s="31">
        <v>2</v>
      </c>
      <c r="JH507" s="31">
        <v>2</v>
      </c>
      <c r="JI507" s="31">
        <v>2</v>
      </c>
      <c r="JJ507" s="31">
        <v>2</v>
      </c>
      <c r="JQ507" s="31" t="s">
        <v>371</v>
      </c>
      <c r="JZ507" s="31">
        <v>2</v>
      </c>
      <c r="KA507" s="31" t="s">
        <v>1836</v>
      </c>
      <c r="KB507" s="31">
        <v>54</v>
      </c>
      <c r="KC507" s="31">
        <v>2</v>
      </c>
      <c r="KD507" s="31" t="s">
        <v>371</v>
      </c>
      <c r="KE507" s="31">
        <v>79</v>
      </c>
      <c r="LA507" s="31" t="s">
        <v>2125</v>
      </c>
      <c r="LB507" s="31">
        <v>0</v>
      </c>
      <c r="LC507" s="31">
        <v>2</v>
      </c>
      <c r="LD507" s="31">
        <v>2</v>
      </c>
      <c r="LE507" s="31" t="s">
        <v>2242</v>
      </c>
      <c r="LF507" s="31">
        <v>2</v>
      </c>
      <c r="LG507" s="31">
        <v>2</v>
      </c>
      <c r="LH507" s="31">
        <v>1</v>
      </c>
      <c r="LK507" s="31">
        <v>2</v>
      </c>
      <c r="LM507" s="31">
        <v>2</v>
      </c>
      <c r="LO507" s="31">
        <v>2</v>
      </c>
      <c r="LQ507" s="31">
        <v>2</v>
      </c>
      <c r="LS507" s="31">
        <v>2</v>
      </c>
      <c r="LU507" s="31">
        <v>2</v>
      </c>
      <c r="LW507" s="31">
        <v>2</v>
      </c>
      <c r="LY507" s="31">
        <v>2</v>
      </c>
      <c r="MA507" s="31">
        <v>2</v>
      </c>
      <c r="MC507" s="31">
        <v>2</v>
      </c>
      <c r="ME507" s="31">
        <v>2</v>
      </c>
      <c r="MG507" s="31">
        <v>2</v>
      </c>
      <c r="MI507" s="31">
        <v>2</v>
      </c>
      <c r="MK507" s="31">
        <v>2</v>
      </c>
      <c r="MM507" s="31">
        <v>2</v>
      </c>
      <c r="MO507" s="31">
        <v>2</v>
      </c>
      <c r="MQ507" s="31">
        <v>2</v>
      </c>
      <c r="MS507" s="31">
        <v>2</v>
      </c>
      <c r="MU507" s="31">
        <v>2</v>
      </c>
      <c r="MW507" s="31">
        <v>2</v>
      </c>
      <c r="MY507" s="31" t="s">
        <v>355</v>
      </c>
      <c r="NA507" s="31">
        <v>2</v>
      </c>
      <c r="NC507" s="31">
        <v>2</v>
      </c>
      <c r="NE507" s="31">
        <v>2</v>
      </c>
      <c r="NG507" s="31">
        <v>2</v>
      </c>
      <c r="NI507" s="31">
        <v>2</v>
      </c>
      <c r="NK507" s="31">
        <v>2</v>
      </c>
      <c r="NM507" s="31">
        <v>2</v>
      </c>
      <c r="NO507" s="31">
        <v>2</v>
      </c>
      <c r="NQ507" s="31">
        <v>2</v>
      </c>
      <c r="NS507" s="31">
        <v>2</v>
      </c>
      <c r="NU507" s="31">
        <v>2</v>
      </c>
      <c r="NW507" s="31">
        <v>2</v>
      </c>
      <c r="NY507" s="31">
        <v>2</v>
      </c>
      <c r="OA507" s="31">
        <v>2</v>
      </c>
      <c r="OC507" s="31">
        <v>2</v>
      </c>
      <c r="OE507" s="31">
        <v>2</v>
      </c>
      <c r="OG507" s="31">
        <v>2</v>
      </c>
      <c r="OI507" s="31">
        <v>2</v>
      </c>
      <c r="OK507" s="31">
        <v>2</v>
      </c>
      <c r="OM507" s="31">
        <v>2</v>
      </c>
      <c r="OO507" s="31">
        <v>2</v>
      </c>
      <c r="OQ507" s="31" t="s">
        <v>356</v>
      </c>
      <c r="OR507" s="31">
        <v>3</v>
      </c>
      <c r="OS507" s="31">
        <v>2</v>
      </c>
      <c r="OU507" s="31">
        <v>2</v>
      </c>
      <c r="OW507" s="31">
        <v>1</v>
      </c>
      <c r="OX507" s="31">
        <v>30</v>
      </c>
      <c r="OY507" s="31">
        <v>2</v>
      </c>
      <c r="PA507" s="31">
        <v>2</v>
      </c>
      <c r="PC507" s="31">
        <v>2</v>
      </c>
      <c r="PE507" s="31">
        <v>2</v>
      </c>
      <c r="PG507" s="31">
        <v>2</v>
      </c>
      <c r="PI507" s="31">
        <v>2</v>
      </c>
      <c r="PK507" s="31">
        <v>2</v>
      </c>
      <c r="PM507" s="31">
        <v>2</v>
      </c>
      <c r="PO507" s="31">
        <v>2</v>
      </c>
      <c r="PQ507" s="31">
        <v>2</v>
      </c>
      <c r="PS507" s="31">
        <v>2</v>
      </c>
      <c r="PU507" s="31">
        <v>2</v>
      </c>
      <c r="PW507" s="31">
        <v>2</v>
      </c>
      <c r="PY507" s="31">
        <v>2</v>
      </c>
      <c r="QA507" s="31">
        <v>2</v>
      </c>
      <c r="QC507" s="31">
        <v>2</v>
      </c>
      <c r="QE507" s="31">
        <v>2</v>
      </c>
      <c r="QG507" s="31">
        <v>2</v>
      </c>
      <c r="QI507" s="31" t="s">
        <v>355</v>
      </c>
      <c r="QJ507" s="31">
        <v>15</v>
      </c>
      <c r="QK507" s="31">
        <v>7</v>
      </c>
      <c r="QL507" s="31">
        <v>1</v>
      </c>
      <c r="QM507" s="31">
        <v>2</v>
      </c>
      <c r="QN507" s="31">
        <v>2</v>
      </c>
      <c r="QO507" s="31">
        <v>2</v>
      </c>
      <c r="QP507" s="31">
        <v>2</v>
      </c>
      <c r="QQ507" s="31">
        <v>2</v>
      </c>
      <c r="QR507" s="31">
        <v>2</v>
      </c>
      <c r="QS507" s="31">
        <v>2</v>
      </c>
      <c r="QT507" s="31">
        <v>2</v>
      </c>
      <c r="QU507" s="31">
        <v>2</v>
      </c>
      <c r="QV507" s="31">
        <v>2</v>
      </c>
      <c r="QW507" s="31">
        <v>2</v>
      </c>
      <c r="QX507" s="31">
        <v>2</v>
      </c>
      <c r="QY507" s="31">
        <v>2</v>
      </c>
      <c r="QZ507" s="31">
        <v>2</v>
      </c>
      <c r="RA507" s="31">
        <v>2</v>
      </c>
      <c r="RB507" s="31">
        <v>1</v>
      </c>
      <c r="RC507" s="31">
        <v>1</v>
      </c>
      <c r="RD507" s="31">
        <v>2</v>
      </c>
      <c r="RE507" s="31">
        <v>2</v>
      </c>
      <c r="RF507" s="31">
        <v>2</v>
      </c>
      <c r="RG507" s="31">
        <v>2</v>
      </c>
      <c r="RH507" s="31">
        <v>2</v>
      </c>
      <c r="RI507" s="31">
        <v>2</v>
      </c>
      <c r="RJ507" s="31">
        <v>2</v>
      </c>
      <c r="RK507" s="31">
        <v>1</v>
      </c>
      <c r="RL507" s="31">
        <v>2</v>
      </c>
      <c r="RM507" s="31">
        <v>2</v>
      </c>
      <c r="RN507" s="31">
        <v>1</v>
      </c>
      <c r="RO507" s="31">
        <v>1</v>
      </c>
      <c r="RP507" s="31">
        <v>2</v>
      </c>
      <c r="RQ507" s="31">
        <v>2</v>
      </c>
      <c r="RR507" s="31">
        <v>1</v>
      </c>
      <c r="RS507" s="31">
        <v>1</v>
      </c>
      <c r="RT507" s="31" t="s">
        <v>2231</v>
      </c>
      <c r="RU507" s="31" t="s">
        <v>3440</v>
      </c>
      <c r="RV507" s="31" t="s">
        <v>355</v>
      </c>
      <c r="RW507" s="31" t="s">
        <v>355</v>
      </c>
      <c r="RX507" s="31">
        <v>3</v>
      </c>
      <c r="RY507" s="31">
        <v>2</v>
      </c>
      <c r="RZ507" s="31">
        <v>2</v>
      </c>
      <c r="SA507" s="31">
        <v>2</v>
      </c>
      <c r="SB507" s="31">
        <v>2</v>
      </c>
      <c r="SC507" s="31">
        <v>1</v>
      </c>
      <c r="SD507" s="31">
        <v>3</v>
      </c>
      <c r="SE507" s="31">
        <v>2</v>
      </c>
      <c r="SF507" s="31">
        <v>2</v>
      </c>
      <c r="SG507" s="31">
        <v>2</v>
      </c>
      <c r="SH507" s="31">
        <v>2</v>
      </c>
      <c r="SI507" s="31">
        <v>1</v>
      </c>
      <c r="SJ507" s="31">
        <v>2</v>
      </c>
      <c r="SK507" s="31">
        <v>2</v>
      </c>
      <c r="SL507" s="31">
        <v>1</v>
      </c>
      <c r="UA507" s="31">
        <v>2</v>
      </c>
    </row>
    <row r="508" spans="1:547" s="31" customFormat="1" ht="13.5" customHeight="1">
      <c r="A508" s="31">
        <f t="shared" si="7"/>
        <v>506</v>
      </c>
      <c r="C508" s="31">
        <v>15</v>
      </c>
      <c r="D508" s="31" t="s">
        <v>3382</v>
      </c>
      <c r="E508" s="31" t="s">
        <v>3441</v>
      </c>
      <c r="F508" s="31">
        <v>3</v>
      </c>
      <c r="H508" s="31">
        <v>42603</v>
      </c>
      <c r="I508" s="31">
        <v>18455</v>
      </c>
      <c r="J508" s="31">
        <v>2</v>
      </c>
      <c r="K508" s="31">
        <v>1</v>
      </c>
      <c r="L508" s="31">
        <v>2</v>
      </c>
      <c r="M508" s="31">
        <v>1</v>
      </c>
      <c r="N508" s="31">
        <v>2</v>
      </c>
      <c r="O508" s="31">
        <v>1</v>
      </c>
      <c r="P508" s="31">
        <v>4</v>
      </c>
      <c r="Q508" s="31">
        <v>2</v>
      </c>
      <c r="FK508" s="31">
        <v>1</v>
      </c>
      <c r="FL508" s="31">
        <v>2</v>
      </c>
      <c r="FM508" s="31">
        <v>1</v>
      </c>
      <c r="FN508" s="31">
        <v>2</v>
      </c>
      <c r="FO508" s="31">
        <v>2</v>
      </c>
      <c r="FP508" s="31">
        <v>2</v>
      </c>
      <c r="FQ508" s="31">
        <v>2</v>
      </c>
      <c r="FR508" s="31">
        <v>2</v>
      </c>
      <c r="FS508" s="31">
        <v>4</v>
      </c>
      <c r="FT508" s="31">
        <v>2</v>
      </c>
      <c r="FU508" s="31">
        <v>2</v>
      </c>
      <c r="FV508" s="31">
        <v>2</v>
      </c>
      <c r="FW508" s="31">
        <v>1</v>
      </c>
      <c r="FX508" s="31">
        <v>1</v>
      </c>
      <c r="FY508" s="31">
        <v>2</v>
      </c>
      <c r="GA508" s="31">
        <v>2</v>
      </c>
      <c r="GB508" s="31">
        <v>2</v>
      </c>
      <c r="GC508" s="31">
        <v>2</v>
      </c>
      <c r="GE508" s="31">
        <v>2</v>
      </c>
      <c r="GH508" s="31">
        <v>2</v>
      </c>
      <c r="GJ508" s="31">
        <v>2</v>
      </c>
      <c r="GL508" s="31">
        <v>2</v>
      </c>
      <c r="GO508" s="31">
        <v>2</v>
      </c>
      <c r="GQ508" s="31">
        <v>1</v>
      </c>
      <c r="GR508" s="31" t="s">
        <v>1453</v>
      </c>
      <c r="GS508" s="31">
        <v>2</v>
      </c>
      <c r="GU508" s="31">
        <v>2</v>
      </c>
      <c r="GW508" s="31">
        <v>2</v>
      </c>
      <c r="HM508" s="31">
        <v>2</v>
      </c>
      <c r="HP508" s="31">
        <v>2</v>
      </c>
      <c r="HQ508" s="31">
        <v>2</v>
      </c>
      <c r="HR508" s="31">
        <v>2</v>
      </c>
      <c r="HS508" s="31">
        <v>2</v>
      </c>
      <c r="HT508" s="31">
        <v>2</v>
      </c>
      <c r="HU508" s="31">
        <v>2</v>
      </c>
      <c r="HV508" s="31">
        <v>2</v>
      </c>
      <c r="HZ508" s="31">
        <v>2</v>
      </c>
      <c r="IA508" s="31">
        <v>2</v>
      </c>
      <c r="IB508" s="31">
        <v>2</v>
      </c>
      <c r="IC508" s="31">
        <v>2</v>
      </c>
      <c r="ID508" s="31">
        <v>2</v>
      </c>
      <c r="IE508" s="31">
        <v>2</v>
      </c>
      <c r="IF508" s="31">
        <v>2</v>
      </c>
      <c r="IJ508" s="31">
        <v>2</v>
      </c>
      <c r="IK508" s="31">
        <v>2</v>
      </c>
      <c r="IL508" s="31">
        <v>2</v>
      </c>
      <c r="IM508" s="31">
        <v>2</v>
      </c>
      <c r="IN508" s="31">
        <v>2</v>
      </c>
      <c r="IO508" s="31">
        <v>2</v>
      </c>
      <c r="IP508" s="31">
        <v>2</v>
      </c>
      <c r="IT508" s="31">
        <v>2</v>
      </c>
      <c r="IU508" s="31">
        <v>2</v>
      </c>
      <c r="IV508" s="31">
        <v>2</v>
      </c>
      <c r="IW508" s="31">
        <v>2</v>
      </c>
      <c r="IX508" s="31">
        <v>2</v>
      </c>
      <c r="IY508" s="31">
        <v>2</v>
      </c>
      <c r="IZ508" s="31">
        <v>2</v>
      </c>
      <c r="JD508" s="31">
        <v>2</v>
      </c>
      <c r="JE508" s="31">
        <v>2</v>
      </c>
      <c r="JF508" s="31">
        <v>2</v>
      </c>
      <c r="JG508" s="31">
        <v>2</v>
      </c>
      <c r="JH508" s="31">
        <v>2</v>
      </c>
      <c r="JI508" s="31">
        <v>2</v>
      </c>
      <c r="JJ508" s="31">
        <v>2</v>
      </c>
      <c r="JN508" s="31" t="s">
        <v>3442</v>
      </c>
      <c r="JQ508" s="31" t="s">
        <v>3414</v>
      </c>
      <c r="JZ508" s="31">
        <v>2</v>
      </c>
      <c r="KA508" s="31" t="s">
        <v>371</v>
      </c>
      <c r="KB508" s="31">
        <v>95</v>
      </c>
      <c r="KC508" s="31">
        <v>2</v>
      </c>
      <c r="KD508" s="31" t="s">
        <v>3414</v>
      </c>
      <c r="KE508" s="31">
        <v>78</v>
      </c>
      <c r="KF508" s="31" t="s">
        <v>1716</v>
      </c>
      <c r="KG508" s="31" t="s">
        <v>2222</v>
      </c>
      <c r="KH508" s="31">
        <v>2</v>
      </c>
      <c r="LA508" s="31" t="s">
        <v>2151</v>
      </c>
      <c r="LB508" s="31" t="s">
        <v>2334</v>
      </c>
      <c r="LC508" s="31">
        <v>2</v>
      </c>
      <c r="LD508" s="31">
        <v>0</v>
      </c>
      <c r="LE508" s="31" t="s">
        <v>2260</v>
      </c>
      <c r="LF508" s="31">
        <v>2</v>
      </c>
      <c r="LG508" s="31">
        <v>2</v>
      </c>
      <c r="LH508" s="31">
        <v>2</v>
      </c>
      <c r="LI508" s="31">
        <v>1</v>
      </c>
      <c r="LJ508" s="31">
        <v>8</v>
      </c>
      <c r="LK508" s="31">
        <v>2</v>
      </c>
      <c r="LM508" s="31">
        <v>2</v>
      </c>
      <c r="LO508" s="31">
        <v>2</v>
      </c>
      <c r="LQ508" s="31">
        <v>2</v>
      </c>
      <c r="LS508" s="31">
        <v>2</v>
      </c>
      <c r="LU508" s="31">
        <v>2</v>
      </c>
      <c r="LW508" s="31">
        <v>2</v>
      </c>
      <c r="LY508" s="31">
        <v>2</v>
      </c>
      <c r="MA508" s="31">
        <v>2</v>
      </c>
      <c r="MC508" s="31">
        <v>2</v>
      </c>
      <c r="ME508" s="31">
        <v>2</v>
      </c>
      <c r="MG508" s="31">
        <v>2</v>
      </c>
      <c r="MI508" s="31">
        <v>2</v>
      </c>
      <c r="MK508" s="31">
        <v>2</v>
      </c>
      <c r="MM508" s="31">
        <v>2</v>
      </c>
      <c r="MO508" s="31">
        <v>2</v>
      </c>
      <c r="MQ508" s="31">
        <v>2</v>
      </c>
      <c r="MS508" s="31">
        <v>2</v>
      </c>
      <c r="MU508" s="31">
        <v>2</v>
      </c>
      <c r="MW508" s="31">
        <v>2</v>
      </c>
      <c r="MY508" s="31" t="s">
        <v>355</v>
      </c>
      <c r="NA508" s="31">
        <v>2</v>
      </c>
      <c r="NC508" s="31">
        <v>2</v>
      </c>
      <c r="NE508" s="31">
        <v>2</v>
      </c>
      <c r="NG508" s="31">
        <v>2</v>
      </c>
      <c r="NI508" s="31">
        <v>2</v>
      </c>
      <c r="NK508" s="31">
        <v>2</v>
      </c>
      <c r="NM508" s="31">
        <v>2</v>
      </c>
      <c r="NO508" s="31">
        <v>2</v>
      </c>
      <c r="NQ508" s="31">
        <v>2</v>
      </c>
      <c r="NS508" s="31">
        <v>2</v>
      </c>
      <c r="NU508" s="31">
        <v>2</v>
      </c>
      <c r="NW508" s="31">
        <v>2</v>
      </c>
      <c r="NY508" s="31">
        <v>2</v>
      </c>
      <c r="OA508" s="31">
        <v>2</v>
      </c>
      <c r="OC508" s="31">
        <v>2</v>
      </c>
      <c r="OE508" s="31">
        <v>2</v>
      </c>
      <c r="OG508" s="31">
        <v>2</v>
      </c>
      <c r="OI508" s="31">
        <v>2</v>
      </c>
      <c r="OK508" s="31">
        <v>2</v>
      </c>
      <c r="OM508" s="31">
        <v>2</v>
      </c>
      <c r="OO508" s="31">
        <v>2</v>
      </c>
      <c r="OS508" s="31">
        <v>2</v>
      </c>
      <c r="OU508" s="31">
        <v>2</v>
      </c>
      <c r="OW508" s="31">
        <v>2</v>
      </c>
      <c r="OY508" s="31">
        <v>2</v>
      </c>
      <c r="PA508" s="31">
        <v>2</v>
      </c>
      <c r="PC508" s="31">
        <v>2</v>
      </c>
      <c r="PE508" s="31">
        <v>2</v>
      </c>
      <c r="PG508" s="31">
        <v>2</v>
      </c>
      <c r="PI508" s="31">
        <v>2</v>
      </c>
      <c r="PK508" s="31">
        <v>2</v>
      </c>
      <c r="PM508" s="31">
        <v>2</v>
      </c>
      <c r="PO508" s="31">
        <v>2</v>
      </c>
      <c r="PQ508" s="31">
        <v>2</v>
      </c>
      <c r="PS508" s="31">
        <v>2</v>
      </c>
      <c r="PU508" s="31">
        <v>2</v>
      </c>
      <c r="PW508" s="31">
        <v>2</v>
      </c>
      <c r="PY508" s="31">
        <v>2</v>
      </c>
      <c r="QA508" s="31">
        <v>2</v>
      </c>
      <c r="QC508" s="31">
        <v>1</v>
      </c>
      <c r="QD508" s="31">
        <v>3</v>
      </c>
      <c r="QE508" s="31">
        <v>2</v>
      </c>
      <c r="QG508" s="31">
        <v>2</v>
      </c>
      <c r="QI508" s="31" t="s">
        <v>355</v>
      </c>
      <c r="QK508" s="31">
        <v>1</v>
      </c>
      <c r="QL508" s="31">
        <v>2</v>
      </c>
      <c r="QM508" s="31">
        <v>2</v>
      </c>
      <c r="QN508" s="31">
        <v>2</v>
      </c>
      <c r="QO508" s="31">
        <v>2</v>
      </c>
      <c r="QP508" s="31">
        <v>2</v>
      </c>
      <c r="QQ508" s="31">
        <v>2</v>
      </c>
      <c r="QR508" s="31">
        <v>2</v>
      </c>
      <c r="QS508" s="31">
        <v>2</v>
      </c>
      <c r="QT508" s="31">
        <v>2</v>
      </c>
      <c r="QU508" s="31">
        <v>2</v>
      </c>
      <c r="QV508" s="31">
        <v>2</v>
      </c>
      <c r="QW508" s="31">
        <v>2</v>
      </c>
      <c r="QX508" s="31">
        <v>2</v>
      </c>
      <c r="QY508" s="31">
        <v>2</v>
      </c>
      <c r="QZ508" s="31">
        <v>2</v>
      </c>
      <c r="RA508" s="31">
        <v>2</v>
      </c>
      <c r="RB508" s="31">
        <v>2</v>
      </c>
      <c r="RC508" s="31">
        <v>2</v>
      </c>
      <c r="RD508" s="31">
        <v>2</v>
      </c>
      <c r="RE508" s="31">
        <v>2</v>
      </c>
      <c r="RF508" s="31">
        <v>2</v>
      </c>
      <c r="RG508" s="31">
        <v>2</v>
      </c>
      <c r="RH508" s="31">
        <v>2</v>
      </c>
      <c r="RI508" s="31">
        <v>2</v>
      </c>
      <c r="RJ508" s="31">
        <v>2</v>
      </c>
      <c r="RK508" s="31">
        <v>2</v>
      </c>
      <c r="RL508" s="31">
        <v>2</v>
      </c>
      <c r="RM508" s="31">
        <v>2</v>
      </c>
      <c r="RN508" s="31">
        <v>2</v>
      </c>
      <c r="RO508" s="31">
        <v>2</v>
      </c>
      <c r="RP508" s="31">
        <v>2</v>
      </c>
      <c r="RQ508" s="31">
        <v>2</v>
      </c>
      <c r="RR508" s="31">
        <v>1</v>
      </c>
      <c r="RS508" s="31">
        <v>1</v>
      </c>
      <c r="RT508" s="31" t="s">
        <v>2231</v>
      </c>
      <c r="RU508" s="31" t="s">
        <v>3443</v>
      </c>
      <c r="RV508" s="31" t="s">
        <v>3444</v>
      </c>
      <c r="RW508" s="31" t="s">
        <v>355</v>
      </c>
      <c r="RX508" s="31">
        <v>5</v>
      </c>
      <c r="RY508" s="31">
        <v>2</v>
      </c>
      <c r="RZ508" s="31">
        <v>2</v>
      </c>
      <c r="SA508" s="31">
        <v>2</v>
      </c>
      <c r="SB508" s="31">
        <v>2</v>
      </c>
      <c r="SC508" s="31">
        <v>2</v>
      </c>
      <c r="SD508" s="31">
        <v>5</v>
      </c>
      <c r="SE508" s="31">
        <v>2</v>
      </c>
      <c r="SF508" s="31">
        <v>2</v>
      </c>
      <c r="SG508" s="31">
        <v>2</v>
      </c>
      <c r="SH508" s="31">
        <v>2</v>
      </c>
      <c r="SI508" s="31">
        <v>2</v>
      </c>
      <c r="SJ508" s="31">
        <v>2</v>
      </c>
      <c r="SK508" s="31">
        <v>2</v>
      </c>
      <c r="SL508" s="31">
        <v>1</v>
      </c>
      <c r="UA508" s="31">
        <v>2</v>
      </c>
    </row>
    <row r="509" spans="1:547" s="31" customFormat="1" ht="13.5" customHeight="1">
      <c r="A509" s="31">
        <f t="shared" si="7"/>
        <v>507</v>
      </c>
      <c r="C509" s="31">
        <v>16</v>
      </c>
      <c r="D509" s="31" t="s">
        <v>3382</v>
      </c>
      <c r="E509" s="31" t="s">
        <v>3445</v>
      </c>
      <c r="F509" s="31">
        <v>3</v>
      </c>
      <c r="H509" s="31">
        <v>42603</v>
      </c>
      <c r="I509" s="31">
        <v>21472</v>
      </c>
      <c r="J509" s="31">
        <v>1</v>
      </c>
      <c r="K509" s="31">
        <v>1</v>
      </c>
      <c r="L509" s="31">
        <v>3</v>
      </c>
      <c r="M509" s="31">
        <v>2</v>
      </c>
      <c r="N509" s="31">
        <v>5</v>
      </c>
      <c r="O509" s="31">
        <v>2</v>
      </c>
      <c r="P509" s="31">
        <v>4</v>
      </c>
      <c r="Q509" s="31">
        <v>2</v>
      </c>
      <c r="FK509" s="31">
        <v>2</v>
      </c>
      <c r="FL509" s="31">
        <v>2</v>
      </c>
      <c r="FM509" s="31">
        <v>2</v>
      </c>
      <c r="FN509" s="31">
        <v>2</v>
      </c>
      <c r="FO509" s="31">
        <v>2</v>
      </c>
      <c r="FP509" s="31">
        <v>2</v>
      </c>
      <c r="FQ509" s="31">
        <v>2</v>
      </c>
      <c r="FR509" s="31">
        <v>2</v>
      </c>
      <c r="FS509" s="31">
        <v>4</v>
      </c>
      <c r="FT509" s="31">
        <v>2</v>
      </c>
      <c r="FU509" s="31">
        <v>2</v>
      </c>
      <c r="FV509" s="31">
        <v>2</v>
      </c>
      <c r="FW509" s="31">
        <v>1</v>
      </c>
      <c r="FX509" s="31">
        <v>1</v>
      </c>
      <c r="FY509" s="31">
        <v>2</v>
      </c>
      <c r="GA509" s="31">
        <v>2</v>
      </c>
      <c r="GB509" s="31">
        <v>2</v>
      </c>
      <c r="GC509" s="31">
        <v>1</v>
      </c>
      <c r="GD509" s="31">
        <v>1976</v>
      </c>
      <c r="GE509" s="31">
        <v>1</v>
      </c>
      <c r="GF509" s="31">
        <v>2005</v>
      </c>
      <c r="GG509" s="31">
        <v>2</v>
      </c>
      <c r="GH509" s="31">
        <v>2</v>
      </c>
      <c r="GJ509" s="31">
        <v>2</v>
      </c>
      <c r="GL509" s="31">
        <v>2</v>
      </c>
      <c r="GO509" s="31">
        <v>2</v>
      </c>
      <c r="GQ509" s="31">
        <v>2</v>
      </c>
      <c r="GS509" s="31">
        <v>2</v>
      </c>
      <c r="GU509" s="31">
        <v>2</v>
      </c>
      <c r="GW509" s="31">
        <v>2</v>
      </c>
      <c r="HM509" s="31">
        <v>2</v>
      </c>
      <c r="HP509" s="31">
        <v>2</v>
      </c>
      <c r="HQ509" s="31">
        <v>2</v>
      </c>
      <c r="HR509" s="31">
        <v>2</v>
      </c>
      <c r="HS509" s="31">
        <v>2</v>
      </c>
      <c r="HT509" s="31">
        <v>2</v>
      </c>
      <c r="HU509" s="31">
        <v>2</v>
      </c>
      <c r="HV509" s="31">
        <v>2</v>
      </c>
      <c r="HZ509" s="31">
        <v>2</v>
      </c>
      <c r="IA509" s="31">
        <v>2</v>
      </c>
      <c r="IB509" s="31">
        <v>2</v>
      </c>
      <c r="IC509" s="31">
        <v>2</v>
      </c>
      <c r="ID509" s="31">
        <v>2</v>
      </c>
      <c r="IE509" s="31">
        <v>2</v>
      </c>
      <c r="IF509" s="31">
        <v>2</v>
      </c>
      <c r="IJ509" s="31">
        <v>2</v>
      </c>
      <c r="IK509" s="31">
        <v>2</v>
      </c>
      <c r="IL509" s="31">
        <v>2</v>
      </c>
      <c r="IM509" s="31">
        <v>2</v>
      </c>
      <c r="IN509" s="31">
        <v>2</v>
      </c>
      <c r="IO509" s="31">
        <v>2</v>
      </c>
      <c r="IP509" s="31">
        <v>2</v>
      </c>
      <c r="IT509" s="31">
        <v>1</v>
      </c>
      <c r="IU509" s="31">
        <v>2</v>
      </c>
      <c r="IV509" s="31">
        <v>1</v>
      </c>
      <c r="IW509" s="31">
        <v>2</v>
      </c>
      <c r="IX509" s="31">
        <v>2</v>
      </c>
      <c r="IY509" s="31">
        <v>2</v>
      </c>
      <c r="IZ509" s="31">
        <v>2</v>
      </c>
      <c r="JD509" s="31">
        <v>2</v>
      </c>
      <c r="JE509" s="31">
        <v>2</v>
      </c>
      <c r="JF509" s="31">
        <v>2</v>
      </c>
      <c r="JG509" s="31">
        <v>2</v>
      </c>
      <c r="JH509" s="31">
        <v>2</v>
      </c>
      <c r="JI509" s="31">
        <v>2</v>
      </c>
      <c r="JJ509" s="31">
        <v>2</v>
      </c>
      <c r="JN509" s="31" t="s">
        <v>3446</v>
      </c>
      <c r="JQ509" s="31" t="s">
        <v>2144</v>
      </c>
      <c r="JZ509" s="31">
        <v>1</v>
      </c>
      <c r="KC509" s="31">
        <v>1</v>
      </c>
      <c r="LA509" s="31" t="s">
        <v>2260</v>
      </c>
      <c r="LB509" s="31" t="s">
        <v>2125</v>
      </c>
      <c r="LC509" s="31">
        <v>2</v>
      </c>
      <c r="LD509" s="31">
        <v>0</v>
      </c>
      <c r="LE509" s="31" t="s">
        <v>2242</v>
      </c>
      <c r="LF509" s="31">
        <v>2</v>
      </c>
      <c r="LG509" s="31">
        <v>2</v>
      </c>
      <c r="LH509" s="31">
        <v>1</v>
      </c>
      <c r="LI509" s="31">
        <v>2</v>
      </c>
      <c r="LK509" s="31">
        <v>2</v>
      </c>
      <c r="LM509" s="31">
        <v>2</v>
      </c>
      <c r="LO509" s="31">
        <v>2</v>
      </c>
      <c r="LQ509" s="31">
        <v>2</v>
      </c>
      <c r="LS509" s="31">
        <v>2</v>
      </c>
      <c r="LU509" s="31">
        <v>2</v>
      </c>
      <c r="LW509" s="31">
        <v>2</v>
      </c>
      <c r="LY509" s="31">
        <v>1</v>
      </c>
      <c r="LZ509" s="31">
        <v>10</v>
      </c>
      <c r="MA509" s="31">
        <v>2</v>
      </c>
      <c r="MC509" s="31">
        <v>2</v>
      </c>
      <c r="ME509" s="31">
        <v>2</v>
      </c>
      <c r="MG509" s="31">
        <v>2</v>
      </c>
      <c r="MI509" s="31">
        <v>2</v>
      </c>
      <c r="MK509" s="31">
        <v>2</v>
      </c>
      <c r="MM509" s="31">
        <v>2</v>
      </c>
      <c r="MO509" s="31">
        <v>2</v>
      </c>
      <c r="MQ509" s="31">
        <v>1</v>
      </c>
      <c r="MR509" s="31">
        <v>4</v>
      </c>
      <c r="MS509" s="31">
        <v>2</v>
      </c>
      <c r="MU509" s="31">
        <v>2</v>
      </c>
      <c r="MW509" s="31">
        <v>2</v>
      </c>
      <c r="MY509" s="31" t="s">
        <v>355</v>
      </c>
      <c r="NA509" s="31">
        <v>2</v>
      </c>
      <c r="NC509" s="31">
        <v>2</v>
      </c>
      <c r="NE509" s="31">
        <v>2</v>
      </c>
      <c r="NG509" s="31">
        <v>2</v>
      </c>
      <c r="NI509" s="31">
        <v>2</v>
      </c>
      <c r="NK509" s="31">
        <v>2</v>
      </c>
      <c r="NM509" s="31">
        <v>2</v>
      </c>
      <c r="NO509" s="31">
        <v>2</v>
      </c>
      <c r="NQ509" s="31">
        <v>2</v>
      </c>
      <c r="NS509" s="31">
        <v>2</v>
      </c>
      <c r="NU509" s="31">
        <v>2</v>
      </c>
      <c r="NW509" s="31">
        <v>2</v>
      </c>
      <c r="NY509" s="31">
        <v>2</v>
      </c>
      <c r="OA509" s="31">
        <v>2</v>
      </c>
      <c r="OC509" s="31">
        <v>2</v>
      </c>
      <c r="OE509" s="31">
        <v>2</v>
      </c>
      <c r="OG509" s="31">
        <v>2</v>
      </c>
      <c r="OI509" s="31">
        <v>2</v>
      </c>
      <c r="OK509" s="31">
        <v>2</v>
      </c>
      <c r="OM509" s="31">
        <v>1</v>
      </c>
      <c r="ON509" s="31">
        <v>4</v>
      </c>
      <c r="OO509" s="31">
        <v>2</v>
      </c>
      <c r="OQ509" s="31" t="s">
        <v>355</v>
      </c>
      <c r="OS509" s="31">
        <v>2</v>
      </c>
      <c r="OU509" s="31">
        <v>2</v>
      </c>
      <c r="OW509" s="31">
        <v>2</v>
      </c>
      <c r="OY509" s="31">
        <v>2</v>
      </c>
      <c r="PA509" s="31">
        <v>2</v>
      </c>
      <c r="PC509" s="31">
        <v>2</v>
      </c>
      <c r="PE509" s="31">
        <v>2</v>
      </c>
      <c r="PG509" s="31">
        <v>2</v>
      </c>
      <c r="PI509" s="31">
        <v>2</v>
      </c>
      <c r="PK509" s="31">
        <v>2</v>
      </c>
      <c r="PM509" s="31">
        <v>2</v>
      </c>
      <c r="PO509" s="31">
        <v>2</v>
      </c>
      <c r="PQ509" s="31">
        <v>2</v>
      </c>
      <c r="PS509" s="31">
        <v>2</v>
      </c>
      <c r="PU509" s="31">
        <v>2</v>
      </c>
      <c r="PW509" s="31">
        <v>2</v>
      </c>
      <c r="PY509" s="31">
        <v>2</v>
      </c>
      <c r="QA509" s="31">
        <v>2</v>
      </c>
      <c r="QC509" s="31">
        <v>2</v>
      </c>
      <c r="QE509" s="31">
        <v>2</v>
      </c>
      <c r="QG509" s="31">
        <v>2</v>
      </c>
      <c r="QI509" s="31" t="s">
        <v>355</v>
      </c>
      <c r="QJ509" s="31">
        <v>10</v>
      </c>
      <c r="QK509" s="31">
        <v>1</v>
      </c>
      <c r="QL509" s="31">
        <v>2</v>
      </c>
      <c r="QM509" s="31">
        <v>2</v>
      </c>
      <c r="QN509" s="31">
        <v>2</v>
      </c>
      <c r="QO509" s="31">
        <v>2</v>
      </c>
      <c r="QP509" s="31">
        <v>2</v>
      </c>
      <c r="QQ509" s="31">
        <v>2</v>
      </c>
      <c r="QR509" s="31">
        <v>2</v>
      </c>
      <c r="QS509" s="31">
        <v>2</v>
      </c>
      <c r="QT509" s="31">
        <v>2</v>
      </c>
      <c r="QU509" s="31">
        <v>2</v>
      </c>
      <c r="QV509" s="31">
        <v>2</v>
      </c>
      <c r="QW509" s="31">
        <v>2</v>
      </c>
      <c r="QX509" s="31">
        <v>2</v>
      </c>
      <c r="QY509" s="31">
        <v>2</v>
      </c>
      <c r="QZ509" s="31">
        <v>2</v>
      </c>
      <c r="RA509" s="31">
        <v>2</v>
      </c>
      <c r="RB509" s="31">
        <v>2</v>
      </c>
      <c r="RC509" s="31">
        <v>2</v>
      </c>
      <c r="RD509" s="31">
        <v>2</v>
      </c>
      <c r="RE509" s="31">
        <v>2</v>
      </c>
      <c r="RF509" s="31">
        <v>2</v>
      </c>
      <c r="RG509" s="31">
        <v>2</v>
      </c>
      <c r="RH509" s="31">
        <v>2</v>
      </c>
      <c r="RI509" s="31">
        <v>2</v>
      </c>
      <c r="RJ509" s="31">
        <v>2</v>
      </c>
      <c r="RK509" s="31">
        <v>2</v>
      </c>
      <c r="RL509" s="31">
        <v>2</v>
      </c>
      <c r="RM509" s="31">
        <v>2</v>
      </c>
      <c r="RN509" s="31">
        <v>2</v>
      </c>
      <c r="RO509" s="31">
        <v>2</v>
      </c>
      <c r="RP509" s="31">
        <v>2</v>
      </c>
      <c r="RQ509" s="31">
        <v>2</v>
      </c>
      <c r="RR509" s="31">
        <v>2</v>
      </c>
      <c r="RS509" s="31">
        <v>1</v>
      </c>
      <c r="RT509" s="31" t="s">
        <v>2887</v>
      </c>
      <c r="RU509" s="31" t="s">
        <v>2887</v>
      </c>
      <c r="RV509" s="31" t="s">
        <v>355</v>
      </c>
      <c r="RW509" s="31" t="s">
        <v>355</v>
      </c>
      <c r="RX509" s="31">
        <v>5</v>
      </c>
      <c r="RY509" s="31">
        <v>2</v>
      </c>
      <c r="RZ509" s="31">
        <v>2</v>
      </c>
      <c r="SA509" s="31">
        <v>2</v>
      </c>
      <c r="SB509" s="31">
        <v>2</v>
      </c>
      <c r="SC509" s="31">
        <v>2</v>
      </c>
      <c r="SD509" s="31">
        <v>5</v>
      </c>
      <c r="SE509" s="31">
        <v>2</v>
      </c>
      <c r="SF509" s="31">
        <v>2</v>
      </c>
      <c r="SG509" s="31">
        <v>2</v>
      </c>
      <c r="SH509" s="31">
        <v>2</v>
      </c>
      <c r="SI509" s="31">
        <v>2</v>
      </c>
      <c r="SJ509" s="31">
        <v>2</v>
      </c>
      <c r="SK509" s="31">
        <v>2</v>
      </c>
      <c r="SL509" s="31">
        <v>2</v>
      </c>
      <c r="UA509" s="31">
        <v>2</v>
      </c>
    </row>
    <row r="510" spans="1:547" s="31" customFormat="1" ht="13.5" customHeight="1">
      <c r="A510" s="31">
        <f t="shared" si="7"/>
        <v>508</v>
      </c>
      <c r="C510" s="31">
        <v>17</v>
      </c>
      <c r="D510" s="31" t="s">
        <v>3382</v>
      </c>
      <c r="E510" s="31" t="s">
        <v>3447</v>
      </c>
      <c r="F510" s="31">
        <v>3</v>
      </c>
      <c r="H510" s="31">
        <v>42622</v>
      </c>
      <c r="I510" s="31">
        <v>24404</v>
      </c>
      <c r="J510" s="31">
        <v>1</v>
      </c>
      <c r="K510" s="31">
        <v>1</v>
      </c>
      <c r="L510" s="31">
        <v>5</v>
      </c>
      <c r="M510" s="31">
        <v>2</v>
      </c>
      <c r="N510" s="31">
        <v>1</v>
      </c>
      <c r="O510" s="31">
        <v>1</v>
      </c>
      <c r="P510" s="31">
        <v>1</v>
      </c>
      <c r="Q510" s="31">
        <v>1</v>
      </c>
      <c r="FK510" s="31">
        <v>1</v>
      </c>
      <c r="FL510" s="31">
        <v>2</v>
      </c>
      <c r="FM510" s="31">
        <v>2</v>
      </c>
      <c r="FN510" s="31">
        <v>2</v>
      </c>
      <c r="FO510" s="31">
        <v>2</v>
      </c>
      <c r="FP510" s="31">
        <v>2</v>
      </c>
      <c r="FQ510" s="31">
        <v>2</v>
      </c>
      <c r="FR510" s="31">
        <v>2</v>
      </c>
      <c r="FS510" s="31">
        <v>4</v>
      </c>
      <c r="FT510" s="31">
        <v>2</v>
      </c>
      <c r="FU510" s="31">
        <v>2</v>
      </c>
      <c r="FV510" s="31">
        <v>2</v>
      </c>
      <c r="FW510" s="31">
        <v>1</v>
      </c>
      <c r="FX510" s="31">
        <v>1</v>
      </c>
      <c r="FY510" s="31">
        <v>2</v>
      </c>
      <c r="GA510" s="31">
        <v>2</v>
      </c>
      <c r="GB510" s="31">
        <v>2</v>
      </c>
      <c r="GC510" s="31">
        <v>2</v>
      </c>
      <c r="GE510" s="31">
        <v>2</v>
      </c>
      <c r="GH510" s="31">
        <v>2</v>
      </c>
      <c r="GJ510" s="31">
        <v>2</v>
      </c>
      <c r="GL510" s="31">
        <v>2</v>
      </c>
      <c r="GO510" s="31">
        <v>2</v>
      </c>
      <c r="GQ510" s="31">
        <v>2</v>
      </c>
      <c r="GS510" s="31">
        <v>2</v>
      </c>
      <c r="GU510" s="31">
        <v>2</v>
      </c>
      <c r="GW510" s="31">
        <v>2</v>
      </c>
      <c r="HM510" s="31">
        <v>2</v>
      </c>
      <c r="HP510" s="31">
        <v>2</v>
      </c>
      <c r="HQ510" s="31">
        <v>2</v>
      </c>
      <c r="HR510" s="31">
        <v>2</v>
      </c>
      <c r="HS510" s="31">
        <v>2</v>
      </c>
      <c r="HT510" s="31">
        <v>2</v>
      </c>
      <c r="HU510" s="31">
        <v>2</v>
      </c>
      <c r="HV510" s="31">
        <v>2</v>
      </c>
      <c r="HZ510" s="31">
        <v>2</v>
      </c>
      <c r="IA510" s="31">
        <v>2</v>
      </c>
      <c r="IB510" s="31">
        <v>2</v>
      </c>
      <c r="IC510" s="31">
        <v>2</v>
      </c>
      <c r="ID510" s="31">
        <v>2</v>
      </c>
      <c r="IE510" s="31">
        <v>2</v>
      </c>
      <c r="IF510" s="31">
        <v>2</v>
      </c>
      <c r="IJ510" s="31">
        <v>2</v>
      </c>
      <c r="IK510" s="31">
        <v>2</v>
      </c>
      <c r="IL510" s="31">
        <v>2</v>
      </c>
      <c r="IM510" s="31">
        <v>2</v>
      </c>
      <c r="IN510" s="31">
        <v>2</v>
      </c>
      <c r="IO510" s="31">
        <v>2</v>
      </c>
      <c r="IP510" s="31">
        <v>2</v>
      </c>
      <c r="IT510" s="31">
        <v>2</v>
      </c>
      <c r="IU510" s="31">
        <v>2</v>
      </c>
      <c r="IV510" s="31">
        <v>2</v>
      </c>
      <c r="IW510" s="31">
        <v>2</v>
      </c>
      <c r="IX510" s="31">
        <v>2</v>
      </c>
      <c r="IY510" s="31">
        <v>2</v>
      </c>
      <c r="IZ510" s="31">
        <v>2</v>
      </c>
      <c r="JD510" s="31">
        <v>2</v>
      </c>
      <c r="JE510" s="31">
        <v>2</v>
      </c>
      <c r="JF510" s="31">
        <v>2</v>
      </c>
      <c r="JG510" s="31">
        <v>2</v>
      </c>
      <c r="JH510" s="31">
        <v>2</v>
      </c>
      <c r="JI510" s="31">
        <v>2</v>
      </c>
      <c r="JJ510" s="31">
        <v>2</v>
      </c>
      <c r="JN510" s="31" t="s">
        <v>2144</v>
      </c>
      <c r="JO510" s="31" t="s">
        <v>3448</v>
      </c>
      <c r="JQ510" s="31" t="s">
        <v>2221</v>
      </c>
      <c r="JT510" s="31" t="s">
        <v>2548</v>
      </c>
      <c r="JZ510" s="31">
        <v>2</v>
      </c>
      <c r="KA510" s="31" t="s">
        <v>3448</v>
      </c>
      <c r="KB510" s="31">
        <v>67</v>
      </c>
      <c r="KC510" s="31">
        <v>1</v>
      </c>
      <c r="LA510" s="31" t="s">
        <v>2181</v>
      </c>
      <c r="LB510" s="31" t="s">
        <v>2320</v>
      </c>
      <c r="LC510" s="31">
        <v>2</v>
      </c>
      <c r="LD510" s="31">
        <v>2</v>
      </c>
      <c r="LE510" s="31" t="s">
        <v>2242</v>
      </c>
      <c r="LF510" s="31">
        <v>2</v>
      </c>
      <c r="LG510" s="31">
        <v>2</v>
      </c>
      <c r="LH510" s="31">
        <v>1</v>
      </c>
      <c r="LI510" s="31">
        <v>2</v>
      </c>
      <c r="LK510" s="31">
        <v>2</v>
      </c>
      <c r="LM510" s="31">
        <v>2</v>
      </c>
      <c r="LO510" s="31">
        <v>2</v>
      </c>
      <c r="LQ510" s="31">
        <v>2</v>
      </c>
      <c r="LS510" s="31">
        <v>2</v>
      </c>
      <c r="LU510" s="31">
        <v>2</v>
      </c>
      <c r="LW510" s="31">
        <v>2</v>
      </c>
      <c r="LY510" s="31">
        <v>2</v>
      </c>
      <c r="MA510" s="31">
        <v>2</v>
      </c>
      <c r="MC510" s="31">
        <v>2</v>
      </c>
      <c r="ME510" s="31">
        <v>1</v>
      </c>
      <c r="MF510" s="31">
        <v>43</v>
      </c>
      <c r="MG510" s="31">
        <v>2</v>
      </c>
      <c r="MI510" s="31">
        <v>2</v>
      </c>
      <c r="MK510" s="31">
        <v>2</v>
      </c>
      <c r="MM510" s="31">
        <v>1</v>
      </c>
      <c r="MN510" s="31">
        <v>30</v>
      </c>
      <c r="MO510" s="31">
        <v>2</v>
      </c>
      <c r="MQ510" s="31">
        <v>2</v>
      </c>
      <c r="MS510" s="31">
        <v>2</v>
      </c>
      <c r="MU510" s="31">
        <v>2</v>
      </c>
      <c r="MW510" s="31">
        <v>2</v>
      </c>
      <c r="MY510" s="31" t="s">
        <v>355</v>
      </c>
      <c r="NA510" s="31">
        <v>2</v>
      </c>
      <c r="NC510" s="31">
        <v>2</v>
      </c>
      <c r="NE510" s="31">
        <v>2</v>
      </c>
      <c r="NG510" s="31">
        <v>2</v>
      </c>
      <c r="NI510" s="31">
        <v>2</v>
      </c>
      <c r="NK510" s="31">
        <v>2</v>
      </c>
      <c r="NM510" s="31">
        <v>2</v>
      </c>
      <c r="NO510" s="31">
        <v>2</v>
      </c>
      <c r="NQ510" s="31">
        <v>2</v>
      </c>
      <c r="NS510" s="31">
        <v>2</v>
      </c>
      <c r="NU510" s="31">
        <v>2</v>
      </c>
      <c r="NW510" s="31">
        <v>2</v>
      </c>
      <c r="NY510" s="31">
        <v>2</v>
      </c>
      <c r="OA510" s="31">
        <v>2</v>
      </c>
      <c r="OC510" s="31">
        <v>2</v>
      </c>
      <c r="OE510" s="31">
        <v>2</v>
      </c>
      <c r="OG510" s="31">
        <v>2</v>
      </c>
      <c r="OI510" s="31">
        <v>1</v>
      </c>
      <c r="OJ510" s="31">
        <v>40</v>
      </c>
      <c r="OK510" s="31">
        <v>2</v>
      </c>
      <c r="OM510" s="31">
        <v>2</v>
      </c>
      <c r="OO510" s="31">
        <v>2</v>
      </c>
      <c r="OQ510" s="31" t="s">
        <v>355</v>
      </c>
      <c r="OS510" s="31">
        <v>2</v>
      </c>
      <c r="OU510" s="31">
        <v>2</v>
      </c>
      <c r="OW510" s="31">
        <v>2</v>
      </c>
      <c r="OY510" s="31">
        <v>2</v>
      </c>
      <c r="PA510" s="31">
        <v>2</v>
      </c>
      <c r="PC510" s="31">
        <v>2</v>
      </c>
      <c r="PE510" s="31">
        <v>2</v>
      </c>
      <c r="PG510" s="31">
        <v>2</v>
      </c>
      <c r="PI510" s="31">
        <v>2</v>
      </c>
      <c r="PK510" s="31">
        <v>2</v>
      </c>
      <c r="PM510" s="31">
        <v>2</v>
      </c>
      <c r="PO510" s="31">
        <v>2</v>
      </c>
      <c r="PQ510" s="31">
        <v>2</v>
      </c>
      <c r="PS510" s="31">
        <v>2</v>
      </c>
      <c r="PU510" s="31">
        <v>2</v>
      </c>
      <c r="PW510" s="31">
        <v>2</v>
      </c>
      <c r="PY510" s="31">
        <v>2</v>
      </c>
      <c r="QA510" s="31">
        <v>2</v>
      </c>
      <c r="QC510" s="31">
        <v>2</v>
      </c>
      <c r="QE510" s="31">
        <v>2</v>
      </c>
      <c r="QG510" s="31">
        <v>2</v>
      </c>
      <c r="QI510" s="31" t="s">
        <v>355</v>
      </c>
      <c r="QK510" s="31">
        <v>1</v>
      </c>
      <c r="QL510" s="31">
        <v>2</v>
      </c>
      <c r="QM510" s="31">
        <v>2</v>
      </c>
      <c r="QN510" s="31">
        <v>2</v>
      </c>
      <c r="QO510" s="31">
        <v>2</v>
      </c>
      <c r="QP510" s="31">
        <v>2</v>
      </c>
      <c r="QQ510" s="31">
        <v>2</v>
      </c>
      <c r="QR510" s="31">
        <v>2</v>
      </c>
      <c r="QS510" s="31">
        <v>2</v>
      </c>
      <c r="QT510" s="31">
        <v>2</v>
      </c>
      <c r="QU510" s="31">
        <v>2</v>
      </c>
      <c r="QV510" s="31">
        <v>2</v>
      </c>
      <c r="QW510" s="31">
        <v>2</v>
      </c>
      <c r="QX510" s="31">
        <v>2</v>
      </c>
      <c r="QY510" s="31">
        <v>2</v>
      </c>
      <c r="QZ510" s="31">
        <v>2</v>
      </c>
      <c r="RA510" s="31">
        <v>2</v>
      </c>
      <c r="RB510" s="31">
        <v>2</v>
      </c>
      <c r="RC510" s="31">
        <v>2</v>
      </c>
      <c r="RD510" s="31">
        <v>2</v>
      </c>
      <c r="RE510" s="31">
        <v>2</v>
      </c>
      <c r="RF510" s="31">
        <v>2</v>
      </c>
      <c r="RG510" s="31">
        <v>2</v>
      </c>
      <c r="RH510" s="31">
        <v>2</v>
      </c>
      <c r="RI510" s="31">
        <v>2</v>
      </c>
      <c r="RJ510" s="31">
        <v>2</v>
      </c>
      <c r="RK510" s="31">
        <v>1</v>
      </c>
      <c r="RL510" s="31">
        <v>2</v>
      </c>
      <c r="RM510" s="31">
        <v>2</v>
      </c>
      <c r="RN510" s="31">
        <v>2</v>
      </c>
      <c r="RO510" s="31">
        <v>1</v>
      </c>
      <c r="RP510" s="31">
        <v>2</v>
      </c>
      <c r="RQ510" s="31">
        <v>2</v>
      </c>
      <c r="RR510" s="31">
        <v>1</v>
      </c>
      <c r="RS510" s="31">
        <v>2</v>
      </c>
      <c r="RT510" s="31" t="s">
        <v>3449</v>
      </c>
      <c r="RU510" s="31" t="s">
        <v>3449</v>
      </c>
      <c r="RV510" s="31" t="s">
        <v>355</v>
      </c>
      <c r="RW510" s="31" t="s">
        <v>355</v>
      </c>
      <c r="RX510" s="31">
        <v>5</v>
      </c>
      <c r="RY510" s="31">
        <v>1</v>
      </c>
      <c r="RZ510" s="31">
        <v>2</v>
      </c>
      <c r="SA510" s="31">
        <v>2</v>
      </c>
      <c r="SB510" s="31">
        <v>2</v>
      </c>
      <c r="SC510" s="31">
        <v>2</v>
      </c>
      <c r="SD510" s="31">
        <v>5</v>
      </c>
      <c r="SE510" s="31">
        <v>1</v>
      </c>
      <c r="SF510" s="31">
        <v>2</v>
      </c>
      <c r="SG510" s="31">
        <v>2</v>
      </c>
      <c r="SH510" s="31">
        <v>2</v>
      </c>
      <c r="SI510" s="31">
        <v>2</v>
      </c>
      <c r="SJ510" s="31">
        <v>2</v>
      </c>
      <c r="SK510" s="31">
        <v>2</v>
      </c>
      <c r="SL510" s="31">
        <v>2</v>
      </c>
      <c r="UA510" s="31">
        <v>2</v>
      </c>
    </row>
    <row r="511" spans="1:547" s="31" customFormat="1" ht="13.5" customHeight="1">
      <c r="A511" s="31">
        <f t="shared" si="7"/>
        <v>509</v>
      </c>
      <c r="C511" s="31">
        <v>18</v>
      </c>
      <c r="D511" s="31" t="s">
        <v>3382</v>
      </c>
      <c r="E511" s="31" t="s">
        <v>3450</v>
      </c>
      <c r="F511" s="31">
        <v>3</v>
      </c>
      <c r="H511" s="31">
        <v>42624</v>
      </c>
      <c r="I511" s="31">
        <v>21009</v>
      </c>
      <c r="J511" s="31">
        <v>1</v>
      </c>
      <c r="K511" s="31">
        <v>1</v>
      </c>
      <c r="L511" s="31">
        <v>4</v>
      </c>
      <c r="M511" s="31">
        <v>2</v>
      </c>
      <c r="N511" s="31">
        <v>5</v>
      </c>
      <c r="O511" s="31">
        <v>2</v>
      </c>
      <c r="P511" s="31">
        <v>4</v>
      </c>
      <c r="Q511" s="31">
        <v>2</v>
      </c>
      <c r="FK511" s="31">
        <v>2</v>
      </c>
      <c r="FL511" s="31">
        <v>2</v>
      </c>
      <c r="FM511" s="31">
        <v>1</v>
      </c>
      <c r="FN511" s="31">
        <v>2</v>
      </c>
      <c r="FO511" s="31">
        <v>2</v>
      </c>
      <c r="FP511" s="31">
        <v>2</v>
      </c>
      <c r="FQ511" s="31">
        <v>2</v>
      </c>
      <c r="FR511" s="31">
        <v>2</v>
      </c>
      <c r="FS511" s="31">
        <v>4</v>
      </c>
      <c r="FT511" s="31">
        <v>2</v>
      </c>
      <c r="FU511" s="31">
        <v>2</v>
      </c>
      <c r="FV511" s="31">
        <v>2</v>
      </c>
      <c r="FW511" s="31">
        <v>1</v>
      </c>
      <c r="FX511" s="31">
        <v>1</v>
      </c>
      <c r="FY511" s="31">
        <v>2</v>
      </c>
      <c r="GA511" s="31">
        <v>2</v>
      </c>
      <c r="GB511" s="31">
        <v>2</v>
      </c>
      <c r="GC511" s="31">
        <v>2</v>
      </c>
      <c r="GE511" s="31">
        <v>2</v>
      </c>
      <c r="GH511" s="31">
        <v>2</v>
      </c>
      <c r="GJ511" s="31">
        <v>2</v>
      </c>
      <c r="GL511" s="31">
        <v>2</v>
      </c>
      <c r="GO511" s="31">
        <v>2</v>
      </c>
      <c r="GQ511" s="31">
        <v>2</v>
      </c>
      <c r="GS511" s="31">
        <v>2</v>
      </c>
      <c r="GU511" s="31">
        <v>2</v>
      </c>
      <c r="GW511" s="31">
        <v>2</v>
      </c>
      <c r="HM511" s="31">
        <v>2</v>
      </c>
      <c r="HP511" s="31">
        <v>2</v>
      </c>
      <c r="HQ511" s="31">
        <v>2</v>
      </c>
      <c r="HR511" s="31">
        <v>2</v>
      </c>
      <c r="HS511" s="31">
        <v>2</v>
      </c>
      <c r="HT511" s="31">
        <v>2</v>
      </c>
      <c r="HU511" s="31">
        <v>2</v>
      </c>
      <c r="HV511" s="31">
        <v>2</v>
      </c>
      <c r="HZ511" s="31">
        <v>2</v>
      </c>
      <c r="IA511" s="31">
        <v>2</v>
      </c>
      <c r="IB511" s="31">
        <v>2</v>
      </c>
      <c r="IC511" s="31">
        <v>2</v>
      </c>
      <c r="ID511" s="31">
        <v>2</v>
      </c>
      <c r="IE511" s="31">
        <v>2</v>
      </c>
      <c r="IF511" s="31">
        <v>2</v>
      </c>
      <c r="IJ511" s="31">
        <v>2</v>
      </c>
      <c r="IK511" s="31">
        <v>2</v>
      </c>
      <c r="IL511" s="31">
        <v>2</v>
      </c>
      <c r="IM511" s="31">
        <v>2</v>
      </c>
      <c r="IN511" s="31">
        <v>2</v>
      </c>
      <c r="IO511" s="31">
        <v>2</v>
      </c>
      <c r="IP511" s="31">
        <v>2</v>
      </c>
      <c r="IT511" s="31">
        <v>1</v>
      </c>
      <c r="IU511" s="31">
        <v>2</v>
      </c>
      <c r="IV511" s="31">
        <v>1</v>
      </c>
      <c r="IW511" s="31">
        <v>2</v>
      </c>
      <c r="IX511" s="31">
        <v>2</v>
      </c>
      <c r="IY511" s="31">
        <v>2</v>
      </c>
      <c r="IZ511" s="31">
        <v>2</v>
      </c>
      <c r="JD511" s="31">
        <v>2</v>
      </c>
      <c r="JE511" s="31">
        <v>2</v>
      </c>
      <c r="JF511" s="31">
        <v>2</v>
      </c>
      <c r="JG511" s="31">
        <v>2</v>
      </c>
      <c r="JH511" s="31">
        <v>2</v>
      </c>
      <c r="JI511" s="31">
        <v>2</v>
      </c>
      <c r="JJ511" s="31">
        <v>2</v>
      </c>
      <c r="JN511" s="31" t="s">
        <v>3446</v>
      </c>
      <c r="JQ511" s="31" t="s">
        <v>2144</v>
      </c>
      <c r="JR511" s="31" t="s">
        <v>3451</v>
      </c>
      <c r="JZ511" s="31">
        <v>1</v>
      </c>
      <c r="KC511" s="31">
        <v>1</v>
      </c>
      <c r="LA511" s="31" t="s">
        <v>2260</v>
      </c>
      <c r="LB511" s="31" t="s">
        <v>2125</v>
      </c>
      <c r="LC511" s="31">
        <v>2</v>
      </c>
      <c r="LD511" s="31">
        <v>2</v>
      </c>
      <c r="LE511" s="31" t="s">
        <v>2125</v>
      </c>
      <c r="LF511" s="31">
        <v>2</v>
      </c>
      <c r="LG511" s="31">
        <v>2</v>
      </c>
      <c r="LH511" s="31">
        <v>1</v>
      </c>
      <c r="LI511" s="31">
        <v>2</v>
      </c>
      <c r="LK511" s="31">
        <v>2</v>
      </c>
      <c r="LM511" s="31">
        <v>2</v>
      </c>
      <c r="LO511" s="31">
        <v>1</v>
      </c>
      <c r="LP511" s="31">
        <v>3</v>
      </c>
      <c r="LQ511" s="31">
        <v>1</v>
      </c>
      <c r="LR511" s="31">
        <v>2</v>
      </c>
      <c r="LS511" s="31">
        <v>2</v>
      </c>
      <c r="LU511" s="31">
        <v>2</v>
      </c>
      <c r="LW511" s="31">
        <v>2</v>
      </c>
      <c r="LY511" s="31">
        <v>2</v>
      </c>
      <c r="MA511" s="31">
        <v>2</v>
      </c>
      <c r="MC511" s="31">
        <v>2</v>
      </c>
      <c r="ME511" s="31">
        <v>2</v>
      </c>
      <c r="MG511" s="31">
        <v>2</v>
      </c>
      <c r="MI511" s="31">
        <v>2</v>
      </c>
      <c r="MK511" s="31">
        <v>2</v>
      </c>
      <c r="MM511" s="31">
        <v>2</v>
      </c>
      <c r="MO511" s="31">
        <v>2</v>
      </c>
      <c r="MQ511" s="31">
        <v>2</v>
      </c>
      <c r="MS511" s="31">
        <v>2</v>
      </c>
      <c r="MU511" s="31">
        <v>2</v>
      </c>
      <c r="MW511" s="31">
        <v>2</v>
      </c>
      <c r="MY511" s="31" t="s">
        <v>355</v>
      </c>
      <c r="NA511" s="31">
        <v>2</v>
      </c>
      <c r="NC511" s="31">
        <v>2</v>
      </c>
      <c r="NE511" s="31">
        <v>2</v>
      </c>
      <c r="NG511" s="31">
        <v>1</v>
      </c>
      <c r="NH511" s="31">
        <v>10</v>
      </c>
      <c r="NI511" s="31">
        <v>2</v>
      </c>
      <c r="NK511" s="31">
        <v>2</v>
      </c>
      <c r="NM511" s="31">
        <v>2</v>
      </c>
      <c r="NO511" s="31">
        <v>2</v>
      </c>
      <c r="NQ511" s="31">
        <v>2</v>
      </c>
      <c r="NS511" s="31">
        <v>2</v>
      </c>
      <c r="NU511" s="31">
        <v>2</v>
      </c>
      <c r="NW511" s="31">
        <v>2</v>
      </c>
      <c r="NY511" s="31">
        <v>2</v>
      </c>
      <c r="OA511" s="31">
        <v>2</v>
      </c>
      <c r="OC511" s="31">
        <v>2</v>
      </c>
      <c r="OE511" s="31">
        <v>2</v>
      </c>
      <c r="OG511" s="31">
        <v>2</v>
      </c>
      <c r="OI511" s="31">
        <v>2</v>
      </c>
      <c r="OK511" s="31">
        <v>2</v>
      </c>
      <c r="OM511" s="31">
        <v>2</v>
      </c>
      <c r="OO511" s="31">
        <v>2</v>
      </c>
      <c r="OQ511" s="31" t="s">
        <v>356</v>
      </c>
      <c r="OR511" s="31">
        <v>3</v>
      </c>
      <c r="OS511" s="31">
        <v>2</v>
      </c>
      <c r="OU511" s="31">
        <v>2</v>
      </c>
      <c r="OW511" s="31">
        <v>2</v>
      </c>
      <c r="OY511" s="31">
        <v>2</v>
      </c>
      <c r="PA511" s="31">
        <v>2</v>
      </c>
      <c r="PC511" s="31">
        <v>2</v>
      </c>
      <c r="PE511" s="31">
        <v>2</v>
      </c>
      <c r="PG511" s="31">
        <v>2</v>
      </c>
      <c r="PI511" s="31">
        <v>2</v>
      </c>
      <c r="PK511" s="31">
        <v>2</v>
      </c>
      <c r="PM511" s="31">
        <v>2</v>
      </c>
      <c r="PO511" s="31">
        <v>2</v>
      </c>
      <c r="PQ511" s="31">
        <v>2</v>
      </c>
      <c r="PS511" s="31">
        <v>2</v>
      </c>
      <c r="PU511" s="31">
        <v>2</v>
      </c>
      <c r="PW511" s="31">
        <v>2</v>
      </c>
      <c r="PY511" s="31">
        <v>1</v>
      </c>
      <c r="PZ511" s="31">
        <v>15</v>
      </c>
      <c r="QA511" s="31">
        <v>1</v>
      </c>
      <c r="QB511" s="31">
        <v>10</v>
      </c>
      <c r="QC511" s="31">
        <v>1</v>
      </c>
      <c r="QD511" s="31">
        <v>2</v>
      </c>
      <c r="QE511" s="31">
        <v>2</v>
      </c>
      <c r="QG511" s="31">
        <v>2</v>
      </c>
      <c r="QI511" s="31" t="s">
        <v>355</v>
      </c>
      <c r="QK511" s="31">
        <v>3</v>
      </c>
      <c r="QL511" s="31">
        <v>2</v>
      </c>
      <c r="QM511" s="31">
        <v>2</v>
      </c>
      <c r="QN511" s="31">
        <v>2</v>
      </c>
      <c r="QO511" s="31">
        <v>2</v>
      </c>
      <c r="QP511" s="31">
        <v>2</v>
      </c>
      <c r="QQ511" s="31">
        <v>2</v>
      </c>
      <c r="QR511" s="31">
        <v>2</v>
      </c>
      <c r="QS511" s="31">
        <v>2</v>
      </c>
      <c r="QT511" s="31">
        <v>2</v>
      </c>
      <c r="QU511" s="31">
        <v>2</v>
      </c>
      <c r="QV511" s="31">
        <v>2</v>
      </c>
      <c r="QW511" s="31">
        <v>2</v>
      </c>
      <c r="QX511" s="31">
        <v>2</v>
      </c>
      <c r="QY511" s="31">
        <v>2</v>
      </c>
      <c r="QZ511" s="31">
        <v>2</v>
      </c>
      <c r="RA511" s="31">
        <v>2</v>
      </c>
      <c r="RB511" s="31">
        <v>2</v>
      </c>
      <c r="RC511" s="31">
        <v>1</v>
      </c>
      <c r="RD511" s="31">
        <v>2</v>
      </c>
      <c r="RE511" s="31">
        <v>2</v>
      </c>
      <c r="RF511" s="31">
        <v>2</v>
      </c>
      <c r="RG511" s="31">
        <v>2</v>
      </c>
      <c r="RH511" s="31">
        <v>2</v>
      </c>
      <c r="RI511" s="31">
        <v>2</v>
      </c>
      <c r="RJ511" s="31">
        <v>2</v>
      </c>
      <c r="RK511" s="31">
        <v>2</v>
      </c>
      <c r="RL511" s="31">
        <v>2</v>
      </c>
      <c r="RM511" s="31">
        <v>2</v>
      </c>
      <c r="RN511" s="31">
        <v>2</v>
      </c>
      <c r="RO511" s="31">
        <v>2</v>
      </c>
      <c r="RP511" s="31">
        <v>2</v>
      </c>
      <c r="RQ511" s="31">
        <v>2</v>
      </c>
      <c r="RR511" s="31">
        <v>1</v>
      </c>
      <c r="RS511" s="31">
        <v>2</v>
      </c>
      <c r="RT511" s="31" t="s">
        <v>2817</v>
      </c>
      <c r="RU511" s="31" t="s">
        <v>2817</v>
      </c>
      <c r="RV511" s="31" t="s">
        <v>355</v>
      </c>
      <c r="RW511" s="31" t="s">
        <v>355</v>
      </c>
      <c r="RX511" s="31">
        <v>4</v>
      </c>
      <c r="RY511" s="31">
        <v>2</v>
      </c>
      <c r="RZ511" s="31">
        <v>2</v>
      </c>
      <c r="SA511" s="31">
        <v>2</v>
      </c>
      <c r="SB511" s="31">
        <v>2</v>
      </c>
      <c r="SC511" s="31">
        <v>2</v>
      </c>
      <c r="SD511" s="31">
        <v>4</v>
      </c>
      <c r="SE511" s="31">
        <v>2</v>
      </c>
      <c r="SF511" s="31">
        <v>2</v>
      </c>
      <c r="SG511" s="31">
        <v>2</v>
      </c>
      <c r="SH511" s="31">
        <v>2</v>
      </c>
      <c r="SI511" s="31">
        <v>2</v>
      </c>
      <c r="SJ511" s="31">
        <v>2</v>
      </c>
      <c r="SK511" s="31">
        <v>2</v>
      </c>
      <c r="SL511" s="31">
        <v>2</v>
      </c>
      <c r="UA511" s="31">
        <v>2</v>
      </c>
    </row>
    <row r="512" spans="1:547" s="31" customFormat="1" ht="13.5" customHeight="1">
      <c r="A512" s="31">
        <f t="shared" si="7"/>
        <v>510</v>
      </c>
      <c r="C512" s="31">
        <v>19</v>
      </c>
      <c r="D512" s="31" t="s">
        <v>3382</v>
      </c>
      <c r="E512" s="31" t="s">
        <v>3452</v>
      </c>
      <c r="F512" s="31">
        <v>3</v>
      </c>
      <c r="H512" s="31">
        <v>42633</v>
      </c>
      <c r="I512" s="31">
        <v>19819</v>
      </c>
      <c r="J512" s="31">
        <v>2</v>
      </c>
      <c r="K512" s="31">
        <v>1</v>
      </c>
      <c r="L512" s="31">
        <v>5</v>
      </c>
      <c r="M512" s="31">
        <v>2</v>
      </c>
      <c r="N512" s="31">
        <v>5</v>
      </c>
      <c r="O512" s="31">
        <v>2</v>
      </c>
      <c r="P512" s="31">
        <v>1</v>
      </c>
      <c r="Q512" s="31">
        <v>1</v>
      </c>
      <c r="FK512" s="31">
        <v>2</v>
      </c>
      <c r="FL512" s="31">
        <v>1</v>
      </c>
      <c r="FM512" s="31">
        <v>1</v>
      </c>
      <c r="FN512" s="31">
        <v>1</v>
      </c>
      <c r="FO512" s="31">
        <v>2</v>
      </c>
      <c r="FP512" s="31">
        <v>2</v>
      </c>
      <c r="FQ512" s="31">
        <v>2</v>
      </c>
      <c r="FR512" s="31">
        <v>2</v>
      </c>
      <c r="FS512" s="31">
        <v>4</v>
      </c>
      <c r="FT512" s="31">
        <v>2</v>
      </c>
      <c r="FU512" s="31">
        <v>2</v>
      </c>
      <c r="FV512" s="31">
        <v>2</v>
      </c>
      <c r="FW512" s="31">
        <v>1</v>
      </c>
      <c r="FX512" s="31">
        <v>1</v>
      </c>
      <c r="FY512" s="31">
        <v>2</v>
      </c>
      <c r="GA512" s="31">
        <v>2</v>
      </c>
      <c r="GB512" s="31">
        <v>2</v>
      </c>
      <c r="GC512" s="31">
        <v>1</v>
      </c>
      <c r="GD512" s="31">
        <v>1970</v>
      </c>
      <c r="GE512" s="31">
        <v>2</v>
      </c>
      <c r="GG512" s="31">
        <v>1</v>
      </c>
      <c r="GH512" s="31">
        <v>1</v>
      </c>
      <c r="GI512" s="31" t="s">
        <v>3453</v>
      </c>
      <c r="GJ512" s="31">
        <v>2</v>
      </c>
      <c r="GL512" s="31">
        <v>2</v>
      </c>
      <c r="GO512" s="31">
        <v>2</v>
      </c>
      <c r="GQ512" s="31">
        <v>2</v>
      </c>
      <c r="GS512" s="31">
        <v>1</v>
      </c>
      <c r="GT512" s="31" t="s">
        <v>2188</v>
      </c>
      <c r="GU512" s="31">
        <v>2</v>
      </c>
      <c r="GW512" s="31">
        <v>2</v>
      </c>
      <c r="HM512" s="31">
        <v>2</v>
      </c>
      <c r="HP512" s="31">
        <v>2</v>
      </c>
      <c r="HQ512" s="31">
        <v>2</v>
      </c>
      <c r="HR512" s="31">
        <v>2</v>
      </c>
      <c r="HS512" s="31">
        <v>2</v>
      </c>
      <c r="HT512" s="31">
        <v>2</v>
      </c>
      <c r="HU512" s="31">
        <v>2</v>
      </c>
      <c r="HV512" s="31">
        <v>2</v>
      </c>
      <c r="HZ512" s="31">
        <v>2</v>
      </c>
      <c r="IA512" s="31">
        <v>2</v>
      </c>
      <c r="IB512" s="31">
        <v>2</v>
      </c>
      <c r="IC512" s="31">
        <v>2</v>
      </c>
      <c r="ID512" s="31">
        <v>2</v>
      </c>
      <c r="IE512" s="31">
        <v>2</v>
      </c>
      <c r="IF512" s="31">
        <v>2</v>
      </c>
      <c r="IJ512" s="31">
        <v>2</v>
      </c>
      <c r="IK512" s="31">
        <v>2</v>
      </c>
      <c r="IL512" s="31">
        <v>2</v>
      </c>
      <c r="IM512" s="31">
        <v>2</v>
      </c>
      <c r="IN512" s="31">
        <v>2</v>
      </c>
      <c r="IO512" s="31">
        <v>2</v>
      </c>
      <c r="IP512" s="31">
        <v>2</v>
      </c>
      <c r="IT512" s="31">
        <v>2</v>
      </c>
      <c r="IU512" s="31">
        <v>2</v>
      </c>
      <c r="IV512" s="31">
        <v>2</v>
      </c>
      <c r="IW512" s="31">
        <v>2</v>
      </c>
      <c r="IX512" s="31">
        <v>2</v>
      </c>
      <c r="IY512" s="31">
        <v>2</v>
      </c>
      <c r="IZ512" s="31">
        <v>2</v>
      </c>
      <c r="JD512" s="31">
        <v>2</v>
      </c>
      <c r="JE512" s="31">
        <v>2</v>
      </c>
      <c r="JF512" s="31">
        <v>2</v>
      </c>
      <c r="JG512" s="31">
        <v>2</v>
      </c>
      <c r="JH512" s="31">
        <v>2</v>
      </c>
      <c r="JI512" s="31">
        <v>2</v>
      </c>
      <c r="JJ512" s="31">
        <v>2</v>
      </c>
      <c r="JN512" s="31" t="s">
        <v>2681</v>
      </c>
      <c r="JO512" s="31" t="s">
        <v>2539</v>
      </c>
      <c r="JQ512" s="31" t="s">
        <v>3454</v>
      </c>
      <c r="JT512" s="31" t="s">
        <v>3455</v>
      </c>
      <c r="JU512" s="31" t="s">
        <v>2615</v>
      </c>
      <c r="JZ512" s="31">
        <v>2</v>
      </c>
      <c r="KA512" s="31" t="s">
        <v>2681</v>
      </c>
      <c r="KB512" s="31">
        <v>65</v>
      </c>
      <c r="KC512" s="31">
        <v>2</v>
      </c>
      <c r="KD512" s="31" t="s">
        <v>2147</v>
      </c>
      <c r="KE512" s="31">
        <v>85</v>
      </c>
      <c r="LA512" s="31" t="s">
        <v>2125</v>
      </c>
      <c r="LB512" s="31" t="s">
        <v>2242</v>
      </c>
      <c r="LC512" s="31">
        <v>2</v>
      </c>
      <c r="LD512" s="31">
        <v>0</v>
      </c>
      <c r="LE512" s="31" t="s">
        <v>2334</v>
      </c>
      <c r="LF512" s="31">
        <v>2</v>
      </c>
      <c r="LG512" s="31">
        <v>2</v>
      </c>
      <c r="LH512" s="31">
        <v>2</v>
      </c>
      <c r="LI512" s="31">
        <v>2</v>
      </c>
      <c r="LK512" s="31">
        <v>2</v>
      </c>
      <c r="LM512" s="31">
        <v>2</v>
      </c>
      <c r="LO512" s="31">
        <v>2</v>
      </c>
      <c r="LQ512" s="31">
        <v>2</v>
      </c>
      <c r="LS512" s="31">
        <v>2</v>
      </c>
      <c r="LU512" s="31">
        <v>2</v>
      </c>
      <c r="LW512" s="31">
        <v>2</v>
      </c>
      <c r="LY512" s="31">
        <v>2</v>
      </c>
      <c r="MA512" s="31">
        <v>2</v>
      </c>
      <c r="MC512" s="31">
        <v>2</v>
      </c>
      <c r="ME512" s="31">
        <v>2</v>
      </c>
      <c r="MG512" s="31">
        <v>2</v>
      </c>
      <c r="MI512" s="31">
        <v>2</v>
      </c>
      <c r="MK512" s="31">
        <v>2</v>
      </c>
      <c r="MM512" s="31">
        <v>2</v>
      </c>
      <c r="MO512" s="31">
        <v>2</v>
      </c>
      <c r="MQ512" s="31">
        <v>2</v>
      </c>
      <c r="MS512" s="31">
        <v>2</v>
      </c>
      <c r="MU512" s="31">
        <v>2</v>
      </c>
      <c r="MW512" s="31">
        <v>2</v>
      </c>
      <c r="MY512" s="31" t="s">
        <v>356</v>
      </c>
      <c r="MZ512" s="31">
        <v>15</v>
      </c>
      <c r="NA512" s="31">
        <v>2</v>
      </c>
      <c r="NC512" s="31">
        <v>2</v>
      </c>
      <c r="NE512" s="31">
        <v>2</v>
      </c>
      <c r="NG512" s="31">
        <v>2</v>
      </c>
      <c r="NI512" s="31">
        <v>2</v>
      </c>
      <c r="NK512" s="31">
        <v>2</v>
      </c>
      <c r="NM512" s="31">
        <v>2</v>
      </c>
      <c r="NO512" s="31">
        <v>2</v>
      </c>
      <c r="NQ512" s="31">
        <v>2</v>
      </c>
      <c r="NS512" s="31">
        <v>2</v>
      </c>
      <c r="NU512" s="31">
        <v>2</v>
      </c>
      <c r="NW512" s="31">
        <v>2</v>
      </c>
      <c r="NY512" s="31">
        <v>2</v>
      </c>
      <c r="OA512" s="31">
        <v>2</v>
      </c>
      <c r="OC512" s="31">
        <v>2</v>
      </c>
      <c r="OE512" s="31">
        <v>2</v>
      </c>
      <c r="OG512" s="31">
        <v>2</v>
      </c>
      <c r="OI512" s="31">
        <v>2</v>
      </c>
      <c r="OK512" s="31">
        <v>2</v>
      </c>
      <c r="OM512" s="31">
        <v>2</v>
      </c>
      <c r="OO512" s="31">
        <v>2</v>
      </c>
      <c r="OQ512" s="31" t="s">
        <v>355</v>
      </c>
      <c r="OS512" s="31">
        <v>2</v>
      </c>
      <c r="OU512" s="31">
        <v>2</v>
      </c>
      <c r="OW512" s="31">
        <v>2</v>
      </c>
      <c r="OY512" s="31">
        <v>1</v>
      </c>
      <c r="OZ512" s="31">
        <v>3</v>
      </c>
      <c r="PA512" s="31">
        <v>2</v>
      </c>
      <c r="PC512" s="31">
        <v>2</v>
      </c>
      <c r="PE512" s="31">
        <v>2</v>
      </c>
      <c r="PG512" s="31">
        <v>2</v>
      </c>
      <c r="PI512" s="31">
        <v>2</v>
      </c>
      <c r="PK512" s="31">
        <v>2</v>
      </c>
      <c r="PM512" s="31">
        <v>2</v>
      </c>
      <c r="PO512" s="31">
        <v>2</v>
      </c>
      <c r="PQ512" s="31">
        <v>2</v>
      </c>
      <c r="PS512" s="31">
        <v>2</v>
      </c>
      <c r="PU512" s="31">
        <v>2</v>
      </c>
      <c r="PW512" s="31">
        <v>2</v>
      </c>
      <c r="PY512" s="31">
        <v>2</v>
      </c>
      <c r="QA512" s="31">
        <v>2</v>
      </c>
      <c r="QC512" s="31">
        <v>2</v>
      </c>
      <c r="QE512" s="31">
        <v>2</v>
      </c>
      <c r="QG512" s="31">
        <v>2</v>
      </c>
      <c r="QI512" s="31" t="s">
        <v>355</v>
      </c>
      <c r="QK512" s="31">
        <v>1</v>
      </c>
      <c r="QL512" s="31">
        <v>2</v>
      </c>
      <c r="QM512" s="31">
        <v>1</v>
      </c>
      <c r="QN512" s="31">
        <v>2</v>
      </c>
      <c r="QO512" s="31">
        <v>2</v>
      </c>
      <c r="QP512" s="31">
        <v>2</v>
      </c>
      <c r="QQ512" s="31">
        <v>2</v>
      </c>
      <c r="QR512" s="31">
        <v>2</v>
      </c>
      <c r="QS512" s="31">
        <v>2</v>
      </c>
      <c r="QT512" s="31">
        <v>2</v>
      </c>
      <c r="QU512" s="31">
        <v>2</v>
      </c>
      <c r="QV512" s="31">
        <v>2</v>
      </c>
      <c r="QW512" s="31">
        <v>2</v>
      </c>
      <c r="QX512" s="31">
        <v>2</v>
      </c>
      <c r="QY512" s="31">
        <v>2</v>
      </c>
      <c r="QZ512" s="31">
        <v>2</v>
      </c>
      <c r="RA512" s="31">
        <v>2</v>
      </c>
      <c r="RB512" s="31">
        <v>2</v>
      </c>
      <c r="RC512" s="31">
        <v>2</v>
      </c>
      <c r="RD512" s="31">
        <v>2</v>
      </c>
      <c r="RE512" s="31">
        <v>2</v>
      </c>
      <c r="RF512" s="31">
        <v>2</v>
      </c>
      <c r="RG512" s="31">
        <v>2</v>
      </c>
      <c r="RH512" s="31">
        <v>2</v>
      </c>
      <c r="RI512" s="31">
        <v>2</v>
      </c>
      <c r="RJ512" s="31">
        <v>2</v>
      </c>
      <c r="RK512" s="31">
        <v>1</v>
      </c>
      <c r="RL512" s="31">
        <v>2</v>
      </c>
      <c r="RM512" s="31">
        <v>2</v>
      </c>
      <c r="RN512" s="31">
        <v>2</v>
      </c>
      <c r="RO512" s="31">
        <v>1</v>
      </c>
      <c r="RP512" s="31">
        <v>2</v>
      </c>
      <c r="RQ512" s="31">
        <v>2</v>
      </c>
      <c r="RR512" s="31">
        <v>2</v>
      </c>
      <c r="RS512" s="31">
        <v>2</v>
      </c>
      <c r="RT512" s="31" t="s">
        <v>2231</v>
      </c>
      <c r="RU512" s="31" t="s">
        <v>2472</v>
      </c>
      <c r="RV512" s="31" t="s">
        <v>355</v>
      </c>
      <c r="RW512" s="31" t="s">
        <v>1781</v>
      </c>
      <c r="RX512" s="31">
        <v>5</v>
      </c>
      <c r="RY512" s="31">
        <v>2</v>
      </c>
      <c r="RZ512" s="31">
        <v>2</v>
      </c>
      <c r="SA512" s="31">
        <v>1</v>
      </c>
      <c r="SB512" s="31">
        <v>2</v>
      </c>
      <c r="SC512" s="31">
        <v>2</v>
      </c>
      <c r="SD512" s="31">
        <v>5</v>
      </c>
      <c r="SE512" s="31">
        <v>1</v>
      </c>
      <c r="SF512" s="31">
        <v>2</v>
      </c>
      <c r="SG512" s="31">
        <v>1</v>
      </c>
      <c r="SH512" s="31">
        <v>2</v>
      </c>
      <c r="SI512" s="31">
        <v>2</v>
      </c>
      <c r="SJ512" s="31">
        <v>2</v>
      </c>
      <c r="SK512" s="31">
        <v>2</v>
      </c>
      <c r="SL512" s="31">
        <v>2</v>
      </c>
      <c r="UA512" s="31">
        <v>2</v>
      </c>
    </row>
    <row r="513" spans="1:547" s="31" customFormat="1" ht="13.5" customHeight="1">
      <c r="A513" s="31">
        <f t="shared" si="7"/>
        <v>511</v>
      </c>
      <c r="C513" s="31">
        <v>20</v>
      </c>
      <c r="D513" s="31" t="s">
        <v>3382</v>
      </c>
      <c r="E513" s="31" t="s">
        <v>3456</v>
      </c>
      <c r="F513" s="31">
        <v>3</v>
      </c>
      <c r="H513" s="31">
        <v>42633</v>
      </c>
      <c r="I513" s="31">
        <v>11997</v>
      </c>
      <c r="J513" s="31">
        <v>1</v>
      </c>
      <c r="K513" s="31">
        <v>1</v>
      </c>
      <c r="L513" s="31">
        <v>1</v>
      </c>
      <c r="M513" s="31">
        <v>1</v>
      </c>
      <c r="P513" s="31">
        <v>1</v>
      </c>
      <c r="Q513" s="31">
        <v>1</v>
      </c>
      <c r="FK513" s="31">
        <v>1</v>
      </c>
      <c r="FL513" s="31">
        <v>2</v>
      </c>
      <c r="FM513" s="31">
        <v>2</v>
      </c>
      <c r="FN513" s="31">
        <v>2</v>
      </c>
      <c r="FO513" s="31">
        <v>2</v>
      </c>
      <c r="FP513" s="31">
        <v>2</v>
      </c>
      <c r="FQ513" s="31">
        <v>2</v>
      </c>
      <c r="FR513" s="31">
        <v>2</v>
      </c>
      <c r="FS513" s="31">
        <v>4</v>
      </c>
      <c r="FT513" s="31">
        <v>2</v>
      </c>
      <c r="FU513" s="31">
        <v>1</v>
      </c>
      <c r="FV513" s="31">
        <v>1</v>
      </c>
      <c r="FW513" s="31">
        <v>1</v>
      </c>
      <c r="FX513" s="31">
        <v>1</v>
      </c>
      <c r="FY513" s="31">
        <v>2</v>
      </c>
      <c r="GA513" s="31">
        <v>2</v>
      </c>
      <c r="GB513" s="31">
        <v>2</v>
      </c>
      <c r="GC513" s="31">
        <v>2</v>
      </c>
      <c r="GE513" s="31">
        <v>2</v>
      </c>
      <c r="GH513" s="31">
        <v>2</v>
      </c>
      <c r="GJ513" s="31">
        <v>2</v>
      </c>
      <c r="GL513" s="31">
        <v>2</v>
      </c>
      <c r="GO513" s="31">
        <v>2</v>
      </c>
      <c r="GQ513" s="31">
        <v>2</v>
      </c>
      <c r="GS513" s="31">
        <v>1</v>
      </c>
      <c r="GT513" s="31" t="s">
        <v>2188</v>
      </c>
      <c r="GU513" s="31">
        <v>2</v>
      </c>
      <c r="GW513" s="31">
        <v>2</v>
      </c>
      <c r="HM513" s="31">
        <v>2</v>
      </c>
      <c r="HP513" s="31">
        <v>2</v>
      </c>
      <c r="HQ513" s="31">
        <v>2</v>
      </c>
      <c r="HR513" s="31">
        <v>2</v>
      </c>
      <c r="HS513" s="31">
        <v>2</v>
      </c>
      <c r="HT513" s="31">
        <v>2</v>
      </c>
      <c r="HU513" s="31">
        <v>2</v>
      </c>
      <c r="HV513" s="31">
        <v>2</v>
      </c>
      <c r="HZ513" s="31">
        <v>2</v>
      </c>
      <c r="IA513" s="31">
        <v>2</v>
      </c>
      <c r="IB513" s="31">
        <v>2</v>
      </c>
      <c r="IC513" s="31">
        <v>2</v>
      </c>
      <c r="ID513" s="31">
        <v>2</v>
      </c>
      <c r="IE513" s="31">
        <v>2</v>
      </c>
      <c r="IF513" s="31">
        <v>2</v>
      </c>
      <c r="IJ513" s="31">
        <v>2</v>
      </c>
      <c r="IK513" s="31">
        <v>2</v>
      </c>
      <c r="IL513" s="31">
        <v>2</v>
      </c>
      <c r="IM513" s="31">
        <v>2</v>
      </c>
      <c r="IN513" s="31">
        <v>2</v>
      </c>
      <c r="IO513" s="31">
        <v>2</v>
      </c>
      <c r="IP513" s="31">
        <v>2</v>
      </c>
      <c r="IT513" s="31">
        <v>2</v>
      </c>
      <c r="IU513" s="31">
        <v>2</v>
      </c>
      <c r="IV513" s="31">
        <v>2</v>
      </c>
      <c r="IW513" s="31">
        <v>2</v>
      </c>
      <c r="IX513" s="31">
        <v>2</v>
      </c>
      <c r="IY513" s="31">
        <v>2</v>
      </c>
      <c r="IZ513" s="31">
        <v>2</v>
      </c>
      <c r="JD513" s="31">
        <v>2</v>
      </c>
      <c r="JE513" s="31">
        <v>2</v>
      </c>
      <c r="JF513" s="31">
        <v>2</v>
      </c>
      <c r="JG513" s="31">
        <v>2</v>
      </c>
      <c r="JH513" s="31">
        <v>2</v>
      </c>
      <c r="JI513" s="31">
        <v>2</v>
      </c>
      <c r="JJ513" s="31">
        <v>2</v>
      </c>
      <c r="JN513" s="31" t="s">
        <v>1436</v>
      </c>
      <c r="JQ513" s="31" t="s">
        <v>3457</v>
      </c>
      <c r="JZ513" s="31">
        <v>2</v>
      </c>
      <c r="KC513" s="31">
        <v>2</v>
      </c>
      <c r="KD513" s="31" t="s">
        <v>3458</v>
      </c>
      <c r="KE513" s="31">
        <v>96</v>
      </c>
      <c r="KF513" s="31" t="s">
        <v>1716</v>
      </c>
      <c r="KG513" s="31" t="s">
        <v>3459</v>
      </c>
      <c r="KI513" s="31" t="s">
        <v>1716</v>
      </c>
      <c r="KJ513" s="31" t="s">
        <v>3459</v>
      </c>
      <c r="KL513" s="31" t="s">
        <v>1716</v>
      </c>
      <c r="KM513" s="31" t="s">
        <v>3459</v>
      </c>
      <c r="LB513" s="31" t="s">
        <v>2242</v>
      </c>
      <c r="LC513" s="31">
        <v>2</v>
      </c>
      <c r="LD513" s="31">
        <v>1</v>
      </c>
      <c r="LE513" s="31" t="s">
        <v>2223</v>
      </c>
      <c r="LF513" s="31">
        <v>2</v>
      </c>
      <c r="LG513" s="31">
        <v>2</v>
      </c>
      <c r="LH513" s="31">
        <v>2</v>
      </c>
      <c r="LI513" s="31">
        <v>2</v>
      </c>
      <c r="LK513" s="31">
        <v>2</v>
      </c>
      <c r="LM513" s="31">
        <v>2</v>
      </c>
      <c r="LO513" s="31">
        <v>1</v>
      </c>
      <c r="LP513" s="31">
        <v>60</v>
      </c>
      <c r="LQ513" s="31">
        <v>2</v>
      </c>
      <c r="LS513" s="31">
        <v>2</v>
      </c>
      <c r="LU513" s="31">
        <v>2</v>
      </c>
      <c r="LW513" s="31">
        <v>2</v>
      </c>
      <c r="LY513" s="31">
        <v>2</v>
      </c>
      <c r="MA513" s="31">
        <v>2</v>
      </c>
      <c r="MC513" s="31">
        <v>2</v>
      </c>
      <c r="ME513" s="31">
        <v>2</v>
      </c>
      <c r="MG513" s="31">
        <v>2</v>
      </c>
      <c r="MI513" s="31">
        <v>2</v>
      </c>
      <c r="MK513" s="31">
        <v>2</v>
      </c>
      <c r="MM513" s="31">
        <v>2</v>
      </c>
      <c r="MO513" s="31">
        <v>2</v>
      </c>
      <c r="MQ513" s="31">
        <v>2</v>
      </c>
      <c r="MS513" s="31">
        <v>2</v>
      </c>
      <c r="MU513" s="31">
        <v>2</v>
      </c>
      <c r="MW513" s="31">
        <v>2</v>
      </c>
      <c r="MY513" s="31" t="s">
        <v>355</v>
      </c>
      <c r="NA513" s="31">
        <v>2</v>
      </c>
      <c r="NC513" s="31">
        <v>2</v>
      </c>
      <c r="NE513" s="31">
        <v>2</v>
      </c>
      <c r="NG513" s="31">
        <v>2</v>
      </c>
      <c r="NI513" s="31">
        <v>2</v>
      </c>
      <c r="NK513" s="31">
        <v>2</v>
      </c>
      <c r="NM513" s="31">
        <v>2</v>
      </c>
      <c r="NO513" s="31">
        <v>2</v>
      </c>
      <c r="NQ513" s="31">
        <v>2</v>
      </c>
      <c r="NS513" s="31">
        <v>2</v>
      </c>
      <c r="NU513" s="31">
        <v>2</v>
      </c>
      <c r="NW513" s="31">
        <v>2</v>
      </c>
      <c r="NY513" s="31">
        <v>2</v>
      </c>
      <c r="OA513" s="31">
        <v>2</v>
      </c>
      <c r="OC513" s="31">
        <v>2</v>
      </c>
      <c r="OE513" s="31">
        <v>2</v>
      </c>
      <c r="OG513" s="31">
        <v>2</v>
      </c>
      <c r="OI513" s="31">
        <v>2</v>
      </c>
      <c r="OK513" s="31">
        <v>2</v>
      </c>
      <c r="OM513" s="31">
        <v>2</v>
      </c>
      <c r="OO513" s="31">
        <v>2</v>
      </c>
      <c r="OQ513" s="31" t="s">
        <v>355</v>
      </c>
      <c r="OS513" s="31">
        <v>2</v>
      </c>
      <c r="OU513" s="31">
        <v>2</v>
      </c>
      <c r="OW513" s="31">
        <v>2</v>
      </c>
      <c r="OY513" s="31">
        <v>2</v>
      </c>
      <c r="PA513" s="31">
        <v>2</v>
      </c>
      <c r="PC513" s="31">
        <v>2</v>
      </c>
      <c r="PE513" s="31">
        <v>1</v>
      </c>
      <c r="PF513" s="31">
        <v>5</v>
      </c>
      <c r="PG513" s="31">
        <v>2</v>
      </c>
      <c r="PI513" s="31">
        <v>2</v>
      </c>
      <c r="PK513" s="31">
        <v>2</v>
      </c>
      <c r="PM513" s="31">
        <v>2</v>
      </c>
      <c r="PO513" s="31">
        <v>2</v>
      </c>
      <c r="PQ513" s="31">
        <v>2</v>
      </c>
      <c r="PS513" s="31">
        <v>2</v>
      </c>
      <c r="PU513" s="31">
        <v>2</v>
      </c>
      <c r="PW513" s="31">
        <v>2</v>
      </c>
      <c r="PY513" s="31">
        <v>2</v>
      </c>
      <c r="QA513" s="31">
        <v>2</v>
      </c>
      <c r="QC513" s="31">
        <v>2</v>
      </c>
      <c r="QE513" s="31">
        <v>2</v>
      </c>
      <c r="QG513" s="31">
        <v>2</v>
      </c>
      <c r="QI513" s="31" t="s">
        <v>355</v>
      </c>
      <c r="QK513" s="31">
        <v>1</v>
      </c>
      <c r="QL513" s="31">
        <v>2</v>
      </c>
      <c r="QM513" s="31">
        <v>2</v>
      </c>
      <c r="QN513" s="31">
        <v>2</v>
      </c>
      <c r="QO513" s="31">
        <v>2</v>
      </c>
      <c r="QP513" s="31">
        <v>2</v>
      </c>
      <c r="QQ513" s="31">
        <v>2</v>
      </c>
      <c r="QR513" s="31">
        <v>2</v>
      </c>
      <c r="QS513" s="31">
        <v>2</v>
      </c>
      <c r="QT513" s="31">
        <v>2</v>
      </c>
      <c r="QU513" s="31">
        <v>2</v>
      </c>
      <c r="QV513" s="31">
        <v>2</v>
      </c>
      <c r="QW513" s="31">
        <v>2</v>
      </c>
      <c r="QX513" s="31">
        <v>2</v>
      </c>
      <c r="QY513" s="31">
        <v>2</v>
      </c>
      <c r="QZ513" s="31">
        <v>2</v>
      </c>
      <c r="RA513" s="31">
        <v>2</v>
      </c>
      <c r="RB513" s="31">
        <v>2</v>
      </c>
      <c r="RC513" s="31">
        <v>2</v>
      </c>
      <c r="RD513" s="31">
        <v>2</v>
      </c>
      <c r="RE513" s="31">
        <v>2</v>
      </c>
      <c r="RF513" s="31">
        <v>1</v>
      </c>
      <c r="RG513" s="31">
        <v>2</v>
      </c>
      <c r="RH513" s="31">
        <v>2</v>
      </c>
      <c r="RI513" s="31">
        <v>2</v>
      </c>
      <c r="RJ513" s="31">
        <v>2</v>
      </c>
      <c r="RK513" s="31">
        <v>2</v>
      </c>
      <c r="RL513" s="31">
        <v>2</v>
      </c>
      <c r="RM513" s="31">
        <v>2</v>
      </c>
      <c r="RN513" s="31">
        <v>2</v>
      </c>
      <c r="RO513" s="31">
        <v>2</v>
      </c>
      <c r="RP513" s="31">
        <v>2</v>
      </c>
      <c r="RQ513" s="31">
        <v>2</v>
      </c>
      <c r="RR513" s="31">
        <v>2</v>
      </c>
      <c r="RS513" s="31">
        <v>1</v>
      </c>
      <c r="RT513" s="31" t="s">
        <v>2231</v>
      </c>
      <c r="RU513" s="31" t="s">
        <v>3460</v>
      </c>
      <c r="RV513" s="31" t="s">
        <v>355</v>
      </c>
      <c r="RW513" s="31" t="s">
        <v>355</v>
      </c>
      <c r="RX513" s="31">
        <v>5</v>
      </c>
      <c r="RY513" s="31">
        <v>1</v>
      </c>
      <c r="RZ513" s="31">
        <v>2</v>
      </c>
      <c r="SA513" s="31">
        <v>2</v>
      </c>
      <c r="SB513" s="31">
        <v>2</v>
      </c>
      <c r="SC513" s="31">
        <v>2</v>
      </c>
      <c r="SD513" s="31">
        <v>5</v>
      </c>
      <c r="SE513" s="31">
        <v>1</v>
      </c>
      <c r="SF513" s="31">
        <v>2</v>
      </c>
      <c r="SG513" s="31">
        <v>2</v>
      </c>
      <c r="SH513" s="31">
        <v>2</v>
      </c>
      <c r="SI513" s="31">
        <v>2</v>
      </c>
      <c r="SJ513" s="31">
        <v>2</v>
      </c>
      <c r="SK513" s="31">
        <v>2</v>
      </c>
      <c r="SL513" s="31">
        <v>2</v>
      </c>
      <c r="UA513" s="31">
        <v>2</v>
      </c>
    </row>
    <row r="514" spans="1:547" s="31" customFormat="1" ht="13.5" customHeight="1">
      <c r="A514" s="31">
        <f t="shared" si="7"/>
        <v>512</v>
      </c>
      <c r="C514" s="31">
        <v>21</v>
      </c>
      <c r="D514" s="31" t="s">
        <v>3382</v>
      </c>
      <c r="E514" s="31" t="s">
        <v>3461</v>
      </c>
      <c r="F514" s="31">
        <v>3</v>
      </c>
      <c r="H514" s="31">
        <v>42634</v>
      </c>
      <c r="I514" s="31">
        <v>22318</v>
      </c>
      <c r="J514" s="31">
        <v>1</v>
      </c>
      <c r="K514" s="31">
        <v>1</v>
      </c>
      <c r="L514" s="31">
        <v>1</v>
      </c>
      <c r="M514" s="31">
        <v>1</v>
      </c>
      <c r="N514" s="31">
        <v>1</v>
      </c>
      <c r="O514" s="31">
        <v>1</v>
      </c>
      <c r="P514" s="31">
        <v>1</v>
      </c>
      <c r="Q514" s="31">
        <v>1</v>
      </c>
      <c r="FK514" s="31">
        <v>2</v>
      </c>
      <c r="FL514" s="31">
        <v>2</v>
      </c>
      <c r="FM514" s="31">
        <v>1</v>
      </c>
      <c r="FN514" s="31">
        <v>2</v>
      </c>
      <c r="FO514" s="31">
        <v>2</v>
      </c>
      <c r="FP514" s="31">
        <v>2</v>
      </c>
      <c r="FQ514" s="31">
        <v>2</v>
      </c>
      <c r="FR514" s="31">
        <v>2</v>
      </c>
      <c r="FS514" s="31">
        <v>4</v>
      </c>
      <c r="FT514" s="31">
        <v>2</v>
      </c>
      <c r="FU514" s="31">
        <v>2</v>
      </c>
      <c r="FV514" s="31">
        <v>2</v>
      </c>
      <c r="FW514" s="31">
        <v>1</v>
      </c>
      <c r="FX514" s="31">
        <v>1</v>
      </c>
      <c r="FY514" s="31">
        <v>2</v>
      </c>
      <c r="GA514" s="31">
        <v>2</v>
      </c>
      <c r="GB514" s="31">
        <v>2</v>
      </c>
      <c r="GC514" s="31">
        <v>2</v>
      </c>
      <c r="GE514" s="31">
        <v>2</v>
      </c>
      <c r="GH514" s="31">
        <v>2</v>
      </c>
      <c r="GJ514" s="31">
        <v>1</v>
      </c>
      <c r="GK514" s="31" t="s">
        <v>3462</v>
      </c>
      <c r="GL514" s="31">
        <v>2</v>
      </c>
      <c r="GO514" s="31">
        <v>2</v>
      </c>
      <c r="GQ514" s="31">
        <v>2</v>
      </c>
      <c r="GS514" s="31">
        <v>2</v>
      </c>
      <c r="GU514" s="31">
        <v>2</v>
      </c>
      <c r="GW514" s="31">
        <v>2</v>
      </c>
      <c r="HM514" s="31">
        <v>2</v>
      </c>
      <c r="HP514" s="31">
        <v>2</v>
      </c>
      <c r="HQ514" s="31">
        <v>2</v>
      </c>
      <c r="HR514" s="31">
        <v>2</v>
      </c>
      <c r="HS514" s="31">
        <v>2</v>
      </c>
      <c r="HT514" s="31">
        <v>2</v>
      </c>
      <c r="HU514" s="31">
        <v>2</v>
      </c>
      <c r="HV514" s="31">
        <v>2</v>
      </c>
      <c r="HZ514" s="31">
        <v>2</v>
      </c>
      <c r="IA514" s="31">
        <v>2</v>
      </c>
      <c r="IB514" s="31">
        <v>2</v>
      </c>
      <c r="IC514" s="31">
        <v>2</v>
      </c>
      <c r="ID514" s="31">
        <v>2</v>
      </c>
      <c r="IE514" s="31">
        <v>2</v>
      </c>
      <c r="IF514" s="31">
        <v>2</v>
      </c>
      <c r="IJ514" s="31">
        <v>1</v>
      </c>
      <c r="IK514" s="31">
        <v>2</v>
      </c>
      <c r="IL514" s="31">
        <v>2</v>
      </c>
      <c r="IM514" s="31">
        <v>2</v>
      </c>
      <c r="IN514" s="31">
        <v>2</v>
      </c>
      <c r="IO514" s="31">
        <v>2</v>
      </c>
      <c r="IP514" s="31">
        <v>2</v>
      </c>
      <c r="IQ514" s="31" t="s">
        <v>2142</v>
      </c>
      <c r="IT514" s="31">
        <v>1</v>
      </c>
      <c r="IU514" s="31">
        <v>1</v>
      </c>
      <c r="IV514" s="31">
        <v>1</v>
      </c>
      <c r="IW514" s="31">
        <v>2</v>
      </c>
      <c r="IX514" s="31">
        <v>2</v>
      </c>
      <c r="IY514" s="31">
        <v>2</v>
      </c>
      <c r="IZ514" s="31">
        <v>2</v>
      </c>
      <c r="JA514" s="31" t="s">
        <v>2142</v>
      </c>
      <c r="JD514" s="31">
        <v>2</v>
      </c>
      <c r="JE514" s="31">
        <v>2</v>
      </c>
      <c r="JF514" s="31">
        <v>2</v>
      </c>
      <c r="JG514" s="31">
        <v>2</v>
      </c>
      <c r="JH514" s="31">
        <v>2</v>
      </c>
      <c r="JI514" s="31">
        <v>2</v>
      </c>
      <c r="JJ514" s="31">
        <v>2</v>
      </c>
      <c r="JN514" s="31" t="s">
        <v>2503</v>
      </c>
      <c r="JO514" s="31" t="s">
        <v>3463</v>
      </c>
      <c r="JP514" s="31" t="s">
        <v>3464</v>
      </c>
      <c r="JQ514" s="31" t="s">
        <v>2148</v>
      </c>
      <c r="JR514" s="31" t="s">
        <v>3464</v>
      </c>
      <c r="JS514" s="31" t="s">
        <v>3465</v>
      </c>
      <c r="JZ514" s="31">
        <v>1</v>
      </c>
      <c r="KC514" s="31">
        <v>2</v>
      </c>
      <c r="KD514" s="31" t="s">
        <v>368</v>
      </c>
      <c r="KE514" s="31">
        <v>79</v>
      </c>
      <c r="KF514" s="31" t="s">
        <v>3466</v>
      </c>
      <c r="KG514" s="31" t="s">
        <v>3467</v>
      </c>
      <c r="KH514" s="31">
        <v>37</v>
      </c>
      <c r="KI514" s="31" t="s">
        <v>3468</v>
      </c>
      <c r="KJ514" s="31" t="s">
        <v>1733</v>
      </c>
      <c r="KK514" s="31">
        <v>15</v>
      </c>
      <c r="LA514" s="31" t="s">
        <v>3469</v>
      </c>
      <c r="LB514" s="31" t="s">
        <v>2151</v>
      </c>
      <c r="LC514" s="31">
        <v>2</v>
      </c>
      <c r="LD514" s="31">
        <v>1</v>
      </c>
      <c r="LE514" s="31" t="s">
        <v>2181</v>
      </c>
      <c r="LF514" s="31">
        <v>2</v>
      </c>
      <c r="LG514" s="31">
        <v>2</v>
      </c>
      <c r="LH514" s="31">
        <v>1</v>
      </c>
      <c r="LI514" s="31">
        <v>2</v>
      </c>
      <c r="LK514" s="31">
        <v>2</v>
      </c>
      <c r="LM514" s="31">
        <v>2</v>
      </c>
      <c r="LO514" s="31">
        <v>2</v>
      </c>
      <c r="LQ514" s="31">
        <v>2</v>
      </c>
      <c r="LS514" s="31">
        <v>2</v>
      </c>
      <c r="LU514" s="31">
        <v>2</v>
      </c>
      <c r="LW514" s="31">
        <v>2</v>
      </c>
      <c r="LY514" s="31">
        <v>1</v>
      </c>
      <c r="LZ514" s="31">
        <v>25</v>
      </c>
      <c r="MA514" s="31">
        <v>2</v>
      </c>
      <c r="MC514" s="31">
        <v>2</v>
      </c>
      <c r="ME514" s="31">
        <v>2</v>
      </c>
      <c r="MG514" s="31">
        <v>2</v>
      </c>
      <c r="MI514" s="31">
        <v>2</v>
      </c>
      <c r="MK514" s="31">
        <v>2</v>
      </c>
      <c r="MM514" s="31">
        <v>2</v>
      </c>
      <c r="MO514" s="31">
        <v>2</v>
      </c>
      <c r="MQ514" s="31">
        <v>2</v>
      </c>
      <c r="MS514" s="31">
        <v>2</v>
      </c>
      <c r="MU514" s="31">
        <v>2</v>
      </c>
      <c r="MW514" s="31">
        <v>2</v>
      </c>
      <c r="MY514" s="31" t="s">
        <v>355</v>
      </c>
      <c r="NA514" s="31">
        <v>2</v>
      </c>
      <c r="NC514" s="31">
        <v>2</v>
      </c>
      <c r="NE514" s="31">
        <v>2</v>
      </c>
      <c r="NG514" s="31">
        <v>2</v>
      </c>
      <c r="NI514" s="31">
        <v>2</v>
      </c>
      <c r="NK514" s="31">
        <v>2</v>
      </c>
      <c r="NM514" s="31">
        <v>2</v>
      </c>
      <c r="NO514" s="31">
        <v>2</v>
      </c>
      <c r="NQ514" s="31">
        <v>2</v>
      </c>
      <c r="NS514" s="31">
        <v>2</v>
      </c>
      <c r="NU514" s="31">
        <v>2</v>
      </c>
      <c r="NW514" s="31">
        <v>2</v>
      </c>
      <c r="NY514" s="31">
        <v>2</v>
      </c>
      <c r="OA514" s="31">
        <v>2</v>
      </c>
      <c r="OC514" s="31">
        <v>2</v>
      </c>
      <c r="OE514" s="31">
        <v>2</v>
      </c>
      <c r="OG514" s="31">
        <v>2</v>
      </c>
      <c r="OI514" s="31">
        <v>2</v>
      </c>
      <c r="OK514" s="31">
        <v>2</v>
      </c>
      <c r="OM514" s="31">
        <v>2</v>
      </c>
      <c r="OO514" s="31">
        <v>2</v>
      </c>
      <c r="OQ514" s="31" t="s">
        <v>355</v>
      </c>
      <c r="OS514" s="31">
        <v>2</v>
      </c>
      <c r="OU514" s="31">
        <v>2</v>
      </c>
      <c r="OW514" s="31">
        <v>2</v>
      </c>
      <c r="OY514" s="31">
        <v>2</v>
      </c>
      <c r="PA514" s="31">
        <v>2</v>
      </c>
      <c r="PC514" s="31">
        <v>2</v>
      </c>
      <c r="PE514" s="31">
        <v>2</v>
      </c>
      <c r="PG514" s="31">
        <v>2</v>
      </c>
      <c r="PI514" s="31">
        <v>2</v>
      </c>
      <c r="PK514" s="31">
        <v>2</v>
      </c>
      <c r="PM514" s="31">
        <v>2</v>
      </c>
      <c r="PO514" s="31">
        <v>2</v>
      </c>
      <c r="PQ514" s="31">
        <v>2</v>
      </c>
      <c r="PS514" s="31">
        <v>2</v>
      </c>
      <c r="PU514" s="31">
        <v>2</v>
      </c>
      <c r="PW514" s="31">
        <v>2</v>
      </c>
      <c r="PY514" s="31">
        <v>1</v>
      </c>
      <c r="PZ514" s="31">
        <v>50</v>
      </c>
      <c r="QA514" s="31">
        <v>2</v>
      </c>
      <c r="QC514" s="31">
        <v>2</v>
      </c>
      <c r="QE514" s="31">
        <v>2</v>
      </c>
      <c r="QG514" s="31">
        <v>2</v>
      </c>
      <c r="QI514" s="31" t="s">
        <v>355</v>
      </c>
      <c r="QK514" s="31">
        <v>5</v>
      </c>
      <c r="QL514" s="31">
        <v>2</v>
      </c>
      <c r="QM514" s="31">
        <v>2</v>
      </c>
      <c r="QN514" s="31">
        <v>2</v>
      </c>
      <c r="QO514" s="31">
        <v>2</v>
      </c>
      <c r="QP514" s="31">
        <v>2</v>
      </c>
      <c r="QQ514" s="31">
        <v>1</v>
      </c>
      <c r="QR514" s="31">
        <v>2</v>
      </c>
      <c r="QS514" s="31">
        <v>2</v>
      </c>
      <c r="QT514" s="31">
        <v>2</v>
      </c>
      <c r="QU514" s="31">
        <v>2</v>
      </c>
      <c r="QV514" s="31">
        <v>2</v>
      </c>
      <c r="QW514" s="31">
        <v>2</v>
      </c>
      <c r="QX514" s="31">
        <v>2</v>
      </c>
      <c r="QY514" s="31">
        <v>2</v>
      </c>
      <c r="QZ514" s="31">
        <v>2</v>
      </c>
      <c r="RA514" s="31">
        <v>1</v>
      </c>
      <c r="RB514" s="31">
        <v>2</v>
      </c>
      <c r="RC514" s="31">
        <v>2</v>
      </c>
      <c r="RD514" s="31">
        <v>2</v>
      </c>
      <c r="RE514" s="31">
        <v>2</v>
      </c>
      <c r="RF514" s="31">
        <v>2</v>
      </c>
      <c r="RG514" s="31">
        <v>2</v>
      </c>
      <c r="RH514" s="31">
        <v>2</v>
      </c>
      <c r="RI514" s="31">
        <v>2</v>
      </c>
      <c r="RJ514" s="31">
        <v>2</v>
      </c>
      <c r="RK514" s="31">
        <v>1</v>
      </c>
      <c r="RL514" s="31">
        <v>2</v>
      </c>
      <c r="RM514" s="31">
        <v>2</v>
      </c>
      <c r="RN514" s="31">
        <v>2</v>
      </c>
      <c r="RO514" s="31">
        <v>2</v>
      </c>
      <c r="RP514" s="31">
        <v>2</v>
      </c>
      <c r="RQ514" s="31">
        <v>2</v>
      </c>
      <c r="RR514" s="31">
        <v>1</v>
      </c>
      <c r="RS514" s="31">
        <v>2</v>
      </c>
      <c r="RT514" s="31" t="s">
        <v>2153</v>
      </c>
      <c r="RU514" s="31" t="s">
        <v>2153</v>
      </c>
      <c r="RV514" s="31" t="s">
        <v>355</v>
      </c>
      <c r="RW514" s="31" t="s">
        <v>355</v>
      </c>
      <c r="RX514" s="31">
        <v>5</v>
      </c>
      <c r="RY514" s="31">
        <v>2</v>
      </c>
      <c r="RZ514" s="31">
        <v>2</v>
      </c>
      <c r="SA514" s="31">
        <v>2</v>
      </c>
      <c r="SB514" s="31">
        <v>2</v>
      </c>
      <c r="SC514" s="31">
        <v>2</v>
      </c>
      <c r="SD514" s="31">
        <v>5</v>
      </c>
      <c r="SE514" s="31">
        <v>2</v>
      </c>
      <c r="SF514" s="31">
        <v>2</v>
      </c>
      <c r="SG514" s="31">
        <v>2</v>
      </c>
      <c r="SH514" s="31">
        <v>2</v>
      </c>
      <c r="SI514" s="31">
        <v>2</v>
      </c>
      <c r="SJ514" s="31">
        <v>2</v>
      </c>
      <c r="SK514" s="31">
        <v>2</v>
      </c>
      <c r="SL514" s="31">
        <v>2</v>
      </c>
      <c r="UA514" s="31">
        <v>2</v>
      </c>
    </row>
    <row r="515" spans="1:547" s="31" customFormat="1" ht="13.5" customHeight="1">
      <c r="A515" s="31">
        <f t="shared" si="7"/>
        <v>513</v>
      </c>
      <c r="C515" s="31">
        <v>22</v>
      </c>
      <c r="D515" s="31" t="s">
        <v>3382</v>
      </c>
      <c r="E515" s="31" t="s">
        <v>3470</v>
      </c>
      <c r="F515" s="31">
        <v>3</v>
      </c>
      <c r="H515" s="31">
        <v>42642</v>
      </c>
      <c r="I515" s="31">
        <v>21143</v>
      </c>
      <c r="J515" s="31">
        <v>2</v>
      </c>
      <c r="K515" s="31">
        <v>1</v>
      </c>
      <c r="L515" s="31">
        <v>5</v>
      </c>
      <c r="M515" s="31">
        <v>2</v>
      </c>
      <c r="N515" s="31">
        <v>3</v>
      </c>
      <c r="O515" s="31">
        <v>1</v>
      </c>
      <c r="P515" s="31">
        <v>1</v>
      </c>
      <c r="Q515" s="31">
        <v>1</v>
      </c>
      <c r="FK515" s="31">
        <v>2</v>
      </c>
      <c r="FL515" s="31">
        <v>2</v>
      </c>
      <c r="FM515" s="31">
        <v>2</v>
      </c>
      <c r="FN515" s="31">
        <v>2</v>
      </c>
      <c r="FO515" s="31">
        <v>2</v>
      </c>
      <c r="FP515" s="31">
        <v>1</v>
      </c>
      <c r="FQ515" s="31">
        <v>2</v>
      </c>
      <c r="FR515" s="31">
        <v>2</v>
      </c>
      <c r="FS515" s="31">
        <v>1</v>
      </c>
      <c r="FT515" s="31">
        <v>2</v>
      </c>
      <c r="FU515" s="31">
        <v>1</v>
      </c>
      <c r="FV515" s="31">
        <v>1</v>
      </c>
      <c r="FW515" s="31">
        <v>19</v>
      </c>
      <c r="FX515" s="31">
        <v>1</v>
      </c>
      <c r="FY515" s="31">
        <v>2</v>
      </c>
      <c r="GA515" s="31">
        <v>1</v>
      </c>
      <c r="GB515" s="31">
        <v>1</v>
      </c>
      <c r="GC515" s="31">
        <v>1</v>
      </c>
      <c r="GD515" s="31">
        <v>1975</v>
      </c>
      <c r="GE515" s="31">
        <v>1</v>
      </c>
      <c r="GF515" s="31">
        <v>1977</v>
      </c>
      <c r="GG515" s="31">
        <v>0.25</v>
      </c>
      <c r="GH515" s="31">
        <v>2</v>
      </c>
      <c r="GJ515" s="31">
        <v>1</v>
      </c>
      <c r="GK515" s="31" t="s">
        <v>3471</v>
      </c>
      <c r="GL515" s="31">
        <v>2</v>
      </c>
      <c r="GO515" s="31">
        <v>2</v>
      </c>
      <c r="GQ515" s="31">
        <v>2</v>
      </c>
      <c r="GS515" s="31">
        <v>1</v>
      </c>
      <c r="GT515" s="31" t="s">
        <v>2395</v>
      </c>
      <c r="GU515" s="31">
        <v>2</v>
      </c>
      <c r="GW515" s="31">
        <v>2</v>
      </c>
      <c r="HM515" s="31">
        <v>2</v>
      </c>
      <c r="HP515" s="31">
        <v>2</v>
      </c>
      <c r="HQ515" s="31">
        <v>2</v>
      </c>
      <c r="HR515" s="31">
        <v>2</v>
      </c>
      <c r="HS515" s="31">
        <v>2</v>
      </c>
      <c r="HT515" s="31">
        <v>2</v>
      </c>
      <c r="HU515" s="31">
        <v>2</v>
      </c>
      <c r="HV515" s="31">
        <v>2</v>
      </c>
      <c r="HZ515" s="31">
        <v>2</v>
      </c>
      <c r="IA515" s="31">
        <v>2</v>
      </c>
      <c r="IB515" s="31">
        <v>2</v>
      </c>
      <c r="IC515" s="31">
        <v>2</v>
      </c>
      <c r="ID515" s="31">
        <v>2</v>
      </c>
      <c r="IE515" s="31">
        <v>2</v>
      </c>
      <c r="IF515" s="31">
        <v>2</v>
      </c>
      <c r="IJ515" s="31">
        <v>1</v>
      </c>
      <c r="IK515" s="31">
        <v>2</v>
      </c>
      <c r="IL515" s="31">
        <v>2</v>
      </c>
      <c r="IM515" s="31">
        <v>2</v>
      </c>
      <c r="IN515" s="31">
        <v>2</v>
      </c>
      <c r="IO515" s="31">
        <v>2</v>
      </c>
      <c r="IP515" s="31">
        <v>2</v>
      </c>
      <c r="IQ515" s="31" t="s">
        <v>2630</v>
      </c>
      <c r="IT515" s="31">
        <v>2</v>
      </c>
      <c r="IU515" s="31">
        <v>2</v>
      </c>
      <c r="IV515" s="31">
        <v>2</v>
      </c>
      <c r="IW515" s="31">
        <v>2</v>
      </c>
      <c r="IX515" s="31">
        <v>2</v>
      </c>
      <c r="IY515" s="31">
        <v>2</v>
      </c>
      <c r="IZ515" s="31">
        <v>2</v>
      </c>
      <c r="JD515" s="31">
        <v>2</v>
      </c>
      <c r="JE515" s="31">
        <v>2</v>
      </c>
      <c r="JF515" s="31">
        <v>2</v>
      </c>
      <c r="JG515" s="31">
        <v>2</v>
      </c>
      <c r="JH515" s="31">
        <v>2</v>
      </c>
      <c r="JI515" s="31">
        <v>2</v>
      </c>
      <c r="JJ515" s="31">
        <v>2</v>
      </c>
      <c r="JN515" s="31" t="s">
        <v>368</v>
      </c>
      <c r="JO515" s="31" t="s">
        <v>2258</v>
      </c>
      <c r="JP515" s="31" t="s">
        <v>3472</v>
      </c>
      <c r="JQ515" s="31" t="s">
        <v>1619</v>
      </c>
      <c r="JR515" s="31" t="s">
        <v>2548</v>
      </c>
      <c r="JS515" s="31" t="s">
        <v>3473</v>
      </c>
      <c r="JT515" s="31" t="s">
        <v>3474</v>
      </c>
      <c r="JU515" s="31" t="s">
        <v>371</v>
      </c>
      <c r="JV515" s="31" t="s">
        <v>2258</v>
      </c>
      <c r="JZ515" s="31">
        <v>2</v>
      </c>
      <c r="KA515" s="31" t="s">
        <v>2147</v>
      </c>
      <c r="KB515" s="31">
        <v>86</v>
      </c>
      <c r="KC515" s="31">
        <v>2</v>
      </c>
      <c r="KD515" s="31" t="s">
        <v>3473</v>
      </c>
      <c r="KE515" s="31">
        <v>67</v>
      </c>
      <c r="LA515" s="31" t="s">
        <v>2466</v>
      </c>
      <c r="LB515" s="31" t="s">
        <v>2242</v>
      </c>
      <c r="LC515" s="31">
        <v>2</v>
      </c>
      <c r="LD515" s="31">
        <v>0</v>
      </c>
      <c r="LE515" s="31" t="s">
        <v>2181</v>
      </c>
      <c r="LF515" s="31">
        <v>2</v>
      </c>
      <c r="LG515" s="31">
        <v>2</v>
      </c>
      <c r="LH515" s="31">
        <v>1</v>
      </c>
      <c r="LI515" s="31">
        <v>2</v>
      </c>
      <c r="LK515" s="31">
        <v>2</v>
      </c>
      <c r="LM515" s="31">
        <v>2</v>
      </c>
      <c r="LO515" s="31">
        <v>1</v>
      </c>
      <c r="LP515" s="31">
        <v>50</v>
      </c>
      <c r="LQ515" s="31">
        <v>2</v>
      </c>
      <c r="LS515" s="31">
        <v>2</v>
      </c>
      <c r="LU515" s="31">
        <v>2</v>
      </c>
      <c r="LW515" s="31">
        <v>2</v>
      </c>
      <c r="LY515" s="31">
        <v>2</v>
      </c>
      <c r="MA515" s="31">
        <v>2</v>
      </c>
      <c r="MC515" s="31">
        <v>2</v>
      </c>
      <c r="ME515" s="31">
        <v>2</v>
      </c>
      <c r="MG515" s="31">
        <v>2</v>
      </c>
      <c r="MI515" s="31">
        <v>2</v>
      </c>
      <c r="MK515" s="31">
        <v>2</v>
      </c>
      <c r="MM515" s="31">
        <v>2</v>
      </c>
      <c r="MO515" s="31">
        <v>2</v>
      </c>
      <c r="MQ515" s="31">
        <v>2</v>
      </c>
      <c r="MS515" s="31">
        <v>2</v>
      </c>
      <c r="MU515" s="31">
        <v>2</v>
      </c>
      <c r="MW515" s="31">
        <v>2</v>
      </c>
      <c r="MY515" s="31" t="s">
        <v>355</v>
      </c>
      <c r="NA515" s="31">
        <v>2</v>
      </c>
      <c r="NC515" s="31">
        <v>2</v>
      </c>
      <c r="NE515" s="31">
        <v>2</v>
      </c>
      <c r="NG515" s="31">
        <v>2</v>
      </c>
      <c r="NI515" s="31">
        <v>2</v>
      </c>
      <c r="NK515" s="31">
        <v>2</v>
      </c>
      <c r="NM515" s="31">
        <v>2</v>
      </c>
      <c r="NO515" s="31">
        <v>2</v>
      </c>
      <c r="NQ515" s="31">
        <v>2</v>
      </c>
      <c r="NS515" s="31">
        <v>2</v>
      </c>
      <c r="NU515" s="31">
        <v>2</v>
      </c>
      <c r="NW515" s="31">
        <v>2</v>
      </c>
      <c r="NY515" s="31">
        <v>2</v>
      </c>
      <c r="OA515" s="31">
        <v>2</v>
      </c>
      <c r="OC515" s="31">
        <v>2</v>
      </c>
      <c r="OE515" s="31">
        <v>1</v>
      </c>
      <c r="OF515" s="31">
        <v>15</v>
      </c>
      <c r="OG515" s="31">
        <v>2</v>
      </c>
      <c r="OI515" s="31">
        <v>1</v>
      </c>
      <c r="OJ515" s="31">
        <v>20</v>
      </c>
      <c r="OK515" s="31">
        <v>2</v>
      </c>
      <c r="OM515" s="31">
        <v>2</v>
      </c>
      <c r="OO515" s="31">
        <v>2</v>
      </c>
      <c r="OQ515" s="31" t="s">
        <v>355</v>
      </c>
      <c r="OS515" s="31">
        <v>2</v>
      </c>
      <c r="OU515" s="31">
        <v>2</v>
      </c>
      <c r="OW515" s="31">
        <v>2</v>
      </c>
      <c r="OY515" s="31">
        <v>2</v>
      </c>
      <c r="PA515" s="31">
        <v>2</v>
      </c>
      <c r="PC515" s="31">
        <v>2</v>
      </c>
      <c r="PE515" s="31">
        <v>2</v>
      </c>
      <c r="PG515" s="31">
        <v>2</v>
      </c>
      <c r="PI515" s="31">
        <v>2</v>
      </c>
      <c r="PK515" s="31">
        <v>2</v>
      </c>
      <c r="PM515" s="31">
        <v>2</v>
      </c>
      <c r="PO515" s="31">
        <v>2</v>
      </c>
      <c r="PQ515" s="31">
        <v>2</v>
      </c>
      <c r="PS515" s="31">
        <v>2</v>
      </c>
      <c r="PU515" s="31">
        <v>2</v>
      </c>
      <c r="PW515" s="31">
        <v>2</v>
      </c>
      <c r="PY515" s="31">
        <v>2</v>
      </c>
      <c r="QA515" s="31">
        <v>2</v>
      </c>
      <c r="QC515" s="31">
        <v>2</v>
      </c>
      <c r="QE515" s="31">
        <v>2</v>
      </c>
      <c r="QG515" s="31">
        <v>2</v>
      </c>
      <c r="QI515" s="31" t="s">
        <v>355</v>
      </c>
      <c r="QK515" s="31">
        <v>3</v>
      </c>
      <c r="QL515" s="31">
        <v>2</v>
      </c>
      <c r="QM515" s="31">
        <v>1</v>
      </c>
      <c r="QN515" s="31">
        <v>2</v>
      </c>
      <c r="QO515" s="31">
        <v>2</v>
      </c>
      <c r="QP515" s="31">
        <v>2</v>
      </c>
      <c r="QQ515" s="31">
        <v>1</v>
      </c>
      <c r="QR515" s="31">
        <v>2</v>
      </c>
      <c r="QS515" s="31">
        <v>2</v>
      </c>
      <c r="QT515" s="31">
        <v>2</v>
      </c>
      <c r="QU515" s="31">
        <v>2</v>
      </c>
      <c r="QV515" s="31">
        <v>2</v>
      </c>
      <c r="QW515" s="31">
        <v>2</v>
      </c>
      <c r="QX515" s="31">
        <v>2</v>
      </c>
      <c r="QY515" s="31">
        <v>2</v>
      </c>
      <c r="QZ515" s="31">
        <v>2</v>
      </c>
      <c r="RA515" s="31">
        <v>2</v>
      </c>
      <c r="RB515" s="31">
        <v>2</v>
      </c>
      <c r="RC515" s="31">
        <v>2</v>
      </c>
      <c r="RD515" s="31">
        <v>2</v>
      </c>
      <c r="RE515" s="31">
        <v>1</v>
      </c>
      <c r="RF515" s="31">
        <v>2</v>
      </c>
      <c r="RG515" s="31">
        <v>2</v>
      </c>
      <c r="RH515" s="31">
        <v>2</v>
      </c>
      <c r="RI515" s="31">
        <v>1</v>
      </c>
      <c r="RJ515" s="31">
        <v>2</v>
      </c>
      <c r="RK515" s="31">
        <v>2</v>
      </c>
      <c r="RL515" s="31">
        <v>2</v>
      </c>
      <c r="RM515" s="31">
        <v>2</v>
      </c>
      <c r="RN515" s="31">
        <v>2</v>
      </c>
      <c r="RO515" s="31">
        <v>2</v>
      </c>
      <c r="RP515" s="31">
        <v>2</v>
      </c>
      <c r="RQ515" s="31">
        <v>2</v>
      </c>
      <c r="RR515" s="31">
        <v>1</v>
      </c>
      <c r="RS515" s="31">
        <v>1</v>
      </c>
      <c r="RU515" s="31" t="s">
        <v>3475</v>
      </c>
      <c r="RV515" s="31" t="s">
        <v>355</v>
      </c>
      <c r="RW515" s="31" t="s">
        <v>3475</v>
      </c>
      <c r="RX515" s="31">
        <v>5</v>
      </c>
      <c r="RY515" s="31">
        <v>1</v>
      </c>
      <c r="RZ515" s="31">
        <v>2</v>
      </c>
      <c r="SA515" s="31">
        <v>2</v>
      </c>
      <c r="SB515" s="31">
        <v>2</v>
      </c>
      <c r="SC515" s="31">
        <v>2</v>
      </c>
      <c r="SD515" s="31">
        <v>5</v>
      </c>
      <c r="SE515" s="31">
        <v>2</v>
      </c>
      <c r="SF515" s="31">
        <v>2</v>
      </c>
      <c r="SG515" s="31">
        <v>2</v>
      </c>
      <c r="SH515" s="31">
        <v>2</v>
      </c>
      <c r="SI515" s="31">
        <v>2</v>
      </c>
      <c r="SJ515" s="31">
        <v>1</v>
      </c>
      <c r="SK515" s="31">
        <v>2</v>
      </c>
      <c r="SL515" s="31">
        <v>2</v>
      </c>
      <c r="UA515" s="31">
        <v>2</v>
      </c>
    </row>
    <row r="516" spans="1:547" s="31" customFormat="1" ht="13.5" customHeight="1">
      <c r="A516" s="31">
        <f t="shared" si="7"/>
        <v>514</v>
      </c>
      <c r="C516" s="31">
        <v>23</v>
      </c>
      <c r="D516" s="31" t="s">
        <v>3382</v>
      </c>
      <c r="E516" s="31" t="s">
        <v>3476</v>
      </c>
      <c r="F516" s="31">
        <v>3</v>
      </c>
      <c r="H516" s="31">
        <v>42642</v>
      </c>
      <c r="I516" s="31">
        <v>20626</v>
      </c>
      <c r="J516" s="31">
        <v>1</v>
      </c>
      <c r="K516" s="31">
        <v>1</v>
      </c>
      <c r="L516" s="31">
        <v>4</v>
      </c>
      <c r="M516" s="31">
        <v>1</v>
      </c>
      <c r="N516" s="31">
        <v>5</v>
      </c>
      <c r="P516" s="31">
        <v>2</v>
      </c>
      <c r="FK516" s="31">
        <v>2</v>
      </c>
      <c r="FL516" s="31">
        <v>2</v>
      </c>
      <c r="FM516" s="31">
        <v>1</v>
      </c>
      <c r="FN516" s="31">
        <v>2</v>
      </c>
      <c r="FO516" s="31">
        <v>2</v>
      </c>
      <c r="FP516" s="31">
        <v>2</v>
      </c>
      <c r="FQ516" s="31">
        <v>2</v>
      </c>
      <c r="FR516" s="31">
        <v>1</v>
      </c>
      <c r="FS516" s="31">
        <v>4</v>
      </c>
      <c r="FT516" s="31">
        <v>2</v>
      </c>
      <c r="FU516" s="31">
        <v>2</v>
      </c>
      <c r="FV516" s="31">
        <v>2</v>
      </c>
      <c r="FW516" s="31">
        <v>1</v>
      </c>
      <c r="FX516" s="31">
        <v>1</v>
      </c>
      <c r="FY516" s="31">
        <v>2</v>
      </c>
      <c r="GA516" s="31">
        <v>2</v>
      </c>
      <c r="GB516" s="31">
        <v>2</v>
      </c>
      <c r="GC516" s="31">
        <v>1</v>
      </c>
      <c r="GD516" s="31">
        <v>1971</v>
      </c>
      <c r="GE516" s="31">
        <v>1</v>
      </c>
      <c r="GF516" s="31">
        <v>1993</v>
      </c>
      <c r="GG516" s="31">
        <v>0.5</v>
      </c>
      <c r="GH516" s="31">
        <v>2</v>
      </c>
      <c r="GJ516" s="31">
        <v>2</v>
      </c>
      <c r="GL516" s="31">
        <v>2</v>
      </c>
      <c r="GO516" s="31">
        <v>2</v>
      </c>
      <c r="GQ516" s="31">
        <v>2</v>
      </c>
      <c r="GS516" s="31">
        <v>2</v>
      </c>
      <c r="GU516" s="31">
        <v>1</v>
      </c>
      <c r="GV516" s="31" t="s">
        <v>3477</v>
      </c>
      <c r="GW516" s="31">
        <v>2</v>
      </c>
      <c r="HM516" s="31">
        <v>2</v>
      </c>
      <c r="HP516" s="31">
        <v>2</v>
      </c>
      <c r="HQ516" s="31">
        <v>2</v>
      </c>
      <c r="HR516" s="31">
        <v>2</v>
      </c>
      <c r="HS516" s="31">
        <v>2</v>
      </c>
      <c r="HT516" s="31">
        <v>2</v>
      </c>
      <c r="HU516" s="31">
        <v>2</v>
      </c>
      <c r="HV516" s="31">
        <v>2</v>
      </c>
      <c r="HZ516" s="31">
        <v>2</v>
      </c>
      <c r="IA516" s="31">
        <v>2</v>
      </c>
      <c r="IB516" s="31">
        <v>2</v>
      </c>
      <c r="IC516" s="31">
        <v>2</v>
      </c>
      <c r="ID516" s="31">
        <v>2</v>
      </c>
      <c r="IE516" s="31">
        <v>2</v>
      </c>
      <c r="IF516" s="31">
        <v>2</v>
      </c>
      <c r="IJ516" s="31">
        <v>2</v>
      </c>
      <c r="IK516" s="31">
        <v>2</v>
      </c>
      <c r="IL516" s="31">
        <v>2</v>
      </c>
      <c r="IM516" s="31">
        <v>2</v>
      </c>
      <c r="IN516" s="31">
        <v>2</v>
      </c>
      <c r="IO516" s="31">
        <v>2</v>
      </c>
      <c r="IP516" s="31">
        <v>2</v>
      </c>
      <c r="IT516" s="31">
        <v>2</v>
      </c>
      <c r="IU516" s="31">
        <v>2</v>
      </c>
      <c r="IV516" s="31">
        <v>2</v>
      </c>
      <c r="IW516" s="31">
        <v>2</v>
      </c>
      <c r="IX516" s="31">
        <v>2</v>
      </c>
      <c r="IY516" s="31">
        <v>2</v>
      </c>
      <c r="IZ516" s="31">
        <v>2</v>
      </c>
      <c r="JD516" s="31">
        <v>2</v>
      </c>
      <c r="JE516" s="31">
        <v>2</v>
      </c>
      <c r="JF516" s="31">
        <v>2</v>
      </c>
      <c r="JG516" s="31">
        <v>2</v>
      </c>
      <c r="JH516" s="31">
        <v>2</v>
      </c>
      <c r="JI516" s="31">
        <v>2</v>
      </c>
      <c r="JJ516" s="31">
        <v>2</v>
      </c>
      <c r="JN516" s="31" t="s">
        <v>2144</v>
      </c>
      <c r="JQ516" s="31" t="s">
        <v>3414</v>
      </c>
      <c r="JZ516" s="31">
        <v>1</v>
      </c>
      <c r="KC516" s="31">
        <v>1</v>
      </c>
      <c r="KD516" s="31" t="s">
        <v>3414</v>
      </c>
      <c r="KE516" s="31">
        <v>64</v>
      </c>
      <c r="KF516" s="31" t="s">
        <v>2142</v>
      </c>
      <c r="KG516" s="31" t="s">
        <v>2222</v>
      </c>
      <c r="KI516" s="31" t="s">
        <v>1452</v>
      </c>
      <c r="KJ516" s="31" t="s">
        <v>368</v>
      </c>
      <c r="KK516" s="31">
        <v>59</v>
      </c>
      <c r="LA516" s="31" t="s">
        <v>2181</v>
      </c>
      <c r="LB516" s="31" t="s">
        <v>2335</v>
      </c>
      <c r="LC516" s="31">
        <v>2</v>
      </c>
      <c r="LD516" s="31">
        <v>1</v>
      </c>
      <c r="LE516" s="31" t="s">
        <v>3478</v>
      </c>
      <c r="LF516" s="31">
        <v>2</v>
      </c>
      <c r="LG516" s="31">
        <v>2</v>
      </c>
      <c r="LH516" s="31">
        <v>1</v>
      </c>
      <c r="LI516" s="31">
        <v>2</v>
      </c>
      <c r="LK516" s="31">
        <v>2</v>
      </c>
      <c r="LM516" s="31">
        <v>2</v>
      </c>
      <c r="LO516" s="31">
        <v>1</v>
      </c>
      <c r="LP516" s="31">
        <v>50</v>
      </c>
      <c r="LQ516" s="31">
        <v>1</v>
      </c>
      <c r="LR516" s="31">
        <v>16</v>
      </c>
      <c r="LS516" s="31">
        <v>2</v>
      </c>
      <c r="LU516" s="31">
        <v>2</v>
      </c>
      <c r="LW516" s="31">
        <v>2</v>
      </c>
      <c r="LY516" s="31">
        <v>2</v>
      </c>
      <c r="MA516" s="31">
        <v>2</v>
      </c>
      <c r="MC516" s="31">
        <v>2</v>
      </c>
      <c r="ME516" s="31">
        <v>2</v>
      </c>
      <c r="MG516" s="31">
        <v>2</v>
      </c>
      <c r="MI516" s="31">
        <v>2</v>
      </c>
      <c r="MK516" s="31">
        <v>2</v>
      </c>
      <c r="MM516" s="31">
        <v>2</v>
      </c>
      <c r="MO516" s="31">
        <v>2</v>
      </c>
      <c r="MQ516" s="31">
        <v>2</v>
      </c>
      <c r="MS516" s="31">
        <v>1</v>
      </c>
      <c r="MT516" s="31">
        <v>8</v>
      </c>
      <c r="MU516" s="31">
        <v>2</v>
      </c>
      <c r="MW516" s="31">
        <v>2</v>
      </c>
      <c r="MY516" s="31" t="s">
        <v>356</v>
      </c>
      <c r="MZ516" s="31">
        <v>5</v>
      </c>
      <c r="NA516" s="31">
        <v>2</v>
      </c>
      <c r="NC516" s="31">
        <v>2</v>
      </c>
      <c r="NE516" s="31">
        <v>2</v>
      </c>
      <c r="NG516" s="31">
        <v>2</v>
      </c>
      <c r="NI516" s="31">
        <v>2</v>
      </c>
      <c r="NK516" s="31">
        <v>2</v>
      </c>
      <c r="NM516" s="31">
        <v>2</v>
      </c>
      <c r="NO516" s="31">
        <v>2</v>
      </c>
      <c r="NQ516" s="31">
        <v>2</v>
      </c>
      <c r="NS516" s="31">
        <v>2</v>
      </c>
      <c r="NU516" s="31">
        <v>2</v>
      </c>
      <c r="NW516" s="31">
        <v>2</v>
      </c>
      <c r="NY516" s="31">
        <v>2</v>
      </c>
      <c r="OA516" s="31">
        <v>2</v>
      </c>
      <c r="OC516" s="31">
        <v>2</v>
      </c>
      <c r="OE516" s="31">
        <v>1</v>
      </c>
      <c r="OF516" s="31">
        <v>4</v>
      </c>
      <c r="OG516" s="31">
        <v>2</v>
      </c>
      <c r="OI516" s="31">
        <v>2</v>
      </c>
      <c r="OK516" s="31">
        <v>2</v>
      </c>
      <c r="OM516" s="31">
        <v>2</v>
      </c>
      <c r="OO516" s="31">
        <v>2</v>
      </c>
      <c r="OQ516" s="31" t="s">
        <v>355</v>
      </c>
      <c r="OS516" s="31">
        <v>2</v>
      </c>
      <c r="OU516" s="31">
        <v>2</v>
      </c>
      <c r="OW516" s="31">
        <v>2</v>
      </c>
      <c r="OY516" s="31">
        <v>2</v>
      </c>
      <c r="PA516" s="31">
        <v>2</v>
      </c>
      <c r="PC516" s="31">
        <v>2</v>
      </c>
      <c r="PE516" s="31">
        <v>2</v>
      </c>
      <c r="PG516" s="31">
        <v>2</v>
      </c>
      <c r="PI516" s="31">
        <v>2</v>
      </c>
      <c r="PK516" s="31">
        <v>2</v>
      </c>
      <c r="PM516" s="31">
        <v>2</v>
      </c>
      <c r="PO516" s="31">
        <v>2</v>
      </c>
      <c r="PQ516" s="31">
        <v>2</v>
      </c>
      <c r="PS516" s="31">
        <v>2</v>
      </c>
      <c r="PU516" s="31">
        <v>2</v>
      </c>
      <c r="PW516" s="31">
        <v>2</v>
      </c>
      <c r="PY516" s="31">
        <v>2</v>
      </c>
      <c r="QA516" s="31">
        <v>2</v>
      </c>
      <c r="QC516" s="31">
        <v>2</v>
      </c>
      <c r="QE516" s="31">
        <v>2</v>
      </c>
      <c r="QG516" s="31">
        <v>2</v>
      </c>
      <c r="QI516" s="31" t="s">
        <v>355</v>
      </c>
      <c r="QK516" s="31">
        <v>1</v>
      </c>
      <c r="QL516" s="31">
        <v>2</v>
      </c>
      <c r="QM516" s="31">
        <v>1</v>
      </c>
      <c r="QN516" s="31">
        <v>2</v>
      </c>
      <c r="QO516" s="31">
        <v>2</v>
      </c>
      <c r="QP516" s="31">
        <v>2</v>
      </c>
      <c r="QQ516" s="31">
        <v>2</v>
      </c>
      <c r="QR516" s="31">
        <v>2</v>
      </c>
      <c r="QS516" s="31">
        <v>2</v>
      </c>
      <c r="QT516" s="31">
        <v>2</v>
      </c>
      <c r="QU516" s="31">
        <v>2</v>
      </c>
      <c r="QV516" s="31">
        <v>2</v>
      </c>
      <c r="QW516" s="31">
        <v>2</v>
      </c>
      <c r="QX516" s="31">
        <v>2</v>
      </c>
      <c r="QY516" s="31">
        <v>2</v>
      </c>
      <c r="QZ516" s="31">
        <v>2</v>
      </c>
      <c r="RA516" s="31">
        <v>2</v>
      </c>
      <c r="RB516" s="31">
        <v>2</v>
      </c>
      <c r="RC516" s="31">
        <v>2</v>
      </c>
      <c r="RD516" s="31">
        <v>2</v>
      </c>
      <c r="RE516" s="31">
        <v>1</v>
      </c>
      <c r="RF516" s="31">
        <v>2</v>
      </c>
      <c r="RG516" s="31">
        <v>2</v>
      </c>
      <c r="RH516" s="31">
        <v>2</v>
      </c>
      <c r="RI516" s="31">
        <v>2</v>
      </c>
      <c r="RJ516" s="31">
        <v>2</v>
      </c>
      <c r="RK516" s="31">
        <v>2</v>
      </c>
      <c r="RL516" s="31">
        <v>2</v>
      </c>
      <c r="RM516" s="31">
        <v>2</v>
      </c>
      <c r="RN516" s="31">
        <v>2</v>
      </c>
      <c r="RO516" s="31">
        <v>2</v>
      </c>
      <c r="RP516" s="31">
        <v>2</v>
      </c>
      <c r="RQ516" s="31">
        <v>2</v>
      </c>
      <c r="RR516" s="31">
        <v>1</v>
      </c>
      <c r="RS516" s="31">
        <v>2</v>
      </c>
      <c r="RT516" s="31" t="s">
        <v>3479</v>
      </c>
      <c r="RU516" s="31" t="s">
        <v>355</v>
      </c>
      <c r="RV516" s="31" t="s">
        <v>3479</v>
      </c>
      <c r="RW516" s="31" t="s">
        <v>3480</v>
      </c>
      <c r="RX516" s="31">
        <v>5</v>
      </c>
      <c r="RY516" s="31">
        <v>2</v>
      </c>
      <c r="RZ516" s="31">
        <v>2</v>
      </c>
      <c r="SA516" s="31">
        <v>2</v>
      </c>
      <c r="SB516" s="31">
        <v>2</v>
      </c>
      <c r="SC516" s="31">
        <v>2</v>
      </c>
      <c r="SD516" s="31">
        <v>5</v>
      </c>
      <c r="SE516" s="31">
        <v>2</v>
      </c>
      <c r="SF516" s="31">
        <v>2</v>
      </c>
      <c r="SG516" s="31">
        <v>2</v>
      </c>
      <c r="SH516" s="31">
        <v>2</v>
      </c>
      <c r="SI516" s="31">
        <v>2</v>
      </c>
      <c r="SJ516" s="31">
        <v>2</v>
      </c>
      <c r="SK516" s="31">
        <v>2</v>
      </c>
      <c r="SL516" s="31">
        <v>1</v>
      </c>
      <c r="UA516" s="31">
        <v>2</v>
      </c>
    </row>
    <row r="517" spans="1:547" s="31" customFormat="1" ht="13.5" customHeight="1">
      <c r="A517" s="31">
        <f t="shared" ref="A517:A580" si="8">ROW(A517)-2</f>
        <v>515</v>
      </c>
      <c r="C517" s="31">
        <v>24</v>
      </c>
      <c r="D517" s="31" t="s">
        <v>3382</v>
      </c>
      <c r="E517" s="31" t="s">
        <v>3481</v>
      </c>
      <c r="F517" s="31">
        <v>3</v>
      </c>
      <c r="H517" s="31">
        <v>42650</v>
      </c>
      <c r="I517" s="31">
        <v>20789</v>
      </c>
      <c r="J517" s="31">
        <v>1</v>
      </c>
      <c r="K517" s="31">
        <v>1</v>
      </c>
      <c r="L517" s="31">
        <v>5</v>
      </c>
      <c r="M517" s="31">
        <v>1</v>
      </c>
      <c r="N517" s="31">
        <v>2</v>
      </c>
      <c r="O517" s="31">
        <v>2</v>
      </c>
      <c r="P517" s="31">
        <v>2</v>
      </c>
      <c r="Q517" s="31">
        <v>2</v>
      </c>
      <c r="FK517" s="31">
        <v>1</v>
      </c>
      <c r="FL517" s="31">
        <v>2</v>
      </c>
      <c r="FM517" s="31">
        <v>1</v>
      </c>
      <c r="FN517" s="31">
        <v>2</v>
      </c>
      <c r="FO517" s="31">
        <v>2</v>
      </c>
      <c r="FP517" s="31">
        <v>1</v>
      </c>
      <c r="FQ517" s="31">
        <v>2</v>
      </c>
      <c r="FR517" s="31">
        <v>2</v>
      </c>
      <c r="FS517" s="31">
        <v>4</v>
      </c>
      <c r="FT517" s="31">
        <v>2</v>
      </c>
      <c r="FU517" s="31">
        <v>2</v>
      </c>
      <c r="FV517" s="31">
        <v>2</v>
      </c>
      <c r="FW517" s="31">
        <v>1</v>
      </c>
      <c r="FX517" s="31">
        <v>1</v>
      </c>
      <c r="FY517" s="31">
        <v>2</v>
      </c>
      <c r="GA517" s="31">
        <v>2</v>
      </c>
      <c r="GB517" s="31">
        <v>2</v>
      </c>
      <c r="GC517" s="31">
        <v>2</v>
      </c>
      <c r="GE517" s="31">
        <v>2</v>
      </c>
      <c r="GH517" s="31">
        <v>2</v>
      </c>
      <c r="GJ517" s="31">
        <v>2</v>
      </c>
      <c r="GL517" s="31">
        <v>2</v>
      </c>
      <c r="GO517" s="31">
        <v>2</v>
      </c>
      <c r="GQ517" s="31">
        <v>1</v>
      </c>
      <c r="GR517" s="31" t="s">
        <v>2042</v>
      </c>
      <c r="GS517" s="31">
        <v>2</v>
      </c>
      <c r="GU517" s="31">
        <v>2</v>
      </c>
      <c r="GW517" s="31">
        <v>2</v>
      </c>
      <c r="HM517" s="31">
        <v>2</v>
      </c>
      <c r="HP517" s="31">
        <v>2</v>
      </c>
      <c r="HQ517" s="31">
        <v>2</v>
      </c>
      <c r="HR517" s="31">
        <v>2</v>
      </c>
      <c r="HS517" s="31">
        <v>2</v>
      </c>
      <c r="HT517" s="31">
        <v>2</v>
      </c>
      <c r="HU517" s="31">
        <v>2</v>
      </c>
      <c r="HV517" s="31">
        <v>2</v>
      </c>
      <c r="HZ517" s="31">
        <v>2</v>
      </c>
      <c r="IA517" s="31">
        <v>2</v>
      </c>
      <c r="IB517" s="31">
        <v>2</v>
      </c>
      <c r="IC517" s="31">
        <v>2</v>
      </c>
      <c r="ID517" s="31">
        <v>2</v>
      </c>
      <c r="IE517" s="31">
        <v>2</v>
      </c>
      <c r="IF517" s="31">
        <v>2</v>
      </c>
      <c r="IJ517" s="31">
        <v>2</v>
      </c>
      <c r="IK517" s="31">
        <v>2</v>
      </c>
      <c r="IL517" s="31">
        <v>2</v>
      </c>
      <c r="IM517" s="31">
        <v>2</v>
      </c>
      <c r="IN517" s="31">
        <v>2</v>
      </c>
      <c r="IO517" s="31">
        <v>2</v>
      </c>
      <c r="IP517" s="31">
        <v>2</v>
      </c>
      <c r="IT517" s="31">
        <v>2</v>
      </c>
      <c r="IU517" s="31">
        <v>2</v>
      </c>
      <c r="IV517" s="31">
        <v>2</v>
      </c>
      <c r="IW517" s="31">
        <v>2</v>
      </c>
      <c r="IX517" s="31">
        <v>2</v>
      </c>
      <c r="IY517" s="31">
        <v>2</v>
      </c>
      <c r="IZ517" s="31">
        <v>2</v>
      </c>
      <c r="JD517" s="31">
        <v>2</v>
      </c>
      <c r="JE517" s="31">
        <v>2</v>
      </c>
      <c r="JF517" s="31">
        <v>2</v>
      </c>
      <c r="JG517" s="31">
        <v>2</v>
      </c>
      <c r="JH517" s="31">
        <v>2</v>
      </c>
      <c r="JI517" s="31">
        <v>2</v>
      </c>
      <c r="JJ517" s="31">
        <v>2</v>
      </c>
      <c r="JQ517" s="31" t="s">
        <v>3482</v>
      </c>
      <c r="JR517" s="31" t="s">
        <v>3483</v>
      </c>
      <c r="JZ517" s="31">
        <v>1</v>
      </c>
      <c r="KC517" s="31">
        <v>1</v>
      </c>
      <c r="LA517" s="31" t="s">
        <v>2242</v>
      </c>
      <c r="LB517" s="31" t="s">
        <v>2125</v>
      </c>
      <c r="LC517" s="31">
        <v>2</v>
      </c>
      <c r="LD517" s="31">
        <v>3</v>
      </c>
      <c r="LE517" s="31" t="s">
        <v>2150</v>
      </c>
      <c r="LF517" s="31">
        <v>2</v>
      </c>
      <c r="LG517" s="31">
        <v>2</v>
      </c>
      <c r="LH517" s="31">
        <v>2</v>
      </c>
      <c r="LI517" s="31">
        <v>2</v>
      </c>
      <c r="LK517" s="31">
        <v>2</v>
      </c>
      <c r="LM517" s="31">
        <v>2</v>
      </c>
      <c r="LO517" s="31">
        <v>1</v>
      </c>
      <c r="LP517" s="31">
        <v>25</v>
      </c>
      <c r="LQ517" s="31">
        <v>2</v>
      </c>
      <c r="LS517" s="31">
        <v>2</v>
      </c>
      <c r="LU517" s="31">
        <v>1</v>
      </c>
      <c r="LV517" s="31">
        <v>25</v>
      </c>
      <c r="LW517" s="31">
        <v>2</v>
      </c>
      <c r="LY517" s="31">
        <v>2</v>
      </c>
      <c r="MA517" s="31">
        <v>2</v>
      </c>
      <c r="MC517" s="31">
        <v>2</v>
      </c>
      <c r="ME517" s="31">
        <v>2</v>
      </c>
      <c r="MG517" s="31">
        <v>2</v>
      </c>
      <c r="MI517" s="31">
        <v>2</v>
      </c>
      <c r="MK517" s="31">
        <v>2</v>
      </c>
      <c r="MM517" s="31">
        <v>2</v>
      </c>
      <c r="MO517" s="31">
        <v>2</v>
      </c>
      <c r="MQ517" s="31">
        <v>2</v>
      </c>
      <c r="MS517" s="31">
        <v>2</v>
      </c>
      <c r="MU517" s="31">
        <v>2</v>
      </c>
      <c r="MW517" s="31">
        <v>2</v>
      </c>
      <c r="MY517" s="31" t="s">
        <v>355</v>
      </c>
      <c r="NA517" s="31">
        <v>2</v>
      </c>
      <c r="NC517" s="31">
        <v>2</v>
      </c>
      <c r="NE517" s="31">
        <v>2</v>
      </c>
      <c r="NG517" s="31">
        <v>2</v>
      </c>
      <c r="NI517" s="31">
        <v>2</v>
      </c>
      <c r="NK517" s="31">
        <v>2</v>
      </c>
      <c r="NM517" s="31">
        <v>2</v>
      </c>
      <c r="NO517" s="31">
        <v>2</v>
      </c>
      <c r="NQ517" s="31">
        <v>2</v>
      </c>
      <c r="NS517" s="31">
        <v>2</v>
      </c>
      <c r="NU517" s="31">
        <v>2</v>
      </c>
      <c r="NW517" s="31">
        <v>2</v>
      </c>
      <c r="NY517" s="31">
        <v>2</v>
      </c>
      <c r="OA517" s="31">
        <v>2</v>
      </c>
      <c r="OC517" s="31">
        <v>2</v>
      </c>
      <c r="OE517" s="31">
        <v>2</v>
      </c>
      <c r="OG517" s="31">
        <v>2</v>
      </c>
      <c r="OI517" s="31">
        <v>2</v>
      </c>
      <c r="OK517" s="31">
        <v>2</v>
      </c>
      <c r="OM517" s="31">
        <v>2</v>
      </c>
      <c r="OO517" s="31">
        <v>2</v>
      </c>
      <c r="OQ517" s="31" t="s">
        <v>355</v>
      </c>
      <c r="OS517" s="31">
        <v>2</v>
      </c>
      <c r="OU517" s="31">
        <v>2</v>
      </c>
      <c r="OW517" s="31">
        <v>2</v>
      </c>
      <c r="OY517" s="31">
        <v>2</v>
      </c>
      <c r="PA517" s="31">
        <v>2</v>
      </c>
      <c r="PC517" s="31">
        <v>2</v>
      </c>
      <c r="PE517" s="31">
        <v>2</v>
      </c>
      <c r="PG517" s="31">
        <v>2</v>
      </c>
      <c r="PI517" s="31">
        <v>2</v>
      </c>
      <c r="PK517" s="31">
        <v>2</v>
      </c>
      <c r="PM517" s="31">
        <v>2</v>
      </c>
      <c r="PO517" s="31">
        <v>2</v>
      </c>
      <c r="PQ517" s="31">
        <v>2</v>
      </c>
      <c r="PS517" s="31">
        <v>2</v>
      </c>
      <c r="PU517" s="31">
        <v>2</v>
      </c>
      <c r="PW517" s="31">
        <v>2</v>
      </c>
      <c r="PY517" s="31">
        <v>2</v>
      </c>
      <c r="QA517" s="31">
        <v>2</v>
      </c>
      <c r="QC517" s="31">
        <v>2</v>
      </c>
      <c r="QE517" s="31">
        <v>2</v>
      </c>
      <c r="QG517" s="31">
        <v>2</v>
      </c>
      <c r="QI517" s="31" t="s">
        <v>355</v>
      </c>
      <c r="QK517" s="31">
        <v>1</v>
      </c>
      <c r="QL517" s="31">
        <v>2</v>
      </c>
      <c r="QM517" s="31">
        <v>2</v>
      </c>
      <c r="QN517" s="31">
        <v>2</v>
      </c>
      <c r="QO517" s="31">
        <v>2</v>
      </c>
      <c r="QP517" s="31">
        <v>2</v>
      </c>
      <c r="QQ517" s="31">
        <v>2</v>
      </c>
      <c r="QR517" s="31">
        <v>2</v>
      </c>
      <c r="QS517" s="31">
        <v>2</v>
      </c>
      <c r="QT517" s="31">
        <v>2</v>
      </c>
      <c r="QU517" s="31">
        <v>2</v>
      </c>
      <c r="QV517" s="31">
        <v>2</v>
      </c>
      <c r="QW517" s="31">
        <v>2</v>
      </c>
      <c r="QX517" s="31">
        <v>2</v>
      </c>
      <c r="QY517" s="31">
        <v>2</v>
      </c>
      <c r="QZ517" s="31">
        <v>2</v>
      </c>
      <c r="RA517" s="31">
        <v>2</v>
      </c>
      <c r="RB517" s="31">
        <v>2</v>
      </c>
      <c r="RC517" s="31">
        <v>2</v>
      </c>
      <c r="RD517" s="31">
        <v>2</v>
      </c>
      <c r="RE517" s="31">
        <v>1</v>
      </c>
      <c r="RF517" s="31">
        <v>2</v>
      </c>
      <c r="RG517" s="31">
        <v>2</v>
      </c>
      <c r="RH517" s="31">
        <v>2</v>
      </c>
      <c r="RI517" s="31">
        <v>2</v>
      </c>
      <c r="RJ517" s="31">
        <v>2</v>
      </c>
      <c r="RK517" s="31">
        <v>2</v>
      </c>
      <c r="RL517" s="31">
        <v>2</v>
      </c>
      <c r="RM517" s="31">
        <v>2</v>
      </c>
      <c r="RN517" s="31">
        <v>2</v>
      </c>
      <c r="RO517" s="31">
        <v>2</v>
      </c>
      <c r="RP517" s="31">
        <v>2</v>
      </c>
      <c r="RQ517" s="31">
        <v>2</v>
      </c>
      <c r="RR517" s="31">
        <v>2</v>
      </c>
      <c r="RS517" s="31">
        <v>2</v>
      </c>
      <c r="RT517" s="31" t="s">
        <v>1789</v>
      </c>
      <c r="RU517" s="31" t="s">
        <v>1570</v>
      </c>
      <c r="RV517" s="31" t="s">
        <v>355</v>
      </c>
      <c r="RW517" s="31" t="s">
        <v>355</v>
      </c>
      <c r="RX517" s="31">
        <v>5</v>
      </c>
      <c r="RY517" s="31">
        <v>1</v>
      </c>
      <c r="RZ517" s="31">
        <v>2</v>
      </c>
      <c r="SA517" s="31">
        <v>2</v>
      </c>
      <c r="SB517" s="31">
        <v>2</v>
      </c>
      <c r="SC517" s="31">
        <v>2</v>
      </c>
      <c r="SD517" s="31">
        <v>5</v>
      </c>
      <c r="SE517" s="31">
        <v>1</v>
      </c>
      <c r="SF517" s="31">
        <v>2</v>
      </c>
      <c r="SG517" s="31">
        <v>2</v>
      </c>
      <c r="SH517" s="31">
        <v>2</v>
      </c>
      <c r="SI517" s="31">
        <v>2</v>
      </c>
      <c r="SJ517" s="31">
        <v>2</v>
      </c>
      <c r="SK517" s="31">
        <v>2</v>
      </c>
      <c r="SL517" s="31">
        <v>2</v>
      </c>
      <c r="UA517" s="31">
        <v>2</v>
      </c>
    </row>
    <row r="518" spans="1:547" s="31" customFormat="1" ht="13.5" customHeight="1">
      <c r="A518" s="31">
        <f t="shared" si="8"/>
        <v>516</v>
      </c>
      <c r="C518" s="31">
        <v>25</v>
      </c>
      <c r="D518" s="31" t="s">
        <v>3382</v>
      </c>
      <c r="E518" s="31" t="s">
        <v>2650</v>
      </c>
      <c r="F518" s="31">
        <v>2</v>
      </c>
      <c r="G518" s="31" t="s">
        <v>2649</v>
      </c>
      <c r="H518" s="31">
        <v>42650</v>
      </c>
      <c r="I518" s="31">
        <v>16660</v>
      </c>
      <c r="J518" s="31">
        <v>2</v>
      </c>
      <c r="K518" s="31">
        <v>1</v>
      </c>
      <c r="L518" s="31">
        <v>2</v>
      </c>
      <c r="M518" s="31">
        <v>2</v>
      </c>
      <c r="N518" s="31">
        <v>2</v>
      </c>
      <c r="O518" s="31">
        <v>2</v>
      </c>
      <c r="P518" s="31">
        <v>2</v>
      </c>
      <c r="Q518" s="31">
        <v>2</v>
      </c>
      <c r="FK518" s="31">
        <v>1</v>
      </c>
      <c r="FL518" s="31">
        <v>2</v>
      </c>
      <c r="FM518" s="31">
        <v>2</v>
      </c>
      <c r="FN518" s="31">
        <v>2</v>
      </c>
      <c r="FO518" s="31">
        <v>2</v>
      </c>
      <c r="FP518" s="31">
        <v>1</v>
      </c>
      <c r="FQ518" s="31">
        <v>2</v>
      </c>
      <c r="FR518" s="31">
        <v>2</v>
      </c>
      <c r="FS518" s="31">
        <v>4</v>
      </c>
      <c r="FT518" s="31">
        <v>2</v>
      </c>
      <c r="FU518" s="31">
        <v>2</v>
      </c>
      <c r="FV518" s="31">
        <v>2</v>
      </c>
      <c r="FW518" s="31">
        <v>1</v>
      </c>
      <c r="FX518" s="31">
        <v>1</v>
      </c>
      <c r="FY518" s="31">
        <v>2</v>
      </c>
      <c r="GA518" s="31">
        <v>2</v>
      </c>
      <c r="GB518" s="31">
        <v>2</v>
      </c>
      <c r="GC518" s="31">
        <v>1</v>
      </c>
      <c r="GD518" s="31">
        <v>1962</v>
      </c>
      <c r="GE518" s="31">
        <v>1</v>
      </c>
      <c r="GF518" s="31">
        <v>1990</v>
      </c>
      <c r="GG518" s="31">
        <v>0.1</v>
      </c>
      <c r="GH518" s="31">
        <v>2</v>
      </c>
      <c r="GJ518" s="31">
        <v>2</v>
      </c>
      <c r="GL518" s="31">
        <v>2</v>
      </c>
      <c r="GO518" s="31">
        <v>2</v>
      </c>
      <c r="GQ518" s="31">
        <v>2</v>
      </c>
      <c r="GS518" s="31">
        <v>2</v>
      </c>
      <c r="GU518" s="31">
        <v>2</v>
      </c>
      <c r="GW518" s="31">
        <v>2</v>
      </c>
      <c r="HM518" s="31">
        <v>2</v>
      </c>
      <c r="HP518" s="31">
        <v>2</v>
      </c>
      <c r="HQ518" s="31">
        <v>2</v>
      </c>
      <c r="HR518" s="31">
        <v>2</v>
      </c>
      <c r="HS518" s="31">
        <v>2</v>
      </c>
      <c r="HT518" s="31">
        <v>2</v>
      </c>
      <c r="HU518" s="31">
        <v>2</v>
      </c>
      <c r="HV518" s="31">
        <v>2</v>
      </c>
      <c r="HZ518" s="31">
        <v>2</v>
      </c>
      <c r="IA518" s="31">
        <v>2</v>
      </c>
      <c r="IB518" s="31">
        <v>2</v>
      </c>
      <c r="IC518" s="31">
        <v>2</v>
      </c>
      <c r="ID518" s="31">
        <v>2</v>
      </c>
      <c r="IE518" s="31">
        <v>2</v>
      </c>
      <c r="IF518" s="31">
        <v>2</v>
      </c>
      <c r="IJ518" s="31">
        <v>2</v>
      </c>
      <c r="IK518" s="31">
        <v>2</v>
      </c>
      <c r="IL518" s="31">
        <v>2</v>
      </c>
      <c r="IM518" s="31">
        <v>2</v>
      </c>
      <c r="IN518" s="31">
        <v>2</v>
      </c>
      <c r="IO518" s="31">
        <v>2</v>
      </c>
      <c r="IP518" s="31">
        <v>2</v>
      </c>
      <c r="IT518" s="31">
        <v>2</v>
      </c>
      <c r="IU518" s="31">
        <v>2</v>
      </c>
      <c r="IV518" s="31">
        <v>2</v>
      </c>
      <c r="IW518" s="31">
        <v>2</v>
      </c>
      <c r="IX518" s="31">
        <v>2</v>
      </c>
      <c r="IY518" s="31">
        <v>2</v>
      </c>
      <c r="IZ518" s="31">
        <v>2</v>
      </c>
      <c r="JD518" s="31">
        <v>2</v>
      </c>
      <c r="JE518" s="31">
        <v>2</v>
      </c>
      <c r="JF518" s="31">
        <v>2</v>
      </c>
      <c r="JG518" s="31">
        <v>2</v>
      </c>
      <c r="JH518" s="31">
        <v>2</v>
      </c>
      <c r="JI518" s="31">
        <v>2</v>
      </c>
      <c r="JJ518" s="31">
        <v>2</v>
      </c>
      <c r="JN518" s="31" t="s">
        <v>2460</v>
      </c>
      <c r="JQ518" s="31" t="s">
        <v>3484</v>
      </c>
      <c r="JT518" s="31" t="s">
        <v>2413</v>
      </c>
      <c r="JU518" s="31" t="s">
        <v>1447</v>
      </c>
      <c r="JZ518" s="31">
        <v>2</v>
      </c>
      <c r="KA518" s="31" t="s">
        <v>2460</v>
      </c>
      <c r="KB518" s="31">
        <v>65</v>
      </c>
      <c r="KC518" s="31">
        <v>2</v>
      </c>
      <c r="KE518" s="31">
        <v>82</v>
      </c>
      <c r="LA518" s="31" t="s">
        <v>2162</v>
      </c>
      <c r="LB518" s="31" t="s">
        <v>3485</v>
      </c>
      <c r="LC518" s="31">
        <v>2</v>
      </c>
      <c r="LD518" s="31">
        <v>1</v>
      </c>
      <c r="LE518" s="31" t="s">
        <v>2161</v>
      </c>
      <c r="LF518" s="31">
        <v>2</v>
      </c>
      <c r="LG518" s="31">
        <v>2</v>
      </c>
      <c r="LH518" s="31">
        <v>1</v>
      </c>
      <c r="LI518" s="31">
        <v>2</v>
      </c>
      <c r="LK518" s="31">
        <v>2</v>
      </c>
      <c r="LM518" s="31">
        <v>2</v>
      </c>
      <c r="LO518" s="31">
        <v>1</v>
      </c>
      <c r="LP518" s="31">
        <v>3</v>
      </c>
      <c r="LQ518" s="31">
        <v>2</v>
      </c>
      <c r="LS518" s="31">
        <v>2</v>
      </c>
      <c r="LU518" s="31">
        <v>2</v>
      </c>
      <c r="LW518" s="31">
        <v>2</v>
      </c>
      <c r="LY518" s="31">
        <v>2</v>
      </c>
      <c r="MA518" s="31">
        <v>2</v>
      </c>
      <c r="MC518" s="31">
        <v>2</v>
      </c>
      <c r="ME518" s="31">
        <v>2</v>
      </c>
      <c r="MG518" s="31">
        <v>2</v>
      </c>
      <c r="MI518" s="31">
        <v>2</v>
      </c>
      <c r="MK518" s="31">
        <v>2</v>
      </c>
      <c r="MM518" s="31">
        <v>2</v>
      </c>
      <c r="MO518" s="31">
        <v>2</v>
      </c>
      <c r="MQ518" s="31">
        <v>2</v>
      </c>
      <c r="MS518" s="31">
        <v>2</v>
      </c>
      <c r="MU518" s="31">
        <v>2</v>
      </c>
      <c r="MW518" s="31">
        <v>2</v>
      </c>
      <c r="MY518" s="31" t="s">
        <v>356</v>
      </c>
      <c r="MZ518" s="31">
        <v>5</v>
      </c>
      <c r="NA518" s="31">
        <v>2</v>
      </c>
      <c r="NC518" s="31">
        <v>2</v>
      </c>
      <c r="NE518" s="31">
        <v>2</v>
      </c>
      <c r="NG518" s="31">
        <v>2</v>
      </c>
      <c r="NI518" s="31">
        <v>2</v>
      </c>
      <c r="NK518" s="31">
        <v>2</v>
      </c>
      <c r="NM518" s="31">
        <v>2</v>
      </c>
      <c r="NO518" s="31">
        <v>2</v>
      </c>
      <c r="NQ518" s="31">
        <v>2</v>
      </c>
      <c r="NS518" s="31">
        <v>2</v>
      </c>
      <c r="NU518" s="31">
        <v>2</v>
      </c>
      <c r="NW518" s="31">
        <v>2</v>
      </c>
      <c r="NY518" s="31">
        <v>2</v>
      </c>
      <c r="OA518" s="31">
        <v>2</v>
      </c>
      <c r="OC518" s="31">
        <v>2</v>
      </c>
      <c r="OE518" s="31">
        <v>2</v>
      </c>
      <c r="OG518" s="31">
        <v>2</v>
      </c>
      <c r="OI518" s="31">
        <v>2</v>
      </c>
      <c r="OK518" s="31">
        <v>2</v>
      </c>
      <c r="OM518" s="31">
        <v>2</v>
      </c>
      <c r="OO518" s="31">
        <v>2</v>
      </c>
      <c r="OQ518" s="31" t="s">
        <v>355</v>
      </c>
      <c r="OS518" s="31">
        <v>2</v>
      </c>
      <c r="OU518" s="31">
        <v>2</v>
      </c>
      <c r="OW518" s="31">
        <v>2</v>
      </c>
      <c r="OY518" s="31">
        <v>2</v>
      </c>
      <c r="PA518" s="31">
        <v>2</v>
      </c>
      <c r="PC518" s="31">
        <v>2</v>
      </c>
      <c r="PE518" s="31">
        <v>2</v>
      </c>
      <c r="PG518" s="31">
        <v>2</v>
      </c>
      <c r="PI518" s="31">
        <v>2</v>
      </c>
      <c r="PK518" s="31">
        <v>2</v>
      </c>
      <c r="PM518" s="31">
        <v>2</v>
      </c>
      <c r="PO518" s="31">
        <v>2</v>
      </c>
      <c r="PQ518" s="31">
        <v>2</v>
      </c>
      <c r="PS518" s="31">
        <v>2</v>
      </c>
      <c r="PU518" s="31">
        <v>2</v>
      </c>
      <c r="PW518" s="31">
        <v>2</v>
      </c>
      <c r="PY518" s="31">
        <v>2</v>
      </c>
      <c r="QA518" s="31">
        <v>2</v>
      </c>
      <c r="QC518" s="31">
        <v>2</v>
      </c>
      <c r="QE518" s="31">
        <v>2</v>
      </c>
      <c r="QG518" s="31">
        <v>2</v>
      </c>
      <c r="QI518" s="31" t="s">
        <v>355</v>
      </c>
      <c r="QK518" s="31">
        <v>1</v>
      </c>
      <c r="QL518" s="31">
        <v>2</v>
      </c>
      <c r="QM518" s="31">
        <v>1</v>
      </c>
      <c r="QN518" s="31">
        <v>2</v>
      </c>
      <c r="QO518" s="31">
        <v>2</v>
      </c>
      <c r="QP518" s="31">
        <v>2</v>
      </c>
      <c r="QQ518" s="31">
        <v>2</v>
      </c>
      <c r="QR518" s="31">
        <v>2</v>
      </c>
      <c r="QS518" s="31">
        <v>1</v>
      </c>
      <c r="QT518" s="31">
        <v>2</v>
      </c>
      <c r="QU518" s="31">
        <v>2</v>
      </c>
      <c r="QV518" s="31">
        <v>2</v>
      </c>
      <c r="QW518" s="31">
        <v>2</v>
      </c>
      <c r="QX518" s="31">
        <v>2</v>
      </c>
      <c r="QY518" s="31">
        <v>2</v>
      </c>
      <c r="QZ518" s="31">
        <v>2</v>
      </c>
      <c r="RA518" s="31">
        <v>2</v>
      </c>
      <c r="RB518" s="31">
        <v>2</v>
      </c>
      <c r="RC518" s="31">
        <v>1</v>
      </c>
      <c r="RD518" s="31">
        <v>2</v>
      </c>
      <c r="RE518" s="31">
        <v>1</v>
      </c>
      <c r="RF518" s="31">
        <v>2</v>
      </c>
      <c r="RG518" s="31">
        <v>2</v>
      </c>
      <c r="RH518" s="31">
        <v>2</v>
      </c>
      <c r="RI518" s="31">
        <v>1</v>
      </c>
      <c r="RJ518" s="31">
        <v>1</v>
      </c>
      <c r="RK518" s="31">
        <v>2</v>
      </c>
      <c r="RL518" s="31">
        <v>2</v>
      </c>
      <c r="RM518" s="31">
        <v>2</v>
      </c>
      <c r="RN518" s="31">
        <v>2</v>
      </c>
      <c r="RO518" s="31">
        <v>1</v>
      </c>
      <c r="RP518" s="31">
        <v>2</v>
      </c>
      <c r="RQ518" s="31">
        <v>2</v>
      </c>
      <c r="RR518" s="31">
        <v>2</v>
      </c>
      <c r="RS518" s="31">
        <v>2</v>
      </c>
      <c r="RT518" s="31" t="s">
        <v>2231</v>
      </c>
      <c r="RU518" s="31" t="s">
        <v>1781</v>
      </c>
      <c r="RV518" s="31" t="s">
        <v>355</v>
      </c>
      <c r="RW518" s="31" t="s">
        <v>3486</v>
      </c>
      <c r="RX518" s="31">
        <v>3</v>
      </c>
      <c r="RY518" s="31">
        <v>1</v>
      </c>
      <c r="RZ518" s="31">
        <v>2</v>
      </c>
      <c r="SA518" s="31">
        <v>2</v>
      </c>
      <c r="SB518" s="31">
        <v>2</v>
      </c>
      <c r="SC518" s="31">
        <v>2</v>
      </c>
      <c r="SD518" s="31">
        <v>5</v>
      </c>
      <c r="SE518" s="31">
        <v>2</v>
      </c>
      <c r="SF518" s="31">
        <v>2</v>
      </c>
      <c r="SG518" s="31">
        <v>2</v>
      </c>
      <c r="SH518" s="31">
        <v>2</v>
      </c>
      <c r="SI518" s="31">
        <v>2</v>
      </c>
      <c r="SJ518" s="31">
        <v>2</v>
      </c>
      <c r="SK518" s="31">
        <v>2</v>
      </c>
      <c r="SL518" s="31">
        <v>2</v>
      </c>
      <c r="UA518" s="31">
        <v>2</v>
      </c>
    </row>
    <row r="519" spans="1:547" s="31" customFormat="1" ht="13.5" customHeight="1">
      <c r="A519" s="31">
        <f t="shared" si="8"/>
        <v>517</v>
      </c>
      <c r="C519" s="31">
        <v>26</v>
      </c>
      <c r="D519" s="31" t="s">
        <v>3382</v>
      </c>
      <c r="E519" s="31" t="s">
        <v>3487</v>
      </c>
      <c r="F519" s="31">
        <v>3</v>
      </c>
      <c r="H519" s="31">
        <v>42658</v>
      </c>
      <c r="I519" s="31">
        <v>22845</v>
      </c>
      <c r="J519" s="31">
        <v>1</v>
      </c>
      <c r="K519" s="31">
        <v>1</v>
      </c>
      <c r="L519" s="31">
        <v>5</v>
      </c>
      <c r="M519" s="31">
        <v>2</v>
      </c>
      <c r="N519" s="31">
        <v>4</v>
      </c>
      <c r="O519" s="31">
        <v>1</v>
      </c>
      <c r="P519" s="31">
        <v>5</v>
      </c>
      <c r="Q519" s="31">
        <v>2</v>
      </c>
      <c r="FK519" s="31">
        <v>2</v>
      </c>
      <c r="FL519" s="31">
        <v>2</v>
      </c>
      <c r="FM519" s="31">
        <v>2</v>
      </c>
      <c r="FN519" s="31">
        <v>2</v>
      </c>
      <c r="FO519" s="31">
        <v>2</v>
      </c>
      <c r="FP519" s="31">
        <v>2</v>
      </c>
      <c r="FQ519" s="31">
        <v>2</v>
      </c>
      <c r="FR519" s="31">
        <v>2</v>
      </c>
      <c r="FS519" s="31">
        <v>4</v>
      </c>
      <c r="FT519" s="31">
        <v>2</v>
      </c>
      <c r="FU519" s="31">
        <v>2</v>
      </c>
      <c r="FV519" s="31">
        <v>2</v>
      </c>
      <c r="FW519" s="31">
        <v>1</v>
      </c>
      <c r="FX519" s="31">
        <v>1</v>
      </c>
      <c r="FY519" s="31">
        <v>2</v>
      </c>
      <c r="GA519" s="31">
        <v>2</v>
      </c>
      <c r="GB519" s="31">
        <v>2</v>
      </c>
      <c r="GC519" s="31">
        <v>2</v>
      </c>
      <c r="GE519" s="31">
        <v>2</v>
      </c>
      <c r="GH519" s="31">
        <v>2</v>
      </c>
      <c r="GJ519" s="31">
        <v>2</v>
      </c>
      <c r="GL519" s="31">
        <v>2</v>
      </c>
      <c r="GO519" s="31">
        <v>2</v>
      </c>
      <c r="GQ519" s="31">
        <v>2</v>
      </c>
      <c r="GS519" s="31">
        <v>2</v>
      </c>
      <c r="GU519" s="31">
        <v>2</v>
      </c>
      <c r="GW519" s="31">
        <v>2</v>
      </c>
      <c r="HM519" s="31">
        <v>2</v>
      </c>
      <c r="HP519" s="31">
        <v>2</v>
      </c>
      <c r="HQ519" s="31">
        <v>2</v>
      </c>
      <c r="HR519" s="31">
        <v>2</v>
      </c>
      <c r="HS519" s="31">
        <v>2</v>
      </c>
      <c r="HT519" s="31">
        <v>2</v>
      </c>
      <c r="HU519" s="31">
        <v>2</v>
      </c>
      <c r="HV519" s="31">
        <v>2</v>
      </c>
      <c r="HZ519" s="31">
        <v>2</v>
      </c>
      <c r="IA519" s="31">
        <v>2</v>
      </c>
      <c r="IB519" s="31">
        <v>2</v>
      </c>
      <c r="IC519" s="31">
        <v>2</v>
      </c>
      <c r="ID519" s="31">
        <v>2</v>
      </c>
      <c r="IE519" s="31">
        <v>2</v>
      </c>
      <c r="IF519" s="31">
        <v>2</v>
      </c>
      <c r="IJ519" s="31">
        <v>2</v>
      </c>
      <c r="IK519" s="31">
        <v>2</v>
      </c>
      <c r="IL519" s="31">
        <v>2</v>
      </c>
      <c r="IM519" s="31">
        <v>2</v>
      </c>
      <c r="IN519" s="31">
        <v>2</v>
      </c>
      <c r="IO519" s="31">
        <v>2</v>
      </c>
      <c r="IP519" s="31">
        <v>2</v>
      </c>
      <c r="IT519" s="31">
        <v>2</v>
      </c>
      <c r="IU519" s="31">
        <v>2</v>
      </c>
      <c r="IV519" s="31">
        <v>2</v>
      </c>
      <c r="IW519" s="31">
        <v>2</v>
      </c>
      <c r="IX519" s="31">
        <v>2</v>
      </c>
      <c r="IY519" s="31">
        <v>2</v>
      </c>
      <c r="IZ519" s="31">
        <v>2</v>
      </c>
      <c r="JD519" s="31">
        <v>2</v>
      </c>
      <c r="JE519" s="31">
        <v>2</v>
      </c>
      <c r="JF519" s="31">
        <v>2</v>
      </c>
      <c r="JG519" s="31">
        <v>2</v>
      </c>
      <c r="JH519" s="31">
        <v>2</v>
      </c>
      <c r="JI519" s="31">
        <v>2</v>
      </c>
      <c r="JJ519" s="31">
        <v>2</v>
      </c>
      <c r="JN519" s="31" t="s">
        <v>3488</v>
      </c>
      <c r="JO519" s="31" t="s">
        <v>1652</v>
      </c>
      <c r="JQ519" s="31" t="s">
        <v>371</v>
      </c>
      <c r="JZ519" s="31">
        <v>2</v>
      </c>
      <c r="KA519" s="31" t="s">
        <v>3489</v>
      </c>
      <c r="KB519" s="31">
        <v>79</v>
      </c>
      <c r="KC519" s="31">
        <v>2</v>
      </c>
      <c r="KD519" s="31" t="s">
        <v>372</v>
      </c>
      <c r="KE519" s="31">
        <v>64</v>
      </c>
      <c r="LA519" s="31" t="s">
        <v>2181</v>
      </c>
      <c r="LB519" s="31" t="s">
        <v>2217</v>
      </c>
      <c r="LC519" s="31">
        <v>2</v>
      </c>
      <c r="LD519" s="31">
        <v>2</v>
      </c>
      <c r="LE519" s="31">
        <v>0</v>
      </c>
      <c r="LF519" s="31">
        <v>2</v>
      </c>
      <c r="LG519" s="31">
        <v>2</v>
      </c>
      <c r="LH519" s="31">
        <v>1</v>
      </c>
      <c r="LI519" s="31">
        <v>2</v>
      </c>
      <c r="LK519" s="31">
        <v>2</v>
      </c>
      <c r="LM519" s="31">
        <v>2</v>
      </c>
      <c r="LO519" s="31">
        <v>2</v>
      </c>
      <c r="LQ519" s="31">
        <v>2</v>
      </c>
      <c r="LS519" s="31">
        <v>2</v>
      </c>
      <c r="LU519" s="31">
        <v>2</v>
      </c>
      <c r="LW519" s="31">
        <v>2</v>
      </c>
      <c r="LY519" s="31">
        <v>2</v>
      </c>
      <c r="MA519" s="31">
        <v>2</v>
      </c>
      <c r="MC519" s="31">
        <v>2</v>
      </c>
      <c r="ME519" s="31">
        <v>2</v>
      </c>
      <c r="MG519" s="31">
        <v>2</v>
      </c>
      <c r="MI519" s="31">
        <v>2</v>
      </c>
      <c r="MK519" s="31">
        <v>2</v>
      </c>
      <c r="MM519" s="31">
        <v>2</v>
      </c>
      <c r="MO519" s="31">
        <v>2</v>
      </c>
      <c r="MQ519" s="31">
        <v>2</v>
      </c>
      <c r="MS519" s="31">
        <v>2</v>
      </c>
      <c r="MU519" s="31">
        <v>2</v>
      </c>
      <c r="MW519" s="31">
        <v>2</v>
      </c>
      <c r="MY519" s="31" t="s">
        <v>355</v>
      </c>
      <c r="NA519" s="31">
        <v>2</v>
      </c>
      <c r="NC519" s="31">
        <v>2</v>
      </c>
      <c r="NE519" s="31">
        <v>2</v>
      </c>
      <c r="NG519" s="31">
        <v>2</v>
      </c>
      <c r="NI519" s="31">
        <v>2</v>
      </c>
      <c r="NK519" s="31">
        <v>2</v>
      </c>
      <c r="NM519" s="31">
        <v>2</v>
      </c>
      <c r="NO519" s="31">
        <v>2</v>
      </c>
      <c r="NQ519" s="31">
        <v>2</v>
      </c>
      <c r="NS519" s="31">
        <v>2</v>
      </c>
      <c r="NU519" s="31">
        <v>2</v>
      </c>
      <c r="NW519" s="31">
        <v>2</v>
      </c>
      <c r="NY519" s="31">
        <v>2</v>
      </c>
      <c r="OA519" s="31">
        <v>2</v>
      </c>
      <c r="OC519" s="31">
        <v>2</v>
      </c>
      <c r="OE519" s="31">
        <v>2</v>
      </c>
      <c r="OG519" s="31">
        <v>2</v>
      </c>
      <c r="OI519" s="31">
        <v>2</v>
      </c>
      <c r="OK519" s="31">
        <v>2</v>
      </c>
      <c r="OM519" s="31">
        <v>2</v>
      </c>
      <c r="OO519" s="31">
        <v>2</v>
      </c>
      <c r="OQ519" s="31" t="s">
        <v>355</v>
      </c>
      <c r="OS519" s="31">
        <v>2</v>
      </c>
      <c r="OU519" s="31">
        <v>2</v>
      </c>
      <c r="OW519" s="31">
        <v>2</v>
      </c>
      <c r="OY519" s="31">
        <v>2</v>
      </c>
      <c r="PA519" s="31">
        <v>2</v>
      </c>
      <c r="PC519" s="31">
        <v>2</v>
      </c>
      <c r="PE519" s="31">
        <v>2</v>
      </c>
      <c r="PG519" s="31">
        <v>2</v>
      </c>
      <c r="PI519" s="31">
        <v>2</v>
      </c>
      <c r="PK519" s="31">
        <v>2</v>
      </c>
      <c r="PM519" s="31">
        <v>2</v>
      </c>
      <c r="PO519" s="31">
        <v>2</v>
      </c>
      <c r="PQ519" s="31">
        <v>2</v>
      </c>
      <c r="PS519" s="31">
        <v>2</v>
      </c>
      <c r="PU519" s="31">
        <v>2</v>
      </c>
      <c r="PW519" s="31">
        <v>2</v>
      </c>
      <c r="PY519" s="31">
        <v>2</v>
      </c>
      <c r="QA519" s="31">
        <v>2</v>
      </c>
      <c r="QC519" s="31">
        <v>2</v>
      </c>
      <c r="QE519" s="31">
        <v>2</v>
      </c>
      <c r="QG519" s="31">
        <v>2</v>
      </c>
      <c r="QI519" s="31" t="s">
        <v>355</v>
      </c>
      <c r="QJ519" s="31">
        <v>6</v>
      </c>
      <c r="QK519" s="31">
        <v>1</v>
      </c>
      <c r="QL519" s="31">
        <v>2</v>
      </c>
      <c r="QM519" s="31">
        <v>2</v>
      </c>
      <c r="QN519" s="31">
        <v>2</v>
      </c>
      <c r="QO519" s="31">
        <v>2</v>
      </c>
      <c r="QP519" s="31">
        <v>2</v>
      </c>
      <c r="QQ519" s="31">
        <v>2</v>
      </c>
      <c r="QR519" s="31">
        <v>2</v>
      </c>
      <c r="QS519" s="31">
        <v>2</v>
      </c>
      <c r="QT519" s="31">
        <v>2</v>
      </c>
      <c r="QU519" s="31">
        <v>2</v>
      </c>
      <c r="QV519" s="31">
        <v>2</v>
      </c>
      <c r="QW519" s="31">
        <v>2</v>
      </c>
      <c r="QX519" s="31">
        <v>2</v>
      </c>
      <c r="QY519" s="31">
        <v>2</v>
      </c>
      <c r="QZ519" s="31">
        <v>2</v>
      </c>
      <c r="RA519" s="31">
        <v>2</v>
      </c>
      <c r="RB519" s="31">
        <v>2</v>
      </c>
      <c r="RC519" s="31">
        <v>2</v>
      </c>
      <c r="RD519" s="31">
        <v>2</v>
      </c>
      <c r="RE519" s="31">
        <v>2</v>
      </c>
      <c r="RF519" s="31">
        <v>2</v>
      </c>
      <c r="RG519" s="31">
        <v>2</v>
      </c>
      <c r="RH519" s="31">
        <v>2</v>
      </c>
      <c r="RI519" s="31">
        <v>2</v>
      </c>
      <c r="RJ519" s="31">
        <v>2</v>
      </c>
      <c r="RK519" s="31">
        <v>2</v>
      </c>
      <c r="RL519" s="31">
        <v>2</v>
      </c>
      <c r="RM519" s="31">
        <v>2</v>
      </c>
      <c r="RN519" s="31">
        <v>2</v>
      </c>
      <c r="RO519" s="31">
        <v>2</v>
      </c>
      <c r="RP519" s="31">
        <v>2</v>
      </c>
      <c r="RQ519" s="31">
        <v>2</v>
      </c>
      <c r="RR519" s="31">
        <v>2</v>
      </c>
      <c r="RS519" s="31">
        <v>2</v>
      </c>
      <c r="RT519" s="31" t="s">
        <v>1789</v>
      </c>
      <c r="RU519" s="31" t="s">
        <v>1789</v>
      </c>
      <c r="RV519" s="31" t="s">
        <v>355</v>
      </c>
      <c r="RX519" s="31">
        <v>5</v>
      </c>
      <c r="RY519" s="31">
        <v>2</v>
      </c>
      <c r="RZ519" s="31">
        <v>2</v>
      </c>
      <c r="SA519" s="31">
        <v>2</v>
      </c>
      <c r="SB519" s="31">
        <v>2</v>
      </c>
      <c r="SC519" s="31">
        <v>2</v>
      </c>
      <c r="SD519" s="31">
        <v>5</v>
      </c>
      <c r="SE519" s="31">
        <v>2</v>
      </c>
      <c r="SF519" s="31">
        <v>2</v>
      </c>
      <c r="SG519" s="31">
        <v>2</v>
      </c>
      <c r="SH519" s="31">
        <v>2</v>
      </c>
      <c r="SI519" s="31">
        <v>2</v>
      </c>
      <c r="SJ519" s="31">
        <v>2</v>
      </c>
      <c r="SK519" s="31">
        <v>2</v>
      </c>
      <c r="SL519" s="31">
        <v>2</v>
      </c>
      <c r="UA519" s="31">
        <v>2</v>
      </c>
    </row>
    <row r="520" spans="1:547" s="31" customFormat="1" ht="13.5" customHeight="1">
      <c r="A520" s="31">
        <f t="shared" si="8"/>
        <v>518</v>
      </c>
      <c r="C520" s="31">
        <v>27</v>
      </c>
      <c r="D520" s="31" t="s">
        <v>3382</v>
      </c>
      <c r="E520" s="31" t="s">
        <v>2667</v>
      </c>
      <c r="F520" s="31">
        <v>2</v>
      </c>
      <c r="G520" s="31" t="s">
        <v>2666</v>
      </c>
      <c r="H520" s="31">
        <v>42661</v>
      </c>
      <c r="I520" s="31">
        <v>26002</v>
      </c>
      <c r="J520" s="31">
        <v>1</v>
      </c>
      <c r="K520" s="31">
        <v>1</v>
      </c>
      <c r="L520" s="31">
        <v>4</v>
      </c>
      <c r="M520" s="31">
        <v>1</v>
      </c>
      <c r="N520" s="31">
        <v>5</v>
      </c>
      <c r="O520" s="31">
        <v>2</v>
      </c>
      <c r="P520" s="31">
        <v>4</v>
      </c>
      <c r="Q520" s="31">
        <v>2</v>
      </c>
      <c r="FK520" s="31">
        <v>2</v>
      </c>
      <c r="FL520" s="31">
        <v>2</v>
      </c>
      <c r="FM520" s="31">
        <v>2</v>
      </c>
      <c r="FN520" s="31">
        <v>2</v>
      </c>
      <c r="FO520" s="31">
        <v>1</v>
      </c>
      <c r="FP520" s="31">
        <v>2</v>
      </c>
      <c r="FQ520" s="31">
        <v>2</v>
      </c>
      <c r="FR520" s="31">
        <v>2</v>
      </c>
      <c r="FS520" s="31">
        <v>4</v>
      </c>
      <c r="FT520" s="31">
        <v>2</v>
      </c>
      <c r="FU520" s="31">
        <v>2</v>
      </c>
      <c r="FV520" s="31">
        <v>2</v>
      </c>
      <c r="FW520" s="31">
        <v>1</v>
      </c>
      <c r="FX520" s="31">
        <v>1</v>
      </c>
      <c r="FY520" s="31">
        <v>2</v>
      </c>
      <c r="GA520" s="31">
        <v>2</v>
      </c>
      <c r="GB520" s="31">
        <v>2</v>
      </c>
      <c r="GC520" s="31">
        <v>2</v>
      </c>
      <c r="GE520" s="31">
        <v>2</v>
      </c>
      <c r="GH520" s="31">
        <v>2</v>
      </c>
      <c r="GJ520" s="31">
        <v>1</v>
      </c>
      <c r="GK520" s="31" t="s">
        <v>3430</v>
      </c>
      <c r="GL520" s="31">
        <v>2</v>
      </c>
      <c r="GO520" s="31">
        <v>2</v>
      </c>
      <c r="GQ520" s="31">
        <v>2</v>
      </c>
      <c r="GS520" s="31">
        <v>2</v>
      </c>
      <c r="GU520" s="31">
        <v>1</v>
      </c>
      <c r="GV520" s="31" t="s">
        <v>3490</v>
      </c>
      <c r="GW520" s="31">
        <v>2</v>
      </c>
      <c r="HM520" s="31">
        <v>2</v>
      </c>
      <c r="HP520" s="31">
        <v>2</v>
      </c>
      <c r="HQ520" s="31">
        <v>2</v>
      </c>
      <c r="HR520" s="31">
        <v>2</v>
      </c>
      <c r="HS520" s="31">
        <v>2</v>
      </c>
      <c r="HT520" s="31">
        <v>2</v>
      </c>
      <c r="HU520" s="31">
        <v>2</v>
      </c>
      <c r="HV520" s="31">
        <v>2</v>
      </c>
      <c r="HZ520" s="31">
        <v>2</v>
      </c>
      <c r="IA520" s="31">
        <v>2</v>
      </c>
      <c r="IB520" s="31">
        <v>2</v>
      </c>
      <c r="IC520" s="31">
        <v>2</v>
      </c>
      <c r="ID520" s="31">
        <v>2</v>
      </c>
      <c r="IE520" s="31">
        <v>2</v>
      </c>
      <c r="IF520" s="31">
        <v>2</v>
      </c>
      <c r="IJ520" s="31">
        <v>2</v>
      </c>
      <c r="IK520" s="31">
        <v>2</v>
      </c>
      <c r="IL520" s="31">
        <v>2</v>
      </c>
      <c r="IM520" s="31">
        <v>2</v>
      </c>
      <c r="IN520" s="31">
        <v>2</v>
      </c>
      <c r="IO520" s="31">
        <v>2</v>
      </c>
      <c r="IP520" s="31">
        <v>2</v>
      </c>
      <c r="IT520" s="31">
        <v>2</v>
      </c>
      <c r="IU520" s="31">
        <v>2</v>
      </c>
      <c r="IV520" s="31">
        <v>2</v>
      </c>
      <c r="IW520" s="31">
        <v>2</v>
      </c>
      <c r="IX520" s="31">
        <v>2</v>
      </c>
      <c r="IY520" s="31">
        <v>2</v>
      </c>
      <c r="IZ520" s="31">
        <v>2</v>
      </c>
      <c r="JD520" s="31">
        <v>2</v>
      </c>
      <c r="JE520" s="31">
        <v>2</v>
      </c>
      <c r="JF520" s="31">
        <v>2</v>
      </c>
      <c r="JG520" s="31">
        <v>2</v>
      </c>
      <c r="JH520" s="31">
        <v>2</v>
      </c>
      <c r="JI520" s="31">
        <v>2</v>
      </c>
      <c r="JJ520" s="31">
        <v>2</v>
      </c>
      <c r="JN520" s="31" t="s">
        <v>2144</v>
      </c>
      <c r="JO520" s="31" t="s">
        <v>2503</v>
      </c>
      <c r="JQ520" s="31" t="s">
        <v>3491</v>
      </c>
      <c r="JZ520" s="31">
        <v>1</v>
      </c>
      <c r="KC520" s="31">
        <v>1</v>
      </c>
      <c r="LA520" s="31" t="s">
        <v>2150</v>
      </c>
      <c r="LB520" s="31" t="s">
        <v>2125</v>
      </c>
      <c r="LC520" s="31">
        <v>2</v>
      </c>
      <c r="LD520" s="31">
        <v>4</v>
      </c>
      <c r="LE520" s="31" t="s">
        <v>2162</v>
      </c>
      <c r="LF520" s="31">
        <v>2</v>
      </c>
      <c r="LG520" s="31">
        <v>2</v>
      </c>
      <c r="LH520" s="31">
        <v>1</v>
      </c>
      <c r="LI520" s="31">
        <v>2</v>
      </c>
      <c r="LK520" s="31">
        <v>2</v>
      </c>
      <c r="LM520" s="31">
        <v>2</v>
      </c>
      <c r="LO520" s="31">
        <v>2</v>
      </c>
      <c r="LQ520" s="31">
        <v>2</v>
      </c>
      <c r="LS520" s="31">
        <v>2</v>
      </c>
      <c r="LU520" s="31">
        <v>2</v>
      </c>
      <c r="LW520" s="31">
        <v>2</v>
      </c>
      <c r="LY520" s="31">
        <v>2</v>
      </c>
      <c r="MA520" s="31">
        <v>2</v>
      </c>
      <c r="MC520" s="31">
        <v>2</v>
      </c>
      <c r="ME520" s="31">
        <v>1</v>
      </c>
      <c r="MF520" s="31">
        <v>10</v>
      </c>
      <c r="MG520" s="31">
        <v>2</v>
      </c>
      <c r="MI520" s="31">
        <v>2</v>
      </c>
      <c r="MK520" s="31">
        <v>2</v>
      </c>
      <c r="MM520" s="31">
        <v>2</v>
      </c>
      <c r="MO520" s="31">
        <v>2</v>
      </c>
      <c r="MQ520" s="31">
        <v>2</v>
      </c>
      <c r="MS520" s="31">
        <v>1</v>
      </c>
      <c r="MT520" s="31">
        <v>10</v>
      </c>
      <c r="MU520" s="31">
        <v>2</v>
      </c>
      <c r="MW520" s="31">
        <v>2</v>
      </c>
      <c r="MY520" s="31" t="s">
        <v>356</v>
      </c>
      <c r="MZ520" s="31">
        <v>10</v>
      </c>
      <c r="NA520" s="31">
        <v>2</v>
      </c>
      <c r="NC520" s="31">
        <v>2</v>
      </c>
      <c r="NE520" s="31">
        <v>2</v>
      </c>
      <c r="NG520" s="31">
        <v>2</v>
      </c>
      <c r="NI520" s="31">
        <v>2</v>
      </c>
      <c r="NK520" s="31">
        <v>2</v>
      </c>
      <c r="NM520" s="31">
        <v>2</v>
      </c>
      <c r="NO520" s="31">
        <v>2</v>
      </c>
      <c r="NQ520" s="31">
        <v>2</v>
      </c>
      <c r="NS520" s="31">
        <v>2</v>
      </c>
      <c r="NU520" s="31">
        <v>2</v>
      </c>
      <c r="NW520" s="31">
        <v>2</v>
      </c>
      <c r="NY520" s="31">
        <v>2</v>
      </c>
      <c r="OA520" s="31">
        <v>2</v>
      </c>
      <c r="OC520" s="31">
        <v>2</v>
      </c>
      <c r="OE520" s="31">
        <v>2</v>
      </c>
      <c r="OG520" s="31">
        <v>2</v>
      </c>
      <c r="OI520" s="31">
        <v>2</v>
      </c>
      <c r="OK520" s="31">
        <v>2</v>
      </c>
      <c r="OM520" s="31">
        <v>2</v>
      </c>
      <c r="OO520" s="31">
        <v>2</v>
      </c>
      <c r="OQ520" s="31" t="s">
        <v>355</v>
      </c>
      <c r="OS520" s="31">
        <v>2</v>
      </c>
      <c r="OU520" s="31">
        <v>2</v>
      </c>
      <c r="OW520" s="31">
        <v>2</v>
      </c>
      <c r="OY520" s="31">
        <v>2</v>
      </c>
      <c r="PA520" s="31">
        <v>2</v>
      </c>
      <c r="PC520" s="31">
        <v>2</v>
      </c>
      <c r="PE520" s="31">
        <v>2</v>
      </c>
      <c r="PG520" s="31">
        <v>2</v>
      </c>
      <c r="PI520" s="31">
        <v>2</v>
      </c>
      <c r="PK520" s="31">
        <v>2</v>
      </c>
      <c r="PM520" s="31">
        <v>2</v>
      </c>
      <c r="PO520" s="31">
        <v>2</v>
      </c>
      <c r="PQ520" s="31">
        <v>2</v>
      </c>
      <c r="PS520" s="31">
        <v>2</v>
      </c>
      <c r="PU520" s="31">
        <v>2</v>
      </c>
      <c r="PW520" s="31">
        <v>2</v>
      </c>
      <c r="PY520" s="31">
        <v>2</v>
      </c>
      <c r="QA520" s="31">
        <v>1</v>
      </c>
      <c r="QB520" s="31">
        <v>10</v>
      </c>
      <c r="QC520" s="31">
        <v>2</v>
      </c>
      <c r="QE520" s="31">
        <v>2</v>
      </c>
      <c r="QG520" s="31">
        <v>2</v>
      </c>
      <c r="QI520" s="31" t="s">
        <v>355</v>
      </c>
      <c r="QK520" s="31">
        <v>1</v>
      </c>
      <c r="QL520" s="31">
        <v>2</v>
      </c>
      <c r="QM520" s="31">
        <v>2</v>
      </c>
      <c r="QN520" s="31">
        <v>2</v>
      </c>
      <c r="QO520" s="31">
        <v>2</v>
      </c>
      <c r="QP520" s="31">
        <v>2</v>
      </c>
      <c r="QQ520" s="31">
        <v>2</v>
      </c>
      <c r="QR520" s="31">
        <v>2</v>
      </c>
      <c r="QS520" s="31">
        <v>2</v>
      </c>
      <c r="QT520" s="31">
        <v>2</v>
      </c>
      <c r="QU520" s="31">
        <v>2</v>
      </c>
      <c r="QV520" s="31">
        <v>2</v>
      </c>
      <c r="QW520" s="31">
        <v>2</v>
      </c>
      <c r="QX520" s="31">
        <v>2</v>
      </c>
      <c r="QY520" s="31">
        <v>2</v>
      </c>
      <c r="QZ520" s="31">
        <v>2</v>
      </c>
      <c r="RA520" s="31">
        <v>2</v>
      </c>
      <c r="RB520" s="31">
        <v>2</v>
      </c>
      <c r="RC520" s="31">
        <v>1</v>
      </c>
      <c r="RD520" s="31">
        <v>2</v>
      </c>
      <c r="RE520" s="31">
        <v>2</v>
      </c>
      <c r="RF520" s="31">
        <v>2</v>
      </c>
      <c r="RG520" s="31">
        <v>2</v>
      </c>
      <c r="RH520" s="31">
        <v>1</v>
      </c>
      <c r="RI520" s="31">
        <v>2</v>
      </c>
      <c r="RJ520" s="31">
        <v>2</v>
      </c>
      <c r="RK520" s="31">
        <v>1</v>
      </c>
      <c r="RL520" s="31">
        <v>1</v>
      </c>
      <c r="RM520" s="31">
        <v>2</v>
      </c>
      <c r="RN520" s="31">
        <v>2</v>
      </c>
      <c r="RO520" s="31">
        <v>1</v>
      </c>
      <c r="RP520" s="31">
        <v>2</v>
      </c>
      <c r="RQ520" s="31">
        <v>2</v>
      </c>
      <c r="RR520" s="31">
        <v>2</v>
      </c>
      <c r="RS520" s="31">
        <v>2</v>
      </c>
      <c r="RT520" s="31" t="s">
        <v>1556</v>
      </c>
      <c r="RU520" s="31" t="s">
        <v>1731</v>
      </c>
      <c r="RV520" s="31" t="s">
        <v>355</v>
      </c>
      <c r="RW520" s="31" t="s">
        <v>355</v>
      </c>
      <c r="RX520" s="31">
        <v>3</v>
      </c>
      <c r="RY520" s="31">
        <v>1</v>
      </c>
      <c r="RZ520" s="31">
        <v>2</v>
      </c>
      <c r="SA520" s="31">
        <v>2</v>
      </c>
      <c r="SB520" s="31">
        <v>2</v>
      </c>
      <c r="SC520" s="31">
        <v>2</v>
      </c>
      <c r="SD520" s="31">
        <v>1</v>
      </c>
      <c r="SE520" s="31">
        <v>1</v>
      </c>
      <c r="SF520" s="31">
        <v>2</v>
      </c>
      <c r="SG520" s="31">
        <v>2</v>
      </c>
      <c r="SH520" s="31">
        <v>2</v>
      </c>
      <c r="SI520" s="31">
        <v>2</v>
      </c>
      <c r="SJ520" s="31">
        <v>2</v>
      </c>
      <c r="SK520" s="31">
        <v>2</v>
      </c>
      <c r="SL520" s="31">
        <v>2</v>
      </c>
      <c r="UA520" s="31">
        <v>2</v>
      </c>
    </row>
    <row r="521" spans="1:547" s="31" customFormat="1" ht="13.5" customHeight="1">
      <c r="A521" s="31">
        <f t="shared" si="8"/>
        <v>519</v>
      </c>
      <c r="C521" s="31">
        <v>28</v>
      </c>
      <c r="D521" s="31" t="s">
        <v>3382</v>
      </c>
      <c r="E521" s="31" t="s">
        <v>3492</v>
      </c>
      <c r="F521" s="31">
        <v>3</v>
      </c>
      <c r="H521" s="31">
        <v>42661</v>
      </c>
      <c r="I521" s="31">
        <v>20457</v>
      </c>
      <c r="J521" s="31">
        <v>1</v>
      </c>
      <c r="K521" s="31">
        <v>1</v>
      </c>
      <c r="L521" s="31">
        <v>3</v>
      </c>
      <c r="M521" s="31">
        <v>2</v>
      </c>
      <c r="N521" s="31">
        <v>2</v>
      </c>
      <c r="O521" s="31">
        <v>1</v>
      </c>
      <c r="P521" s="31">
        <v>2</v>
      </c>
      <c r="Q521" s="31">
        <v>2</v>
      </c>
      <c r="FK521" s="31">
        <v>1</v>
      </c>
      <c r="FL521" s="31">
        <v>1</v>
      </c>
      <c r="FM521" s="31">
        <v>1</v>
      </c>
      <c r="FN521" s="31">
        <v>2</v>
      </c>
      <c r="FO521" s="31">
        <v>2</v>
      </c>
      <c r="FP521" s="31">
        <v>2</v>
      </c>
      <c r="FQ521" s="31">
        <v>2</v>
      </c>
      <c r="FR521" s="31">
        <v>1</v>
      </c>
      <c r="FS521" s="31">
        <v>4</v>
      </c>
      <c r="FT521" s="31">
        <v>2</v>
      </c>
      <c r="FU521" s="31">
        <v>2</v>
      </c>
      <c r="FV521" s="31">
        <v>2</v>
      </c>
      <c r="FW521" s="31">
        <v>1</v>
      </c>
      <c r="FX521" s="31">
        <v>1</v>
      </c>
      <c r="FY521" s="31">
        <v>2</v>
      </c>
      <c r="GA521" s="31">
        <v>2</v>
      </c>
      <c r="GB521" s="31">
        <v>2</v>
      </c>
      <c r="GC521" s="31">
        <v>2</v>
      </c>
      <c r="GE521" s="31">
        <v>2</v>
      </c>
      <c r="GH521" s="31">
        <v>2</v>
      </c>
      <c r="GJ521" s="31">
        <v>1</v>
      </c>
      <c r="GK521" s="31" t="s">
        <v>3493</v>
      </c>
      <c r="GL521" s="31">
        <v>2</v>
      </c>
      <c r="GO521" s="31">
        <v>2</v>
      </c>
      <c r="GQ521" s="31">
        <v>2</v>
      </c>
      <c r="GS521" s="31">
        <v>1</v>
      </c>
      <c r="GT521" s="31" t="s">
        <v>3494</v>
      </c>
      <c r="GU521" s="31">
        <v>2</v>
      </c>
      <c r="GW521" s="31">
        <v>2</v>
      </c>
      <c r="HM521" s="31">
        <v>2</v>
      </c>
      <c r="HP521" s="31">
        <v>2</v>
      </c>
      <c r="HQ521" s="31">
        <v>2</v>
      </c>
      <c r="HR521" s="31">
        <v>2</v>
      </c>
      <c r="HS521" s="31">
        <v>2</v>
      </c>
      <c r="HT521" s="31">
        <v>2</v>
      </c>
      <c r="HU521" s="31">
        <v>2</v>
      </c>
      <c r="HV521" s="31">
        <v>2</v>
      </c>
      <c r="HZ521" s="31">
        <v>2</v>
      </c>
      <c r="IA521" s="31">
        <v>2</v>
      </c>
      <c r="IB521" s="31">
        <v>2</v>
      </c>
      <c r="IC521" s="31">
        <v>2</v>
      </c>
      <c r="ID521" s="31">
        <v>2</v>
      </c>
      <c r="IE521" s="31">
        <v>2</v>
      </c>
      <c r="IF521" s="31">
        <v>2</v>
      </c>
      <c r="IJ521" s="31">
        <v>2</v>
      </c>
      <c r="IK521" s="31">
        <v>2</v>
      </c>
      <c r="IL521" s="31">
        <v>2</v>
      </c>
      <c r="IM521" s="31">
        <v>2</v>
      </c>
      <c r="IN521" s="31">
        <v>2</v>
      </c>
      <c r="IO521" s="31">
        <v>2</v>
      </c>
      <c r="IP521" s="31">
        <v>2</v>
      </c>
      <c r="IT521" s="31">
        <v>2</v>
      </c>
      <c r="IU521" s="31">
        <v>2</v>
      </c>
      <c r="IV521" s="31">
        <v>2</v>
      </c>
      <c r="IW521" s="31">
        <v>2</v>
      </c>
      <c r="IX521" s="31">
        <v>2</v>
      </c>
      <c r="IY521" s="31">
        <v>2</v>
      </c>
      <c r="IZ521" s="31">
        <v>2</v>
      </c>
      <c r="JD521" s="31">
        <v>2</v>
      </c>
      <c r="JE521" s="31">
        <v>2</v>
      </c>
      <c r="JF521" s="31">
        <v>2</v>
      </c>
      <c r="JG521" s="31">
        <v>2</v>
      </c>
      <c r="JH521" s="31">
        <v>2</v>
      </c>
      <c r="JI521" s="31">
        <v>2</v>
      </c>
      <c r="JJ521" s="31">
        <v>2</v>
      </c>
      <c r="JN521" s="31" t="s">
        <v>3464</v>
      </c>
      <c r="JO521" s="31" t="s">
        <v>2144</v>
      </c>
      <c r="JP521" s="31" t="s">
        <v>2221</v>
      </c>
      <c r="JQ521" s="31" t="s">
        <v>3464</v>
      </c>
      <c r="JR521" s="31" t="s">
        <v>2144</v>
      </c>
      <c r="JS521" s="31" t="s">
        <v>2221</v>
      </c>
      <c r="JT521" s="31" t="s">
        <v>3495</v>
      </c>
      <c r="JU521" s="31" t="s">
        <v>2144</v>
      </c>
      <c r="JV521" s="31" t="s">
        <v>3496</v>
      </c>
      <c r="JZ521" s="31">
        <v>2</v>
      </c>
      <c r="KA521" s="31" t="s">
        <v>371</v>
      </c>
      <c r="KB521" s="31">
        <v>74</v>
      </c>
      <c r="KC521" s="31">
        <v>2</v>
      </c>
      <c r="KD521" s="31" t="s">
        <v>1777</v>
      </c>
      <c r="KE521" s="31">
        <v>69</v>
      </c>
      <c r="KF521" s="31" t="s">
        <v>1452</v>
      </c>
      <c r="KG521" s="31" t="s">
        <v>377</v>
      </c>
      <c r="KH521" s="31">
        <v>58</v>
      </c>
      <c r="LA521" s="31" t="s">
        <v>2223</v>
      </c>
      <c r="LB521" s="31" t="s">
        <v>2335</v>
      </c>
      <c r="LC521" s="31">
        <v>2</v>
      </c>
      <c r="LD521" s="31">
        <v>2</v>
      </c>
      <c r="LE521" s="31" t="s">
        <v>2242</v>
      </c>
      <c r="LF521" s="31">
        <v>2</v>
      </c>
      <c r="LG521" s="31">
        <v>2</v>
      </c>
      <c r="LH521" s="31">
        <v>1</v>
      </c>
      <c r="LI521" s="31">
        <v>2</v>
      </c>
      <c r="LK521" s="31">
        <v>2</v>
      </c>
      <c r="LM521" s="31">
        <v>2</v>
      </c>
      <c r="LO521" s="31">
        <v>2</v>
      </c>
      <c r="LQ521" s="31">
        <v>2</v>
      </c>
      <c r="LS521" s="31">
        <v>2</v>
      </c>
      <c r="LU521" s="31">
        <v>2</v>
      </c>
      <c r="LW521" s="31">
        <v>2</v>
      </c>
      <c r="LY521" s="31">
        <v>2</v>
      </c>
      <c r="MA521" s="31">
        <v>2</v>
      </c>
      <c r="MC521" s="31">
        <v>2</v>
      </c>
      <c r="ME521" s="31">
        <v>1</v>
      </c>
      <c r="MF521" s="31">
        <v>2</v>
      </c>
      <c r="MG521" s="31">
        <v>2</v>
      </c>
      <c r="MI521" s="31">
        <v>2</v>
      </c>
      <c r="MK521" s="31">
        <v>2</v>
      </c>
      <c r="MM521" s="31">
        <v>2</v>
      </c>
      <c r="MO521" s="31">
        <v>2</v>
      </c>
      <c r="MQ521" s="31">
        <v>1</v>
      </c>
      <c r="MR521" s="31">
        <v>2</v>
      </c>
      <c r="MS521" s="31">
        <v>2</v>
      </c>
      <c r="MU521" s="31">
        <v>2</v>
      </c>
      <c r="MW521" s="31">
        <v>2</v>
      </c>
      <c r="MY521" s="31" t="s">
        <v>356</v>
      </c>
      <c r="MZ521" s="31">
        <v>10</v>
      </c>
      <c r="NA521" s="31">
        <v>2</v>
      </c>
      <c r="NC521" s="31">
        <v>2</v>
      </c>
      <c r="NE521" s="31">
        <v>2</v>
      </c>
      <c r="NG521" s="31">
        <v>2</v>
      </c>
      <c r="NI521" s="31">
        <v>2</v>
      </c>
      <c r="NK521" s="31">
        <v>2</v>
      </c>
      <c r="NM521" s="31">
        <v>2</v>
      </c>
      <c r="NO521" s="31">
        <v>2</v>
      </c>
      <c r="NQ521" s="31">
        <v>2</v>
      </c>
      <c r="NS521" s="31">
        <v>2</v>
      </c>
      <c r="NU521" s="31">
        <v>2</v>
      </c>
      <c r="NW521" s="31">
        <v>2</v>
      </c>
      <c r="NY521" s="31">
        <v>2</v>
      </c>
      <c r="OA521" s="31">
        <v>2</v>
      </c>
      <c r="OC521" s="31">
        <v>2</v>
      </c>
      <c r="OE521" s="31">
        <v>2</v>
      </c>
      <c r="OG521" s="31">
        <v>2</v>
      </c>
      <c r="OI521" s="31">
        <v>2</v>
      </c>
      <c r="OK521" s="31">
        <v>2</v>
      </c>
      <c r="OM521" s="31">
        <v>2</v>
      </c>
      <c r="OO521" s="31">
        <v>2</v>
      </c>
      <c r="OQ521" s="31" t="s">
        <v>355</v>
      </c>
      <c r="OS521" s="31">
        <v>2</v>
      </c>
      <c r="OU521" s="31">
        <v>2</v>
      </c>
      <c r="OW521" s="31">
        <v>2</v>
      </c>
      <c r="OY521" s="31">
        <v>2</v>
      </c>
      <c r="PA521" s="31">
        <v>2</v>
      </c>
      <c r="PC521" s="31">
        <v>2</v>
      </c>
      <c r="PE521" s="31">
        <v>2</v>
      </c>
      <c r="PG521" s="31">
        <v>2</v>
      </c>
      <c r="PI521" s="31">
        <v>2</v>
      </c>
      <c r="PK521" s="31">
        <v>2</v>
      </c>
      <c r="PM521" s="31">
        <v>2</v>
      </c>
      <c r="PO521" s="31">
        <v>2</v>
      </c>
      <c r="PQ521" s="31">
        <v>2</v>
      </c>
      <c r="PS521" s="31">
        <v>2</v>
      </c>
      <c r="PU521" s="31">
        <v>2</v>
      </c>
      <c r="PW521" s="31">
        <v>2</v>
      </c>
      <c r="PY521" s="31">
        <v>2</v>
      </c>
      <c r="QA521" s="31">
        <v>2</v>
      </c>
      <c r="QC521" s="31">
        <v>2</v>
      </c>
      <c r="QE521" s="31">
        <v>2</v>
      </c>
      <c r="QG521" s="31">
        <v>2</v>
      </c>
      <c r="QI521" s="31" t="s">
        <v>355</v>
      </c>
      <c r="QK521" s="31">
        <v>1</v>
      </c>
      <c r="QL521" s="31">
        <v>2</v>
      </c>
      <c r="QM521" s="31">
        <v>2</v>
      </c>
      <c r="QN521" s="31">
        <v>2</v>
      </c>
      <c r="QO521" s="31">
        <v>2</v>
      </c>
      <c r="QP521" s="31">
        <v>2</v>
      </c>
      <c r="QQ521" s="31">
        <v>2</v>
      </c>
      <c r="QR521" s="31">
        <v>2</v>
      </c>
      <c r="QS521" s="31">
        <v>1</v>
      </c>
      <c r="QT521" s="31">
        <v>2</v>
      </c>
      <c r="QU521" s="31">
        <v>2</v>
      </c>
      <c r="QV521" s="31">
        <v>2</v>
      </c>
      <c r="QW521" s="31">
        <v>2</v>
      </c>
      <c r="QX521" s="31">
        <v>2</v>
      </c>
      <c r="QY521" s="31">
        <v>2</v>
      </c>
      <c r="QZ521" s="31">
        <v>2</v>
      </c>
      <c r="RA521" s="31">
        <v>2</v>
      </c>
      <c r="RB521" s="31">
        <v>2</v>
      </c>
      <c r="RC521" s="31">
        <v>2</v>
      </c>
      <c r="RD521" s="31">
        <v>2</v>
      </c>
      <c r="RE521" s="31">
        <v>1</v>
      </c>
      <c r="RF521" s="31">
        <v>2</v>
      </c>
      <c r="RG521" s="31">
        <v>2</v>
      </c>
      <c r="RH521" s="31">
        <v>2</v>
      </c>
      <c r="RI521" s="31">
        <v>1</v>
      </c>
      <c r="RJ521" s="31">
        <v>2</v>
      </c>
      <c r="RK521" s="31">
        <v>2</v>
      </c>
      <c r="RL521" s="31">
        <v>2</v>
      </c>
      <c r="RM521" s="31">
        <v>1</v>
      </c>
      <c r="RN521" s="31">
        <v>2</v>
      </c>
      <c r="RO521" s="31">
        <v>2</v>
      </c>
      <c r="RP521" s="31">
        <v>2</v>
      </c>
      <c r="RQ521" s="31">
        <v>2</v>
      </c>
      <c r="RR521" s="31">
        <v>2</v>
      </c>
      <c r="RS521" s="31">
        <v>2</v>
      </c>
      <c r="RT521" s="31" t="s">
        <v>3497</v>
      </c>
      <c r="RU521" s="31" t="s">
        <v>3497</v>
      </c>
      <c r="RV521" s="31" t="s">
        <v>355</v>
      </c>
      <c r="RW521" s="31" t="s">
        <v>355</v>
      </c>
      <c r="RX521" s="31">
        <v>5</v>
      </c>
      <c r="RY521" s="31">
        <v>2</v>
      </c>
      <c r="RZ521" s="31">
        <v>2</v>
      </c>
      <c r="SA521" s="31">
        <v>2</v>
      </c>
      <c r="SB521" s="31">
        <v>2</v>
      </c>
      <c r="SC521" s="31">
        <v>2</v>
      </c>
      <c r="SD521" s="31">
        <v>4</v>
      </c>
      <c r="SE521" s="31">
        <v>2</v>
      </c>
      <c r="SF521" s="31">
        <v>2</v>
      </c>
      <c r="SG521" s="31">
        <v>2</v>
      </c>
      <c r="SH521" s="31">
        <v>2</v>
      </c>
      <c r="SI521" s="31">
        <v>2</v>
      </c>
      <c r="SJ521" s="31">
        <v>2</v>
      </c>
      <c r="SK521" s="31">
        <v>2</v>
      </c>
      <c r="SL521" s="31">
        <v>2</v>
      </c>
      <c r="UA521" s="31">
        <v>2</v>
      </c>
    </row>
    <row r="522" spans="1:547" s="31" customFormat="1" ht="13.5" customHeight="1">
      <c r="A522" s="31">
        <f t="shared" si="8"/>
        <v>520</v>
      </c>
      <c r="C522" s="31">
        <v>29</v>
      </c>
      <c r="D522" s="31" t="s">
        <v>3382</v>
      </c>
      <c r="E522" s="31" t="s">
        <v>3498</v>
      </c>
      <c r="F522" s="31">
        <v>3</v>
      </c>
      <c r="H522" s="31">
        <v>42662</v>
      </c>
      <c r="I522" s="31">
        <v>22185</v>
      </c>
      <c r="J522" s="31">
        <v>2</v>
      </c>
      <c r="K522" s="31">
        <v>1</v>
      </c>
      <c r="L522" s="31">
        <v>5</v>
      </c>
      <c r="M522" s="31">
        <v>2</v>
      </c>
      <c r="N522" s="31">
        <v>1</v>
      </c>
      <c r="O522" s="31">
        <v>1</v>
      </c>
      <c r="P522" s="31">
        <v>3</v>
      </c>
      <c r="Q522" s="31">
        <v>2</v>
      </c>
      <c r="FK522" s="31">
        <v>2</v>
      </c>
      <c r="FL522" s="31">
        <v>2</v>
      </c>
      <c r="FM522" s="31">
        <v>2</v>
      </c>
      <c r="FN522" s="31">
        <v>2</v>
      </c>
      <c r="FO522" s="31">
        <v>2</v>
      </c>
      <c r="FP522" s="31">
        <v>2</v>
      </c>
      <c r="FQ522" s="31">
        <v>2</v>
      </c>
      <c r="FR522" s="31">
        <v>2</v>
      </c>
      <c r="FS522" s="31">
        <v>4</v>
      </c>
      <c r="FT522" s="31">
        <v>2</v>
      </c>
      <c r="FU522" s="31">
        <v>2</v>
      </c>
      <c r="FV522" s="31">
        <v>2</v>
      </c>
      <c r="FW522" s="31">
        <v>1</v>
      </c>
      <c r="FX522" s="31">
        <v>1</v>
      </c>
      <c r="FY522" s="31">
        <v>2</v>
      </c>
      <c r="GA522" s="31">
        <v>2</v>
      </c>
      <c r="GB522" s="31">
        <v>2</v>
      </c>
      <c r="GC522" s="31">
        <v>1</v>
      </c>
      <c r="GD522" s="31">
        <v>2003</v>
      </c>
      <c r="GE522" s="31">
        <v>1</v>
      </c>
      <c r="GF522" s="31">
        <v>2006</v>
      </c>
      <c r="GG522" s="31">
        <v>2.5000000000000001E-2</v>
      </c>
      <c r="GH522" s="31">
        <v>2</v>
      </c>
      <c r="GJ522" s="31">
        <v>2</v>
      </c>
      <c r="GL522" s="31">
        <v>2</v>
      </c>
      <c r="GO522" s="31">
        <v>2</v>
      </c>
      <c r="GQ522" s="31">
        <v>2</v>
      </c>
      <c r="GS522" s="31">
        <v>2</v>
      </c>
      <c r="GU522" s="31">
        <v>2</v>
      </c>
      <c r="GW522" s="31">
        <v>2</v>
      </c>
      <c r="HM522" s="31">
        <v>2</v>
      </c>
      <c r="HP522" s="31">
        <v>2</v>
      </c>
      <c r="HQ522" s="31">
        <v>2</v>
      </c>
      <c r="HR522" s="31">
        <v>2</v>
      </c>
      <c r="HS522" s="31">
        <v>2</v>
      </c>
      <c r="HT522" s="31">
        <v>2</v>
      </c>
      <c r="HU522" s="31">
        <v>2</v>
      </c>
      <c r="HV522" s="31">
        <v>2</v>
      </c>
      <c r="HZ522" s="31">
        <v>2</v>
      </c>
      <c r="IA522" s="31">
        <v>2</v>
      </c>
      <c r="IB522" s="31">
        <v>2</v>
      </c>
      <c r="IC522" s="31">
        <v>2</v>
      </c>
      <c r="ID522" s="31">
        <v>2</v>
      </c>
      <c r="IE522" s="31">
        <v>2</v>
      </c>
      <c r="IF522" s="31">
        <v>2</v>
      </c>
      <c r="IJ522" s="31">
        <v>2</v>
      </c>
      <c r="IK522" s="31">
        <v>2</v>
      </c>
      <c r="IL522" s="31">
        <v>2</v>
      </c>
      <c r="IM522" s="31">
        <v>2</v>
      </c>
      <c r="IN522" s="31">
        <v>2</v>
      </c>
      <c r="IO522" s="31">
        <v>2</v>
      </c>
      <c r="IP522" s="31">
        <v>2</v>
      </c>
      <c r="IT522" s="31">
        <v>2</v>
      </c>
      <c r="IU522" s="31">
        <v>2</v>
      </c>
      <c r="IV522" s="31">
        <v>2</v>
      </c>
      <c r="IW522" s="31">
        <v>2</v>
      </c>
      <c r="IX522" s="31">
        <v>2</v>
      </c>
      <c r="IY522" s="31">
        <v>2</v>
      </c>
      <c r="IZ522" s="31">
        <v>2</v>
      </c>
      <c r="JD522" s="31">
        <v>2</v>
      </c>
      <c r="JE522" s="31">
        <v>2</v>
      </c>
      <c r="JF522" s="31">
        <v>2</v>
      </c>
      <c r="JG522" s="31">
        <v>2</v>
      </c>
      <c r="JH522" s="31">
        <v>2</v>
      </c>
      <c r="JI522" s="31">
        <v>2</v>
      </c>
      <c r="JJ522" s="31">
        <v>2</v>
      </c>
      <c r="JN522" s="31" t="s">
        <v>3394</v>
      </c>
      <c r="JQ522" s="31" t="s">
        <v>3499</v>
      </c>
      <c r="JR522" s="31" t="s">
        <v>3464</v>
      </c>
      <c r="JS522" s="31" t="s">
        <v>1659</v>
      </c>
      <c r="JT522" s="31" t="s">
        <v>1659</v>
      </c>
      <c r="JZ522" s="31">
        <v>1</v>
      </c>
      <c r="KC522" s="31">
        <v>2</v>
      </c>
      <c r="KD522" s="31" t="s">
        <v>2147</v>
      </c>
      <c r="KE522" s="31">
        <v>85</v>
      </c>
      <c r="KF522" s="31" t="s">
        <v>3500</v>
      </c>
      <c r="KG522" s="31" t="s">
        <v>368</v>
      </c>
      <c r="KH522" s="31">
        <v>76</v>
      </c>
      <c r="KI522" s="31" t="s">
        <v>2142</v>
      </c>
      <c r="KJ522" s="31" t="s">
        <v>368</v>
      </c>
      <c r="KK522" s="31">
        <v>69</v>
      </c>
      <c r="LA522" s="31" t="s">
        <v>2181</v>
      </c>
      <c r="LB522" s="31" t="s">
        <v>2242</v>
      </c>
      <c r="LC522" s="31">
        <v>2</v>
      </c>
      <c r="LD522" s="31">
        <v>1</v>
      </c>
      <c r="LE522" s="31" t="s">
        <v>2161</v>
      </c>
      <c r="LF522" s="31">
        <v>2</v>
      </c>
      <c r="LG522" s="31">
        <v>2</v>
      </c>
      <c r="LH522" s="31">
        <v>1</v>
      </c>
      <c r="LI522" s="31">
        <v>2</v>
      </c>
      <c r="LK522" s="31">
        <v>2</v>
      </c>
      <c r="LM522" s="31">
        <v>2</v>
      </c>
      <c r="LO522" s="31">
        <v>1</v>
      </c>
      <c r="LP522" s="31">
        <v>40</v>
      </c>
      <c r="LQ522" s="31">
        <v>2</v>
      </c>
      <c r="LS522" s="31">
        <v>2</v>
      </c>
      <c r="LU522" s="31">
        <v>2</v>
      </c>
      <c r="LW522" s="31">
        <v>2</v>
      </c>
      <c r="LY522" s="31">
        <v>2</v>
      </c>
      <c r="MA522" s="31">
        <v>2</v>
      </c>
      <c r="MC522" s="31">
        <v>2</v>
      </c>
      <c r="ME522" s="31">
        <v>2</v>
      </c>
      <c r="MG522" s="31">
        <v>2</v>
      </c>
      <c r="MI522" s="31">
        <v>2</v>
      </c>
      <c r="MK522" s="31">
        <v>2</v>
      </c>
      <c r="MM522" s="31">
        <v>2</v>
      </c>
      <c r="MO522" s="31">
        <v>2</v>
      </c>
      <c r="MQ522" s="31">
        <v>2</v>
      </c>
      <c r="MS522" s="31">
        <v>2</v>
      </c>
      <c r="MU522" s="31">
        <v>2</v>
      </c>
      <c r="MW522" s="31">
        <v>2</v>
      </c>
      <c r="MY522" s="31" t="s">
        <v>355</v>
      </c>
      <c r="NA522" s="31">
        <v>2</v>
      </c>
      <c r="NC522" s="31">
        <v>2</v>
      </c>
      <c r="NE522" s="31">
        <v>2</v>
      </c>
      <c r="NG522" s="31">
        <v>2</v>
      </c>
      <c r="NI522" s="31">
        <v>1</v>
      </c>
      <c r="NJ522" s="31">
        <v>4</v>
      </c>
      <c r="NK522" s="31">
        <v>2</v>
      </c>
      <c r="NM522" s="31">
        <v>2</v>
      </c>
      <c r="NO522" s="31">
        <v>2</v>
      </c>
      <c r="NQ522" s="31">
        <v>2</v>
      </c>
      <c r="NS522" s="31">
        <v>2</v>
      </c>
      <c r="NU522" s="31">
        <v>2</v>
      </c>
      <c r="NW522" s="31">
        <v>2</v>
      </c>
      <c r="NY522" s="31">
        <v>2</v>
      </c>
      <c r="OA522" s="31">
        <v>2</v>
      </c>
      <c r="OC522" s="31">
        <v>2</v>
      </c>
      <c r="OE522" s="31">
        <v>1</v>
      </c>
      <c r="OF522" s="31">
        <v>30</v>
      </c>
      <c r="OG522" s="31">
        <v>2</v>
      </c>
      <c r="OI522" s="31">
        <v>2</v>
      </c>
      <c r="OK522" s="31">
        <v>2</v>
      </c>
      <c r="OM522" s="31">
        <v>2</v>
      </c>
      <c r="OO522" s="31">
        <v>2</v>
      </c>
      <c r="OQ522" s="31" t="s">
        <v>355</v>
      </c>
      <c r="OS522" s="31">
        <v>2</v>
      </c>
      <c r="OU522" s="31">
        <v>2</v>
      </c>
      <c r="OW522" s="31">
        <v>2</v>
      </c>
      <c r="OY522" s="31">
        <v>2</v>
      </c>
      <c r="PA522" s="31">
        <v>2</v>
      </c>
      <c r="PC522" s="31">
        <v>2</v>
      </c>
      <c r="PE522" s="31">
        <v>2</v>
      </c>
      <c r="PG522" s="31">
        <v>2</v>
      </c>
      <c r="PI522" s="31">
        <v>2</v>
      </c>
      <c r="PK522" s="31">
        <v>2</v>
      </c>
      <c r="PM522" s="31">
        <v>2</v>
      </c>
      <c r="PO522" s="31">
        <v>2</v>
      </c>
      <c r="PQ522" s="31">
        <v>2</v>
      </c>
      <c r="PS522" s="31">
        <v>2</v>
      </c>
      <c r="PU522" s="31">
        <v>2</v>
      </c>
      <c r="PW522" s="31">
        <v>2</v>
      </c>
      <c r="PY522" s="31">
        <v>2</v>
      </c>
      <c r="QA522" s="31">
        <v>2</v>
      </c>
      <c r="QC522" s="31">
        <v>2</v>
      </c>
      <c r="QE522" s="31">
        <v>2</v>
      </c>
      <c r="QG522" s="31">
        <v>2</v>
      </c>
      <c r="QI522" s="31" t="s">
        <v>355</v>
      </c>
      <c r="QK522" s="31">
        <v>1</v>
      </c>
      <c r="QL522" s="31">
        <v>2</v>
      </c>
      <c r="QM522" s="31">
        <v>2</v>
      </c>
      <c r="QN522" s="31">
        <v>2</v>
      </c>
      <c r="QO522" s="31">
        <v>2</v>
      </c>
      <c r="QP522" s="31">
        <v>2</v>
      </c>
      <c r="QQ522" s="31">
        <v>2</v>
      </c>
      <c r="QR522" s="31">
        <v>2</v>
      </c>
      <c r="QS522" s="31">
        <v>2</v>
      </c>
      <c r="QT522" s="31">
        <v>2</v>
      </c>
      <c r="QU522" s="31">
        <v>2</v>
      </c>
      <c r="QV522" s="31">
        <v>2</v>
      </c>
      <c r="QW522" s="31">
        <v>2</v>
      </c>
      <c r="QX522" s="31">
        <v>2</v>
      </c>
      <c r="QY522" s="31">
        <v>2</v>
      </c>
      <c r="QZ522" s="31">
        <v>2</v>
      </c>
      <c r="RA522" s="31">
        <v>2</v>
      </c>
      <c r="RB522" s="31">
        <v>1</v>
      </c>
      <c r="RC522" s="31">
        <v>2</v>
      </c>
      <c r="RD522" s="31">
        <v>2</v>
      </c>
      <c r="RE522" s="31">
        <v>2</v>
      </c>
      <c r="RF522" s="31">
        <v>2</v>
      </c>
      <c r="RG522" s="31">
        <v>2</v>
      </c>
      <c r="RH522" s="31">
        <v>2</v>
      </c>
      <c r="RI522" s="31">
        <v>2</v>
      </c>
      <c r="RJ522" s="31">
        <v>2</v>
      </c>
      <c r="RK522" s="31">
        <v>1</v>
      </c>
      <c r="RL522" s="31">
        <v>2</v>
      </c>
      <c r="RM522" s="31">
        <v>2</v>
      </c>
      <c r="RN522" s="31">
        <v>2</v>
      </c>
      <c r="RO522" s="31">
        <v>2</v>
      </c>
      <c r="RP522" s="31">
        <v>2</v>
      </c>
      <c r="RQ522" s="31">
        <v>2</v>
      </c>
      <c r="RR522" s="31">
        <v>2</v>
      </c>
      <c r="RS522" s="31">
        <v>2</v>
      </c>
      <c r="RT522" s="31" t="s">
        <v>3501</v>
      </c>
      <c r="RU522" s="31" t="s">
        <v>3502</v>
      </c>
      <c r="RV522" s="31" t="s">
        <v>355</v>
      </c>
      <c r="RW522" s="31" t="s">
        <v>3503</v>
      </c>
      <c r="RX522" s="31">
        <v>5</v>
      </c>
      <c r="RY522" s="31">
        <v>2</v>
      </c>
      <c r="RZ522" s="31">
        <v>2</v>
      </c>
      <c r="SA522" s="31">
        <v>2</v>
      </c>
      <c r="SB522" s="31">
        <v>2</v>
      </c>
      <c r="SC522" s="31">
        <v>2</v>
      </c>
      <c r="SD522" s="31">
        <v>5</v>
      </c>
      <c r="SE522" s="31">
        <v>2</v>
      </c>
      <c r="SF522" s="31">
        <v>2</v>
      </c>
      <c r="SG522" s="31">
        <v>2</v>
      </c>
      <c r="SH522" s="31">
        <v>2</v>
      </c>
      <c r="SI522" s="31">
        <v>2</v>
      </c>
      <c r="SJ522" s="31">
        <v>2</v>
      </c>
      <c r="SK522" s="31">
        <v>2</v>
      </c>
      <c r="SL522" s="31">
        <v>2</v>
      </c>
      <c r="UA522" s="31">
        <v>2</v>
      </c>
    </row>
    <row r="523" spans="1:547" s="31" customFormat="1" ht="13.5" customHeight="1">
      <c r="A523" s="31">
        <f t="shared" si="8"/>
        <v>521</v>
      </c>
      <c r="C523" s="31">
        <v>30</v>
      </c>
      <c r="D523" s="31" t="s">
        <v>3382</v>
      </c>
      <c r="E523" s="31" t="s">
        <v>3504</v>
      </c>
      <c r="F523" s="31">
        <v>3</v>
      </c>
      <c r="H523" s="31">
        <v>42662</v>
      </c>
      <c r="I523" s="31">
        <v>23426</v>
      </c>
      <c r="J523" s="31">
        <v>1</v>
      </c>
      <c r="K523" s="31">
        <v>1</v>
      </c>
      <c r="L523" s="31">
        <v>1</v>
      </c>
      <c r="M523" s="31">
        <v>1</v>
      </c>
      <c r="N523" s="31">
        <v>1</v>
      </c>
      <c r="O523" s="31">
        <v>1</v>
      </c>
      <c r="P523" s="31">
        <v>1</v>
      </c>
      <c r="Q523" s="31">
        <v>1</v>
      </c>
      <c r="FK523" s="31">
        <v>2</v>
      </c>
      <c r="FL523" s="31">
        <v>2</v>
      </c>
      <c r="FM523" s="31">
        <v>2</v>
      </c>
      <c r="FN523" s="31">
        <v>2</v>
      </c>
      <c r="FO523" s="31">
        <v>2</v>
      </c>
      <c r="FP523" s="31">
        <v>1</v>
      </c>
      <c r="FQ523" s="31">
        <v>2</v>
      </c>
      <c r="FR523" s="31">
        <v>2</v>
      </c>
      <c r="FS523" s="31">
        <v>4</v>
      </c>
      <c r="FT523" s="31">
        <v>2</v>
      </c>
      <c r="FU523" s="31">
        <v>2</v>
      </c>
      <c r="FV523" s="31">
        <v>2</v>
      </c>
      <c r="FW523" s="31">
        <v>1</v>
      </c>
      <c r="FX523" s="31">
        <v>1</v>
      </c>
      <c r="FY523" s="31">
        <v>2</v>
      </c>
      <c r="GA523" s="31">
        <v>2</v>
      </c>
      <c r="GB523" s="31">
        <v>2</v>
      </c>
      <c r="GC523" s="31">
        <v>2</v>
      </c>
      <c r="GE523" s="31">
        <v>2</v>
      </c>
      <c r="GH523" s="31">
        <v>2</v>
      </c>
      <c r="GJ523" s="31">
        <v>2</v>
      </c>
      <c r="GL523" s="31">
        <v>2</v>
      </c>
      <c r="GO523" s="31">
        <v>2</v>
      </c>
      <c r="GQ523" s="31">
        <v>2</v>
      </c>
      <c r="GS523" s="31">
        <v>2</v>
      </c>
      <c r="GU523" s="31">
        <v>2</v>
      </c>
      <c r="GW523" s="31">
        <v>2</v>
      </c>
      <c r="HM523" s="31">
        <v>2</v>
      </c>
      <c r="HP523" s="31">
        <v>2</v>
      </c>
      <c r="HQ523" s="31">
        <v>2</v>
      </c>
      <c r="HR523" s="31">
        <v>2</v>
      </c>
      <c r="HS523" s="31">
        <v>2</v>
      </c>
      <c r="HT523" s="31">
        <v>2</v>
      </c>
      <c r="HU523" s="31">
        <v>2</v>
      </c>
      <c r="HV523" s="31">
        <v>2</v>
      </c>
      <c r="HZ523" s="31">
        <v>2</v>
      </c>
      <c r="IA523" s="31">
        <v>2</v>
      </c>
      <c r="IB523" s="31">
        <v>2</v>
      </c>
      <c r="IC523" s="31">
        <v>2</v>
      </c>
      <c r="ID523" s="31">
        <v>2</v>
      </c>
      <c r="IE523" s="31">
        <v>2</v>
      </c>
      <c r="IF523" s="31">
        <v>2</v>
      </c>
      <c r="IJ523" s="31">
        <v>2</v>
      </c>
      <c r="IK523" s="31">
        <v>2</v>
      </c>
      <c r="IL523" s="31">
        <v>2</v>
      </c>
      <c r="IM523" s="31">
        <v>2</v>
      </c>
      <c r="IN523" s="31">
        <v>2</v>
      </c>
      <c r="IO523" s="31">
        <v>2</v>
      </c>
      <c r="IP523" s="31">
        <v>2</v>
      </c>
      <c r="IT523" s="31">
        <v>2</v>
      </c>
      <c r="IU523" s="31">
        <v>2</v>
      </c>
      <c r="IV523" s="31">
        <v>2</v>
      </c>
      <c r="IW523" s="31">
        <v>2</v>
      </c>
      <c r="IX523" s="31">
        <v>2</v>
      </c>
      <c r="IY523" s="31">
        <v>2</v>
      </c>
      <c r="IZ523" s="31">
        <v>2</v>
      </c>
      <c r="JD523" s="31">
        <v>2</v>
      </c>
      <c r="JE523" s="31">
        <v>2</v>
      </c>
      <c r="JF523" s="31">
        <v>2</v>
      </c>
      <c r="JG523" s="31">
        <v>2</v>
      </c>
      <c r="JH523" s="31">
        <v>2</v>
      </c>
      <c r="JI523" s="31">
        <v>2</v>
      </c>
      <c r="JJ523" s="31">
        <v>2</v>
      </c>
      <c r="JN523" s="31" t="s">
        <v>1652</v>
      </c>
      <c r="JQ523" s="31" t="s">
        <v>3491</v>
      </c>
      <c r="JR523" s="31" t="s">
        <v>368</v>
      </c>
      <c r="JZ523" s="31">
        <v>2</v>
      </c>
      <c r="KA523" s="31" t="s">
        <v>1652</v>
      </c>
      <c r="KB523" s="31">
        <v>32</v>
      </c>
      <c r="KC523" s="31">
        <v>2</v>
      </c>
      <c r="KD523" s="31" t="s">
        <v>3491</v>
      </c>
      <c r="KE523" s="31">
        <v>75</v>
      </c>
      <c r="LA523" s="31" t="s">
        <v>3505</v>
      </c>
      <c r="LB523" s="31" t="s">
        <v>2181</v>
      </c>
      <c r="LC523" s="31">
        <v>2</v>
      </c>
      <c r="LD523" s="31">
        <v>0</v>
      </c>
      <c r="LE523" s="31" t="s">
        <v>3506</v>
      </c>
      <c r="LF523" s="31">
        <v>2</v>
      </c>
      <c r="LG523" s="31">
        <v>2</v>
      </c>
      <c r="LH523" s="31">
        <v>2</v>
      </c>
      <c r="LI523" s="31">
        <v>2</v>
      </c>
      <c r="LK523" s="31">
        <v>2</v>
      </c>
      <c r="LM523" s="31">
        <v>2</v>
      </c>
      <c r="LO523" s="31">
        <v>1</v>
      </c>
      <c r="LP523" s="31">
        <v>40</v>
      </c>
      <c r="LQ523" s="31">
        <v>2</v>
      </c>
      <c r="LS523" s="31">
        <v>2</v>
      </c>
      <c r="LU523" s="31">
        <v>2</v>
      </c>
      <c r="LW523" s="31">
        <v>2</v>
      </c>
      <c r="LY523" s="31">
        <v>2</v>
      </c>
      <c r="MA523" s="31">
        <v>2</v>
      </c>
      <c r="MC523" s="31">
        <v>2</v>
      </c>
      <c r="ME523" s="31">
        <v>2</v>
      </c>
      <c r="MG523" s="31">
        <v>2</v>
      </c>
      <c r="MI523" s="31">
        <v>2</v>
      </c>
      <c r="MK523" s="31">
        <v>2</v>
      </c>
      <c r="MM523" s="31">
        <v>2</v>
      </c>
      <c r="MO523" s="31">
        <v>2</v>
      </c>
      <c r="MQ523" s="31">
        <v>2</v>
      </c>
      <c r="MS523" s="31">
        <v>2</v>
      </c>
      <c r="MU523" s="31">
        <v>2</v>
      </c>
      <c r="MW523" s="31">
        <v>2</v>
      </c>
      <c r="MY523" s="31" t="s">
        <v>355</v>
      </c>
      <c r="NA523" s="31">
        <v>2</v>
      </c>
      <c r="NC523" s="31">
        <v>2</v>
      </c>
      <c r="NE523" s="31">
        <v>2</v>
      </c>
      <c r="NG523" s="31">
        <v>2</v>
      </c>
      <c r="NI523" s="31">
        <v>2</v>
      </c>
      <c r="NK523" s="31">
        <v>2</v>
      </c>
      <c r="NM523" s="31">
        <v>2</v>
      </c>
      <c r="NO523" s="31">
        <v>2</v>
      </c>
      <c r="NQ523" s="31">
        <v>1</v>
      </c>
      <c r="NR523" s="31">
        <v>5</v>
      </c>
      <c r="NS523" s="31">
        <v>2</v>
      </c>
      <c r="NU523" s="31">
        <v>2</v>
      </c>
      <c r="NW523" s="31">
        <v>2</v>
      </c>
      <c r="NY523" s="31">
        <v>2</v>
      </c>
      <c r="OA523" s="31">
        <v>2</v>
      </c>
      <c r="OC523" s="31">
        <v>2</v>
      </c>
      <c r="OE523" s="31">
        <v>1</v>
      </c>
      <c r="OF523" s="31">
        <v>10</v>
      </c>
      <c r="OG523" s="31">
        <v>2</v>
      </c>
      <c r="OI523" s="31">
        <v>2</v>
      </c>
      <c r="OK523" s="31">
        <v>2</v>
      </c>
      <c r="OM523" s="31">
        <v>2</v>
      </c>
      <c r="OO523" s="31">
        <v>2</v>
      </c>
      <c r="OQ523" s="31" t="s">
        <v>355</v>
      </c>
      <c r="OS523" s="31">
        <v>2</v>
      </c>
      <c r="OU523" s="31">
        <v>2</v>
      </c>
      <c r="OW523" s="31">
        <v>2</v>
      </c>
      <c r="OY523" s="31">
        <v>2</v>
      </c>
      <c r="PA523" s="31">
        <v>2</v>
      </c>
      <c r="PC523" s="31">
        <v>2</v>
      </c>
      <c r="PE523" s="31">
        <v>2</v>
      </c>
      <c r="PG523" s="31">
        <v>2</v>
      </c>
      <c r="PI523" s="31">
        <v>2</v>
      </c>
      <c r="PK523" s="31">
        <v>2</v>
      </c>
      <c r="PM523" s="31">
        <v>2</v>
      </c>
      <c r="PO523" s="31">
        <v>2</v>
      </c>
      <c r="PQ523" s="31">
        <v>2</v>
      </c>
      <c r="PS523" s="31">
        <v>2</v>
      </c>
      <c r="PU523" s="31">
        <v>2</v>
      </c>
      <c r="PW523" s="31">
        <v>2</v>
      </c>
      <c r="PY523" s="31">
        <v>2</v>
      </c>
      <c r="QA523" s="31">
        <v>2</v>
      </c>
      <c r="QC523" s="31">
        <v>2</v>
      </c>
      <c r="QE523" s="31">
        <v>2</v>
      </c>
      <c r="QG523" s="31">
        <v>2</v>
      </c>
      <c r="QI523" s="31" t="s">
        <v>355</v>
      </c>
      <c r="QK523" s="31">
        <v>3</v>
      </c>
      <c r="QL523" s="31">
        <v>2</v>
      </c>
      <c r="QM523" s="31">
        <v>1</v>
      </c>
      <c r="QN523" s="31">
        <v>2</v>
      </c>
      <c r="QO523" s="31">
        <v>2</v>
      </c>
      <c r="QP523" s="31">
        <v>2</v>
      </c>
      <c r="QQ523" s="31">
        <v>2</v>
      </c>
      <c r="QR523" s="31">
        <v>2</v>
      </c>
      <c r="QS523" s="31">
        <v>2</v>
      </c>
      <c r="QT523" s="31">
        <v>2</v>
      </c>
      <c r="QU523" s="31">
        <v>2</v>
      </c>
      <c r="QV523" s="31">
        <v>2</v>
      </c>
      <c r="QW523" s="31">
        <v>2</v>
      </c>
      <c r="QX523" s="31">
        <v>2</v>
      </c>
      <c r="QY523" s="31">
        <v>2</v>
      </c>
      <c r="QZ523" s="31">
        <v>2</v>
      </c>
      <c r="RA523" s="31">
        <v>2</v>
      </c>
      <c r="RB523" s="31">
        <v>2</v>
      </c>
      <c r="RC523" s="31">
        <v>2</v>
      </c>
      <c r="RD523" s="31">
        <v>2</v>
      </c>
      <c r="RE523" s="31">
        <v>2</v>
      </c>
      <c r="RF523" s="31">
        <v>2</v>
      </c>
      <c r="RG523" s="31">
        <v>2</v>
      </c>
      <c r="RH523" s="31">
        <v>2</v>
      </c>
      <c r="RI523" s="31">
        <v>2</v>
      </c>
      <c r="RJ523" s="31">
        <v>2</v>
      </c>
      <c r="RK523" s="31">
        <v>2</v>
      </c>
      <c r="RL523" s="31">
        <v>2</v>
      </c>
      <c r="RM523" s="31">
        <v>2</v>
      </c>
      <c r="RN523" s="31">
        <v>2</v>
      </c>
      <c r="RO523" s="31">
        <v>1</v>
      </c>
      <c r="RP523" s="31">
        <v>2</v>
      </c>
      <c r="RQ523" s="31">
        <v>2</v>
      </c>
      <c r="RR523" s="31">
        <v>1</v>
      </c>
      <c r="RS523" s="31">
        <v>1</v>
      </c>
      <c r="RT523" s="31" t="s">
        <v>3507</v>
      </c>
      <c r="RU523" s="31" t="s">
        <v>3508</v>
      </c>
      <c r="RV523" s="31" t="s">
        <v>355</v>
      </c>
      <c r="RW523" s="31" t="s">
        <v>355</v>
      </c>
      <c r="RX523" s="31">
        <v>5</v>
      </c>
      <c r="RY523" s="31">
        <v>2</v>
      </c>
      <c r="RZ523" s="31">
        <v>2</v>
      </c>
      <c r="SA523" s="31">
        <v>2</v>
      </c>
      <c r="SB523" s="31">
        <v>2</v>
      </c>
      <c r="SC523" s="31">
        <v>1</v>
      </c>
      <c r="SD523" s="31">
        <v>5</v>
      </c>
      <c r="SE523" s="31">
        <v>2</v>
      </c>
      <c r="SF523" s="31">
        <v>2</v>
      </c>
      <c r="SG523" s="31">
        <v>2</v>
      </c>
      <c r="SH523" s="31">
        <v>2</v>
      </c>
      <c r="SI523" s="31">
        <v>1</v>
      </c>
      <c r="SJ523" s="31">
        <v>2</v>
      </c>
      <c r="SK523" s="31">
        <v>2</v>
      </c>
      <c r="SL523" s="31">
        <v>2</v>
      </c>
      <c r="UA523" s="31">
        <v>2</v>
      </c>
    </row>
    <row r="524" spans="1:547" s="31" customFormat="1" ht="13.5" customHeight="1">
      <c r="A524" s="31">
        <f t="shared" si="8"/>
        <v>522</v>
      </c>
      <c r="C524" s="31">
        <v>31</v>
      </c>
      <c r="D524" s="31" t="s">
        <v>3382</v>
      </c>
      <c r="E524" s="31" t="s">
        <v>3509</v>
      </c>
      <c r="F524" s="31">
        <v>3</v>
      </c>
      <c r="H524" s="31">
        <v>42665</v>
      </c>
      <c r="I524" s="31">
        <v>22605</v>
      </c>
      <c r="J524" s="31">
        <v>2</v>
      </c>
      <c r="K524" s="31">
        <v>1</v>
      </c>
      <c r="L524" s="31">
        <v>5</v>
      </c>
      <c r="M524" s="31">
        <v>2</v>
      </c>
      <c r="N524" s="31">
        <v>1</v>
      </c>
      <c r="O524" s="31">
        <v>1</v>
      </c>
      <c r="P524" s="31">
        <v>5</v>
      </c>
      <c r="Q524" s="31">
        <v>2</v>
      </c>
      <c r="FK524" s="31">
        <v>2</v>
      </c>
      <c r="FL524" s="31">
        <v>2</v>
      </c>
      <c r="FM524" s="31">
        <v>2</v>
      </c>
      <c r="FN524" s="31">
        <v>2</v>
      </c>
      <c r="FO524" s="31">
        <v>2</v>
      </c>
      <c r="FP524" s="31">
        <v>2</v>
      </c>
      <c r="FQ524" s="31">
        <v>2</v>
      </c>
      <c r="FR524" s="31">
        <v>2</v>
      </c>
      <c r="FS524" s="31">
        <v>4</v>
      </c>
      <c r="FT524" s="31">
        <v>2</v>
      </c>
      <c r="FU524" s="31">
        <v>2</v>
      </c>
      <c r="FV524" s="31">
        <v>2</v>
      </c>
      <c r="FW524" s="31">
        <v>1</v>
      </c>
      <c r="FX524" s="31">
        <v>1</v>
      </c>
      <c r="FY524" s="31">
        <v>2</v>
      </c>
      <c r="GA524" s="31">
        <v>2</v>
      </c>
      <c r="GB524" s="31">
        <v>2</v>
      </c>
      <c r="GC524" s="31">
        <v>2</v>
      </c>
      <c r="GE524" s="31">
        <v>2</v>
      </c>
      <c r="GH524" s="31">
        <v>2</v>
      </c>
      <c r="GJ524" s="31">
        <v>2</v>
      </c>
      <c r="GL524" s="31">
        <v>2</v>
      </c>
      <c r="GO524" s="31">
        <v>2</v>
      </c>
      <c r="GQ524" s="31">
        <v>2</v>
      </c>
      <c r="GS524" s="31">
        <v>2</v>
      </c>
      <c r="GU524" s="31">
        <v>2</v>
      </c>
      <c r="GW524" s="31">
        <v>2</v>
      </c>
      <c r="HM524" s="31">
        <v>2</v>
      </c>
      <c r="HP524" s="31">
        <v>2</v>
      </c>
      <c r="HQ524" s="31">
        <v>2</v>
      </c>
      <c r="HR524" s="31">
        <v>2</v>
      </c>
      <c r="HS524" s="31">
        <v>2</v>
      </c>
      <c r="HT524" s="31">
        <v>2</v>
      </c>
      <c r="HU524" s="31">
        <v>2</v>
      </c>
      <c r="HV524" s="31">
        <v>2</v>
      </c>
      <c r="HZ524" s="31">
        <v>2</v>
      </c>
      <c r="IA524" s="31">
        <v>2</v>
      </c>
      <c r="IB524" s="31">
        <v>2</v>
      </c>
      <c r="IC524" s="31">
        <v>2</v>
      </c>
      <c r="ID524" s="31">
        <v>2</v>
      </c>
      <c r="IE524" s="31">
        <v>2</v>
      </c>
      <c r="IF524" s="31">
        <v>2</v>
      </c>
      <c r="IJ524" s="31">
        <v>2</v>
      </c>
      <c r="IK524" s="31">
        <v>2</v>
      </c>
      <c r="IL524" s="31">
        <v>2</v>
      </c>
      <c r="IM524" s="31">
        <v>2</v>
      </c>
      <c r="IN524" s="31">
        <v>2</v>
      </c>
      <c r="IO524" s="31">
        <v>2</v>
      </c>
      <c r="IP524" s="31">
        <v>2</v>
      </c>
      <c r="IT524" s="31">
        <v>2</v>
      </c>
      <c r="IU524" s="31">
        <v>2</v>
      </c>
      <c r="IV524" s="31">
        <v>2</v>
      </c>
      <c r="IW524" s="31">
        <v>2</v>
      </c>
      <c r="IX524" s="31">
        <v>2</v>
      </c>
      <c r="IY524" s="31">
        <v>2</v>
      </c>
      <c r="IZ524" s="31">
        <v>2</v>
      </c>
      <c r="JD524" s="31">
        <v>2</v>
      </c>
      <c r="JE524" s="31">
        <v>2</v>
      </c>
      <c r="JF524" s="31">
        <v>2</v>
      </c>
      <c r="JG524" s="31">
        <v>2</v>
      </c>
      <c r="JH524" s="31">
        <v>2</v>
      </c>
      <c r="JI524" s="31">
        <v>2</v>
      </c>
      <c r="JJ524" s="31">
        <v>2</v>
      </c>
      <c r="JN524" s="31" t="s">
        <v>3464</v>
      </c>
      <c r="JZ524" s="31">
        <v>1</v>
      </c>
      <c r="KC524" s="31">
        <v>1</v>
      </c>
      <c r="LA524" s="31" t="s">
        <v>2247</v>
      </c>
      <c r="LB524" s="31" t="s">
        <v>2247</v>
      </c>
      <c r="LC524" s="31">
        <v>2</v>
      </c>
      <c r="LD524" s="31">
        <v>0</v>
      </c>
      <c r="LE524" s="31" t="s">
        <v>2242</v>
      </c>
      <c r="LF524" s="31">
        <v>2</v>
      </c>
      <c r="LG524" s="31">
        <v>2</v>
      </c>
      <c r="LH524" s="31">
        <v>1</v>
      </c>
      <c r="LI524" s="31">
        <v>2</v>
      </c>
      <c r="LK524" s="31">
        <v>2</v>
      </c>
      <c r="LM524" s="31">
        <v>2</v>
      </c>
      <c r="LO524" s="31">
        <v>2</v>
      </c>
      <c r="LQ524" s="31">
        <v>2</v>
      </c>
      <c r="LS524" s="31">
        <v>2</v>
      </c>
      <c r="LU524" s="31">
        <v>2</v>
      </c>
      <c r="LW524" s="31">
        <v>2</v>
      </c>
      <c r="LY524" s="31">
        <v>2</v>
      </c>
      <c r="MA524" s="31">
        <v>2</v>
      </c>
      <c r="MC524" s="31">
        <v>2</v>
      </c>
      <c r="ME524" s="31">
        <v>2</v>
      </c>
      <c r="MG524" s="31">
        <v>2</v>
      </c>
      <c r="MI524" s="31">
        <v>2</v>
      </c>
      <c r="MK524" s="31">
        <v>2</v>
      </c>
      <c r="MM524" s="31">
        <v>2</v>
      </c>
      <c r="MO524" s="31">
        <v>2</v>
      </c>
      <c r="MQ524" s="31">
        <v>2</v>
      </c>
      <c r="MS524" s="31">
        <v>2</v>
      </c>
      <c r="MU524" s="31">
        <v>2</v>
      </c>
      <c r="MW524" s="31">
        <v>2</v>
      </c>
      <c r="MY524" s="31" t="s">
        <v>356</v>
      </c>
      <c r="MZ524" s="31">
        <v>2</v>
      </c>
      <c r="NA524" s="31">
        <v>2</v>
      </c>
      <c r="NC524" s="31">
        <v>2</v>
      </c>
      <c r="NE524" s="31">
        <v>2</v>
      </c>
      <c r="NG524" s="31">
        <v>2</v>
      </c>
      <c r="NI524" s="31">
        <v>2</v>
      </c>
      <c r="NK524" s="31">
        <v>2</v>
      </c>
      <c r="NM524" s="31">
        <v>2</v>
      </c>
      <c r="NO524" s="31">
        <v>2</v>
      </c>
      <c r="NQ524" s="31">
        <v>2</v>
      </c>
      <c r="NS524" s="31">
        <v>2</v>
      </c>
      <c r="NU524" s="31">
        <v>2</v>
      </c>
      <c r="NW524" s="31">
        <v>1</v>
      </c>
      <c r="NX524" s="31">
        <v>33</v>
      </c>
      <c r="NY524" s="31">
        <v>2</v>
      </c>
      <c r="OA524" s="31">
        <v>2</v>
      </c>
      <c r="OC524" s="31">
        <v>2</v>
      </c>
      <c r="OE524" s="31">
        <v>2</v>
      </c>
      <c r="OG524" s="31">
        <v>2</v>
      </c>
      <c r="OI524" s="31">
        <v>2</v>
      </c>
      <c r="OK524" s="31">
        <v>2</v>
      </c>
      <c r="OM524" s="31">
        <v>2</v>
      </c>
      <c r="OO524" s="31">
        <v>2</v>
      </c>
      <c r="OQ524" s="31" t="s">
        <v>355</v>
      </c>
      <c r="OS524" s="31">
        <v>2</v>
      </c>
      <c r="OU524" s="31">
        <v>2</v>
      </c>
      <c r="OW524" s="31">
        <v>2</v>
      </c>
      <c r="OY524" s="31">
        <v>2</v>
      </c>
      <c r="PA524" s="31">
        <v>2</v>
      </c>
      <c r="PC524" s="31">
        <v>2</v>
      </c>
      <c r="PE524" s="31">
        <v>2</v>
      </c>
      <c r="PG524" s="31">
        <v>2</v>
      </c>
      <c r="PI524" s="31">
        <v>2</v>
      </c>
      <c r="PK524" s="31">
        <v>2</v>
      </c>
      <c r="PM524" s="31">
        <v>2</v>
      </c>
      <c r="PO524" s="31">
        <v>2</v>
      </c>
      <c r="PQ524" s="31">
        <v>2</v>
      </c>
      <c r="PS524" s="31">
        <v>2</v>
      </c>
      <c r="PU524" s="31">
        <v>2</v>
      </c>
      <c r="PW524" s="31">
        <v>2</v>
      </c>
      <c r="PY524" s="31">
        <v>2</v>
      </c>
      <c r="QA524" s="31">
        <v>2</v>
      </c>
      <c r="QC524" s="31">
        <v>2</v>
      </c>
      <c r="QE524" s="31">
        <v>2</v>
      </c>
      <c r="QG524" s="31">
        <v>2</v>
      </c>
      <c r="QI524" s="31" t="s">
        <v>355</v>
      </c>
      <c r="QK524" s="31">
        <v>1</v>
      </c>
      <c r="QL524" s="31">
        <v>2</v>
      </c>
      <c r="QM524" s="31">
        <v>2</v>
      </c>
      <c r="QN524" s="31">
        <v>2</v>
      </c>
      <c r="QO524" s="31">
        <v>2</v>
      </c>
      <c r="QP524" s="31">
        <v>2</v>
      </c>
      <c r="QQ524" s="31">
        <v>1</v>
      </c>
      <c r="QR524" s="31">
        <v>2</v>
      </c>
      <c r="QS524" s="31">
        <v>2</v>
      </c>
      <c r="QT524" s="31">
        <v>2</v>
      </c>
      <c r="QU524" s="31">
        <v>2</v>
      </c>
      <c r="QV524" s="31">
        <v>2</v>
      </c>
      <c r="QW524" s="31">
        <v>2</v>
      </c>
      <c r="QX524" s="31">
        <v>2</v>
      </c>
      <c r="QY524" s="31">
        <v>2</v>
      </c>
      <c r="QZ524" s="31">
        <v>2</v>
      </c>
      <c r="RA524" s="31">
        <v>2</v>
      </c>
      <c r="RB524" s="31">
        <v>2</v>
      </c>
      <c r="RC524" s="31">
        <v>1</v>
      </c>
      <c r="RD524" s="31">
        <v>2</v>
      </c>
      <c r="RE524" s="31">
        <v>1</v>
      </c>
      <c r="RF524" s="31">
        <v>2</v>
      </c>
      <c r="RG524" s="31">
        <v>2</v>
      </c>
      <c r="RH524" s="31">
        <v>2</v>
      </c>
      <c r="RI524" s="31">
        <v>2</v>
      </c>
      <c r="RJ524" s="31">
        <v>2</v>
      </c>
      <c r="RK524" s="31">
        <v>1</v>
      </c>
      <c r="RL524" s="31">
        <v>2</v>
      </c>
      <c r="RM524" s="31">
        <v>2</v>
      </c>
      <c r="RN524" s="31">
        <v>2</v>
      </c>
      <c r="RO524" s="31">
        <v>2</v>
      </c>
      <c r="RP524" s="31">
        <v>2</v>
      </c>
      <c r="RQ524" s="31">
        <v>2</v>
      </c>
      <c r="RR524" s="31">
        <v>2</v>
      </c>
      <c r="RS524" s="31">
        <v>2</v>
      </c>
      <c r="RT524" s="31" t="s">
        <v>3510</v>
      </c>
      <c r="RU524" s="31" t="s">
        <v>3510</v>
      </c>
      <c r="RV524" s="31" t="s">
        <v>355</v>
      </c>
      <c r="RW524" s="31" t="s">
        <v>355</v>
      </c>
      <c r="RX524" s="31">
        <v>4</v>
      </c>
      <c r="RY524" s="31">
        <v>2</v>
      </c>
      <c r="RZ524" s="31">
        <v>2</v>
      </c>
      <c r="SA524" s="31">
        <v>2</v>
      </c>
      <c r="SB524" s="31">
        <v>2</v>
      </c>
      <c r="SC524" s="31">
        <v>2</v>
      </c>
      <c r="SD524" s="31">
        <v>4</v>
      </c>
      <c r="SE524" s="31">
        <v>2</v>
      </c>
      <c r="SF524" s="31">
        <v>2</v>
      </c>
      <c r="SG524" s="31">
        <v>2</v>
      </c>
      <c r="SH524" s="31">
        <v>2</v>
      </c>
      <c r="SI524" s="31">
        <v>2</v>
      </c>
      <c r="SJ524" s="31">
        <v>2</v>
      </c>
      <c r="SK524" s="31">
        <v>2</v>
      </c>
      <c r="SL524" s="31">
        <v>2</v>
      </c>
      <c r="UA524" s="31">
        <v>2</v>
      </c>
    </row>
    <row r="525" spans="1:547" s="31" customFormat="1" ht="13.5" customHeight="1">
      <c r="A525" s="31">
        <f t="shared" si="8"/>
        <v>523</v>
      </c>
      <c r="C525" s="31">
        <v>32</v>
      </c>
      <c r="D525" s="31" t="s">
        <v>3382</v>
      </c>
      <c r="E525" s="31" t="s">
        <v>3511</v>
      </c>
      <c r="F525" s="31">
        <v>3</v>
      </c>
      <c r="H525" s="31">
        <v>42668</v>
      </c>
      <c r="I525" s="31">
        <v>20139</v>
      </c>
      <c r="J525" s="31">
        <v>2</v>
      </c>
      <c r="K525" s="31">
        <v>1</v>
      </c>
      <c r="L525" s="31">
        <v>3</v>
      </c>
      <c r="M525" s="31">
        <v>2</v>
      </c>
      <c r="N525" s="31">
        <v>3</v>
      </c>
      <c r="O525" s="31">
        <v>2</v>
      </c>
      <c r="Q525" s="31">
        <v>2</v>
      </c>
      <c r="FK525" s="31">
        <v>2</v>
      </c>
      <c r="FL525" s="31">
        <v>2</v>
      </c>
      <c r="FM525" s="31">
        <v>1</v>
      </c>
      <c r="FN525" s="31">
        <v>2</v>
      </c>
      <c r="FO525" s="31">
        <v>2</v>
      </c>
      <c r="FP525" s="31">
        <v>2</v>
      </c>
      <c r="FQ525" s="31">
        <v>2</v>
      </c>
      <c r="FR525" s="31">
        <v>2</v>
      </c>
      <c r="FS525" s="31">
        <v>4</v>
      </c>
      <c r="FT525" s="31">
        <v>2</v>
      </c>
      <c r="FU525" s="31">
        <v>2</v>
      </c>
      <c r="FV525" s="31">
        <v>2</v>
      </c>
      <c r="FW525" s="31">
        <v>1</v>
      </c>
      <c r="FX525" s="31">
        <v>1</v>
      </c>
      <c r="FY525" s="31">
        <v>2</v>
      </c>
      <c r="GA525" s="31">
        <v>2</v>
      </c>
      <c r="GB525" s="31">
        <v>2</v>
      </c>
      <c r="GC525" s="31">
        <v>1</v>
      </c>
      <c r="GD525" s="31">
        <v>1975</v>
      </c>
      <c r="GE525" s="31">
        <v>2</v>
      </c>
      <c r="GF525" s="31">
        <v>0.5</v>
      </c>
      <c r="GH525" s="31">
        <v>1</v>
      </c>
      <c r="GI525" s="31" t="s">
        <v>3512</v>
      </c>
      <c r="GJ525" s="31">
        <v>1</v>
      </c>
      <c r="GK525" s="31" t="s">
        <v>3430</v>
      </c>
      <c r="GL525" s="31">
        <v>2</v>
      </c>
      <c r="GO525" s="31">
        <v>2</v>
      </c>
      <c r="GQ525" s="31">
        <v>2</v>
      </c>
      <c r="GS525" s="31">
        <v>2</v>
      </c>
      <c r="GU525" s="31">
        <v>2</v>
      </c>
      <c r="GW525" s="31">
        <v>2</v>
      </c>
      <c r="HM525" s="31">
        <v>2</v>
      </c>
      <c r="HP525" s="31">
        <v>2</v>
      </c>
      <c r="HQ525" s="31">
        <v>2</v>
      </c>
      <c r="HR525" s="31">
        <v>2</v>
      </c>
      <c r="HS525" s="31">
        <v>2</v>
      </c>
      <c r="HT525" s="31">
        <v>2</v>
      </c>
      <c r="HU525" s="31">
        <v>2</v>
      </c>
      <c r="HV525" s="31">
        <v>2</v>
      </c>
      <c r="HZ525" s="31">
        <v>2</v>
      </c>
      <c r="IA525" s="31">
        <v>2</v>
      </c>
      <c r="IB525" s="31">
        <v>2</v>
      </c>
      <c r="IC525" s="31">
        <v>2</v>
      </c>
      <c r="ID525" s="31">
        <v>2</v>
      </c>
      <c r="IE525" s="31">
        <v>2</v>
      </c>
      <c r="IF525" s="31">
        <v>2</v>
      </c>
      <c r="IJ525" s="31">
        <v>2</v>
      </c>
      <c r="IK525" s="31">
        <v>2</v>
      </c>
      <c r="IL525" s="31">
        <v>2</v>
      </c>
      <c r="IM525" s="31">
        <v>2</v>
      </c>
      <c r="IN525" s="31">
        <v>2</v>
      </c>
      <c r="IO525" s="31">
        <v>2</v>
      </c>
      <c r="IP525" s="31">
        <v>2</v>
      </c>
      <c r="IT525" s="31">
        <v>1</v>
      </c>
      <c r="IU525" s="31">
        <v>2</v>
      </c>
      <c r="IV525" s="31">
        <v>1</v>
      </c>
      <c r="IW525" s="31">
        <v>2</v>
      </c>
      <c r="IX525" s="31">
        <v>2</v>
      </c>
      <c r="IY525" s="31">
        <v>2</v>
      </c>
      <c r="IZ525" s="31">
        <v>2</v>
      </c>
      <c r="JD525" s="31">
        <v>2</v>
      </c>
      <c r="JE525" s="31">
        <v>2</v>
      </c>
      <c r="JF525" s="31">
        <v>2</v>
      </c>
      <c r="JG525" s="31">
        <v>2</v>
      </c>
      <c r="JH525" s="31">
        <v>2</v>
      </c>
      <c r="JI525" s="31">
        <v>2</v>
      </c>
      <c r="JJ525" s="31">
        <v>2</v>
      </c>
      <c r="JN525" s="31" t="s">
        <v>3410</v>
      </c>
      <c r="JQ525" s="31" t="s">
        <v>2148</v>
      </c>
      <c r="JR525" s="31" t="s">
        <v>2476</v>
      </c>
      <c r="JS525" s="31" t="s">
        <v>3513</v>
      </c>
      <c r="JT525" s="31" t="s">
        <v>3464</v>
      </c>
      <c r="JU525" s="31" t="s">
        <v>2252</v>
      </c>
      <c r="JZ525" s="31">
        <v>2</v>
      </c>
      <c r="KA525" s="31" t="s">
        <v>2147</v>
      </c>
      <c r="KB525" s="31">
        <v>90</v>
      </c>
      <c r="KC525" s="31">
        <v>2</v>
      </c>
      <c r="KD525" s="31" t="s">
        <v>2147</v>
      </c>
      <c r="KE525" s="31">
        <v>90</v>
      </c>
      <c r="KF525" s="31" t="s">
        <v>1716</v>
      </c>
      <c r="KG525" s="31" t="s">
        <v>3514</v>
      </c>
      <c r="KH525" s="31" t="s">
        <v>3515</v>
      </c>
      <c r="KI525" s="31" t="s">
        <v>2570</v>
      </c>
      <c r="KJ525" s="31" t="s">
        <v>3514</v>
      </c>
      <c r="KK525" s="31" t="s">
        <v>3516</v>
      </c>
      <c r="LA525" s="31" t="s">
        <v>2335</v>
      </c>
      <c r="LB525" s="31" t="s">
        <v>2335</v>
      </c>
      <c r="LC525" s="31">
        <v>2</v>
      </c>
      <c r="LD525" s="31">
        <v>2</v>
      </c>
      <c r="LE525" s="31" t="s">
        <v>3517</v>
      </c>
      <c r="LF525" s="31">
        <v>2</v>
      </c>
      <c r="LG525" s="31">
        <v>2</v>
      </c>
      <c r="LH525" s="31">
        <v>1</v>
      </c>
      <c r="LI525" s="31">
        <v>2</v>
      </c>
      <c r="LK525" s="31">
        <v>2</v>
      </c>
      <c r="LM525" s="31">
        <v>2</v>
      </c>
      <c r="LO525" s="31">
        <v>1</v>
      </c>
      <c r="LP525" s="31">
        <v>5</v>
      </c>
      <c r="LQ525" s="31">
        <v>2</v>
      </c>
      <c r="LS525" s="31">
        <v>2</v>
      </c>
      <c r="LU525" s="31">
        <v>2</v>
      </c>
      <c r="LW525" s="31">
        <v>2</v>
      </c>
      <c r="LY525" s="31">
        <v>2</v>
      </c>
      <c r="MA525" s="31">
        <v>2</v>
      </c>
      <c r="MC525" s="31">
        <v>2</v>
      </c>
      <c r="ME525" s="31">
        <v>2</v>
      </c>
      <c r="MG525" s="31">
        <v>2</v>
      </c>
      <c r="MI525" s="31">
        <v>2</v>
      </c>
      <c r="MK525" s="31">
        <v>2</v>
      </c>
      <c r="MM525" s="31">
        <v>2</v>
      </c>
      <c r="MO525" s="31">
        <v>2</v>
      </c>
      <c r="MQ525" s="31">
        <v>2</v>
      </c>
      <c r="MS525" s="31">
        <v>2</v>
      </c>
      <c r="MU525" s="31">
        <v>2</v>
      </c>
      <c r="MW525" s="31">
        <v>2</v>
      </c>
      <c r="MY525" s="31" t="s">
        <v>355</v>
      </c>
      <c r="NA525" s="31">
        <v>2</v>
      </c>
      <c r="NC525" s="31">
        <v>2</v>
      </c>
      <c r="NE525" s="31">
        <v>2</v>
      </c>
      <c r="NG525" s="31">
        <v>2</v>
      </c>
      <c r="NI525" s="31">
        <v>2</v>
      </c>
      <c r="NK525" s="31">
        <v>2</v>
      </c>
      <c r="NM525" s="31">
        <v>2</v>
      </c>
      <c r="NO525" s="31">
        <v>2</v>
      </c>
      <c r="NQ525" s="31">
        <v>2</v>
      </c>
      <c r="NS525" s="31">
        <v>2</v>
      </c>
      <c r="NU525" s="31">
        <v>2</v>
      </c>
      <c r="NW525" s="31">
        <v>2</v>
      </c>
      <c r="NY525" s="31">
        <v>2</v>
      </c>
      <c r="OA525" s="31">
        <v>2</v>
      </c>
      <c r="OC525" s="31">
        <v>2</v>
      </c>
      <c r="OE525" s="31">
        <v>2</v>
      </c>
      <c r="OG525" s="31">
        <v>2</v>
      </c>
      <c r="OI525" s="31">
        <v>2</v>
      </c>
      <c r="OK525" s="31">
        <v>2</v>
      </c>
      <c r="OM525" s="31">
        <v>2</v>
      </c>
      <c r="OO525" s="31">
        <v>2</v>
      </c>
      <c r="OQ525" s="31" t="s">
        <v>356</v>
      </c>
      <c r="OR525" s="31">
        <v>10</v>
      </c>
      <c r="OS525" s="31">
        <v>2</v>
      </c>
      <c r="OU525" s="31">
        <v>2</v>
      </c>
      <c r="OW525" s="31">
        <v>2</v>
      </c>
      <c r="OY525" s="31">
        <v>2</v>
      </c>
      <c r="PA525" s="31">
        <v>2</v>
      </c>
      <c r="PC525" s="31">
        <v>2</v>
      </c>
      <c r="PE525" s="31">
        <v>2</v>
      </c>
      <c r="PG525" s="31">
        <v>2</v>
      </c>
      <c r="PI525" s="31">
        <v>2</v>
      </c>
      <c r="PK525" s="31">
        <v>2</v>
      </c>
      <c r="PM525" s="31">
        <v>2</v>
      </c>
      <c r="PO525" s="31">
        <v>2</v>
      </c>
      <c r="PQ525" s="31">
        <v>2</v>
      </c>
      <c r="PS525" s="31">
        <v>2</v>
      </c>
      <c r="PU525" s="31">
        <v>2</v>
      </c>
      <c r="PW525" s="31">
        <v>2</v>
      </c>
      <c r="PY525" s="31">
        <v>2</v>
      </c>
      <c r="QA525" s="31">
        <v>1</v>
      </c>
      <c r="QB525" s="31">
        <v>20</v>
      </c>
      <c r="QC525" s="31">
        <v>2</v>
      </c>
      <c r="QE525" s="31">
        <v>2</v>
      </c>
      <c r="QG525" s="31">
        <v>2</v>
      </c>
      <c r="QI525" s="31" t="s">
        <v>355</v>
      </c>
      <c r="QJ525" s="31">
        <v>12</v>
      </c>
      <c r="QK525" s="31">
        <v>1</v>
      </c>
      <c r="QL525" s="31">
        <v>1</v>
      </c>
      <c r="QM525" s="31">
        <v>2</v>
      </c>
      <c r="QN525" s="31">
        <v>2</v>
      </c>
      <c r="QO525" s="31">
        <v>2</v>
      </c>
      <c r="QP525" s="31">
        <v>2</v>
      </c>
      <c r="QQ525" s="31">
        <v>2</v>
      </c>
      <c r="QR525" s="31">
        <v>2</v>
      </c>
      <c r="QS525" s="31">
        <v>2</v>
      </c>
      <c r="QT525" s="31">
        <v>2</v>
      </c>
      <c r="QU525" s="31">
        <v>2</v>
      </c>
      <c r="QV525" s="31">
        <v>2</v>
      </c>
      <c r="QW525" s="31">
        <v>2</v>
      </c>
      <c r="QX525" s="31">
        <v>2</v>
      </c>
      <c r="QY525" s="31">
        <v>2</v>
      </c>
      <c r="QZ525" s="31">
        <v>2</v>
      </c>
      <c r="RA525" s="31">
        <v>2</v>
      </c>
      <c r="RB525" s="31">
        <v>2</v>
      </c>
      <c r="RC525" s="31">
        <v>1</v>
      </c>
      <c r="RD525" s="31">
        <v>2</v>
      </c>
      <c r="RE525" s="31">
        <v>1</v>
      </c>
      <c r="RF525" s="31">
        <v>2</v>
      </c>
      <c r="RG525" s="31">
        <v>2</v>
      </c>
      <c r="RH525" s="31">
        <v>2</v>
      </c>
      <c r="RI525" s="31">
        <v>1</v>
      </c>
      <c r="RJ525" s="31">
        <v>2</v>
      </c>
      <c r="RK525" s="31">
        <v>2</v>
      </c>
      <c r="RL525" s="31">
        <v>2</v>
      </c>
      <c r="RM525" s="31">
        <v>2</v>
      </c>
      <c r="RN525" s="31">
        <v>2</v>
      </c>
      <c r="RO525" s="31">
        <v>1</v>
      </c>
      <c r="RP525" s="31">
        <v>2</v>
      </c>
      <c r="RQ525" s="31">
        <v>2</v>
      </c>
      <c r="RR525" s="31">
        <v>2</v>
      </c>
      <c r="RS525" s="31">
        <v>2</v>
      </c>
      <c r="RT525" s="31" t="s">
        <v>3518</v>
      </c>
      <c r="RU525" s="31" t="s">
        <v>3013</v>
      </c>
      <c r="RV525" s="31" t="s">
        <v>355</v>
      </c>
      <c r="RW525" s="31" t="s">
        <v>3519</v>
      </c>
      <c r="RX525" s="31">
        <v>4</v>
      </c>
      <c r="RY525" s="31">
        <v>1</v>
      </c>
      <c r="RZ525" s="31">
        <v>2</v>
      </c>
      <c r="SA525" s="31">
        <v>2</v>
      </c>
      <c r="SB525" s="31">
        <v>2</v>
      </c>
      <c r="SC525" s="31">
        <v>2</v>
      </c>
      <c r="SD525" s="31">
        <v>4</v>
      </c>
      <c r="SE525" s="31">
        <v>1</v>
      </c>
      <c r="SF525" s="31">
        <v>2</v>
      </c>
      <c r="SG525" s="31">
        <v>2</v>
      </c>
      <c r="SH525" s="31">
        <v>2</v>
      </c>
      <c r="SI525" s="31">
        <v>2</v>
      </c>
      <c r="SJ525" s="31">
        <v>2</v>
      </c>
      <c r="SK525" s="31">
        <v>2</v>
      </c>
      <c r="SL525" s="31">
        <v>2</v>
      </c>
      <c r="UA525" s="31">
        <v>2</v>
      </c>
    </row>
    <row r="526" spans="1:547" s="31" customFormat="1" ht="13.5" customHeight="1">
      <c r="A526" s="31">
        <f t="shared" si="8"/>
        <v>524</v>
      </c>
      <c r="C526" s="31">
        <v>33</v>
      </c>
      <c r="D526" s="31" t="s">
        <v>3382</v>
      </c>
      <c r="E526" s="31" t="s">
        <v>3520</v>
      </c>
      <c r="F526" s="31">
        <v>3</v>
      </c>
      <c r="H526" s="31">
        <v>42668</v>
      </c>
      <c r="I526" s="31">
        <v>23004</v>
      </c>
      <c r="J526" s="31">
        <v>2</v>
      </c>
      <c r="K526" s="31">
        <v>1</v>
      </c>
      <c r="L526" s="31">
        <v>5</v>
      </c>
      <c r="M526" s="31">
        <v>2</v>
      </c>
      <c r="N526" s="31">
        <v>5</v>
      </c>
      <c r="O526" s="31">
        <v>2</v>
      </c>
      <c r="P526" s="31">
        <v>5</v>
      </c>
      <c r="Q526" s="31">
        <v>2</v>
      </c>
      <c r="FK526" s="31">
        <v>1</v>
      </c>
      <c r="FL526" s="31">
        <v>2</v>
      </c>
      <c r="FM526" s="31">
        <v>2</v>
      </c>
      <c r="FN526" s="31">
        <v>2</v>
      </c>
      <c r="FO526" s="31">
        <v>2</v>
      </c>
      <c r="FP526" s="31">
        <v>2</v>
      </c>
      <c r="FQ526" s="31">
        <v>2</v>
      </c>
      <c r="FR526" s="31">
        <v>1</v>
      </c>
      <c r="FS526" s="31">
        <v>4</v>
      </c>
      <c r="FT526" s="31">
        <v>2</v>
      </c>
      <c r="FU526" s="31">
        <v>2</v>
      </c>
      <c r="FV526" s="31">
        <v>2</v>
      </c>
      <c r="FW526" s="31">
        <v>1</v>
      </c>
      <c r="FX526" s="31">
        <v>1</v>
      </c>
      <c r="FY526" s="31">
        <v>2</v>
      </c>
      <c r="GA526" s="31">
        <v>2</v>
      </c>
      <c r="GB526" s="31">
        <v>2</v>
      </c>
      <c r="GC526" s="31">
        <v>1</v>
      </c>
      <c r="GD526" s="31">
        <v>1987</v>
      </c>
      <c r="GE526" s="31">
        <v>1</v>
      </c>
      <c r="GF526" s="31">
        <v>2007</v>
      </c>
      <c r="GG526" s="31">
        <v>2</v>
      </c>
      <c r="GH526" s="31">
        <v>1</v>
      </c>
      <c r="GI526" s="31" t="s">
        <v>3521</v>
      </c>
      <c r="GJ526" s="31">
        <v>2</v>
      </c>
      <c r="GL526" s="31">
        <v>2</v>
      </c>
      <c r="GO526" s="31">
        <v>2</v>
      </c>
      <c r="GQ526" s="31">
        <v>2</v>
      </c>
      <c r="GS526" s="31">
        <v>2</v>
      </c>
      <c r="GU526" s="31">
        <v>2</v>
      </c>
      <c r="GW526" s="31">
        <v>2</v>
      </c>
      <c r="HM526" s="31">
        <v>2</v>
      </c>
      <c r="HP526" s="31">
        <v>2</v>
      </c>
      <c r="HQ526" s="31">
        <v>2</v>
      </c>
      <c r="HR526" s="31">
        <v>2</v>
      </c>
      <c r="HS526" s="31">
        <v>2</v>
      </c>
      <c r="HT526" s="31">
        <v>2</v>
      </c>
      <c r="HU526" s="31">
        <v>2</v>
      </c>
      <c r="HV526" s="31">
        <v>2</v>
      </c>
      <c r="HZ526" s="31">
        <v>2</v>
      </c>
      <c r="IA526" s="31">
        <v>2</v>
      </c>
      <c r="IB526" s="31">
        <v>2</v>
      </c>
      <c r="IC526" s="31">
        <v>2</v>
      </c>
      <c r="ID526" s="31">
        <v>2</v>
      </c>
      <c r="IE526" s="31">
        <v>2</v>
      </c>
      <c r="IF526" s="31">
        <v>2</v>
      </c>
      <c r="IJ526" s="31">
        <v>2</v>
      </c>
      <c r="IK526" s="31">
        <v>2</v>
      </c>
      <c r="IL526" s="31">
        <v>2</v>
      </c>
      <c r="IM526" s="31">
        <v>2</v>
      </c>
      <c r="IN526" s="31">
        <v>2</v>
      </c>
      <c r="IO526" s="31">
        <v>2</v>
      </c>
      <c r="IP526" s="31">
        <v>2</v>
      </c>
      <c r="IT526" s="31">
        <v>2</v>
      </c>
      <c r="IU526" s="31">
        <v>2</v>
      </c>
      <c r="IV526" s="31">
        <v>2</v>
      </c>
      <c r="IW526" s="31">
        <v>2</v>
      </c>
      <c r="IX526" s="31">
        <v>2</v>
      </c>
      <c r="IY526" s="31">
        <v>2</v>
      </c>
      <c r="IZ526" s="31">
        <v>2</v>
      </c>
      <c r="JD526" s="31">
        <v>2</v>
      </c>
      <c r="JE526" s="31">
        <v>2</v>
      </c>
      <c r="JF526" s="31">
        <v>2</v>
      </c>
      <c r="JG526" s="31">
        <v>2</v>
      </c>
      <c r="JH526" s="31">
        <v>2</v>
      </c>
      <c r="JI526" s="31">
        <v>2</v>
      </c>
      <c r="JJ526" s="31">
        <v>2</v>
      </c>
      <c r="JN526" s="31" t="s">
        <v>371</v>
      </c>
      <c r="JO526" s="31" t="s">
        <v>2144</v>
      </c>
      <c r="JQ526" s="31" t="s">
        <v>1635</v>
      </c>
      <c r="JR526" s="31" t="s">
        <v>371</v>
      </c>
      <c r="JT526" s="31" t="s">
        <v>3522</v>
      </c>
      <c r="JU526" s="31" t="s">
        <v>2548</v>
      </c>
      <c r="JZ526" s="31">
        <v>2</v>
      </c>
      <c r="KA526" s="31" t="s">
        <v>371</v>
      </c>
      <c r="KB526" s="31">
        <v>85</v>
      </c>
      <c r="KC526" s="31">
        <v>2</v>
      </c>
      <c r="KD526" s="31" t="s">
        <v>380</v>
      </c>
      <c r="KE526" s="31">
        <v>68</v>
      </c>
      <c r="LA526" s="31" t="s">
        <v>2181</v>
      </c>
      <c r="LB526" s="31" t="s">
        <v>2125</v>
      </c>
      <c r="LC526" s="31">
        <v>2</v>
      </c>
      <c r="LD526" s="31">
        <v>1</v>
      </c>
      <c r="LE526" s="31" t="s">
        <v>3523</v>
      </c>
      <c r="LF526" s="31">
        <v>2</v>
      </c>
      <c r="LG526" s="31">
        <v>2</v>
      </c>
      <c r="LH526" s="31">
        <v>1</v>
      </c>
      <c r="LI526" s="31">
        <v>2</v>
      </c>
      <c r="LK526" s="31">
        <v>2</v>
      </c>
      <c r="LM526" s="31">
        <v>2</v>
      </c>
      <c r="LO526" s="31">
        <v>2</v>
      </c>
      <c r="LQ526" s="31">
        <v>2</v>
      </c>
      <c r="LS526" s="31">
        <v>2</v>
      </c>
      <c r="LU526" s="31">
        <v>2</v>
      </c>
      <c r="LW526" s="31">
        <v>2</v>
      </c>
      <c r="LY526" s="31">
        <v>2</v>
      </c>
      <c r="MA526" s="31">
        <v>2</v>
      </c>
      <c r="MC526" s="31">
        <v>2</v>
      </c>
      <c r="ME526" s="31">
        <v>2</v>
      </c>
      <c r="MG526" s="31">
        <v>2</v>
      </c>
      <c r="MI526" s="31">
        <v>2</v>
      </c>
      <c r="MK526" s="31">
        <v>2</v>
      </c>
      <c r="MM526" s="31">
        <v>2</v>
      </c>
      <c r="MO526" s="31">
        <v>2</v>
      </c>
      <c r="MQ526" s="31">
        <v>2</v>
      </c>
      <c r="MS526" s="31">
        <v>2</v>
      </c>
      <c r="MU526" s="31">
        <v>2</v>
      </c>
      <c r="MW526" s="31">
        <v>2</v>
      </c>
      <c r="MY526" s="31" t="s">
        <v>355</v>
      </c>
      <c r="NA526" s="31">
        <v>2</v>
      </c>
      <c r="NC526" s="31">
        <v>2</v>
      </c>
      <c r="NE526" s="31">
        <v>2</v>
      </c>
      <c r="NG526" s="31">
        <v>2</v>
      </c>
      <c r="NI526" s="31">
        <v>2</v>
      </c>
      <c r="NK526" s="31">
        <v>2</v>
      </c>
      <c r="NM526" s="31">
        <v>2</v>
      </c>
      <c r="NO526" s="31">
        <v>2</v>
      </c>
      <c r="NQ526" s="31">
        <v>2</v>
      </c>
      <c r="NS526" s="31">
        <v>1</v>
      </c>
      <c r="NT526" s="31">
        <v>21</v>
      </c>
      <c r="NU526" s="31">
        <v>2</v>
      </c>
      <c r="NW526" s="31">
        <v>2</v>
      </c>
      <c r="NY526" s="31">
        <v>2</v>
      </c>
      <c r="OA526" s="31">
        <v>2</v>
      </c>
      <c r="OC526" s="31">
        <v>2</v>
      </c>
      <c r="OE526" s="31">
        <v>2</v>
      </c>
      <c r="OG526" s="31">
        <v>2</v>
      </c>
      <c r="OI526" s="31">
        <v>2</v>
      </c>
      <c r="OK526" s="31">
        <v>2</v>
      </c>
      <c r="OM526" s="31">
        <v>2</v>
      </c>
      <c r="OO526" s="31">
        <v>2</v>
      </c>
      <c r="OQ526" s="31" t="s">
        <v>355</v>
      </c>
      <c r="OS526" s="31">
        <v>2</v>
      </c>
      <c r="OU526" s="31">
        <v>2</v>
      </c>
      <c r="OW526" s="31">
        <v>2</v>
      </c>
      <c r="OY526" s="31">
        <v>2</v>
      </c>
      <c r="PA526" s="31">
        <v>2</v>
      </c>
      <c r="PC526" s="31">
        <v>2</v>
      </c>
      <c r="PE526" s="31">
        <v>1</v>
      </c>
      <c r="PF526" s="31">
        <v>11</v>
      </c>
      <c r="PG526" s="31">
        <v>2</v>
      </c>
      <c r="PI526" s="31">
        <v>2</v>
      </c>
      <c r="PK526" s="31">
        <v>2</v>
      </c>
      <c r="PM526" s="31">
        <v>2</v>
      </c>
      <c r="PO526" s="31">
        <v>2</v>
      </c>
      <c r="PQ526" s="31">
        <v>2</v>
      </c>
      <c r="PS526" s="31">
        <v>2</v>
      </c>
      <c r="PU526" s="31">
        <v>2</v>
      </c>
      <c r="PW526" s="31">
        <v>2</v>
      </c>
      <c r="PY526" s="31">
        <v>2</v>
      </c>
      <c r="QA526" s="31">
        <v>2</v>
      </c>
      <c r="QC526" s="31">
        <v>2</v>
      </c>
      <c r="QE526" s="31">
        <v>2</v>
      </c>
      <c r="QG526" s="31">
        <v>2</v>
      </c>
      <c r="QI526" s="31" t="s">
        <v>355</v>
      </c>
      <c r="QK526" s="31">
        <v>1</v>
      </c>
      <c r="QL526" s="31">
        <v>2</v>
      </c>
      <c r="QM526" s="31">
        <v>2</v>
      </c>
      <c r="QN526" s="31">
        <v>2</v>
      </c>
      <c r="QO526" s="31">
        <v>2</v>
      </c>
      <c r="QP526" s="31">
        <v>2</v>
      </c>
      <c r="QQ526" s="31">
        <v>2</v>
      </c>
      <c r="QR526" s="31">
        <v>2</v>
      </c>
      <c r="QS526" s="31">
        <v>1</v>
      </c>
      <c r="QT526" s="31">
        <v>2</v>
      </c>
      <c r="QU526" s="31">
        <v>2</v>
      </c>
      <c r="QV526" s="31">
        <v>2</v>
      </c>
      <c r="QW526" s="31">
        <v>2</v>
      </c>
      <c r="QX526" s="31">
        <v>2</v>
      </c>
      <c r="QY526" s="31">
        <v>2</v>
      </c>
      <c r="QZ526" s="31">
        <v>2</v>
      </c>
      <c r="RA526" s="31">
        <v>2</v>
      </c>
      <c r="RB526" s="31">
        <v>2</v>
      </c>
      <c r="RC526" s="31">
        <v>2</v>
      </c>
      <c r="RD526" s="31">
        <v>2</v>
      </c>
      <c r="RE526" s="31">
        <v>2</v>
      </c>
      <c r="RF526" s="31">
        <v>2</v>
      </c>
      <c r="RG526" s="31">
        <v>2</v>
      </c>
      <c r="RH526" s="31">
        <v>2</v>
      </c>
      <c r="RI526" s="31">
        <v>2</v>
      </c>
      <c r="RJ526" s="31">
        <v>2</v>
      </c>
      <c r="RK526" s="31">
        <v>2</v>
      </c>
      <c r="RL526" s="31">
        <v>2</v>
      </c>
      <c r="RM526" s="31">
        <v>2</v>
      </c>
      <c r="RN526" s="31">
        <v>2</v>
      </c>
      <c r="RO526" s="31">
        <v>2</v>
      </c>
      <c r="RP526" s="31">
        <v>2</v>
      </c>
      <c r="RQ526" s="31">
        <v>2</v>
      </c>
      <c r="RR526" s="31">
        <v>1</v>
      </c>
      <c r="RS526" s="31">
        <v>1</v>
      </c>
      <c r="RT526" s="31" t="s">
        <v>3524</v>
      </c>
      <c r="RU526" s="31" t="s">
        <v>2610</v>
      </c>
      <c r="RV526" s="31" t="s">
        <v>355</v>
      </c>
      <c r="RW526" s="31" t="s">
        <v>3525</v>
      </c>
      <c r="RX526" s="31">
        <v>5</v>
      </c>
      <c r="RY526" s="31">
        <v>2</v>
      </c>
      <c r="RZ526" s="31">
        <v>1</v>
      </c>
      <c r="SA526" s="31">
        <v>2</v>
      </c>
      <c r="SB526" s="31">
        <v>2</v>
      </c>
      <c r="SC526" s="31">
        <v>2</v>
      </c>
      <c r="SD526" s="31">
        <v>5</v>
      </c>
      <c r="SE526" s="31">
        <v>2</v>
      </c>
      <c r="SF526" s="31">
        <v>1</v>
      </c>
      <c r="SG526" s="31">
        <v>2</v>
      </c>
      <c r="SH526" s="31">
        <v>2</v>
      </c>
      <c r="SI526" s="31">
        <v>2</v>
      </c>
      <c r="SJ526" s="31">
        <v>2</v>
      </c>
      <c r="SK526" s="31">
        <v>2</v>
      </c>
      <c r="SL526" s="31">
        <v>2</v>
      </c>
      <c r="UA526" s="31">
        <v>2</v>
      </c>
    </row>
    <row r="527" spans="1:547" s="31" customFormat="1" ht="13.5" customHeight="1">
      <c r="A527" s="31">
        <f t="shared" si="8"/>
        <v>525</v>
      </c>
      <c r="C527" s="31">
        <v>34</v>
      </c>
      <c r="D527" s="31" t="s">
        <v>3382</v>
      </c>
      <c r="E527" s="31" t="s">
        <v>3526</v>
      </c>
      <c r="F527" s="31">
        <v>3</v>
      </c>
      <c r="H527" s="31">
        <v>42674</v>
      </c>
      <c r="I527" s="31">
        <v>22854</v>
      </c>
      <c r="J527" s="31">
        <v>2</v>
      </c>
      <c r="K527" s="31">
        <v>1</v>
      </c>
      <c r="L527" s="31">
        <v>5</v>
      </c>
      <c r="M527" s="31">
        <v>2</v>
      </c>
      <c r="N527" s="31">
        <v>4</v>
      </c>
      <c r="O527" s="31">
        <v>2</v>
      </c>
      <c r="P527" s="31">
        <v>4</v>
      </c>
      <c r="Q527" s="31">
        <v>2</v>
      </c>
      <c r="FK527" s="31">
        <v>2</v>
      </c>
      <c r="FL527" s="31">
        <v>2</v>
      </c>
      <c r="FM527" s="31">
        <v>2</v>
      </c>
      <c r="FN527" s="31">
        <v>2</v>
      </c>
      <c r="FO527" s="31">
        <v>2</v>
      </c>
      <c r="FP527" s="31">
        <v>2</v>
      </c>
      <c r="FQ527" s="31">
        <v>2</v>
      </c>
      <c r="FR527" s="31">
        <v>2</v>
      </c>
      <c r="FS527" s="31">
        <v>4</v>
      </c>
      <c r="FT527" s="31">
        <v>2</v>
      </c>
      <c r="FU527" s="31">
        <v>1</v>
      </c>
      <c r="FV527" s="31">
        <v>2</v>
      </c>
      <c r="FW527" s="31">
        <v>1</v>
      </c>
      <c r="FX527" s="31">
        <v>1</v>
      </c>
      <c r="FY527" s="31">
        <v>2</v>
      </c>
      <c r="GA527" s="31">
        <v>2</v>
      </c>
      <c r="GB527" s="31">
        <v>2</v>
      </c>
      <c r="GC527" s="31">
        <v>1</v>
      </c>
      <c r="GD527" s="31">
        <v>1980</v>
      </c>
      <c r="GE527" s="31">
        <v>1</v>
      </c>
      <c r="GF527" s="31">
        <v>1997</v>
      </c>
      <c r="GG527" s="31">
        <v>1</v>
      </c>
      <c r="GH527" s="31">
        <v>2</v>
      </c>
      <c r="GJ527" s="31">
        <v>2</v>
      </c>
      <c r="GL527" s="31">
        <v>2</v>
      </c>
      <c r="GO527" s="31">
        <v>2</v>
      </c>
      <c r="GQ527" s="31">
        <v>2</v>
      </c>
      <c r="GS527" s="31">
        <v>2</v>
      </c>
      <c r="GU527" s="31">
        <v>2</v>
      </c>
      <c r="GW527" s="31">
        <v>2</v>
      </c>
      <c r="HM527" s="31">
        <v>2</v>
      </c>
      <c r="HP527" s="31">
        <v>2</v>
      </c>
      <c r="HQ527" s="31">
        <v>2</v>
      </c>
      <c r="HR527" s="31">
        <v>2</v>
      </c>
      <c r="HS527" s="31">
        <v>2</v>
      </c>
      <c r="HT527" s="31">
        <v>2</v>
      </c>
      <c r="HU527" s="31">
        <v>2</v>
      </c>
      <c r="HV527" s="31">
        <v>2</v>
      </c>
      <c r="HZ527" s="31">
        <v>2</v>
      </c>
      <c r="IA527" s="31">
        <v>2</v>
      </c>
      <c r="IB527" s="31">
        <v>2</v>
      </c>
      <c r="IC527" s="31">
        <v>2</v>
      </c>
      <c r="ID527" s="31">
        <v>2</v>
      </c>
      <c r="IE527" s="31">
        <v>2</v>
      </c>
      <c r="IF527" s="31">
        <v>2</v>
      </c>
      <c r="IJ527" s="31">
        <v>2</v>
      </c>
      <c r="IK527" s="31">
        <v>2</v>
      </c>
      <c r="IL527" s="31">
        <v>2</v>
      </c>
      <c r="IM527" s="31">
        <v>2</v>
      </c>
      <c r="IN527" s="31">
        <v>2</v>
      </c>
      <c r="IO527" s="31">
        <v>2</v>
      </c>
      <c r="IP527" s="31">
        <v>2</v>
      </c>
      <c r="IT527" s="31">
        <v>2</v>
      </c>
      <c r="IU527" s="31">
        <v>2</v>
      </c>
      <c r="IV527" s="31">
        <v>2</v>
      </c>
      <c r="IW527" s="31">
        <v>2</v>
      </c>
      <c r="IX527" s="31">
        <v>2</v>
      </c>
      <c r="IY527" s="31">
        <v>2</v>
      </c>
      <c r="IZ527" s="31">
        <v>2</v>
      </c>
      <c r="JD527" s="31">
        <v>2</v>
      </c>
      <c r="JE527" s="31">
        <v>2</v>
      </c>
      <c r="JF527" s="31">
        <v>2</v>
      </c>
      <c r="JG527" s="31">
        <v>2</v>
      </c>
      <c r="JH527" s="31">
        <v>2</v>
      </c>
      <c r="JI527" s="31">
        <v>2</v>
      </c>
      <c r="JJ527" s="31">
        <v>2</v>
      </c>
      <c r="JN527" s="31" t="s">
        <v>1436</v>
      </c>
      <c r="JO527" s="31" t="s">
        <v>3527</v>
      </c>
      <c r="JQ527" s="31" t="s">
        <v>368</v>
      </c>
      <c r="JR527" s="31" t="s">
        <v>3464</v>
      </c>
      <c r="JZ527" s="31">
        <v>2</v>
      </c>
      <c r="KA527" s="31" t="s">
        <v>2311</v>
      </c>
      <c r="KB527" s="31">
        <v>89</v>
      </c>
      <c r="KC527" s="31">
        <v>2</v>
      </c>
      <c r="KD527" s="31" t="s">
        <v>368</v>
      </c>
      <c r="KE527" s="31">
        <v>76</v>
      </c>
      <c r="LA527" s="31" t="s">
        <v>2125</v>
      </c>
      <c r="LB527" s="31" t="s">
        <v>2223</v>
      </c>
      <c r="LC527" s="31">
        <v>2</v>
      </c>
      <c r="LD527" s="31">
        <v>2</v>
      </c>
      <c r="LE527" s="31" t="s">
        <v>2161</v>
      </c>
      <c r="LF527" s="31">
        <v>2</v>
      </c>
      <c r="LG527" s="31">
        <v>2</v>
      </c>
      <c r="LH527" s="31">
        <v>1</v>
      </c>
      <c r="LI527" s="31">
        <v>2</v>
      </c>
      <c r="LK527" s="31">
        <v>2</v>
      </c>
      <c r="LM527" s="31">
        <v>2</v>
      </c>
      <c r="LO527" s="31">
        <v>2</v>
      </c>
      <c r="LQ527" s="31">
        <v>1</v>
      </c>
      <c r="LR527" s="31">
        <v>1</v>
      </c>
      <c r="LS527" s="31">
        <v>2</v>
      </c>
      <c r="LU527" s="31">
        <v>2</v>
      </c>
      <c r="LW527" s="31">
        <v>2</v>
      </c>
      <c r="LY527" s="31">
        <v>2</v>
      </c>
      <c r="MA527" s="31">
        <v>2</v>
      </c>
      <c r="MC527" s="31">
        <v>2</v>
      </c>
      <c r="ME527" s="31">
        <v>2</v>
      </c>
      <c r="MG527" s="31">
        <v>2</v>
      </c>
      <c r="MI527" s="31">
        <v>2</v>
      </c>
      <c r="MK527" s="31">
        <v>2</v>
      </c>
      <c r="MM527" s="31">
        <v>2</v>
      </c>
      <c r="MO527" s="31">
        <v>2</v>
      </c>
      <c r="MQ527" s="31">
        <v>2</v>
      </c>
      <c r="MS527" s="31">
        <v>2</v>
      </c>
      <c r="MU527" s="31">
        <v>2</v>
      </c>
      <c r="MW527" s="31">
        <v>2</v>
      </c>
      <c r="MY527" s="31" t="s">
        <v>355</v>
      </c>
      <c r="NA527" s="31">
        <v>2</v>
      </c>
      <c r="NC527" s="31">
        <v>2</v>
      </c>
      <c r="NE527" s="31">
        <v>2</v>
      </c>
      <c r="NG527" s="31">
        <v>2</v>
      </c>
      <c r="NI527" s="31">
        <v>2</v>
      </c>
      <c r="NK527" s="31">
        <v>2</v>
      </c>
      <c r="NM527" s="31">
        <v>2</v>
      </c>
      <c r="NO527" s="31">
        <v>2</v>
      </c>
      <c r="NQ527" s="31">
        <v>2</v>
      </c>
      <c r="NS527" s="31">
        <v>1</v>
      </c>
      <c r="NT527" s="31">
        <v>35</v>
      </c>
      <c r="NU527" s="31">
        <v>2</v>
      </c>
      <c r="NW527" s="31">
        <v>2</v>
      </c>
      <c r="NY527" s="31">
        <v>2</v>
      </c>
      <c r="OA527" s="31">
        <v>2</v>
      </c>
      <c r="OC527" s="31">
        <v>2</v>
      </c>
      <c r="OE527" s="31">
        <v>2</v>
      </c>
      <c r="OG527" s="31">
        <v>2</v>
      </c>
      <c r="OI527" s="31">
        <v>2</v>
      </c>
      <c r="OK527" s="31">
        <v>1</v>
      </c>
      <c r="OL527" s="31">
        <v>7</v>
      </c>
      <c r="OM527" s="31">
        <v>2</v>
      </c>
      <c r="OO527" s="31">
        <v>2</v>
      </c>
      <c r="OQ527" s="31" t="s">
        <v>355</v>
      </c>
      <c r="OS527" s="31">
        <v>2</v>
      </c>
      <c r="OU527" s="31">
        <v>2</v>
      </c>
      <c r="OW527" s="31">
        <v>2</v>
      </c>
      <c r="OY527" s="31">
        <v>2</v>
      </c>
      <c r="PA527" s="31">
        <v>2</v>
      </c>
      <c r="PC527" s="31">
        <v>2</v>
      </c>
      <c r="PE527" s="31">
        <v>2</v>
      </c>
      <c r="PG527" s="31">
        <v>2</v>
      </c>
      <c r="PI527" s="31">
        <v>1</v>
      </c>
      <c r="PJ527" s="31">
        <v>3</v>
      </c>
      <c r="PK527" s="31">
        <v>2</v>
      </c>
      <c r="PM527" s="31">
        <v>2</v>
      </c>
      <c r="PO527" s="31">
        <v>2</v>
      </c>
      <c r="PQ527" s="31">
        <v>2</v>
      </c>
      <c r="PS527" s="31">
        <v>2</v>
      </c>
      <c r="PU527" s="31">
        <v>2</v>
      </c>
      <c r="PW527" s="31">
        <v>1</v>
      </c>
      <c r="PX527" s="31">
        <v>20</v>
      </c>
      <c r="PY527" s="31">
        <v>2</v>
      </c>
      <c r="QA527" s="31">
        <v>2</v>
      </c>
      <c r="QC527" s="31">
        <v>2</v>
      </c>
      <c r="QE527" s="31">
        <v>2</v>
      </c>
      <c r="QG527" s="31">
        <v>2</v>
      </c>
      <c r="QI527" s="31" t="s">
        <v>355</v>
      </c>
      <c r="QK527" s="31">
        <v>1</v>
      </c>
      <c r="QL527" s="31">
        <v>2</v>
      </c>
      <c r="QM527" s="31">
        <v>2</v>
      </c>
      <c r="QN527" s="31">
        <v>2</v>
      </c>
      <c r="QO527" s="31">
        <v>2</v>
      </c>
      <c r="QP527" s="31">
        <v>2</v>
      </c>
      <c r="QQ527" s="31">
        <v>2</v>
      </c>
      <c r="QR527" s="31">
        <v>2</v>
      </c>
      <c r="QS527" s="31">
        <v>2</v>
      </c>
      <c r="QT527" s="31">
        <v>2</v>
      </c>
      <c r="QU527" s="31">
        <v>2</v>
      </c>
      <c r="QV527" s="31">
        <v>2</v>
      </c>
      <c r="QW527" s="31">
        <v>2</v>
      </c>
      <c r="QX527" s="31">
        <v>2</v>
      </c>
      <c r="QY527" s="31">
        <v>2</v>
      </c>
      <c r="QZ527" s="31">
        <v>2</v>
      </c>
      <c r="RA527" s="31">
        <v>2</v>
      </c>
      <c r="RB527" s="31">
        <v>2</v>
      </c>
      <c r="RC527" s="31">
        <v>2</v>
      </c>
      <c r="RD527" s="31">
        <v>2</v>
      </c>
      <c r="RE527" s="31">
        <v>2</v>
      </c>
      <c r="RF527" s="31">
        <v>2</v>
      </c>
      <c r="RG527" s="31">
        <v>2</v>
      </c>
      <c r="RH527" s="31">
        <v>2</v>
      </c>
      <c r="RI527" s="31">
        <v>2</v>
      </c>
      <c r="RJ527" s="31">
        <v>2</v>
      </c>
      <c r="RK527" s="31">
        <v>2</v>
      </c>
      <c r="RL527" s="31">
        <v>2</v>
      </c>
      <c r="RM527" s="31">
        <v>2</v>
      </c>
      <c r="RN527" s="31">
        <v>2</v>
      </c>
      <c r="RO527" s="31">
        <v>2</v>
      </c>
      <c r="RP527" s="31">
        <v>2</v>
      </c>
      <c r="RQ527" s="31">
        <v>2</v>
      </c>
      <c r="RR527" s="31">
        <v>1</v>
      </c>
      <c r="RS527" s="31">
        <v>1</v>
      </c>
      <c r="RT527" s="31" t="s">
        <v>3528</v>
      </c>
      <c r="RU527" s="31" t="s">
        <v>3528</v>
      </c>
      <c r="RV527" s="31" t="s">
        <v>355</v>
      </c>
      <c r="RW527" s="31" t="s">
        <v>355</v>
      </c>
      <c r="RX527" s="31">
        <v>3</v>
      </c>
      <c r="RY527" s="31">
        <v>1</v>
      </c>
      <c r="RZ527" s="31">
        <v>2</v>
      </c>
      <c r="SA527" s="31">
        <v>2</v>
      </c>
      <c r="SB527" s="31">
        <v>2</v>
      </c>
      <c r="SC527" s="31">
        <v>2</v>
      </c>
      <c r="SD527" s="31">
        <v>3</v>
      </c>
      <c r="SE527" s="31">
        <v>1</v>
      </c>
      <c r="SF527" s="31">
        <v>2</v>
      </c>
      <c r="SG527" s="31">
        <v>2</v>
      </c>
      <c r="SH527" s="31">
        <v>2</v>
      </c>
      <c r="SI527" s="31">
        <v>2</v>
      </c>
      <c r="SJ527" s="31">
        <v>2</v>
      </c>
      <c r="SK527" s="31">
        <v>1</v>
      </c>
      <c r="SL527" s="31">
        <v>2</v>
      </c>
      <c r="UA527" s="31">
        <v>2</v>
      </c>
    </row>
    <row r="528" spans="1:547" s="31" customFormat="1" ht="13.5" customHeight="1">
      <c r="A528" s="31">
        <f t="shared" si="8"/>
        <v>526</v>
      </c>
      <c r="C528" s="31">
        <v>35</v>
      </c>
      <c r="D528" s="31" t="s">
        <v>3382</v>
      </c>
      <c r="E528" s="31" t="s">
        <v>3529</v>
      </c>
      <c r="F528" s="31">
        <v>3</v>
      </c>
      <c r="H528" s="31">
        <v>42674</v>
      </c>
      <c r="I528" s="31">
        <v>25673</v>
      </c>
      <c r="J528" s="31">
        <v>2</v>
      </c>
      <c r="K528" s="31">
        <v>1</v>
      </c>
      <c r="L528" s="31">
        <v>4</v>
      </c>
      <c r="M528" s="31">
        <v>1</v>
      </c>
      <c r="N528" s="31">
        <v>1</v>
      </c>
      <c r="O528" s="31">
        <v>1</v>
      </c>
      <c r="P528" s="31">
        <v>5</v>
      </c>
      <c r="Q528" s="31">
        <v>2</v>
      </c>
      <c r="FK528" s="31">
        <v>1</v>
      </c>
      <c r="FL528" s="31">
        <v>2</v>
      </c>
      <c r="FM528" s="31">
        <v>2</v>
      </c>
      <c r="FN528" s="31">
        <v>2</v>
      </c>
      <c r="FO528" s="31">
        <v>2</v>
      </c>
      <c r="FP528" s="31">
        <v>2</v>
      </c>
      <c r="FQ528" s="31">
        <v>2</v>
      </c>
      <c r="FR528" s="31">
        <v>2</v>
      </c>
      <c r="FS528" s="31">
        <v>4</v>
      </c>
      <c r="FT528" s="31">
        <v>2</v>
      </c>
      <c r="FU528" s="31">
        <v>2</v>
      </c>
      <c r="FV528" s="31">
        <v>2</v>
      </c>
      <c r="FW528" s="31">
        <v>1</v>
      </c>
      <c r="FX528" s="31">
        <v>1</v>
      </c>
      <c r="FY528" s="31">
        <v>2</v>
      </c>
      <c r="GA528" s="31">
        <v>2</v>
      </c>
      <c r="GB528" s="31">
        <v>2</v>
      </c>
      <c r="GC528" s="31">
        <v>1</v>
      </c>
      <c r="GD528" s="31">
        <v>1984</v>
      </c>
      <c r="GE528" s="31">
        <v>1</v>
      </c>
      <c r="GF528" s="31">
        <v>1992</v>
      </c>
      <c r="GG528" s="31">
        <v>1</v>
      </c>
      <c r="GH528" s="31">
        <v>2</v>
      </c>
      <c r="GJ528" s="31">
        <v>2</v>
      </c>
      <c r="GL528" s="31">
        <v>2</v>
      </c>
      <c r="GO528" s="31">
        <v>2</v>
      </c>
      <c r="GQ528" s="31">
        <v>2</v>
      </c>
      <c r="GS528" s="31">
        <v>2</v>
      </c>
      <c r="GU528" s="31">
        <v>2</v>
      </c>
      <c r="GW528" s="31">
        <v>2</v>
      </c>
      <c r="HM528" s="31">
        <v>2</v>
      </c>
      <c r="HP528" s="31">
        <v>2</v>
      </c>
      <c r="HQ528" s="31">
        <v>2</v>
      </c>
      <c r="HR528" s="31">
        <v>2</v>
      </c>
      <c r="HS528" s="31">
        <v>2</v>
      </c>
      <c r="HT528" s="31">
        <v>2</v>
      </c>
      <c r="HU528" s="31">
        <v>2</v>
      </c>
      <c r="HV528" s="31">
        <v>2</v>
      </c>
      <c r="HZ528" s="31">
        <v>2</v>
      </c>
      <c r="IA528" s="31">
        <v>2</v>
      </c>
      <c r="IB528" s="31">
        <v>2</v>
      </c>
      <c r="IC528" s="31">
        <v>2</v>
      </c>
      <c r="ID528" s="31">
        <v>2</v>
      </c>
      <c r="IE528" s="31">
        <v>2</v>
      </c>
      <c r="IF528" s="31">
        <v>2</v>
      </c>
      <c r="IJ528" s="31">
        <v>1</v>
      </c>
      <c r="IK528" s="31">
        <v>2</v>
      </c>
      <c r="IL528" s="31">
        <v>2</v>
      </c>
      <c r="IM528" s="31">
        <v>2</v>
      </c>
      <c r="IN528" s="31">
        <v>2</v>
      </c>
      <c r="IO528" s="31">
        <v>2</v>
      </c>
      <c r="IP528" s="31">
        <v>2</v>
      </c>
      <c r="IQ528" s="31" t="s">
        <v>3530</v>
      </c>
      <c r="IR528" s="31" t="s">
        <v>3531</v>
      </c>
      <c r="IT528" s="31">
        <v>2</v>
      </c>
      <c r="IU528" s="31">
        <v>2</v>
      </c>
      <c r="IV528" s="31">
        <v>2</v>
      </c>
      <c r="IW528" s="31">
        <v>2</v>
      </c>
      <c r="IX528" s="31">
        <v>2</v>
      </c>
      <c r="IY528" s="31">
        <v>2</v>
      </c>
      <c r="IZ528" s="31">
        <v>2</v>
      </c>
      <c r="JD528" s="31">
        <v>2</v>
      </c>
      <c r="JE528" s="31">
        <v>2</v>
      </c>
      <c r="JF528" s="31">
        <v>2</v>
      </c>
      <c r="JG528" s="31">
        <v>2</v>
      </c>
      <c r="JH528" s="31">
        <v>2</v>
      </c>
      <c r="JI528" s="31">
        <v>2</v>
      </c>
      <c r="JJ528" s="31">
        <v>2</v>
      </c>
      <c r="JN528" s="31" t="s">
        <v>1436</v>
      </c>
      <c r="JQ528" s="31" t="s">
        <v>2144</v>
      </c>
      <c r="JR528" s="31" t="s">
        <v>2413</v>
      </c>
      <c r="JS528" s="31" t="s">
        <v>3532</v>
      </c>
      <c r="JT528" s="31" t="s">
        <v>2758</v>
      </c>
      <c r="JU528" s="31" t="s">
        <v>2758</v>
      </c>
      <c r="JV528" s="31" t="s">
        <v>2668</v>
      </c>
      <c r="JW528" s="31" t="s">
        <v>3533</v>
      </c>
      <c r="JX528" s="31" t="s">
        <v>3533</v>
      </c>
      <c r="JZ528" s="31">
        <v>2</v>
      </c>
      <c r="KA528" s="31" t="s">
        <v>1436</v>
      </c>
      <c r="KB528" s="31">
        <v>63</v>
      </c>
      <c r="KC528" s="31">
        <v>2</v>
      </c>
      <c r="KD528" s="31" t="s">
        <v>2413</v>
      </c>
      <c r="KE528" s="31">
        <v>73</v>
      </c>
      <c r="LA528" s="31" t="s">
        <v>2161</v>
      </c>
      <c r="LB528" s="31" t="s">
        <v>2334</v>
      </c>
      <c r="LC528" s="31">
        <v>2</v>
      </c>
      <c r="LD528" s="31">
        <v>2</v>
      </c>
      <c r="LE528" s="31" t="s">
        <v>2162</v>
      </c>
      <c r="LF528" s="31">
        <v>2</v>
      </c>
      <c r="LG528" s="31">
        <v>2</v>
      </c>
      <c r="LH528" s="31">
        <v>1</v>
      </c>
      <c r="LI528" s="31">
        <v>2</v>
      </c>
      <c r="LK528" s="31">
        <v>2</v>
      </c>
      <c r="LM528" s="31">
        <v>2</v>
      </c>
      <c r="LO528" s="31">
        <v>1</v>
      </c>
      <c r="LP528" s="31">
        <v>40</v>
      </c>
      <c r="LQ528" s="31">
        <v>2</v>
      </c>
      <c r="LS528" s="31">
        <v>2</v>
      </c>
      <c r="LU528" s="31">
        <v>2</v>
      </c>
      <c r="LW528" s="31">
        <v>2</v>
      </c>
      <c r="LY528" s="31">
        <v>2</v>
      </c>
      <c r="MA528" s="31">
        <v>2</v>
      </c>
      <c r="MC528" s="31">
        <v>2</v>
      </c>
      <c r="ME528" s="31">
        <v>1</v>
      </c>
      <c r="MF528" s="31">
        <v>1</v>
      </c>
      <c r="MG528" s="31">
        <v>2</v>
      </c>
      <c r="MI528" s="31">
        <v>2</v>
      </c>
      <c r="MK528" s="31">
        <v>2</v>
      </c>
      <c r="MM528" s="31">
        <v>2</v>
      </c>
      <c r="MO528" s="31">
        <v>2</v>
      </c>
      <c r="MQ528" s="31">
        <v>2</v>
      </c>
      <c r="MS528" s="31">
        <v>2</v>
      </c>
      <c r="MU528" s="31">
        <v>2</v>
      </c>
      <c r="MW528" s="31">
        <v>2</v>
      </c>
      <c r="MY528" s="31" t="s">
        <v>355</v>
      </c>
      <c r="NA528" s="31">
        <v>2</v>
      </c>
      <c r="NC528" s="31">
        <v>2</v>
      </c>
      <c r="NE528" s="31">
        <v>2</v>
      </c>
      <c r="NG528" s="31">
        <v>2</v>
      </c>
      <c r="NI528" s="31">
        <v>2</v>
      </c>
      <c r="NK528" s="31">
        <v>2</v>
      </c>
      <c r="NM528" s="31">
        <v>2</v>
      </c>
      <c r="NO528" s="31">
        <v>2</v>
      </c>
      <c r="NQ528" s="31">
        <v>2</v>
      </c>
      <c r="NS528" s="31">
        <v>1</v>
      </c>
      <c r="NT528" s="31">
        <v>37</v>
      </c>
      <c r="NU528" s="31">
        <v>2</v>
      </c>
      <c r="NW528" s="31">
        <v>2</v>
      </c>
      <c r="NY528" s="31">
        <v>2</v>
      </c>
      <c r="OA528" s="31">
        <v>2</v>
      </c>
      <c r="OC528" s="31">
        <v>2</v>
      </c>
      <c r="OE528" s="31">
        <v>1</v>
      </c>
      <c r="OF528" s="31">
        <v>6</v>
      </c>
      <c r="OG528" s="31">
        <v>2</v>
      </c>
      <c r="OI528" s="31">
        <v>2</v>
      </c>
      <c r="OK528" s="31">
        <v>2</v>
      </c>
      <c r="OM528" s="31">
        <v>2</v>
      </c>
      <c r="OO528" s="31">
        <v>2</v>
      </c>
      <c r="OQ528" s="31" t="s">
        <v>355</v>
      </c>
      <c r="OS528" s="31">
        <v>2</v>
      </c>
      <c r="OU528" s="31">
        <v>2</v>
      </c>
      <c r="OW528" s="31">
        <v>2</v>
      </c>
      <c r="OY528" s="31">
        <v>2</v>
      </c>
      <c r="PA528" s="31">
        <v>1</v>
      </c>
      <c r="PB528" s="31">
        <v>1</v>
      </c>
      <c r="PC528" s="31">
        <v>2</v>
      </c>
      <c r="PE528" s="31">
        <v>2</v>
      </c>
      <c r="PG528" s="31">
        <v>2</v>
      </c>
      <c r="PI528" s="31">
        <v>2</v>
      </c>
      <c r="PK528" s="31">
        <v>2</v>
      </c>
      <c r="PM528" s="31">
        <v>2</v>
      </c>
      <c r="PO528" s="31">
        <v>2</v>
      </c>
      <c r="PQ528" s="31">
        <v>2</v>
      </c>
      <c r="PS528" s="31">
        <v>2</v>
      </c>
      <c r="PU528" s="31">
        <v>2</v>
      </c>
      <c r="PW528" s="31">
        <v>2</v>
      </c>
      <c r="PY528" s="31">
        <v>2</v>
      </c>
      <c r="QA528" s="31">
        <v>2</v>
      </c>
      <c r="QC528" s="31">
        <v>2</v>
      </c>
      <c r="QE528" s="31">
        <v>2</v>
      </c>
      <c r="QG528" s="31">
        <v>2</v>
      </c>
      <c r="QI528" s="31" t="s">
        <v>355</v>
      </c>
      <c r="QK528" s="31">
        <v>1</v>
      </c>
      <c r="QL528" s="31">
        <v>2</v>
      </c>
      <c r="QM528" s="31">
        <v>2</v>
      </c>
      <c r="QN528" s="31">
        <v>2</v>
      </c>
      <c r="QO528" s="31">
        <v>2</v>
      </c>
      <c r="QP528" s="31">
        <v>2</v>
      </c>
      <c r="QQ528" s="31">
        <v>2</v>
      </c>
      <c r="QR528" s="31">
        <v>2</v>
      </c>
      <c r="QS528" s="31">
        <v>2</v>
      </c>
      <c r="QT528" s="31">
        <v>2</v>
      </c>
      <c r="QU528" s="31">
        <v>2</v>
      </c>
      <c r="QV528" s="31">
        <v>2</v>
      </c>
      <c r="QW528" s="31">
        <v>2</v>
      </c>
      <c r="QX528" s="31">
        <v>2</v>
      </c>
      <c r="QY528" s="31">
        <v>2</v>
      </c>
      <c r="QZ528" s="31">
        <v>2</v>
      </c>
      <c r="RA528" s="31">
        <v>2</v>
      </c>
      <c r="RB528" s="31">
        <v>2</v>
      </c>
      <c r="RC528" s="31">
        <v>1</v>
      </c>
      <c r="RD528" s="31">
        <v>2</v>
      </c>
      <c r="RE528" s="31">
        <v>1</v>
      </c>
      <c r="RF528" s="31">
        <v>2</v>
      </c>
      <c r="RG528" s="31">
        <v>2</v>
      </c>
      <c r="RH528" s="31">
        <v>2</v>
      </c>
      <c r="RI528" s="31">
        <v>2</v>
      </c>
      <c r="RJ528" s="31">
        <v>2</v>
      </c>
      <c r="RK528" s="31">
        <v>2</v>
      </c>
      <c r="RL528" s="31">
        <v>2</v>
      </c>
      <c r="RM528" s="31">
        <v>2</v>
      </c>
      <c r="RN528" s="31">
        <v>1</v>
      </c>
      <c r="RO528" s="31">
        <v>1</v>
      </c>
      <c r="RP528" s="31">
        <v>2</v>
      </c>
      <c r="RQ528" s="31">
        <v>2</v>
      </c>
      <c r="RR528" s="31">
        <v>1</v>
      </c>
      <c r="RS528" s="31">
        <v>1</v>
      </c>
      <c r="RT528" s="31" t="s">
        <v>3528</v>
      </c>
      <c r="RU528" s="31" t="s">
        <v>3528</v>
      </c>
      <c r="RV528" s="31" t="s">
        <v>355</v>
      </c>
      <c r="RW528" s="31" t="s">
        <v>355</v>
      </c>
      <c r="RX528" s="31">
        <v>4</v>
      </c>
      <c r="RY528" s="31">
        <v>2</v>
      </c>
      <c r="RZ528" s="31">
        <v>1</v>
      </c>
      <c r="SA528" s="31">
        <v>2</v>
      </c>
      <c r="SB528" s="31">
        <v>2</v>
      </c>
      <c r="SC528" s="31">
        <v>1</v>
      </c>
      <c r="SD528" s="31">
        <v>4</v>
      </c>
      <c r="SE528" s="31">
        <v>2</v>
      </c>
      <c r="SF528" s="31">
        <v>1</v>
      </c>
      <c r="SG528" s="31">
        <v>2</v>
      </c>
      <c r="SH528" s="31">
        <v>2</v>
      </c>
      <c r="SI528" s="31">
        <v>1</v>
      </c>
      <c r="SJ528" s="31">
        <v>2</v>
      </c>
      <c r="SK528" s="31">
        <v>1</v>
      </c>
      <c r="SL528" s="31">
        <v>2</v>
      </c>
      <c r="UA528" s="31">
        <v>2</v>
      </c>
    </row>
    <row r="529" spans="1:547" s="31" customFormat="1" ht="13.5" customHeight="1">
      <c r="A529" s="31">
        <f t="shared" si="8"/>
        <v>527</v>
      </c>
      <c r="C529" s="31">
        <v>36</v>
      </c>
      <c r="D529" s="31" t="s">
        <v>3382</v>
      </c>
      <c r="E529" s="31" t="s">
        <v>3534</v>
      </c>
      <c r="F529" s="31">
        <v>3</v>
      </c>
      <c r="H529" s="31">
        <v>42675</v>
      </c>
      <c r="I529" s="31">
        <v>17938</v>
      </c>
      <c r="J529" s="31">
        <v>2</v>
      </c>
      <c r="K529" s="31">
        <v>1</v>
      </c>
      <c r="L529" s="31">
        <v>4</v>
      </c>
      <c r="M529" s="31">
        <v>2</v>
      </c>
      <c r="N529" s="31">
        <v>4</v>
      </c>
      <c r="O529" s="31">
        <v>2</v>
      </c>
      <c r="P529" s="31">
        <v>1</v>
      </c>
      <c r="Q529" s="31">
        <v>1</v>
      </c>
      <c r="FK529" s="31">
        <v>2</v>
      </c>
      <c r="FL529" s="31">
        <v>2</v>
      </c>
      <c r="FM529" s="31">
        <v>2</v>
      </c>
      <c r="FN529" s="31">
        <v>2</v>
      </c>
      <c r="FO529" s="31">
        <v>2</v>
      </c>
      <c r="FP529" s="31">
        <v>2</v>
      </c>
      <c r="FQ529" s="31">
        <v>2</v>
      </c>
      <c r="FR529" s="31">
        <v>2</v>
      </c>
      <c r="FS529" s="31">
        <v>4</v>
      </c>
      <c r="FT529" s="31">
        <v>2</v>
      </c>
      <c r="FU529" s="31">
        <v>2</v>
      </c>
      <c r="FV529" s="31">
        <v>2</v>
      </c>
      <c r="FW529" s="31">
        <v>1</v>
      </c>
      <c r="FX529" s="31">
        <v>1</v>
      </c>
      <c r="FY529" s="31">
        <v>2</v>
      </c>
      <c r="GA529" s="31">
        <v>2</v>
      </c>
      <c r="GB529" s="31">
        <v>2</v>
      </c>
      <c r="GC529" s="31">
        <v>2</v>
      </c>
      <c r="GE529" s="31">
        <v>2</v>
      </c>
      <c r="GH529" s="31">
        <v>2</v>
      </c>
      <c r="GJ529" s="31">
        <v>2</v>
      </c>
      <c r="GL529" s="31">
        <v>2</v>
      </c>
      <c r="GO529" s="31">
        <v>2</v>
      </c>
      <c r="GQ529" s="31">
        <v>2</v>
      </c>
      <c r="GS529" s="31">
        <v>2</v>
      </c>
      <c r="GU529" s="31">
        <v>2</v>
      </c>
      <c r="GW529" s="31">
        <v>2</v>
      </c>
      <c r="HM529" s="31">
        <v>2</v>
      </c>
      <c r="HP529" s="31">
        <v>2</v>
      </c>
      <c r="HQ529" s="31">
        <v>2</v>
      </c>
      <c r="HR529" s="31">
        <v>2</v>
      </c>
      <c r="HS529" s="31">
        <v>2</v>
      </c>
      <c r="HT529" s="31">
        <v>2</v>
      </c>
      <c r="HU529" s="31">
        <v>2</v>
      </c>
      <c r="HV529" s="31">
        <v>2</v>
      </c>
      <c r="HZ529" s="31">
        <v>2</v>
      </c>
      <c r="IA529" s="31">
        <v>2</v>
      </c>
      <c r="IB529" s="31">
        <v>2</v>
      </c>
      <c r="IC529" s="31">
        <v>2</v>
      </c>
      <c r="ID529" s="31">
        <v>2</v>
      </c>
      <c r="IE529" s="31">
        <v>2</v>
      </c>
      <c r="IF529" s="31">
        <v>2</v>
      </c>
      <c r="IJ529" s="31">
        <v>1</v>
      </c>
      <c r="IK529" s="31">
        <v>1</v>
      </c>
      <c r="IL529" s="31">
        <v>2</v>
      </c>
      <c r="IM529" s="31">
        <v>2</v>
      </c>
      <c r="IN529" s="31">
        <v>2</v>
      </c>
      <c r="IO529" s="31">
        <v>2</v>
      </c>
      <c r="IP529" s="31">
        <v>2</v>
      </c>
      <c r="IT529" s="31">
        <v>2</v>
      </c>
      <c r="IU529" s="31">
        <v>2</v>
      </c>
      <c r="IV529" s="31">
        <v>2</v>
      </c>
      <c r="IW529" s="31">
        <v>2</v>
      </c>
      <c r="IX529" s="31">
        <v>2</v>
      </c>
      <c r="IY529" s="31">
        <v>2</v>
      </c>
      <c r="IZ529" s="31">
        <v>2</v>
      </c>
      <c r="JD529" s="31">
        <v>2</v>
      </c>
      <c r="JE529" s="31">
        <v>2</v>
      </c>
      <c r="JF529" s="31">
        <v>2</v>
      </c>
      <c r="JG529" s="31">
        <v>2</v>
      </c>
      <c r="JH529" s="31">
        <v>2</v>
      </c>
      <c r="JI529" s="31">
        <v>2</v>
      </c>
      <c r="JJ529" s="31">
        <v>2</v>
      </c>
      <c r="JN529" s="31" t="s">
        <v>2132</v>
      </c>
      <c r="JQ529" s="31" t="s">
        <v>2144</v>
      </c>
      <c r="JR529" s="31" t="s">
        <v>3535</v>
      </c>
      <c r="JZ529" s="31">
        <v>1</v>
      </c>
      <c r="KC529" s="31">
        <v>1</v>
      </c>
      <c r="KF529" s="31" t="s">
        <v>3536</v>
      </c>
      <c r="KG529" s="31" t="s">
        <v>1447</v>
      </c>
      <c r="KH529" s="31">
        <v>65</v>
      </c>
      <c r="LA529" s="31" t="s">
        <v>2260</v>
      </c>
      <c r="LB529" s="31" t="s">
        <v>2725</v>
      </c>
      <c r="LC529" s="31">
        <v>2</v>
      </c>
      <c r="LD529" s="31">
        <v>5</v>
      </c>
      <c r="LE529" s="31" t="s">
        <v>2181</v>
      </c>
      <c r="LF529" s="31">
        <v>2</v>
      </c>
      <c r="LG529" s="31">
        <v>2</v>
      </c>
      <c r="LH529" s="31">
        <v>1</v>
      </c>
      <c r="LI529" s="31">
        <v>2</v>
      </c>
      <c r="LK529" s="31">
        <v>2</v>
      </c>
      <c r="LM529" s="31">
        <v>2</v>
      </c>
      <c r="LO529" s="31">
        <v>2</v>
      </c>
      <c r="LQ529" s="31">
        <v>2</v>
      </c>
      <c r="LS529" s="31">
        <v>2</v>
      </c>
      <c r="LU529" s="31">
        <v>2</v>
      </c>
      <c r="LW529" s="31">
        <v>2</v>
      </c>
      <c r="LY529" s="31">
        <v>2</v>
      </c>
      <c r="MA529" s="31">
        <v>2</v>
      </c>
      <c r="MC529" s="31">
        <v>2</v>
      </c>
      <c r="ME529" s="31">
        <v>2</v>
      </c>
      <c r="MG529" s="31">
        <v>2</v>
      </c>
      <c r="MI529" s="31">
        <v>2</v>
      </c>
      <c r="MK529" s="31">
        <v>2</v>
      </c>
      <c r="MM529" s="31">
        <v>1</v>
      </c>
      <c r="MN529" s="31">
        <v>40</v>
      </c>
      <c r="MO529" s="31">
        <v>2</v>
      </c>
      <c r="MQ529" s="31">
        <v>1</v>
      </c>
      <c r="MR529" s="31">
        <v>13</v>
      </c>
      <c r="MS529" s="31">
        <v>2</v>
      </c>
      <c r="MU529" s="31">
        <v>2</v>
      </c>
      <c r="MW529" s="31">
        <v>2</v>
      </c>
      <c r="MY529" s="31" t="s">
        <v>355</v>
      </c>
      <c r="NA529" s="31">
        <v>2</v>
      </c>
      <c r="NC529" s="31">
        <v>2</v>
      </c>
      <c r="NE529" s="31">
        <v>2</v>
      </c>
      <c r="NG529" s="31">
        <v>2</v>
      </c>
      <c r="NI529" s="31">
        <v>2</v>
      </c>
      <c r="NK529" s="31">
        <v>2</v>
      </c>
      <c r="NM529" s="31">
        <v>2</v>
      </c>
      <c r="NO529" s="31">
        <v>2</v>
      </c>
      <c r="NQ529" s="31">
        <v>2</v>
      </c>
      <c r="NS529" s="31">
        <v>2</v>
      </c>
      <c r="NU529" s="31">
        <v>2</v>
      </c>
      <c r="NW529" s="31">
        <v>2</v>
      </c>
      <c r="NY529" s="31">
        <v>2</v>
      </c>
      <c r="OA529" s="31">
        <v>2</v>
      </c>
      <c r="OC529" s="31">
        <v>2</v>
      </c>
      <c r="OE529" s="31">
        <v>1</v>
      </c>
      <c r="OF529" s="31">
        <v>3</v>
      </c>
      <c r="OG529" s="31">
        <v>2</v>
      </c>
      <c r="OI529" s="31">
        <v>2</v>
      </c>
      <c r="OK529" s="31">
        <v>2</v>
      </c>
      <c r="OM529" s="31">
        <v>2</v>
      </c>
      <c r="OO529" s="31">
        <v>2</v>
      </c>
      <c r="OQ529" s="31" t="s">
        <v>356</v>
      </c>
      <c r="OR529" s="31">
        <v>4.5</v>
      </c>
      <c r="OS529" s="31">
        <v>2</v>
      </c>
      <c r="OU529" s="31">
        <v>2</v>
      </c>
      <c r="OW529" s="31">
        <v>2</v>
      </c>
      <c r="OY529" s="31">
        <v>2</v>
      </c>
      <c r="PA529" s="31">
        <v>2</v>
      </c>
      <c r="PC529" s="31">
        <v>2</v>
      </c>
      <c r="PE529" s="31">
        <v>2</v>
      </c>
      <c r="PG529" s="31">
        <v>2</v>
      </c>
      <c r="PI529" s="31">
        <v>2</v>
      </c>
      <c r="PK529" s="31">
        <v>2</v>
      </c>
      <c r="PM529" s="31">
        <v>2</v>
      </c>
      <c r="PO529" s="31">
        <v>2</v>
      </c>
      <c r="PQ529" s="31">
        <v>2</v>
      </c>
      <c r="PS529" s="31">
        <v>2</v>
      </c>
      <c r="PU529" s="31">
        <v>2</v>
      </c>
      <c r="PW529" s="31">
        <v>2</v>
      </c>
      <c r="PY529" s="31">
        <v>2</v>
      </c>
      <c r="QA529" s="31">
        <v>2</v>
      </c>
      <c r="QC529" s="31">
        <v>2</v>
      </c>
      <c r="QE529" s="31">
        <v>2</v>
      </c>
      <c r="QG529" s="31">
        <v>2</v>
      </c>
      <c r="QI529" s="31" t="s">
        <v>355</v>
      </c>
      <c r="QK529" s="31">
        <v>1</v>
      </c>
      <c r="QL529" s="31">
        <v>2</v>
      </c>
      <c r="QM529" s="31">
        <v>2</v>
      </c>
      <c r="QN529" s="31">
        <v>2</v>
      </c>
      <c r="QO529" s="31">
        <v>2</v>
      </c>
      <c r="QP529" s="31">
        <v>2</v>
      </c>
      <c r="QQ529" s="31">
        <v>2</v>
      </c>
      <c r="QR529" s="31">
        <v>2</v>
      </c>
      <c r="QS529" s="31">
        <v>2</v>
      </c>
      <c r="QT529" s="31">
        <v>2</v>
      </c>
      <c r="QU529" s="31">
        <v>2</v>
      </c>
      <c r="QV529" s="31">
        <v>2</v>
      </c>
      <c r="QW529" s="31">
        <v>2</v>
      </c>
      <c r="QX529" s="31">
        <v>2</v>
      </c>
      <c r="QY529" s="31">
        <v>2</v>
      </c>
      <c r="QZ529" s="31">
        <v>2</v>
      </c>
      <c r="RA529" s="31">
        <v>2</v>
      </c>
      <c r="RB529" s="31">
        <v>1</v>
      </c>
      <c r="RC529" s="31">
        <v>2</v>
      </c>
      <c r="RD529" s="31">
        <v>2</v>
      </c>
      <c r="RE529" s="31">
        <v>2</v>
      </c>
      <c r="RF529" s="31">
        <v>2</v>
      </c>
      <c r="RG529" s="31">
        <v>2</v>
      </c>
      <c r="RH529" s="31">
        <v>2</v>
      </c>
      <c r="RI529" s="31">
        <v>2</v>
      </c>
      <c r="RJ529" s="31">
        <v>2</v>
      </c>
      <c r="RK529" s="31">
        <v>2</v>
      </c>
      <c r="RL529" s="31">
        <v>2</v>
      </c>
      <c r="RM529" s="31">
        <v>2</v>
      </c>
      <c r="RN529" s="31">
        <v>2</v>
      </c>
      <c r="RO529" s="31">
        <v>1</v>
      </c>
      <c r="RP529" s="31">
        <v>2</v>
      </c>
      <c r="RQ529" s="31">
        <v>2</v>
      </c>
      <c r="RR529" s="31">
        <v>2</v>
      </c>
      <c r="RS529" s="31">
        <v>1</v>
      </c>
      <c r="RT529" s="31" t="s">
        <v>2231</v>
      </c>
      <c r="RU529" s="31" t="s">
        <v>1863</v>
      </c>
      <c r="RV529" s="31" t="s">
        <v>355</v>
      </c>
      <c r="RW529" s="31" t="s">
        <v>3537</v>
      </c>
      <c r="RX529" s="31">
        <v>5</v>
      </c>
      <c r="RY529" s="31">
        <v>2</v>
      </c>
      <c r="RZ529" s="31">
        <v>2</v>
      </c>
      <c r="SA529" s="31">
        <v>2</v>
      </c>
      <c r="SB529" s="31">
        <v>2</v>
      </c>
      <c r="SC529" s="31">
        <v>2</v>
      </c>
      <c r="SD529" s="31">
        <v>3</v>
      </c>
      <c r="SE529" s="31">
        <v>1</v>
      </c>
      <c r="SF529" s="31">
        <v>2</v>
      </c>
      <c r="SG529" s="31">
        <v>2</v>
      </c>
      <c r="SH529" s="31">
        <v>2</v>
      </c>
      <c r="SI529" s="31">
        <v>2</v>
      </c>
      <c r="SJ529" s="31">
        <v>2</v>
      </c>
      <c r="SK529" s="31">
        <v>2</v>
      </c>
      <c r="SL529" s="31">
        <v>2</v>
      </c>
      <c r="UA529" s="31">
        <v>2</v>
      </c>
    </row>
    <row r="530" spans="1:547" s="31" customFormat="1" ht="13.5" customHeight="1">
      <c r="A530" s="31">
        <f t="shared" si="8"/>
        <v>528</v>
      </c>
      <c r="C530" s="31">
        <v>37</v>
      </c>
      <c r="D530" s="31" t="s">
        <v>3382</v>
      </c>
      <c r="E530" s="31" t="s">
        <v>3538</v>
      </c>
      <c r="F530" s="31">
        <v>3</v>
      </c>
      <c r="H530" s="31">
        <v>42676</v>
      </c>
      <c r="I530" s="31">
        <v>19755</v>
      </c>
      <c r="J530" s="31">
        <v>2</v>
      </c>
      <c r="K530" s="31">
        <v>1</v>
      </c>
      <c r="L530" s="31">
        <v>2</v>
      </c>
      <c r="M530" s="31">
        <v>1</v>
      </c>
      <c r="N530" s="31">
        <v>1</v>
      </c>
      <c r="O530" s="31">
        <v>1</v>
      </c>
      <c r="P530" s="31">
        <v>1</v>
      </c>
      <c r="Q530" s="31">
        <v>1</v>
      </c>
      <c r="FK530" s="31">
        <v>2</v>
      </c>
      <c r="FL530" s="31">
        <v>2</v>
      </c>
      <c r="FM530" s="31">
        <v>2</v>
      </c>
      <c r="FN530" s="31">
        <v>2</v>
      </c>
      <c r="FO530" s="31">
        <v>2</v>
      </c>
      <c r="FP530" s="31">
        <v>2</v>
      </c>
      <c r="FQ530" s="31">
        <v>2</v>
      </c>
      <c r="FR530" s="31">
        <v>2</v>
      </c>
      <c r="FS530" s="31">
        <v>4</v>
      </c>
      <c r="FT530" s="31">
        <v>2</v>
      </c>
      <c r="FU530" s="31">
        <v>2</v>
      </c>
      <c r="FV530" s="31">
        <v>2</v>
      </c>
      <c r="FW530" s="31">
        <v>1</v>
      </c>
      <c r="FX530" s="31">
        <v>1</v>
      </c>
      <c r="FY530" s="31">
        <v>2</v>
      </c>
      <c r="GA530" s="31">
        <v>2</v>
      </c>
      <c r="GB530" s="31">
        <v>2</v>
      </c>
      <c r="GC530" s="31">
        <v>2</v>
      </c>
      <c r="GE530" s="31">
        <v>2</v>
      </c>
      <c r="GH530" s="31">
        <v>2</v>
      </c>
      <c r="GJ530" s="31">
        <v>2</v>
      </c>
      <c r="GL530" s="31">
        <v>2</v>
      </c>
      <c r="GO530" s="31">
        <v>2</v>
      </c>
      <c r="GQ530" s="31">
        <v>2</v>
      </c>
      <c r="GS530" s="31">
        <v>2</v>
      </c>
      <c r="GU530" s="31">
        <v>2</v>
      </c>
      <c r="GW530" s="31">
        <v>2</v>
      </c>
      <c r="HM530" s="31">
        <v>2</v>
      </c>
      <c r="HP530" s="31">
        <v>2</v>
      </c>
      <c r="HQ530" s="31">
        <v>2</v>
      </c>
      <c r="HR530" s="31">
        <v>2</v>
      </c>
      <c r="HS530" s="31">
        <v>2</v>
      </c>
      <c r="HT530" s="31">
        <v>2</v>
      </c>
      <c r="HU530" s="31">
        <v>2</v>
      </c>
      <c r="HV530" s="31">
        <v>2</v>
      </c>
      <c r="HZ530" s="31">
        <v>2</v>
      </c>
      <c r="IA530" s="31">
        <v>2</v>
      </c>
      <c r="IB530" s="31">
        <v>2</v>
      </c>
      <c r="IC530" s="31">
        <v>2</v>
      </c>
      <c r="ID530" s="31">
        <v>2</v>
      </c>
      <c r="IE530" s="31">
        <v>2</v>
      </c>
      <c r="IF530" s="31">
        <v>2</v>
      </c>
      <c r="IJ530" s="31">
        <v>1</v>
      </c>
      <c r="IK530" s="31">
        <v>1</v>
      </c>
      <c r="IL530" s="31">
        <v>1</v>
      </c>
      <c r="IM530" s="31">
        <v>2</v>
      </c>
      <c r="IN530" s="31">
        <v>2</v>
      </c>
      <c r="IO530" s="31">
        <v>2</v>
      </c>
      <c r="IP530" s="31">
        <v>2</v>
      </c>
      <c r="IT530" s="31">
        <v>2</v>
      </c>
      <c r="IU530" s="31">
        <v>2</v>
      </c>
      <c r="IV530" s="31">
        <v>2</v>
      </c>
      <c r="IW530" s="31">
        <v>2</v>
      </c>
      <c r="IX530" s="31">
        <v>2</v>
      </c>
      <c r="IY530" s="31">
        <v>2</v>
      </c>
      <c r="IZ530" s="31">
        <v>2</v>
      </c>
      <c r="JD530" s="31">
        <v>2</v>
      </c>
      <c r="JE530" s="31">
        <v>2</v>
      </c>
      <c r="JF530" s="31">
        <v>2</v>
      </c>
      <c r="JG530" s="31">
        <v>2</v>
      </c>
      <c r="JH530" s="31">
        <v>2</v>
      </c>
      <c r="JI530" s="31">
        <v>2</v>
      </c>
      <c r="JJ530" s="31">
        <v>2</v>
      </c>
      <c r="JN530" s="31" t="s">
        <v>1652</v>
      </c>
      <c r="JO530" s="31" t="s">
        <v>3295</v>
      </c>
      <c r="JP530" s="31" t="s">
        <v>3539</v>
      </c>
      <c r="JQ530" s="31" t="s">
        <v>1447</v>
      </c>
      <c r="JT530" s="31" t="s">
        <v>3540</v>
      </c>
      <c r="JZ530" s="31">
        <v>1</v>
      </c>
      <c r="KC530" s="31">
        <v>2</v>
      </c>
      <c r="KD530" s="31" t="s">
        <v>2147</v>
      </c>
      <c r="KE530" s="31">
        <v>98</v>
      </c>
      <c r="KF530" s="31" t="s">
        <v>2014</v>
      </c>
      <c r="KG530" s="31" t="s">
        <v>1436</v>
      </c>
      <c r="KI530" s="31" t="s">
        <v>2142</v>
      </c>
      <c r="KJ530" s="31" t="s">
        <v>3541</v>
      </c>
      <c r="KK530" s="31">
        <v>81</v>
      </c>
      <c r="KL530" s="31" t="s">
        <v>2508</v>
      </c>
      <c r="KM530" s="31" t="s">
        <v>3541</v>
      </c>
      <c r="KN530" s="31">
        <v>69</v>
      </c>
      <c r="LA530" s="31" t="s">
        <v>2379</v>
      </c>
      <c r="LB530" s="31" t="s">
        <v>2591</v>
      </c>
      <c r="LC530" s="31">
        <v>2</v>
      </c>
      <c r="LD530" s="31">
        <v>3</v>
      </c>
      <c r="LE530" s="31" t="s">
        <v>2125</v>
      </c>
      <c r="LF530" s="31">
        <v>2</v>
      </c>
      <c r="LG530" s="31">
        <v>2</v>
      </c>
      <c r="LH530" s="31">
        <v>1</v>
      </c>
      <c r="LI530" s="31">
        <v>2</v>
      </c>
      <c r="LK530" s="31">
        <v>2</v>
      </c>
      <c r="LM530" s="31">
        <v>2</v>
      </c>
      <c r="LO530" s="31">
        <v>2</v>
      </c>
      <c r="LQ530" s="31">
        <v>2</v>
      </c>
      <c r="LS530" s="31">
        <v>2</v>
      </c>
      <c r="LU530" s="31">
        <v>1</v>
      </c>
      <c r="LV530" s="31">
        <v>55</v>
      </c>
      <c r="LW530" s="31">
        <v>2</v>
      </c>
      <c r="LY530" s="31">
        <v>2</v>
      </c>
      <c r="MA530" s="31">
        <v>2</v>
      </c>
      <c r="MC530" s="31">
        <v>2</v>
      </c>
      <c r="ME530" s="31">
        <v>2</v>
      </c>
      <c r="MG530" s="31">
        <v>2</v>
      </c>
      <c r="MI530" s="31">
        <v>2</v>
      </c>
      <c r="MK530" s="31">
        <v>2</v>
      </c>
      <c r="MM530" s="31">
        <v>2</v>
      </c>
      <c r="MO530" s="31">
        <v>2</v>
      </c>
      <c r="MQ530" s="31">
        <v>2</v>
      </c>
      <c r="MS530" s="31">
        <v>2</v>
      </c>
      <c r="MU530" s="31">
        <v>2</v>
      </c>
      <c r="MW530" s="31">
        <v>2</v>
      </c>
      <c r="MY530" s="31" t="s">
        <v>355</v>
      </c>
      <c r="NA530" s="31">
        <v>2</v>
      </c>
      <c r="NC530" s="31">
        <v>2</v>
      </c>
      <c r="NE530" s="31">
        <v>2</v>
      </c>
      <c r="NG530" s="31">
        <v>1</v>
      </c>
      <c r="NH530" s="31">
        <v>5</v>
      </c>
      <c r="NI530" s="31">
        <v>2</v>
      </c>
      <c r="NK530" s="31">
        <v>2</v>
      </c>
      <c r="NM530" s="31">
        <v>2</v>
      </c>
      <c r="NO530" s="31">
        <v>2</v>
      </c>
      <c r="NQ530" s="31">
        <v>2</v>
      </c>
      <c r="NS530" s="31">
        <v>2</v>
      </c>
      <c r="NU530" s="31">
        <v>2</v>
      </c>
      <c r="NW530" s="31">
        <v>2</v>
      </c>
      <c r="NY530" s="31">
        <v>2</v>
      </c>
      <c r="OA530" s="31">
        <v>2</v>
      </c>
      <c r="OC530" s="31">
        <v>2</v>
      </c>
      <c r="OE530" s="31">
        <v>2</v>
      </c>
      <c r="OG530" s="31">
        <v>1</v>
      </c>
      <c r="OH530" s="31">
        <v>35</v>
      </c>
      <c r="OI530" s="31">
        <v>1</v>
      </c>
      <c r="OJ530" s="31">
        <v>25</v>
      </c>
      <c r="OK530" s="31">
        <v>2</v>
      </c>
      <c r="OM530" s="31">
        <v>2</v>
      </c>
      <c r="OO530" s="31">
        <v>2</v>
      </c>
      <c r="OQ530" s="31" t="s">
        <v>356</v>
      </c>
      <c r="OR530" s="31">
        <v>15</v>
      </c>
      <c r="OS530" s="31">
        <v>2</v>
      </c>
      <c r="OU530" s="31">
        <v>2</v>
      </c>
      <c r="OW530" s="31">
        <v>2</v>
      </c>
      <c r="OY530" s="31">
        <v>2</v>
      </c>
      <c r="PA530" s="31">
        <v>1</v>
      </c>
      <c r="PB530" s="31">
        <v>20</v>
      </c>
      <c r="PC530" s="31">
        <v>2</v>
      </c>
      <c r="PE530" s="31">
        <v>2</v>
      </c>
      <c r="PG530" s="31">
        <v>2</v>
      </c>
      <c r="PI530" s="31">
        <v>2</v>
      </c>
      <c r="PK530" s="31">
        <v>2</v>
      </c>
      <c r="PM530" s="31">
        <v>2</v>
      </c>
      <c r="PO530" s="31">
        <v>2</v>
      </c>
      <c r="PQ530" s="31">
        <v>2</v>
      </c>
      <c r="PS530" s="31">
        <v>2</v>
      </c>
      <c r="PU530" s="31">
        <v>2</v>
      </c>
      <c r="PW530" s="31">
        <v>2</v>
      </c>
      <c r="PY530" s="31">
        <v>2</v>
      </c>
      <c r="QA530" s="31">
        <v>2</v>
      </c>
      <c r="QC530" s="31">
        <v>2</v>
      </c>
      <c r="QE530" s="31">
        <v>2</v>
      </c>
      <c r="QG530" s="31">
        <v>2</v>
      </c>
      <c r="QI530" s="31" t="s">
        <v>355</v>
      </c>
      <c r="QJ530" s="31">
        <v>22</v>
      </c>
      <c r="QK530" s="31">
        <v>1</v>
      </c>
      <c r="QL530" s="31">
        <v>2</v>
      </c>
      <c r="QM530" s="31">
        <v>2</v>
      </c>
      <c r="QN530" s="31">
        <v>2</v>
      </c>
      <c r="QO530" s="31">
        <v>2</v>
      </c>
      <c r="QP530" s="31">
        <v>2</v>
      </c>
      <c r="QQ530" s="31">
        <v>2</v>
      </c>
      <c r="QR530" s="31">
        <v>2</v>
      </c>
      <c r="QS530" s="31">
        <v>1</v>
      </c>
      <c r="QT530" s="31">
        <v>2</v>
      </c>
      <c r="QU530" s="31">
        <v>2</v>
      </c>
      <c r="QV530" s="31">
        <v>2</v>
      </c>
      <c r="QW530" s="31">
        <v>2</v>
      </c>
      <c r="QX530" s="31">
        <v>2</v>
      </c>
      <c r="QY530" s="31">
        <v>2</v>
      </c>
      <c r="QZ530" s="31">
        <v>2</v>
      </c>
      <c r="RA530" s="31">
        <v>2</v>
      </c>
      <c r="RB530" s="31">
        <v>2</v>
      </c>
      <c r="RC530" s="31">
        <v>1</v>
      </c>
      <c r="RD530" s="31">
        <v>2</v>
      </c>
      <c r="RE530" s="31">
        <v>2</v>
      </c>
      <c r="RF530" s="31">
        <v>2</v>
      </c>
      <c r="RG530" s="31">
        <v>2</v>
      </c>
      <c r="RH530" s="31">
        <v>2</v>
      </c>
      <c r="RI530" s="31">
        <v>2</v>
      </c>
      <c r="RJ530" s="31">
        <v>2</v>
      </c>
      <c r="RK530" s="31">
        <v>1</v>
      </c>
      <c r="RL530" s="31">
        <v>2</v>
      </c>
      <c r="RM530" s="31">
        <v>2</v>
      </c>
      <c r="RN530" s="31">
        <v>2</v>
      </c>
      <c r="RO530" s="31">
        <v>1</v>
      </c>
      <c r="RP530" s="31">
        <v>2</v>
      </c>
      <c r="RQ530" s="31">
        <v>2</v>
      </c>
      <c r="RR530" s="31">
        <v>1</v>
      </c>
      <c r="RS530" s="31">
        <v>1</v>
      </c>
      <c r="RT530" s="31" t="s">
        <v>1668</v>
      </c>
      <c r="RU530" s="31" t="s">
        <v>3542</v>
      </c>
      <c r="RV530" s="31" t="s">
        <v>355</v>
      </c>
      <c r="RW530" s="31" t="s">
        <v>3543</v>
      </c>
      <c r="RX530" s="31">
        <v>5</v>
      </c>
      <c r="RY530" s="31">
        <v>2</v>
      </c>
      <c r="RZ530" s="31">
        <v>2</v>
      </c>
      <c r="SA530" s="31">
        <v>2</v>
      </c>
      <c r="SB530" s="31">
        <v>2</v>
      </c>
      <c r="SC530" s="31">
        <v>2</v>
      </c>
      <c r="SD530" s="31">
        <v>5</v>
      </c>
      <c r="SE530" s="31">
        <v>2</v>
      </c>
      <c r="SF530" s="31">
        <v>2</v>
      </c>
      <c r="SG530" s="31">
        <v>2</v>
      </c>
      <c r="SH530" s="31">
        <v>2</v>
      </c>
      <c r="SI530" s="31">
        <v>2</v>
      </c>
      <c r="SJ530" s="31">
        <v>2</v>
      </c>
      <c r="SK530" s="31">
        <v>2</v>
      </c>
      <c r="SL530" s="31">
        <v>2</v>
      </c>
      <c r="UA530" s="31">
        <v>2</v>
      </c>
    </row>
    <row r="531" spans="1:547" s="31" customFormat="1" ht="13.5" customHeight="1">
      <c r="A531" s="31">
        <f t="shared" si="8"/>
        <v>529</v>
      </c>
      <c r="C531" s="31">
        <v>38</v>
      </c>
      <c r="D531" s="31" t="s">
        <v>3382</v>
      </c>
      <c r="E531" s="31" t="s">
        <v>3544</v>
      </c>
      <c r="F531" s="31">
        <v>3</v>
      </c>
      <c r="H531" s="31">
        <v>42678</v>
      </c>
      <c r="I531" s="31">
        <v>22090</v>
      </c>
      <c r="J531" s="31">
        <v>2</v>
      </c>
      <c r="K531" s="31">
        <v>1</v>
      </c>
      <c r="L531" s="31">
        <v>4</v>
      </c>
      <c r="M531" s="31">
        <v>1</v>
      </c>
      <c r="N531" s="31">
        <v>4</v>
      </c>
      <c r="O531" s="31">
        <v>1</v>
      </c>
      <c r="P531" s="31">
        <v>4</v>
      </c>
      <c r="Q531" s="31">
        <v>1</v>
      </c>
      <c r="FK531" s="31">
        <v>2</v>
      </c>
      <c r="FL531" s="31">
        <v>2</v>
      </c>
      <c r="FM531" s="31">
        <v>2</v>
      </c>
      <c r="FN531" s="31">
        <v>2</v>
      </c>
      <c r="FO531" s="31">
        <v>2</v>
      </c>
      <c r="FP531" s="31">
        <v>2</v>
      </c>
      <c r="FQ531" s="31">
        <v>2</v>
      </c>
      <c r="FR531" s="31">
        <v>2</v>
      </c>
      <c r="FS531" s="31">
        <v>4</v>
      </c>
      <c r="FT531" s="31">
        <v>2</v>
      </c>
      <c r="FU531" s="31">
        <v>2</v>
      </c>
      <c r="FV531" s="31">
        <v>2</v>
      </c>
      <c r="FW531" s="31">
        <v>1</v>
      </c>
      <c r="FX531" s="31">
        <v>1</v>
      </c>
      <c r="FY531" s="31">
        <v>2</v>
      </c>
      <c r="GA531" s="31">
        <v>2</v>
      </c>
      <c r="GB531" s="31">
        <v>2</v>
      </c>
      <c r="GC531" s="31">
        <v>2</v>
      </c>
      <c r="GE531" s="31">
        <v>2</v>
      </c>
      <c r="GH531" s="31">
        <v>2</v>
      </c>
      <c r="GJ531" s="31">
        <v>2</v>
      </c>
      <c r="GL531" s="31">
        <v>2</v>
      </c>
      <c r="GO531" s="31">
        <v>2</v>
      </c>
      <c r="GQ531" s="31">
        <v>2</v>
      </c>
      <c r="GS531" s="31">
        <v>2</v>
      </c>
      <c r="GU531" s="31">
        <v>2</v>
      </c>
      <c r="GW531" s="31">
        <v>2</v>
      </c>
      <c r="HM531" s="31">
        <v>2</v>
      </c>
      <c r="HP531" s="31">
        <v>2</v>
      </c>
      <c r="HQ531" s="31">
        <v>2</v>
      </c>
      <c r="HR531" s="31">
        <v>2</v>
      </c>
      <c r="HS531" s="31">
        <v>2</v>
      </c>
      <c r="HT531" s="31">
        <v>2</v>
      </c>
      <c r="HU531" s="31">
        <v>2</v>
      </c>
      <c r="HV531" s="31">
        <v>2</v>
      </c>
      <c r="HZ531" s="31">
        <v>2</v>
      </c>
      <c r="IA531" s="31">
        <v>2</v>
      </c>
      <c r="IB531" s="31">
        <v>2</v>
      </c>
      <c r="IC531" s="31">
        <v>2</v>
      </c>
      <c r="ID531" s="31">
        <v>2</v>
      </c>
      <c r="IE531" s="31">
        <v>2</v>
      </c>
      <c r="IF531" s="31">
        <v>2</v>
      </c>
      <c r="IJ531" s="31">
        <v>2</v>
      </c>
      <c r="IK531" s="31">
        <v>2</v>
      </c>
      <c r="IL531" s="31">
        <v>2</v>
      </c>
      <c r="IM531" s="31">
        <v>2</v>
      </c>
      <c r="IN531" s="31">
        <v>2</v>
      </c>
      <c r="IO531" s="31">
        <v>2</v>
      </c>
      <c r="IP531" s="31">
        <v>2</v>
      </c>
      <c r="IT531" s="31">
        <v>2</v>
      </c>
      <c r="IU531" s="31">
        <v>2</v>
      </c>
      <c r="IV531" s="31">
        <v>2</v>
      </c>
      <c r="IW531" s="31">
        <v>2</v>
      </c>
      <c r="IX531" s="31">
        <v>2</v>
      </c>
      <c r="IY531" s="31">
        <v>2</v>
      </c>
      <c r="IZ531" s="31">
        <v>2</v>
      </c>
      <c r="JD531" s="31">
        <v>2</v>
      </c>
      <c r="JE531" s="31">
        <v>2</v>
      </c>
      <c r="JF531" s="31">
        <v>2</v>
      </c>
      <c r="JG531" s="31">
        <v>2</v>
      </c>
      <c r="JH531" s="31">
        <v>2</v>
      </c>
      <c r="JI531" s="31">
        <v>2</v>
      </c>
      <c r="JJ531" s="31">
        <v>2</v>
      </c>
      <c r="JN531" s="31" t="s">
        <v>2144</v>
      </c>
      <c r="JQ531" s="31" t="s">
        <v>2144</v>
      </c>
      <c r="JT531" s="31" t="s">
        <v>2144</v>
      </c>
      <c r="JU531" s="31" t="s">
        <v>2548</v>
      </c>
      <c r="JZ531" s="31">
        <v>2</v>
      </c>
      <c r="KA531" s="31" t="s">
        <v>2147</v>
      </c>
      <c r="KB531" s="31">
        <v>90</v>
      </c>
      <c r="KC531" s="31">
        <v>2</v>
      </c>
      <c r="KD531" s="31" t="s">
        <v>3545</v>
      </c>
      <c r="KE531" s="31">
        <v>78</v>
      </c>
      <c r="LA531" s="31" t="s">
        <v>2150</v>
      </c>
      <c r="LB531" s="31" t="s">
        <v>2181</v>
      </c>
      <c r="LC531" s="31">
        <v>2</v>
      </c>
      <c r="LD531" s="31">
        <v>3</v>
      </c>
      <c r="LE531" s="31" t="s">
        <v>2688</v>
      </c>
      <c r="LF531" s="31">
        <v>2</v>
      </c>
      <c r="LG531" s="31">
        <v>2</v>
      </c>
      <c r="LH531" s="31">
        <v>1</v>
      </c>
      <c r="LI531" s="31">
        <v>2</v>
      </c>
      <c r="LK531" s="31">
        <v>2</v>
      </c>
      <c r="LM531" s="31">
        <v>2</v>
      </c>
      <c r="LO531" s="31">
        <v>2</v>
      </c>
      <c r="LQ531" s="31">
        <v>2</v>
      </c>
      <c r="LS531" s="31">
        <v>2</v>
      </c>
      <c r="LU531" s="31">
        <v>2</v>
      </c>
      <c r="LW531" s="31">
        <v>2</v>
      </c>
      <c r="LY531" s="31">
        <v>2</v>
      </c>
      <c r="MA531" s="31">
        <v>1</v>
      </c>
      <c r="MB531" s="31">
        <v>10</v>
      </c>
      <c r="MC531" s="31">
        <v>2</v>
      </c>
      <c r="ME531" s="31">
        <v>2</v>
      </c>
      <c r="MG531" s="31">
        <v>2</v>
      </c>
      <c r="MI531" s="31">
        <v>2</v>
      </c>
      <c r="MK531" s="31">
        <v>2</v>
      </c>
      <c r="MM531" s="31">
        <v>2</v>
      </c>
      <c r="MO531" s="31">
        <v>2</v>
      </c>
      <c r="MQ531" s="31">
        <v>2</v>
      </c>
      <c r="MS531" s="31">
        <v>2</v>
      </c>
      <c r="MU531" s="31">
        <v>2</v>
      </c>
      <c r="MW531" s="31">
        <v>2</v>
      </c>
      <c r="MY531" s="31" t="s">
        <v>355</v>
      </c>
      <c r="NA531" s="31">
        <v>2</v>
      </c>
      <c r="NC531" s="31">
        <v>2</v>
      </c>
      <c r="NE531" s="31">
        <v>2</v>
      </c>
      <c r="NG531" s="31">
        <v>2</v>
      </c>
      <c r="NI531" s="31">
        <v>2</v>
      </c>
      <c r="NK531" s="31">
        <v>2</v>
      </c>
      <c r="NM531" s="31">
        <v>2</v>
      </c>
      <c r="NO531" s="31">
        <v>2</v>
      </c>
      <c r="NQ531" s="31">
        <v>2</v>
      </c>
      <c r="NS531" s="31">
        <v>2</v>
      </c>
      <c r="NU531" s="31">
        <v>2</v>
      </c>
      <c r="NW531" s="31">
        <v>2</v>
      </c>
      <c r="NY531" s="31">
        <v>2</v>
      </c>
      <c r="OA531" s="31">
        <v>2</v>
      </c>
      <c r="OC531" s="31">
        <v>2</v>
      </c>
      <c r="OE531" s="31">
        <v>1</v>
      </c>
      <c r="OF531" s="31">
        <v>36</v>
      </c>
      <c r="OG531" s="31">
        <v>2</v>
      </c>
      <c r="OI531" s="31">
        <v>1</v>
      </c>
      <c r="OJ531" s="31">
        <v>3</v>
      </c>
      <c r="OK531" s="31">
        <v>2</v>
      </c>
      <c r="OM531" s="31">
        <v>2</v>
      </c>
      <c r="OO531" s="31">
        <v>2</v>
      </c>
      <c r="OQ531" s="31" t="s">
        <v>356</v>
      </c>
      <c r="OR531" s="31">
        <v>10</v>
      </c>
      <c r="OS531" s="31">
        <v>2</v>
      </c>
      <c r="OU531" s="31">
        <v>2</v>
      </c>
      <c r="OW531" s="31">
        <v>2</v>
      </c>
      <c r="OY531" s="31">
        <v>2</v>
      </c>
      <c r="PA531" s="31">
        <v>2</v>
      </c>
      <c r="PC531" s="31">
        <v>2</v>
      </c>
      <c r="PE531" s="31">
        <v>2</v>
      </c>
      <c r="PG531" s="31">
        <v>2</v>
      </c>
      <c r="PI531" s="31">
        <v>2</v>
      </c>
      <c r="PK531" s="31">
        <v>2</v>
      </c>
      <c r="PM531" s="31">
        <v>2</v>
      </c>
      <c r="PO531" s="31">
        <v>2</v>
      </c>
      <c r="PQ531" s="31">
        <v>2</v>
      </c>
      <c r="PS531" s="31">
        <v>2</v>
      </c>
      <c r="PU531" s="31">
        <v>2</v>
      </c>
      <c r="PW531" s="31">
        <v>2</v>
      </c>
      <c r="PY531" s="31">
        <v>2</v>
      </c>
      <c r="QA531" s="31">
        <v>2</v>
      </c>
      <c r="QC531" s="31">
        <v>2</v>
      </c>
      <c r="QE531" s="31">
        <v>1</v>
      </c>
      <c r="QF531" s="31">
        <v>35</v>
      </c>
      <c r="QG531" s="31">
        <v>2</v>
      </c>
      <c r="QI531" s="31" t="s">
        <v>355</v>
      </c>
      <c r="QK531" s="31">
        <v>1</v>
      </c>
      <c r="QL531" s="31">
        <v>2</v>
      </c>
      <c r="QM531" s="31">
        <v>1</v>
      </c>
      <c r="QN531" s="31">
        <v>2</v>
      </c>
      <c r="QO531" s="31">
        <v>2</v>
      </c>
      <c r="QP531" s="31">
        <v>2</v>
      </c>
      <c r="QQ531" s="31">
        <v>2</v>
      </c>
      <c r="QR531" s="31">
        <v>2</v>
      </c>
      <c r="QS531" s="31">
        <v>2</v>
      </c>
      <c r="QT531" s="31">
        <v>2</v>
      </c>
      <c r="QU531" s="31">
        <v>2</v>
      </c>
      <c r="QV531" s="31">
        <v>2</v>
      </c>
      <c r="QW531" s="31">
        <v>2</v>
      </c>
      <c r="QX531" s="31">
        <v>2</v>
      </c>
      <c r="QY531" s="31">
        <v>2</v>
      </c>
      <c r="QZ531" s="31">
        <v>2</v>
      </c>
      <c r="RA531" s="31">
        <v>2</v>
      </c>
      <c r="RB531" s="31">
        <v>2</v>
      </c>
      <c r="RC531" s="31">
        <v>2</v>
      </c>
      <c r="RD531" s="31">
        <v>2</v>
      </c>
      <c r="RE531" s="31">
        <v>2</v>
      </c>
      <c r="RF531" s="31">
        <v>2</v>
      </c>
      <c r="RG531" s="31">
        <v>2</v>
      </c>
      <c r="RH531" s="31">
        <v>2</v>
      </c>
      <c r="RI531" s="31">
        <v>2</v>
      </c>
      <c r="RJ531" s="31">
        <v>2</v>
      </c>
      <c r="RK531" s="31">
        <v>2</v>
      </c>
      <c r="RL531" s="31">
        <v>2</v>
      </c>
      <c r="RM531" s="31">
        <v>2</v>
      </c>
      <c r="RN531" s="31">
        <v>2</v>
      </c>
      <c r="RO531" s="31">
        <v>2</v>
      </c>
      <c r="RP531" s="31">
        <v>2</v>
      </c>
      <c r="RQ531" s="31">
        <v>2</v>
      </c>
      <c r="RR531" s="31">
        <v>1</v>
      </c>
      <c r="RS531" s="31">
        <v>1</v>
      </c>
      <c r="RT531" s="31" t="s">
        <v>3475</v>
      </c>
      <c r="RU531" s="31" t="s">
        <v>3546</v>
      </c>
      <c r="RV531" s="31" t="s">
        <v>355</v>
      </c>
      <c r="RW531" s="31" t="s">
        <v>355</v>
      </c>
      <c r="RX531" s="31">
        <v>5</v>
      </c>
      <c r="RY531" s="31">
        <v>1</v>
      </c>
      <c r="RZ531" s="31">
        <v>2</v>
      </c>
      <c r="SA531" s="31">
        <v>2</v>
      </c>
      <c r="SB531" s="31">
        <v>2</v>
      </c>
      <c r="SC531" s="31">
        <v>2</v>
      </c>
      <c r="SD531" s="31">
        <v>5</v>
      </c>
      <c r="SE531" s="31">
        <v>1</v>
      </c>
      <c r="SF531" s="31">
        <v>2</v>
      </c>
      <c r="SG531" s="31">
        <v>2</v>
      </c>
      <c r="SH531" s="31">
        <v>2</v>
      </c>
      <c r="SI531" s="31">
        <v>2</v>
      </c>
      <c r="SJ531" s="31">
        <v>2</v>
      </c>
      <c r="SK531" s="31">
        <v>2</v>
      </c>
      <c r="SL531" s="31">
        <v>2</v>
      </c>
      <c r="UA531" s="31">
        <v>2</v>
      </c>
    </row>
    <row r="532" spans="1:547" s="31" customFormat="1" ht="13.5" customHeight="1">
      <c r="A532" s="31">
        <f t="shared" si="8"/>
        <v>530</v>
      </c>
      <c r="C532" s="31">
        <v>39</v>
      </c>
      <c r="D532" s="31" t="s">
        <v>3382</v>
      </c>
      <c r="E532" s="31" t="s">
        <v>3547</v>
      </c>
      <c r="F532" s="31">
        <v>3</v>
      </c>
      <c r="H532" s="31">
        <v>42679</v>
      </c>
      <c r="I532" s="31">
        <v>17731</v>
      </c>
      <c r="J532" s="31">
        <v>2</v>
      </c>
      <c r="K532" s="31">
        <v>1</v>
      </c>
      <c r="L532" s="31">
        <v>5</v>
      </c>
      <c r="M532" s="31">
        <v>2</v>
      </c>
      <c r="N532" s="31">
        <v>4</v>
      </c>
      <c r="O532" s="31">
        <v>2</v>
      </c>
      <c r="P532" s="31">
        <v>1</v>
      </c>
      <c r="Q532" s="31">
        <v>1</v>
      </c>
      <c r="FK532" s="31">
        <v>2</v>
      </c>
      <c r="FL532" s="31">
        <v>2</v>
      </c>
      <c r="FM532" s="31">
        <v>2</v>
      </c>
      <c r="FN532" s="31">
        <v>2</v>
      </c>
      <c r="FO532" s="31">
        <v>2</v>
      </c>
      <c r="FP532" s="31">
        <v>2</v>
      </c>
      <c r="FQ532" s="31">
        <v>2</v>
      </c>
      <c r="FR532" s="31">
        <v>2</v>
      </c>
      <c r="FS532" s="31">
        <v>4</v>
      </c>
      <c r="FT532" s="31">
        <v>2</v>
      </c>
      <c r="FU532" s="31">
        <v>2</v>
      </c>
      <c r="FV532" s="31">
        <v>2</v>
      </c>
      <c r="FW532" s="31">
        <v>1</v>
      </c>
      <c r="FX532" s="31">
        <v>1</v>
      </c>
      <c r="FY532" s="31">
        <v>2</v>
      </c>
      <c r="GA532" s="31">
        <v>2</v>
      </c>
      <c r="GB532" s="31">
        <v>2</v>
      </c>
      <c r="GC532" s="31">
        <v>2</v>
      </c>
      <c r="GE532" s="31">
        <v>2</v>
      </c>
      <c r="GH532" s="31">
        <v>2</v>
      </c>
      <c r="GJ532" s="31">
        <v>2</v>
      </c>
      <c r="GL532" s="31">
        <v>2</v>
      </c>
      <c r="GO532" s="31">
        <v>2</v>
      </c>
      <c r="GQ532" s="31">
        <v>2</v>
      </c>
      <c r="GS532" s="31">
        <v>2</v>
      </c>
      <c r="GU532" s="31">
        <v>2</v>
      </c>
      <c r="GW532" s="31">
        <v>2</v>
      </c>
      <c r="HM532" s="31">
        <v>2</v>
      </c>
      <c r="HP532" s="31">
        <v>2</v>
      </c>
      <c r="HQ532" s="31">
        <v>2</v>
      </c>
      <c r="HR532" s="31">
        <v>2</v>
      </c>
      <c r="HS532" s="31">
        <v>2</v>
      </c>
      <c r="HT532" s="31">
        <v>2</v>
      </c>
      <c r="HU532" s="31">
        <v>2</v>
      </c>
      <c r="HV532" s="31">
        <v>2</v>
      </c>
      <c r="HZ532" s="31">
        <v>2</v>
      </c>
      <c r="IA532" s="31">
        <v>2</v>
      </c>
      <c r="IB532" s="31">
        <v>2</v>
      </c>
      <c r="IC532" s="31">
        <v>2</v>
      </c>
      <c r="ID532" s="31">
        <v>2</v>
      </c>
      <c r="IE532" s="31">
        <v>2</v>
      </c>
      <c r="IF532" s="31">
        <v>2</v>
      </c>
      <c r="IJ532" s="31">
        <v>2</v>
      </c>
      <c r="IK532" s="31">
        <v>2</v>
      </c>
      <c r="IL532" s="31">
        <v>2</v>
      </c>
      <c r="IM532" s="31">
        <v>2</v>
      </c>
      <c r="IN532" s="31">
        <v>2</v>
      </c>
      <c r="IO532" s="31">
        <v>2</v>
      </c>
      <c r="IP532" s="31">
        <v>2</v>
      </c>
      <c r="IT532" s="31">
        <v>2</v>
      </c>
      <c r="IU532" s="31">
        <v>2</v>
      </c>
      <c r="IV532" s="31">
        <v>2</v>
      </c>
      <c r="IW532" s="31">
        <v>2</v>
      </c>
      <c r="IX532" s="31">
        <v>2</v>
      </c>
      <c r="IY532" s="31">
        <v>2</v>
      </c>
      <c r="IZ532" s="31">
        <v>2</v>
      </c>
      <c r="JD532" s="31">
        <v>2</v>
      </c>
      <c r="JE532" s="31">
        <v>2</v>
      </c>
      <c r="JF532" s="31">
        <v>2</v>
      </c>
      <c r="JG532" s="31">
        <v>2</v>
      </c>
      <c r="JH532" s="31">
        <v>2</v>
      </c>
      <c r="JI532" s="31">
        <v>2</v>
      </c>
      <c r="JJ532" s="31">
        <v>2</v>
      </c>
      <c r="JN532" s="31" t="s">
        <v>1447</v>
      </c>
      <c r="JT532" s="31" t="s">
        <v>1447</v>
      </c>
      <c r="JU532" s="31" t="s">
        <v>1447</v>
      </c>
      <c r="JZ532" s="31">
        <v>2</v>
      </c>
      <c r="KA532" s="31" t="s">
        <v>3548</v>
      </c>
      <c r="KB532" s="31">
        <v>84</v>
      </c>
      <c r="KC532" s="31">
        <v>2</v>
      </c>
      <c r="KD532" s="31" t="s">
        <v>2147</v>
      </c>
      <c r="KE532" s="31">
        <v>90</v>
      </c>
      <c r="KF532" s="31" t="s">
        <v>1452</v>
      </c>
      <c r="KG532" s="31" t="s">
        <v>380</v>
      </c>
      <c r="LA532" s="31" t="s">
        <v>2161</v>
      </c>
      <c r="LB532" s="31" t="s">
        <v>2242</v>
      </c>
      <c r="LC532" s="31">
        <v>2</v>
      </c>
      <c r="LD532" s="31">
        <v>0</v>
      </c>
      <c r="LE532" s="31" t="s">
        <v>3549</v>
      </c>
      <c r="LF532" s="31">
        <v>2</v>
      </c>
      <c r="LG532" s="31">
        <v>2</v>
      </c>
      <c r="LH532" s="31">
        <v>1</v>
      </c>
      <c r="LI532" s="31">
        <v>2</v>
      </c>
      <c r="LK532" s="31">
        <v>2</v>
      </c>
      <c r="LM532" s="31">
        <v>2</v>
      </c>
      <c r="LO532" s="31">
        <v>2</v>
      </c>
      <c r="LQ532" s="31">
        <v>2</v>
      </c>
      <c r="LS532" s="31">
        <v>2</v>
      </c>
      <c r="LU532" s="31">
        <v>2</v>
      </c>
      <c r="LW532" s="31">
        <v>2</v>
      </c>
      <c r="LY532" s="31">
        <v>2</v>
      </c>
      <c r="MA532" s="31">
        <v>2</v>
      </c>
      <c r="MC532" s="31">
        <v>2</v>
      </c>
      <c r="ME532" s="31">
        <v>2</v>
      </c>
      <c r="MG532" s="31">
        <v>2</v>
      </c>
      <c r="MI532" s="31">
        <v>2</v>
      </c>
      <c r="MK532" s="31">
        <v>2</v>
      </c>
      <c r="MM532" s="31">
        <v>2</v>
      </c>
      <c r="MO532" s="31">
        <v>2</v>
      </c>
      <c r="MQ532" s="31">
        <v>2</v>
      </c>
      <c r="MS532" s="31">
        <v>2</v>
      </c>
      <c r="MU532" s="31">
        <v>2</v>
      </c>
      <c r="MW532" s="31">
        <v>2</v>
      </c>
      <c r="MY532" s="31" t="s">
        <v>355</v>
      </c>
      <c r="NA532" s="31">
        <v>2</v>
      </c>
      <c r="NC532" s="31">
        <v>2</v>
      </c>
      <c r="NE532" s="31">
        <v>2</v>
      </c>
      <c r="NG532" s="31">
        <v>2</v>
      </c>
      <c r="NI532" s="31">
        <v>2</v>
      </c>
      <c r="NK532" s="31">
        <v>2</v>
      </c>
      <c r="NM532" s="31">
        <v>2</v>
      </c>
      <c r="NO532" s="31">
        <v>2</v>
      </c>
      <c r="NQ532" s="31">
        <v>2</v>
      </c>
      <c r="NS532" s="31">
        <v>1</v>
      </c>
      <c r="NT532" s="31">
        <v>22</v>
      </c>
      <c r="NU532" s="31">
        <v>2</v>
      </c>
      <c r="NW532" s="31">
        <v>2</v>
      </c>
      <c r="NY532" s="31">
        <v>2</v>
      </c>
      <c r="OA532" s="31">
        <v>2</v>
      </c>
      <c r="OC532" s="31">
        <v>2</v>
      </c>
      <c r="OE532" s="31">
        <v>2</v>
      </c>
      <c r="OG532" s="31">
        <v>2</v>
      </c>
      <c r="OI532" s="31">
        <v>2</v>
      </c>
      <c r="OK532" s="31">
        <v>2</v>
      </c>
      <c r="OM532" s="31">
        <v>2</v>
      </c>
      <c r="OO532" s="31">
        <v>2</v>
      </c>
      <c r="OQ532" s="31" t="s">
        <v>356</v>
      </c>
      <c r="OR532" s="31">
        <v>15</v>
      </c>
      <c r="OS532" s="31">
        <v>2</v>
      </c>
      <c r="OU532" s="31">
        <v>2</v>
      </c>
      <c r="OW532" s="31">
        <v>2</v>
      </c>
      <c r="OY532" s="31">
        <v>2</v>
      </c>
      <c r="PA532" s="31">
        <v>2</v>
      </c>
      <c r="PC532" s="31">
        <v>2</v>
      </c>
      <c r="PE532" s="31">
        <v>2</v>
      </c>
      <c r="PG532" s="31">
        <v>2</v>
      </c>
      <c r="PI532" s="31">
        <v>2</v>
      </c>
      <c r="PK532" s="31">
        <v>2</v>
      </c>
      <c r="PM532" s="31">
        <v>2</v>
      </c>
      <c r="PO532" s="31">
        <v>2</v>
      </c>
      <c r="PQ532" s="31">
        <v>2</v>
      </c>
      <c r="PS532" s="31">
        <v>2</v>
      </c>
      <c r="PU532" s="31">
        <v>2</v>
      </c>
      <c r="PW532" s="31">
        <v>2</v>
      </c>
      <c r="PY532" s="31">
        <v>2</v>
      </c>
      <c r="QA532" s="31">
        <v>2</v>
      </c>
      <c r="QC532" s="31">
        <v>2</v>
      </c>
      <c r="QE532" s="31">
        <v>2</v>
      </c>
      <c r="QG532" s="31">
        <v>2</v>
      </c>
      <c r="QI532" s="31" t="s">
        <v>355</v>
      </c>
      <c r="QK532" s="31">
        <v>1</v>
      </c>
      <c r="QL532" s="31">
        <v>2</v>
      </c>
      <c r="QM532" s="31">
        <v>2</v>
      </c>
      <c r="QN532" s="31">
        <v>2</v>
      </c>
      <c r="QO532" s="31">
        <v>2</v>
      </c>
      <c r="QP532" s="31">
        <v>2</v>
      </c>
      <c r="QQ532" s="31">
        <v>2</v>
      </c>
      <c r="QR532" s="31">
        <v>2</v>
      </c>
      <c r="QS532" s="31">
        <v>2</v>
      </c>
      <c r="QT532" s="31">
        <v>2</v>
      </c>
      <c r="QU532" s="31">
        <v>2</v>
      </c>
      <c r="QV532" s="31">
        <v>2</v>
      </c>
      <c r="QW532" s="31">
        <v>2</v>
      </c>
      <c r="QX532" s="31">
        <v>2</v>
      </c>
      <c r="QY532" s="31">
        <v>2</v>
      </c>
      <c r="QZ532" s="31">
        <v>2</v>
      </c>
      <c r="RA532" s="31">
        <v>2</v>
      </c>
      <c r="RB532" s="31">
        <v>2</v>
      </c>
      <c r="RC532" s="31">
        <v>2</v>
      </c>
      <c r="RD532" s="31">
        <v>2</v>
      </c>
      <c r="RE532" s="31">
        <v>2</v>
      </c>
      <c r="RF532" s="31">
        <v>2</v>
      </c>
      <c r="RG532" s="31">
        <v>1</v>
      </c>
      <c r="RH532" s="31">
        <v>2</v>
      </c>
      <c r="RI532" s="31">
        <v>2</v>
      </c>
      <c r="RJ532" s="31">
        <v>2</v>
      </c>
      <c r="RK532" s="31">
        <v>2</v>
      </c>
      <c r="RL532" s="31">
        <v>2</v>
      </c>
      <c r="RM532" s="31">
        <v>2</v>
      </c>
      <c r="RN532" s="31">
        <v>2</v>
      </c>
      <c r="RO532" s="31">
        <v>1</v>
      </c>
      <c r="RP532" s="31">
        <v>2</v>
      </c>
      <c r="RQ532" s="31">
        <v>2</v>
      </c>
      <c r="RR532" s="31">
        <v>2</v>
      </c>
      <c r="RS532" s="31">
        <v>1</v>
      </c>
      <c r="RT532" s="31" t="s">
        <v>2231</v>
      </c>
      <c r="RU532" s="31" t="s">
        <v>3550</v>
      </c>
      <c r="RV532" s="31" t="s">
        <v>355</v>
      </c>
      <c r="RW532" s="31" t="s">
        <v>355</v>
      </c>
      <c r="RX532" s="31">
        <v>1</v>
      </c>
      <c r="RY532" s="31">
        <v>1</v>
      </c>
      <c r="RZ532" s="31">
        <v>2</v>
      </c>
      <c r="SA532" s="31">
        <v>2</v>
      </c>
      <c r="SB532" s="31">
        <v>2</v>
      </c>
      <c r="SC532" s="31">
        <v>2</v>
      </c>
      <c r="SD532" s="31">
        <v>5</v>
      </c>
      <c r="SE532" s="31">
        <v>2</v>
      </c>
      <c r="SF532" s="31">
        <v>2</v>
      </c>
      <c r="SG532" s="31">
        <v>2</v>
      </c>
      <c r="SH532" s="31">
        <v>2</v>
      </c>
      <c r="SI532" s="31">
        <v>2</v>
      </c>
      <c r="SJ532" s="31">
        <v>2</v>
      </c>
      <c r="SK532" s="31">
        <v>2</v>
      </c>
      <c r="SL532" s="31">
        <v>2</v>
      </c>
      <c r="UA532" s="31">
        <v>2</v>
      </c>
    </row>
    <row r="533" spans="1:547" s="31" customFormat="1" ht="13.5" customHeight="1">
      <c r="A533" s="31">
        <f t="shared" si="8"/>
        <v>531</v>
      </c>
      <c r="C533" s="31">
        <v>40</v>
      </c>
      <c r="D533" s="31" t="s">
        <v>3382</v>
      </c>
      <c r="E533" s="31" t="s">
        <v>3551</v>
      </c>
      <c r="F533" s="31">
        <v>3</v>
      </c>
      <c r="H533" s="31">
        <v>42680</v>
      </c>
      <c r="I533" s="31">
        <v>22173</v>
      </c>
      <c r="J533" s="31">
        <v>2</v>
      </c>
      <c r="K533" s="31">
        <v>1</v>
      </c>
      <c r="L533" s="31">
        <v>5</v>
      </c>
      <c r="M533" s="31">
        <v>2</v>
      </c>
      <c r="N533" s="31">
        <v>5</v>
      </c>
      <c r="O533" s="31">
        <v>2</v>
      </c>
      <c r="P533" s="31">
        <v>5</v>
      </c>
      <c r="Q533" s="31">
        <v>2</v>
      </c>
      <c r="FK533" s="31">
        <v>2</v>
      </c>
      <c r="FL533" s="31">
        <v>2</v>
      </c>
      <c r="FM533" s="31">
        <v>2</v>
      </c>
      <c r="FN533" s="31">
        <v>2</v>
      </c>
      <c r="FO533" s="31">
        <v>2</v>
      </c>
      <c r="FP533" s="31">
        <v>2</v>
      </c>
      <c r="FQ533" s="31">
        <v>2</v>
      </c>
      <c r="FR533" s="31">
        <v>2</v>
      </c>
      <c r="FS533" s="31">
        <v>4</v>
      </c>
      <c r="FT533" s="31">
        <v>2</v>
      </c>
      <c r="FU533" s="31">
        <v>2</v>
      </c>
      <c r="FV533" s="31">
        <v>2</v>
      </c>
      <c r="FW533" s="31">
        <v>1</v>
      </c>
      <c r="FX533" s="31">
        <v>1</v>
      </c>
      <c r="FY533" s="31">
        <v>2</v>
      </c>
      <c r="GA533" s="31">
        <v>2</v>
      </c>
      <c r="GB533" s="31">
        <v>2</v>
      </c>
      <c r="GC533" s="31">
        <v>2</v>
      </c>
      <c r="GE533" s="31">
        <v>2</v>
      </c>
      <c r="GH533" s="31">
        <v>2</v>
      </c>
      <c r="GJ533" s="31">
        <v>2</v>
      </c>
      <c r="GL533" s="31">
        <v>2</v>
      </c>
      <c r="GO533" s="31">
        <v>2</v>
      </c>
      <c r="GQ533" s="31">
        <v>2</v>
      </c>
      <c r="GS533" s="31">
        <v>2</v>
      </c>
      <c r="GU533" s="31">
        <v>2</v>
      </c>
      <c r="GW533" s="31">
        <v>2</v>
      </c>
      <c r="HM533" s="31">
        <v>2</v>
      </c>
      <c r="HP533" s="31">
        <v>2</v>
      </c>
      <c r="HQ533" s="31">
        <v>2</v>
      </c>
      <c r="HR533" s="31">
        <v>2</v>
      </c>
      <c r="HS533" s="31">
        <v>2</v>
      </c>
      <c r="HT533" s="31">
        <v>2</v>
      </c>
      <c r="HU533" s="31">
        <v>2</v>
      </c>
      <c r="HV533" s="31">
        <v>2</v>
      </c>
      <c r="HZ533" s="31">
        <v>2</v>
      </c>
      <c r="IA533" s="31">
        <v>2</v>
      </c>
      <c r="IB533" s="31">
        <v>2</v>
      </c>
      <c r="IC533" s="31">
        <v>2</v>
      </c>
      <c r="ID533" s="31">
        <v>2</v>
      </c>
      <c r="IE533" s="31">
        <v>2</v>
      </c>
      <c r="IF533" s="31">
        <v>2</v>
      </c>
      <c r="IJ533" s="31">
        <v>2</v>
      </c>
      <c r="IK533" s="31">
        <v>2</v>
      </c>
      <c r="IL533" s="31">
        <v>2</v>
      </c>
      <c r="IM533" s="31">
        <v>2</v>
      </c>
      <c r="IN533" s="31">
        <v>2</v>
      </c>
      <c r="IO533" s="31">
        <v>2</v>
      </c>
      <c r="IP533" s="31">
        <v>2</v>
      </c>
      <c r="IT533" s="31">
        <v>2</v>
      </c>
      <c r="IU533" s="31">
        <v>2</v>
      </c>
      <c r="IV533" s="31">
        <v>2</v>
      </c>
      <c r="IW533" s="31">
        <v>2</v>
      </c>
      <c r="IX533" s="31">
        <v>2</v>
      </c>
      <c r="IY533" s="31">
        <v>2</v>
      </c>
      <c r="IZ533" s="31">
        <v>2</v>
      </c>
      <c r="JD533" s="31">
        <v>2</v>
      </c>
      <c r="JE533" s="31">
        <v>2</v>
      </c>
      <c r="JF533" s="31">
        <v>2</v>
      </c>
      <c r="JG533" s="31">
        <v>2</v>
      </c>
      <c r="JH533" s="31">
        <v>2</v>
      </c>
      <c r="JI533" s="31">
        <v>2</v>
      </c>
      <c r="JJ533" s="31">
        <v>2</v>
      </c>
      <c r="JN533" s="31" t="s">
        <v>3552</v>
      </c>
      <c r="JQ533" s="31" t="s">
        <v>358</v>
      </c>
      <c r="JZ533" s="31">
        <v>2</v>
      </c>
      <c r="KA533" s="31" t="s">
        <v>3552</v>
      </c>
      <c r="KB533" s="31">
        <v>70</v>
      </c>
      <c r="KC533" s="31">
        <v>1</v>
      </c>
      <c r="LA533" s="31" t="s">
        <v>2181</v>
      </c>
      <c r="LB533" s="31" t="s">
        <v>2150</v>
      </c>
      <c r="LC533" s="31">
        <v>2</v>
      </c>
      <c r="LD533" s="31">
        <v>2</v>
      </c>
      <c r="LE533" s="34">
        <v>42797</v>
      </c>
      <c r="LF533" s="31">
        <v>2</v>
      </c>
      <c r="LG533" s="31">
        <v>2</v>
      </c>
      <c r="LH533" s="31">
        <v>1</v>
      </c>
      <c r="LI533" s="31">
        <v>2</v>
      </c>
      <c r="LK533" s="31">
        <v>2</v>
      </c>
      <c r="LM533" s="31">
        <v>2</v>
      </c>
      <c r="LO533" s="31">
        <v>1</v>
      </c>
      <c r="LP533" s="31">
        <v>15</v>
      </c>
      <c r="LQ533" s="31">
        <v>2</v>
      </c>
      <c r="LS533" s="31">
        <v>2</v>
      </c>
      <c r="LU533" s="31">
        <v>2</v>
      </c>
      <c r="LW533" s="31">
        <v>2</v>
      </c>
      <c r="LY533" s="31">
        <v>2</v>
      </c>
      <c r="MA533" s="31">
        <v>2</v>
      </c>
      <c r="MC533" s="31">
        <v>2</v>
      </c>
      <c r="ME533" s="31">
        <v>2</v>
      </c>
      <c r="MG533" s="31">
        <v>2</v>
      </c>
      <c r="MI533" s="31">
        <v>2</v>
      </c>
      <c r="MK533" s="31">
        <v>2</v>
      </c>
      <c r="MM533" s="31">
        <v>2</v>
      </c>
      <c r="MO533" s="31">
        <v>2</v>
      </c>
      <c r="MQ533" s="31">
        <v>2</v>
      </c>
      <c r="MS533" s="31">
        <v>2</v>
      </c>
      <c r="MU533" s="31">
        <v>2</v>
      </c>
      <c r="MW533" s="31">
        <v>2</v>
      </c>
      <c r="MY533" s="31" t="s">
        <v>355</v>
      </c>
      <c r="NA533" s="31">
        <v>2</v>
      </c>
      <c r="NC533" s="31">
        <v>2</v>
      </c>
      <c r="NE533" s="31">
        <v>2</v>
      </c>
      <c r="NG533" s="31">
        <v>2</v>
      </c>
      <c r="NI533" s="31">
        <v>2</v>
      </c>
      <c r="NK533" s="31">
        <v>2</v>
      </c>
      <c r="NM533" s="31">
        <v>2</v>
      </c>
      <c r="NO533" s="31">
        <v>2</v>
      </c>
      <c r="NQ533" s="31">
        <v>2</v>
      </c>
      <c r="NS533" s="31">
        <v>2</v>
      </c>
      <c r="NU533" s="31">
        <v>2</v>
      </c>
      <c r="NW533" s="31">
        <v>2</v>
      </c>
      <c r="NY533" s="31">
        <v>2</v>
      </c>
      <c r="OA533" s="31">
        <v>2</v>
      </c>
      <c r="OC533" s="31">
        <v>2</v>
      </c>
      <c r="OE533" s="31">
        <v>2</v>
      </c>
      <c r="OG533" s="31">
        <v>2</v>
      </c>
      <c r="OI533" s="31">
        <v>2</v>
      </c>
      <c r="OK533" s="31">
        <v>2</v>
      </c>
      <c r="OM533" s="31">
        <v>2</v>
      </c>
      <c r="OO533" s="31">
        <v>2</v>
      </c>
      <c r="OQ533" s="31" t="s">
        <v>355</v>
      </c>
      <c r="OS533" s="31">
        <v>2</v>
      </c>
      <c r="OU533" s="31">
        <v>2</v>
      </c>
      <c r="OW533" s="31">
        <v>2</v>
      </c>
      <c r="OY533" s="31">
        <v>2</v>
      </c>
      <c r="PA533" s="31">
        <v>2</v>
      </c>
      <c r="PC533" s="31">
        <v>2</v>
      </c>
      <c r="PE533" s="31">
        <v>2</v>
      </c>
      <c r="PG533" s="31">
        <v>2</v>
      </c>
      <c r="PI533" s="31">
        <v>2</v>
      </c>
      <c r="PK533" s="31">
        <v>2</v>
      </c>
      <c r="PM533" s="31">
        <v>2</v>
      </c>
      <c r="PO533" s="31">
        <v>2</v>
      </c>
      <c r="PQ533" s="31">
        <v>2</v>
      </c>
      <c r="PS533" s="31">
        <v>2</v>
      </c>
      <c r="PU533" s="31">
        <v>2</v>
      </c>
      <c r="PW533" s="31">
        <v>2</v>
      </c>
      <c r="PY533" s="31">
        <v>2</v>
      </c>
      <c r="QA533" s="31">
        <v>2</v>
      </c>
      <c r="QC533" s="31">
        <v>2</v>
      </c>
      <c r="QE533" s="31">
        <v>2</v>
      </c>
      <c r="QG533" s="31">
        <v>2</v>
      </c>
      <c r="QI533" s="31" t="s">
        <v>355</v>
      </c>
      <c r="QK533" s="31">
        <v>1</v>
      </c>
      <c r="QL533" s="31">
        <v>2</v>
      </c>
      <c r="QM533" s="31">
        <v>2</v>
      </c>
      <c r="QN533" s="31">
        <v>2</v>
      </c>
      <c r="QO533" s="31">
        <v>2</v>
      </c>
      <c r="QP533" s="31">
        <v>2</v>
      </c>
      <c r="QQ533" s="31">
        <v>2</v>
      </c>
      <c r="QR533" s="31">
        <v>2</v>
      </c>
      <c r="QS533" s="31">
        <v>2</v>
      </c>
      <c r="QT533" s="31">
        <v>2</v>
      </c>
      <c r="QU533" s="31">
        <v>2</v>
      </c>
      <c r="QV533" s="31">
        <v>2</v>
      </c>
      <c r="QW533" s="31">
        <v>2</v>
      </c>
      <c r="QX533" s="31">
        <v>2</v>
      </c>
      <c r="QY533" s="31">
        <v>2</v>
      </c>
      <c r="QZ533" s="31">
        <v>2</v>
      </c>
      <c r="RA533" s="31">
        <v>2</v>
      </c>
      <c r="RB533" s="31">
        <v>2</v>
      </c>
      <c r="RC533" s="31">
        <v>2</v>
      </c>
      <c r="RD533" s="31">
        <v>2</v>
      </c>
      <c r="RE533" s="31">
        <v>1</v>
      </c>
      <c r="RF533" s="31">
        <v>2</v>
      </c>
      <c r="RG533" s="31">
        <v>2</v>
      </c>
      <c r="RH533" s="31">
        <v>2</v>
      </c>
      <c r="RI533" s="31">
        <v>2</v>
      </c>
      <c r="RJ533" s="31">
        <v>2</v>
      </c>
      <c r="RK533" s="31">
        <v>2</v>
      </c>
      <c r="RL533" s="31">
        <v>2</v>
      </c>
      <c r="RM533" s="31">
        <v>2</v>
      </c>
      <c r="RN533" s="31">
        <v>2</v>
      </c>
      <c r="RO533" s="31">
        <v>2</v>
      </c>
      <c r="RP533" s="31">
        <v>2</v>
      </c>
      <c r="RQ533" s="31">
        <v>2</v>
      </c>
      <c r="RR533" s="31">
        <v>2</v>
      </c>
      <c r="RS533" s="31">
        <v>2</v>
      </c>
      <c r="RT533" s="31" t="s">
        <v>1430</v>
      </c>
      <c r="RU533" s="31" t="s">
        <v>1430</v>
      </c>
      <c r="RV533" s="31" t="s">
        <v>355</v>
      </c>
      <c r="RW533" s="31" t="s">
        <v>355</v>
      </c>
      <c r="RX533" s="31">
        <v>5</v>
      </c>
      <c r="RY533" s="31">
        <v>2</v>
      </c>
      <c r="RZ533" s="31">
        <v>2</v>
      </c>
      <c r="SA533" s="31">
        <v>2</v>
      </c>
      <c r="SB533" s="31">
        <v>2</v>
      </c>
      <c r="SC533" s="31">
        <v>2</v>
      </c>
      <c r="SD533" s="31">
        <v>5</v>
      </c>
      <c r="SE533" s="31">
        <v>2</v>
      </c>
      <c r="SF533" s="31">
        <v>2</v>
      </c>
      <c r="SG533" s="31">
        <v>2</v>
      </c>
      <c r="SH533" s="31">
        <v>2</v>
      </c>
      <c r="SI533" s="31">
        <v>2</v>
      </c>
      <c r="SJ533" s="31">
        <v>2</v>
      </c>
      <c r="SK533" s="31">
        <v>2</v>
      </c>
      <c r="SL533" s="31">
        <v>2</v>
      </c>
      <c r="UA533" s="31">
        <v>2</v>
      </c>
    </row>
    <row r="534" spans="1:547" s="31" customFormat="1" ht="13.5" customHeight="1">
      <c r="A534" s="31">
        <f t="shared" si="8"/>
        <v>532</v>
      </c>
      <c r="C534" s="31">
        <v>41</v>
      </c>
      <c r="D534" s="31" t="s">
        <v>3382</v>
      </c>
      <c r="E534" s="31" t="s">
        <v>3553</v>
      </c>
      <c r="F534" s="31">
        <v>3</v>
      </c>
      <c r="H534" s="31">
        <v>42683</v>
      </c>
      <c r="I534" s="31">
        <v>18730</v>
      </c>
      <c r="J534" s="31">
        <v>2</v>
      </c>
      <c r="K534" s="31">
        <v>1</v>
      </c>
      <c r="L534" s="31">
        <v>3</v>
      </c>
      <c r="M534" s="31">
        <v>2</v>
      </c>
      <c r="N534" s="31">
        <v>4</v>
      </c>
      <c r="O534" s="31">
        <v>2</v>
      </c>
      <c r="P534" s="31">
        <v>1</v>
      </c>
      <c r="Q534" s="31">
        <v>1</v>
      </c>
      <c r="FK534" s="31">
        <v>1</v>
      </c>
      <c r="FL534" s="31">
        <v>2</v>
      </c>
      <c r="FM534" s="31">
        <v>1</v>
      </c>
      <c r="FN534" s="31">
        <v>2</v>
      </c>
      <c r="FO534" s="31">
        <v>2</v>
      </c>
      <c r="FP534" s="31">
        <v>2</v>
      </c>
      <c r="FQ534" s="31">
        <v>2</v>
      </c>
      <c r="FR534" s="31">
        <v>2</v>
      </c>
      <c r="FS534" s="31">
        <v>4</v>
      </c>
      <c r="FT534" s="31">
        <v>2</v>
      </c>
      <c r="FU534" s="31">
        <v>2</v>
      </c>
      <c r="FV534" s="31">
        <v>2</v>
      </c>
      <c r="FW534" s="31">
        <v>1</v>
      </c>
      <c r="FX534" s="31">
        <v>1</v>
      </c>
      <c r="FY534" s="31">
        <v>2</v>
      </c>
      <c r="GA534" s="31">
        <v>2</v>
      </c>
      <c r="GB534" s="31">
        <v>2</v>
      </c>
      <c r="GC534" s="31">
        <v>1</v>
      </c>
      <c r="GD534" s="31">
        <v>1966</v>
      </c>
      <c r="GE534" s="31">
        <v>1</v>
      </c>
      <c r="GF534" s="31">
        <v>1996</v>
      </c>
      <c r="GG534" s="31">
        <v>1.5</v>
      </c>
      <c r="GH534" s="31">
        <v>2</v>
      </c>
      <c r="GJ534" s="31">
        <v>2</v>
      </c>
      <c r="GL534" s="31">
        <v>2</v>
      </c>
      <c r="GO534" s="31">
        <v>2</v>
      </c>
      <c r="GQ534" s="31">
        <v>2</v>
      </c>
      <c r="GS534" s="31">
        <v>2</v>
      </c>
      <c r="GU534" s="31">
        <v>2</v>
      </c>
      <c r="GW534" s="31">
        <v>2</v>
      </c>
      <c r="HM534" s="31">
        <v>2</v>
      </c>
      <c r="HP534" s="31">
        <v>2</v>
      </c>
      <c r="HQ534" s="31">
        <v>2</v>
      </c>
      <c r="HR534" s="31">
        <v>2</v>
      </c>
      <c r="HS534" s="31">
        <v>2</v>
      </c>
      <c r="HT534" s="31">
        <v>2</v>
      </c>
      <c r="HU534" s="31">
        <v>2</v>
      </c>
      <c r="HV534" s="31">
        <v>2</v>
      </c>
      <c r="HZ534" s="31">
        <v>2</v>
      </c>
      <c r="IA534" s="31">
        <v>2</v>
      </c>
      <c r="IB534" s="31">
        <v>2</v>
      </c>
      <c r="IC534" s="31">
        <v>2</v>
      </c>
      <c r="ID534" s="31">
        <v>2</v>
      </c>
      <c r="IE534" s="31">
        <v>2</v>
      </c>
      <c r="IF534" s="31">
        <v>2</v>
      </c>
      <c r="IJ534" s="31">
        <v>2</v>
      </c>
      <c r="IK534" s="31">
        <v>2</v>
      </c>
      <c r="IL534" s="31">
        <v>2</v>
      </c>
      <c r="IM534" s="31">
        <v>2</v>
      </c>
      <c r="IN534" s="31">
        <v>2</v>
      </c>
      <c r="IO534" s="31">
        <v>2</v>
      </c>
      <c r="IP534" s="31">
        <v>2</v>
      </c>
      <c r="IT534" s="31">
        <v>2</v>
      </c>
      <c r="IU534" s="31">
        <v>2</v>
      </c>
      <c r="IV534" s="31">
        <v>2</v>
      </c>
      <c r="IW534" s="31">
        <v>2</v>
      </c>
      <c r="IX534" s="31">
        <v>2</v>
      </c>
      <c r="IY534" s="31">
        <v>2</v>
      </c>
      <c r="IZ534" s="31">
        <v>2</v>
      </c>
      <c r="JD534" s="31">
        <v>2</v>
      </c>
      <c r="JE534" s="31">
        <v>2</v>
      </c>
      <c r="JF534" s="31">
        <v>2</v>
      </c>
      <c r="JG534" s="31">
        <v>2</v>
      </c>
      <c r="JH534" s="31">
        <v>2</v>
      </c>
      <c r="JI534" s="31">
        <v>2</v>
      </c>
      <c r="JJ534" s="31">
        <v>2</v>
      </c>
      <c r="JQ534" s="31" t="s">
        <v>2402</v>
      </c>
      <c r="JT534" s="31" t="s">
        <v>3554</v>
      </c>
      <c r="JZ534" s="31">
        <v>2</v>
      </c>
      <c r="KA534" s="31" t="s">
        <v>2147</v>
      </c>
      <c r="KB534" s="31">
        <v>94</v>
      </c>
      <c r="KC534" s="31">
        <v>2</v>
      </c>
      <c r="KD534" s="31" t="s">
        <v>2147</v>
      </c>
      <c r="KE534" s="31">
        <v>89</v>
      </c>
      <c r="KF534" s="31" t="s">
        <v>361</v>
      </c>
      <c r="KG534" s="31" t="s">
        <v>3555</v>
      </c>
      <c r="KH534" s="31">
        <v>60</v>
      </c>
      <c r="KI534" s="31" t="s">
        <v>2014</v>
      </c>
      <c r="KJ534" s="31" t="s">
        <v>358</v>
      </c>
      <c r="KK534" s="31">
        <v>77</v>
      </c>
      <c r="LA534" s="31" t="s">
        <v>2181</v>
      </c>
      <c r="LB534" s="31" t="s">
        <v>2217</v>
      </c>
      <c r="LC534" s="31">
        <v>2</v>
      </c>
      <c r="LD534" s="31">
        <v>2</v>
      </c>
      <c r="LE534" s="31" t="s">
        <v>2151</v>
      </c>
      <c r="LF534" s="31">
        <v>2</v>
      </c>
      <c r="LG534" s="31">
        <v>2</v>
      </c>
      <c r="LH534" s="31">
        <v>1</v>
      </c>
      <c r="LI534" s="31">
        <v>2</v>
      </c>
      <c r="LK534" s="31">
        <v>2</v>
      </c>
      <c r="LM534" s="31">
        <v>2</v>
      </c>
      <c r="LO534" s="31">
        <v>2</v>
      </c>
      <c r="LQ534" s="31">
        <v>2</v>
      </c>
      <c r="LS534" s="31">
        <v>2</v>
      </c>
      <c r="LU534" s="31">
        <v>2</v>
      </c>
      <c r="LW534" s="31">
        <v>2</v>
      </c>
      <c r="LY534" s="31">
        <v>2</v>
      </c>
      <c r="MA534" s="31">
        <v>2</v>
      </c>
      <c r="MC534" s="31">
        <v>2</v>
      </c>
      <c r="ME534" s="31">
        <v>2</v>
      </c>
      <c r="MG534" s="31">
        <v>2</v>
      </c>
      <c r="MI534" s="31">
        <v>2</v>
      </c>
      <c r="MK534" s="31">
        <v>2</v>
      </c>
      <c r="MM534" s="31">
        <v>2</v>
      </c>
      <c r="MO534" s="31">
        <v>2</v>
      </c>
      <c r="MQ534" s="31">
        <v>2</v>
      </c>
      <c r="MS534" s="31">
        <v>2</v>
      </c>
      <c r="MU534" s="31">
        <v>2</v>
      </c>
      <c r="MW534" s="31">
        <v>2</v>
      </c>
      <c r="MY534" s="31" t="s">
        <v>355</v>
      </c>
      <c r="NA534" s="31">
        <v>2</v>
      </c>
      <c r="NC534" s="31">
        <v>2</v>
      </c>
      <c r="NE534" s="31">
        <v>2</v>
      </c>
      <c r="NG534" s="31">
        <v>2</v>
      </c>
      <c r="NI534" s="31">
        <v>2</v>
      </c>
      <c r="NK534" s="31">
        <v>2</v>
      </c>
      <c r="NM534" s="31">
        <v>2</v>
      </c>
      <c r="NO534" s="31">
        <v>2</v>
      </c>
      <c r="NQ534" s="31">
        <v>2</v>
      </c>
      <c r="NS534" s="31">
        <v>2</v>
      </c>
      <c r="NU534" s="31">
        <v>2</v>
      </c>
      <c r="NW534" s="31">
        <v>2</v>
      </c>
      <c r="NY534" s="31">
        <v>2</v>
      </c>
      <c r="OA534" s="31">
        <v>2</v>
      </c>
      <c r="OC534" s="31">
        <v>2</v>
      </c>
      <c r="OE534" s="31">
        <v>2</v>
      </c>
      <c r="OG534" s="31">
        <v>2</v>
      </c>
      <c r="OI534" s="31">
        <v>2</v>
      </c>
      <c r="OK534" s="31">
        <v>2</v>
      </c>
      <c r="OM534" s="31">
        <v>2</v>
      </c>
      <c r="OO534" s="31">
        <v>2</v>
      </c>
      <c r="OQ534" s="31" t="s">
        <v>355</v>
      </c>
      <c r="OS534" s="31">
        <v>2</v>
      </c>
      <c r="OU534" s="31">
        <v>2</v>
      </c>
      <c r="OW534" s="31">
        <v>2</v>
      </c>
      <c r="OY534" s="31">
        <v>2</v>
      </c>
      <c r="PA534" s="31">
        <v>2</v>
      </c>
      <c r="PC534" s="31">
        <v>2</v>
      </c>
      <c r="PE534" s="31">
        <v>2</v>
      </c>
      <c r="PG534" s="31">
        <v>2</v>
      </c>
      <c r="PI534" s="31">
        <v>1</v>
      </c>
      <c r="PJ534" s="31">
        <v>15</v>
      </c>
      <c r="PK534" s="31">
        <v>2</v>
      </c>
      <c r="PM534" s="31">
        <v>2</v>
      </c>
      <c r="PO534" s="31">
        <v>2</v>
      </c>
      <c r="PQ534" s="31">
        <v>2</v>
      </c>
      <c r="PS534" s="31">
        <v>2</v>
      </c>
      <c r="PU534" s="31">
        <v>2</v>
      </c>
      <c r="PW534" s="31">
        <v>2</v>
      </c>
      <c r="PY534" s="31">
        <v>2</v>
      </c>
      <c r="QA534" s="31">
        <v>2</v>
      </c>
      <c r="QC534" s="31">
        <v>2</v>
      </c>
      <c r="QE534" s="31">
        <v>1</v>
      </c>
      <c r="QF534" s="31">
        <v>35</v>
      </c>
      <c r="QG534" s="31">
        <v>2</v>
      </c>
      <c r="QI534" s="31" t="s">
        <v>355</v>
      </c>
      <c r="QK534" s="31">
        <v>1</v>
      </c>
      <c r="QL534" s="31">
        <v>2</v>
      </c>
      <c r="QM534" s="31">
        <v>1</v>
      </c>
      <c r="QN534" s="31">
        <v>2</v>
      </c>
      <c r="QO534" s="31">
        <v>2</v>
      </c>
      <c r="QP534" s="31">
        <v>2</v>
      </c>
      <c r="QQ534" s="31">
        <v>2</v>
      </c>
      <c r="QR534" s="31">
        <v>2</v>
      </c>
      <c r="QS534" s="31">
        <v>2</v>
      </c>
      <c r="QT534" s="31">
        <v>2</v>
      </c>
      <c r="QU534" s="31">
        <v>2</v>
      </c>
      <c r="QV534" s="31">
        <v>2</v>
      </c>
      <c r="QW534" s="31">
        <v>2</v>
      </c>
      <c r="QX534" s="31">
        <v>2</v>
      </c>
      <c r="QY534" s="31">
        <v>2</v>
      </c>
      <c r="QZ534" s="31">
        <v>2</v>
      </c>
      <c r="RA534" s="31">
        <v>2</v>
      </c>
      <c r="RB534" s="31">
        <v>2</v>
      </c>
      <c r="RC534" s="31">
        <v>2</v>
      </c>
      <c r="RD534" s="31">
        <v>2</v>
      </c>
      <c r="RE534" s="31">
        <v>2</v>
      </c>
      <c r="RF534" s="31">
        <v>2</v>
      </c>
      <c r="RG534" s="31">
        <v>2</v>
      </c>
      <c r="RH534" s="31">
        <v>2</v>
      </c>
      <c r="RI534" s="31">
        <v>2</v>
      </c>
      <c r="RJ534" s="31">
        <v>2</v>
      </c>
      <c r="RK534" s="31">
        <v>1</v>
      </c>
      <c r="RL534" s="31">
        <v>2</v>
      </c>
      <c r="RM534" s="31">
        <v>2</v>
      </c>
      <c r="RN534" s="31">
        <v>2</v>
      </c>
      <c r="RO534" s="31">
        <v>1</v>
      </c>
      <c r="RP534" s="31">
        <v>2</v>
      </c>
      <c r="RQ534" s="31">
        <v>2</v>
      </c>
      <c r="RR534" s="31">
        <v>2</v>
      </c>
      <c r="RS534" s="31">
        <v>2</v>
      </c>
      <c r="RT534" s="31" t="s">
        <v>3013</v>
      </c>
      <c r="RU534" s="31" t="s">
        <v>3013</v>
      </c>
      <c r="RV534" s="31" t="s">
        <v>355</v>
      </c>
      <c r="RW534" s="31" t="s">
        <v>2300</v>
      </c>
      <c r="RX534" s="31">
        <v>5</v>
      </c>
      <c r="RY534" s="31">
        <v>1</v>
      </c>
      <c r="RZ534" s="31">
        <v>2</v>
      </c>
      <c r="SA534" s="31">
        <v>2</v>
      </c>
      <c r="SB534" s="31">
        <v>2</v>
      </c>
      <c r="SC534" s="31">
        <v>1</v>
      </c>
      <c r="SD534" s="31">
        <v>5</v>
      </c>
      <c r="SE534" s="31">
        <v>1</v>
      </c>
      <c r="SF534" s="31">
        <v>2</v>
      </c>
      <c r="SG534" s="31">
        <v>2</v>
      </c>
      <c r="SH534" s="31">
        <v>2</v>
      </c>
      <c r="SI534" s="31">
        <v>1</v>
      </c>
      <c r="SJ534" s="31">
        <v>2</v>
      </c>
      <c r="SK534" s="31">
        <v>2</v>
      </c>
      <c r="SL534" s="31">
        <v>1</v>
      </c>
      <c r="UA534" s="31">
        <v>2</v>
      </c>
    </row>
    <row r="535" spans="1:547" s="31" customFormat="1" ht="13.5" customHeight="1">
      <c r="A535" s="31">
        <f t="shared" si="8"/>
        <v>533</v>
      </c>
      <c r="C535" s="31">
        <v>42</v>
      </c>
      <c r="D535" s="31" t="s">
        <v>3382</v>
      </c>
      <c r="E535" s="31" t="s">
        <v>3556</v>
      </c>
      <c r="F535" s="31">
        <v>3</v>
      </c>
      <c r="H535" s="31">
        <v>42683</v>
      </c>
      <c r="I535" s="31">
        <v>19984</v>
      </c>
      <c r="J535" s="31">
        <v>1</v>
      </c>
      <c r="K535" s="31">
        <v>1</v>
      </c>
      <c r="L535" s="31">
        <v>5</v>
      </c>
      <c r="M535" s="31">
        <v>2</v>
      </c>
      <c r="N535" s="31">
        <v>4</v>
      </c>
      <c r="O535" s="31">
        <v>2</v>
      </c>
      <c r="P535" s="31">
        <v>1</v>
      </c>
      <c r="Q535" s="31">
        <v>1</v>
      </c>
      <c r="FK535" s="31">
        <v>1</v>
      </c>
      <c r="FL535" s="31">
        <v>2</v>
      </c>
      <c r="FM535" s="31">
        <v>2</v>
      </c>
      <c r="FN535" s="31">
        <v>2</v>
      </c>
      <c r="FO535" s="31">
        <v>2</v>
      </c>
      <c r="FP535" s="31">
        <v>2</v>
      </c>
      <c r="FQ535" s="31">
        <v>2</v>
      </c>
      <c r="FR535" s="31">
        <v>2</v>
      </c>
      <c r="FS535" s="31">
        <v>4</v>
      </c>
      <c r="FT535" s="31">
        <v>2</v>
      </c>
      <c r="FU535" s="31">
        <v>2</v>
      </c>
      <c r="FV535" s="31">
        <v>2</v>
      </c>
      <c r="FW535" s="31">
        <v>1</v>
      </c>
      <c r="FX535" s="31">
        <v>1</v>
      </c>
      <c r="FY535" s="31">
        <v>2</v>
      </c>
      <c r="GA535" s="31">
        <v>2</v>
      </c>
      <c r="GB535" s="31">
        <v>2</v>
      </c>
      <c r="GC535" s="31">
        <v>1</v>
      </c>
      <c r="GD535" s="31">
        <v>1974</v>
      </c>
      <c r="GE535" s="31">
        <v>1</v>
      </c>
      <c r="GF535" s="31">
        <v>1996</v>
      </c>
      <c r="GG535" s="31">
        <v>1.5</v>
      </c>
      <c r="GH535" s="31">
        <v>2</v>
      </c>
      <c r="GJ535" s="31">
        <v>2</v>
      </c>
      <c r="GL535" s="31">
        <v>2</v>
      </c>
      <c r="GO535" s="31">
        <v>2</v>
      </c>
      <c r="GQ535" s="31">
        <v>2</v>
      </c>
      <c r="GS535" s="31">
        <v>2</v>
      </c>
      <c r="GU535" s="31">
        <v>2</v>
      </c>
      <c r="GW535" s="31">
        <v>2</v>
      </c>
      <c r="HM535" s="31">
        <v>2</v>
      </c>
      <c r="HP535" s="31">
        <v>2</v>
      </c>
      <c r="HQ535" s="31">
        <v>2</v>
      </c>
      <c r="HR535" s="31">
        <v>2</v>
      </c>
      <c r="HS535" s="31">
        <v>2</v>
      </c>
      <c r="HT535" s="31">
        <v>2</v>
      </c>
      <c r="HU535" s="31">
        <v>2</v>
      </c>
      <c r="HV535" s="31">
        <v>2</v>
      </c>
      <c r="HZ535" s="31">
        <v>2</v>
      </c>
      <c r="IA535" s="31">
        <v>2</v>
      </c>
      <c r="IB535" s="31">
        <v>2</v>
      </c>
      <c r="IC535" s="31">
        <v>2</v>
      </c>
      <c r="ID535" s="31">
        <v>2</v>
      </c>
      <c r="IE535" s="31">
        <v>2</v>
      </c>
      <c r="IF535" s="31">
        <v>2</v>
      </c>
      <c r="IJ535" s="31">
        <v>1</v>
      </c>
      <c r="IK535" s="31">
        <v>2</v>
      </c>
      <c r="IL535" s="31">
        <v>2</v>
      </c>
      <c r="IM535" s="31">
        <v>2</v>
      </c>
      <c r="IN535" s="31">
        <v>2</v>
      </c>
      <c r="IO535" s="31">
        <v>2</v>
      </c>
      <c r="IP535" s="31">
        <v>2</v>
      </c>
      <c r="IQ535" s="31" t="s">
        <v>1452</v>
      </c>
      <c r="IT535" s="31">
        <v>1</v>
      </c>
      <c r="IU535" s="31">
        <v>2</v>
      </c>
      <c r="IV535" s="31">
        <v>2</v>
      </c>
      <c r="IW535" s="31">
        <v>2</v>
      </c>
      <c r="IX535" s="31">
        <v>2</v>
      </c>
      <c r="IY535" s="31">
        <v>2</v>
      </c>
      <c r="IZ535" s="31">
        <v>2</v>
      </c>
      <c r="JA535" s="31" t="s">
        <v>1452</v>
      </c>
      <c r="JD535" s="31">
        <v>2</v>
      </c>
      <c r="JE535" s="31">
        <v>2</v>
      </c>
      <c r="JF535" s="31">
        <v>2</v>
      </c>
      <c r="JG535" s="31">
        <v>2</v>
      </c>
      <c r="JH535" s="31">
        <v>2</v>
      </c>
      <c r="JI535" s="31">
        <v>2</v>
      </c>
      <c r="JJ535" s="31">
        <v>2</v>
      </c>
      <c r="JQ535" s="31" t="s">
        <v>3385</v>
      </c>
      <c r="JR535" s="31" t="s">
        <v>3557</v>
      </c>
      <c r="JT535" s="31" t="s">
        <v>3558</v>
      </c>
      <c r="JU535" s="31" t="s">
        <v>3559</v>
      </c>
      <c r="JZ535" s="31">
        <v>1</v>
      </c>
      <c r="KC535" s="31">
        <v>2</v>
      </c>
      <c r="KD535" s="31" t="s">
        <v>2203</v>
      </c>
      <c r="KE535" s="31">
        <v>74</v>
      </c>
      <c r="KF535" s="31" t="s">
        <v>2014</v>
      </c>
      <c r="KG535" s="31" t="s">
        <v>368</v>
      </c>
      <c r="KH535" s="31">
        <v>65</v>
      </c>
      <c r="KI535" s="31" t="s">
        <v>2014</v>
      </c>
      <c r="KJ535" s="31" t="s">
        <v>371</v>
      </c>
      <c r="KK535" s="31">
        <v>80</v>
      </c>
      <c r="KL535" s="31" t="s">
        <v>1452</v>
      </c>
      <c r="KM535" s="31" t="s">
        <v>2148</v>
      </c>
      <c r="KN535" s="31">
        <v>78</v>
      </c>
      <c r="KO535" s="31" t="s">
        <v>1452</v>
      </c>
      <c r="KP535" s="31" t="s">
        <v>377</v>
      </c>
      <c r="KQ535" s="31">
        <v>75</v>
      </c>
      <c r="LA535" s="31" t="s">
        <v>2334</v>
      </c>
      <c r="LB535" s="31" t="s">
        <v>2335</v>
      </c>
      <c r="LC535" s="31">
        <v>2</v>
      </c>
      <c r="LD535" s="31">
        <v>2</v>
      </c>
      <c r="LE535" s="31" t="s">
        <v>2260</v>
      </c>
      <c r="LF535" s="31">
        <v>2</v>
      </c>
      <c r="LG535" s="31">
        <v>2</v>
      </c>
      <c r="LH535" s="31">
        <v>1</v>
      </c>
      <c r="LI535" s="31">
        <v>2</v>
      </c>
      <c r="LK535" s="31">
        <v>2</v>
      </c>
      <c r="LM535" s="31">
        <v>2</v>
      </c>
      <c r="LO535" s="31">
        <v>2</v>
      </c>
      <c r="LQ535" s="31">
        <v>2</v>
      </c>
      <c r="LS535" s="31">
        <v>2</v>
      </c>
      <c r="LU535" s="31">
        <v>2</v>
      </c>
      <c r="LW535" s="31">
        <v>2</v>
      </c>
      <c r="LY535" s="31">
        <v>2</v>
      </c>
      <c r="MA535" s="31">
        <v>2</v>
      </c>
      <c r="MC535" s="31">
        <v>2</v>
      </c>
      <c r="ME535" s="31">
        <v>2</v>
      </c>
      <c r="MG535" s="31">
        <v>2</v>
      </c>
      <c r="MI535" s="31">
        <v>2</v>
      </c>
      <c r="MK535" s="31">
        <v>2</v>
      </c>
      <c r="MM535" s="31">
        <v>2</v>
      </c>
      <c r="MO535" s="31">
        <v>2</v>
      </c>
      <c r="MQ535" s="31">
        <v>2</v>
      </c>
      <c r="MS535" s="31">
        <v>2</v>
      </c>
      <c r="MU535" s="31">
        <v>2</v>
      </c>
      <c r="MW535" s="31">
        <v>2</v>
      </c>
      <c r="MY535" s="31" t="s">
        <v>355</v>
      </c>
      <c r="NA535" s="31">
        <v>2</v>
      </c>
      <c r="NC535" s="31">
        <v>2</v>
      </c>
      <c r="NE535" s="31">
        <v>2</v>
      </c>
      <c r="NG535" s="31">
        <v>2</v>
      </c>
      <c r="NI535" s="31">
        <v>2</v>
      </c>
      <c r="NK535" s="31">
        <v>2</v>
      </c>
      <c r="NM535" s="31">
        <v>2</v>
      </c>
      <c r="NO535" s="31">
        <v>2</v>
      </c>
      <c r="NQ535" s="31">
        <v>2</v>
      </c>
      <c r="NS535" s="31">
        <v>2</v>
      </c>
      <c r="NU535" s="31">
        <v>2</v>
      </c>
      <c r="NW535" s="31">
        <v>2</v>
      </c>
      <c r="NY535" s="31">
        <v>2</v>
      </c>
      <c r="OA535" s="31">
        <v>2</v>
      </c>
      <c r="OC535" s="31">
        <v>2</v>
      </c>
      <c r="OE535" s="31">
        <v>2</v>
      </c>
      <c r="OG535" s="31">
        <v>2</v>
      </c>
      <c r="OI535" s="31">
        <v>2</v>
      </c>
      <c r="OK535" s="31">
        <v>2</v>
      </c>
      <c r="OM535" s="31">
        <v>2</v>
      </c>
      <c r="OO535" s="31">
        <v>2</v>
      </c>
      <c r="OQ535" s="31" t="s">
        <v>356</v>
      </c>
      <c r="OR535" s="31">
        <v>10</v>
      </c>
      <c r="OS535" s="31">
        <v>2</v>
      </c>
      <c r="OU535" s="31">
        <v>2</v>
      </c>
      <c r="OW535" s="31">
        <v>2</v>
      </c>
      <c r="OY535" s="31">
        <v>2</v>
      </c>
      <c r="PA535" s="31">
        <v>1</v>
      </c>
      <c r="PB535" s="31">
        <v>3</v>
      </c>
      <c r="PC535" s="31">
        <v>2</v>
      </c>
      <c r="PE535" s="31">
        <v>2</v>
      </c>
      <c r="PG535" s="31">
        <v>2</v>
      </c>
      <c r="PI535" s="31">
        <v>1</v>
      </c>
      <c r="PJ535" s="31">
        <v>40</v>
      </c>
      <c r="PK535" s="31">
        <v>2</v>
      </c>
      <c r="PM535" s="31">
        <v>2</v>
      </c>
      <c r="PO535" s="31">
        <v>2</v>
      </c>
      <c r="PQ535" s="31">
        <v>2</v>
      </c>
      <c r="PS535" s="31">
        <v>2</v>
      </c>
      <c r="PU535" s="31">
        <v>2</v>
      </c>
      <c r="PW535" s="31">
        <v>2</v>
      </c>
      <c r="PY535" s="31">
        <v>2</v>
      </c>
      <c r="QA535" s="31">
        <v>2</v>
      </c>
      <c r="QC535" s="31">
        <v>2</v>
      </c>
      <c r="QE535" s="31">
        <v>2</v>
      </c>
      <c r="QG535" s="31">
        <v>2</v>
      </c>
      <c r="QI535" s="31" t="s">
        <v>355</v>
      </c>
      <c r="QJ535" s="31">
        <v>50</v>
      </c>
      <c r="QK535" s="31">
        <v>1</v>
      </c>
      <c r="QL535" s="31">
        <v>2</v>
      </c>
      <c r="QM535" s="31">
        <v>1</v>
      </c>
      <c r="QN535" s="31">
        <v>2</v>
      </c>
      <c r="QO535" s="31">
        <v>2</v>
      </c>
      <c r="QP535" s="31">
        <v>2</v>
      </c>
      <c r="QQ535" s="31">
        <v>2</v>
      </c>
      <c r="QR535" s="31">
        <v>2</v>
      </c>
      <c r="QS535" s="31">
        <v>2</v>
      </c>
      <c r="QT535" s="31">
        <v>2</v>
      </c>
      <c r="QU535" s="31">
        <v>2</v>
      </c>
      <c r="QV535" s="31">
        <v>2</v>
      </c>
      <c r="QW535" s="31">
        <v>2</v>
      </c>
      <c r="QX535" s="31">
        <v>2</v>
      </c>
      <c r="QY535" s="31">
        <v>2</v>
      </c>
      <c r="QZ535" s="31">
        <v>2</v>
      </c>
      <c r="RA535" s="31">
        <v>2</v>
      </c>
      <c r="RB535" s="31">
        <v>2</v>
      </c>
      <c r="RC535" s="31">
        <v>2</v>
      </c>
      <c r="RD535" s="31">
        <v>2</v>
      </c>
      <c r="RE535" s="31">
        <v>2</v>
      </c>
      <c r="RF535" s="31">
        <v>2</v>
      </c>
      <c r="RG535" s="31">
        <v>2</v>
      </c>
      <c r="RH535" s="31">
        <v>2</v>
      </c>
      <c r="RI535" s="31">
        <v>1</v>
      </c>
      <c r="RJ535" s="31">
        <v>2</v>
      </c>
      <c r="RK535" s="31">
        <v>2</v>
      </c>
      <c r="RL535" s="31">
        <v>2</v>
      </c>
      <c r="RM535" s="31">
        <v>2</v>
      </c>
      <c r="RN535" s="31">
        <v>2</v>
      </c>
      <c r="RO535" s="31">
        <v>1</v>
      </c>
      <c r="RP535" s="31">
        <v>2</v>
      </c>
      <c r="RQ535" s="31">
        <v>2</v>
      </c>
      <c r="RR535" s="31">
        <v>1</v>
      </c>
      <c r="RS535" s="31">
        <v>1</v>
      </c>
      <c r="RT535" s="31" t="s">
        <v>3013</v>
      </c>
      <c r="RU535" s="31" t="s">
        <v>3013</v>
      </c>
      <c r="RV535" s="31" t="s">
        <v>355</v>
      </c>
      <c r="RW535" s="31" t="s">
        <v>355</v>
      </c>
      <c r="RX535" s="31">
        <v>5</v>
      </c>
      <c r="RY535" s="31">
        <v>1</v>
      </c>
      <c r="RZ535" s="31">
        <v>2</v>
      </c>
      <c r="SA535" s="31">
        <v>2</v>
      </c>
      <c r="SB535" s="31">
        <v>2</v>
      </c>
      <c r="SC535" s="31">
        <v>1</v>
      </c>
      <c r="SD535" s="31">
        <v>5</v>
      </c>
      <c r="SE535" s="31">
        <v>1</v>
      </c>
      <c r="SF535" s="31">
        <v>2</v>
      </c>
      <c r="SG535" s="31">
        <v>2</v>
      </c>
      <c r="SH535" s="31">
        <v>2</v>
      </c>
      <c r="SI535" s="31">
        <v>1</v>
      </c>
      <c r="SJ535" s="31">
        <v>2</v>
      </c>
      <c r="SK535" s="31">
        <v>2</v>
      </c>
      <c r="SL535" s="31">
        <v>1</v>
      </c>
      <c r="UA535" s="31">
        <v>2</v>
      </c>
    </row>
    <row r="536" spans="1:547" s="31" customFormat="1" ht="13.5" customHeight="1">
      <c r="A536" s="31">
        <f t="shared" si="8"/>
        <v>534</v>
      </c>
      <c r="C536" s="31">
        <v>43</v>
      </c>
      <c r="D536" s="31" t="s">
        <v>3382</v>
      </c>
      <c r="E536" s="31" t="s">
        <v>3560</v>
      </c>
      <c r="F536" s="31">
        <v>3</v>
      </c>
      <c r="H536" s="31">
        <v>42686</v>
      </c>
      <c r="I536" s="31">
        <v>19112</v>
      </c>
      <c r="J536" s="31">
        <v>2</v>
      </c>
      <c r="K536" s="31">
        <v>1</v>
      </c>
      <c r="L536" s="31">
        <v>5</v>
      </c>
      <c r="M536" s="31">
        <v>2</v>
      </c>
      <c r="N536" s="31">
        <v>1</v>
      </c>
      <c r="O536" s="31">
        <v>1</v>
      </c>
      <c r="P536" s="31">
        <v>1</v>
      </c>
      <c r="Q536" s="31">
        <v>1</v>
      </c>
      <c r="FK536" s="31">
        <v>2</v>
      </c>
      <c r="FL536" s="31">
        <v>2</v>
      </c>
      <c r="FM536" s="31">
        <v>2</v>
      </c>
      <c r="FN536" s="31">
        <v>2</v>
      </c>
      <c r="FO536" s="31">
        <v>2</v>
      </c>
      <c r="FP536" s="31">
        <v>2</v>
      </c>
      <c r="FQ536" s="31">
        <v>2</v>
      </c>
      <c r="FR536" s="31">
        <v>2</v>
      </c>
      <c r="FS536" s="31">
        <v>4</v>
      </c>
      <c r="FT536" s="31">
        <v>2</v>
      </c>
      <c r="FU536" s="31">
        <v>2</v>
      </c>
      <c r="FV536" s="31">
        <v>2</v>
      </c>
      <c r="FW536" s="31">
        <v>1</v>
      </c>
      <c r="FX536" s="31">
        <v>1</v>
      </c>
      <c r="FY536" s="31">
        <v>2</v>
      </c>
      <c r="GA536" s="31">
        <v>2</v>
      </c>
      <c r="GB536" s="31">
        <v>2</v>
      </c>
      <c r="GC536" s="31">
        <v>2</v>
      </c>
      <c r="GE536" s="31">
        <v>2</v>
      </c>
      <c r="GH536" s="31">
        <v>2</v>
      </c>
      <c r="GJ536" s="31">
        <v>2</v>
      </c>
      <c r="GL536" s="31">
        <v>2</v>
      </c>
      <c r="GO536" s="31">
        <v>2</v>
      </c>
      <c r="GQ536" s="31">
        <v>2</v>
      </c>
      <c r="GS536" s="31">
        <v>2</v>
      </c>
      <c r="GU536" s="31">
        <v>2</v>
      </c>
      <c r="GW536" s="31">
        <v>2</v>
      </c>
      <c r="HM536" s="31">
        <v>2</v>
      </c>
      <c r="HP536" s="31">
        <v>2</v>
      </c>
      <c r="HQ536" s="31">
        <v>2</v>
      </c>
      <c r="HR536" s="31">
        <v>2</v>
      </c>
      <c r="HS536" s="31">
        <v>2</v>
      </c>
      <c r="HT536" s="31">
        <v>2</v>
      </c>
      <c r="HU536" s="31">
        <v>2</v>
      </c>
      <c r="HV536" s="31">
        <v>2</v>
      </c>
      <c r="HZ536" s="31">
        <v>2</v>
      </c>
      <c r="IA536" s="31">
        <v>2</v>
      </c>
      <c r="IB536" s="31">
        <v>2</v>
      </c>
      <c r="IC536" s="31">
        <v>2</v>
      </c>
      <c r="ID536" s="31">
        <v>2</v>
      </c>
      <c r="IE536" s="31">
        <v>2</v>
      </c>
      <c r="IF536" s="31">
        <v>2</v>
      </c>
      <c r="IJ536" s="31">
        <v>2</v>
      </c>
      <c r="IK536" s="31">
        <v>2</v>
      </c>
      <c r="IL536" s="31">
        <v>2</v>
      </c>
      <c r="IM536" s="31">
        <v>2</v>
      </c>
      <c r="IN536" s="31">
        <v>2</v>
      </c>
      <c r="IO536" s="31">
        <v>2</v>
      </c>
      <c r="IP536" s="31">
        <v>2</v>
      </c>
      <c r="IT536" s="31">
        <v>1</v>
      </c>
      <c r="IU536" s="31">
        <v>2</v>
      </c>
      <c r="IV536" s="31">
        <v>2</v>
      </c>
      <c r="IW536" s="31">
        <v>2</v>
      </c>
      <c r="IX536" s="31">
        <v>2</v>
      </c>
      <c r="IY536" s="31">
        <v>2</v>
      </c>
      <c r="IZ536" s="31">
        <v>2</v>
      </c>
      <c r="JA536" s="31" t="s">
        <v>2014</v>
      </c>
      <c r="JB536" s="31" t="s">
        <v>1452</v>
      </c>
      <c r="JD536" s="31">
        <v>2</v>
      </c>
      <c r="JE536" s="31">
        <v>2</v>
      </c>
      <c r="JF536" s="31">
        <v>2</v>
      </c>
      <c r="JG536" s="31">
        <v>2</v>
      </c>
      <c r="JH536" s="31">
        <v>2</v>
      </c>
      <c r="JI536" s="31">
        <v>2</v>
      </c>
      <c r="JJ536" s="31">
        <v>2</v>
      </c>
      <c r="JN536" s="31" t="s">
        <v>2640</v>
      </c>
      <c r="JO536" s="31" t="s">
        <v>3400</v>
      </c>
      <c r="JQ536" s="31" t="s">
        <v>2144</v>
      </c>
      <c r="JR536" s="31" t="s">
        <v>371</v>
      </c>
      <c r="JS536" s="31" t="s">
        <v>2023</v>
      </c>
      <c r="JT536" s="31" t="s">
        <v>3561</v>
      </c>
      <c r="JU536" s="31" t="s">
        <v>3401</v>
      </c>
      <c r="JV536" s="31" t="s">
        <v>3402</v>
      </c>
      <c r="JZ536" s="31">
        <v>2</v>
      </c>
      <c r="KB536" s="31">
        <v>64</v>
      </c>
      <c r="KC536" s="31">
        <v>2</v>
      </c>
      <c r="KD536" s="31" t="s">
        <v>3403</v>
      </c>
      <c r="KE536" s="31">
        <v>61</v>
      </c>
      <c r="LA536" s="31" t="s">
        <v>2161</v>
      </c>
      <c r="LB536" s="31" t="s">
        <v>2572</v>
      </c>
      <c r="LC536" s="31">
        <v>2</v>
      </c>
      <c r="LD536" s="31">
        <v>1</v>
      </c>
      <c r="LE536" s="31" t="s">
        <v>2150</v>
      </c>
      <c r="LF536" s="31">
        <v>2</v>
      </c>
      <c r="LG536" s="31">
        <v>2</v>
      </c>
      <c r="LH536" s="31">
        <v>2</v>
      </c>
      <c r="LI536" s="31">
        <v>2</v>
      </c>
      <c r="LK536" s="31">
        <v>2</v>
      </c>
      <c r="LM536" s="31">
        <v>2</v>
      </c>
      <c r="LO536" s="31">
        <v>2</v>
      </c>
      <c r="LQ536" s="31">
        <v>2</v>
      </c>
      <c r="LS536" s="31">
        <v>2</v>
      </c>
      <c r="LU536" s="31">
        <v>2</v>
      </c>
      <c r="LW536" s="31">
        <v>2</v>
      </c>
      <c r="LY536" s="31">
        <v>2</v>
      </c>
      <c r="MA536" s="31">
        <v>2</v>
      </c>
      <c r="MC536" s="31">
        <v>2</v>
      </c>
      <c r="ME536" s="31">
        <v>2</v>
      </c>
      <c r="MG536" s="31">
        <v>2</v>
      </c>
      <c r="MI536" s="31">
        <v>2</v>
      </c>
      <c r="MK536" s="31">
        <v>2</v>
      </c>
      <c r="MM536" s="31">
        <v>2</v>
      </c>
      <c r="MO536" s="31">
        <v>2</v>
      </c>
      <c r="MQ536" s="31">
        <v>2</v>
      </c>
      <c r="MS536" s="31">
        <v>2</v>
      </c>
      <c r="MU536" s="31">
        <v>2</v>
      </c>
      <c r="MW536" s="31">
        <v>2</v>
      </c>
      <c r="MY536" s="31" t="s">
        <v>355</v>
      </c>
      <c r="NA536" s="31">
        <v>2</v>
      </c>
      <c r="NC536" s="31">
        <v>2</v>
      </c>
      <c r="NE536" s="31">
        <v>2</v>
      </c>
      <c r="NG536" s="31">
        <v>2</v>
      </c>
      <c r="NI536" s="31">
        <v>2</v>
      </c>
      <c r="NK536" s="31">
        <v>2</v>
      </c>
      <c r="NM536" s="31">
        <v>2</v>
      </c>
      <c r="NO536" s="31">
        <v>2</v>
      </c>
      <c r="NQ536" s="31">
        <v>2</v>
      </c>
      <c r="NS536" s="31">
        <v>2</v>
      </c>
      <c r="NU536" s="31">
        <v>2</v>
      </c>
      <c r="NW536" s="31">
        <v>2</v>
      </c>
      <c r="NY536" s="31">
        <v>2</v>
      </c>
      <c r="OA536" s="31">
        <v>2</v>
      </c>
      <c r="OC536" s="31">
        <v>2</v>
      </c>
      <c r="OE536" s="31">
        <v>2</v>
      </c>
      <c r="OG536" s="31">
        <v>2</v>
      </c>
      <c r="OI536" s="31">
        <v>1</v>
      </c>
      <c r="OJ536" s="31">
        <v>26</v>
      </c>
      <c r="OK536" s="31">
        <v>2</v>
      </c>
      <c r="OM536" s="31">
        <v>2</v>
      </c>
      <c r="OO536" s="31">
        <v>2</v>
      </c>
      <c r="OQ536" s="31" t="s">
        <v>355</v>
      </c>
      <c r="OS536" s="31">
        <v>2</v>
      </c>
      <c r="OU536" s="31">
        <v>2</v>
      </c>
      <c r="OW536" s="31">
        <v>2</v>
      </c>
      <c r="OY536" s="31">
        <v>2</v>
      </c>
      <c r="PA536" s="31">
        <v>2</v>
      </c>
      <c r="PC536" s="31">
        <v>2</v>
      </c>
      <c r="PE536" s="31">
        <v>2</v>
      </c>
      <c r="PG536" s="31">
        <v>2</v>
      </c>
      <c r="PI536" s="31">
        <v>2</v>
      </c>
      <c r="PK536" s="31">
        <v>2</v>
      </c>
      <c r="PM536" s="31">
        <v>2</v>
      </c>
      <c r="PO536" s="31">
        <v>2</v>
      </c>
      <c r="PQ536" s="31">
        <v>2</v>
      </c>
      <c r="PS536" s="31">
        <v>2</v>
      </c>
      <c r="PU536" s="31">
        <v>2</v>
      </c>
      <c r="PW536" s="31">
        <v>2</v>
      </c>
      <c r="PY536" s="31">
        <v>2</v>
      </c>
      <c r="QA536" s="31">
        <v>2</v>
      </c>
      <c r="QC536" s="31">
        <v>2</v>
      </c>
      <c r="QE536" s="31">
        <v>2</v>
      </c>
      <c r="QG536" s="31">
        <v>2</v>
      </c>
      <c r="QI536" s="31" t="s">
        <v>355</v>
      </c>
      <c r="QK536" s="31">
        <v>1</v>
      </c>
      <c r="QL536" s="31">
        <v>2</v>
      </c>
      <c r="QM536" s="31">
        <v>2</v>
      </c>
      <c r="QN536" s="31">
        <v>2</v>
      </c>
      <c r="QO536" s="31">
        <v>2</v>
      </c>
      <c r="QP536" s="31">
        <v>2</v>
      </c>
      <c r="QQ536" s="31">
        <v>2</v>
      </c>
      <c r="QR536" s="31">
        <v>2</v>
      </c>
      <c r="QS536" s="31">
        <v>2</v>
      </c>
      <c r="QT536" s="31">
        <v>2</v>
      </c>
      <c r="QU536" s="31">
        <v>2</v>
      </c>
      <c r="QV536" s="31">
        <v>2</v>
      </c>
      <c r="QW536" s="31">
        <v>2</v>
      </c>
      <c r="QX536" s="31">
        <v>2</v>
      </c>
      <c r="QY536" s="31">
        <v>2</v>
      </c>
      <c r="QZ536" s="31">
        <v>2</v>
      </c>
      <c r="RA536" s="31">
        <v>2</v>
      </c>
      <c r="RB536" s="31">
        <v>2</v>
      </c>
      <c r="RC536" s="31">
        <v>1</v>
      </c>
      <c r="RD536" s="31">
        <v>2</v>
      </c>
      <c r="RE536" s="31">
        <v>2</v>
      </c>
      <c r="RF536" s="31">
        <v>2</v>
      </c>
      <c r="RG536" s="31">
        <v>2</v>
      </c>
      <c r="RH536" s="31">
        <v>2</v>
      </c>
      <c r="RI536" s="31">
        <v>1</v>
      </c>
      <c r="RJ536" s="31">
        <v>2</v>
      </c>
      <c r="RK536" s="31">
        <v>2</v>
      </c>
      <c r="RL536" s="31">
        <v>2</v>
      </c>
      <c r="RM536" s="31">
        <v>2</v>
      </c>
      <c r="RN536" s="31">
        <v>2</v>
      </c>
      <c r="RO536" s="31">
        <v>2</v>
      </c>
      <c r="RP536" s="31">
        <v>2</v>
      </c>
      <c r="RQ536" s="31">
        <v>2</v>
      </c>
      <c r="RR536" s="31">
        <v>2</v>
      </c>
      <c r="RS536" s="31">
        <v>2</v>
      </c>
      <c r="RT536" s="31" t="s">
        <v>2231</v>
      </c>
      <c r="RU536" s="31" t="s">
        <v>1863</v>
      </c>
      <c r="RV536" s="31" t="s">
        <v>355</v>
      </c>
      <c r="RW536" s="31" t="s">
        <v>1863</v>
      </c>
      <c r="RX536" s="31">
        <v>5</v>
      </c>
      <c r="RY536" s="31">
        <v>1</v>
      </c>
      <c r="RZ536" s="31">
        <v>2</v>
      </c>
      <c r="SA536" s="31">
        <v>2</v>
      </c>
      <c r="SB536" s="31">
        <v>2</v>
      </c>
      <c r="SC536" s="31">
        <v>2</v>
      </c>
      <c r="SD536" s="31">
        <v>5</v>
      </c>
      <c r="SE536" s="31">
        <v>2</v>
      </c>
      <c r="SF536" s="31">
        <v>2</v>
      </c>
      <c r="SG536" s="31">
        <v>2</v>
      </c>
      <c r="SH536" s="31">
        <v>2</v>
      </c>
      <c r="SI536" s="31">
        <v>2</v>
      </c>
      <c r="SJ536" s="31">
        <v>2</v>
      </c>
      <c r="SK536" s="31">
        <v>2</v>
      </c>
      <c r="SL536" s="31">
        <v>2</v>
      </c>
      <c r="UA536" s="31">
        <v>2</v>
      </c>
    </row>
    <row r="537" spans="1:547" s="31" customFormat="1" ht="13.5" customHeight="1">
      <c r="A537" s="31">
        <f t="shared" si="8"/>
        <v>535</v>
      </c>
      <c r="C537" s="31">
        <v>44</v>
      </c>
      <c r="D537" s="31" t="s">
        <v>3382</v>
      </c>
      <c r="E537" s="31" t="s">
        <v>3562</v>
      </c>
      <c r="F537" s="31">
        <v>3</v>
      </c>
      <c r="H537" s="31">
        <v>42686</v>
      </c>
      <c r="I537" s="31">
        <v>19966</v>
      </c>
      <c r="J537" s="31">
        <v>1</v>
      </c>
      <c r="K537" s="31">
        <v>1</v>
      </c>
      <c r="L537" s="31">
        <v>5</v>
      </c>
      <c r="M537" s="31">
        <v>2</v>
      </c>
      <c r="N537" s="31">
        <v>1</v>
      </c>
      <c r="O537" s="31">
        <v>1</v>
      </c>
      <c r="P537" s="31">
        <v>1</v>
      </c>
      <c r="Q537" s="31">
        <v>1</v>
      </c>
      <c r="FK537" s="31">
        <v>2</v>
      </c>
      <c r="FL537" s="31">
        <v>2</v>
      </c>
      <c r="FM537" s="31">
        <v>1</v>
      </c>
      <c r="FN537" s="31">
        <v>2</v>
      </c>
      <c r="FO537" s="31">
        <v>2</v>
      </c>
      <c r="FP537" s="31">
        <v>2</v>
      </c>
      <c r="FQ537" s="31">
        <v>2</v>
      </c>
      <c r="FR537" s="31">
        <v>2</v>
      </c>
      <c r="FS537" s="31">
        <v>4</v>
      </c>
      <c r="FT537" s="31">
        <v>2</v>
      </c>
      <c r="FU537" s="31">
        <v>2</v>
      </c>
      <c r="FV537" s="31">
        <v>2</v>
      </c>
      <c r="FW537" s="31">
        <v>1</v>
      </c>
      <c r="FX537" s="31">
        <v>1</v>
      </c>
      <c r="FY537" s="31">
        <v>2</v>
      </c>
      <c r="GA537" s="31">
        <v>2</v>
      </c>
      <c r="GB537" s="31">
        <v>2</v>
      </c>
      <c r="GC537" s="31">
        <v>2</v>
      </c>
      <c r="GE537" s="31">
        <v>2</v>
      </c>
      <c r="GH537" s="31">
        <v>2</v>
      </c>
      <c r="GJ537" s="31">
        <v>2</v>
      </c>
      <c r="GL537" s="31">
        <v>2</v>
      </c>
      <c r="GO537" s="31">
        <v>2</v>
      </c>
      <c r="GQ537" s="31">
        <v>1</v>
      </c>
      <c r="GS537" s="31">
        <v>2</v>
      </c>
      <c r="GU537" s="31">
        <v>1</v>
      </c>
      <c r="GV537" s="31" t="s">
        <v>3563</v>
      </c>
      <c r="GW537" s="31">
        <v>2</v>
      </c>
      <c r="HM537" s="31">
        <v>2</v>
      </c>
      <c r="HP537" s="31">
        <v>2</v>
      </c>
      <c r="HQ537" s="31">
        <v>2</v>
      </c>
      <c r="HR537" s="31">
        <v>2</v>
      </c>
      <c r="HS537" s="31">
        <v>2</v>
      </c>
      <c r="HT537" s="31">
        <v>2</v>
      </c>
      <c r="HU537" s="31">
        <v>2</v>
      </c>
      <c r="HV537" s="31">
        <v>2</v>
      </c>
      <c r="HZ537" s="31">
        <v>2</v>
      </c>
      <c r="IA537" s="31">
        <v>2</v>
      </c>
      <c r="IB537" s="31">
        <v>2</v>
      </c>
      <c r="IC537" s="31">
        <v>2</v>
      </c>
      <c r="ID537" s="31">
        <v>2</v>
      </c>
      <c r="IE537" s="31">
        <v>2</v>
      </c>
      <c r="IF537" s="31">
        <v>2</v>
      </c>
      <c r="IJ537" s="31">
        <v>2</v>
      </c>
      <c r="IK537" s="31">
        <v>2</v>
      </c>
      <c r="IL537" s="31">
        <v>2</v>
      </c>
      <c r="IM537" s="31">
        <v>2</v>
      </c>
      <c r="IN537" s="31">
        <v>2</v>
      </c>
      <c r="IO537" s="31">
        <v>2</v>
      </c>
      <c r="IP537" s="31">
        <v>2</v>
      </c>
      <c r="IT537" s="31">
        <v>2</v>
      </c>
      <c r="IU537" s="31">
        <v>2</v>
      </c>
      <c r="IV537" s="31">
        <v>2</v>
      </c>
      <c r="IW537" s="31">
        <v>2</v>
      </c>
      <c r="IX537" s="31">
        <v>2</v>
      </c>
      <c r="IY537" s="31">
        <v>2</v>
      </c>
      <c r="IZ537" s="31">
        <v>2</v>
      </c>
      <c r="JD537" s="31">
        <v>2</v>
      </c>
      <c r="JE537" s="31">
        <v>2</v>
      </c>
      <c r="JF537" s="31">
        <v>2</v>
      </c>
      <c r="JG537" s="31">
        <v>2</v>
      </c>
      <c r="JH537" s="31">
        <v>2</v>
      </c>
      <c r="JI537" s="31">
        <v>2</v>
      </c>
      <c r="JJ537" s="31">
        <v>2</v>
      </c>
      <c r="JN537" s="31" t="s">
        <v>2763</v>
      </c>
      <c r="JO537" s="31" t="s">
        <v>2503</v>
      </c>
      <c r="JP537" s="31" t="s">
        <v>3385</v>
      </c>
      <c r="JQ537" s="31" t="s">
        <v>2144</v>
      </c>
      <c r="JR537" s="31" t="s">
        <v>2749</v>
      </c>
      <c r="JS537" s="31" t="s">
        <v>2413</v>
      </c>
      <c r="JZ537" s="31">
        <v>1</v>
      </c>
      <c r="KC537" s="31">
        <v>1</v>
      </c>
      <c r="LA537" s="31" t="s">
        <v>2161</v>
      </c>
      <c r="LB537" s="31" t="s">
        <v>2242</v>
      </c>
      <c r="LC537" s="31">
        <v>2</v>
      </c>
      <c r="LD537" s="31">
        <v>1</v>
      </c>
      <c r="LE537" s="31" t="s">
        <v>2161</v>
      </c>
      <c r="LF537" s="31">
        <v>2</v>
      </c>
      <c r="LG537" s="31">
        <v>2</v>
      </c>
      <c r="LH537" s="31">
        <v>1</v>
      </c>
      <c r="LI537" s="31">
        <v>2</v>
      </c>
      <c r="LK537" s="31">
        <v>2</v>
      </c>
      <c r="LM537" s="31">
        <v>2</v>
      </c>
      <c r="LO537" s="31">
        <v>2</v>
      </c>
      <c r="LQ537" s="31">
        <v>2</v>
      </c>
      <c r="LS537" s="31">
        <v>2</v>
      </c>
      <c r="LU537" s="31">
        <v>2</v>
      </c>
      <c r="LW537" s="31">
        <v>2</v>
      </c>
      <c r="LY537" s="31">
        <v>2</v>
      </c>
      <c r="MA537" s="31">
        <v>2</v>
      </c>
      <c r="MC537" s="31">
        <v>2</v>
      </c>
      <c r="ME537" s="31">
        <v>2</v>
      </c>
      <c r="MG537" s="31">
        <v>2</v>
      </c>
      <c r="MI537" s="31">
        <v>2</v>
      </c>
      <c r="MK537" s="31">
        <v>2</v>
      </c>
      <c r="MM537" s="31">
        <v>2</v>
      </c>
      <c r="MO537" s="31">
        <v>2</v>
      </c>
      <c r="MQ537" s="31">
        <v>1</v>
      </c>
      <c r="MR537" s="31">
        <v>4</v>
      </c>
      <c r="MS537" s="31">
        <v>2</v>
      </c>
      <c r="MU537" s="31">
        <v>2</v>
      </c>
      <c r="MW537" s="31">
        <v>2</v>
      </c>
      <c r="MY537" s="31" t="s">
        <v>355</v>
      </c>
      <c r="NA537" s="31">
        <v>2</v>
      </c>
      <c r="NC537" s="31">
        <v>2</v>
      </c>
      <c r="NE537" s="31">
        <v>2</v>
      </c>
      <c r="NG537" s="31">
        <v>2</v>
      </c>
      <c r="NI537" s="31">
        <v>2</v>
      </c>
      <c r="NK537" s="31">
        <v>2</v>
      </c>
      <c r="NM537" s="31">
        <v>2</v>
      </c>
      <c r="NO537" s="31">
        <v>2</v>
      </c>
      <c r="NQ537" s="31">
        <v>2</v>
      </c>
      <c r="NS537" s="31">
        <v>2</v>
      </c>
      <c r="NU537" s="31">
        <v>2</v>
      </c>
      <c r="NW537" s="31">
        <v>2</v>
      </c>
      <c r="NY537" s="31">
        <v>2</v>
      </c>
      <c r="OA537" s="31">
        <v>2</v>
      </c>
      <c r="OC537" s="31">
        <v>2</v>
      </c>
      <c r="OE537" s="31">
        <v>1</v>
      </c>
      <c r="OF537" s="31">
        <v>5</v>
      </c>
      <c r="OG537" s="31">
        <v>1</v>
      </c>
      <c r="OH537" s="31">
        <v>5</v>
      </c>
      <c r="OI537" s="31">
        <v>1</v>
      </c>
      <c r="OJ537" s="31">
        <v>5</v>
      </c>
      <c r="OK537" s="31">
        <v>2</v>
      </c>
      <c r="OM537" s="31">
        <v>2</v>
      </c>
      <c r="OO537" s="31">
        <v>2</v>
      </c>
      <c r="OQ537" s="31" t="s">
        <v>356</v>
      </c>
      <c r="OR537" s="31">
        <v>5</v>
      </c>
      <c r="OS537" s="31">
        <v>2</v>
      </c>
      <c r="OU537" s="31">
        <v>2</v>
      </c>
      <c r="OW537" s="31">
        <v>2</v>
      </c>
      <c r="OY537" s="31">
        <v>2</v>
      </c>
      <c r="PA537" s="31">
        <v>2</v>
      </c>
      <c r="PC537" s="31">
        <v>2</v>
      </c>
      <c r="PE537" s="31">
        <v>2</v>
      </c>
      <c r="PG537" s="31">
        <v>2</v>
      </c>
      <c r="PI537" s="31">
        <v>2</v>
      </c>
      <c r="PK537" s="31">
        <v>2</v>
      </c>
      <c r="PM537" s="31">
        <v>2</v>
      </c>
      <c r="PO537" s="31">
        <v>2</v>
      </c>
      <c r="PQ537" s="31">
        <v>2</v>
      </c>
      <c r="PS537" s="31">
        <v>2</v>
      </c>
      <c r="PU537" s="31">
        <v>2</v>
      </c>
      <c r="PW537" s="31">
        <v>2</v>
      </c>
      <c r="PY537" s="31">
        <v>2</v>
      </c>
      <c r="QA537" s="31">
        <v>2</v>
      </c>
      <c r="QC537" s="31">
        <v>2</v>
      </c>
      <c r="QE537" s="31">
        <v>2</v>
      </c>
      <c r="QG537" s="31">
        <v>2</v>
      </c>
      <c r="QI537" s="31" t="s">
        <v>355</v>
      </c>
      <c r="QK537" s="31">
        <v>1</v>
      </c>
      <c r="QL537" s="31">
        <v>2</v>
      </c>
      <c r="QM537" s="31">
        <v>2</v>
      </c>
      <c r="QN537" s="31">
        <v>2</v>
      </c>
      <c r="QO537" s="31">
        <v>2</v>
      </c>
      <c r="QP537" s="31">
        <v>2</v>
      </c>
      <c r="QQ537" s="31">
        <v>2</v>
      </c>
      <c r="QR537" s="31">
        <v>2</v>
      </c>
      <c r="QS537" s="31">
        <v>2</v>
      </c>
      <c r="QT537" s="31">
        <v>2</v>
      </c>
      <c r="QU537" s="31">
        <v>2</v>
      </c>
      <c r="QV537" s="31">
        <v>2</v>
      </c>
      <c r="QW537" s="31">
        <v>2</v>
      </c>
      <c r="QX537" s="31">
        <v>2</v>
      </c>
      <c r="QY537" s="31">
        <v>2</v>
      </c>
      <c r="QZ537" s="31">
        <v>2</v>
      </c>
      <c r="RA537" s="31">
        <v>1</v>
      </c>
      <c r="RB537" s="31">
        <v>1</v>
      </c>
      <c r="RC537" s="31">
        <v>2</v>
      </c>
      <c r="RD537" s="31">
        <v>2</v>
      </c>
      <c r="RE537" s="31">
        <v>1</v>
      </c>
      <c r="RF537" s="31">
        <v>2</v>
      </c>
      <c r="RG537" s="31">
        <v>2</v>
      </c>
      <c r="RH537" s="31">
        <v>2</v>
      </c>
      <c r="RI537" s="31">
        <v>1</v>
      </c>
      <c r="RJ537" s="31">
        <v>2</v>
      </c>
      <c r="RK537" s="31">
        <v>2</v>
      </c>
      <c r="RL537" s="31">
        <v>2</v>
      </c>
      <c r="RM537" s="31">
        <v>2</v>
      </c>
      <c r="RN537" s="31">
        <v>2</v>
      </c>
      <c r="RO537" s="31">
        <v>2</v>
      </c>
      <c r="RP537" s="31">
        <v>2</v>
      </c>
      <c r="RQ537" s="31">
        <v>2</v>
      </c>
      <c r="RR537" s="31">
        <v>2</v>
      </c>
      <c r="RS537" s="31">
        <v>2</v>
      </c>
      <c r="RT537" s="31" t="s">
        <v>1863</v>
      </c>
      <c r="RU537" s="31" t="s">
        <v>1863</v>
      </c>
      <c r="RV537" s="31" t="s">
        <v>355</v>
      </c>
      <c r="RW537" s="31" t="s">
        <v>355</v>
      </c>
      <c r="RX537" s="31">
        <v>5</v>
      </c>
      <c r="RY537" s="31">
        <v>1</v>
      </c>
      <c r="RZ537" s="31">
        <v>2</v>
      </c>
      <c r="SA537" s="31">
        <v>2</v>
      </c>
      <c r="SB537" s="31">
        <v>2</v>
      </c>
      <c r="SC537" s="31">
        <v>2</v>
      </c>
      <c r="SD537" s="31">
        <v>5</v>
      </c>
      <c r="SE537" s="31">
        <v>2</v>
      </c>
      <c r="SF537" s="31">
        <v>2</v>
      </c>
      <c r="SG537" s="31">
        <v>2</v>
      </c>
      <c r="SH537" s="31">
        <v>2</v>
      </c>
      <c r="SI537" s="31">
        <v>2</v>
      </c>
      <c r="SJ537" s="31">
        <v>2</v>
      </c>
      <c r="SK537" s="31">
        <v>2</v>
      </c>
      <c r="SL537" s="31">
        <v>2</v>
      </c>
      <c r="UA537" s="31">
        <v>2</v>
      </c>
    </row>
    <row r="538" spans="1:547" s="31" customFormat="1" ht="13.5" customHeight="1">
      <c r="A538" s="31">
        <f t="shared" si="8"/>
        <v>536</v>
      </c>
      <c r="C538" s="31">
        <v>45</v>
      </c>
      <c r="D538" s="31" t="s">
        <v>3382</v>
      </c>
      <c r="E538" s="31" t="s">
        <v>3564</v>
      </c>
      <c r="F538" s="31">
        <v>3</v>
      </c>
      <c r="H538" s="31">
        <v>42686</v>
      </c>
      <c r="I538" s="31">
        <v>22102</v>
      </c>
      <c r="J538" s="31">
        <v>2</v>
      </c>
      <c r="K538" s="31">
        <v>1</v>
      </c>
      <c r="L538" s="31">
        <v>5</v>
      </c>
      <c r="M538" s="31">
        <v>2</v>
      </c>
      <c r="N538" s="31">
        <v>5</v>
      </c>
      <c r="O538" s="31">
        <v>2</v>
      </c>
      <c r="P538" s="31">
        <v>4</v>
      </c>
      <c r="Q538" s="31">
        <v>2</v>
      </c>
      <c r="FK538" s="31">
        <v>2</v>
      </c>
      <c r="FL538" s="31">
        <v>2</v>
      </c>
      <c r="FM538" s="31">
        <v>2</v>
      </c>
      <c r="FN538" s="31">
        <v>2</v>
      </c>
      <c r="FO538" s="31">
        <v>2</v>
      </c>
      <c r="FP538" s="31">
        <v>2</v>
      </c>
      <c r="FQ538" s="31">
        <v>2</v>
      </c>
      <c r="FR538" s="31">
        <v>2</v>
      </c>
      <c r="FS538" s="31">
        <v>4</v>
      </c>
      <c r="FT538" s="31">
        <v>2</v>
      </c>
      <c r="FU538" s="31">
        <v>2</v>
      </c>
      <c r="FV538" s="31">
        <v>2</v>
      </c>
      <c r="FW538" s="31">
        <v>1</v>
      </c>
      <c r="FX538" s="31">
        <v>1</v>
      </c>
      <c r="FY538" s="31">
        <v>2</v>
      </c>
      <c r="GA538" s="31">
        <v>2</v>
      </c>
      <c r="GB538" s="31">
        <v>2</v>
      </c>
      <c r="GC538" s="31">
        <v>2</v>
      </c>
      <c r="GE538" s="31">
        <v>2</v>
      </c>
      <c r="GH538" s="31">
        <v>2</v>
      </c>
      <c r="GJ538" s="31">
        <v>2</v>
      </c>
      <c r="GL538" s="31">
        <v>2</v>
      </c>
      <c r="GO538" s="31">
        <v>2</v>
      </c>
      <c r="GQ538" s="31">
        <v>2</v>
      </c>
      <c r="GS538" s="31">
        <v>2</v>
      </c>
      <c r="GU538" s="31">
        <v>2</v>
      </c>
      <c r="GW538" s="31">
        <v>2</v>
      </c>
      <c r="HM538" s="31">
        <v>2</v>
      </c>
      <c r="HP538" s="31">
        <v>2</v>
      </c>
      <c r="HQ538" s="31">
        <v>2</v>
      </c>
      <c r="HR538" s="31">
        <v>2</v>
      </c>
      <c r="HS538" s="31">
        <v>2</v>
      </c>
      <c r="HT538" s="31">
        <v>2</v>
      </c>
      <c r="HU538" s="31">
        <v>2</v>
      </c>
      <c r="HV538" s="31">
        <v>2</v>
      </c>
      <c r="HZ538" s="31">
        <v>2</v>
      </c>
      <c r="IA538" s="31">
        <v>2</v>
      </c>
      <c r="IB538" s="31">
        <v>2</v>
      </c>
      <c r="IC538" s="31">
        <v>2</v>
      </c>
      <c r="ID538" s="31">
        <v>2</v>
      </c>
      <c r="IE538" s="31">
        <v>2</v>
      </c>
      <c r="IF538" s="31">
        <v>2</v>
      </c>
      <c r="IJ538" s="31">
        <v>2</v>
      </c>
      <c r="IK538" s="31">
        <v>2</v>
      </c>
      <c r="IL538" s="31">
        <v>2</v>
      </c>
      <c r="IM538" s="31">
        <v>2</v>
      </c>
      <c r="IN538" s="31">
        <v>2</v>
      </c>
      <c r="IO538" s="31">
        <v>2</v>
      </c>
      <c r="IP538" s="31">
        <v>2</v>
      </c>
      <c r="IT538" s="31">
        <v>2</v>
      </c>
      <c r="IU538" s="31">
        <v>2</v>
      </c>
      <c r="IV538" s="31">
        <v>2</v>
      </c>
      <c r="IW538" s="31">
        <v>2</v>
      </c>
      <c r="IX538" s="31">
        <v>2</v>
      </c>
      <c r="IY538" s="31">
        <v>2</v>
      </c>
      <c r="IZ538" s="31">
        <v>2</v>
      </c>
      <c r="JD538" s="31">
        <v>2</v>
      </c>
      <c r="JE538" s="31">
        <v>2</v>
      </c>
      <c r="JF538" s="31">
        <v>2</v>
      </c>
      <c r="JG538" s="31">
        <v>2</v>
      </c>
      <c r="JH538" s="31">
        <v>2</v>
      </c>
      <c r="JI538" s="31">
        <v>2</v>
      </c>
      <c r="JJ538" s="31">
        <v>2</v>
      </c>
      <c r="JN538" s="31" t="s">
        <v>1652</v>
      </c>
      <c r="JZ538" s="31">
        <v>2</v>
      </c>
      <c r="KA538" s="31" t="s">
        <v>371</v>
      </c>
      <c r="KB538" s="31">
        <v>59</v>
      </c>
      <c r="KC538" s="31">
        <v>2</v>
      </c>
      <c r="KD538" s="31" t="s">
        <v>381</v>
      </c>
      <c r="KE538" s="31">
        <v>83</v>
      </c>
      <c r="LA538" s="31" t="s">
        <v>2181</v>
      </c>
      <c r="LB538" s="31" t="s">
        <v>2125</v>
      </c>
      <c r="LC538" s="31">
        <v>2</v>
      </c>
      <c r="LD538" s="31">
        <v>3</v>
      </c>
      <c r="LE538" s="31" t="s">
        <v>2161</v>
      </c>
      <c r="LF538" s="31">
        <v>2</v>
      </c>
      <c r="LG538" s="31">
        <v>2</v>
      </c>
      <c r="LH538" s="31">
        <v>1</v>
      </c>
      <c r="LI538" s="31">
        <v>2</v>
      </c>
      <c r="LK538" s="31">
        <v>2</v>
      </c>
      <c r="LM538" s="31">
        <v>2</v>
      </c>
      <c r="LO538" s="31">
        <v>2</v>
      </c>
      <c r="LQ538" s="31">
        <v>2</v>
      </c>
      <c r="LS538" s="31">
        <v>2</v>
      </c>
      <c r="LU538" s="31">
        <v>2</v>
      </c>
      <c r="LW538" s="31">
        <v>2</v>
      </c>
      <c r="LY538" s="31">
        <v>2</v>
      </c>
      <c r="MA538" s="31">
        <v>2</v>
      </c>
      <c r="MC538" s="31">
        <v>2</v>
      </c>
      <c r="ME538" s="31">
        <v>2</v>
      </c>
      <c r="MG538" s="31">
        <v>2</v>
      </c>
      <c r="MI538" s="31">
        <v>2</v>
      </c>
      <c r="MK538" s="31">
        <v>2</v>
      </c>
      <c r="MM538" s="31">
        <v>2</v>
      </c>
      <c r="MO538" s="31">
        <v>2</v>
      </c>
      <c r="MQ538" s="31">
        <v>2</v>
      </c>
      <c r="MS538" s="31">
        <v>2</v>
      </c>
      <c r="MU538" s="31">
        <v>2</v>
      </c>
      <c r="MW538" s="31">
        <v>2</v>
      </c>
      <c r="MY538" s="31" t="s">
        <v>355</v>
      </c>
      <c r="NA538" s="31">
        <v>2</v>
      </c>
      <c r="NC538" s="31">
        <v>2</v>
      </c>
      <c r="NE538" s="31">
        <v>2</v>
      </c>
      <c r="NG538" s="31">
        <v>2</v>
      </c>
      <c r="NI538" s="31">
        <v>2</v>
      </c>
      <c r="NK538" s="31">
        <v>2</v>
      </c>
      <c r="NM538" s="31">
        <v>2</v>
      </c>
      <c r="NO538" s="31">
        <v>2</v>
      </c>
      <c r="NQ538" s="31">
        <v>2</v>
      </c>
      <c r="NS538" s="31">
        <v>2</v>
      </c>
      <c r="NU538" s="31">
        <v>2</v>
      </c>
      <c r="NW538" s="31">
        <v>1</v>
      </c>
      <c r="NX538" s="31">
        <v>6</v>
      </c>
      <c r="NY538" s="31">
        <v>2</v>
      </c>
      <c r="OA538" s="31">
        <v>2</v>
      </c>
      <c r="OC538" s="31">
        <v>2</v>
      </c>
      <c r="OE538" s="31">
        <v>1</v>
      </c>
      <c r="OF538" s="31">
        <v>20</v>
      </c>
      <c r="OG538" s="31">
        <v>2</v>
      </c>
      <c r="OI538" s="31">
        <v>2</v>
      </c>
      <c r="OK538" s="31">
        <v>2</v>
      </c>
      <c r="OM538" s="31">
        <v>2</v>
      </c>
      <c r="OO538" s="31">
        <v>2</v>
      </c>
      <c r="OQ538" s="31" t="s">
        <v>355</v>
      </c>
      <c r="OS538" s="31">
        <v>2</v>
      </c>
      <c r="OU538" s="31">
        <v>2</v>
      </c>
      <c r="OW538" s="31">
        <v>2</v>
      </c>
      <c r="OY538" s="31">
        <v>1</v>
      </c>
      <c r="OZ538" s="31">
        <v>40</v>
      </c>
      <c r="PA538" s="31">
        <v>2</v>
      </c>
      <c r="PC538" s="31">
        <v>2</v>
      </c>
      <c r="PE538" s="31">
        <v>2</v>
      </c>
      <c r="PG538" s="31">
        <v>2</v>
      </c>
      <c r="PI538" s="31">
        <v>2</v>
      </c>
      <c r="PK538" s="31">
        <v>2</v>
      </c>
      <c r="PM538" s="31">
        <v>2</v>
      </c>
      <c r="PO538" s="31">
        <v>2</v>
      </c>
      <c r="PQ538" s="31">
        <v>2</v>
      </c>
      <c r="PS538" s="31">
        <v>2</v>
      </c>
      <c r="PU538" s="31">
        <v>2</v>
      </c>
      <c r="PW538" s="31">
        <v>2</v>
      </c>
      <c r="PY538" s="31">
        <v>2</v>
      </c>
      <c r="QA538" s="31">
        <v>2</v>
      </c>
      <c r="QC538" s="31">
        <v>2</v>
      </c>
      <c r="QE538" s="31">
        <v>2</v>
      </c>
      <c r="QG538" s="31">
        <v>2</v>
      </c>
      <c r="QI538" s="31" t="s">
        <v>355</v>
      </c>
      <c r="QK538" s="31">
        <v>1</v>
      </c>
      <c r="QL538" s="31">
        <v>2</v>
      </c>
      <c r="QM538" s="31">
        <v>2</v>
      </c>
      <c r="QN538" s="31">
        <v>2</v>
      </c>
      <c r="QO538" s="31">
        <v>2</v>
      </c>
      <c r="QP538" s="31">
        <v>2</v>
      </c>
      <c r="QQ538" s="31">
        <v>2</v>
      </c>
      <c r="QR538" s="31">
        <v>2</v>
      </c>
      <c r="QS538" s="31">
        <v>2</v>
      </c>
      <c r="QT538" s="31">
        <v>2</v>
      </c>
      <c r="QU538" s="31">
        <v>2</v>
      </c>
      <c r="QV538" s="31">
        <v>2</v>
      </c>
      <c r="QW538" s="31">
        <v>2</v>
      </c>
      <c r="QX538" s="31">
        <v>2</v>
      </c>
      <c r="QY538" s="31">
        <v>2</v>
      </c>
      <c r="QZ538" s="31">
        <v>2</v>
      </c>
      <c r="RA538" s="31">
        <v>2</v>
      </c>
      <c r="RB538" s="31">
        <v>2</v>
      </c>
      <c r="RC538" s="31">
        <v>2</v>
      </c>
      <c r="RD538" s="31">
        <v>2</v>
      </c>
      <c r="RE538" s="31">
        <v>2</v>
      </c>
      <c r="RF538" s="31">
        <v>2</v>
      </c>
      <c r="RG538" s="31">
        <v>2</v>
      </c>
      <c r="RH538" s="31">
        <v>2</v>
      </c>
      <c r="RI538" s="31">
        <v>1</v>
      </c>
      <c r="RJ538" s="31">
        <v>2</v>
      </c>
      <c r="RK538" s="31">
        <v>2</v>
      </c>
      <c r="RL538" s="31">
        <v>2</v>
      </c>
      <c r="RM538" s="31">
        <v>2</v>
      </c>
      <c r="RN538" s="31">
        <v>2</v>
      </c>
      <c r="RO538" s="31">
        <v>1</v>
      </c>
      <c r="RP538" s="31">
        <v>2</v>
      </c>
      <c r="RQ538" s="31">
        <v>2</v>
      </c>
      <c r="RR538" s="31">
        <v>2</v>
      </c>
      <c r="RS538" s="31">
        <v>2</v>
      </c>
      <c r="RT538" s="31" t="s">
        <v>3565</v>
      </c>
      <c r="RU538" s="31" t="s">
        <v>3565</v>
      </c>
      <c r="RV538" s="31" t="s">
        <v>355</v>
      </c>
      <c r="RW538" s="31" t="s">
        <v>355</v>
      </c>
      <c r="RX538" s="31">
        <v>4</v>
      </c>
      <c r="RY538" s="31">
        <v>2</v>
      </c>
      <c r="RZ538" s="31">
        <v>2</v>
      </c>
      <c r="SA538" s="31">
        <v>2</v>
      </c>
      <c r="SB538" s="31">
        <v>2</v>
      </c>
      <c r="SC538" s="31">
        <v>2</v>
      </c>
      <c r="SD538" s="31">
        <v>4</v>
      </c>
      <c r="SE538" s="31">
        <v>2</v>
      </c>
      <c r="SF538" s="31">
        <v>2</v>
      </c>
      <c r="SG538" s="31">
        <v>2</v>
      </c>
      <c r="SH538" s="31">
        <v>2</v>
      </c>
      <c r="SI538" s="31">
        <v>2</v>
      </c>
      <c r="SJ538" s="31">
        <v>2</v>
      </c>
      <c r="SK538" s="31">
        <v>2</v>
      </c>
      <c r="SL538" s="31">
        <v>2</v>
      </c>
      <c r="UA538" s="31">
        <v>2</v>
      </c>
    </row>
    <row r="539" spans="1:547" s="31" customFormat="1" ht="13.5" customHeight="1">
      <c r="A539" s="31">
        <f t="shared" si="8"/>
        <v>537</v>
      </c>
      <c r="C539" s="31">
        <v>46</v>
      </c>
      <c r="D539" s="31" t="s">
        <v>3382</v>
      </c>
      <c r="E539" s="31" t="s">
        <v>3566</v>
      </c>
      <c r="F539" s="31">
        <v>3</v>
      </c>
      <c r="H539" s="31">
        <v>42686</v>
      </c>
      <c r="I539" s="31">
        <v>21350</v>
      </c>
      <c r="J539" s="31">
        <v>1</v>
      </c>
      <c r="K539" s="31">
        <v>1</v>
      </c>
      <c r="L539" s="31">
        <v>5</v>
      </c>
      <c r="M539" s="31">
        <v>2</v>
      </c>
      <c r="N539" s="31">
        <v>1</v>
      </c>
      <c r="O539" s="31">
        <v>1</v>
      </c>
      <c r="P539" s="31">
        <v>1</v>
      </c>
      <c r="Q539" s="31">
        <v>1</v>
      </c>
      <c r="FK539" s="31">
        <v>2</v>
      </c>
      <c r="FL539" s="31">
        <v>2</v>
      </c>
      <c r="FM539" s="31">
        <v>2</v>
      </c>
      <c r="FN539" s="31">
        <v>2</v>
      </c>
      <c r="FO539" s="31">
        <v>2</v>
      </c>
      <c r="FP539" s="31">
        <v>2</v>
      </c>
      <c r="FQ539" s="31">
        <v>2</v>
      </c>
      <c r="FR539" s="31">
        <v>2</v>
      </c>
      <c r="FS539" s="31">
        <v>4</v>
      </c>
      <c r="FT539" s="31">
        <v>2</v>
      </c>
      <c r="FU539" s="31">
        <v>2</v>
      </c>
      <c r="FV539" s="31">
        <v>2</v>
      </c>
      <c r="FW539" s="31">
        <v>1</v>
      </c>
      <c r="FX539" s="31">
        <v>1</v>
      </c>
      <c r="FY539" s="31">
        <v>2</v>
      </c>
      <c r="GA539" s="31">
        <v>2</v>
      </c>
      <c r="GB539" s="31">
        <v>2</v>
      </c>
      <c r="GC539" s="31">
        <v>2</v>
      </c>
      <c r="GE539" s="31">
        <v>2</v>
      </c>
      <c r="GH539" s="31">
        <v>2</v>
      </c>
      <c r="GJ539" s="31">
        <v>2</v>
      </c>
      <c r="GL539" s="31">
        <v>2</v>
      </c>
      <c r="GO539" s="31">
        <v>2</v>
      </c>
      <c r="GQ539" s="31">
        <v>2</v>
      </c>
      <c r="GS539" s="31">
        <v>2</v>
      </c>
      <c r="GU539" s="31">
        <v>2</v>
      </c>
      <c r="GW539" s="31">
        <v>2</v>
      </c>
      <c r="HM539" s="31">
        <v>2</v>
      </c>
      <c r="HP539" s="31">
        <v>2</v>
      </c>
      <c r="HQ539" s="31">
        <v>2</v>
      </c>
      <c r="HR539" s="31">
        <v>2</v>
      </c>
      <c r="HS539" s="31">
        <v>2</v>
      </c>
      <c r="HT539" s="31">
        <v>2</v>
      </c>
      <c r="HU539" s="31">
        <v>2</v>
      </c>
      <c r="HV539" s="31">
        <v>2</v>
      </c>
      <c r="HZ539" s="31">
        <v>2</v>
      </c>
      <c r="IA539" s="31">
        <v>2</v>
      </c>
      <c r="IB539" s="31">
        <v>2</v>
      </c>
      <c r="IC539" s="31">
        <v>2</v>
      </c>
      <c r="ID539" s="31">
        <v>2</v>
      </c>
      <c r="IE539" s="31">
        <v>2</v>
      </c>
      <c r="IF539" s="31">
        <v>2</v>
      </c>
      <c r="IJ539" s="31">
        <v>2</v>
      </c>
      <c r="IK539" s="31">
        <v>2</v>
      </c>
      <c r="IL539" s="31">
        <v>2</v>
      </c>
      <c r="IM539" s="31">
        <v>2</v>
      </c>
      <c r="IN539" s="31">
        <v>2</v>
      </c>
      <c r="IO539" s="31">
        <v>2</v>
      </c>
      <c r="IP539" s="31">
        <v>2</v>
      </c>
      <c r="IT539" s="31">
        <v>1</v>
      </c>
      <c r="IU539" s="31">
        <v>2</v>
      </c>
      <c r="IV539" s="31">
        <v>2</v>
      </c>
      <c r="IW539" s="31">
        <v>2</v>
      </c>
      <c r="IX539" s="31">
        <v>2</v>
      </c>
      <c r="IY539" s="31">
        <v>2</v>
      </c>
      <c r="IZ539" s="31">
        <v>2</v>
      </c>
      <c r="JA539" s="31" t="s">
        <v>2740</v>
      </c>
      <c r="JB539" s="31" t="s">
        <v>2014</v>
      </c>
      <c r="JD539" s="31">
        <v>2</v>
      </c>
      <c r="JE539" s="31">
        <v>2</v>
      </c>
      <c r="JF539" s="31">
        <v>2</v>
      </c>
      <c r="JG539" s="31">
        <v>2</v>
      </c>
      <c r="JH539" s="31">
        <v>2</v>
      </c>
      <c r="JI539" s="31">
        <v>2</v>
      </c>
      <c r="JJ539" s="31">
        <v>2</v>
      </c>
      <c r="JN539" s="31" t="s">
        <v>3567</v>
      </c>
      <c r="JO539" s="31" t="s">
        <v>3400</v>
      </c>
      <c r="JQ539" s="31" t="s">
        <v>2144</v>
      </c>
      <c r="JR539" s="31" t="s">
        <v>371</v>
      </c>
      <c r="JS539" s="31" t="s">
        <v>2023</v>
      </c>
      <c r="JT539" s="31" t="s">
        <v>3561</v>
      </c>
      <c r="JU539" s="31" t="s">
        <v>3401</v>
      </c>
      <c r="JV539" s="31" t="s">
        <v>3402</v>
      </c>
      <c r="JZ539" s="31">
        <v>2</v>
      </c>
      <c r="KB539" s="31">
        <v>64</v>
      </c>
      <c r="KC539" s="31">
        <v>2</v>
      </c>
      <c r="KD539" s="31" t="s">
        <v>3403</v>
      </c>
      <c r="KE539" s="31">
        <v>61</v>
      </c>
      <c r="LA539" s="31" t="s">
        <v>2161</v>
      </c>
      <c r="LB539" s="31" t="s">
        <v>2572</v>
      </c>
      <c r="LC539" s="31">
        <v>2</v>
      </c>
      <c r="LD539" s="31">
        <v>3</v>
      </c>
      <c r="LE539" s="31" t="s">
        <v>2151</v>
      </c>
      <c r="LF539" s="31">
        <v>2</v>
      </c>
      <c r="LG539" s="31">
        <v>2</v>
      </c>
      <c r="LH539" s="31">
        <v>1</v>
      </c>
      <c r="LI539" s="31">
        <v>2</v>
      </c>
      <c r="LK539" s="31">
        <v>2</v>
      </c>
      <c r="LM539" s="31">
        <v>2</v>
      </c>
      <c r="LO539" s="31">
        <v>1</v>
      </c>
      <c r="LP539" s="31">
        <v>10</v>
      </c>
      <c r="LQ539" s="31">
        <v>2</v>
      </c>
      <c r="LS539" s="31">
        <v>2</v>
      </c>
      <c r="LU539" s="31">
        <v>2</v>
      </c>
      <c r="LW539" s="31">
        <v>2</v>
      </c>
      <c r="LY539" s="31">
        <v>2</v>
      </c>
      <c r="MA539" s="31">
        <v>2</v>
      </c>
      <c r="MC539" s="31">
        <v>2</v>
      </c>
      <c r="ME539" s="31">
        <v>2</v>
      </c>
      <c r="MG539" s="31">
        <v>2</v>
      </c>
      <c r="MI539" s="31">
        <v>2</v>
      </c>
      <c r="MK539" s="31">
        <v>2</v>
      </c>
      <c r="MM539" s="31">
        <v>2</v>
      </c>
      <c r="MO539" s="31">
        <v>2</v>
      </c>
      <c r="MQ539" s="31">
        <v>2</v>
      </c>
      <c r="MS539" s="31">
        <v>2</v>
      </c>
      <c r="MU539" s="31">
        <v>2</v>
      </c>
      <c r="MW539" s="31">
        <v>2</v>
      </c>
      <c r="MY539" s="31" t="s">
        <v>355</v>
      </c>
      <c r="NA539" s="31">
        <v>2</v>
      </c>
      <c r="NC539" s="31">
        <v>2</v>
      </c>
      <c r="NE539" s="31">
        <v>2</v>
      </c>
      <c r="NG539" s="31">
        <v>2</v>
      </c>
      <c r="NI539" s="31">
        <v>2</v>
      </c>
      <c r="NK539" s="31">
        <v>2</v>
      </c>
      <c r="NM539" s="31">
        <v>2</v>
      </c>
      <c r="NO539" s="31">
        <v>2</v>
      </c>
      <c r="NQ539" s="31">
        <v>2</v>
      </c>
      <c r="NS539" s="31">
        <v>2</v>
      </c>
      <c r="NU539" s="31">
        <v>2</v>
      </c>
      <c r="NW539" s="31">
        <v>2</v>
      </c>
      <c r="NY539" s="31">
        <v>2</v>
      </c>
      <c r="OA539" s="31">
        <v>2</v>
      </c>
      <c r="OC539" s="31">
        <v>2</v>
      </c>
      <c r="OE539" s="31">
        <v>2</v>
      </c>
      <c r="OG539" s="31">
        <v>1</v>
      </c>
      <c r="OH539" s="31">
        <v>20</v>
      </c>
      <c r="OI539" s="31">
        <v>2</v>
      </c>
      <c r="OK539" s="31">
        <v>2</v>
      </c>
      <c r="OM539" s="31">
        <v>2</v>
      </c>
      <c r="OO539" s="31">
        <v>2</v>
      </c>
      <c r="OQ539" s="31" t="s">
        <v>355</v>
      </c>
      <c r="OS539" s="31">
        <v>2</v>
      </c>
      <c r="OU539" s="31">
        <v>2</v>
      </c>
      <c r="OW539" s="31">
        <v>2</v>
      </c>
      <c r="OY539" s="31">
        <v>2</v>
      </c>
      <c r="PA539" s="31">
        <v>2</v>
      </c>
      <c r="PC539" s="31">
        <v>2</v>
      </c>
      <c r="PE539" s="31">
        <v>2</v>
      </c>
      <c r="PG539" s="31">
        <v>2</v>
      </c>
      <c r="PI539" s="31">
        <v>2</v>
      </c>
      <c r="PK539" s="31">
        <v>2</v>
      </c>
      <c r="PM539" s="31">
        <v>2</v>
      </c>
      <c r="PO539" s="31">
        <v>2</v>
      </c>
      <c r="PQ539" s="31">
        <v>2</v>
      </c>
      <c r="PS539" s="31">
        <v>2</v>
      </c>
      <c r="PU539" s="31">
        <v>2</v>
      </c>
      <c r="PW539" s="31">
        <v>2</v>
      </c>
      <c r="PY539" s="31">
        <v>2</v>
      </c>
      <c r="QA539" s="31">
        <v>2</v>
      </c>
      <c r="QC539" s="31">
        <v>2</v>
      </c>
      <c r="QE539" s="31">
        <v>2</v>
      </c>
      <c r="QG539" s="31">
        <v>2</v>
      </c>
      <c r="QI539" s="31" t="s">
        <v>355</v>
      </c>
      <c r="QK539" s="31">
        <v>1</v>
      </c>
      <c r="QL539" s="31">
        <v>2</v>
      </c>
      <c r="QM539" s="31">
        <v>2</v>
      </c>
      <c r="QN539" s="31">
        <v>2</v>
      </c>
      <c r="QO539" s="31">
        <v>2</v>
      </c>
      <c r="QP539" s="31">
        <v>2</v>
      </c>
      <c r="QQ539" s="31">
        <v>2</v>
      </c>
      <c r="QR539" s="31">
        <v>2</v>
      </c>
      <c r="QS539" s="31">
        <v>2</v>
      </c>
      <c r="QT539" s="31">
        <v>2</v>
      </c>
      <c r="QU539" s="31">
        <v>2</v>
      </c>
      <c r="QV539" s="31">
        <v>2</v>
      </c>
      <c r="QW539" s="31">
        <v>2</v>
      </c>
      <c r="QX539" s="31">
        <v>2</v>
      </c>
      <c r="QY539" s="31">
        <v>2</v>
      </c>
      <c r="QZ539" s="31">
        <v>2</v>
      </c>
      <c r="RA539" s="31">
        <v>2</v>
      </c>
      <c r="RB539" s="31">
        <v>2</v>
      </c>
      <c r="RC539" s="31">
        <v>2</v>
      </c>
      <c r="RD539" s="31">
        <v>2</v>
      </c>
      <c r="RE539" s="31">
        <v>1</v>
      </c>
      <c r="RF539" s="31">
        <v>2</v>
      </c>
      <c r="RG539" s="31">
        <v>2</v>
      </c>
      <c r="RH539" s="31">
        <v>2</v>
      </c>
      <c r="RI539" s="31">
        <v>2</v>
      </c>
      <c r="RJ539" s="31">
        <v>2</v>
      </c>
      <c r="RK539" s="31">
        <v>2</v>
      </c>
      <c r="RL539" s="31">
        <v>2</v>
      </c>
      <c r="RM539" s="31">
        <v>2</v>
      </c>
      <c r="RN539" s="31">
        <v>2</v>
      </c>
      <c r="RO539" s="31">
        <v>1</v>
      </c>
      <c r="RP539" s="31">
        <v>2</v>
      </c>
      <c r="RQ539" s="31">
        <v>2</v>
      </c>
      <c r="RR539" s="31">
        <v>2</v>
      </c>
      <c r="RS539" s="31">
        <v>2</v>
      </c>
      <c r="RT539" s="31" t="s">
        <v>3568</v>
      </c>
      <c r="RU539" s="31" t="s">
        <v>3568</v>
      </c>
      <c r="RV539" s="31" t="s">
        <v>355</v>
      </c>
      <c r="RW539" s="31" t="s">
        <v>355</v>
      </c>
      <c r="RX539" s="31">
        <v>4</v>
      </c>
      <c r="RY539" s="31">
        <v>2</v>
      </c>
      <c r="RZ539" s="31">
        <v>2</v>
      </c>
      <c r="SA539" s="31">
        <v>2</v>
      </c>
      <c r="SB539" s="31">
        <v>2</v>
      </c>
      <c r="SC539" s="31">
        <v>2</v>
      </c>
      <c r="SD539" s="31">
        <v>4</v>
      </c>
      <c r="SE539" s="31">
        <v>2</v>
      </c>
      <c r="SF539" s="31">
        <v>2</v>
      </c>
      <c r="SG539" s="31">
        <v>2</v>
      </c>
      <c r="SH539" s="31">
        <v>2</v>
      </c>
      <c r="SI539" s="31">
        <v>2</v>
      </c>
      <c r="SJ539" s="31">
        <v>2</v>
      </c>
      <c r="SK539" s="31">
        <v>2</v>
      </c>
      <c r="SL539" s="31">
        <v>2</v>
      </c>
      <c r="UA539" s="31">
        <v>2</v>
      </c>
    </row>
    <row r="540" spans="1:547" s="31" customFormat="1" ht="13.5" customHeight="1">
      <c r="A540" s="31">
        <f t="shared" si="8"/>
        <v>538</v>
      </c>
      <c r="C540" s="31">
        <v>47</v>
      </c>
      <c r="D540" s="31" t="s">
        <v>3382</v>
      </c>
      <c r="E540" s="31" t="s">
        <v>3569</v>
      </c>
      <c r="F540" s="31">
        <v>3</v>
      </c>
      <c r="H540" s="31">
        <v>42688</v>
      </c>
      <c r="I540" s="31">
        <v>19673</v>
      </c>
      <c r="J540" s="31">
        <v>1</v>
      </c>
      <c r="K540" s="31">
        <v>3</v>
      </c>
      <c r="L540" s="31">
        <v>5</v>
      </c>
      <c r="M540" s="31">
        <v>2</v>
      </c>
      <c r="N540" s="31">
        <v>1</v>
      </c>
      <c r="O540" s="31">
        <v>2</v>
      </c>
      <c r="P540" s="31">
        <v>1</v>
      </c>
      <c r="Q540" s="31">
        <v>2</v>
      </c>
      <c r="FK540" s="31">
        <v>1</v>
      </c>
      <c r="FL540" s="31">
        <v>2</v>
      </c>
      <c r="FM540" s="31">
        <v>1</v>
      </c>
      <c r="FN540" s="31">
        <v>2</v>
      </c>
      <c r="FO540" s="31">
        <v>1</v>
      </c>
      <c r="FP540" s="31">
        <v>2</v>
      </c>
      <c r="FQ540" s="31">
        <v>2</v>
      </c>
      <c r="FR540" s="31">
        <v>2</v>
      </c>
      <c r="FS540" s="31">
        <v>4</v>
      </c>
      <c r="FT540" s="31">
        <v>2</v>
      </c>
      <c r="FU540" s="31">
        <v>2</v>
      </c>
      <c r="FV540" s="31">
        <v>2</v>
      </c>
      <c r="FW540" s="31">
        <v>1</v>
      </c>
      <c r="FX540" s="31">
        <v>1</v>
      </c>
      <c r="FY540" s="31">
        <v>2</v>
      </c>
      <c r="GA540" s="31">
        <v>2</v>
      </c>
      <c r="GB540" s="31">
        <v>2</v>
      </c>
      <c r="GC540" s="31">
        <v>2</v>
      </c>
      <c r="GE540" s="31">
        <v>2</v>
      </c>
      <c r="GH540" s="31">
        <v>1</v>
      </c>
      <c r="GI540" s="31" t="s">
        <v>3570</v>
      </c>
      <c r="GJ540" s="31">
        <v>2</v>
      </c>
      <c r="GL540" s="31">
        <v>2</v>
      </c>
      <c r="GO540" s="31">
        <v>2</v>
      </c>
      <c r="GQ540" s="31">
        <v>2</v>
      </c>
      <c r="GS540" s="31">
        <v>2</v>
      </c>
      <c r="GU540" s="31">
        <v>2</v>
      </c>
      <c r="GW540" s="31">
        <v>2</v>
      </c>
      <c r="HM540" s="31">
        <v>2</v>
      </c>
      <c r="HP540" s="31">
        <v>2</v>
      </c>
      <c r="HQ540" s="31">
        <v>2</v>
      </c>
      <c r="HR540" s="31">
        <v>2</v>
      </c>
      <c r="HS540" s="31">
        <v>2</v>
      </c>
      <c r="HT540" s="31">
        <v>2</v>
      </c>
      <c r="HU540" s="31">
        <v>2</v>
      </c>
      <c r="HV540" s="31">
        <v>2</v>
      </c>
      <c r="HZ540" s="31">
        <v>2</v>
      </c>
      <c r="IA540" s="31">
        <v>2</v>
      </c>
      <c r="IB540" s="31">
        <v>2</v>
      </c>
      <c r="IC540" s="31">
        <v>2</v>
      </c>
      <c r="ID540" s="31">
        <v>2</v>
      </c>
      <c r="IE540" s="31">
        <v>2</v>
      </c>
      <c r="IF540" s="31">
        <v>2</v>
      </c>
      <c r="IJ540" s="31">
        <v>2</v>
      </c>
      <c r="IK540" s="31">
        <v>2</v>
      </c>
      <c r="IL540" s="31">
        <v>2</v>
      </c>
      <c r="IM540" s="31">
        <v>2</v>
      </c>
      <c r="IN540" s="31">
        <v>2</v>
      </c>
      <c r="IO540" s="31">
        <v>2</v>
      </c>
      <c r="IP540" s="31">
        <v>2</v>
      </c>
      <c r="IT540" s="31">
        <v>2</v>
      </c>
      <c r="IU540" s="31">
        <v>2</v>
      </c>
      <c r="IV540" s="31">
        <v>2</v>
      </c>
      <c r="IW540" s="31">
        <v>2</v>
      </c>
      <c r="IX540" s="31">
        <v>2</v>
      </c>
      <c r="IY540" s="31">
        <v>2</v>
      </c>
      <c r="IZ540" s="31">
        <v>2</v>
      </c>
      <c r="JD540" s="31">
        <v>2</v>
      </c>
      <c r="JE540" s="31">
        <v>2</v>
      </c>
      <c r="JF540" s="31">
        <v>2</v>
      </c>
      <c r="JG540" s="31">
        <v>2</v>
      </c>
      <c r="JH540" s="31">
        <v>2</v>
      </c>
      <c r="JI540" s="31">
        <v>2</v>
      </c>
      <c r="JJ540" s="31">
        <v>2</v>
      </c>
      <c r="JN540" s="31" t="s">
        <v>2144</v>
      </c>
      <c r="JO540" s="31" t="s">
        <v>2718</v>
      </c>
      <c r="JQ540" s="31" t="s">
        <v>358</v>
      </c>
      <c r="JR540" s="31" t="s">
        <v>377</v>
      </c>
      <c r="JT540" s="31" t="s">
        <v>1452</v>
      </c>
      <c r="JU540" s="31" t="s">
        <v>2652</v>
      </c>
      <c r="JV540" s="31" t="s">
        <v>1447</v>
      </c>
      <c r="JW540" s="31" t="s">
        <v>1452</v>
      </c>
      <c r="JX540" s="31" t="s">
        <v>3571</v>
      </c>
      <c r="JZ540" s="31">
        <v>1</v>
      </c>
      <c r="KC540" s="31">
        <v>2</v>
      </c>
      <c r="KD540" s="31" t="s">
        <v>358</v>
      </c>
      <c r="KE540" s="31">
        <v>42</v>
      </c>
      <c r="KF540" s="31" t="s">
        <v>1452</v>
      </c>
      <c r="KG540" s="31" t="s">
        <v>371</v>
      </c>
      <c r="KH540" s="31">
        <v>83</v>
      </c>
      <c r="KI540" s="31" t="s">
        <v>2014</v>
      </c>
      <c r="KJ540" s="31" t="s">
        <v>1652</v>
      </c>
      <c r="KK540" s="31">
        <v>55</v>
      </c>
      <c r="KL540" s="31" t="s">
        <v>1452</v>
      </c>
      <c r="KM540" s="31" t="s">
        <v>3571</v>
      </c>
      <c r="KN540" s="31">
        <v>47</v>
      </c>
      <c r="LA540" s="31" t="s">
        <v>2162</v>
      </c>
      <c r="LB540" s="31" t="s">
        <v>2181</v>
      </c>
      <c r="LC540" s="31">
        <v>2</v>
      </c>
      <c r="LD540" s="31">
        <v>3</v>
      </c>
      <c r="LE540" s="31" t="s">
        <v>2379</v>
      </c>
      <c r="LF540" s="31">
        <v>2</v>
      </c>
      <c r="LG540" s="31">
        <v>2</v>
      </c>
      <c r="LH540" s="31">
        <v>2</v>
      </c>
      <c r="LI540" s="31">
        <v>2</v>
      </c>
      <c r="LK540" s="31">
        <v>2</v>
      </c>
      <c r="LM540" s="31">
        <v>2</v>
      </c>
      <c r="LO540" s="31">
        <v>2</v>
      </c>
      <c r="LQ540" s="31">
        <v>2</v>
      </c>
      <c r="LS540" s="31">
        <v>2</v>
      </c>
      <c r="LU540" s="31">
        <v>2</v>
      </c>
      <c r="LW540" s="31">
        <v>2</v>
      </c>
      <c r="LY540" s="31">
        <v>2</v>
      </c>
      <c r="MA540" s="31">
        <v>2</v>
      </c>
      <c r="MC540" s="31">
        <v>2</v>
      </c>
      <c r="ME540" s="31">
        <v>2</v>
      </c>
      <c r="MG540" s="31">
        <v>2</v>
      </c>
      <c r="MI540" s="31">
        <v>2</v>
      </c>
      <c r="MK540" s="31">
        <v>2</v>
      </c>
      <c r="MM540" s="31">
        <v>2</v>
      </c>
      <c r="MO540" s="31">
        <v>2</v>
      </c>
      <c r="MQ540" s="31">
        <v>2</v>
      </c>
      <c r="MS540" s="31">
        <v>2</v>
      </c>
      <c r="MU540" s="31">
        <v>2</v>
      </c>
      <c r="MW540" s="31">
        <v>2</v>
      </c>
      <c r="MY540" s="31" t="s">
        <v>355</v>
      </c>
      <c r="NA540" s="31">
        <v>2</v>
      </c>
      <c r="NC540" s="31">
        <v>2</v>
      </c>
      <c r="NE540" s="31">
        <v>2</v>
      </c>
      <c r="NG540" s="31">
        <v>2</v>
      </c>
      <c r="NI540" s="31">
        <v>2</v>
      </c>
      <c r="NK540" s="31">
        <v>2</v>
      </c>
      <c r="NM540" s="31">
        <v>2</v>
      </c>
      <c r="NO540" s="31">
        <v>2</v>
      </c>
      <c r="NQ540" s="31">
        <v>2</v>
      </c>
      <c r="NS540" s="31">
        <v>2</v>
      </c>
      <c r="NU540" s="31">
        <v>2</v>
      </c>
      <c r="NW540" s="31">
        <v>2</v>
      </c>
      <c r="NY540" s="31">
        <v>2</v>
      </c>
      <c r="OA540" s="31">
        <v>2</v>
      </c>
      <c r="OC540" s="31">
        <v>2</v>
      </c>
      <c r="OE540" s="31">
        <v>2</v>
      </c>
      <c r="OG540" s="31">
        <v>2</v>
      </c>
      <c r="OI540" s="31">
        <v>2</v>
      </c>
      <c r="OK540" s="31">
        <v>2</v>
      </c>
      <c r="OM540" s="31">
        <v>2</v>
      </c>
      <c r="OO540" s="31">
        <v>2</v>
      </c>
      <c r="OQ540" s="31" t="s">
        <v>355</v>
      </c>
      <c r="OS540" s="31">
        <v>2</v>
      </c>
      <c r="OU540" s="31">
        <v>2</v>
      </c>
      <c r="OW540" s="31">
        <v>2</v>
      </c>
      <c r="OY540" s="31">
        <v>2</v>
      </c>
      <c r="PA540" s="31">
        <v>2</v>
      </c>
      <c r="PC540" s="31">
        <v>2</v>
      </c>
      <c r="PE540" s="31">
        <v>2</v>
      </c>
      <c r="PG540" s="31">
        <v>2</v>
      </c>
      <c r="PI540" s="31">
        <v>2</v>
      </c>
      <c r="PK540" s="31">
        <v>2</v>
      </c>
      <c r="PM540" s="31">
        <v>2</v>
      </c>
      <c r="PO540" s="31">
        <v>2</v>
      </c>
      <c r="PQ540" s="31">
        <v>2</v>
      </c>
      <c r="PS540" s="31">
        <v>2</v>
      </c>
      <c r="PU540" s="31">
        <v>2</v>
      </c>
      <c r="PW540" s="31">
        <v>2</v>
      </c>
      <c r="PY540" s="31">
        <v>2</v>
      </c>
      <c r="QA540" s="31">
        <v>2</v>
      </c>
      <c r="QC540" s="31">
        <v>2</v>
      </c>
      <c r="QE540" s="31">
        <v>1</v>
      </c>
      <c r="QF540" s="31">
        <v>5</v>
      </c>
      <c r="QG540" s="31">
        <v>2</v>
      </c>
      <c r="QI540" s="31" t="s">
        <v>355</v>
      </c>
      <c r="QK540" s="31">
        <v>1</v>
      </c>
      <c r="QL540" s="31">
        <v>2</v>
      </c>
      <c r="QM540" s="31">
        <v>2</v>
      </c>
      <c r="QN540" s="31">
        <v>1</v>
      </c>
      <c r="QO540" s="31">
        <v>2</v>
      </c>
      <c r="QP540" s="31">
        <v>2</v>
      </c>
      <c r="QQ540" s="31">
        <v>2</v>
      </c>
      <c r="QR540" s="31">
        <v>2</v>
      </c>
      <c r="QS540" s="31">
        <v>1</v>
      </c>
      <c r="QT540" s="31">
        <v>2</v>
      </c>
      <c r="QU540" s="31">
        <v>2</v>
      </c>
      <c r="QV540" s="31">
        <v>2</v>
      </c>
      <c r="QW540" s="31">
        <v>2</v>
      </c>
      <c r="QX540" s="31">
        <v>2</v>
      </c>
      <c r="QY540" s="31">
        <v>2</v>
      </c>
      <c r="QZ540" s="31">
        <v>2</v>
      </c>
      <c r="RA540" s="31">
        <v>2</v>
      </c>
      <c r="RB540" s="31">
        <v>2</v>
      </c>
      <c r="RC540" s="31">
        <v>1</v>
      </c>
      <c r="RD540" s="31">
        <v>2</v>
      </c>
      <c r="RE540" s="31">
        <v>1</v>
      </c>
      <c r="RF540" s="31">
        <v>2</v>
      </c>
      <c r="RG540" s="31">
        <v>2</v>
      </c>
      <c r="RH540" s="31">
        <v>2</v>
      </c>
      <c r="RI540" s="31">
        <v>2</v>
      </c>
      <c r="RJ540" s="31">
        <v>2</v>
      </c>
      <c r="RK540" s="31">
        <v>1</v>
      </c>
      <c r="RL540" s="31">
        <v>2</v>
      </c>
      <c r="RM540" s="31">
        <v>2</v>
      </c>
      <c r="RN540" s="31">
        <v>2</v>
      </c>
      <c r="RO540" s="31">
        <v>1</v>
      </c>
      <c r="RP540" s="31">
        <v>2</v>
      </c>
      <c r="RQ540" s="31">
        <v>2</v>
      </c>
      <c r="RR540" s="31">
        <v>1</v>
      </c>
      <c r="RS540" s="31">
        <v>1</v>
      </c>
      <c r="RT540" s="31" t="s">
        <v>3572</v>
      </c>
      <c r="RU540" s="31" t="s">
        <v>1570</v>
      </c>
      <c r="RV540" s="31" t="s">
        <v>355</v>
      </c>
      <c r="RW540" s="31" t="s">
        <v>355</v>
      </c>
      <c r="RX540" s="31">
        <v>4</v>
      </c>
      <c r="RY540" s="31">
        <v>1</v>
      </c>
      <c r="RZ540" s="31">
        <v>2</v>
      </c>
      <c r="SA540" s="31">
        <v>2</v>
      </c>
      <c r="SB540" s="31">
        <v>2</v>
      </c>
      <c r="SC540" s="31">
        <v>2</v>
      </c>
      <c r="SD540" s="31">
        <v>5</v>
      </c>
      <c r="SE540" s="31">
        <v>2</v>
      </c>
      <c r="SF540" s="31">
        <v>2</v>
      </c>
      <c r="SG540" s="31">
        <v>2</v>
      </c>
      <c r="SH540" s="31">
        <v>2</v>
      </c>
      <c r="SI540" s="31">
        <v>2</v>
      </c>
      <c r="SJ540" s="31">
        <v>2</v>
      </c>
      <c r="SK540" s="31">
        <v>2</v>
      </c>
      <c r="SL540" s="31">
        <v>2</v>
      </c>
      <c r="UA540" s="31">
        <v>2</v>
      </c>
    </row>
    <row r="541" spans="1:547" s="31" customFormat="1" ht="13.5" customHeight="1">
      <c r="A541" s="31">
        <f t="shared" si="8"/>
        <v>539</v>
      </c>
      <c r="C541" s="31">
        <v>48</v>
      </c>
      <c r="D541" s="31" t="s">
        <v>3382</v>
      </c>
      <c r="E541" s="31" t="s">
        <v>3573</v>
      </c>
      <c r="F541" s="31">
        <v>3</v>
      </c>
      <c r="H541" s="31">
        <v>42688</v>
      </c>
      <c r="I541" s="31">
        <v>18688</v>
      </c>
      <c r="J541" s="31">
        <v>2</v>
      </c>
      <c r="K541" s="31">
        <v>1</v>
      </c>
      <c r="L541" s="31">
        <v>5</v>
      </c>
      <c r="M541" s="31">
        <v>2</v>
      </c>
      <c r="N541" s="31">
        <v>5</v>
      </c>
      <c r="O541" s="31">
        <v>2</v>
      </c>
      <c r="P541" s="31">
        <v>1</v>
      </c>
      <c r="Q541" s="31">
        <v>1</v>
      </c>
      <c r="FK541" s="31">
        <v>1</v>
      </c>
      <c r="FL541" s="31">
        <v>2</v>
      </c>
      <c r="FM541" s="31">
        <v>2</v>
      </c>
      <c r="FN541" s="31">
        <v>2</v>
      </c>
      <c r="FO541" s="31">
        <v>2</v>
      </c>
      <c r="FP541" s="31">
        <v>2</v>
      </c>
      <c r="FQ541" s="31">
        <v>1</v>
      </c>
      <c r="FR541" s="31">
        <v>2</v>
      </c>
      <c r="FS541" s="31">
        <v>4</v>
      </c>
      <c r="FT541" s="31">
        <v>2</v>
      </c>
      <c r="FU541" s="31">
        <v>2</v>
      </c>
      <c r="FV541" s="31">
        <v>2</v>
      </c>
      <c r="FW541" s="31">
        <v>1</v>
      </c>
      <c r="FX541" s="31">
        <v>1</v>
      </c>
      <c r="FY541" s="31">
        <v>2</v>
      </c>
      <c r="GA541" s="31">
        <v>2</v>
      </c>
      <c r="GB541" s="31">
        <v>2</v>
      </c>
      <c r="GC541" s="31">
        <v>1</v>
      </c>
      <c r="GD541" s="31">
        <v>1970</v>
      </c>
      <c r="GE541" s="31">
        <v>2</v>
      </c>
      <c r="GG541" s="31">
        <v>1</v>
      </c>
      <c r="GH541" s="31">
        <v>1</v>
      </c>
      <c r="GI541" s="31" t="s">
        <v>3574</v>
      </c>
      <c r="GJ541" s="31">
        <v>1</v>
      </c>
      <c r="GK541" s="31" t="s">
        <v>2695</v>
      </c>
      <c r="GL541" s="31">
        <v>2</v>
      </c>
      <c r="GO541" s="31">
        <v>2</v>
      </c>
      <c r="GQ541" s="31">
        <v>2</v>
      </c>
      <c r="GS541" s="31">
        <v>2</v>
      </c>
      <c r="GU541" s="31">
        <v>2</v>
      </c>
      <c r="GW541" s="31">
        <v>2</v>
      </c>
      <c r="HM541" s="31">
        <v>2</v>
      </c>
      <c r="HP541" s="31">
        <v>2</v>
      </c>
      <c r="HQ541" s="31">
        <v>2</v>
      </c>
      <c r="HR541" s="31">
        <v>2</v>
      </c>
      <c r="HS541" s="31">
        <v>2</v>
      </c>
      <c r="HT541" s="31">
        <v>2</v>
      </c>
      <c r="HU541" s="31">
        <v>2</v>
      </c>
      <c r="HV541" s="31">
        <v>2</v>
      </c>
      <c r="HZ541" s="31">
        <v>2</v>
      </c>
      <c r="IA541" s="31">
        <v>2</v>
      </c>
      <c r="IB541" s="31">
        <v>2</v>
      </c>
      <c r="IC541" s="31">
        <v>2</v>
      </c>
      <c r="ID541" s="31">
        <v>2</v>
      </c>
      <c r="IE541" s="31">
        <v>2</v>
      </c>
      <c r="IF541" s="31">
        <v>2</v>
      </c>
      <c r="IJ541" s="31">
        <v>2</v>
      </c>
      <c r="IK541" s="31">
        <v>2</v>
      </c>
      <c r="IL541" s="31">
        <v>2</v>
      </c>
      <c r="IM541" s="31">
        <v>2</v>
      </c>
      <c r="IN541" s="31">
        <v>2</v>
      </c>
      <c r="IO541" s="31">
        <v>2</v>
      </c>
      <c r="IP541" s="31">
        <v>2</v>
      </c>
      <c r="IT541" s="31">
        <v>2</v>
      </c>
      <c r="IU541" s="31">
        <v>2</v>
      </c>
      <c r="IV541" s="31">
        <v>2</v>
      </c>
      <c r="IW541" s="31">
        <v>2</v>
      </c>
      <c r="IX541" s="31">
        <v>2</v>
      </c>
      <c r="IY541" s="31">
        <v>2</v>
      </c>
      <c r="IZ541" s="31">
        <v>2</v>
      </c>
      <c r="JD541" s="31">
        <v>2</v>
      </c>
      <c r="JE541" s="31">
        <v>2</v>
      </c>
      <c r="JF541" s="31">
        <v>2</v>
      </c>
      <c r="JG541" s="31">
        <v>2</v>
      </c>
      <c r="JH541" s="31">
        <v>2</v>
      </c>
      <c r="JI541" s="31">
        <v>2</v>
      </c>
      <c r="JJ541" s="31">
        <v>2</v>
      </c>
      <c r="JQ541" s="31" t="s">
        <v>1447</v>
      </c>
      <c r="JR541" s="31" t="s">
        <v>2144</v>
      </c>
      <c r="JS541" s="31" t="s">
        <v>3400</v>
      </c>
      <c r="JZ541" s="31">
        <v>2</v>
      </c>
      <c r="KA541" s="31" t="s">
        <v>2252</v>
      </c>
      <c r="KB541" s="31">
        <v>73</v>
      </c>
      <c r="KC541" s="31">
        <v>2</v>
      </c>
      <c r="KD541" s="31" t="s">
        <v>1836</v>
      </c>
      <c r="KE541" s="31">
        <v>70</v>
      </c>
      <c r="LA541" s="31" t="s">
        <v>2161</v>
      </c>
      <c r="LB541" s="31" t="s">
        <v>3575</v>
      </c>
      <c r="LC541" s="31">
        <v>2</v>
      </c>
      <c r="LD541" s="31">
        <v>1</v>
      </c>
      <c r="LE541" s="31" t="s">
        <v>2125</v>
      </c>
      <c r="LF541" s="31">
        <v>2</v>
      </c>
      <c r="LG541" s="31">
        <v>2</v>
      </c>
      <c r="LH541" s="31">
        <v>1</v>
      </c>
      <c r="LI541" s="31">
        <v>2</v>
      </c>
      <c r="LK541" s="31">
        <v>2</v>
      </c>
      <c r="LM541" s="31">
        <v>2</v>
      </c>
      <c r="LO541" s="31">
        <v>2</v>
      </c>
      <c r="LQ541" s="31">
        <v>2</v>
      </c>
      <c r="LS541" s="31">
        <v>2</v>
      </c>
      <c r="LU541" s="31">
        <v>2</v>
      </c>
      <c r="LW541" s="31">
        <v>2</v>
      </c>
      <c r="LY541" s="31">
        <v>2</v>
      </c>
      <c r="MA541" s="31">
        <v>2</v>
      </c>
      <c r="MC541" s="31">
        <v>2</v>
      </c>
      <c r="ME541" s="31">
        <v>2</v>
      </c>
      <c r="MG541" s="31">
        <v>2</v>
      </c>
      <c r="MI541" s="31">
        <v>2</v>
      </c>
      <c r="MK541" s="31">
        <v>2</v>
      </c>
      <c r="MM541" s="31">
        <v>2</v>
      </c>
      <c r="MO541" s="31">
        <v>2</v>
      </c>
      <c r="MQ541" s="31">
        <v>1</v>
      </c>
      <c r="MR541" s="31">
        <v>40</v>
      </c>
      <c r="MS541" s="31">
        <v>2</v>
      </c>
      <c r="MU541" s="31">
        <v>2</v>
      </c>
      <c r="MW541" s="31">
        <v>2</v>
      </c>
      <c r="MY541" s="31" t="s">
        <v>355</v>
      </c>
      <c r="NA541" s="31">
        <v>2</v>
      </c>
      <c r="NC541" s="31">
        <v>2</v>
      </c>
      <c r="NE541" s="31">
        <v>2</v>
      </c>
      <c r="NG541" s="31">
        <v>1</v>
      </c>
      <c r="NH541" s="31">
        <v>20</v>
      </c>
      <c r="NI541" s="31">
        <v>2</v>
      </c>
      <c r="NK541" s="31">
        <v>2</v>
      </c>
      <c r="NM541" s="31">
        <v>2</v>
      </c>
      <c r="NO541" s="31">
        <v>2</v>
      </c>
      <c r="NQ541" s="31">
        <v>2</v>
      </c>
      <c r="NS541" s="31">
        <v>2</v>
      </c>
      <c r="NU541" s="31">
        <v>2</v>
      </c>
      <c r="NW541" s="31">
        <v>2</v>
      </c>
      <c r="NY541" s="31">
        <v>2</v>
      </c>
      <c r="OA541" s="31">
        <v>2</v>
      </c>
      <c r="OC541" s="31">
        <v>2</v>
      </c>
      <c r="OE541" s="31">
        <v>2</v>
      </c>
      <c r="OG541" s="31">
        <v>2</v>
      </c>
      <c r="OI541" s="31">
        <v>2</v>
      </c>
      <c r="OK541" s="31">
        <v>2</v>
      </c>
      <c r="OM541" s="31">
        <v>2</v>
      </c>
      <c r="OO541" s="31">
        <v>2</v>
      </c>
      <c r="OQ541" s="31" t="s">
        <v>355</v>
      </c>
      <c r="OS541" s="31">
        <v>2</v>
      </c>
      <c r="OU541" s="31">
        <v>2</v>
      </c>
      <c r="OW541" s="31">
        <v>2</v>
      </c>
      <c r="OY541" s="31">
        <v>2</v>
      </c>
      <c r="PA541" s="31">
        <v>2</v>
      </c>
      <c r="PC541" s="31">
        <v>2</v>
      </c>
      <c r="PE541" s="31">
        <v>2</v>
      </c>
      <c r="PG541" s="31">
        <v>2</v>
      </c>
      <c r="PI541" s="31">
        <v>2</v>
      </c>
      <c r="PK541" s="31">
        <v>2</v>
      </c>
      <c r="PM541" s="31">
        <v>2</v>
      </c>
      <c r="PO541" s="31">
        <v>2</v>
      </c>
      <c r="PQ541" s="31">
        <v>2</v>
      </c>
      <c r="PS541" s="31">
        <v>2</v>
      </c>
      <c r="PU541" s="31">
        <v>2</v>
      </c>
      <c r="PW541" s="31">
        <v>2</v>
      </c>
      <c r="PY541" s="31">
        <v>2</v>
      </c>
      <c r="QA541" s="31">
        <v>2</v>
      </c>
      <c r="QC541" s="31">
        <v>2</v>
      </c>
      <c r="QE541" s="31">
        <v>2</v>
      </c>
      <c r="QG541" s="31">
        <v>2</v>
      </c>
      <c r="QI541" s="31" t="s">
        <v>355</v>
      </c>
      <c r="QK541" s="31">
        <v>1</v>
      </c>
      <c r="QL541" s="31">
        <v>2</v>
      </c>
      <c r="QM541" s="31">
        <v>1</v>
      </c>
      <c r="QN541" s="31">
        <v>2</v>
      </c>
      <c r="QO541" s="31">
        <v>2</v>
      </c>
      <c r="QP541" s="31">
        <v>2</v>
      </c>
      <c r="QQ541" s="31">
        <v>2</v>
      </c>
      <c r="QR541" s="31">
        <v>2</v>
      </c>
      <c r="QS541" s="31">
        <v>2</v>
      </c>
      <c r="QT541" s="31">
        <v>2</v>
      </c>
      <c r="QU541" s="31">
        <v>2</v>
      </c>
      <c r="QV541" s="31">
        <v>2</v>
      </c>
      <c r="QW541" s="31">
        <v>2</v>
      </c>
      <c r="QX541" s="31">
        <v>2</v>
      </c>
      <c r="QY541" s="31">
        <v>2</v>
      </c>
      <c r="QZ541" s="31">
        <v>2</v>
      </c>
      <c r="RA541" s="31">
        <v>2</v>
      </c>
      <c r="RB541" s="31">
        <v>2</v>
      </c>
      <c r="RC541" s="31">
        <v>2</v>
      </c>
      <c r="RD541" s="31">
        <v>2</v>
      </c>
      <c r="RE541" s="31">
        <v>1</v>
      </c>
      <c r="RF541" s="31">
        <v>2</v>
      </c>
      <c r="RG541" s="31">
        <v>2</v>
      </c>
      <c r="RH541" s="31">
        <v>2</v>
      </c>
      <c r="RI541" s="31">
        <v>2</v>
      </c>
      <c r="RJ541" s="31">
        <v>2</v>
      </c>
      <c r="RK541" s="31">
        <v>1</v>
      </c>
      <c r="RL541" s="31">
        <v>2</v>
      </c>
      <c r="RM541" s="31">
        <v>2</v>
      </c>
      <c r="RN541" s="31">
        <v>2</v>
      </c>
      <c r="RO541" s="31">
        <v>2</v>
      </c>
      <c r="RP541" s="31">
        <v>2</v>
      </c>
      <c r="RQ541" s="31">
        <v>2</v>
      </c>
      <c r="RR541" s="31">
        <v>2</v>
      </c>
      <c r="RS541" s="31">
        <v>1</v>
      </c>
      <c r="RT541" s="31" t="s">
        <v>2231</v>
      </c>
      <c r="RU541" s="31" t="s">
        <v>2610</v>
      </c>
      <c r="RV541" s="31" t="s">
        <v>355</v>
      </c>
      <c r="RW541" s="31" t="s">
        <v>3576</v>
      </c>
      <c r="RX541" s="31">
        <v>5</v>
      </c>
      <c r="RY541" s="31">
        <v>2</v>
      </c>
      <c r="RZ541" s="31">
        <v>2</v>
      </c>
      <c r="SA541" s="31">
        <v>2</v>
      </c>
      <c r="SB541" s="31">
        <v>2</v>
      </c>
      <c r="SC541" s="31">
        <v>2</v>
      </c>
      <c r="SD541" s="31">
        <v>5</v>
      </c>
      <c r="SE541" s="31">
        <v>2</v>
      </c>
      <c r="SF541" s="31">
        <v>2</v>
      </c>
      <c r="SG541" s="31">
        <v>2</v>
      </c>
      <c r="SH541" s="31">
        <v>2</v>
      </c>
      <c r="SI541" s="31">
        <v>2</v>
      </c>
      <c r="SJ541" s="31">
        <v>2</v>
      </c>
      <c r="SK541" s="31">
        <v>2</v>
      </c>
      <c r="SL541" s="31">
        <v>2</v>
      </c>
      <c r="UA541" s="31">
        <v>2</v>
      </c>
    </row>
    <row r="542" spans="1:547" s="31" customFormat="1" ht="13.5" customHeight="1">
      <c r="A542" s="31">
        <f t="shared" si="8"/>
        <v>540</v>
      </c>
      <c r="C542" s="31">
        <v>49</v>
      </c>
      <c r="D542" s="31" t="s">
        <v>3382</v>
      </c>
      <c r="E542" s="31" t="s">
        <v>3577</v>
      </c>
      <c r="F542" s="31">
        <v>3</v>
      </c>
      <c r="H542" s="31">
        <v>42688</v>
      </c>
      <c r="I542" s="31">
        <v>23402</v>
      </c>
      <c r="J542" s="31">
        <v>2</v>
      </c>
      <c r="K542" s="31">
        <v>1</v>
      </c>
      <c r="L542" s="31">
        <v>5</v>
      </c>
      <c r="M542" s="31">
        <v>2</v>
      </c>
      <c r="N542" s="31">
        <v>5</v>
      </c>
      <c r="O542" s="31">
        <v>2</v>
      </c>
      <c r="P542" s="31">
        <v>2</v>
      </c>
      <c r="FK542" s="31">
        <v>1</v>
      </c>
      <c r="FL542" s="31">
        <v>2</v>
      </c>
      <c r="FM542" s="31">
        <v>2</v>
      </c>
      <c r="FN542" s="31">
        <v>2</v>
      </c>
      <c r="FO542" s="31">
        <v>2</v>
      </c>
      <c r="FP542" s="31">
        <v>2</v>
      </c>
      <c r="FQ542" s="31">
        <v>2</v>
      </c>
      <c r="FR542" s="31">
        <v>2</v>
      </c>
      <c r="FS542" s="31">
        <v>4</v>
      </c>
      <c r="FT542" s="31">
        <v>2</v>
      </c>
      <c r="FU542" s="31">
        <v>2</v>
      </c>
      <c r="FV542" s="31">
        <v>2</v>
      </c>
      <c r="FW542" s="31">
        <v>1</v>
      </c>
      <c r="FX542" s="31">
        <v>1</v>
      </c>
      <c r="FY542" s="31">
        <v>2</v>
      </c>
      <c r="GA542" s="31">
        <v>2</v>
      </c>
      <c r="GB542" s="31">
        <v>2</v>
      </c>
      <c r="GC542" s="31">
        <v>1</v>
      </c>
      <c r="GD542" s="31">
        <v>1982</v>
      </c>
      <c r="GE542" s="31">
        <v>1</v>
      </c>
      <c r="GF542" s="31">
        <v>2008</v>
      </c>
      <c r="GG542" s="31">
        <v>1</v>
      </c>
      <c r="GH542" s="31">
        <v>1</v>
      </c>
      <c r="GI542" s="31" t="s">
        <v>3578</v>
      </c>
      <c r="GJ542" s="31">
        <v>2</v>
      </c>
      <c r="GL542" s="31">
        <v>2</v>
      </c>
      <c r="GO542" s="31">
        <v>2</v>
      </c>
      <c r="GQ542" s="31">
        <v>2</v>
      </c>
      <c r="GS542" s="31">
        <v>2</v>
      </c>
      <c r="GU542" s="31">
        <v>2</v>
      </c>
      <c r="GW542" s="31">
        <v>2</v>
      </c>
      <c r="HM542" s="31">
        <v>2</v>
      </c>
      <c r="HP542" s="31">
        <v>2</v>
      </c>
      <c r="HQ542" s="31">
        <v>2</v>
      </c>
      <c r="HR542" s="31">
        <v>2</v>
      </c>
      <c r="HS542" s="31">
        <v>2</v>
      </c>
      <c r="HT542" s="31">
        <v>2</v>
      </c>
      <c r="HU542" s="31">
        <v>2</v>
      </c>
      <c r="HV542" s="31">
        <v>2</v>
      </c>
      <c r="HZ542" s="31">
        <v>2</v>
      </c>
      <c r="IA542" s="31">
        <v>2</v>
      </c>
      <c r="IB542" s="31">
        <v>2</v>
      </c>
      <c r="IC542" s="31">
        <v>2</v>
      </c>
      <c r="ID542" s="31">
        <v>2</v>
      </c>
      <c r="IE542" s="31">
        <v>2</v>
      </c>
      <c r="IF542" s="31">
        <v>2</v>
      </c>
      <c r="IJ542" s="31">
        <v>2</v>
      </c>
      <c r="IK542" s="31">
        <v>2</v>
      </c>
      <c r="IL542" s="31">
        <v>2</v>
      </c>
      <c r="IM542" s="31">
        <v>2</v>
      </c>
      <c r="IN542" s="31">
        <v>2</v>
      </c>
      <c r="IO542" s="31">
        <v>2</v>
      </c>
      <c r="IP542" s="31">
        <v>2</v>
      </c>
      <c r="IT542" s="31">
        <v>1</v>
      </c>
      <c r="IU542" s="31">
        <v>2</v>
      </c>
      <c r="IV542" s="31">
        <v>1</v>
      </c>
      <c r="IW542" s="31">
        <v>2</v>
      </c>
      <c r="IX542" s="31">
        <v>2</v>
      </c>
      <c r="IY542" s="31">
        <v>2</v>
      </c>
      <c r="IZ542" s="31">
        <v>2</v>
      </c>
      <c r="JD542" s="31">
        <v>2</v>
      </c>
      <c r="JE542" s="31">
        <v>2</v>
      </c>
      <c r="JF542" s="31">
        <v>2</v>
      </c>
      <c r="JG542" s="31">
        <v>2</v>
      </c>
      <c r="JH542" s="31">
        <v>2</v>
      </c>
      <c r="JI542" s="31">
        <v>2</v>
      </c>
      <c r="JJ542" s="31">
        <v>2</v>
      </c>
      <c r="JN542" s="31" t="s">
        <v>1436</v>
      </c>
      <c r="JO542" s="31" t="s">
        <v>2758</v>
      </c>
      <c r="JT542" s="31" t="s">
        <v>2274</v>
      </c>
      <c r="JU542" s="31" t="s">
        <v>3579</v>
      </c>
      <c r="JV542" s="31" t="s">
        <v>3580</v>
      </c>
      <c r="JZ542" s="31">
        <v>2</v>
      </c>
      <c r="KA542" s="31" t="s">
        <v>1436</v>
      </c>
      <c r="KB542" s="31">
        <v>43</v>
      </c>
      <c r="KC542" s="31">
        <v>2</v>
      </c>
      <c r="KD542" s="31" t="s">
        <v>2147</v>
      </c>
      <c r="KE542" s="31">
        <v>87</v>
      </c>
      <c r="LA542" s="31" t="s">
        <v>2125</v>
      </c>
      <c r="LB542" s="31" t="s">
        <v>2591</v>
      </c>
      <c r="LC542" s="31">
        <v>2</v>
      </c>
      <c r="LD542" s="31">
        <v>0</v>
      </c>
      <c r="LE542" s="31" t="s">
        <v>2732</v>
      </c>
      <c r="LF542" s="31">
        <v>2</v>
      </c>
      <c r="LG542" s="31">
        <v>2</v>
      </c>
      <c r="LH542" s="31">
        <v>2</v>
      </c>
      <c r="LI542" s="31">
        <v>2</v>
      </c>
      <c r="LK542" s="31">
        <v>2</v>
      </c>
      <c r="LM542" s="31">
        <v>2</v>
      </c>
      <c r="LO542" s="31">
        <v>2</v>
      </c>
      <c r="LQ542" s="31">
        <v>2</v>
      </c>
      <c r="LS542" s="31">
        <v>2</v>
      </c>
      <c r="LU542" s="31">
        <v>2</v>
      </c>
      <c r="LW542" s="31">
        <v>2</v>
      </c>
      <c r="LY542" s="31">
        <v>2</v>
      </c>
      <c r="MA542" s="31">
        <v>1</v>
      </c>
      <c r="MB542" s="31">
        <v>10</v>
      </c>
      <c r="MC542" s="31">
        <v>2</v>
      </c>
      <c r="ME542" s="31">
        <v>2</v>
      </c>
      <c r="MG542" s="31">
        <v>2</v>
      </c>
      <c r="MI542" s="31">
        <v>2</v>
      </c>
      <c r="MK542" s="31">
        <v>2</v>
      </c>
      <c r="MM542" s="31">
        <v>2</v>
      </c>
      <c r="MO542" s="31">
        <v>2</v>
      </c>
      <c r="MQ542" s="31">
        <v>2</v>
      </c>
      <c r="MS542" s="31">
        <v>2</v>
      </c>
      <c r="MU542" s="31">
        <v>2</v>
      </c>
      <c r="MW542" s="31">
        <v>2</v>
      </c>
      <c r="MY542" s="31" t="s">
        <v>355</v>
      </c>
      <c r="NA542" s="31">
        <v>2</v>
      </c>
      <c r="NC542" s="31">
        <v>2</v>
      </c>
      <c r="NE542" s="31">
        <v>2</v>
      </c>
      <c r="NG542" s="31">
        <v>2</v>
      </c>
      <c r="NI542" s="31">
        <v>2</v>
      </c>
      <c r="NK542" s="31">
        <v>2</v>
      </c>
      <c r="NM542" s="31">
        <v>2</v>
      </c>
      <c r="NO542" s="31">
        <v>2</v>
      </c>
      <c r="NQ542" s="31">
        <v>2</v>
      </c>
      <c r="NS542" s="31">
        <v>2</v>
      </c>
      <c r="NU542" s="31">
        <v>2</v>
      </c>
      <c r="NW542" s="31">
        <v>2</v>
      </c>
      <c r="NY542" s="31">
        <v>2</v>
      </c>
      <c r="OA542" s="31">
        <v>2</v>
      </c>
      <c r="OC542" s="31">
        <v>2</v>
      </c>
      <c r="OE542" s="31">
        <v>1</v>
      </c>
      <c r="OF542" s="31">
        <v>3</v>
      </c>
      <c r="OG542" s="31">
        <v>2</v>
      </c>
      <c r="OI542" s="31">
        <v>2</v>
      </c>
      <c r="OK542" s="31">
        <v>2</v>
      </c>
      <c r="OM542" s="31">
        <v>2</v>
      </c>
      <c r="OO542" s="31">
        <v>2</v>
      </c>
      <c r="OQ542" s="31" t="s">
        <v>355</v>
      </c>
      <c r="OS542" s="31">
        <v>2</v>
      </c>
      <c r="OU542" s="31">
        <v>2</v>
      </c>
      <c r="OW542" s="31">
        <v>2</v>
      </c>
      <c r="OY542" s="31">
        <v>2</v>
      </c>
      <c r="PA542" s="31">
        <v>2</v>
      </c>
      <c r="PC542" s="31">
        <v>2</v>
      </c>
      <c r="PE542" s="31">
        <v>2</v>
      </c>
      <c r="PG542" s="31">
        <v>2</v>
      </c>
      <c r="PI542" s="31">
        <v>2</v>
      </c>
      <c r="PK542" s="31">
        <v>2</v>
      </c>
      <c r="PM542" s="31">
        <v>2</v>
      </c>
      <c r="PO542" s="31">
        <v>2</v>
      </c>
      <c r="PQ542" s="31">
        <v>2</v>
      </c>
      <c r="PS542" s="31">
        <v>2</v>
      </c>
      <c r="PU542" s="31">
        <v>2</v>
      </c>
      <c r="PW542" s="31">
        <v>2</v>
      </c>
      <c r="PY542" s="31">
        <v>2</v>
      </c>
      <c r="QA542" s="31">
        <v>2</v>
      </c>
      <c r="QC542" s="31">
        <v>2</v>
      </c>
      <c r="QE542" s="31">
        <v>2</v>
      </c>
      <c r="QG542" s="31">
        <v>2</v>
      </c>
      <c r="QI542" s="31" t="s">
        <v>355</v>
      </c>
      <c r="QK542" s="31">
        <v>1</v>
      </c>
      <c r="QL542" s="31">
        <v>2</v>
      </c>
      <c r="QM542" s="31">
        <v>2</v>
      </c>
      <c r="QN542" s="31">
        <v>2</v>
      </c>
      <c r="QO542" s="31">
        <v>2</v>
      </c>
      <c r="QP542" s="31">
        <v>2</v>
      </c>
      <c r="QQ542" s="31">
        <v>2</v>
      </c>
      <c r="QR542" s="31">
        <v>2</v>
      </c>
      <c r="QS542" s="31">
        <v>1</v>
      </c>
      <c r="QT542" s="31">
        <v>2</v>
      </c>
      <c r="QU542" s="31">
        <v>2</v>
      </c>
      <c r="QV542" s="31">
        <v>2</v>
      </c>
      <c r="QW542" s="31">
        <v>2</v>
      </c>
      <c r="QX542" s="31">
        <v>2</v>
      </c>
      <c r="QY542" s="31">
        <v>1</v>
      </c>
      <c r="QZ542" s="31">
        <v>2</v>
      </c>
      <c r="RA542" s="31">
        <v>1</v>
      </c>
      <c r="RB542" s="31">
        <v>2</v>
      </c>
      <c r="RC542" s="31">
        <v>2</v>
      </c>
      <c r="RD542" s="31">
        <v>2</v>
      </c>
      <c r="RE542" s="31">
        <v>2</v>
      </c>
      <c r="RF542" s="31">
        <v>2</v>
      </c>
      <c r="RG542" s="31">
        <v>2</v>
      </c>
      <c r="RH542" s="31">
        <v>2</v>
      </c>
      <c r="RI542" s="31">
        <v>2</v>
      </c>
      <c r="RJ542" s="31">
        <v>2</v>
      </c>
      <c r="RK542" s="31">
        <v>1</v>
      </c>
      <c r="RL542" s="31">
        <v>2</v>
      </c>
      <c r="RM542" s="31">
        <v>2</v>
      </c>
      <c r="RN542" s="31">
        <v>2</v>
      </c>
      <c r="RO542" s="31">
        <v>2</v>
      </c>
      <c r="RP542" s="31">
        <v>2</v>
      </c>
      <c r="RQ542" s="31">
        <v>2</v>
      </c>
      <c r="RR542" s="31">
        <v>2</v>
      </c>
      <c r="RS542" s="31">
        <v>1</v>
      </c>
      <c r="RT542" s="31" t="s">
        <v>2208</v>
      </c>
      <c r="RU542" s="31" t="s">
        <v>3581</v>
      </c>
      <c r="RV542" s="31" t="s">
        <v>355</v>
      </c>
      <c r="RW542" s="31" t="s">
        <v>355</v>
      </c>
      <c r="RX542" s="31">
        <v>3</v>
      </c>
      <c r="RY542" s="31">
        <v>2</v>
      </c>
      <c r="RZ542" s="31">
        <v>2</v>
      </c>
      <c r="SA542" s="31">
        <v>2</v>
      </c>
      <c r="SB542" s="31">
        <v>2</v>
      </c>
      <c r="SC542" s="31">
        <v>2</v>
      </c>
      <c r="SD542" s="31">
        <v>5</v>
      </c>
      <c r="SE542" s="31">
        <v>2</v>
      </c>
      <c r="SF542" s="31">
        <v>2</v>
      </c>
      <c r="SG542" s="31">
        <v>2</v>
      </c>
      <c r="SH542" s="31">
        <v>2</v>
      </c>
      <c r="SI542" s="31">
        <v>2</v>
      </c>
      <c r="SJ542" s="31">
        <v>2</v>
      </c>
      <c r="SK542" s="31">
        <v>2</v>
      </c>
      <c r="SL542" s="31">
        <v>2</v>
      </c>
      <c r="UA542" s="31">
        <v>2</v>
      </c>
    </row>
    <row r="543" spans="1:547" s="31" customFormat="1" ht="13.5" customHeight="1">
      <c r="A543" s="31">
        <f t="shared" si="8"/>
        <v>541</v>
      </c>
      <c r="C543" s="31">
        <v>50</v>
      </c>
      <c r="D543" s="31" t="s">
        <v>3382</v>
      </c>
      <c r="E543" s="31" t="s">
        <v>3582</v>
      </c>
      <c r="F543" s="31">
        <v>3</v>
      </c>
      <c r="H543" s="31">
        <v>42689</v>
      </c>
      <c r="I543" s="31">
        <v>20757</v>
      </c>
      <c r="J543" s="31">
        <v>1</v>
      </c>
      <c r="K543" s="31">
        <v>1</v>
      </c>
      <c r="L543" s="31">
        <v>4</v>
      </c>
      <c r="M543" s="31">
        <v>2</v>
      </c>
      <c r="N543" s="31">
        <v>1</v>
      </c>
      <c r="O543" s="31">
        <v>1</v>
      </c>
      <c r="P543" s="31">
        <v>4</v>
      </c>
      <c r="Q543" s="31">
        <v>2</v>
      </c>
      <c r="FK543" s="31">
        <v>1</v>
      </c>
      <c r="FL543" s="31">
        <v>2</v>
      </c>
      <c r="FM543" s="31">
        <v>1</v>
      </c>
      <c r="FN543" s="31">
        <v>2</v>
      </c>
      <c r="FO543" s="31">
        <v>2</v>
      </c>
      <c r="FP543" s="31">
        <v>2</v>
      </c>
      <c r="FQ543" s="31">
        <v>2</v>
      </c>
      <c r="FR543" s="31">
        <v>2</v>
      </c>
      <c r="FS543" s="31">
        <v>4</v>
      </c>
      <c r="FT543" s="31">
        <v>2</v>
      </c>
      <c r="FU543" s="31">
        <v>2</v>
      </c>
      <c r="FV543" s="31">
        <v>2</v>
      </c>
      <c r="FW543" s="31">
        <v>1</v>
      </c>
      <c r="FX543" s="31">
        <v>1</v>
      </c>
      <c r="FY543" s="31">
        <v>2</v>
      </c>
      <c r="GA543" s="31">
        <v>2</v>
      </c>
      <c r="GB543" s="31">
        <v>2</v>
      </c>
      <c r="GC543" s="31">
        <v>2</v>
      </c>
      <c r="GE543" s="31">
        <v>2</v>
      </c>
      <c r="GH543" s="31">
        <v>1</v>
      </c>
      <c r="GI543" s="31" t="s">
        <v>3583</v>
      </c>
      <c r="GJ543" s="31">
        <v>1</v>
      </c>
      <c r="GK543" s="31" t="s">
        <v>3584</v>
      </c>
      <c r="GL543" s="31">
        <v>2</v>
      </c>
      <c r="GO543" s="31">
        <v>2</v>
      </c>
      <c r="GQ543" s="31">
        <v>2</v>
      </c>
      <c r="GS543" s="31">
        <v>2</v>
      </c>
      <c r="GU543" s="31">
        <v>2</v>
      </c>
      <c r="GW543" s="31">
        <v>2</v>
      </c>
      <c r="HM543" s="31">
        <v>2</v>
      </c>
      <c r="HP543" s="31">
        <v>2</v>
      </c>
      <c r="HQ543" s="31">
        <v>2</v>
      </c>
      <c r="HR543" s="31">
        <v>2</v>
      </c>
      <c r="HS543" s="31">
        <v>2</v>
      </c>
      <c r="HT543" s="31">
        <v>2</v>
      </c>
      <c r="HU543" s="31">
        <v>2</v>
      </c>
      <c r="HV543" s="31">
        <v>2</v>
      </c>
      <c r="HZ543" s="31">
        <v>2</v>
      </c>
      <c r="IA543" s="31">
        <v>2</v>
      </c>
      <c r="IB543" s="31">
        <v>2</v>
      </c>
      <c r="IC543" s="31">
        <v>2</v>
      </c>
      <c r="ID543" s="31">
        <v>2</v>
      </c>
      <c r="IE543" s="31">
        <v>2</v>
      </c>
      <c r="IF543" s="31">
        <v>2</v>
      </c>
      <c r="IJ543" s="31">
        <v>2</v>
      </c>
      <c r="IK543" s="31">
        <v>2</v>
      </c>
      <c r="IL543" s="31">
        <v>2</v>
      </c>
      <c r="IM543" s="31">
        <v>2</v>
      </c>
      <c r="IN543" s="31">
        <v>2</v>
      </c>
      <c r="IO543" s="31">
        <v>2</v>
      </c>
      <c r="IP543" s="31">
        <v>2</v>
      </c>
      <c r="IT543" s="31">
        <v>2</v>
      </c>
      <c r="IU543" s="31">
        <v>2</v>
      </c>
      <c r="IV543" s="31">
        <v>2</v>
      </c>
      <c r="IW543" s="31">
        <v>2</v>
      </c>
      <c r="IX543" s="31">
        <v>2</v>
      </c>
      <c r="IY543" s="31">
        <v>2</v>
      </c>
      <c r="IZ543" s="31">
        <v>2</v>
      </c>
      <c r="JD543" s="31">
        <v>2</v>
      </c>
      <c r="JE543" s="31">
        <v>2</v>
      </c>
      <c r="JF543" s="31">
        <v>2</v>
      </c>
      <c r="JG543" s="31">
        <v>2</v>
      </c>
      <c r="JH543" s="31">
        <v>2</v>
      </c>
      <c r="JI543" s="31">
        <v>2</v>
      </c>
      <c r="JJ543" s="31">
        <v>2</v>
      </c>
      <c r="JN543" s="31" t="s">
        <v>2144</v>
      </c>
      <c r="JO543" s="31" t="s">
        <v>2718</v>
      </c>
      <c r="JQ543" s="31" t="s">
        <v>2144</v>
      </c>
      <c r="JR543" s="31" t="s">
        <v>2652</v>
      </c>
      <c r="JS543" s="31" t="s">
        <v>3585</v>
      </c>
      <c r="JT543" s="31" t="s">
        <v>3586</v>
      </c>
      <c r="JZ543" s="31">
        <v>2</v>
      </c>
      <c r="KA543" s="31" t="s">
        <v>1694</v>
      </c>
      <c r="KB543" s="31">
        <v>79</v>
      </c>
      <c r="KC543" s="31">
        <v>1</v>
      </c>
      <c r="KF543" s="31" t="s">
        <v>1945</v>
      </c>
      <c r="KG543" s="31" t="s">
        <v>2435</v>
      </c>
      <c r="KH543" s="31">
        <v>50</v>
      </c>
      <c r="KI543" s="31" t="s">
        <v>1945</v>
      </c>
      <c r="KJ543" s="31" t="s">
        <v>1652</v>
      </c>
      <c r="KK543" s="31">
        <v>50</v>
      </c>
      <c r="KL543" s="31" t="s">
        <v>2508</v>
      </c>
      <c r="KM543" s="31" t="s">
        <v>1436</v>
      </c>
      <c r="KN543" s="31">
        <v>74</v>
      </c>
      <c r="LA543" s="31" t="s">
        <v>3587</v>
      </c>
      <c r="LB543" s="31" t="s">
        <v>2590</v>
      </c>
      <c r="LC543" s="31">
        <v>2</v>
      </c>
      <c r="LD543" s="31">
        <v>2</v>
      </c>
      <c r="LE543" s="31" t="s">
        <v>2125</v>
      </c>
      <c r="LF543" s="31">
        <v>2</v>
      </c>
      <c r="LG543" s="31">
        <v>2</v>
      </c>
      <c r="LH543" s="31">
        <v>2</v>
      </c>
      <c r="LI543" s="31">
        <v>2</v>
      </c>
      <c r="LK543" s="31">
        <v>2</v>
      </c>
      <c r="LM543" s="31">
        <v>2</v>
      </c>
      <c r="LO543" s="31">
        <v>1</v>
      </c>
      <c r="LP543" s="31">
        <v>45</v>
      </c>
      <c r="LQ543" s="31">
        <v>2</v>
      </c>
      <c r="LS543" s="31">
        <v>2</v>
      </c>
      <c r="LU543" s="31">
        <v>2</v>
      </c>
      <c r="LW543" s="31">
        <v>2</v>
      </c>
      <c r="LY543" s="31">
        <v>2</v>
      </c>
      <c r="MA543" s="31">
        <v>2</v>
      </c>
      <c r="MC543" s="31">
        <v>2</v>
      </c>
      <c r="ME543" s="31">
        <v>2</v>
      </c>
      <c r="MG543" s="31">
        <v>2</v>
      </c>
      <c r="MI543" s="31">
        <v>2</v>
      </c>
      <c r="MK543" s="31">
        <v>2</v>
      </c>
      <c r="MM543" s="31">
        <v>2</v>
      </c>
      <c r="MO543" s="31">
        <v>2</v>
      </c>
      <c r="MQ543" s="31">
        <v>2</v>
      </c>
      <c r="MS543" s="31">
        <v>2</v>
      </c>
      <c r="MU543" s="31">
        <v>2</v>
      </c>
      <c r="MW543" s="31">
        <v>2</v>
      </c>
      <c r="MY543" s="31" t="s">
        <v>355</v>
      </c>
      <c r="NA543" s="31">
        <v>2</v>
      </c>
      <c r="NC543" s="31">
        <v>2</v>
      </c>
      <c r="NE543" s="31">
        <v>2</v>
      </c>
      <c r="NG543" s="31">
        <v>2</v>
      </c>
      <c r="NI543" s="31">
        <v>2</v>
      </c>
      <c r="NK543" s="31">
        <v>2</v>
      </c>
      <c r="NM543" s="31">
        <v>2</v>
      </c>
      <c r="NO543" s="31">
        <v>2</v>
      </c>
      <c r="NQ543" s="31">
        <v>2</v>
      </c>
      <c r="NS543" s="31">
        <v>2</v>
      </c>
      <c r="NU543" s="31">
        <v>2</v>
      </c>
      <c r="NW543" s="31">
        <v>2</v>
      </c>
      <c r="NY543" s="31">
        <v>2</v>
      </c>
      <c r="OA543" s="31">
        <v>2</v>
      </c>
      <c r="OC543" s="31">
        <v>2</v>
      </c>
      <c r="OE543" s="31">
        <v>2</v>
      </c>
      <c r="OG543" s="31">
        <v>2</v>
      </c>
      <c r="OI543" s="31">
        <v>2</v>
      </c>
      <c r="OK543" s="31">
        <v>2</v>
      </c>
      <c r="OM543" s="31">
        <v>2</v>
      </c>
      <c r="OO543" s="31">
        <v>2</v>
      </c>
      <c r="OQ543" s="31" t="s">
        <v>355</v>
      </c>
      <c r="OS543" s="31">
        <v>2</v>
      </c>
      <c r="OU543" s="31">
        <v>2</v>
      </c>
      <c r="OW543" s="31">
        <v>2</v>
      </c>
      <c r="OY543" s="31">
        <v>2</v>
      </c>
      <c r="PA543" s="31">
        <v>2</v>
      </c>
      <c r="PC543" s="31">
        <v>2</v>
      </c>
      <c r="PE543" s="31">
        <v>2</v>
      </c>
      <c r="PG543" s="31">
        <v>2</v>
      </c>
      <c r="PI543" s="31">
        <v>2</v>
      </c>
      <c r="PK543" s="31">
        <v>2</v>
      </c>
      <c r="PM543" s="31">
        <v>2</v>
      </c>
      <c r="PO543" s="31">
        <v>2</v>
      </c>
      <c r="PQ543" s="31">
        <v>2</v>
      </c>
      <c r="PS543" s="31">
        <v>2</v>
      </c>
      <c r="PU543" s="31">
        <v>2</v>
      </c>
      <c r="PW543" s="31">
        <v>2</v>
      </c>
      <c r="PY543" s="31">
        <v>2</v>
      </c>
      <c r="QA543" s="31">
        <v>2</v>
      </c>
      <c r="QC543" s="31">
        <v>2</v>
      </c>
      <c r="QE543" s="31">
        <v>2</v>
      </c>
      <c r="QG543" s="31">
        <v>2</v>
      </c>
      <c r="QI543" s="31" t="s">
        <v>355</v>
      </c>
      <c r="QK543" s="31">
        <v>1</v>
      </c>
      <c r="QL543" s="31">
        <v>2</v>
      </c>
      <c r="QM543" s="31">
        <v>2</v>
      </c>
      <c r="QN543" s="31">
        <v>2</v>
      </c>
      <c r="QO543" s="31">
        <v>2</v>
      </c>
      <c r="QP543" s="31">
        <v>2</v>
      </c>
      <c r="QQ543" s="31">
        <v>2</v>
      </c>
      <c r="QR543" s="31">
        <v>2</v>
      </c>
      <c r="QS543" s="31">
        <v>2</v>
      </c>
      <c r="QT543" s="31">
        <v>2</v>
      </c>
      <c r="QU543" s="31">
        <v>2</v>
      </c>
      <c r="QV543" s="31">
        <v>2</v>
      </c>
      <c r="QW543" s="31">
        <v>2</v>
      </c>
      <c r="QX543" s="31">
        <v>2</v>
      </c>
      <c r="QY543" s="31">
        <v>2</v>
      </c>
      <c r="QZ543" s="31">
        <v>2</v>
      </c>
      <c r="RA543" s="31">
        <v>1</v>
      </c>
      <c r="RB543" s="31">
        <v>2</v>
      </c>
      <c r="RC543" s="31">
        <v>2</v>
      </c>
      <c r="RD543" s="31">
        <v>2</v>
      </c>
      <c r="RE543" s="31">
        <v>2</v>
      </c>
      <c r="RF543" s="31">
        <v>2</v>
      </c>
      <c r="RG543" s="31">
        <v>2</v>
      </c>
      <c r="RH543" s="31">
        <v>2</v>
      </c>
      <c r="RI543" s="31">
        <v>1</v>
      </c>
      <c r="RJ543" s="31">
        <v>2</v>
      </c>
      <c r="RK543" s="31">
        <v>2</v>
      </c>
      <c r="RL543" s="31">
        <v>2</v>
      </c>
      <c r="RM543" s="31">
        <v>2</v>
      </c>
      <c r="RN543" s="31">
        <v>2</v>
      </c>
      <c r="RO543" s="31">
        <v>2</v>
      </c>
      <c r="RP543" s="31">
        <v>2</v>
      </c>
      <c r="RQ543" s="31">
        <v>2</v>
      </c>
      <c r="RR543" s="31">
        <v>1</v>
      </c>
      <c r="RS543" s="31">
        <v>2</v>
      </c>
      <c r="RT543" s="31" t="s">
        <v>2231</v>
      </c>
      <c r="RU543" s="31" t="s">
        <v>1570</v>
      </c>
      <c r="RV543" s="31" t="s">
        <v>355</v>
      </c>
      <c r="RW543" s="31" t="s">
        <v>3588</v>
      </c>
      <c r="RX543" s="31">
        <v>5</v>
      </c>
      <c r="RY543" s="31">
        <v>2</v>
      </c>
      <c r="RZ543" s="31">
        <v>2</v>
      </c>
      <c r="SA543" s="31">
        <v>2</v>
      </c>
      <c r="SB543" s="31">
        <v>2</v>
      </c>
      <c r="SC543" s="31">
        <v>2</v>
      </c>
      <c r="SD543" s="31">
        <v>5</v>
      </c>
      <c r="SE543" s="31">
        <v>2</v>
      </c>
      <c r="SF543" s="31">
        <v>2</v>
      </c>
      <c r="SG543" s="31">
        <v>2</v>
      </c>
      <c r="SH543" s="31">
        <v>2</v>
      </c>
      <c r="SI543" s="31">
        <v>2</v>
      </c>
      <c r="SJ543" s="31">
        <v>2</v>
      </c>
      <c r="SK543" s="31">
        <v>2</v>
      </c>
      <c r="SL543" s="31">
        <v>2</v>
      </c>
      <c r="UA543" s="31">
        <v>2</v>
      </c>
    </row>
    <row r="544" spans="1:547" s="31" customFormat="1" ht="13.5" customHeight="1">
      <c r="A544" s="31">
        <f t="shared" si="8"/>
        <v>542</v>
      </c>
      <c r="C544" s="31">
        <v>51</v>
      </c>
      <c r="D544" s="31" t="s">
        <v>3382</v>
      </c>
      <c r="E544" s="31" t="s">
        <v>3589</v>
      </c>
      <c r="F544" s="31">
        <v>3</v>
      </c>
      <c r="H544" s="31">
        <v>42692</v>
      </c>
      <c r="I544" s="31">
        <v>18750</v>
      </c>
      <c r="J544" s="31">
        <v>1</v>
      </c>
      <c r="K544" s="31">
        <v>1</v>
      </c>
      <c r="L544" s="31">
        <v>1</v>
      </c>
      <c r="M544" s="31">
        <v>1</v>
      </c>
      <c r="N544" s="31">
        <v>5</v>
      </c>
      <c r="O544" s="31">
        <v>2</v>
      </c>
      <c r="P544" s="31">
        <v>1</v>
      </c>
      <c r="Q544" s="31">
        <v>1</v>
      </c>
      <c r="FK544" s="31">
        <v>2</v>
      </c>
      <c r="FL544" s="31">
        <v>2</v>
      </c>
      <c r="FM544" s="31">
        <v>2</v>
      </c>
      <c r="FN544" s="31">
        <v>2</v>
      </c>
      <c r="FO544" s="31">
        <v>2</v>
      </c>
      <c r="FP544" s="31">
        <v>2</v>
      </c>
      <c r="FQ544" s="31">
        <v>2</v>
      </c>
      <c r="FR544" s="31">
        <v>2</v>
      </c>
      <c r="FS544" s="31">
        <v>4</v>
      </c>
      <c r="FT544" s="31">
        <v>2</v>
      </c>
      <c r="FU544" s="31">
        <v>2</v>
      </c>
      <c r="FV544" s="31">
        <v>2</v>
      </c>
      <c r="FW544" s="31">
        <v>1</v>
      </c>
      <c r="FX544" s="31">
        <v>1</v>
      </c>
      <c r="FY544" s="31">
        <v>2</v>
      </c>
      <c r="GA544" s="31">
        <v>2</v>
      </c>
      <c r="GB544" s="31">
        <v>2</v>
      </c>
      <c r="GC544" s="31">
        <v>1</v>
      </c>
      <c r="GD544" s="31">
        <v>1970</v>
      </c>
      <c r="GE544" s="31">
        <v>2</v>
      </c>
      <c r="GG544" s="31">
        <v>0.5</v>
      </c>
      <c r="GH544" s="31">
        <v>1</v>
      </c>
      <c r="GI544" s="31" t="s">
        <v>3590</v>
      </c>
      <c r="GJ544" s="31">
        <v>2</v>
      </c>
      <c r="GL544" s="31">
        <v>2</v>
      </c>
      <c r="GO544" s="31">
        <v>1</v>
      </c>
      <c r="GP544" s="31" t="s">
        <v>3591</v>
      </c>
      <c r="GQ544" s="31">
        <v>2</v>
      </c>
      <c r="GS544" s="31">
        <v>2</v>
      </c>
      <c r="GU544" s="31">
        <v>2</v>
      </c>
      <c r="GW544" s="31">
        <v>2</v>
      </c>
      <c r="HM544" s="31">
        <v>2</v>
      </c>
      <c r="HP544" s="31">
        <v>2</v>
      </c>
      <c r="HQ544" s="31">
        <v>2</v>
      </c>
      <c r="HR544" s="31">
        <v>2</v>
      </c>
      <c r="HS544" s="31">
        <v>2</v>
      </c>
      <c r="HT544" s="31">
        <v>2</v>
      </c>
      <c r="HU544" s="31">
        <v>2</v>
      </c>
      <c r="HV544" s="31">
        <v>2</v>
      </c>
      <c r="HZ544" s="31">
        <v>2</v>
      </c>
      <c r="IA544" s="31">
        <v>2</v>
      </c>
      <c r="IB544" s="31">
        <v>2</v>
      </c>
      <c r="IC544" s="31">
        <v>2</v>
      </c>
      <c r="ID544" s="31">
        <v>2</v>
      </c>
      <c r="IE544" s="31">
        <v>2</v>
      </c>
      <c r="IF544" s="31">
        <v>2</v>
      </c>
      <c r="IJ544" s="31">
        <v>1</v>
      </c>
      <c r="IK544" s="31">
        <v>2</v>
      </c>
      <c r="IL544" s="31">
        <v>2</v>
      </c>
      <c r="IM544" s="31">
        <v>2</v>
      </c>
      <c r="IN544" s="31">
        <v>2</v>
      </c>
      <c r="IO544" s="31">
        <v>2</v>
      </c>
      <c r="IP544" s="31">
        <v>2</v>
      </c>
      <c r="IQ544" s="31" t="s">
        <v>2142</v>
      </c>
      <c r="IT544" s="31">
        <v>2</v>
      </c>
      <c r="IU544" s="31">
        <v>2</v>
      </c>
      <c r="IV544" s="31">
        <v>2</v>
      </c>
      <c r="IW544" s="31">
        <v>2</v>
      </c>
      <c r="IX544" s="31">
        <v>2</v>
      </c>
      <c r="IY544" s="31">
        <v>2</v>
      </c>
      <c r="IZ544" s="31">
        <v>2</v>
      </c>
      <c r="JD544" s="31">
        <v>2</v>
      </c>
      <c r="JE544" s="31">
        <v>2</v>
      </c>
      <c r="JF544" s="31">
        <v>2</v>
      </c>
      <c r="JG544" s="31">
        <v>2</v>
      </c>
      <c r="JH544" s="31">
        <v>2</v>
      </c>
      <c r="JI544" s="31">
        <v>2</v>
      </c>
      <c r="JJ544" s="31">
        <v>2</v>
      </c>
      <c r="JN544" s="31" t="s">
        <v>1652</v>
      </c>
      <c r="JQ544" s="31" t="s">
        <v>2207</v>
      </c>
      <c r="JT544" s="31" t="s">
        <v>2549</v>
      </c>
      <c r="JZ544" s="31">
        <v>2</v>
      </c>
      <c r="KA544" s="31" t="s">
        <v>2430</v>
      </c>
      <c r="KB544" s="31">
        <v>67</v>
      </c>
      <c r="KC544" s="31">
        <v>2</v>
      </c>
      <c r="KD544" s="31" t="s">
        <v>2207</v>
      </c>
      <c r="KE544" s="31">
        <v>54</v>
      </c>
      <c r="KF544" s="31" t="s">
        <v>2508</v>
      </c>
      <c r="KG544" s="31" t="s">
        <v>2359</v>
      </c>
      <c r="KH544" s="31">
        <v>60</v>
      </c>
      <c r="KI544" s="31" t="s">
        <v>2142</v>
      </c>
      <c r="KJ544" s="31" t="s">
        <v>368</v>
      </c>
      <c r="KK544" s="31">
        <v>60</v>
      </c>
      <c r="LA544" s="31" t="s">
        <v>2162</v>
      </c>
      <c r="LB544" s="31" t="s">
        <v>2161</v>
      </c>
      <c r="LC544" s="31">
        <v>2</v>
      </c>
      <c r="LD544" s="31">
        <v>1</v>
      </c>
      <c r="LE544" s="31" t="s">
        <v>2162</v>
      </c>
      <c r="LF544" s="31">
        <v>2</v>
      </c>
      <c r="LG544" s="31">
        <v>2</v>
      </c>
      <c r="LH544" s="31">
        <v>1</v>
      </c>
      <c r="LI544" s="31">
        <v>2</v>
      </c>
      <c r="LK544" s="31">
        <v>2</v>
      </c>
      <c r="LM544" s="31">
        <v>2</v>
      </c>
      <c r="LO544" s="31">
        <v>1</v>
      </c>
      <c r="LP544" s="31">
        <v>50</v>
      </c>
      <c r="LQ544" s="31">
        <v>2</v>
      </c>
      <c r="LS544" s="31">
        <v>2</v>
      </c>
      <c r="LU544" s="31">
        <v>2</v>
      </c>
      <c r="LW544" s="31">
        <v>2</v>
      </c>
      <c r="LY544" s="31">
        <v>2</v>
      </c>
      <c r="MA544" s="31">
        <v>2</v>
      </c>
      <c r="MC544" s="31">
        <v>2</v>
      </c>
      <c r="ME544" s="31">
        <v>2</v>
      </c>
      <c r="MG544" s="31">
        <v>2</v>
      </c>
      <c r="MI544" s="31">
        <v>2</v>
      </c>
      <c r="MK544" s="31">
        <v>2</v>
      </c>
      <c r="MM544" s="31">
        <v>2</v>
      </c>
      <c r="MO544" s="31">
        <v>2</v>
      </c>
      <c r="MQ544" s="31">
        <v>2</v>
      </c>
      <c r="MS544" s="31">
        <v>1</v>
      </c>
      <c r="MT544" s="31">
        <v>2.5</v>
      </c>
      <c r="MU544" s="31">
        <v>2</v>
      </c>
      <c r="MW544" s="31">
        <v>2</v>
      </c>
      <c r="MY544" s="31" t="s">
        <v>355</v>
      </c>
      <c r="NA544" s="31">
        <v>2</v>
      </c>
      <c r="NC544" s="31">
        <v>2</v>
      </c>
      <c r="NE544" s="31">
        <v>2</v>
      </c>
      <c r="NG544" s="31">
        <v>2</v>
      </c>
      <c r="NI544" s="31">
        <v>2</v>
      </c>
      <c r="NK544" s="31">
        <v>2</v>
      </c>
      <c r="NM544" s="31">
        <v>2</v>
      </c>
      <c r="NO544" s="31">
        <v>2</v>
      </c>
      <c r="NQ544" s="31">
        <v>2</v>
      </c>
      <c r="NS544" s="31">
        <v>2</v>
      </c>
      <c r="NU544" s="31">
        <v>2</v>
      </c>
      <c r="NW544" s="31">
        <v>2</v>
      </c>
      <c r="NY544" s="31">
        <v>2</v>
      </c>
      <c r="OA544" s="31">
        <v>2</v>
      </c>
      <c r="OC544" s="31">
        <v>2</v>
      </c>
      <c r="OE544" s="31">
        <v>2</v>
      </c>
      <c r="OG544" s="31">
        <v>2</v>
      </c>
      <c r="OI544" s="31">
        <v>2</v>
      </c>
      <c r="OK544" s="31">
        <v>2</v>
      </c>
      <c r="OM544" s="31">
        <v>2</v>
      </c>
      <c r="OO544" s="31">
        <v>2</v>
      </c>
      <c r="OQ544" s="31" t="s">
        <v>355</v>
      </c>
      <c r="OS544" s="31">
        <v>2</v>
      </c>
      <c r="OU544" s="31">
        <v>2</v>
      </c>
      <c r="OW544" s="31">
        <v>2</v>
      </c>
      <c r="OY544" s="31">
        <v>2</v>
      </c>
      <c r="PA544" s="31">
        <v>1</v>
      </c>
      <c r="PB544" s="31">
        <v>8</v>
      </c>
      <c r="PC544" s="31">
        <v>2</v>
      </c>
      <c r="PE544" s="31">
        <v>2</v>
      </c>
      <c r="PG544" s="31">
        <v>2</v>
      </c>
      <c r="PI544" s="31">
        <v>2</v>
      </c>
      <c r="PK544" s="31">
        <v>2</v>
      </c>
      <c r="PM544" s="31">
        <v>2</v>
      </c>
      <c r="PO544" s="31">
        <v>2</v>
      </c>
      <c r="PQ544" s="31">
        <v>2</v>
      </c>
      <c r="PS544" s="31">
        <v>2</v>
      </c>
      <c r="PU544" s="31">
        <v>2</v>
      </c>
      <c r="PW544" s="31">
        <v>2</v>
      </c>
      <c r="PY544" s="31">
        <v>2</v>
      </c>
      <c r="QA544" s="31">
        <v>2</v>
      </c>
      <c r="QC544" s="31">
        <v>2</v>
      </c>
      <c r="QE544" s="31">
        <v>2</v>
      </c>
      <c r="QG544" s="31">
        <v>2</v>
      </c>
      <c r="QJ544" s="31">
        <v>9</v>
      </c>
      <c r="QK544" s="31">
        <v>1</v>
      </c>
      <c r="QL544" s="31">
        <v>2</v>
      </c>
      <c r="QM544" s="31">
        <v>2</v>
      </c>
      <c r="QN544" s="31">
        <v>2</v>
      </c>
      <c r="QO544" s="31">
        <v>2</v>
      </c>
      <c r="QP544" s="31">
        <v>1</v>
      </c>
      <c r="QQ544" s="31">
        <v>2</v>
      </c>
      <c r="QR544" s="31">
        <v>2</v>
      </c>
      <c r="QS544" s="31">
        <v>1</v>
      </c>
      <c r="QT544" s="31">
        <v>2</v>
      </c>
      <c r="QU544" s="31">
        <v>2</v>
      </c>
      <c r="QV544" s="31">
        <v>2</v>
      </c>
      <c r="QW544" s="31">
        <v>2</v>
      </c>
      <c r="QX544" s="31">
        <v>2</v>
      </c>
      <c r="QY544" s="31">
        <v>2</v>
      </c>
      <c r="QZ544" s="31">
        <v>2</v>
      </c>
      <c r="RA544" s="31">
        <v>2</v>
      </c>
      <c r="RB544" s="31">
        <v>2</v>
      </c>
      <c r="RC544" s="31">
        <v>2</v>
      </c>
      <c r="RD544" s="31">
        <v>2</v>
      </c>
      <c r="RE544" s="31">
        <v>2</v>
      </c>
      <c r="RF544" s="31">
        <v>2</v>
      </c>
      <c r="RG544" s="31">
        <v>2</v>
      </c>
      <c r="RH544" s="31">
        <v>2</v>
      </c>
      <c r="RI544" s="31">
        <v>2</v>
      </c>
      <c r="RJ544" s="31">
        <v>2</v>
      </c>
      <c r="RK544" s="31">
        <v>1</v>
      </c>
      <c r="RL544" s="31">
        <v>2</v>
      </c>
      <c r="RM544" s="31">
        <v>2</v>
      </c>
      <c r="RN544" s="31">
        <v>2</v>
      </c>
      <c r="RO544" s="31">
        <v>2</v>
      </c>
      <c r="RP544" s="31">
        <v>2</v>
      </c>
      <c r="RQ544" s="31">
        <v>2</v>
      </c>
      <c r="RR544" s="31">
        <v>1</v>
      </c>
      <c r="RS544" s="31">
        <v>1</v>
      </c>
      <c r="RT544" s="31" t="s">
        <v>2231</v>
      </c>
      <c r="RU544" s="31" t="s">
        <v>3592</v>
      </c>
      <c r="RV544" s="31" t="s">
        <v>355</v>
      </c>
      <c r="RW544" s="31" t="s">
        <v>2026</v>
      </c>
      <c r="RX544" s="31">
        <v>5</v>
      </c>
      <c r="RY544" s="31">
        <v>2</v>
      </c>
      <c r="RZ544" s="31">
        <v>2</v>
      </c>
      <c r="SA544" s="31">
        <v>2</v>
      </c>
      <c r="SB544" s="31">
        <v>2</v>
      </c>
      <c r="SC544" s="31">
        <v>2</v>
      </c>
      <c r="SD544" s="31">
        <v>5</v>
      </c>
      <c r="SE544" s="31">
        <v>2</v>
      </c>
      <c r="SF544" s="31">
        <v>2</v>
      </c>
      <c r="SG544" s="31">
        <v>2</v>
      </c>
      <c r="SH544" s="31">
        <v>2</v>
      </c>
      <c r="SI544" s="31">
        <v>2</v>
      </c>
      <c r="SJ544" s="31">
        <v>2</v>
      </c>
      <c r="SK544" s="31">
        <v>2</v>
      </c>
      <c r="SL544" s="31">
        <v>1</v>
      </c>
      <c r="UA544" s="31">
        <v>2</v>
      </c>
    </row>
    <row r="545" spans="1:547" s="31" customFormat="1" ht="13.5" customHeight="1">
      <c r="A545" s="31">
        <f t="shared" si="8"/>
        <v>543</v>
      </c>
      <c r="C545" s="31">
        <v>52</v>
      </c>
      <c r="D545" s="31" t="s">
        <v>3382</v>
      </c>
      <c r="E545" s="31" t="s">
        <v>3593</v>
      </c>
      <c r="F545" s="31">
        <v>3</v>
      </c>
      <c r="H545" s="31">
        <v>42702</v>
      </c>
      <c r="I545" s="31">
        <v>22677</v>
      </c>
      <c r="J545" s="31">
        <v>1</v>
      </c>
      <c r="K545" s="31">
        <v>1</v>
      </c>
      <c r="L545" s="31">
        <v>1</v>
      </c>
      <c r="M545" s="31">
        <v>1</v>
      </c>
      <c r="N545" s="31">
        <v>1</v>
      </c>
      <c r="O545" s="31">
        <v>1</v>
      </c>
      <c r="P545" s="31">
        <v>1</v>
      </c>
      <c r="Q545" s="31">
        <v>1</v>
      </c>
      <c r="FK545" s="31">
        <v>2</v>
      </c>
      <c r="FL545" s="31">
        <v>2</v>
      </c>
      <c r="FM545" s="31">
        <v>2</v>
      </c>
      <c r="FN545" s="31">
        <v>2</v>
      </c>
      <c r="FO545" s="31">
        <v>2</v>
      </c>
      <c r="FP545" s="31">
        <v>1</v>
      </c>
      <c r="FQ545" s="31">
        <v>2</v>
      </c>
      <c r="FR545" s="31">
        <v>2</v>
      </c>
      <c r="FS545" s="31">
        <v>4</v>
      </c>
      <c r="FT545" s="31">
        <v>2</v>
      </c>
      <c r="FU545" s="31">
        <v>2</v>
      </c>
      <c r="FV545" s="31">
        <v>2</v>
      </c>
      <c r="FW545" s="31">
        <v>1</v>
      </c>
      <c r="FX545" s="31">
        <v>1</v>
      </c>
      <c r="FY545" s="31">
        <v>2</v>
      </c>
      <c r="GA545" s="31">
        <v>2</v>
      </c>
      <c r="GB545" s="31">
        <v>2</v>
      </c>
      <c r="GC545" s="31">
        <v>1</v>
      </c>
      <c r="GD545" s="31">
        <v>1980</v>
      </c>
      <c r="GE545" s="31">
        <v>1</v>
      </c>
      <c r="GF545" s="31">
        <v>1982</v>
      </c>
      <c r="GG545" s="31">
        <v>1</v>
      </c>
      <c r="GH545" s="31">
        <v>2</v>
      </c>
      <c r="GJ545" s="31">
        <v>2</v>
      </c>
      <c r="GL545" s="31">
        <v>2</v>
      </c>
      <c r="GO545" s="31">
        <v>1</v>
      </c>
      <c r="GQ545" s="31">
        <v>2</v>
      </c>
      <c r="GS545" s="31">
        <v>2</v>
      </c>
      <c r="GU545" s="31">
        <v>2</v>
      </c>
      <c r="GW545" s="31">
        <v>2</v>
      </c>
      <c r="HM545" s="31">
        <v>2</v>
      </c>
      <c r="HP545" s="31">
        <v>2</v>
      </c>
      <c r="HQ545" s="31">
        <v>2</v>
      </c>
      <c r="HR545" s="31">
        <v>2</v>
      </c>
      <c r="HS545" s="31">
        <v>2</v>
      </c>
      <c r="HT545" s="31">
        <v>2</v>
      </c>
      <c r="HU545" s="31">
        <v>2</v>
      </c>
      <c r="HV545" s="31">
        <v>2</v>
      </c>
      <c r="HZ545" s="31">
        <v>2</v>
      </c>
      <c r="IA545" s="31">
        <v>2</v>
      </c>
      <c r="IB545" s="31">
        <v>2</v>
      </c>
      <c r="IC545" s="31">
        <v>2</v>
      </c>
      <c r="ID545" s="31">
        <v>2</v>
      </c>
      <c r="IE545" s="31">
        <v>2</v>
      </c>
      <c r="IF545" s="31">
        <v>2</v>
      </c>
      <c r="IJ545" s="31">
        <v>2</v>
      </c>
      <c r="IK545" s="31">
        <v>2</v>
      </c>
      <c r="IL545" s="31">
        <v>2</v>
      </c>
      <c r="IM545" s="31">
        <v>2</v>
      </c>
      <c r="IN545" s="31">
        <v>2</v>
      </c>
      <c r="IO545" s="31">
        <v>2</v>
      </c>
      <c r="IP545" s="31">
        <v>2</v>
      </c>
      <c r="IT545" s="31">
        <v>2</v>
      </c>
      <c r="IU545" s="31">
        <v>2</v>
      </c>
      <c r="IV545" s="31">
        <v>2</v>
      </c>
      <c r="IW545" s="31">
        <v>2</v>
      </c>
      <c r="IX545" s="31">
        <v>2</v>
      </c>
      <c r="IY545" s="31">
        <v>2</v>
      </c>
      <c r="IZ545" s="31">
        <v>2</v>
      </c>
      <c r="JD545" s="31">
        <v>2</v>
      </c>
      <c r="JE545" s="31">
        <v>2</v>
      </c>
      <c r="JF545" s="31">
        <v>2</v>
      </c>
      <c r="JG545" s="31">
        <v>2</v>
      </c>
      <c r="JH545" s="31">
        <v>2</v>
      </c>
      <c r="JI545" s="31">
        <v>2</v>
      </c>
      <c r="JJ545" s="31">
        <v>2</v>
      </c>
      <c r="JN545" s="31" t="s">
        <v>3594</v>
      </c>
      <c r="JZ545" s="31">
        <v>2</v>
      </c>
      <c r="KA545" s="31" t="s">
        <v>1694</v>
      </c>
      <c r="KB545" s="31">
        <v>86</v>
      </c>
      <c r="KC545" s="31">
        <v>2</v>
      </c>
      <c r="KD545" s="31" t="s">
        <v>1836</v>
      </c>
      <c r="KE545" s="31">
        <v>63</v>
      </c>
      <c r="LA545" s="31" t="s">
        <v>2223</v>
      </c>
      <c r="LB545" s="31" t="s">
        <v>2223</v>
      </c>
      <c r="LC545" s="31">
        <v>2</v>
      </c>
      <c r="LD545" s="31">
        <v>3</v>
      </c>
      <c r="LE545" s="31" t="s">
        <v>2247</v>
      </c>
      <c r="LF545" s="31">
        <v>2</v>
      </c>
      <c r="LG545" s="31">
        <v>2</v>
      </c>
      <c r="LH545" s="31">
        <v>2</v>
      </c>
      <c r="LI545" s="31">
        <v>2</v>
      </c>
      <c r="LK545" s="31">
        <v>2</v>
      </c>
      <c r="LM545" s="31">
        <v>2</v>
      </c>
      <c r="LO545" s="31">
        <v>2</v>
      </c>
      <c r="LQ545" s="31">
        <v>2</v>
      </c>
      <c r="LS545" s="31">
        <v>2</v>
      </c>
      <c r="LU545" s="31">
        <v>2</v>
      </c>
      <c r="LW545" s="31">
        <v>2</v>
      </c>
      <c r="LY545" s="31">
        <v>2</v>
      </c>
      <c r="MA545" s="31">
        <v>2</v>
      </c>
      <c r="MC545" s="31">
        <v>2</v>
      </c>
      <c r="ME545" s="31">
        <v>2</v>
      </c>
      <c r="MG545" s="31">
        <v>2</v>
      </c>
      <c r="MI545" s="31">
        <v>2</v>
      </c>
      <c r="MK545" s="31">
        <v>2</v>
      </c>
      <c r="MM545" s="31">
        <v>2</v>
      </c>
      <c r="MO545" s="31">
        <v>2</v>
      </c>
      <c r="MQ545" s="31">
        <v>2</v>
      </c>
      <c r="MS545" s="31">
        <v>2</v>
      </c>
      <c r="MU545" s="31">
        <v>2</v>
      </c>
      <c r="MW545" s="31">
        <v>2</v>
      </c>
      <c r="MY545" s="31" t="s">
        <v>355</v>
      </c>
      <c r="NA545" s="31">
        <v>2</v>
      </c>
      <c r="NC545" s="31">
        <v>2</v>
      </c>
      <c r="NE545" s="31">
        <v>2</v>
      </c>
      <c r="NG545" s="31">
        <v>2</v>
      </c>
      <c r="NI545" s="31">
        <v>2</v>
      </c>
      <c r="NK545" s="31">
        <v>2</v>
      </c>
      <c r="NM545" s="31">
        <v>2</v>
      </c>
      <c r="NO545" s="31">
        <v>2</v>
      </c>
      <c r="NQ545" s="31">
        <v>2</v>
      </c>
      <c r="NS545" s="31">
        <v>2</v>
      </c>
      <c r="NU545" s="31">
        <v>2</v>
      </c>
      <c r="NW545" s="31">
        <v>2</v>
      </c>
      <c r="NY545" s="31">
        <v>2</v>
      </c>
      <c r="OA545" s="31">
        <v>2</v>
      </c>
      <c r="OC545" s="31">
        <v>2</v>
      </c>
      <c r="OE545" s="31">
        <v>2</v>
      </c>
      <c r="OG545" s="31">
        <v>2</v>
      </c>
      <c r="OI545" s="31">
        <v>2</v>
      </c>
      <c r="OK545" s="31">
        <v>2</v>
      </c>
      <c r="OM545" s="31">
        <v>2</v>
      </c>
      <c r="OO545" s="31">
        <v>2</v>
      </c>
      <c r="OQ545" s="31" t="s">
        <v>355</v>
      </c>
      <c r="OS545" s="31">
        <v>2</v>
      </c>
      <c r="OU545" s="31">
        <v>2</v>
      </c>
      <c r="OW545" s="31">
        <v>2</v>
      </c>
      <c r="OY545" s="31">
        <v>2</v>
      </c>
      <c r="PA545" s="31">
        <v>2</v>
      </c>
      <c r="PC545" s="31">
        <v>2</v>
      </c>
      <c r="PE545" s="31">
        <v>2</v>
      </c>
      <c r="PG545" s="31">
        <v>2</v>
      </c>
      <c r="PI545" s="31">
        <v>2</v>
      </c>
      <c r="PK545" s="31">
        <v>2</v>
      </c>
      <c r="PM545" s="31">
        <v>2</v>
      </c>
      <c r="PO545" s="31">
        <v>2</v>
      </c>
      <c r="PQ545" s="31">
        <v>2</v>
      </c>
      <c r="PS545" s="31">
        <v>2</v>
      </c>
      <c r="PU545" s="31">
        <v>2</v>
      </c>
      <c r="PW545" s="31">
        <v>2</v>
      </c>
      <c r="PY545" s="31">
        <v>2</v>
      </c>
      <c r="QA545" s="31">
        <v>2</v>
      </c>
      <c r="QC545" s="31">
        <v>2</v>
      </c>
      <c r="QE545" s="31">
        <v>2</v>
      </c>
      <c r="QG545" s="31">
        <v>2</v>
      </c>
      <c r="QI545" s="31" t="s">
        <v>355</v>
      </c>
      <c r="QK545" s="31">
        <v>1</v>
      </c>
      <c r="QL545" s="31">
        <v>2</v>
      </c>
      <c r="QM545" s="31">
        <v>2</v>
      </c>
      <c r="QN545" s="31">
        <v>2</v>
      </c>
      <c r="QO545" s="31">
        <v>2</v>
      </c>
      <c r="QP545" s="31">
        <v>2</v>
      </c>
      <c r="QQ545" s="31">
        <v>2</v>
      </c>
      <c r="QR545" s="31">
        <v>2</v>
      </c>
      <c r="QS545" s="31">
        <v>2</v>
      </c>
      <c r="QT545" s="31">
        <v>2</v>
      </c>
      <c r="QU545" s="31">
        <v>2</v>
      </c>
      <c r="QV545" s="31">
        <v>2</v>
      </c>
      <c r="QW545" s="31">
        <v>2</v>
      </c>
      <c r="QX545" s="31">
        <v>2</v>
      </c>
      <c r="QY545" s="31">
        <v>2</v>
      </c>
      <c r="QZ545" s="31">
        <v>2</v>
      </c>
      <c r="RA545" s="31">
        <v>2</v>
      </c>
      <c r="RB545" s="31">
        <v>2</v>
      </c>
      <c r="RC545" s="31">
        <v>2</v>
      </c>
      <c r="RD545" s="31">
        <v>2</v>
      </c>
      <c r="RE545" s="31">
        <v>1</v>
      </c>
      <c r="RF545" s="31">
        <v>2</v>
      </c>
      <c r="RG545" s="31">
        <v>2</v>
      </c>
      <c r="RH545" s="31">
        <v>2</v>
      </c>
      <c r="RI545" s="31">
        <v>2</v>
      </c>
      <c r="RJ545" s="31">
        <v>2</v>
      </c>
      <c r="RK545" s="31">
        <v>2</v>
      </c>
      <c r="RL545" s="31">
        <v>2</v>
      </c>
      <c r="RM545" s="31">
        <v>2</v>
      </c>
      <c r="RN545" s="31">
        <v>1</v>
      </c>
      <c r="RO545" s="31">
        <v>1</v>
      </c>
      <c r="RP545" s="31">
        <v>2</v>
      </c>
      <c r="RQ545" s="31">
        <v>2</v>
      </c>
      <c r="RR545" s="31">
        <v>1</v>
      </c>
      <c r="RS545" s="31">
        <v>2</v>
      </c>
      <c r="RT545" s="31" t="s">
        <v>2594</v>
      </c>
      <c r="RU545" s="31" t="s">
        <v>2594</v>
      </c>
      <c r="RV545" s="31" t="s">
        <v>355</v>
      </c>
      <c r="RW545" s="31" t="s">
        <v>355</v>
      </c>
      <c r="RX545" s="31">
        <v>2</v>
      </c>
      <c r="RY545" s="31">
        <v>1</v>
      </c>
      <c r="RZ545" s="31">
        <v>2</v>
      </c>
      <c r="SA545" s="31">
        <v>2</v>
      </c>
      <c r="SB545" s="31">
        <v>2</v>
      </c>
      <c r="SC545" s="31">
        <v>2</v>
      </c>
      <c r="SD545" s="31">
        <v>2</v>
      </c>
      <c r="SE545" s="31">
        <v>1</v>
      </c>
      <c r="SF545" s="31">
        <v>2</v>
      </c>
      <c r="SG545" s="31">
        <v>2</v>
      </c>
      <c r="SH545" s="31">
        <v>2</v>
      </c>
      <c r="SI545" s="31">
        <v>2</v>
      </c>
      <c r="SJ545" s="31">
        <v>2</v>
      </c>
      <c r="SK545" s="31">
        <v>2</v>
      </c>
      <c r="SL545" s="31">
        <v>2</v>
      </c>
      <c r="UA545" s="31">
        <v>2</v>
      </c>
    </row>
    <row r="546" spans="1:547" s="31" customFormat="1" ht="13.5" customHeight="1">
      <c r="A546" s="31">
        <f t="shared" si="8"/>
        <v>544</v>
      </c>
      <c r="C546" s="31">
        <v>53</v>
      </c>
      <c r="D546" s="31" t="s">
        <v>3382</v>
      </c>
      <c r="E546" s="31" t="s">
        <v>2376</v>
      </c>
      <c r="F546" s="31">
        <v>2</v>
      </c>
      <c r="G546" s="31" t="s">
        <v>2375</v>
      </c>
      <c r="H546" s="31">
        <v>42706</v>
      </c>
      <c r="I546" s="31">
        <v>15096</v>
      </c>
      <c r="J546" s="31">
        <v>2</v>
      </c>
      <c r="K546" s="31">
        <v>1</v>
      </c>
      <c r="L546" s="31">
        <v>5</v>
      </c>
      <c r="M546" s="31">
        <v>2</v>
      </c>
      <c r="N546" s="31">
        <v>4</v>
      </c>
      <c r="O546" s="31">
        <v>1</v>
      </c>
      <c r="P546" s="31">
        <v>4</v>
      </c>
      <c r="Q546" s="31">
        <v>1</v>
      </c>
      <c r="FK546" s="31">
        <v>1</v>
      </c>
      <c r="FL546" s="31">
        <v>2</v>
      </c>
      <c r="FM546" s="31">
        <v>2</v>
      </c>
      <c r="FN546" s="31">
        <v>2</v>
      </c>
      <c r="FO546" s="31">
        <v>2</v>
      </c>
      <c r="FQ546" s="31">
        <v>2</v>
      </c>
      <c r="FR546" s="31">
        <v>1</v>
      </c>
      <c r="FS546" s="31">
        <v>4</v>
      </c>
      <c r="FT546" s="31">
        <v>2</v>
      </c>
      <c r="FU546" s="31">
        <v>2</v>
      </c>
      <c r="FV546" s="31">
        <v>2</v>
      </c>
      <c r="FW546" s="31">
        <v>1</v>
      </c>
      <c r="FX546" s="31">
        <v>1</v>
      </c>
      <c r="FY546" s="31">
        <v>2</v>
      </c>
      <c r="GA546" s="31">
        <v>2</v>
      </c>
      <c r="GB546" s="31">
        <v>2</v>
      </c>
      <c r="GC546" s="31">
        <v>1</v>
      </c>
      <c r="GD546" s="31">
        <v>1960</v>
      </c>
      <c r="GE546" s="31">
        <v>1</v>
      </c>
      <c r="GF546" s="31">
        <v>1970</v>
      </c>
      <c r="GG546" s="31">
        <v>1</v>
      </c>
      <c r="GH546" s="31">
        <v>2</v>
      </c>
      <c r="GJ546" s="31">
        <v>2</v>
      </c>
      <c r="GL546" s="31">
        <v>2</v>
      </c>
      <c r="GO546" s="31">
        <v>2</v>
      </c>
      <c r="GQ546" s="31">
        <v>2</v>
      </c>
      <c r="GS546" s="31">
        <v>2</v>
      </c>
      <c r="GU546" s="31">
        <v>2</v>
      </c>
      <c r="GW546" s="31">
        <v>2</v>
      </c>
      <c r="HM546" s="31">
        <v>2</v>
      </c>
      <c r="HP546" s="31">
        <v>2</v>
      </c>
      <c r="HQ546" s="31">
        <v>2</v>
      </c>
      <c r="HR546" s="31">
        <v>2</v>
      </c>
      <c r="HS546" s="31">
        <v>2</v>
      </c>
      <c r="HT546" s="31">
        <v>2</v>
      </c>
      <c r="HU546" s="31">
        <v>2</v>
      </c>
      <c r="HV546" s="31">
        <v>2</v>
      </c>
      <c r="HZ546" s="31">
        <v>2</v>
      </c>
      <c r="IA546" s="31">
        <v>2</v>
      </c>
      <c r="IB546" s="31">
        <v>2</v>
      </c>
      <c r="IC546" s="31">
        <v>2</v>
      </c>
      <c r="ID546" s="31">
        <v>2</v>
      </c>
      <c r="IE546" s="31">
        <v>2</v>
      </c>
      <c r="IF546" s="31">
        <v>2</v>
      </c>
      <c r="IJ546" s="31">
        <v>2</v>
      </c>
      <c r="IK546" s="31">
        <v>2</v>
      </c>
      <c r="IL546" s="31">
        <v>2</v>
      </c>
      <c r="IM546" s="31">
        <v>2</v>
      </c>
      <c r="IN546" s="31">
        <v>2</v>
      </c>
      <c r="IO546" s="31">
        <v>2</v>
      </c>
      <c r="IP546" s="31">
        <v>2</v>
      </c>
      <c r="IT546" s="31">
        <v>2</v>
      </c>
      <c r="IU546" s="31">
        <v>2</v>
      </c>
      <c r="IV546" s="31">
        <v>2</v>
      </c>
      <c r="IW546" s="31">
        <v>2</v>
      </c>
      <c r="IX546" s="31">
        <v>2</v>
      </c>
      <c r="IY546" s="31">
        <v>2</v>
      </c>
      <c r="IZ546" s="31">
        <v>2</v>
      </c>
      <c r="JD546" s="31">
        <v>2</v>
      </c>
      <c r="JE546" s="31">
        <v>2</v>
      </c>
      <c r="JF546" s="31">
        <v>2</v>
      </c>
      <c r="JG546" s="31">
        <v>2</v>
      </c>
      <c r="JH546" s="31">
        <v>2</v>
      </c>
      <c r="JI546" s="31">
        <v>2</v>
      </c>
      <c r="JJ546" s="31">
        <v>2</v>
      </c>
      <c r="JN546" s="31" t="s">
        <v>358</v>
      </c>
      <c r="JQ546" s="31" t="s">
        <v>3353</v>
      </c>
      <c r="JT546" s="31" t="s">
        <v>2359</v>
      </c>
      <c r="JU546" s="31" t="s">
        <v>1436</v>
      </c>
      <c r="JZ546" s="31">
        <v>2</v>
      </c>
      <c r="KA546" s="31" t="s">
        <v>2147</v>
      </c>
      <c r="KB546" s="31">
        <v>90</v>
      </c>
      <c r="KC546" s="31">
        <v>2</v>
      </c>
      <c r="KD546" s="31" t="s">
        <v>3595</v>
      </c>
      <c r="KE546" s="31">
        <v>65</v>
      </c>
      <c r="KF546" s="31" t="s">
        <v>2014</v>
      </c>
      <c r="KG546" s="31" t="s">
        <v>2359</v>
      </c>
      <c r="KH546" s="31">
        <v>65</v>
      </c>
      <c r="KI546" s="31" t="s">
        <v>2724</v>
      </c>
      <c r="KJ546" s="31" t="s">
        <v>1436</v>
      </c>
      <c r="KK546" s="31">
        <v>70</v>
      </c>
      <c r="LA546" s="31" t="s">
        <v>2335</v>
      </c>
      <c r="LB546" s="31" t="s">
        <v>3596</v>
      </c>
      <c r="LC546" s="31">
        <v>2</v>
      </c>
      <c r="LD546" s="31">
        <v>3</v>
      </c>
      <c r="LE546" s="31" t="s">
        <v>2161</v>
      </c>
      <c r="LF546" s="31">
        <v>2</v>
      </c>
      <c r="LG546" s="31">
        <v>2</v>
      </c>
      <c r="LH546" s="31">
        <v>2</v>
      </c>
      <c r="LI546" s="31">
        <v>2</v>
      </c>
      <c r="LK546" s="31">
        <v>2</v>
      </c>
      <c r="LM546" s="31">
        <v>2</v>
      </c>
      <c r="LO546" s="31">
        <v>2</v>
      </c>
      <c r="LQ546" s="31">
        <v>2</v>
      </c>
      <c r="LS546" s="31">
        <v>2</v>
      </c>
      <c r="LU546" s="31">
        <v>2</v>
      </c>
      <c r="LW546" s="31">
        <v>2</v>
      </c>
      <c r="LY546" s="31">
        <v>2</v>
      </c>
      <c r="MA546" s="31">
        <v>2</v>
      </c>
      <c r="MC546" s="31">
        <v>2</v>
      </c>
      <c r="ME546" s="31">
        <v>2</v>
      </c>
      <c r="MG546" s="31">
        <v>2</v>
      </c>
      <c r="MI546" s="31">
        <v>2</v>
      </c>
      <c r="MK546" s="31">
        <v>2</v>
      </c>
      <c r="MM546" s="31">
        <v>2</v>
      </c>
      <c r="MO546" s="31">
        <v>2</v>
      </c>
      <c r="MQ546" s="31">
        <v>2</v>
      </c>
      <c r="MS546" s="31">
        <v>2</v>
      </c>
      <c r="MU546" s="31">
        <v>2</v>
      </c>
      <c r="MW546" s="31">
        <v>2</v>
      </c>
      <c r="MY546" s="31" t="s">
        <v>355</v>
      </c>
      <c r="NA546" s="31">
        <v>2</v>
      </c>
      <c r="NC546" s="31">
        <v>2</v>
      </c>
      <c r="NE546" s="31">
        <v>2</v>
      </c>
      <c r="NG546" s="31">
        <v>2</v>
      </c>
      <c r="NI546" s="31">
        <v>2</v>
      </c>
      <c r="NK546" s="31">
        <v>2</v>
      </c>
      <c r="NM546" s="31">
        <v>2</v>
      </c>
      <c r="NO546" s="31">
        <v>2</v>
      </c>
      <c r="NQ546" s="31">
        <v>2</v>
      </c>
      <c r="NS546" s="31">
        <v>2</v>
      </c>
      <c r="NU546" s="31">
        <v>2</v>
      </c>
      <c r="NW546" s="31">
        <v>2</v>
      </c>
      <c r="NY546" s="31">
        <v>2</v>
      </c>
      <c r="OA546" s="31">
        <v>2</v>
      </c>
      <c r="OC546" s="31">
        <v>2</v>
      </c>
      <c r="OE546" s="31">
        <v>2</v>
      </c>
      <c r="OG546" s="31">
        <v>2</v>
      </c>
      <c r="OI546" s="31">
        <v>2</v>
      </c>
      <c r="OK546" s="31">
        <v>2</v>
      </c>
      <c r="OM546" s="31">
        <v>2</v>
      </c>
      <c r="OO546" s="31">
        <v>2</v>
      </c>
      <c r="OQ546" s="31" t="s">
        <v>355</v>
      </c>
      <c r="OS546" s="31">
        <v>2</v>
      </c>
      <c r="OU546" s="31">
        <v>2</v>
      </c>
      <c r="OW546" s="31">
        <v>2</v>
      </c>
      <c r="OY546" s="31">
        <v>2</v>
      </c>
      <c r="PA546" s="31">
        <v>2</v>
      </c>
      <c r="PC546" s="31">
        <v>2</v>
      </c>
      <c r="PE546" s="31">
        <v>2</v>
      </c>
      <c r="PG546" s="31">
        <v>2</v>
      </c>
      <c r="PI546" s="31">
        <v>2</v>
      </c>
      <c r="PK546" s="31">
        <v>2</v>
      </c>
      <c r="PM546" s="31">
        <v>2</v>
      </c>
      <c r="PO546" s="31">
        <v>2</v>
      </c>
      <c r="PQ546" s="31">
        <v>2</v>
      </c>
      <c r="PS546" s="31">
        <v>2</v>
      </c>
      <c r="PU546" s="31">
        <v>2</v>
      </c>
      <c r="PW546" s="31">
        <v>2</v>
      </c>
      <c r="PY546" s="31">
        <v>2</v>
      </c>
      <c r="QA546" s="31">
        <v>2</v>
      </c>
      <c r="QC546" s="31">
        <v>2</v>
      </c>
      <c r="QE546" s="31">
        <v>2</v>
      </c>
      <c r="QG546" s="31">
        <v>2</v>
      </c>
      <c r="QI546" s="31" t="s">
        <v>355</v>
      </c>
      <c r="QK546" s="31">
        <v>1</v>
      </c>
      <c r="QL546" s="31">
        <v>2</v>
      </c>
      <c r="QM546" s="31">
        <v>1</v>
      </c>
      <c r="QN546" s="31">
        <v>2</v>
      </c>
      <c r="QO546" s="31">
        <v>2</v>
      </c>
      <c r="QP546" s="31">
        <v>2</v>
      </c>
      <c r="QQ546" s="31">
        <v>2</v>
      </c>
      <c r="QR546" s="31">
        <v>2</v>
      </c>
      <c r="QS546" s="31">
        <v>2</v>
      </c>
      <c r="QT546" s="31">
        <v>2</v>
      </c>
      <c r="QU546" s="31">
        <v>2</v>
      </c>
      <c r="QV546" s="31">
        <v>2</v>
      </c>
      <c r="QW546" s="31">
        <v>2</v>
      </c>
      <c r="QX546" s="31">
        <v>2</v>
      </c>
      <c r="QY546" s="31">
        <v>2</v>
      </c>
      <c r="QZ546" s="31">
        <v>2</v>
      </c>
      <c r="RA546" s="31">
        <v>2</v>
      </c>
      <c r="RB546" s="31">
        <v>2</v>
      </c>
      <c r="RC546" s="31">
        <v>1</v>
      </c>
      <c r="RD546" s="31">
        <v>2</v>
      </c>
      <c r="RE546" s="31">
        <v>2</v>
      </c>
      <c r="RF546" s="31">
        <v>2</v>
      </c>
      <c r="RG546" s="31">
        <v>2</v>
      </c>
      <c r="RH546" s="31">
        <v>2</v>
      </c>
      <c r="RI546" s="31">
        <v>2</v>
      </c>
      <c r="RJ546" s="31">
        <v>2</v>
      </c>
      <c r="RK546" s="31">
        <v>2</v>
      </c>
      <c r="RL546" s="31">
        <v>2</v>
      </c>
      <c r="RM546" s="31">
        <v>2</v>
      </c>
      <c r="RN546" s="31">
        <v>2</v>
      </c>
      <c r="RO546" s="31">
        <v>2</v>
      </c>
      <c r="RP546" s="31">
        <v>2</v>
      </c>
      <c r="RQ546" s="31">
        <v>2</v>
      </c>
      <c r="RR546" s="31">
        <v>2</v>
      </c>
      <c r="RS546" s="31">
        <v>1</v>
      </c>
      <c r="RT546" s="31" t="s">
        <v>3597</v>
      </c>
      <c r="RU546" s="31" t="s">
        <v>3597</v>
      </c>
      <c r="RV546" s="31" t="s">
        <v>355</v>
      </c>
      <c r="RW546" s="31" t="s">
        <v>355</v>
      </c>
      <c r="RX546" s="31">
        <v>4</v>
      </c>
      <c r="RY546" s="31">
        <v>2</v>
      </c>
      <c r="RZ546" s="31">
        <v>2</v>
      </c>
      <c r="SA546" s="31">
        <v>2</v>
      </c>
      <c r="SB546" s="31">
        <v>2</v>
      </c>
      <c r="SC546" s="31">
        <v>2</v>
      </c>
      <c r="SD546" s="31">
        <v>4</v>
      </c>
      <c r="SE546" s="31">
        <v>2</v>
      </c>
      <c r="SF546" s="31">
        <v>2</v>
      </c>
      <c r="SG546" s="31">
        <v>2</v>
      </c>
      <c r="SH546" s="31">
        <v>2</v>
      </c>
      <c r="SI546" s="31">
        <v>2</v>
      </c>
      <c r="SJ546" s="31">
        <v>2</v>
      </c>
      <c r="SK546" s="31">
        <v>2</v>
      </c>
      <c r="SL546" s="31">
        <v>2</v>
      </c>
      <c r="UA546" s="31">
        <v>2</v>
      </c>
    </row>
    <row r="547" spans="1:547" s="31" customFormat="1" ht="13.5" customHeight="1">
      <c r="A547" s="31">
        <f t="shared" si="8"/>
        <v>545</v>
      </c>
      <c r="C547" s="31">
        <v>54</v>
      </c>
      <c r="D547" s="31" t="s">
        <v>3382</v>
      </c>
      <c r="E547" s="31" t="s">
        <v>2474</v>
      </c>
      <c r="F547" s="31">
        <v>1</v>
      </c>
      <c r="G547" s="31" t="s">
        <v>2473</v>
      </c>
      <c r="H547" s="31">
        <v>42473</v>
      </c>
      <c r="I547" s="31">
        <v>22393</v>
      </c>
      <c r="J547" s="31">
        <v>1</v>
      </c>
      <c r="K547" s="31">
        <v>1</v>
      </c>
      <c r="L547" s="31">
        <v>2</v>
      </c>
      <c r="M547" s="31">
        <v>1</v>
      </c>
      <c r="N547" s="31">
        <v>5</v>
      </c>
      <c r="O547" s="31">
        <v>2</v>
      </c>
      <c r="P547" s="31">
        <v>2</v>
      </c>
      <c r="Q547" s="31">
        <v>1</v>
      </c>
      <c r="FK547" s="31">
        <v>1</v>
      </c>
      <c r="FL547" s="31">
        <v>2</v>
      </c>
      <c r="FM547" s="31">
        <v>2</v>
      </c>
      <c r="FN547" s="31">
        <v>2</v>
      </c>
      <c r="FO547" s="31">
        <v>2</v>
      </c>
      <c r="FP547" s="31">
        <v>2</v>
      </c>
      <c r="FQ547" s="31">
        <v>2</v>
      </c>
      <c r="FR547" s="31">
        <v>2</v>
      </c>
      <c r="FS547" s="31">
        <v>4</v>
      </c>
      <c r="FT547" s="31">
        <v>2</v>
      </c>
      <c r="FU547" s="31">
        <v>2</v>
      </c>
      <c r="FV547" s="31">
        <v>2</v>
      </c>
      <c r="FW547" s="31">
        <v>1</v>
      </c>
      <c r="FX547" s="31">
        <v>1</v>
      </c>
      <c r="FY547" s="31">
        <v>2</v>
      </c>
      <c r="GA547" s="31">
        <v>2</v>
      </c>
      <c r="GB547" s="31">
        <v>2</v>
      </c>
      <c r="GC547" s="31">
        <v>2</v>
      </c>
      <c r="GE547" s="31">
        <v>2</v>
      </c>
      <c r="GH547" s="31">
        <v>2</v>
      </c>
      <c r="GJ547" s="31">
        <v>1</v>
      </c>
      <c r="GK547" s="31" t="s">
        <v>2695</v>
      </c>
      <c r="GL547" s="31">
        <v>2</v>
      </c>
      <c r="GO547" s="31">
        <v>2</v>
      </c>
      <c r="GQ547" s="31">
        <v>2</v>
      </c>
      <c r="GS547" s="31">
        <v>2</v>
      </c>
      <c r="GU547" s="31">
        <v>2</v>
      </c>
      <c r="GW547" s="31">
        <v>2</v>
      </c>
      <c r="HM547" s="31">
        <v>2</v>
      </c>
      <c r="HP547" s="31">
        <v>1</v>
      </c>
      <c r="HQ547" s="31">
        <v>1</v>
      </c>
      <c r="HR547" s="31">
        <v>2</v>
      </c>
      <c r="HS547" s="31">
        <v>2</v>
      </c>
      <c r="HT547" s="31">
        <v>2</v>
      </c>
      <c r="HU547" s="31">
        <v>2</v>
      </c>
      <c r="HV547" s="31">
        <v>2</v>
      </c>
      <c r="HZ547" s="31">
        <v>2</v>
      </c>
      <c r="IA547" s="31">
        <v>2</v>
      </c>
      <c r="IB547" s="31">
        <v>2</v>
      </c>
      <c r="IC547" s="31">
        <v>2</v>
      </c>
      <c r="ID547" s="31">
        <v>2</v>
      </c>
      <c r="IE547" s="31">
        <v>2</v>
      </c>
      <c r="IF547" s="31">
        <v>2</v>
      </c>
      <c r="IJ547" s="31">
        <v>2</v>
      </c>
      <c r="IK547" s="31">
        <v>2</v>
      </c>
      <c r="IL547" s="31">
        <v>2</v>
      </c>
      <c r="IM547" s="31">
        <v>2</v>
      </c>
      <c r="IN547" s="31">
        <v>2</v>
      </c>
      <c r="IO547" s="31">
        <v>2</v>
      </c>
      <c r="IP547" s="31">
        <v>2</v>
      </c>
      <c r="IT547" s="31">
        <v>2</v>
      </c>
      <c r="IU547" s="31">
        <v>2</v>
      </c>
      <c r="IV547" s="31">
        <v>2</v>
      </c>
      <c r="IW547" s="31">
        <v>2</v>
      </c>
      <c r="IX547" s="31">
        <v>2</v>
      </c>
      <c r="IY547" s="31">
        <v>2</v>
      </c>
      <c r="IZ547" s="31">
        <v>2</v>
      </c>
      <c r="JD547" s="31">
        <v>2</v>
      </c>
      <c r="JE547" s="31">
        <v>2</v>
      </c>
      <c r="JF547" s="31">
        <v>2</v>
      </c>
      <c r="JG547" s="31">
        <v>2</v>
      </c>
      <c r="JH547" s="31">
        <v>2</v>
      </c>
      <c r="JI547" s="31">
        <v>2</v>
      </c>
      <c r="JJ547" s="31">
        <v>2</v>
      </c>
      <c r="JN547" s="31" t="s">
        <v>2055</v>
      </c>
      <c r="JO547" s="31" t="s">
        <v>2144</v>
      </c>
      <c r="JP547" s="31" t="s">
        <v>3598</v>
      </c>
      <c r="JQ547" s="31" t="s">
        <v>2144</v>
      </c>
      <c r="JR547" s="31" t="s">
        <v>3464</v>
      </c>
      <c r="JS547" s="31" t="s">
        <v>2749</v>
      </c>
      <c r="JZ547" s="31">
        <v>1</v>
      </c>
      <c r="KC547" s="31">
        <v>2</v>
      </c>
      <c r="KD547" s="31" t="s">
        <v>2749</v>
      </c>
      <c r="KE547" s="31">
        <v>75</v>
      </c>
      <c r="LA547" s="31" t="s">
        <v>2162</v>
      </c>
      <c r="LB547" s="31" t="s">
        <v>2125</v>
      </c>
      <c r="LC547" s="31">
        <v>2</v>
      </c>
      <c r="LE547" s="31" t="s">
        <v>2162</v>
      </c>
      <c r="LF547" s="31">
        <v>2</v>
      </c>
      <c r="LG547" s="31">
        <v>2</v>
      </c>
      <c r="LH547" s="31">
        <v>2</v>
      </c>
      <c r="LI547" s="31">
        <v>2</v>
      </c>
      <c r="LK547" s="31">
        <v>2</v>
      </c>
      <c r="LM547" s="31">
        <v>2</v>
      </c>
      <c r="LO547" s="31">
        <v>2</v>
      </c>
      <c r="LQ547" s="31">
        <v>2</v>
      </c>
      <c r="LS547" s="31">
        <v>2</v>
      </c>
      <c r="LU547" s="31">
        <v>2</v>
      </c>
      <c r="LW547" s="31">
        <v>2</v>
      </c>
      <c r="LY547" s="31">
        <v>2</v>
      </c>
      <c r="MA547" s="31">
        <v>2</v>
      </c>
      <c r="MC547" s="31">
        <v>2</v>
      </c>
      <c r="ME547" s="31">
        <v>2</v>
      </c>
      <c r="MG547" s="31">
        <v>2</v>
      </c>
      <c r="MI547" s="31">
        <v>2</v>
      </c>
      <c r="MK547" s="31">
        <v>2</v>
      </c>
      <c r="MM547" s="31">
        <v>2</v>
      </c>
      <c r="MO547" s="31">
        <v>2</v>
      </c>
      <c r="MQ547" s="31">
        <v>2</v>
      </c>
      <c r="MS547" s="31">
        <v>2</v>
      </c>
      <c r="MU547" s="31">
        <v>2</v>
      </c>
      <c r="MW547" s="31">
        <v>2</v>
      </c>
      <c r="MY547" s="31" t="s">
        <v>355</v>
      </c>
      <c r="NA547" s="31">
        <v>2</v>
      </c>
      <c r="NC547" s="31">
        <v>2</v>
      </c>
      <c r="NE547" s="31">
        <v>2</v>
      </c>
      <c r="NG547" s="31">
        <v>2</v>
      </c>
      <c r="NI547" s="31">
        <v>2</v>
      </c>
      <c r="NK547" s="31">
        <v>2</v>
      </c>
      <c r="NM547" s="31">
        <v>2</v>
      </c>
      <c r="NO547" s="31">
        <v>2</v>
      </c>
      <c r="NQ547" s="31">
        <v>2</v>
      </c>
      <c r="NS547" s="31">
        <v>2</v>
      </c>
      <c r="NU547" s="31">
        <v>2</v>
      </c>
      <c r="NW547" s="31">
        <v>2</v>
      </c>
      <c r="NY547" s="31">
        <v>2</v>
      </c>
      <c r="OA547" s="31">
        <v>2</v>
      </c>
      <c r="OC547" s="31">
        <v>2</v>
      </c>
      <c r="OE547" s="31">
        <v>2</v>
      </c>
      <c r="OG547" s="31">
        <v>2</v>
      </c>
      <c r="OI547" s="31">
        <v>2</v>
      </c>
      <c r="OK547" s="31">
        <v>2</v>
      </c>
      <c r="OM547" s="31">
        <v>2</v>
      </c>
      <c r="OO547" s="31">
        <v>2</v>
      </c>
      <c r="OQ547" s="31" t="s">
        <v>355</v>
      </c>
      <c r="OS547" s="31">
        <v>2</v>
      </c>
      <c r="OU547" s="31">
        <v>2</v>
      </c>
      <c r="OW547" s="31">
        <v>2</v>
      </c>
      <c r="OY547" s="31">
        <v>2</v>
      </c>
      <c r="PA547" s="31">
        <v>2</v>
      </c>
      <c r="PC547" s="31">
        <v>2</v>
      </c>
      <c r="PE547" s="31">
        <v>2</v>
      </c>
      <c r="PG547" s="31">
        <v>2</v>
      </c>
      <c r="PI547" s="31">
        <v>2</v>
      </c>
      <c r="PK547" s="31">
        <v>2</v>
      </c>
      <c r="PM547" s="31">
        <v>2</v>
      </c>
      <c r="PO547" s="31">
        <v>2</v>
      </c>
      <c r="PQ547" s="31">
        <v>2</v>
      </c>
      <c r="PS547" s="31">
        <v>2</v>
      </c>
      <c r="PU547" s="31">
        <v>2</v>
      </c>
      <c r="PW547" s="31">
        <v>2</v>
      </c>
      <c r="PY547" s="31">
        <v>2</v>
      </c>
      <c r="QA547" s="31">
        <v>2</v>
      </c>
      <c r="QC547" s="31">
        <v>2</v>
      </c>
      <c r="QE547" s="31">
        <v>2</v>
      </c>
      <c r="QG547" s="31">
        <v>2</v>
      </c>
      <c r="QI547" s="31" t="s">
        <v>355</v>
      </c>
      <c r="QK547" s="31">
        <v>1</v>
      </c>
      <c r="QL547" s="31">
        <v>2</v>
      </c>
      <c r="QM547" s="31">
        <v>1</v>
      </c>
      <c r="QN547" s="31">
        <v>2</v>
      </c>
      <c r="QO547" s="31">
        <v>2</v>
      </c>
      <c r="QP547" s="31">
        <v>2</v>
      </c>
      <c r="QQ547" s="31">
        <v>2</v>
      </c>
      <c r="QR547" s="31">
        <v>2</v>
      </c>
      <c r="QS547" s="31">
        <v>2</v>
      </c>
      <c r="QT547" s="31">
        <v>2</v>
      </c>
      <c r="QU547" s="31">
        <v>2</v>
      </c>
      <c r="QV547" s="31">
        <v>2</v>
      </c>
      <c r="QW547" s="31">
        <v>2</v>
      </c>
      <c r="QX547" s="31">
        <v>2</v>
      </c>
      <c r="QY547" s="31">
        <v>2</v>
      </c>
      <c r="QZ547" s="31">
        <v>2</v>
      </c>
      <c r="RA547" s="31">
        <v>2</v>
      </c>
      <c r="RB547" s="31">
        <v>2</v>
      </c>
      <c r="RC547" s="31">
        <v>2</v>
      </c>
      <c r="RD547" s="31">
        <v>2</v>
      </c>
      <c r="RE547" s="31">
        <v>2</v>
      </c>
      <c r="RF547" s="31">
        <v>2</v>
      </c>
      <c r="RG547" s="31">
        <v>2</v>
      </c>
      <c r="RH547" s="31">
        <v>1</v>
      </c>
      <c r="RI547" s="31">
        <v>2</v>
      </c>
      <c r="RJ547" s="31">
        <v>1</v>
      </c>
      <c r="RK547" s="31">
        <v>2</v>
      </c>
      <c r="RL547" s="31">
        <v>2</v>
      </c>
      <c r="RM547" s="31">
        <v>2</v>
      </c>
      <c r="RN547" s="31">
        <v>2</v>
      </c>
      <c r="RO547" s="31">
        <v>2</v>
      </c>
      <c r="RP547" s="31">
        <v>2</v>
      </c>
      <c r="RQ547" s="31">
        <v>2</v>
      </c>
      <c r="RR547" s="31">
        <v>2</v>
      </c>
      <c r="RS547" s="31">
        <v>1</v>
      </c>
      <c r="RT547" s="31" t="s">
        <v>3599</v>
      </c>
      <c r="RU547" s="31" t="s">
        <v>3599</v>
      </c>
      <c r="RV547" s="31" t="s">
        <v>355</v>
      </c>
      <c r="RW547" s="31" t="s">
        <v>355</v>
      </c>
      <c r="RX547" s="31">
        <v>2</v>
      </c>
      <c r="RY547" s="31">
        <v>1</v>
      </c>
      <c r="RZ547" s="31">
        <v>2</v>
      </c>
      <c r="SA547" s="31">
        <v>2</v>
      </c>
      <c r="SB547" s="31">
        <v>1</v>
      </c>
      <c r="SC547" s="31">
        <v>2</v>
      </c>
      <c r="SD547" s="31">
        <v>2</v>
      </c>
      <c r="SE547" s="31">
        <v>1</v>
      </c>
      <c r="SF547" s="31">
        <v>2</v>
      </c>
      <c r="SG547" s="31">
        <v>2</v>
      </c>
      <c r="SH547" s="31">
        <v>1</v>
      </c>
      <c r="SI547" s="31">
        <v>2</v>
      </c>
      <c r="SJ547" s="31">
        <v>2</v>
      </c>
      <c r="SK547" s="31">
        <v>2</v>
      </c>
      <c r="SL547" s="31">
        <v>2</v>
      </c>
      <c r="UA547" s="31">
        <v>2</v>
      </c>
    </row>
    <row r="548" spans="1:547" s="31" customFormat="1" ht="13.5" customHeight="1">
      <c r="A548" s="31">
        <f t="shared" si="8"/>
        <v>546</v>
      </c>
      <c r="C548" s="31">
        <v>55</v>
      </c>
      <c r="D548" s="31" t="s">
        <v>3382</v>
      </c>
      <c r="E548" s="31" t="s">
        <v>2481</v>
      </c>
      <c r="F548" s="31">
        <v>2</v>
      </c>
      <c r="G548" s="31" t="s">
        <v>2480</v>
      </c>
      <c r="H548" s="31">
        <v>42478</v>
      </c>
      <c r="I548" s="31">
        <v>21386</v>
      </c>
      <c r="J548" s="31">
        <v>1</v>
      </c>
      <c r="K548" s="31">
        <v>1</v>
      </c>
      <c r="L548" s="31">
        <v>2</v>
      </c>
      <c r="M548" s="31">
        <v>1</v>
      </c>
      <c r="N548" s="31">
        <v>1</v>
      </c>
      <c r="O548" s="31">
        <v>1</v>
      </c>
      <c r="P548" s="31">
        <v>2</v>
      </c>
      <c r="Q548" s="31">
        <v>1</v>
      </c>
      <c r="FK548" s="31">
        <v>1</v>
      </c>
      <c r="FL548" s="31">
        <v>2</v>
      </c>
      <c r="FM548" s="31">
        <v>2</v>
      </c>
      <c r="FN548" s="31">
        <v>2</v>
      </c>
      <c r="FO548" s="31">
        <v>2</v>
      </c>
      <c r="FP548" s="31">
        <v>2</v>
      </c>
      <c r="FQ548" s="31">
        <v>2</v>
      </c>
      <c r="FR548" s="31">
        <v>2</v>
      </c>
      <c r="FS548" s="31">
        <v>4</v>
      </c>
      <c r="FT548" s="31">
        <v>2</v>
      </c>
      <c r="FU548" s="31">
        <v>1</v>
      </c>
      <c r="FV548" s="31">
        <v>2</v>
      </c>
      <c r="FW548" s="31">
        <v>1</v>
      </c>
      <c r="FX548" s="31">
        <v>1</v>
      </c>
      <c r="FY548" s="31">
        <v>2</v>
      </c>
      <c r="GA548" s="31">
        <v>2</v>
      </c>
      <c r="GB548" s="31">
        <v>2</v>
      </c>
      <c r="GC548" s="31">
        <v>1</v>
      </c>
      <c r="GD548" s="31">
        <v>1978</v>
      </c>
      <c r="GE548" s="31">
        <v>2</v>
      </c>
      <c r="GH548" s="31">
        <v>2</v>
      </c>
      <c r="GJ548" s="31">
        <v>2</v>
      </c>
      <c r="GL548" s="31">
        <v>2</v>
      </c>
      <c r="GO548" s="31">
        <v>2</v>
      </c>
      <c r="GQ548" s="31">
        <v>2</v>
      </c>
      <c r="GS548" s="31">
        <v>1</v>
      </c>
      <c r="GT548" s="31" t="s">
        <v>2188</v>
      </c>
      <c r="GU548" s="31">
        <v>2</v>
      </c>
      <c r="GW548" s="31">
        <v>2</v>
      </c>
      <c r="GY548" s="31">
        <v>2</v>
      </c>
      <c r="HA548" s="31">
        <v>2</v>
      </c>
      <c r="HM548" s="31">
        <v>2</v>
      </c>
      <c r="HP548" s="31">
        <v>2</v>
      </c>
      <c r="HQ548" s="31">
        <v>2</v>
      </c>
      <c r="HR548" s="31">
        <v>2</v>
      </c>
      <c r="HS548" s="31">
        <v>2</v>
      </c>
      <c r="HT548" s="31">
        <v>2</v>
      </c>
      <c r="HU548" s="31">
        <v>2</v>
      </c>
      <c r="HV548" s="31">
        <v>2</v>
      </c>
      <c r="HZ548" s="31">
        <v>2</v>
      </c>
      <c r="IA548" s="31">
        <v>2</v>
      </c>
      <c r="IB548" s="31">
        <v>2</v>
      </c>
      <c r="IC548" s="31">
        <v>2</v>
      </c>
      <c r="ID548" s="31">
        <v>2</v>
      </c>
      <c r="IE548" s="31">
        <v>2</v>
      </c>
      <c r="IF548" s="31">
        <v>2</v>
      </c>
      <c r="IJ548" s="31">
        <v>2</v>
      </c>
      <c r="IK548" s="31">
        <v>2</v>
      </c>
      <c r="IL548" s="31">
        <v>2</v>
      </c>
      <c r="IM548" s="31">
        <v>2</v>
      </c>
      <c r="IN548" s="31">
        <v>2</v>
      </c>
      <c r="IO548" s="31">
        <v>2</v>
      </c>
      <c r="IP548" s="31">
        <v>2</v>
      </c>
      <c r="IT548" s="31">
        <v>2</v>
      </c>
      <c r="IU548" s="31">
        <v>2</v>
      </c>
      <c r="IV548" s="31">
        <v>2</v>
      </c>
      <c r="IW548" s="31">
        <v>2</v>
      </c>
      <c r="IX548" s="31">
        <v>2</v>
      </c>
      <c r="IY548" s="31">
        <v>2</v>
      </c>
      <c r="IZ548" s="31">
        <v>2</v>
      </c>
      <c r="JD548" s="31">
        <v>2</v>
      </c>
      <c r="JE548" s="31">
        <v>2</v>
      </c>
      <c r="JF548" s="31">
        <v>2</v>
      </c>
      <c r="JG548" s="31">
        <v>2</v>
      </c>
      <c r="JH548" s="31">
        <v>2</v>
      </c>
      <c r="JI548" s="31">
        <v>2</v>
      </c>
      <c r="JJ548" s="31">
        <v>2</v>
      </c>
      <c r="JN548" s="31" t="s">
        <v>3600</v>
      </c>
      <c r="JQ548" s="31" t="s">
        <v>368</v>
      </c>
      <c r="JR548" s="31" t="s">
        <v>371</v>
      </c>
      <c r="JZ548" s="31">
        <v>1</v>
      </c>
      <c r="KC548" s="31">
        <v>2</v>
      </c>
      <c r="KD548" s="31" t="s">
        <v>371</v>
      </c>
      <c r="KE548" s="31">
        <v>79</v>
      </c>
      <c r="LA548" s="31" t="s">
        <v>2162</v>
      </c>
      <c r="LB548" s="31" t="s">
        <v>2150</v>
      </c>
      <c r="LC548" s="31">
        <v>2</v>
      </c>
      <c r="LD548" s="31">
        <v>1</v>
      </c>
      <c r="LE548" s="31" t="s">
        <v>2242</v>
      </c>
      <c r="LF548" s="31">
        <v>2</v>
      </c>
      <c r="LG548" s="31">
        <v>2</v>
      </c>
      <c r="LH548" s="31">
        <v>1</v>
      </c>
      <c r="LI548" s="31">
        <v>2</v>
      </c>
      <c r="LK548" s="31">
        <v>2</v>
      </c>
      <c r="LM548" s="31">
        <v>2</v>
      </c>
      <c r="LO548" s="31">
        <v>1</v>
      </c>
      <c r="LQ548" s="31">
        <v>2</v>
      </c>
      <c r="LS548" s="31">
        <v>2</v>
      </c>
      <c r="LU548" s="31">
        <v>2</v>
      </c>
      <c r="LW548" s="31">
        <v>2</v>
      </c>
      <c r="LY548" s="31">
        <v>2</v>
      </c>
      <c r="MA548" s="31">
        <v>2</v>
      </c>
      <c r="MC548" s="31">
        <v>2</v>
      </c>
      <c r="ME548" s="31">
        <v>2</v>
      </c>
      <c r="MG548" s="31">
        <v>2</v>
      </c>
      <c r="MI548" s="31">
        <v>2</v>
      </c>
      <c r="MK548" s="31">
        <v>2</v>
      </c>
      <c r="MM548" s="31">
        <v>2</v>
      </c>
      <c r="MO548" s="31">
        <v>2</v>
      </c>
      <c r="MQ548" s="31">
        <v>1</v>
      </c>
      <c r="MS548" s="31">
        <v>2</v>
      </c>
      <c r="MU548" s="31">
        <v>2</v>
      </c>
      <c r="MW548" s="31">
        <v>2</v>
      </c>
      <c r="MY548" s="31" t="s">
        <v>355</v>
      </c>
      <c r="NA548" s="31">
        <v>2</v>
      </c>
      <c r="NC548" s="31">
        <v>2</v>
      </c>
      <c r="NE548" s="31">
        <v>2</v>
      </c>
      <c r="NG548" s="31">
        <v>2</v>
      </c>
      <c r="NI548" s="31">
        <v>2</v>
      </c>
      <c r="NK548" s="31">
        <v>2</v>
      </c>
      <c r="NM548" s="31">
        <v>2</v>
      </c>
      <c r="NO548" s="31">
        <v>2</v>
      </c>
      <c r="NQ548" s="31">
        <v>2</v>
      </c>
      <c r="NS548" s="31">
        <v>2</v>
      </c>
      <c r="NU548" s="31">
        <v>2</v>
      </c>
      <c r="NW548" s="31">
        <v>2</v>
      </c>
      <c r="NY548" s="31">
        <v>2</v>
      </c>
      <c r="OA548" s="31">
        <v>2</v>
      </c>
      <c r="OC548" s="31">
        <v>2</v>
      </c>
      <c r="OE548" s="31">
        <v>2</v>
      </c>
      <c r="OG548" s="31">
        <v>2</v>
      </c>
      <c r="OI548" s="31">
        <v>2</v>
      </c>
      <c r="OK548" s="31">
        <v>2</v>
      </c>
      <c r="OM548" s="31">
        <v>2</v>
      </c>
      <c r="OO548" s="31">
        <v>2</v>
      </c>
      <c r="OQ548" s="31" t="s">
        <v>355</v>
      </c>
      <c r="OS548" s="31">
        <v>2</v>
      </c>
      <c r="OU548" s="31">
        <v>2</v>
      </c>
      <c r="OW548" s="31">
        <v>2</v>
      </c>
      <c r="OY548" s="31">
        <v>2</v>
      </c>
      <c r="PA548" s="31">
        <v>2</v>
      </c>
      <c r="PC548" s="31">
        <v>2</v>
      </c>
      <c r="PE548" s="31">
        <v>2</v>
      </c>
      <c r="PG548" s="31">
        <v>2</v>
      </c>
      <c r="PI548" s="31">
        <v>2</v>
      </c>
      <c r="PK548" s="31">
        <v>2</v>
      </c>
      <c r="PM548" s="31">
        <v>2</v>
      </c>
      <c r="PO548" s="31">
        <v>2</v>
      </c>
      <c r="PQ548" s="31">
        <v>2</v>
      </c>
      <c r="PS548" s="31">
        <v>2</v>
      </c>
      <c r="PU548" s="31">
        <v>2</v>
      </c>
      <c r="PW548" s="31">
        <v>2</v>
      </c>
      <c r="PY548" s="31">
        <v>2</v>
      </c>
      <c r="QA548" s="31">
        <v>2</v>
      </c>
      <c r="QC548" s="31">
        <v>2</v>
      </c>
      <c r="QE548" s="31">
        <v>2</v>
      </c>
      <c r="QG548" s="31">
        <v>2</v>
      </c>
      <c r="QI548" s="31" t="s">
        <v>355</v>
      </c>
      <c r="QK548" s="31">
        <v>1</v>
      </c>
      <c r="QL548" s="31">
        <v>2</v>
      </c>
      <c r="QM548" s="31">
        <v>2</v>
      </c>
      <c r="QN548" s="31">
        <v>2</v>
      </c>
      <c r="QO548" s="31">
        <v>2</v>
      </c>
      <c r="QP548" s="31">
        <v>2</v>
      </c>
      <c r="QQ548" s="31">
        <v>2</v>
      </c>
      <c r="QR548" s="31">
        <v>2</v>
      </c>
      <c r="QS548" s="31">
        <v>2</v>
      </c>
      <c r="QT548" s="31">
        <v>2</v>
      </c>
      <c r="QU548" s="31">
        <v>2</v>
      </c>
      <c r="QV548" s="31">
        <v>2</v>
      </c>
      <c r="QW548" s="31">
        <v>2</v>
      </c>
      <c r="QX548" s="31">
        <v>2</v>
      </c>
      <c r="QY548" s="31">
        <v>2</v>
      </c>
      <c r="QZ548" s="31">
        <v>2</v>
      </c>
      <c r="RA548" s="31">
        <v>2</v>
      </c>
      <c r="RB548" s="31">
        <v>2</v>
      </c>
      <c r="RC548" s="31">
        <v>2</v>
      </c>
      <c r="RD548" s="31">
        <v>2</v>
      </c>
      <c r="RE548" s="31">
        <v>2</v>
      </c>
      <c r="RF548" s="31">
        <v>2</v>
      </c>
      <c r="RG548" s="31">
        <v>2</v>
      </c>
      <c r="RH548" s="31">
        <v>1</v>
      </c>
      <c r="RI548" s="31">
        <v>1</v>
      </c>
      <c r="RJ548" s="31">
        <v>1</v>
      </c>
      <c r="RK548" s="31">
        <v>2</v>
      </c>
      <c r="RL548" s="31">
        <v>2</v>
      </c>
      <c r="RM548" s="31">
        <v>2</v>
      </c>
      <c r="RN548" s="31">
        <v>2</v>
      </c>
      <c r="RO548" s="31">
        <v>1</v>
      </c>
      <c r="RP548" s="31">
        <v>2</v>
      </c>
      <c r="RQ548" s="31">
        <v>2</v>
      </c>
      <c r="RR548" s="31">
        <v>2</v>
      </c>
      <c r="RS548" s="31">
        <v>2</v>
      </c>
      <c r="RT548" s="31" t="s">
        <v>3601</v>
      </c>
      <c r="RU548" s="31" t="s">
        <v>3602</v>
      </c>
      <c r="RV548" s="31" t="s">
        <v>355</v>
      </c>
      <c r="RW548" s="31" t="s">
        <v>355</v>
      </c>
      <c r="RX548" s="31">
        <v>2</v>
      </c>
      <c r="RY548" s="31">
        <v>1</v>
      </c>
      <c r="RZ548" s="31">
        <v>2</v>
      </c>
      <c r="SA548" s="31">
        <v>2</v>
      </c>
      <c r="SB548" s="31">
        <v>2</v>
      </c>
      <c r="SC548" s="31">
        <v>2</v>
      </c>
      <c r="SD548" s="31">
        <v>2</v>
      </c>
      <c r="SE548" s="31">
        <v>1</v>
      </c>
      <c r="SF548" s="31">
        <v>2</v>
      </c>
      <c r="SG548" s="31">
        <v>2</v>
      </c>
      <c r="SH548" s="31">
        <v>2</v>
      </c>
      <c r="SI548" s="31">
        <v>2</v>
      </c>
      <c r="SJ548" s="31">
        <v>2</v>
      </c>
      <c r="SK548" s="31">
        <v>2</v>
      </c>
      <c r="SL548" s="31">
        <v>1</v>
      </c>
      <c r="UA548" s="31">
        <v>2</v>
      </c>
    </row>
    <row r="549" spans="1:547" s="31" customFormat="1" ht="13.5" customHeight="1">
      <c r="A549" s="31">
        <f t="shared" si="8"/>
        <v>547</v>
      </c>
      <c r="C549" s="31">
        <v>56</v>
      </c>
      <c r="D549" s="31" t="s">
        <v>3382</v>
      </c>
      <c r="E549" s="31" t="s">
        <v>2489</v>
      </c>
      <c r="F549" s="31">
        <v>2</v>
      </c>
      <c r="G549" s="31" t="s">
        <v>2488</v>
      </c>
      <c r="H549" s="31">
        <v>42481</v>
      </c>
      <c r="I549" s="31">
        <v>25452</v>
      </c>
      <c r="J549" s="31">
        <v>1</v>
      </c>
      <c r="K549" s="31">
        <v>1</v>
      </c>
      <c r="L549" s="31">
        <v>5</v>
      </c>
      <c r="M549" s="31">
        <v>2</v>
      </c>
      <c r="Q549" s="31">
        <v>2</v>
      </c>
      <c r="FK549" s="31">
        <v>1</v>
      </c>
      <c r="FL549" s="31">
        <v>2</v>
      </c>
      <c r="FM549" s="31">
        <v>2</v>
      </c>
      <c r="FN549" s="31">
        <v>2</v>
      </c>
      <c r="FO549" s="31">
        <v>1</v>
      </c>
      <c r="FP549" s="31">
        <v>2</v>
      </c>
      <c r="FQ549" s="31">
        <v>2</v>
      </c>
      <c r="FR549" s="31">
        <v>2</v>
      </c>
      <c r="FS549" s="31">
        <v>4</v>
      </c>
      <c r="FT549" s="31">
        <v>2</v>
      </c>
      <c r="FU549" s="31">
        <v>2</v>
      </c>
      <c r="FV549" s="31">
        <v>2</v>
      </c>
      <c r="FW549" s="31">
        <v>1</v>
      </c>
      <c r="FX549" s="31">
        <v>1</v>
      </c>
      <c r="FY549" s="31">
        <v>2</v>
      </c>
      <c r="GA549" s="31">
        <v>2</v>
      </c>
      <c r="GB549" s="31">
        <v>2</v>
      </c>
      <c r="GC549" s="31">
        <v>1</v>
      </c>
      <c r="GD549" s="31">
        <v>1986</v>
      </c>
      <c r="GE549" s="31">
        <v>2</v>
      </c>
      <c r="GH549" s="31">
        <v>2</v>
      </c>
      <c r="GJ549" s="31">
        <v>2</v>
      </c>
      <c r="GL549" s="31">
        <v>2</v>
      </c>
      <c r="GO549" s="31">
        <v>2</v>
      </c>
      <c r="GQ549" s="31">
        <v>2</v>
      </c>
      <c r="GS549" s="31">
        <v>2</v>
      </c>
      <c r="GU549" s="31">
        <v>2</v>
      </c>
      <c r="GW549" s="31">
        <v>2</v>
      </c>
      <c r="HM549" s="31">
        <v>2</v>
      </c>
      <c r="HP549" s="31">
        <v>2</v>
      </c>
      <c r="HQ549" s="31">
        <v>2</v>
      </c>
      <c r="HR549" s="31">
        <v>2</v>
      </c>
      <c r="HS549" s="31">
        <v>2</v>
      </c>
      <c r="HT549" s="31">
        <v>2</v>
      </c>
      <c r="HU549" s="31">
        <v>2</v>
      </c>
      <c r="HV549" s="31">
        <v>2</v>
      </c>
      <c r="HZ549" s="31">
        <v>2</v>
      </c>
      <c r="IA549" s="31">
        <v>2</v>
      </c>
      <c r="IB549" s="31">
        <v>2</v>
      </c>
      <c r="IC549" s="31">
        <v>2</v>
      </c>
      <c r="ID549" s="31">
        <v>2</v>
      </c>
      <c r="IE549" s="31">
        <v>2</v>
      </c>
      <c r="IF549" s="31">
        <v>2</v>
      </c>
      <c r="IJ549" s="31">
        <v>2</v>
      </c>
      <c r="IK549" s="31">
        <v>2</v>
      </c>
      <c r="IL549" s="31">
        <v>2</v>
      </c>
      <c r="IM549" s="31">
        <v>2</v>
      </c>
      <c r="IN549" s="31">
        <v>2</v>
      </c>
      <c r="IO549" s="31">
        <v>2</v>
      </c>
      <c r="IP549" s="31">
        <v>2</v>
      </c>
      <c r="IT549" s="31">
        <v>2</v>
      </c>
      <c r="IU549" s="31">
        <v>2</v>
      </c>
      <c r="IV549" s="31">
        <v>2</v>
      </c>
      <c r="IW549" s="31">
        <v>2</v>
      </c>
      <c r="IX549" s="31">
        <v>2</v>
      </c>
      <c r="IY549" s="31">
        <v>2</v>
      </c>
      <c r="IZ549" s="31">
        <v>2</v>
      </c>
      <c r="JD549" s="31">
        <v>1</v>
      </c>
      <c r="JE549" s="31">
        <v>2</v>
      </c>
      <c r="JF549" s="31">
        <v>2</v>
      </c>
      <c r="JG549" s="31">
        <v>2</v>
      </c>
      <c r="JH549" s="31">
        <v>2</v>
      </c>
      <c r="JI549" s="31">
        <v>2</v>
      </c>
      <c r="JJ549" s="31">
        <v>2</v>
      </c>
      <c r="JK549" s="31" t="s">
        <v>3603</v>
      </c>
      <c r="JQ549" s="31" t="s">
        <v>2144</v>
      </c>
      <c r="JZ549" s="31">
        <v>1</v>
      </c>
      <c r="KC549" s="31">
        <v>2</v>
      </c>
      <c r="KD549" s="31" t="s">
        <v>3604</v>
      </c>
      <c r="KE549" s="31">
        <v>61</v>
      </c>
      <c r="LA549" s="31" t="s">
        <v>2242</v>
      </c>
      <c r="LB549" s="31" t="s">
        <v>2242</v>
      </c>
      <c r="LC549" s="31">
        <v>2</v>
      </c>
      <c r="LD549" s="31">
        <v>1</v>
      </c>
      <c r="LE549" s="31" t="s">
        <v>2242</v>
      </c>
      <c r="LF549" s="31">
        <v>2</v>
      </c>
      <c r="LG549" s="31">
        <v>2</v>
      </c>
      <c r="LH549" s="31">
        <v>1</v>
      </c>
      <c r="LI549" s="31">
        <v>2</v>
      </c>
      <c r="LK549" s="31">
        <v>2</v>
      </c>
      <c r="LM549" s="31">
        <v>2</v>
      </c>
      <c r="LO549" s="31">
        <v>2</v>
      </c>
      <c r="LQ549" s="31">
        <v>2</v>
      </c>
      <c r="LS549" s="31">
        <v>2</v>
      </c>
      <c r="LU549" s="31">
        <v>2</v>
      </c>
      <c r="LW549" s="31">
        <v>2</v>
      </c>
      <c r="LY549" s="31">
        <v>2</v>
      </c>
      <c r="MA549" s="31">
        <v>2</v>
      </c>
      <c r="MC549" s="31">
        <v>2</v>
      </c>
      <c r="ME549" s="31">
        <v>2</v>
      </c>
      <c r="MG549" s="31">
        <v>2</v>
      </c>
      <c r="MI549" s="31">
        <v>2</v>
      </c>
      <c r="MK549" s="31">
        <v>2</v>
      </c>
      <c r="MM549" s="31">
        <v>2</v>
      </c>
      <c r="MO549" s="31">
        <v>2</v>
      </c>
      <c r="MQ549" s="31">
        <v>2</v>
      </c>
      <c r="MS549" s="31">
        <v>2</v>
      </c>
      <c r="MU549" s="31">
        <v>2</v>
      </c>
      <c r="MW549" s="31">
        <v>2</v>
      </c>
      <c r="MY549" s="31" t="s">
        <v>356</v>
      </c>
      <c r="NA549" s="31">
        <v>2</v>
      </c>
      <c r="NC549" s="31">
        <v>2</v>
      </c>
      <c r="NE549" s="31">
        <v>2</v>
      </c>
      <c r="NG549" s="31">
        <v>2</v>
      </c>
      <c r="NI549" s="31">
        <v>2</v>
      </c>
      <c r="NK549" s="31">
        <v>2</v>
      </c>
      <c r="NM549" s="31">
        <v>2</v>
      </c>
      <c r="NO549" s="31">
        <v>2</v>
      </c>
      <c r="NQ549" s="31">
        <v>2</v>
      </c>
      <c r="NS549" s="31">
        <v>2</v>
      </c>
      <c r="NU549" s="31">
        <v>2</v>
      </c>
      <c r="NW549" s="31">
        <v>2</v>
      </c>
      <c r="NY549" s="31">
        <v>2</v>
      </c>
      <c r="OA549" s="31">
        <v>2</v>
      </c>
      <c r="OC549" s="31">
        <v>2</v>
      </c>
      <c r="OE549" s="31">
        <v>2</v>
      </c>
      <c r="OG549" s="31">
        <v>2</v>
      </c>
      <c r="OI549" s="31">
        <v>2</v>
      </c>
      <c r="OK549" s="31">
        <v>2</v>
      </c>
      <c r="OM549" s="31">
        <v>2</v>
      </c>
      <c r="OO549" s="31">
        <v>2</v>
      </c>
      <c r="OQ549" s="31" t="s">
        <v>355</v>
      </c>
      <c r="OS549" s="31">
        <v>2</v>
      </c>
      <c r="OU549" s="31">
        <v>2</v>
      </c>
      <c r="OW549" s="31">
        <v>2</v>
      </c>
      <c r="OY549" s="31">
        <v>2</v>
      </c>
      <c r="PA549" s="31">
        <v>2</v>
      </c>
      <c r="PC549" s="31">
        <v>2</v>
      </c>
      <c r="PE549" s="31">
        <v>2</v>
      </c>
      <c r="PG549" s="31">
        <v>2</v>
      </c>
      <c r="PI549" s="31">
        <v>2</v>
      </c>
      <c r="PK549" s="31">
        <v>2</v>
      </c>
      <c r="PM549" s="31">
        <v>2</v>
      </c>
      <c r="PO549" s="31">
        <v>2</v>
      </c>
      <c r="PQ549" s="31">
        <v>2</v>
      </c>
      <c r="PS549" s="31">
        <v>2</v>
      </c>
      <c r="PU549" s="31">
        <v>2</v>
      </c>
      <c r="PW549" s="31">
        <v>2</v>
      </c>
      <c r="PY549" s="31">
        <v>2</v>
      </c>
      <c r="QA549" s="31">
        <v>2</v>
      </c>
      <c r="QC549" s="31">
        <v>2</v>
      </c>
      <c r="QE549" s="31">
        <v>2</v>
      </c>
      <c r="QG549" s="31">
        <v>2</v>
      </c>
      <c r="QI549" s="31" t="s">
        <v>355</v>
      </c>
      <c r="QK549" s="31">
        <v>1</v>
      </c>
      <c r="QL549" s="31">
        <v>2</v>
      </c>
      <c r="QM549" s="31">
        <v>2</v>
      </c>
      <c r="QN549" s="31">
        <v>2</v>
      </c>
      <c r="QO549" s="31">
        <v>2</v>
      </c>
      <c r="QP549" s="31">
        <v>2</v>
      </c>
      <c r="QQ549" s="31">
        <v>2</v>
      </c>
      <c r="QR549" s="31">
        <v>2</v>
      </c>
      <c r="QS549" s="31">
        <v>2</v>
      </c>
      <c r="QT549" s="31">
        <v>2</v>
      </c>
      <c r="QU549" s="31">
        <v>2</v>
      </c>
      <c r="QV549" s="31">
        <v>1</v>
      </c>
      <c r="QW549" s="31">
        <v>2</v>
      </c>
      <c r="QX549" s="31">
        <v>2</v>
      </c>
      <c r="QY549" s="31">
        <v>2</v>
      </c>
      <c r="QZ549" s="31">
        <v>2</v>
      </c>
      <c r="RA549" s="31">
        <v>2</v>
      </c>
      <c r="RB549" s="31">
        <v>2</v>
      </c>
      <c r="RC549" s="31">
        <v>2</v>
      </c>
      <c r="RD549" s="31">
        <v>2</v>
      </c>
      <c r="RE549" s="31">
        <v>2</v>
      </c>
      <c r="RF549" s="31">
        <v>2</v>
      </c>
      <c r="RG549" s="31">
        <v>2</v>
      </c>
      <c r="RH549" s="31">
        <v>2</v>
      </c>
      <c r="RI549" s="31">
        <v>1</v>
      </c>
      <c r="RJ549" s="31">
        <v>2</v>
      </c>
      <c r="RK549" s="31">
        <v>2</v>
      </c>
      <c r="RL549" s="31">
        <v>2</v>
      </c>
      <c r="RM549" s="31">
        <v>2</v>
      </c>
      <c r="RN549" s="31">
        <v>2</v>
      </c>
      <c r="RO549" s="31">
        <v>2</v>
      </c>
      <c r="RP549" s="31">
        <v>2</v>
      </c>
      <c r="RQ549" s="31">
        <v>2</v>
      </c>
      <c r="RR549" s="31">
        <v>1</v>
      </c>
      <c r="RS549" s="31">
        <v>2</v>
      </c>
      <c r="RT549" s="31" t="s">
        <v>2887</v>
      </c>
      <c r="RU549" s="31" t="s">
        <v>2887</v>
      </c>
      <c r="RV549" s="31" t="s">
        <v>355</v>
      </c>
      <c r="RW549" s="31" t="s">
        <v>355</v>
      </c>
      <c r="RX549" s="31">
        <v>2</v>
      </c>
      <c r="RY549" s="31">
        <v>1</v>
      </c>
      <c r="RZ549" s="31">
        <v>2</v>
      </c>
      <c r="SA549" s="31">
        <v>2</v>
      </c>
      <c r="SB549" s="31">
        <v>2</v>
      </c>
      <c r="SC549" s="31">
        <v>2</v>
      </c>
      <c r="SD549" s="31">
        <v>2</v>
      </c>
      <c r="SE549" s="31">
        <v>1</v>
      </c>
      <c r="SF549" s="31">
        <v>2</v>
      </c>
      <c r="SG549" s="31">
        <v>2</v>
      </c>
      <c r="SH549" s="31">
        <v>2</v>
      </c>
      <c r="SI549" s="31">
        <v>2</v>
      </c>
      <c r="SJ549" s="31">
        <v>2</v>
      </c>
      <c r="SK549" s="31">
        <v>2</v>
      </c>
      <c r="SL549" s="31">
        <v>2</v>
      </c>
      <c r="UA549" s="31">
        <v>2</v>
      </c>
    </row>
    <row r="550" spans="1:547" s="31" customFormat="1" ht="13.5" customHeight="1">
      <c r="A550" s="31">
        <f t="shared" si="8"/>
        <v>548</v>
      </c>
      <c r="C550" s="31">
        <v>57</v>
      </c>
      <c r="D550" s="31" t="s">
        <v>3382</v>
      </c>
      <c r="E550" s="31" t="s">
        <v>2494</v>
      </c>
      <c r="F550" s="31">
        <v>2</v>
      </c>
      <c r="G550" s="31" t="s">
        <v>2493</v>
      </c>
      <c r="H550" s="31">
        <v>42482</v>
      </c>
      <c r="I550" s="31">
        <v>17397</v>
      </c>
      <c r="J550" s="31">
        <v>2</v>
      </c>
      <c r="K550" s="31">
        <v>1</v>
      </c>
      <c r="L550" s="31">
        <v>4</v>
      </c>
      <c r="M550" s="31">
        <v>2</v>
      </c>
      <c r="N550" s="31">
        <v>3</v>
      </c>
      <c r="O550" s="31">
        <v>2</v>
      </c>
      <c r="P550" s="31">
        <v>1</v>
      </c>
      <c r="Q550" s="31">
        <v>1</v>
      </c>
      <c r="FK550" s="31">
        <v>1</v>
      </c>
      <c r="FL550" s="31">
        <v>2</v>
      </c>
      <c r="FM550" s="31">
        <v>2</v>
      </c>
      <c r="FN550" s="31">
        <v>2</v>
      </c>
      <c r="FO550" s="31">
        <v>2</v>
      </c>
      <c r="FP550" s="31">
        <v>2</v>
      </c>
      <c r="FQ550" s="31">
        <v>2</v>
      </c>
      <c r="FR550" s="31">
        <v>2</v>
      </c>
      <c r="FS550" s="31">
        <v>4</v>
      </c>
      <c r="FT550" s="31">
        <v>2</v>
      </c>
      <c r="FU550" s="31">
        <v>1</v>
      </c>
      <c r="FV550" s="31">
        <v>2</v>
      </c>
      <c r="FW550" s="31">
        <v>1</v>
      </c>
      <c r="FX550" s="31">
        <v>1</v>
      </c>
      <c r="FY550" s="31">
        <v>2</v>
      </c>
      <c r="GA550" s="31">
        <v>2</v>
      </c>
      <c r="GB550" s="31">
        <v>2</v>
      </c>
      <c r="GC550" s="31">
        <v>1</v>
      </c>
      <c r="GD550" s="31">
        <v>1962</v>
      </c>
      <c r="GE550" s="31">
        <v>1</v>
      </c>
      <c r="GF550" s="31">
        <v>2000</v>
      </c>
      <c r="GG550" s="31">
        <v>1</v>
      </c>
      <c r="GH550" s="31">
        <v>2</v>
      </c>
      <c r="GJ550" s="31">
        <v>2</v>
      </c>
      <c r="GL550" s="31">
        <v>2</v>
      </c>
      <c r="GO550" s="31">
        <v>2</v>
      </c>
      <c r="GQ550" s="31">
        <v>2</v>
      </c>
      <c r="GS550" s="31">
        <v>2</v>
      </c>
      <c r="GU550" s="31">
        <v>2</v>
      </c>
      <c r="GW550" s="31">
        <v>2</v>
      </c>
      <c r="HM550" s="31">
        <v>2</v>
      </c>
      <c r="HP550" s="31">
        <v>2</v>
      </c>
      <c r="HQ550" s="31">
        <v>2</v>
      </c>
      <c r="HR550" s="31">
        <v>2</v>
      </c>
      <c r="HS550" s="31">
        <v>2</v>
      </c>
      <c r="HT550" s="31">
        <v>2</v>
      </c>
      <c r="HU550" s="31">
        <v>2</v>
      </c>
      <c r="HV550" s="31">
        <v>2</v>
      </c>
      <c r="HZ550" s="31">
        <v>2</v>
      </c>
      <c r="IA550" s="31">
        <v>2</v>
      </c>
      <c r="IB550" s="31">
        <v>2</v>
      </c>
      <c r="IC550" s="31">
        <v>2</v>
      </c>
      <c r="ID550" s="31">
        <v>2</v>
      </c>
      <c r="IE550" s="31">
        <v>2</v>
      </c>
      <c r="IF550" s="31">
        <v>2</v>
      </c>
      <c r="IJ550" s="31">
        <v>2</v>
      </c>
      <c r="IK550" s="31">
        <v>2</v>
      </c>
      <c r="IL550" s="31">
        <v>2</v>
      </c>
      <c r="IM550" s="31">
        <v>2</v>
      </c>
      <c r="IN550" s="31">
        <v>2</v>
      </c>
      <c r="IO550" s="31">
        <v>2</v>
      </c>
      <c r="IP550" s="31">
        <v>2</v>
      </c>
      <c r="IT550" s="31">
        <v>2</v>
      </c>
      <c r="IU550" s="31">
        <v>2</v>
      </c>
      <c r="IV550" s="31">
        <v>2</v>
      </c>
      <c r="IW550" s="31">
        <v>2</v>
      </c>
      <c r="IX550" s="31">
        <v>2</v>
      </c>
      <c r="IY550" s="31">
        <v>2</v>
      </c>
      <c r="IZ550" s="31">
        <v>2</v>
      </c>
      <c r="JD550" s="31">
        <v>2</v>
      </c>
      <c r="JE550" s="31">
        <v>2</v>
      </c>
      <c r="JF550" s="31">
        <v>2</v>
      </c>
      <c r="JG550" s="31">
        <v>2</v>
      </c>
      <c r="JH550" s="31">
        <v>2</v>
      </c>
      <c r="JI550" s="31">
        <v>2</v>
      </c>
      <c r="JJ550" s="31">
        <v>2</v>
      </c>
      <c r="JN550" s="31" t="s">
        <v>2718</v>
      </c>
      <c r="JO550" s="31" t="s">
        <v>366</v>
      </c>
      <c r="JQ550" s="31" t="s">
        <v>3393</v>
      </c>
      <c r="JZ550" s="31">
        <v>2</v>
      </c>
      <c r="KA550" s="31" t="s">
        <v>1694</v>
      </c>
      <c r="KB550" s="31">
        <v>53</v>
      </c>
      <c r="KC550" s="31">
        <v>2</v>
      </c>
      <c r="KD550" s="31" t="s">
        <v>2444</v>
      </c>
      <c r="KE550" s="31">
        <v>83</v>
      </c>
      <c r="KF550" s="31" t="s">
        <v>1716</v>
      </c>
      <c r="KG550" s="31" t="s">
        <v>1836</v>
      </c>
      <c r="KH550" s="31">
        <v>42</v>
      </c>
      <c r="LA550" s="31" t="s">
        <v>2161</v>
      </c>
      <c r="LB550" s="31" t="s">
        <v>2162</v>
      </c>
      <c r="LC550" s="31">
        <v>2</v>
      </c>
      <c r="LD550" s="31">
        <v>2</v>
      </c>
      <c r="LE550" s="31" t="s">
        <v>2242</v>
      </c>
      <c r="LF550" s="31">
        <v>2</v>
      </c>
      <c r="LG550" s="31">
        <v>2</v>
      </c>
      <c r="LH550" s="31">
        <v>1</v>
      </c>
      <c r="LI550" s="31">
        <v>2</v>
      </c>
      <c r="LK550" s="31">
        <v>2</v>
      </c>
      <c r="LM550" s="31">
        <v>2</v>
      </c>
      <c r="LO550" s="31">
        <v>2</v>
      </c>
      <c r="LQ550" s="31">
        <v>2</v>
      </c>
      <c r="LS550" s="31">
        <v>2</v>
      </c>
      <c r="LU550" s="31">
        <v>2</v>
      </c>
      <c r="LW550" s="31">
        <v>2</v>
      </c>
      <c r="LY550" s="31">
        <v>2</v>
      </c>
      <c r="MA550" s="31">
        <v>2</v>
      </c>
      <c r="MC550" s="31">
        <v>2</v>
      </c>
      <c r="ME550" s="31">
        <v>2</v>
      </c>
      <c r="MG550" s="31">
        <v>2</v>
      </c>
      <c r="MI550" s="31">
        <v>2</v>
      </c>
      <c r="MK550" s="31">
        <v>2</v>
      </c>
      <c r="MM550" s="31">
        <v>2</v>
      </c>
      <c r="MO550" s="31">
        <v>2</v>
      </c>
      <c r="MQ550" s="31">
        <v>2</v>
      </c>
      <c r="MS550" s="31">
        <v>1</v>
      </c>
      <c r="MT550" s="31">
        <v>3</v>
      </c>
      <c r="MU550" s="31">
        <v>2</v>
      </c>
      <c r="MW550" s="31">
        <v>2</v>
      </c>
      <c r="MY550" s="31" t="s">
        <v>355</v>
      </c>
      <c r="NA550" s="31">
        <v>2</v>
      </c>
      <c r="NC550" s="31">
        <v>2</v>
      </c>
      <c r="NE550" s="31">
        <v>2</v>
      </c>
      <c r="NG550" s="31">
        <v>2</v>
      </c>
      <c r="NI550" s="31">
        <v>2</v>
      </c>
      <c r="NK550" s="31">
        <v>2</v>
      </c>
      <c r="NM550" s="31">
        <v>2</v>
      </c>
      <c r="NO550" s="31">
        <v>2</v>
      </c>
      <c r="NQ550" s="31">
        <v>2</v>
      </c>
      <c r="NS550" s="31">
        <v>2</v>
      </c>
      <c r="NU550" s="31">
        <v>2</v>
      </c>
      <c r="NW550" s="31">
        <v>2</v>
      </c>
      <c r="NY550" s="31">
        <v>2</v>
      </c>
      <c r="OA550" s="31">
        <v>2</v>
      </c>
      <c r="OC550" s="31">
        <v>2</v>
      </c>
      <c r="OE550" s="31">
        <v>2</v>
      </c>
      <c r="OG550" s="31">
        <v>2</v>
      </c>
      <c r="OI550" s="31">
        <v>2</v>
      </c>
      <c r="OK550" s="31">
        <v>2</v>
      </c>
      <c r="OM550" s="31">
        <v>2</v>
      </c>
      <c r="OO550" s="31">
        <v>2</v>
      </c>
      <c r="OQ550" s="31" t="s">
        <v>355</v>
      </c>
      <c r="OS550" s="31">
        <v>2</v>
      </c>
      <c r="OU550" s="31">
        <v>2</v>
      </c>
      <c r="OW550" s="31">
        <v>2</v>
      </c>
      <c r="OY550" s="31">
        <v>2</v>
      </c>
      <c r="PA550" s="31">
        <v>2</v>
      </c>
      <c r="PC550" s="31">
        <v>2</v>
      </c>
      <c r="PE550" s="31">
        <v>2</v>
      </c>
      <c r="PG550" s="31">
        <v>2</v>
      </c>
      <c r="PI550" s="31">
        <v>2</v>
      </c>
      <c r="PK550" s="31">
        <v>2</v>
      </c>
      <c r="PM550" s="31">
        <v>2</v>
      </c>
      <c r="PO550" s="31">
        <v>2</v>
      </c>
      <c r="PQ550" s="31">
        <v>2</v>
      </c>
      <c r="PS550" s="31">
        <v>2</v>
      </c>
      <c r="PU550" s="31">
        <v>2</v>
      </c>
      <c r="PW550" s="31">
        <v>2</v>
      </c>
      <c r="PY550" s="31">
        <v>2</v>
      </c>
      <c r="QA550" s="31">
        <v>2</v>
      </c>
      <c r="QC550" s="31">
        <v>2</v>
      </c>
      <c r="QE550" s="31">
        <v>2</v>
      </c>
      <c r="QG550" s="31">
        <v>2</v>
      </c>
      <c r="QI550" s="31" t="s">
        <v>355</v>
      </c>
      <c r="QK550" s="31">
        <v>1</v>
      </c>
      <c r="QL550" s="31">
        <v>2</v>
      </c>
      <c r="QM550" s="31">
        <v>2</v>
      </c>
      <c r="QN550" s="31">
        <v>2</v>
      </c>
      <c r="QO550" s="31">
        <v>2</v>
      </c>
      <c r="QP550" s="31">
        <v>2</v>
      </c>
      <c r="QQ550" s="31">
        <v>2</v>
      </c>
      <c r="QR550" s="31">
        <v>2</v>
      </c>
      <c r="QS550" s="31">
        <v>2</v>
      </c>
      <c r="QT550" s="31">
        <v>2</v>
      </c>
      <c r="QU550" s="31">
        <v>2</v>
      </c>
      <c r="QV550" s="31">
        <v>2</v>
      </c>
      <c r="QW550" s="31">
        <v>2</v>
      </c>
      <c r="QX550" s="31">
        <v>2</v>
      </c>
      <c r="QY550" s="31">
        <v>2</v>
      </c>
      <c r="QZ550" s="31">
        <v>2</v>
      </c>
      <c r="RA550" s="31">
        <v>2</v>
      </c>
      <c r="RB550" s="31">
        <v>2</v>
      </c>
      <c r="RC550" s="31">
        <v>2</v>
      </c>
      <c r="RD550" s="31">
        <v>2</v>
      </c>
      <c r="RE550" s="31">
        <v>2</v>
      </c>
      <c r="RF550" s="31">
        <v>2</v>
      </c>
      <c r="RG550" s="31">
        <v>2</v>
      </c>
      <c r="RH550" s="31">
        <v>2</v>
      </c>
      <c r="RI550" s="31">
        <v>1</v>
      </c>
      <c r="RJ550" s="31">
        <v>2</v>
      </c>
      <c r="RK550" s="31">
        <v>2</v>
      </c>
      <c r="RL550" s="31">
        <v>2</v>
      </c>
      <c r="RM550" s="31">
        <v>2</v>
      </c>
      <c r="RN550" s="31">
        <v>2</v>
      </c>
      <c r="RO550" s="31">
        <v>2</v>
      </c>
      <c r="RP550" s="31">
        <v>2</v>
      </c>
      <c r="RQ550" s="31">
        <v>1</v>
      </c>
      <c r="RR550" s="31">
        <v>2</v>
      </c>
      <c r="RS550" s="31">
        <v>1</v>
      </c>
      <c r="RT550" s="31" t="s">
        <v>2231</v>
      </c>
      <c r="RU550" s="31" t="s">
        <v>3605</v>
      </c>
      <c r="RV550" s="31" t="s">
        <v>2231</v>
      </c>
      <c r="RW550" s="31" t="s">
        <v>3606</v>
      </c>
      <c r="RX550" s="31">
        <v>4</v>
      </c>
      <c r="RY550" s="31">
        <v>2</v>
      </c>
      <c r="RZ550" s="31">
        <v>2</v>
      </c>
      <c r="SA550" s="31">
        <v>2</v>
      </c>
      <c r="SB550" s="31">
        <v>2</v>
      </c>
      <c r="SC550" s="31">
        <v>1</v>
      </c>
      <c r="SD550" s="31">
        <v>4</v>
      </c>
      <c r="SE550" s="31">
        <v>2</v>
      </c>
      <c r="SF550" s="31">
        <v>2</v>
      </c>
      <c r="SG550" s="31">
        <v>2</v>
      </c>
      <c r="SH550" s="31">
        <v>2</v>
      </c>
      <c r="SI550" s="31">
        <v>1</v>
      </c>
      <c r="SJ550" s="31">
        <v>2</v>
      </c>
      <c r="SK550" s="31">
        <v>2</v>
      </c>
      <c r="SL550" s="31">
        <v>2</v>
      </c>
      <c r="UA550" s="31">
        <v>2</v>
      </c>
    </row>
    <row r="551" spans="1:547" s="31" customFormat="1" ht="13.5" customHeight="1">
      <c r="A551" s="31">
        <f t="shared" si="8"/>
        <v>549</v>
      </c>
      <c r="C551" s="31">
        <v>58</v>
      </c>
      <c r="D551" s="31" t="s">
        <v>3382</v>
      </c>
      <c r="E551" s="31" t="s">
        <v>3607</v>
      </c>
      <c r="F551" s="31">
        <v>3</v>
      </c>
      <c r="G551" s="31" t="s">
        <v>2534</v>
      </c>
      <c r="H551" s="31">
        <v>42521</v>
      </c>
      <c r="I551" s="31">
        <v>17439</v>
      </c>
      <c r="J551" s="31">
        <v>1</v>
      </c>
      <c r="K551" s="31">
        <v>1</v>
      </c>
      <c r="L551" s="31">
        <v>5</v>
      </c>
      <c r="M551" s="31">
        <v>1</v>
      </c>
      <c r="N551" s="31">
        <v>5</v>
      </c>
      <c r="O551" s="31">
        <v>1</v>
      </c>
      <c r="P551" s="31">
        <v>3</v>
      </c>
      <c r="Q551" s="31">
        <v>1</v>
      </c>
      <c r="FK551" s="31">
        <v>2</v>
      </c>
      <c r="FL551" s="31">
        <v>2</v>
      </c>
      <c r="FM551" s="31">
        <v>2</v>
      </c>
      <c r="FN551" s="31">
        <v>2</v>
      </c>
      <c r="FO551" s="31">
        <v>2</v>
      </c>
      <c r="FP551" s="31">
        <v>2</v>
      </c>
      <c r="FQ551" s="31">
        <v>2</v>
      </c>
      <c r="FR551" s="31">
        <v>2</v>
      </c>
      <c r="FS551" s="31">
        <v>4</v>
      </c>
      <c r="FT551" s="31">
        <v>2</v>
      </c>
      <c r="FU551" s="31">
        <v>2</v>
      </c>
      <c r="FV551" s="31">
        <v>2</v>
      </c>
      <c r="FW551" s="31">
        <v>1</v>
      </c>
      <c r="FX551" s="31">
        <v>1</v>
      </c>
      <c r="FY551" s="31">
        <v>2</v>
      </c>
      <c r="GA551" s="31">
        <v>2</v>
      </c>
      <c r="GB551" s="31">
        <v>2</v>
      </c>
      <c r="GC551" s="31">
        <v>1</v>
      </c>
      <c r="GD551" s="31">
        <v>1969</v>
      </c>
      <c r="GE551" s="31">
        <v>1</v>
      </c>
      <c r="GF551" s="31">
        <v>1973</v>
      </c>
      <c r="GG551" s="31">
        <v>0.5</v>
      </c>
      <c r="GH551" s="31">
        <v>2</v>
      </c>
      <c r="GJ551" s="31">
        <v>2</v>
      </c>
      <c r="GL551" s="31">
        <v>2</v>
      </c>
      <c r="GO551" s="31">
        <v>2</v>
      </c>
      <c r="GQ551" s="31">
        <v>2</v>
      </c>
      <c r="GS551" s="31">
        <v>2</v>
      </c>
      <c r="GU551" s="31">
        <v>1</v>
      </c>
      <c r="GV551" s="31" t="s">
        <v>3608</v>
      </c>
      <c r="GW551" s="31">
        <v>2</v>
      </c>
      <c r="GY551" s="31">
        <v>2</v>
      </c>
      <c r="HA551" s="31">
        <v>2</v>
      </c>
      <c r="HM551" s="31">
        <v>2</v>
      </c>
      <c r="HP551" s="31">
        <v>2</v>
      </c>
      <c r="HQ551" s="31">
        <v>2</v>
      </c>
      <c r="HR551" s="31">
        <v>2</v>
      </c>
      <c r="HS551" s="31">
        <v>2</v>
      </c>
      <c r="HT551" s="31">
        <v>2</v>
      </c>
      <c r="HU551" s="31">
        <v>2</v>
      </c>
      <c r="HV551" s="31">
        <v>2</v>
      </c>
      <c r="HZ551" s="31">
        <v>2</v>
      </c>
      <c r="IA551" s="31">
        <v>2</v>
      </c>
      <c r="IB551" s="31">
        <v>2</v>
      </c>
      <c r="IC551" s="31">
        <v>2</v>
      </c>
      <c r="ID551" s="31">
        <v>2</v>
      </c>
      <c r="IE551" s="31">
        <v>2</v>
      </c>
      <c r="IF551" s="31">
        <v>2</v>
      </c>
      <c r="IJ551" s="31">
        <v>2</v>
      </c>
      <c r="IK551" s="31">
        <v>2</v>
      </c>
      <c r="IL551" s="31">
        <v>2</v>
      </c>
      <c r="IM551" s="31">
        <v>2</v>
      </c>
      <c r="IN551" s="31">
        <v>2</v>
      </c>
      <c r="IO551" s="31">
        <v>2</v>
      </c>
      <c r="IP551" s="31">
        <v>2</v>
      </c>
      <c r="IT551" s="31">
        <v>2</v>
      </c>
      <c r="IU551" s="31">
        <v>2</v>
      </c>
      <c r="IV551" s="31">
        <v>2</v>
      </c>
      <c r="IW551" s="31">
        <v>2</v>
      </c>
      <c r="IX551" s="31">
        <v>2</v>
      </c>
      <c r="IY551" s="31">
        <v>2</v>
      </c>
      <c r="IZ551" s="31">
        <v>2</v>
      </c>
      <c r="JD551" s="31">
        <v>2</v>
      </c>
      <c r="JE551" s="31">
        <v>2</v>
      </c>
      <c r="JF551" s="31">
        <v>2</v>
      </c>
      <c r="JG551" s="31">
        <v>2</v>
      </c>
      <c r="JH551" s="31">
        <v>2</v>
      </c>
      <c r="JI551" s="31">
        <v>2</v>
      </c>
      <c r="JJ551" s="31">
        <v>2</v>
      </c>
      <c r="JN551" s="31" t="s">
        <v>3609</v>
      </c>
      <c r="JO551" s="31" t="s">
        <v>2413</v>
      </c>
      <c r="JQ551" s="31" t="s">
        <v>2207</v>
      </c>
      <c r="JT551" s="31" t="s">
        <v>3414</v>
      </c>
      <c r="JU551" s="31" t="s">
        <v>3610</v>
      </c>
      <c r="JZ551" s="31">
        <v>2</v>
      </c>
      <c r="KA551" s="31" t="s">
        <v>2413</v>
      </c>
      <c r="KB551" s="31">
        <v>85</v>
      </c>
      <c r="KC551" s="31">
        <v>2</v>
      </c>
      <c r="KD551" s="31" t="s">
        <v>2207</v>
      </c>
      <c r="KE551" s="31">
        <v>52</v>
      </c>
      <c r="KF551" s="31" t="s">
        <v>1716</v>
      </c>
      <c r="KG551" s="31" t="s">
        <v>3414</v>
      </c>
      <c r="KH551" s="31">
        <v>59</v>
      </c>
      <c r="KI551" s="31" t="s">
        <v>2508</v>
      </c>
      <c r="KJ551" s="31" t="s">
        <v>3610</v>
      </c>
      <c r="KK551" s="31">
        <v>63</v>
      </c>
      <c r="LA551" s="31" t="s">
        <v>2161</v>
      </c>
      <c r="LB551" s="31" t="s">
        <v>2181</v>
      </c>
      <c r="LC551" s="31">
        <v>2</v>
      </c>
      <c r="LD551" s="31">
        <v>2</v>
      </c>
      <c r="LE551" s="31" t="s">
        <v>2125</v>
      </c>
      <c r="LF551" s="31">
        <v>2</v>
      </c>
      <c r="LG551" s="31">
        <v>2</v>
      </c>
      <c r="LH551" s="31">
        <v>1</v>
      </c>
      <c r="LI551" s="31">
        <v>2</v>
      </c>
      <c r="LK551" s="31">
        <v>2</v>
      </c>
      <c r="LM551" s="31">
        <v>2</v>
      </c>
      <c r="LO551" s="31">
        <v>1</v>
      </c>
      <c r="LP551" s="31">
        <v>30</v>
      </c>
      <c r="LQ551" s="31">
        <v>2</v>
      </c>
      <c r="LS551" s="31">
        <v>2</v>
      </c>
      <c r="LU551" s="31">
        <v>2</v>
      </c>
      <c r="LW551" s="31">
        <v>2</v>
      </c>
      <c r="LY551" s="31">
        <v>2</v>
      </c>
      <c r="MA551" s="31">
        <v>2</v>
      </c>
      <c r="MC551" s="31">
        <v>2</v>
      </c>
      <c r="ME551" s="31">
        <v>2</v>
      </c>
      <c r="MG551" s="31">
        <v>2</v>
      </c>
      <c r="MI551" s="31">
        <v>2</v>
      </c>
      <c r="MK551" s="31">
        <v>2</v>
      </c>
      <c r="MM551" s="31">
        <v>2</v>
      </c>
      <c r="MO551" s="31">
        <v>2</v>
      </c>
      <c r="MQ551" s="31">
        <v>2</v>
      </c>
      <c r="MS551" s="31">
        <v>2</v>
      </c>
      <c r="MU551" s="31">
        <v>2</v>
      </c>
      <c r="MW551" s="31">
        <v>2</v>
      </c>
      <c r="MY551" s="31" t="s">
        <v>356</v>
      </c>
      <c r="MZ551" s="31">
        <v>9</v>
      </c>
      <c r="NA551" s="31">
        <v>2</v>
      </c>
      <c r="NC551" s="31">
        <v>2</v>
      </c>
      <c r="NE551" s="31">
        <v>2</v>
      </c>
      <c r="NG551" s="31">
        <v>2</v>
      </c>
      <c r="NI551" s="31">
        <v>2</v>
      </c>
      <c r="NK551" s="31">
        <v>2</v>
      </c>
      <c r="NM551" s="31">
        <v>2</v>
      </c>
      <c r="NO551" s="31">
        <v>2</v>
      </c>
      <c r="NQ551" s="31">
        <v>2</v>
      </c>
      <c r="NS551" s="31">
        <v>2</v>
      </c>
      <c r="NU551" s="31">
        <v>2</v>
      </c>
      <c r="NW551" s="31">
        <v>2</v>
      </c>
      <c r="NY551" s="31">
        <v>2</v>
      </c>
      <c r="OA551" s="31">
        <v>2</v>
      </c>
      <c r="OC551" s="31">
        <v>2</v>
      </c>
      <c r="OE551" s="31">
        <v>2</v>
      </c>
      <c r="OG551" s="31">
        <v>2</v>
      </c>
      <c r="OI551" s="31">
        <v>2</v>
      </c>
      <c r="OK551" s="31">
        <v>2</v>
      </c>
      <c r="OM551" s="31">
        <v>2</v>
      </c>
      <c r="OO551" s="31">
        <v>2</v>
      </c>
      <c r="OQ551" s="31" t="s">
        <v>355</v>
      </c>
      <c r="OS551" s="31">
        <v>2</v>
      </c>
      <c r="OU551" s="31">
        <v>2</v>
      </c>
      <c r="OW551" s="31">
        <v>2</v>
      </c>
      <c r="OY551" s="31">
        <v>2</v>
      </c>
      <c r="PA551" s="31">
        <v>2</v>
      </c>
      <c r="PC551" s="31">
        <v>2</v>
      </c>
      <c r="PE551" s="31">
        <v>2</v>
      </c>
      <c r="PG551" s="31">
        <v>2</v>
      </c>
      <c r="PI551" s="31">
        <v>2</v>
      </c>
      <c r="PK551" s="31">
        <v>2</v>
      </c>
      <c r="PM551" s="31">
        <v>2</v>
      </c>
      <c r="PO551" s="31">
        <v>2</v>
      </c>
      <c r="PQ551" s="31">
        <v>2</v>
      </c>
      <c r="PS551" s="31">
        <v>2</v>
      </c>
      <c r="PU551" s="31">
        <v>2</v>
      </c>
      <c r="PW551" s="31">
        <v>2</v>
      </c>
      <c r="PY551" s="31">
        <v>2</v>
      </c>
      <c r="QA551" s="31">
        <v>2</v>
      </c>
      <c r="QC551" s="31">
        <v>2</v>
      </c>
      <c r="QE551" s="31">
        <v>2</v>
      </c>
      <c r="QG551" s="31">
        <v>2</v>
      </c>
      <c r="QI551" s="31" t="s">
        <v>355</v>
      </c>
      <c r="QK551" s="31">
        <v>1</v>
      </c>
      <c r="QL551" s="31">
        <v>2</v>
      </c>
      <c r="QM551" s="31">
        <v>2</v>
      </c>
      <c r="QN551" s="31">
        <v>2</v>
      </c>
      <c r="QO551" s="31">
        <v>2</v>
      </c>
      <c r="QP551" s="31">
        <v>2</v>
      </c>
      <c r="QQ551" s="31">
        <v>2</v>
      </c>
      <c r="QR551" s="31">
        <v>2</v>
      </c>
      <c r="QS551" s="31">
        <v>1</v>
      </c>
      <c r="QT551" s="31">
        <v>2</v>
      </c>
      <c r="QU551" s="31">
        <v>2</v>
      </c>
      <c r="QV551" s="31">
        <v>2</v>
      </c>
      <c r="QW551" s="31">
        <v>2</v>
      </c>
      <c r="QX551" s="31">
        <v>2</v>
      </c>
      <c r="QY551" s="31">
        <v>2</v>
      </c>
      <c r="QZ551" s="31">
        <v>2</v>
      </c>
      <c r="RA551" s="31">
        <v>2</v>
      </c>
      <c r="RB551" s="31">
        <v>2</v>
      </c>
      <c r="RC551" s="31">
        <v>2</v>
      </c>
      <c r="RD551" s="31">
        <v>2</v>
      </c>
      <c r="RE551" s="31">
        <v>1</v>
      </c>
      <c r="RF551" s="31">
        <v>2</v>
      </c>
      <c r="RG551" s="31">
        <v>2</v>
      </c>
      <c r="RH551" s="31">
        <v>2</v>
      </c>
      <c r="RI551" s="31">
        <v>2</v>
      </c>
      <c r="RJ551" s="31">
        <v>2</v>
      </c>
      <c r="RK551" s="31">
        <v>2</v>
      </c>
      <c r="RL551" s="31">
        <v>2</v>
      </c>
      <c r="RM551" s="31">
        <v>2</v>
      </c>
      <c r="RN551" s="31">
        <v>2</v>
      </c>
      <c r="RO551" s="31">
        <v>2</v>
      </c>
      <c r="RP551" s="31">
        <v>2</v>
      </c>
      <c r="RQ551" s="31">
        <v>2</v>
      </c>
      <c r="RR551" s="31">
        <v>2</v>
      </c>
      <c r="RS551" s="31">
        <v>2</v>
      </c>
      <c r="RT551" s="31" t="s">
        <v>2231</v>
      </c>
      <c r="RU551" s="31" t="s">
        <v>2543</v>
      </c>
      <c r="RV551" s="31" t="s">
        <v>355</v>
      </c>
      <c r="RW551" s="31" t="s">
        <v>355</v>
      </c>
      <c r="RX551" s="31">
        <v>3</v>
      </c>
      <c r="RY551" s="31">
        <v>1</v>
      </c>
      <c r="RZ551" s="31">
        <v>2</v>
      </c>
      <c r="SA551" s="31">
        <v>2</v>
      </c>
      <c r="SB551" s="31">
        <v>2</v>
      </c>
      <c r="SC551" s="31">
        <v>2</v>
      </c>
      <c r="SD551" s="31">
        <v>3</v>
      </c>
      <c r="SE551" s="31">
        <v>1</v>
      </c>
      <c r="SF551" s="31">
        <v>2</v>
      </c>
      <c r="SG551" s="31">
        <v>2</v>
      </c>
      <c r="SH551" s="31">
        <v>2</v>
      </c>
      <c r="SI551" s="31">
        <v>2</v>
      </c>
      <c r="SJ551" s="31">
        <v>2</v>
      </c>
      <c r="SK551" s="31">
        <v>1</v>
      </c>
      <c r="SL551" s="31">
        <v>2</v>
      </c>
      <c r="UA551" s="31">
        <v>2</v>
      </c>
    </row>
    <row r="552" spans="1:547" s="31" customFormat="1" ht="13.5" customHeight="1">
      <c r="A552" s="31">
        <f t="shared" si="8"/>
        <v>550</v>
      </c>
      <c r="C552" s="31">
        <v>59</v>
      </c>
      <c r="D552" s="31" t="s">
        <v>3382</v>
      </c>
      <c r="E552" s="31" t="s">
        <v>2535</v>
      </c>
      <c r="F552" s="31">
        <v>2</v>
      </c>
      <c r="G552" s="31" t="s">
        <v>2544</v>
      </c>
      <c r="H552" s="31">
        <v>42522</v>
      </c>
      <c r="I552" s="31">
        <v>22530</v>
      </c>
      <c r="J552" s="31">
        <v>2</v>
      </c>
      <c r="K552" s="31">
        <v>1</v>
      </c>
      <c r="L552" s="31">
        <v>5</v>
      </c>
      <c r="M552" s="31">
        <v>2</v>
      </c>
      <c r="N552" s="31">
        <v>1</v>
      </c>
      <c r="O552" s="31">
        <v>1</v>
      </c>
      <c r="P552" s="31">
        <v>1</v>
      </c>
      <c r="Q552" s="31">
        <v>1</v>
      </c>
      <c r="FK552" s="31">
        <v>2</v>
      </c>
      <c r="FL552" s="31">
        <v>2</v>
      </c>
      <c r="FM552" s="31">
        <v>2</v>
      </c>
      <c r="FN552" s="31">
        <v>2</v>
      </c>
      <c r="FO552" s="31">
        <v>2</v>
      </c>
      <c r="FP552" s="31">
        <v>2</v>
      </c>
      <c r="FQ552" s="31">
        <v>2</v>
      </c>
      <c r="FR552" s="31">
        <v>2</v>
      </c>
      <c r="FS552" s="31">
        <v>4</v>
      </c>
      <c r="FT552" s="31">
        <v>2</v>
      </c>
      <c r="FU552" s="31">
        <v>2</v>
      </c>
      <c r="FV552" s="31">
        <v>2</v>
      </c>
      <c r="FW552" s="31">
        <v>1</v>
      </c>
      <c r="FX552" s="31">
        <v>1</v>
      </c>
      <c r="FY552" s="31">
        <v>2</v>
      </c>
      <c r="GA552" s="31">
        <v>2</v>
      </c>
      <c r="GB552" s="31">
        <v>2</v>
      </c>
      <c r="GC552" s="31">
        <v>1</v>
      </c>
      <c r="GD552" s="31">
        <v>1972</v>
      </c>
      <c r="GE552" s="31">
        <v>1</v>
      </c>
      <c r="GF552" s="31">
        <v>1985</v>
      </c>
      <c r="GG552" s="31">
        <v>1</v>
      </c>
      <c r="GH552" s="31">
        <v>2</v>
      </c>
      <c r="GJ552" s="31">
        <v>2</v>
      </c>
      <c r="GL552" s="31">
        <v>2</v>
      </c>
      <c r="GO552" s="31">
        <v>2</v>
      </c>
      <c r="GQ552" s="31">
        <v>2</v>
      </c>
      <c r="GS552" s="31">
        <v>2</v>
      </c>
      <c r="GU552" s="31">
        <v>2</v>
      </c>
      <c r="GW552" s="31">
        <v>2</v>
      </c>
      <c r="GY552" s="31">
        <v>2</v>
      </c>
      <c r="HA552" s="31">
        <v>2</v>
      </c>
      <c r="HM552" s="31">
        <v>2</v>
      </c>
      <c r="HP552" s="31">
        <v>2</v>
      </c>
      <c r="HQ552" s="31">
        <v>2</v>
      </c>
      <c r="HR552" s="31">
        <v>2</v>
      </c>
      <c r="HS552" s="31">
        <v>2</v>
      </c>
      <c r="HT552" s="31">
        <v>2</v>
      </c>
      <c r="HU552" s="31">
        <v>2</v>
      </c>
      <c r="HV552" s="31">
        <v>2</v>
      </c>
      <c r="HZ552" s="31">
        <v>2</v>
      </c>
      <c r="IA552" s="31">
        <v>2</v>
      </c>
      <c r="IB552" s="31">
        <v>2</v>
      </c>
      <c r="IC552" s="31">
        <v>2</v>
      </c>
      <c r="ID552" s="31">
        <v>2</v>
      </c>
      <c r="IE552" s="31">
        <v>2</v>
      </c>
      <c r="IF552" s="31">
        <v>2</v>
      </c>
      <c r="IJ552" s="31">
        <v>1</v>
      </c>
      <c r="IK552" s="31">
        <v>2</v>
      </c>
      <c r="IL552" s="31">
        <v>2</v>
      </c>
      <c r="IM552" s="31">
        <v>2</v>
      </c>
      <c r="IN552" s="31">
        <v>2</v>
      </c>
      <c r="IO552" s="31">
        <v>2</v>
      </c>
      <c r="IP552" s="31">
        <v>2</v>
      </c>
      <c r="IQ552" s="31" t="s">
        <v>2508</v>
      </c>
      <c r="IT552" s="31">
        <v>2</v>
      </c>
      <c r="IU552" s="31">
        <v>2</v>
      </c>
      <c r="IV552" s="31">
        <v>2</v>
      </c>
      <c r="IW552" s="31">
        <v>2</v>
      </c>
      <c r="IX552" s="31">
        <v>2</v>
      </c>
      <c r="IY552" s="31">
        <v>2</v>
      </c>
      <c r="IZ552" s="31">
        <v>2</v>
      </c>
      <c r="JD552" s="31">
        <v>2</v>
      </c>
      <c r="JE552" s="31">
        <v>2</v>
      </c>
      <c r="JF552" s="31">
        <v>2</v>
      </c>
      <c r="JG552" s="31">
        <v>2</v>
      </c>
      <c r="JH552" s="31">
        <v>2</v>
      </c>
      <c r="JI552" s="31">
        <v>2</v>
      </c>
      <c r="JJ552" s="31">
        <v>2</v>
      </c>
      <c r="JN552" s="31" t="s">
        <v>2144</v>
      </c>
      <c r="JO552" s="31" t="s">
        <v>371</v>
      </c>
      <c r="JP552" s="31" t="s">
        <v>2264</v>
      </c>
      <c r="JQ552" s="31" t="s">
        <v>2221</v>
      </c>
      <c r="JR552" s="31" t="s">
        <v>3611</v>
      </c>
      <c r="JS552" s="31" t="s">
        <v>3612</v>
      </c>
      <c r="JZ552" s="31">
        <v>2</v>
      </c>
      <c r="KA552" s="31" t="s">
        <v>3613</v>
      </c>
      <c r="KB552" s="31">
        <v>54</v>
      </c>
      <c r="KC552" s="31">
        <v>2</v>
      </c>
      <c r="KD552" s="31" t="s">
        <v>2749</v>
      </c>
      <c r="KE552" s="31">
        <v>69</v>
      </c>
      <c r="KF552" s="31" t="s">
        <v>1716</v>
      </c>
      <c r="KG552" s="31" t="s">
        <v>1836</v>
      </c>
      <c r="KH552" s="31">
        <v>24</v>
      </c>
      <c r="LA552" s="31" t="s">
        <v>2247</v>
      </c>
      <c r="LB552" s="31" t="s">
        <v>3478</v>
      </c>
      <c r="LC552" s="31">
        <v>2</v>
      </c>
      <c r="LD552" s="31">
        <v>0</v>
      </c>
      <c r="LE552" s="31" t="s">
        <v>2242</v>
      </c>
      <c r="LF552" s="31">
        <v>2</v>
      </c>
      <c r="LG552" s="31">
        <v>2</v>
      </c>
      <c r="LH552" s="31">
        <v>1</v>
      </c>
      <c r="LI552" s="31">
        <v>2</v>
      </c>
      <c r="LK552" s="31">
        <v>2</v>
      </c>
      <c r="LM552" s="31">
        <v>2</v>
      </c>
      <c r="LO552" s="31">
        <v>2</v>
      </c>
      <c r="LQ552" s="31">
        <v>2</v>
      </c>
      <c r="LS552" s="31">
        <v>2</v>
      </c>
      <c r="LU552" s="31">
        <v>2</v>
      </c>
      <c r="LW552" s="31">
        <v>2</v>
      </c>
      <c r="LY552" s="31">
        <v>2</v>
      </c>
      <c r="MA552" s="31">
        <v>2</v>
      </c>
      <c r="MC552" s="31">
        <v>2</v>
      </c>
      <c r="ME552" s="31">
        <v>1</v>
      </c>
      <c r="MF552" s="31">
        <v>5</v>
      </c>
      <c r="MG552" s="31">
        <v>2</v>
      </c>
      <c r="MI552" s="31">
        <v>2</v>
      </c>
      <c r="MK552" s="31">
        <v>2</v>
      </c>
      <c r="MM552" s="31">
        <v>2</v>
      </c>
      <c r="MO552" s="31">
        <v>2</v>
      </c>
      <c r="MQ552" s="31">
        <v>2</v>
      </c>
      <c r="MS552" s="31">
        <v>2</v>
      </c>
      <c r="MU552" s="31">
        <v>2</v>
      </c>
      <c r="MW552" s="31">
        <v>2</v>
      </c>
      <c r="MY552" s="31" t="s">
        <v>356</v>
      </c>
      <c r="MZ552" s="31">
        <v>5</v>
      </c>
      <c r="NA552" s="31">
        <v>2</v>
      </c>
      <c r="NC552" s="31">
        <v>2</v>
      </c>
      <c r="NE552" s="31">
        <v>2</v>
      </c>
      <c r="NG552" s="31">
        <v>2</v>
      </c>
      <c r="NI552" s="31">
        <v>2</v>
      </c>
      <c r="NK552" s="31">
        <v>2</v>
      </c>
      <c r="NM552" s="31">
        <v>2</v>
      </c>
      <c r="NO552" s="31">
        <v>2</v>
      </c>
      <c r="NQ552" s="31">
        <v>2</v>
      </c>
      <c r="NS552" s="31">
        <v>2</v>
      </c>
      <c r="NU552" s="31">
        <v>2</v>
      </c>
      <c r="NW552" s="31">
        <v>2</v>
      </c>
      <c r="NY552" s="31">
        <v>2</v>
      </c>
      <c r="OA552" s="31">
        <v>2</v>
      </c>
      <c r="OC552" s="31">
        <v>2</v>
      </c>
      <c r="OE552" s="31">
        <v>2</v>
      </c>
      <c r="OG552" s="31">
        <v>2</v>
      </c>
      <c r="OI552" s="31">
        <v>2</v>
      </c>
      <c r="OK552" s="31">
        <v>2</v>
      </c>
      <c r="OM552" s="31">
        <v>2</v>
      </c>
      <c r="OO552" s="31">
        <v>2</v>
      </c>
      <c r="OQ552" s="31" t="s">
        <v>355</v>
      </c>
      <c r="OS552" s="31">
        <v>2</v>
      </c>
      <c r="OU552" s="31">
        <v>2</v>
      </c>
      <c r="OW552" s="31">
        <v>2</v>
      </c>
      <c r="OY552" s="31">
        <v>2</v>
      </c>
      <c r="PA552" s="31">
        <v>2</v>
      </c>
      <c r="PC552" s="31">
        <v>2</v>
      </c>
      <c r="PE552" s="31">
        <v>2</v>
      </c>
      <c r="PG552" s="31">
        <v>2</v>
      </c>
      <c r="PI552" s="31">
        <v>2</v>
      </c>
      <c r="PK552" s="31">
        <v>2</v>
      </c>
      <c r="PM552" s="31">
        <v>2</v>
      </c>
      <c r="PO552" s="31">
        <v>2</v>
      </c>
      <c r="PQ552" s="31">
        <v>2</v>
      </c>
      <c r="PS552" s="31">
        <v>2</v>
      </c>
      <c r="PU552" s="31">
        <v>2</v>
      </c>
      <c r="PW552" s="31">
        <v>2</v>
      </c>
      <c r="PY552" s="31">
        <v>2</v>
      </c>
      <c r="QA552" s="31">
        <v>2</v>
      </c>
      <c r="QC552" s="31">
        <v>2</v>
      </c>
      <c r="QE552" s="31">
        <v>2</v>
      </c>
      <c r="QG552" s="31">
        <v>2</v>
      </c>
      <c r="QI552" s="31" t="s">
        <v>355</v>
      </c>
      <c r="QK552" s="31">
        <v>1</v>
      </c>
      <c r="QL552" s="31">
        <v>2</v>
      </c>
      <c r="QM552" s="31">
        <v>1</v>
      </c>
      <c r="QN552" s="31">
        <v>2</v>
      </c>
      <c r="QO552" s="31">
        <v>2</v>
      </c>
      <c r="QP552" s="31">
        <v>2</v>
      </c>
      <c r="QQ552" s="31">
        <v>2</v>
      </c>
      <c r="QR552" s="31">
        <v>2</v>
      </c>
      <c r="QS552" s="31">
        <v>2</v>
      </c>
      <c r="QT552" s="31">
        <v>2</v>
      </c>
      <c r="QU552" s="31">
        <v>2</v>
      </c>
      <c r="QV552" s="31">
        <v>2</v>
      </c>
      <c r="QW552" s="31">
        <v>2</v>
      </c>
      <c r="QX552" s="31">
        <v>2</v>
      </c>
      <c r="QY552" s="31">
        <v>2</v>
      </c>
      <c r="QZ552" s="31">
        <v>2</v>
      </c>
      <c r="RA552" s="31">
        <v>2</v>
      </c>
      <c r="RB552" s="31">
        <v>2</v>
      </c>
      <c r="RC552" s="31">
        <v>2</v>
      </c>
      <c r="RD552" s="31">
        <v>2</v>
      </c>
      <c r="RE552" s="31">
        <v>2</v>
      </c>
      <c r="RF552" s="31">
        <v>2</v>
      </c>
      <c r="RG552" s="31">
        <v>2</v>
      </c>
      <c r="RH552" s="31">
        <v>2</v>
      </c>
      <c r="RI552" s="31">
        <v>2</v>
      </c>
      <c r="RJ552" s="31">
        <v>2</v>
      </c>
      <c r="RK552" s="31">
        <v>2</v>
      </c>
      <c r="RL552" s="31">
        <v>2</v>
      </c>
      <c r="RM552" s="31">
        <v>2</v>
      </c>
      <c r="RN552" s="31">
        <v>2</v>
      </c>
      <c r="RO552" s="31">
        <v>2</v>
      </c>
      <c r="RP552" s="31">
        <v>2</v>
      </c>
      <c r="RQ552" s="31">
        <v>2</v>
      </c>
      <c r="RR552" s="31">
        <v>1</v>
      </c>
      <c r="RS552" s="31">
        <v>1</v>
      </c>
      <c r="RT552" s="31" t="s">
        <v>3614</v>
      </c>
      <c r="RU552" s="31" t="s">
        <v>3614</v>
      </c>
      <c r="RV552" s="31" t="s">
        <v>355</v>
      </c>
      <c r="RW552" s="31" t="s">
        <v>2208</v>
      </c>
      <c r="RX552" s="31">
        <v>1</v>
      </c>
      <c r="RY552" s="31">
        <v>1</v>
      </c>
      <c r="RZ552" s="31">
        <v>2</v>
      </c>
      <c r="SA552" s="31">
        <v>2</v>
      </c>
      <c r="SB552" s="31">
        <v>2</v>
      </c>
      <c r="SC552" s="31">
        <v>2</v>
      </c>
      <c r="SD552" s="31">
        <v>1</v>
      </c>
      <c r="SE552" s="31">
        <v>1</v>
      </c>
      <c r="SF552" s="31">
        <v>2</v>
      </c>
      <c r="SG552" s="31">
        <v>2</v>
      </c>
      <c r="SH552" s="31">
        <v>2</v>
      </c>
      <c r="SI552" s="31">
        <v>2</v>
      </c>
      <c r="SJ552" s="31">
        <v>2</v>
      </c>
      <c r="SK552" s="31">
        <v>2</v>
      </c>
      <c r="SL552" s="31">
        <v>1</v>
      </c>
      <c r="UA552" s="31">
        <v>2</v>
      </c>
    </row>
    <row r="553" spans="1:547" s="31" customFormat="1" ht="13.5" customHeight="1">
      <c r="A553" s="31">
        <f t="shared" si="8"/>
        <v>551</v>
      </c>
      <c r="C553" s="31">
        <v>60</v>
      </c>
      <c r="D553" s="31" t="s">
        <v>3382</v>
      </c>
      <c r="E553" s="31" t="s">
        <v>2596</v>
      </c>
      <c r="F553" s="31">
        <v>2</v>
      </c>
      <c r="G553" s="31" t="s">
        <v>2595</v>
      </c>
      <c r="H553" s="31">
        <v>42551</v>
      </c>
      <c r="I553" s="31">
        <v>19324</v>
      </c>
      <c r="J553" s="31">
        <v>1</v>
      </c>
      <c r="K553" s="31">
        <v>1</v>
      </c>
      <c r="L553" s="31">
        <v>1</v>
      </c>
      <c r="M553" s="31">
        <v>1</v>
      </c>
      <c r="N553" s="31">
        <v>1</v>
      </c>
      <c r="O553" s="31">
        <v>1</v>
      </c>
      <c r="P553" s="31">
        <v>1</v>
      </c>
      <c r="Q553" s="31">
        <v>1</v>
      </c>
      <c r="FK553" s="31">
        <v>1</v>
      </c>
      <c r="FL553" s="31">
        <v>2</v>
      </c>
      <c r="FM553" s="31">
        <v>2</v>
      </c>
      <c r="FN553" s="31">
        <v>2</v>
      </c>
      <c r="FO553" s="31">
        <v>2</v>
      </c>
      <c r="FP553" s="31">
        <v>2</v>
      </c>
      <c r="FQ553" s="31">
        <v>2</v>
      </c>
      <c r="FR553" s="31">
        <v>2</v>
      </c>
      <c r="FS553" s="31">
        <v>4</v>
      </c>
      <c r="FT553" s="31">
        <v>2</v>
      </c>
      <c r="FU553" s="31">
        <v>2</v>
      </c>
      <c r="FV553" s="31">
        <v>2</v>
      </c>
      <c r="FW553" s="31">
        <v>1</v>
      </c>
      <c r="FX553" s="31">
        <v>1</v>
      </c>
      <c r="FY553" s="31">
        <v>2</v>
      </c>
      <c r="GA553" s="31">
        <v>2</v>
      </c>
      <c r="GB553" s="31">
        <v>2</v>
      </c>
      <c r="GC553" s="31">
        <v>2</v>
      </c>
      <c r="GE553" s="31">
        <v>2</v>
      </c>
      <c r="GH553" s="31">
        <v>2</v>
      </c>
      <c r="GJ553" s="31">
        <v>2</v>
      </c>
      <c r="GL553" s="31">
        <v>2</v>
      </c>
      <c r="GO553" s="31">
        <v>2</v>
      </c>
      <c r="GQ553" s="31">
        <v>2</v>
      </c>
      <c r="GS553" s="31">
        <v>2</v>
      </c>
      <c r="GU553" s="31">
        <v>2</v>
      </c>
      <c r="GW553" s="31">
        <v>2</v>
      </c>
      <c r="GY553" s="31">
        <v>2</v>
      </c>
      <c r="HA553" s="31">
        <v>2</v>
      </c>
      <c r="HM553" s="31">
        <v>2</v>
      </c>
      <c r="HP553" s="31">
        <v>2</v>
      </c>
      <c r="HQ553" s="31">
        <v>2</v>
      </c>
      <c r="HR553" s="31">
        <v>2</v>
      </c>
      <c r="HS553" s="31">
        <v>2</v>
      </c>
      <c r="HT553" s="31">
        <v>2</v>
      </c>
      <c r="HU553" s="31">
        <v>2</v>
      </c>
      <c r="HV553" s="31">
        <v>2</v>
      </c>
      <c r="HZ553" s="31">
        <v>2</v>
      </c>
      <c r="IA553" s="31">
        <v>2</v>
      </c>
      <c r="IB553" s="31">
        <v>2</v>
      </c>
      <c r="IC553" s="31">
        <v>2</v>
      </c>
      <c r="ID553" s="31">
        <v>2</v>
      </c>
      <c r="IE553" s="31">
        <v>2</v>
      </c>
      <c r="IF553" s="31">
        <v>2</v>
      </c>
      <c r="IJ553" s="31">
        <v>2</v>
      </c>
      <c r="IK553" s="31">
        <v>2</v>
      </c>
      <c r="IL553" s="31">
        <v>2</v>
      </c>
      <c r="IM553" s="31">
        <v>2</v>
      </c>
      <c r="IN553" s="31">
        <v>2</v>
      </c>
      <c r="IO553" s="31">
        <v>2</v>
      </c>
      <c r="IP553" s="31">
        <v>2</v>
      </c>
      <c r="IT553" s="31">
        <v>2</v>
      </c>
      <c r="IU553" s="31">
        <v>2</v>
      </c>
      <c r="IV553" s="31">
        <v>2</v>
      </c>
      <c r="IW553" s="31">
        <v>2</v>
      </c>
      <c r="IX553" s="31">
        <v>2</v>
      </c>
      <c r="IY553" s="31">
        <v>2</v>
      </c>
      <c r="IZ553" s="31">
        <v>2</v>
      </c>
      <c r="JD553" s="31">
        <v>2</v>
      </c>
      <c r="JE553" s="31">
        <v>2</v>
      </c>
      <c r="JF553" s="31">
        <v>2</v>
      </c>
      <c r="JG553" s="31">
        <v>2</v>
      </c>
      <c r="JH553" s="31">
        <v>2</v>
      </c>
      <c r="JI553" s="31">
        <v>2</v>
      </c>
      <c r="JJ553" s="31">
        <v>2</v>
      </c>
      <c r="JQ553" s="31" t="s">
        <v>1436</v>
      </c>
      <c r="JT553" s="31" t="s">
        <v>2991</v>
      </c>
      <c r="JZ553" s="31">
        <v>2</v>
      </c>
      <c r="KA553" s="31" t="s">
        <v>2147</v>
      </c>
      <c r="KB553" s="31">
        <v>87</v>
      </c>
      <c r="KC553" s="31">
        <v>2</v>
      </c>
      <c r="KD553" s="31" t="s">
        <v>1436</v>
      </c>
      <c r="KE553" s="31">
        <v>77</v>
      </c>
      <c r="KF553" s="31" t="s">
        <v>1716</v>
      </c>
      <c r="KG553" s="31" t="s">
        <v>2991</v>
      </c>
      <c r="KH553" s="31">
        <v>61</v>
      </c>
      <c r="LA553" s="31" t="s">
        <v>2242</v>
      </c>
      <c r="LB553" s="31" t="s">
        <v>2320</v>
      </c>
      <c r="LC553" s="31">
        <v>2</v>
      </c>
      <c r="LD553" s="31">
        <v>3</v>
      </c>
      <c r="LE553" s="31" t="s">
        <v>2162</v>
      </c>
      <c r="LF553" s="31">
        <v>2</v>
      </c>
      <c r="LG553" s="31">
        <v>2</v>
      </c>
      <c r="LH553" s="31">
        <v>1</v>
      </c>
      <c r="LI553" s="31">
        <v>2</v>
      </c>
      <c r="LK553" s="31">
        <v>2</v>
      </c>
      <c r="LM553" s="31">
        <v>2</v>
      </c>
      <c r="LO553" s="31">
        <v>2</v>
      </c>
      <c r="LQ553" s="31">
        <v>2</v>
      </c>
      <c r="LS553" s="31">
        <v>2</v>
      </c>
      <c r="LU553" s="31">
        <v>1</v>
      </c>
      <c r="LV553" s="31">
        <v>7</v>
      </c>
      <c r="LW553" s="31">
        <v>2</v>
      </c>
      <c r="LY553" s="31">
        <v>2</v>
      </c>
      <c r="MA553" s="31">
        <v>2</v>
      </c>
      <c r="MC553" s="31">
        <v>2</v>
      </c>
      <c r="ME553" s="31">
        <v>2</v>
      </c>
      <c r="MG553" s="31">
        <v>2</v>
      </c>
      <c r="MI553" s="31">
        <v>2</v>
      </c>
      <c r="MK553" s="31">
        <v>2</v>
      </c>
      <c r="MM553" s="31">
        <v>2</v>
      </c>
      <c r="MO553" s="31">
        <v>2</v>
      </c>
      <c r="MQ553" s="31">
        <v>1</v>
      </c>
      <c r="MR553" s="31">
        <v>10</v>
      </c>
      <c r="MS553" s="31">
        <v>2</v>
      </c>
      <c r="MU553" s="31">
        <v>1</v>
      </c>
      <c r="MV553" s="31">
        <v>50</v>
      </c>
      <c r="MW553" s="31">
        <v>2</v>
      </c>
      <c r="MY553" s="31" t="s">
        <v>355</v>
      </c>
      <c r="NA553" s="31">
        <v>2</v>
      </c>
      <c r="NC553" s="31">
        <v>2</v>
      </c>
      <c r="NE553" s="31">
        <v>2</v>
      </c>
      <c r="NG553" s="31">
        <v>2</v>
      </c>
      <c r="NI553" s="31">
        <v>2</v>
      </c>
      <c r="NK553" s="31">
        <v>2</v>
      </c>
      <c r="NM553" s="31">
        <v>2</v>
      </c>
      <c r="NO553" s="31">
        <v>2</v>
      </c>
      <c r="NQ553" s="31">
        <v>2</v>
      </c>
      <c r="NS553" s="31">
        <v>2</v>
      </c>
      <c r="NU553" s="31">
        <v>2</v>
      </c>
      <c r="NW553" s="31">
        <v>2</v>
      </c>
      <c r="NY553" s="31">
        <v>2</v>
      </c>
      <c r="OA553" s="31">
        <v>2</v>
      </c>
      <c r="OC553" s="31">
        <v>2</v>
      </c>
      <c r="OE553" s="31">
        <v>2</v>
      </c>
      <c r="OG553" s="31">
        <v>2</v>
      </c>
      <c r="OI553" s="31">
        <v>2</v>
      </c>
      <c r="OK553" s="31">
        <v>2</v>
      </c>
      <c r="OM553" s="31">
        <v>2</v>
      </c>
      <c r="OO553" s="31">
        <v>2</v>
      </c>
      <c r="OQ553" s="31" t="s">
        <v>355</v>
      </c>
      <c r="OS553" s="31">
        <v>2</v>
      </c>
      <c r="OU553" s="31">
        <v>2</v>
      </c>
      <c r="OW553" s="31">
        <v>2</v>
      </c>
      <c r="OY553" s="31">
        <v>2</v>
      </c>
      <c r="PA553" s="31">
        <v>2</v>
      </c>
      <c r="PC553" s="31">
        <v>2</v>
      </c>
      <c r="PE553" s="31">
        <v>2</v>
      </c>
      <c r="PG553" s="31">
        <v>2</v>
      </c>
      <c r="PI553" s="31">
        <v>2</v>
      </c>
      <c r="PK553" s="31">
        <v>2</v>
      </c>
      <c r="PM553" s="31">
        <v>2</v>
      </c>
      <c r="PO553" s="31">
        <v>2</v>
      </c>
      <c r="PQ553" s="31">
        <v>2</v>
      </c>
      <c r="PS553" s="31">
        <v>2</v>
      </c>
      <c r="PU553" s="31">
        <v>2</v>
      </c>
      <c r="PW553" s="31">
        <v>2</v>
      </c>
      <c r="PY553" s="31">
        <v>2</v>
      </c>
      <c r="QA553" s="31">
        <v>2</v>
      </c>
      <c r="QC553" s="31">
        <v>2</v>
      </c>
      <c r="QE553" s="31">
        <v>2</v>
      </c>
      <c r="QG553" s="31">
        <v>2</v>
      </c>
      <c r="QI553" s="31" t="s">
        <v>355</v>
      </c>
      <c r="QK553" s="31">
        <v>1</v>
      </c>
      <c r="QL553" s="31">
        <v>2</v>
      </c>
      <c r="QM553" s="31">
        <v>2</v>
      </c>
      <c r="QN553" s="31">
        <v>2</v>
      </c>
      <c r="QO553" s="31">
        <v>2</v>
      </c>
      <c r="QP553" s="31">
        <v>2</v>
      </c>
      <c r="QQ553" s="31">
        <v>2</v>
      </c>
      <c r="QR553" s="31">
        <v>2</v>
      </c>
      <c r="QS553" s="31">
        <v>2</v>
      </c>
      <c r="QT553" s="31">
        <v>2</v>
      </c>
      <c r="QU553" s="31">
        <v>2</v>
      </c>
      <c r="QV553" s="31">
        <v>2</v>
      </c>
      <c r="QW553" s="31">
        <v>2</v>
      </c>
      <c r="QX553" s="31">
        <v>2</v>
      </c>
      <c r="QY553" s="31">
        <v>2</v>
      </c>
      <c r="QZ553" s="31">
        <v>2</v>
      </c>
      <c r="RA553" s="31">
        <v>2</v>
      </c>
      <c r="RB553" s="31">
        <v>2</v>
      </c>
      <c r="RC553" s="31">
        <v>2</v>
      </c>
      <c r="RD553" s="31">
        <v>2</v>
      </c>
      <c r="RE553" s="31">
        <v>1</v>
      </c>
      <c r="RF553" s="31">
        <v>2</v>
      </c>
      <c r="RG553" s="31">
        <v>2</v>
      </c>
      <c r="RH553" s="31">
        <v>2</v>
      </c>
      <c r="RI553" s="31">
        <v>2</v>
      </c>
      <c r="RJ553" s="31">
        <v>2</v>
      </c>
      <c r="RK553" s="31">
        <v>2</v>
      </c>
      <c r="RL553" s="31">
        <v>2</v>
      </c>
      <c r="RM553" s="31">
        <v>2</v>
      </c>
      <c r="RN553" s="31">
        <v>2</v>
      </c>
      <c r="RO553" s="31">
        <v>2</v>
      </c>
      <c r="RP553" s="31">
        <v>2</v>
      </c>
      <c r="RQ553" s="31">
        <v>2</v>
      </c>
      <c r="RR553" s="31">
        <v>2</v>
      </c>
      <c r="RS553" s="31">
        <v>1</v>
      </c>
      <c r="RT553" s="31" t="s">
        <v>2231</v>
      </c>
      <c r="RU553" s="31" t="s">
        <v>3615</v>
      </c>
      <c r="RV553" s="31" t="s">
        <v>355</v>
      </c>
      <c r="RW553" s="31" t="s">
        <v>3616</v>
      </c>
      <c r="RX553" s="31">
        <v>4</v>
      </c>
      <c r="RY553" s="31">
        <v>1</v>
      </c>
      <c r="RZ553" s="31">
        <v>2</v>
      </c>
      <c r="SA553" s="31">
        <v>2</v>
      </c>
      <c r="SB553" s="31">
        <v>2</v>
      </c>
      <c r="SC553" s="31">
        <v>2</v>
      </c>
      <c r="SD553" s="31">
        <v>4</v>
      </c>
      <c r="SE553" s="31">
        <v>1</v>
      </c>
      <c r="SF553" s="31">
        <v>2</v>
      </c>
      <c r="SG553" s="31">
        <v>2</v>
      </c>
      <c r="SH553" s="31">
        <v>2</v>
      </c>
      <c r="SI553" s="31">
        <v>2</v>
      </c>
      <c r="SJ553" s="31">
        <v>2</v>
      </c>
      <c r="SK553" s="31">
        <v>2</v>
      </c>
      <c r="SL553" s="31">
        <v>2</v>
      </c>
      <c r="UA553" s="31">
        <v>2</v>
      </c>
    </row>
    <row r="554" spans="1:547" s="31" customFormat="1" ht="13.5" customHeight="1">
      <c r="A554" s="31">
        <f t="shared" si="8"/>
        <v>552</v>
      </c>
      <c r="C554" s="31">
        <v>61</v>
      </c>
      <c r="D554" s="31" t="s">
        <v>3382</v>
      </c>
      <c r="E554" s="31" t="s">
        <v>2612</v>
      </c>
      <c r="F554" s="31">
        <v>2</v>
      </c>
      <c r="G554" s="31" t="s">
        <v>2611</v>
      </c>
      <c r="H554" s="31">
        <v>42559</v>
      </c>
      <c r="I554" s="31">
        <v>21366</v>
      </c>
      <c r="J554" s="31">
        <v>2</v>
      </c>
      <c r="K554" s="31">
        <v>1</v>
      </c>
      <c r="L554" s="31">
        <v>4</v>
      </c>
      <c r="M554" s="31">
        <v>2</v>
      </c>
      <c r="N554" s="31">
        <v>1</v>
      </c>
      <c r="O554" s="31">
        <v>1</v>
      </c>
      <c r="P554" s="31">
        <v>1</v>
      </c>
      <c r="Q554" s="31">
        <v>2</v>
      </c>
      <c r="FK554" s="31">
        <v>2</v>
      </c>
      <c r="FL554" s="31">
        <v>2</v>
      </c>
      <c r="FM554" s="31">
        <v>2</v>
      </c>
      <c r="FN554" s="31">
        <v>2</v>
      </c>
      <c r="FO554" s="31">
        <v>2</v>
      </c>
      <c r="FP554" s="31">
        <v>2</v>
      </c>
      <c r="FQ554" s="31">
        <v>2</v>
      </c>
      <c r="FR554" s="31">
        <v>1</v>
      </c>
      <c r="FS554" s="31">
        <v>4</v>
      </c>
      <c r="FT554" s="31">
        <v>2</v>
      </c>
      <c r="FU554" s="31">
        <v>2</v>
      </c>
      <c r="FV554" s="31">
        <v>2</v>
      </c>
      <c r="FW554" s="31">
        <v>1</v>
      </c>
      <c r="FX554" s="31">
        <v>1</v>
      </c>
      <c r="FY554" s="31">
        <v>2</v>
      </c>
      <c r="GA554" s="31">
        <v>2</v>
      </c>
      <c r="GB554" s="31">
        <v>2</v>
      </c>
      <c r="GC554" s="31">
        <v>1</v>
      </c>
      <c r="GD554" s="31">
        <v>1978</v>
      </c>
      <c r="GE554" s="31">
        <v>1</v>
      </c>
      <c r="GF554" s="31">
        <v>2001</v>
      </c>
      <c r="GG554" s="31">
        <v>1</v>
      </c>
      <c r="GH554" s="31">
        <v>2</v>
      </c>
      <c r="GJ554" s="31">
        <v>2</v>
      </c>
      <c r="GL554" s="31">
        <v>2</v>
      </c>
      <c r="GO554" s="31">
        <v>2</v>
      </c>
      <c r="GQ554" s="31">
        <v>2</v>
      </c>
      <c r="GS554" s="31">
        <v>2</v>
      </c>
      <c r="GU554" s="31">
        <v>2</v>
      </c>
      <c r="GW554" s="31">
        <v>2</v>
      </c>
      <c r="GY554" s="31">
        <v>2</v>
      </c>
      <c r="HA554" s="31">
        <v>2</v>
      </c>
      <c r="HM554" s="31">
        <v>2</v>
      </c>
      <c r="HP554" s="31">
        <v>2</v>
      </c>
      <c r="HQ554" s="31">
        <v>2</v>
      </c>
      <c r="HR554" s="31">
        <v>2</v>
      </c>
      <c r="HS554" s="31">
        <v>2</v>
      </c>
      <c r="HT554" s="31">
        <v>2</v>
      </c>
      <c r="HU554" s="31">
        <v>2</v>
      </c>
      <c r="HV554" s="31">
        <v>2</v>
      </c>
      <c r="HZ554" s="31">
        <v>2</v>
      </c>
      <c r="IA554" s="31">
        <v>2</v>
      </c>
      <c r="IB554" s="31">
        <v>2</v>
      </c>
      <c r="IC554" s="31">
        <v>2</v>
      </c>
      <c r="ID554" s="31">
        <v>2</v>
      </c>
      <c r="IE554" s="31">
        <v>2</v>
      </c>
      <c r="IF554" s="31">
        <v>2</v>
      </c>
      <c r="IJ554" s="31">
        <v>1</v>
      </c>
      <c r="IK554" s="31">
        <v>2</v>
      </c>
      <c r="IL554" s="31">
        <v>2</v>
      </c>
      <c r="IM554" s="31">
        <v>2</v>
      </c>
      <c r="IN554" s="31">
        <v>2</v>
      </c>
      <c r="IO554" s="31">
        <v>2</v>
      </c>
      <c r="IP554" s="31">
        <v>2</v>
      </c>
      <c r="IQ554" s="31" t="s">
        <v>1716</v>
      </c>
      <c r="IT554" s="31">
        <v>2</v>
      </c>
      <c r="IU554" s="31">
        <v>2</v>
      </c>
      <c r="IV554" s="31">
        <v>2</v>
      </c>
      <c r="IW554" s="31">
        <v>2</v>
      </c>
      <c r="IX554" s="31">
        <v>2</v>
      </c>
      <c r="IY554" s="31">
        <v>2</v>
      </c>
      <c r="IZ554" s="31">
        <v>2</v>
      </c>
      <c r="JD554" s="31">
        <v>2</v>
      </c>
      <c r="JE554" s="31">
        <v>2</v>
      </c>
      <c r="JF554" s="31">
        <v>2</v>
      </c>
      <c r="JG554" s="31">
        <v>2</v>
      </c>
      <c r="JH554" s="31">
        <v>2</v>
      </c>
      <c r="JI554" s="31">
        <v>2</v>
      </c>
      <c r="JJ554" s="31">
        <v>2</v>
      </c>
      <c r="JN554" s="31" t="s">
        <v>2144</v>
      </c>
      <c r="JQ554" s="31" t="s">
        <v>371</v>
      </c>
      <c r="JR554" s="31" t="s">
        <v>2144</v>
      </c>
      <c r="JT554" s="31" t="s">
        <v>371</v>
      </c>
      <c r="JU554" s="31" t="s">
        <v>2615</v>
      </c>
      <c r="JZ554" s="31">
        <v>2</v>
      </c>
      <c r="KA554" s="31" t="s">
        <v>2147</v>
      </c>
      <c r="KB554" s="31">
        <v>82</v>
      </c>
      <c r="KC554" s="31">
        <v>2</v>
      </c>
      <c r="KD554" s="31" t="s">
        <v>371</v>
      </c>
      <c r="KE554" s="31">
        <v>49</v>
      </c>
      <c r="LB554" s="31" t="s">
        <v>2541</v>
      </c>
      <c r="LC554" s="31">
        <v>2</v>
      </c>
      <c r="LE554" s="31" t="s">
        <v>2334</v>
      </c>
      <c r="LF554" s="31">
        <v>2</v>
      </c>
      <c r="LG554" s="31">
        <v>2</v>
      </c>
      <c r="LH554" s="31">
        <v>1</v>
      </c>
      <c r="LI554" s="31">
        <v>2</v>
      </c>
      <c r="LK554" s="31">
        <v>2</v>
      </c>
      <c r="LM554" s="31">
        <v>2</v>
      </c>
      <c r="LO554" s="31">
        <v>1</v>
      </c>
      <c r="LP554" s="31">
        <v>20</v>
      </c>
      <c r="LQ554" s="31">
        <v>2</v>
      </c>
      <c r="LS554" s="31">
        <v>2</v>
      </c>
      <c r="LU554" s="31">
        <v>2</v>
      </c>
      <c r="LW554" s="31">
        <v>2</v>
      </c>
      <c r="LY554" s="31">
        <v>2</v>
      </c>
      <c r="MA554" s="31">
        <v>2</v>
      </c>
      <c r="MC554" s="31">
        <v>2</v>
      </c>
      <c r="ME554" s="31">
        <v>2</v>
      </c>
      <c r="MG554" s="31">
        <v>2</v>
      </c>
      <c r="MI554" s="31">
        <v>2</v>
      </c>
      <c r="MK554" s="31">
        <v>2</v>
      </c>
      <c r="MM554" s="31">
        <v>2</v>
      </c>
      <c r="MO554" s="31">
        <v>2</v>
      </c>
      <c r="MQ554" s="31">
        <v>1</v>
      </c>
      <c r="MR554" s="31">
        <v>20</v>
      </c>
      <c r="MS554" s="31">
        <v>2</v>
      </c>
      <c r="MU554" s="31">
        <v>2</v>
      </c>
      <c r="MW554" s="31">
        <v>2</v>
      </c>
      <c r="MY554" s="31" t="s">
        <v>355</v>
      </c>
      <c r="NA554" s="31">
        <v>2</v>
      </c>
      <c r="NC554" s="31">
        <v>2</v>
      </c>
      <c r="NE554" s="31">
        <v>2</v>
      </c>
      <c r="NG554" s="31">
        <v>2</v>
      </c>
      <c r="NI554" s="31">
        <v>2</v>
      </c>
      <c r="NK554" s="31">
        <v>2</v>
      </c>
      <c r="NM554" s="31">
        <v>2</v>
      </c>
      <c r="NO554" s="31">
        <v>2</v>
      </c>
      <c r="NQ554" s="31">
        <v>2</v>
      </c>
      <c r="NS554" s="31">
        <v>2</v>
      </c>
      <c r="NU554" s="31">
        <v>2</v>
      </c>
      <c r="NW554" s="31">
        <v>2</v>
      </c>
      <c r="NY554" s="31">
        <v>2</v>
      </c>
      <c r="OA554" s="31">
        <v>2</v>
      </c>
      <c r="OC554" s="31">
        <v>2</v>
      </c>
      <c r="OE554" s="31">
        <v>2</v>
      </c>
      <c r="OG554" s="31">
        <v>2</v>
      </c>
      <c r="OI554" s="31">
        <v>2</v>
      </c>
      <c r="OK554" s="31">
        <v>2</v>
      </c>
      <c r="OM554" s="31">
        <v>2</v>
      </c>
      <c r="OO554" s="31">
        <v>2</v>
      </c>
      <c r="OQ554" s="31" t="s">
        <v>355</v>
      </c>
      <c r="OS554" s="31">
        <v>2</v>
      </c>
      <c r="OU554" s="31">
        <v>2</v>
      </c>
      <c r="OW554" s="31">
        <v>2</v>
      </c>
      <c r="OY554" s="31">
        <v>2</v>
      </c>
      <c r="PA554" s="31">
        <v>2</v>
      </c>
      <c r="PC554" s="31">
        <v>2</v>
      </c>
      <c r="PE554" s="31">
        <v>2</v>
      </c>
      <c r="PG554" s="31">
        <v>2</v>
      </c>
      <c r="PI554" s="31">
        <v>2</v>
      </c>
      <c r="PK554" s="31">
        <v>2</v>
      </c>
      <c r="PM554" s="31">
        <v>2</v>
      </c>
      <c r="PO554" s="31">
        <v>2</v>
      </c>
      <c r="PQ554" s="31">
        <v>2</v>
      </c>
      <c r="PS554" s="31">
        <v>2</v>
      </c>
      <c r="PU554" s="31">
        <v>2</v>
      </c>
      <c r="PW554" s="31">
        <v>2</v>
      </c>
      <c r="PY554" s="31">
        <v>2</v>
      </c>
      <c r="QA554" s="31">
        <v>2</v>
      </c>
      <c r="QC554" s="31">
        <v>2</v>
      </c>
      <c r="QE554" s="31">
        <v>2</v>
      </c>
      <c r="QG554" s="31">
        <v>2</v>
      </c>
      <c r="QI554" s="31" t="s">
        <v>355</v>
      </c>
      <c r="QK554" s="31">
        <v>1</v>
      </c>
      <c r="QL554" s="31">
        <v>2</v>
      </c>
      <c r="QM554" s="31">
        <v>2</v>
      </c>
      <c r="QN554" s="31">
        <v>2</v>
      </c>
      <c r="QO554" s="31">
        <v>2</v>
      </c>
      <c r="QP554" s="31">
        <v>2</v>
      </c>
      <c r="QQ554" s="31">
        <v>2</v>
      </c>
      <c r="QR554" s="31">
        <v>2</v>
      </c>
      <c r="QS554" s="31">
        <v>2</v>
      </c>
      <c r="QT554" s="31">
        <v>2</v>
      </c>
      <c r="QU554" s="31">
        <v>2</v>
      </c>
      <c r="QV554" s="31">
        <v>2</v>
      </c>
      <c r="QW554" s="31">
        <v>2</v>
      </c>
      <c r="QX554" s="31">
        <v>2</v>
      </c>
      <c r="QY554" s="31">
        <v>2</v>
      </c>
      <c r="QZ554" s="31">
        <v>2</v>
      </c>
      <c r="RA554" s="31">
        <v>2</v>
      </c>
      <c r="RB554" s="31">
        <v>2</v>
      </c>
      <c r="RC554" s="31">
        <v>2</v>
      </c>
      <c r="RD554" s="31">
        <v>2</v>
      </c>
      <c r="RE554" s="31">
        <v>1</v>
      </c>
      <c r="RF554" s="31">
        <v>2</v>
      </c>
      <c r="RG554" s="31">
        <v>2</v>
      </c>
      <c r="RH554" s="31">
        <v>2</v>
      </c>
      <c r="RI554" s="31">
        <v>2</v>
      </c>
      <c r="RJ554" s="31">
        <v>2</v>
      </c>
      <c r="RK554" s="31">
        <v>2</v>
      </c>
      <c r="RL554" s="31">
        <v>2</v>
      </c>
      <c r="RM554" s="31">
        <v>2</v>
      </c>
      <c r="RN554" s="31">
        <v>2</v>
      </c>
      <c r="RO554" s="31">
        <v>2</v>
      </c>
      <c r="RP554" s="31">
        <v>2</v>
      </c>
      <c r="RR554" s="31">
        <v>2</v>
      </c>
      <c r="RS554" s="31">
        <v>2</v>
      </c>
      <c r="RT554" s="31" t="s">
        <v>3617</v>
      </c>
      <c r="RU554" s="31" t="s">
        <v>3618</v>
      </c>
      <c r="RV554" s="31" t="s">
        <v>355</v>
      </c>
      <c r="RW554" s="31" t="s">
        <v>355</v>
      </c>
      <c r="RX554" s="31">
        <v>5</v>
      </c>
      <c r="RY554" s="31">
        <v>2</v>
      </c>
      <c r="RZ554" s="31">
        <v>2</v>
      </c>
      <c r="SA554" s="31">
        <v>2</v>
      </c>
      <c r="SB554" s="31">
        <v>1</v>
      </c>
      <c r="SC554" s="31">
        <v>2</v>
      </c>
      <c r="SD554" s="31">
        <v>4</v>
      </c>
      <c r="SE554" s="31">
        <v>2</v>
      </c>
      <c r="SF554" s="31">
        <v>2</v>
      </c>
      <c r="SG554" s="31">
        <v>2</v>
      </c>
      <c r="SH554" s="31">
        <v>1</v>
      </c>
      <c r="SI554" s="31">
        <v>2</v>
      </c>
      <c r="SJ554" s="31">
        <v>2</v>
      </c>
      <c r="SK554" s="31">
        <v>2</v>
      </c>
      <c r="SL554" s="31">
        <v>2</v>
      </c>
      <c r="UA554" s="31">
        <v>2</v>
      </c>
    </row>
    <row r="555" spans="1:547" s="31" customFormat="1" ht="13.5" customHeight="1">
      <c r="A555" s="31">
        <f t="shared" si="8"/>
        <v>553</v>
      </c>
      <c r="C555" s="31">
        <v>1</v>
      </c>
      <c r="D555" s="31" t="s">
        <v>3619</v>
      </c>
      <c r="E555" s="31" t="s">
        <v>2694</v>
      </c>
      <c r="F555" s="31">
        <v>2</v>
      </c>
      <c r="G555" s="31" t="s">
        <v>2693</v>
      </c>
      <c r="H555" s="31">
        <v>42676</v>
      </c>
      <c r="I555" s="31">
        <v>30236</v>
      </c>
      <c r="J555" s="31">
        <v>1</v>
      </c>
      <c r="K555" s="31">
        <v>1</v>
      </c>
      <c r="L555" s="31">
        <v>3</v>
      </c>
      <c r="M555" s="31">
        <v>1</v>
      </c>
      <c r="N555" s="31">
        <v>1</v>
      </c>
      <c r="O555" s="31">
        <v>1</v>
      </c>
      <c r="P555" s="31">
        <v>1</v>
      </c>
      <c r="Q555" s="31">
        <v>1</v>
      </c>
      <c r="FK555" s="31">
        <v>2</v>
      </c>
      <c r="FL555" s="31">
        <v>2</v>
      </c>
      <c r="FM555" s="31">
        <v>2</v>
      </c>
      <c r="FN555" s="31">
        <v>2</v>
      </c>
      <c r="FO555" s="31">
        <v>2</v>
      </c>
      <c r="FP555" s="31">
        <v>1</v>
      </c>
      <c r="FQ555" s="31">
        <v>2</v>
      </c>
      <c r="FR555" s="31">
        <v>2</v>
      </c>
      <c r="FS555" s="31">
        <v>4</v>
      </c>
      <c r="FT555" s="31">
        <v>2</v>
      </c>
      <c r="FU555" s="31">
        <v>2</v>
      </c>
      <c r="FV555" s="31">
        <v>2</v>
      </c>
      <c r="FW555" s="31">
        <v>1</v>
      </c>
      <c r="FX555" s="31">
        <v>1</v>
      </c>
      <c r="FY555" s="31">
        <v>2</v>
      </c>
      <c r="GA555" s="31">
        <v>2</v>
      </c>
      <c r="GB555" s="31">
        <v>2</v>
      </c>
      <c r="GC555" s="31">
        <v>1</v>
      </c>
      <c r="GD555" s="31">
        <v>1996</v>
      </c>
      <c r="GE555" s="31">
        <v>1</v>
      </c>
      <c r="GF555" s="31">
        <v>2016</v>
      </c>
      <c r="GG555" s="31">
        <v>0.5</v>
      </c>
      <c r="GH555" s="31">
        <v>2</v>
      </c>
      <c r="GJ555" s="31">
        <v>1</v>
      </c>
      <c r="GK555" s="31" t="s">
        <v>3620</v>
      </c>
      <c r="GL555" s="31">
        <v>2</v>
      </c>
      <c r="GO555" s="31">
        <v>1</v>
      </c>
      <c r="GP555" s="31" t="s">
        <v>3621</v>
      </c>
      <c r="GQ555" s="31">
        <v>2</v>
      </c>
      <c r="GS555" s="31">
        <v>2</v>
      </c>
      <c r="GU555" s="31">
        <v>2</v>
      </c>
      <c r="GW555" s="31">
        <v>2</v>
      </c>
      <c r="HM555" s="31">
        <v>2</v>
      </c>
      <c r="HP555" s="31">
        <v>2</v>
      </c>
      <c r="HQ555" s="31">
        <v>2</v>
      </c>
      <c r="HR555" s="31">
        <v>2</v>
      </c>
      <c r="HS555" s="31">
        <v>2</v>
      </c>
      <c r="HT555" s="31">
        <v>2</v>
      </c>
      <c r="HU555" s="31">
        <v>2</v>
      </c>
      <c r="HV555" s="31">
        <v>2</v>
      </c>
      <c r="HZ555" s="31">
        <v>2</v>
      </c>
      <c r="IA555" s="31">
        <v>2</v>
      </c>
      <c r="IB555" s="31">
        <v>2</v>
      </c>
      <c r="IC555" s="31">
        <v>2</v>
      </c>
      <c r="ID555" s="31">
        <v>2</v>
      </c>
      <c r="IE555" s="31">
        <v>2</v>
      </c>
      <c r="IF555" s="31">
        <v>2</v>
      </c>
      <c r="IJ555" s="31">
        <v>1</v>
      </c>
      <c r="IK555" s="31">
        <v>2</v>
      </c>
      <c r="IL555" s="31">
        <v>2</v>
      </c>
      <c r="IM555" s="31">
        <v>2</v>
      </c>
      <c r="IN555" s="31">
        <v>2</v>
      </c>
      <c r="IO555" s="31">
        <v>2</v>
      </c>
      <c r="IP555" s="31">
        <v>2</v>
      </c>
      <c r="IQ555" s="31" t="s">
        <v>2142</v>
      </c>
      <c r="IT555" s="31">
        <v>2</v>
      </c>
      <c r="IU555" s="31">
        <v>2</v>
      </c>
      <c r="IV555" s="31">
        <v>2</v>
      </c>
      <c r="IW555" s="31">
        <v>2</v>
      </c>
      <c r="IX555" s="31">
        <v>2</v>
      </c>
      <c r="IY555" s="31">
        <v>2</v>
      </c>
      <c r="IZ555" s="31">
        <v>2</v>
      </c>
      <c r="JD555" s="31">
        <v>2</v>
      </c>
      <c r="JE555" s="31">
        <v>2</v>
      </c>
      <c r="JF555" s="31">
        <v>2</v>
      </c>
      <c r="JG555" s="31">
        <v>2</v>
      </c>
      <c r="JH555" s="31">
        <v>2</v>
      </c>
      <c r="JI555" s="31">
        <v>2</v>
      </c>
      <c r="JJ555" s="31">
        <v>2</v>
      </c>
      <c r="JN555" s="31" t="s">
        <v>1652</v>
      </c>
      <c r="JO555" s="31" t="s">
        <v>2758</v>
      </c>
      <c r="JQ555" s="31" t="s">
        <v>3539</v>
      </c>
      <c r="JT555" s="31" t="s">
        <v>3622</v>
      </c>
      <c r="JU555" s="31" t="s">
        <v>3623</v>
      </c>
      <c r="JZ555" s="31">
        <v>1</v>
      </c>
      <c r="KC555" s="31">
        <v>1</v>
      </c>
      <c r="KF555" s="31" t="s">
        <v>2508</v>
      </c>
      <c r="KG555" s="31" t="s">
        <v>377</v>
      </c>
      <c r="KH555" s="31">
        <v>85</v>
      </c>
      <c r="KI555" s="31" t="s">
        <v>2142</v>
      </c>
      <c r="KJ555" s="31" t="s">
        <v>2132</v>
      </c>
      <c r="KK555" s="31">
        <v>85</v>
      </c>
      <c r="LA555" s="31" t="s">
        <v>2161</v>
      </c>
      <c r="LB555" s="31" t="s">
        <v>2335</v>
      </c>
      <c r="LC555" s="31">
        <v>2</v>
      </c>
      <c r="LD555" s="31">
        <v>0</v>
      </c>
      <c r="LE555" s="31" t="s">
        <v>2242</v>
      </c>
      <c r="LF555" s="31">
        <v>2</v>
      </c>
      <c r="LG555" s="31">
        <v>2</v>
      </c>
      <c r="LH555" s="31">
        <v>1</v>
      </c>
      <c r="LI555" s="31">
        <v>2</v>
      </c>
      <c r="LK555" s="31">
        <v>2</v>
      </c>
      <c r="LM555" s="31">
        <v>2</v>
      </c>
      <c r="LO555" s="31">
        <v>2</v>
      </c>
      <c r="LQ555" s="31">
        <v>2</v>
      </c>
      <c r="LS555" s="31">
        <v>2</v>
      </c>
      <c r="LU555" s="31">
        <v>2</v>
      </c>
      <c r="LW555" s="31">
        <v>2</v>
      </c>
      <c r="LY555" s="31">
        <v>2</v>
      </c>
      <c r="MA555" s="31">
        <v>2</v>
      </c>
      <c r="MC555" s="31">
        <v>2</v>
      </c>
      <c r="ME555" s="31">
        <v>2</v>
      </c>
      <c r="MG555" s="31">
        <v>2</v>
      </c>
      <c r="MI555" s="31">
        <v>2</v>
      </c>
      <c r="MK555" s="31">
        <v>2</v>
      </c>
      <c r="MM555" s="31">
        <v>1</v>
      </c>
      <c r="MN555" s="31">
        <v>20</v>
      </c>
      <c r="MO555" s="31">
        <v>2</v>
      </c>
      <c r="MQ555" s="31">
        <v>2</v>
      </c>
      <c r="MS555" s="31">
        <v>1</v>
      </c>
      <c r="MT555" s="31">
        <v>5</v>
      </c>
      <c r="MU555" s="31">
        <v>2</v>
      </c>
      <c r="MW555" s="31">
        <v>2</v>
      </c>
      <c r="MY555" s="31" t="s">
        <v>355</v>
      </c>
      <c r="NA555" s="31">
        <v>2</v>
      </c>
      <c r="NC555" s="31">
        <v>2</v>
      </c>
      <c r="NE555" s="31">
        <v>2</v>
      </c>
      <c r="NG555" s="31">
        <v>2</v>
      </c>
      <c r="NI555" s="31">
        <v>2</v>
      </c>
      <c r="NK555" s="31">
        <v>2</v>
      </c>
      <c r="NM555" s="31">
        <v>2</v>
      </c>
      <c r="NO555" s="31">
        <v>2</v>
      </c>
      <c r="NQ555" s="31">
        <v>2</v>
      </c>
      <c r="NS555" s="31">
        <v>2</v>
      </c>
      <c r="NU555" s="31">
        <v>2</v>
      </c>
      <c r="NW555" s="31">
        <v>2</v>
      </c>
      <c r="NY555" s="31">
        <v>2</v>
      </c>
      <c r="OA555" s="31">
        <v>2</v>
      </c>
      <c r="OC555" s="31">
        <v>2</v>
      </c>
      <c r="OE555" s="31">
        <v>2</v>
      </c>
      <c r="OG555" s="31">
        <v>2</v>
      </c>
      <c r="OI555" s="31">
        <v>2</v>
      </c>
      <c r="OK555" s="31">
        <v>2</v>
      </c>
      <c r="OM555" s="31">
        <v>2</v>
      </c>
      <c r="OO555" s="31">
        <v>2</v>
      </c>
      <c r="OQ555" s="31" t="s">
        <v>356</v>
      </c>
      <c r="OR555" s="31">
        <v>10</v>
      </c>
      <c r="OS555" s="31">
        <v>2</v>
      </c>
      <c r="OU555" s="31">
        <v>2</v>
      </c>
      <c r="OW555" s="31">
        <v>2</v>
      </c>
      <c r="OY555" s="31">
        <v>2</v>
      </c>
      <c r="PA555" s="31">
        <v>2</v>
      </c>
      <c r="PC555" s="31">
        <v>2</v>
      </c>
      <c r="PE555" s="31">
        <v>2</v>
      </c>
      <c r="PG555" s="31">
        <v>2</v>
      </c>
      <c r="PI555" s="31">
        <v>2</v>
      </c>
      <c r="PK555" s="31">
        <v>2</v>
      </c>
      <c r="PM555" s="31">
        <v>2</v>
      </c>
      <c r="PO555" s="31">
        <v>2</v>
      </c>
      <c r="PQ555" s="31">
        <v>2</v>
      </c>
      <c r="PS555" s="31">
        <v>2</v>
      </c>
      <c r="PU555" s="31">
        <v>2</v>
      </c>
      <c r="PW555" s="31">
        <v>2</v>
      </c>
      <c r="PY555" s="31">
        <v>2</v>
      </c>
      <c r="QA555" s="31">
        <v>1</v>
      </c>
      <c r="QB555" s="31">
        <v>4.5</v>
      </c>
      <c r="QC555" s="31">
        <v>2</v>
      </c>
      <c r="QE555" s="31">
        <v>2</v>
      </c>
      <c r="QG555" s="31">
        <v>2</v>
      </c>
      <c r="QI555" s="31" t="s">
        <v>355</v>
      </c>
      <c r="QK555" s="31">
        <v>1</v>
      </c>
      <c r="QL555" s="31">
        <v>2</v>
      </c>
      <c r="QM555" s="31">
        <v>2</v>
      </c>
      <c r="QN555" s="31">
        <v>2</v>
      </c>
      <c r="QO555" s="31">
        <v>2</v>
      </c>
      <c r="QP555" s="31">
        <v>2</v>
      </c>
      <c r="QQ555" s="31">
        <v>2</v>
      </c>
      <c r="QR555" s="31">
        <v>2</v>
      </c>
      <c r="QS555" s="31">
        <v>2</v>
      </c>
      <c r="QT555" s="31">
        <v>2</v>
      </c>
      <c r="QU555" s="31">
        <v>2</v>
      </c>
      <c r="QV555" s="31">
        <v>2</v>
      </c>
      <c r="QW555" s="31">
        <v>2</v>
      </c>
      <c r="QX555" s="31">
        <v>2</v>
      </c>
      <c r="QY555" s="31">
        <v>2</v>
      </c>
      <c r="QZ555" s="31">
        <v>2</v>
      </c>
      <c r="RA555" s="31">
        <v>1</v>
      </c>
      <c r="RB555" s="31">
        <v>1</v>
      </c>
      <c r="RC555" s="31">
        <v>1</v>
      </c>
      <c r="RD555" s="31">
        <v>2</v>
      </c>
      <c r="RE555" s="31">
        <v>2</v>
      </c>
      <c r="RF555" s="31">
        <v>2</v>
      </c>
      <c r="RG555" s="31">
        <v>2</v>
      </c>
      <c r="RH555" s="31">
        <v>2</v>
      </c>
      <c r="RI555" s="31">
        <v>2</v>
      </c>
      <c r="RJ555" s="31">
        <v>2</v>
      </c>
      <c r="RK555" s="31">
        <v>2</v>
      </c>
      <c r="RL555" s="31">
        <v>2</v>
      </c>
      <c r="RM555" s="31">
        <v>2</v>
      </c>
      <c r="RN555" s="31">
        <v>2</v>
      </c>
      <c r="RO555" s="31">
        <v>2</v>
      </c>
      <c r="RP555" s="31">
        <v>2</v>
      </c>
      <c r="RQ555" s="31">
        <v>2</v>
      </c>
      <c r="RR555" s="31">
        <v>1</v>
      </c>
      <c r="RS555" s="31">
        <v>2</v>
      </c>
      <c r="RT555" s="31" t="s">
        <v>1863</v>
      </c>
      <c r="RU555" s="31" t="s">
        <v>1863</v>
      </c>
      <c r="RV555" s="31" t="s">
        <v>355</v>
      </c>
      <c r="RW555" s="31" t="s">
        <v>355</v>
      </c>
      <c r="RX555" s="31">
        <v>3</v>
      </c>
      <c r="RY555" s="31">
        <v>1</v>
      </c>
      <c r="RZ555" s="31">
        <v>2</v>
      </c>
      <c r="SA555" s="31">
        <v>2</v>
      </c>
      <c r="SB555" s="31">
        <v>2</v>
      </c>
      <c r="SC555" s="31">
        <v>2</v>
      </c>
      <c r="SD555" s="31">
        <v>5</v>
      </c>
      <c r="SE555" s="31">
        <v>2</v>
      </c>
      <c r="SF555" s="31">
        <v>2</v>
      </c>
      <c r="SG555" s="31">
        <v>2</v>
      </c>
      <c r="SH555" s="31">
        <v>2</v>
      </c>
      <c r="SI555" s="31">
        <v>2</v>
      </c>
      <c r="SJ555" s="31">
        <v>2</v>
      </c>
      <c r="SK555" s="31">
        <v>2</v>
      </c>
      <c r="SL555" s="31">
        <v>2</v>
      </c>
      <c r="UA555" s="31">
        <v>2</v>
      </c>
    </row>
    <row r="556" spans="1:547" s="31" customFormat="1" ht="13.5" customHeight="1">
      <c r="A556" s="31">
        <f t="shared" si="8"/>
        <v>554</v>
      </c>
      <c r="C556" s="31">
        <v>2</v>
      </c>
      <c r="D556" s="31" t="s">
        <v>3619</v>
      </c>
      <c r="E556" s="31" t="s">
        <v>2699</v>
      </c>
      <c r="F556" s="31">
        <v>2</v>
      </c>
      <c r="G556" s="31" t="s">
        <v>2698</v>
      </c>
      <c r="H556" s="31">
        <v>42677</v>
      </c>
      <c r="I556" s="31">
        <v>22453</v>
      </c>
      <c r="J556" s="31">
        <v>1</v>
      </c>
      <c r="K556" s="31">
        <v>1</v>
      </c>
      <c r="L556" s="31">
        <v>4</v>
      </c>
      <c r="M556" s="31">
        <v>2</v>
      </c>
      <c r="N556" s="31">
        <v>5</v>
      </c>
      <c r="O556" s="31">
        <v>2</v>
      </c>
      <c r="P556" s="31">
        <v>4</v>
      </c>
      <c r="Q556" s="31">
        <v>2</v>
      </c>
      <c r="FK556" s="31">
        <v>1</v>
      </c>
      <c r="FL556" s="31">
        <v>2</v>
      </c>
      <c r="FM556" s="31">
        <v>2</v>
      </c>
      <c r="FN556" s="31">
        <v>2</v>
      </c>
      <c r="FO556" s="31">
        <v>2</v>
      </c>
      <c r="FP556" s="31">
        <v>2</v>
      </c>
      <c r="FQ556" s="31">
        <v>2</v>
      </c>
      <c r="FR556" s="31">
        <v>2</v>
      </c>
      <c r="FS556" s="31">
        <v>4</v>
      </c>
      <c r="FT556" s="31">
        <v>2</v>
      </c>
      <c r="FU556" s="31">
        <v>2</v>
      </c>
      <c r="FV556" s="31">
        <v>2</v>
      </c>
      <c r="FW556" s="31">
        <v>1</v>
      </c>
      <c r="FX556" s="31">
        <v>1</v>
      </c>
      <c r="FY556" s="31">
        <v>2</v>
      </c>
      <c r="GA556" s="31">
        <v>2</v>
      </c>
      <c r="GB556" s="31">
        <v>2</v>
      </c>
      <c r="GC556" s="31">
        <v>2</v>
      </c>
      <c r="GE556" s="31">
        <v>2</v>
      </c>
      <c r="GH556" s="31">
        <v>2</v>
      </c>
      <c r="GJ556" s="31">
        <v>2</v>
      </c>
      <c r="GL556" s="31">
        <v>2</v>
      </c>
      <c r="GO556" s="31">
        <v>2</v>
      </c>
      <c r="GQ556" s="31">
        <v>2</v>
      </c>
      <c r="GS556" s="31">
        <v>2</v>
      </c>
      <c r="GU556" s="31">
        <v>1</v>
      </c>
      <c r="GV556" s="31" t="s">
        <v>3624</v>
      </c>
      <c r="GW556" s="31">
        <v>2</v>
      </c>
      <c r="HM556" s="31">
        <v>2</v>
      </c>
      <c r="HP556" s="31">
        <v>2</v>
      </c>
      <c r="HQ556" s="31">
        <v>2</v>
      </c>
      <c r="HR556" s="31">
        <v>2</v>
      </c>
      <c r="HS556" s="31">
        <v>2</v>
      </c>
      <c r="HT556" s="31">
        <v>2</v>
      </c>
      <c r="HU556" s="31">
        <v>2</v>
      </c>
      <c r="HV556" s="31">
        <v>2</v>
      </c>
      <c r="HZ556" s="31">
        <v>2</v>
      </c>
      <c r="IA556" s="31">
        <v>2</v>
      </c>
      <c r="IB556" s="31">
        <v>2</v>
      </c>
      <c r="IC556" s="31">
        <v>2</v>
      </c>
      <c r="ID556" s="31">
        <v>2</v>
      </c>
      <c r="IE556" s="31">
        <v>2</v>
      </c>
      <c r="IF556" s="31">
        <v>2</v>
      </c>
      <c r="IJ556" s="31">
        <v>2</v>
      </c>
      <c r="IK556" s="31">
        <v>2</v>
      </c>
      <c r="IL556" s="31">
        <v>2</v>
      </c>
      <c r="IM556" s="31">
        <v>2</v>
      </c>
      <c r="IN556" s="31">
        <v>2</v>
      </c>
      <c r="IO556" s="31">
        <v>2</v>
      </c>
      <c r="IP556" s="31">
        <v>2</v>
      </c>
      <c r="IT556" s="31">
        <v>2</v>
      </c>
      <c r="IU556" s="31">
        <v>2</v>
      </c>
      <c r="IV556" s="31">
        <v>2</v>
      </c>
      <c r="IW556" s="31">
        <v>2</v>
      </c>
      <c r="IX556" s="31">
        <v>2</v>
      </c>
      <c r="IY556" s="31">
        <v>2</v>
      </c>
      <c r="IZ556" s="31">
        <v>2</v>
      </c>
      <c r="JD556" s="31">
        <v>2</v>
      </c>
      <c r="JE556" s="31">
        <v>2</v>
      </c>
      <c r="JF556" s="31">
        <v>2</v>
      </c>
      <c r="JG556" s="31">
        <v>2</v>
      </c>
      <c r="JH556" s="31">
        <v>2</v>
      </c>
      <c r="JI556" s="31">
        <v>2</v>
      </c>
      <c r="JJ556" s="31">
        <v>2</v>
      </c>
      <c r="JN556" s="31" t="s">
        <v>2144</v>
      </c>
      <c r="JO556" s="31" t="s">
        <v>2652</v>
      </c>
      <c r="JP556" s="31" t="s">
        <v>2758</v>
      </c>
      <c r="JQ556" s="31" t="s">
        <v>3625</v>
      </c>
      <c r="JR556" s="31" t="s">
        <v>2414</v>
      </c>
      <c r="JT556" s="31" t="s">
        <v>3626</v>
      </c>
      <c r="JU556" s="31" t="s">
        <v>3627</v>
      </c>
      <c r="JZ556" s="31">
        <v>1</v>
      </c>
      <c r="KC556" s="31">
        <v>1</v>
      </c>
      <c r="LA556" s="31" t="s">
        <v>2590</v>
      </c>
      <c r="LB556" s="31" t="s">
        <v>2150</v>
      </c>
      <c r="LC556" s="31">
        <v>2</v>
      </c>
      <c r="LD556" s="31">
        <v>1</v>
      </c>
      <c r="LE556" s="31" t="s">
        <v>2335</v>
      </c>
      <c r="LF556" s="31">
        <v>2</v>
      </c>
      <c r="LG556" s="31">
        <v>2</v>
      </c>
      <c r="LH556" s="31">
        <v>2</v>
      </c>
      <c r="LI556" s="31">
        <v>2</v>
      </c>
      <c r="LK556" s="31">
        <v>2</v>
      </c>
      <c r="LM556" s="31">
        <v>2</v>
      </c>
      <c r="LO556" s="31">
        <v>2</v>
      </c>
      <c r="LQ556" s="31">
        <v>2</v>
      </c>
      <c r="LS556" s="31">
        <v>2</v>
      </c>
      <c r="LU556" s="31">
        <v>2</v>
      </c>
      <c r="LW556" s="31">
        <v>2</v>
      </c>
      <c r="LY556" s="31">
        <v>2</v>
      </c>
      <c r="MA556" s="31">
        <v>2</v>
      </c>
      <c r="MC556" s="31">
        <v>2</v>
      </c>
      <c r="ME556" s="31">
        <v>2</v>
      </c>
      <c r="MG556" s="31">
        <v>2</v>
      </c>
      <c r="MI556" s="31">
        <v>2</v>
      </c>
      <c r="MK556" s="31">
        <v>2</v>
      </c>
      <c r="MM556" s="31">
        <v>2</v>
      </c>
      <c r="MO556" s="31">
        <v>2</v>
      </c>
      <c r="MQ556" s="31">
        <v>2</v>
      </c>
      <c r="MS556" s="31">
        <v>2</v>
      </c>
      <c r="MU556" s="31">
        <v>2</v>
      </c>
      <c r="MW556" s="31">
        <v>2</v>
      </c>
      <c r="MY556" s="31" t="s">
        <v>355</v>
      </c>
      <c r="NA556" s="31">
        <v>2</v>
      </c>
      <c r="NC556" s="31">
        <v>2</v>
      </c>
      <c r="NE556" s="31">
        <v>2</v>
      </c>
      <c r="NG556" s="31">
        <v>2</v>
      </c>
      <c r="NI556" s="31">
        <v>2</v>
      </c>
      <c r="NK556" s="31">
        <v>2</v>
      </c>
      <c r="NM556" s="31">
        <v>2</v>
      </c>
      <c r="NO556" s="31">
        <v>2</v>
      </c>
      <c r="NQ556" s="31">
        <v>2</v>
      </c>
      <c r="NS556" s="31">
        <v>2</v>
      </c>
      <c r="NU556" s="31">
        <v>2</v>
      </c>
      <c r="NW556" s="31">
        <v>2</v>
      </c>
      <c r="NY556" s="31">
        <v>2</v>
      </c>
      <c r="OA556" s="31">
        <v>2</v>
      </c>
      <c r="OC556" s="31">
        <v>2</v>
      </c>
      <c r="OE556" s="31">
        <v>2</v>
      </c>
      <c r="OG556" s="31">
        <v>2</v>
      </c>
      <c r="OI556" s="31">
        <v>2</v>
      </c>
      <c r="OK556" s="31">
        <v>2</v>
      </c>
      <c r="OM556" s="31">
        <v>2</v>
      </c>
      <c r="OO556" s="31">
        <v>2</v>
      </c>
      <c r="OQ556" s="31" t="s">
        <v>355</v>
      </c>
      <c r="OS556" s="31">
        <v>2</v>
      </c>
      <c r="OU556" s="31">
        <v>2</v>
      </c>
      <c r="OW556" s="31">
        <v>2</v>
      </c>
      <c r="OY556" s="31">
        <v>2</v>
      </c>
      <c r="PA556" s="31">
        <v>1</v>
      </c>
      <c r="PB556" s="31">
        <v>12</v>
      </c>
      <c r="PC556" s="31">
        <v>2</v>
      </c>
      <c r="PE556" s="31">
        <v>2</v>
      </c>
      <c r="PG556" s="31">
        <v>2</v>
      </c>
      <c r="PI556" s="31">
        <v>2</v>
      </c>
      <c r="PK556" s="31">
        <v>2</v>
      </c>
      <c r="PM556" s="31">
        <v>2</v>
      </c>
      <c r="PO556" s="31">
        <v>2</v>
      </c>
      <c r="PQ556" s="31">
        <v>2</v>
      </c>
      <c r="PS556" s="31">
        <v>2</v>
      </c>
      <c r="PU556" s="31">
        <v>2</v>
      </c>
      <c r="PW556" s="31">
        <v>2</v>
      </c>
      <c r="PY556" s="31">
        <v>2</v>
      </c>
      <c r="QA556" s="31">
        <v>2</v>
      </c>
      <c r="QC556" s="31">
        <v>2</v>
      </c>
      <c r="QE556" s="31">
        <v>2</v>
      </c>
      <c r="QG556" s="31">
        <v>2</v>
      </c>
      <c r="QI556" s="31" t="s">
        <v>355</v>
      </c>
      <c r="QK556" s="31">
        <v>7</v>
      </c>
      <c r="QL556" s="31">
        <v>2</v>
      </c>
      <c r="QM556" s="31">
        <v>2</v>
      </c>
      <c r="QN556" s="31">
        <v>2</v>
      </c>
      <c r="QO556" s="31">
        <v>2</v>
      </c>
      <c r="QP556" s="31">
        <v>2</v>
      </c>
      <c r="QQ556" s="31">
        <v>2</v>
      </c>
      <c r="QR556" s="31">
        <v>2</v>
      </c>
      <c r="QS556" s="31">
        <v>2</v>
      </c>
      <c r="QT556" s="31">
        <v>2</v>
      </c>
      <c r="QU556" s="31">
        <v>2</v>
      </c>
      <c r="QV556" s="31">
        <v>2</v>
      </c>
      <c r="QW556" s="31">
        <v>2</v>
      </c>
      <c r="QX556" s="31">
        <v>2</v>
      </c>
      <c r="QY556" s="31">
        <v>2</v>
      </c>
      <c r="QZ556" s="31">
        <v>2</v>
      </c>
      <c r="RA556" s="31">
        <v>2</v>
      </c>
      <c r="RB556" s="31">
        <v>2</v>
      </c>
      <c r="RC556" s="31">
        <v>2</v>
      </c>
      <c r="RD556" s="31">
        <v>2</v>
      </c>
      <c r="RE556" s="31">
        <v>2</v>
      </c>
      <c r="RF556" s="31">
        <v>2</v>
      </c>
      <c r="RG556" s="31">
        <v>2</v>
      </c>
      <c r="RH556" s="31">
        <v>2</v>
      </c>
      <c r="RI556" s="31">
        <v>2</v>
      </c>
      <c r="RJ556" s="31">
        <v>2</v>
      </c>
      <c r="RK556" s="31">
        <v>1</v>
      </c>
      <c r="RL556" s="31">
        <v>2</v>
      </c>
      <c r="RM556" s="31">
        <v>2</v>
      </c>
      <c r="RN556" s="31">
        <v>1</v>
      </c>
      <c r="RO556" s="31">
        <v>1</v>
      </c>
      <c r="RP556" s="31">
        <v>2</v>
      </c>
      <c r="RQ556" s="31">
        <v>2</v>
      </c>
      <c r="RR556" s="31">
        <v>1</v>
      </c>
      <c r="RS556" s="31">
        <v>1</v>
      </c>
      <c r="RT556" s="31" t="s">
        <v>1731</v>
      </c>
      <c r="RU556" s="31" t="s">
        <v>1731</v>
      </c>
      <c r="RV556" s="31" t="s">
        <v>355</v>
      </c>
      <c r="RW556" s="31" t="s">
        <v>355</v>
      </c>
      <c r="RX556" s="31">
        <v>4</v>
      </c>
      <c r="RY556" s="31">
        <v>2</v>
      </c>
      <c r="RZ556" s="31">
        <v>2</v>
      </c>
      <c r="SA556" s="31">
        <v>2</v>
      </c>
      <c r="SB556" s="31">
        <v>2</v>
      </c>
      <c r="SC556" s="31">
        <v>1</v>
      </c>
      <c r="SD556" s="31">
        <v>4</v>
      </c>
      <c r="SE556" s="31">
        <v>2</v>
      </c>
      <c r="SF556" s="31">
        <v>2</v>
      </c>
      <c r="SG556" s="31">
        <v>1</v>
      </c>
      <c r="SH556" s="31">
        <v>2</v>
      </c>
      <c r="SI556" s="31">
        <v>2</v>
      </c>
      <c r="SJ556" s="31">
        <v>2</v>
      </c>
      <c r="SK556" s="31">
        <v>2</v>
      </c>
      <c r="SL556" s="31">
        <v>1</v>
      </c>
      <c r="UA556" s="31">
        <v>2</v>
      </c>
    </row>
    <row r="557" spans="1:547" s="31" customFormat="1" ht="13.5" customHeight="1">
      <c r="A557" s="31">
        <f t="shared" si="8"/>
        <v>555</v>
      </c>
      <c r="C557" s="31">
        <v>3</v>
      </c>
      <c r="D557" s="31" t="s">
        <v>3619</v>
      </c>
      <c r="E557" s="31" t="s">
        <v>2705</v>
      </c>
      <c r="F557" s="31">
        <v>2</v>
      </c>
      <c r="G557" s="31" t="s">
        <v>2704</v>
      </c>
      <c r="H557" s="31">
        <v>42682</v>
      </c>
      <c r="I557" s="31">
        <v>22007</v>
      </c>
      <c r="J557" s="31">
        <v>1</v>
      </c>
      <c r="K557" s="31">
        <v>1</v>
      </c>
      <c r="L557" s="31">
        <v>5</v>
      </c>
      <c r="M557" s="31">
        <v>2</v>
      </c>
      <c r="N557" s="31">
        <v>1</v>
      </c>
      <c r="O557" s="31">
        <v>1</v>
      </c>
      <c r="P557" s="31">
        <v>5</v>
      </c>
      <c r="Q557" s="31">
        <v>2</v>
      </c>
      <c r="FK557" s="31">
        <v>1</v>
      </c>
      <c r="FL557" s="31">
        <v>2</v>
      </c>
      <c r="FM557" s="31">
        <v>2</v>
      </c>
      <c r="FN557" s="31">
        <v>2</v>
      </c>
      <c r="FO557" s="31">
        <v>1</v>
      </c>
      <c r="FP557" s="31">
        <v>2</v>
      </c>
      <c r="FQ557" s="31">
        <v>2</v>
      </c>
      <c r="FR557" s="31">
        <v>2</v>
      </c>
      <c r="FS557" s="31">
        <v>4</v>
      </c>
      <c r="FT557" s="31">
        <v>2</v>
      </c>
      <c r="FU557" s="31">
        <v>2</v>
      </c>
      <c r="FV557" s="31">
        <v>2</v>
      </c>
      <c r="FW557" s="31">
        <v>1</v>
      </c>
      <c r="FX557" s="31">
        <v>1</v>
      </c>
      <c r="FY557" s="31">
        <v>2</v>
      </c>
      <c r="GA557" s="31">
        <v>2</v>
      </c>
      <c r="GB557" s="31">
        <v>2</v>
      </c>
      <c r="GC557" s="31">
        <v>1</v>
      </c>
      <c r="GD557" s="31">
        <v>1974</v>
      </c>
      <c r="GE557" s="31">
        <v>1</v>
      </c>
      <c r="GF557" s="31">
        <v>1998</v>
      </c>
      <c r="GG557" s="31">
        <v>1</v>
      </c>
      <c r="GH557" s="31">
        <v>2</v>
      </c>
      <c r="GJ557" s="31">
        <v>2</v>
      </c>
      <c r="GL557" s="31">
        <v>2</v>
      </c>
      <c r="GO557" s="31">
        <v>2</v>
      </c>
      <c r="GQ557" s="31">
        <v>2</v>
      </c>
      <c r="GS557" s="31">
        <v>2</v>
      </c>
      <c r="GU557" s="31">
        <v>2</v>
      </c>
      <c r="GW557" s="31">
        <v>2</v>
      </c>
      <c r="HM557" s="31">
        <v>2</v>
      </c>
      <c r="HP557" s="31">
        <v>2</v>
      </c>
      <c r="HQ557" s="31">
        <v>2</v>
      </c>
      <c r="HR557" s="31">
        <v>2</v>
      </c>
      <c r="HS557" s="31">
        <v>2</v>
      </c>
      <c r="HT557" s="31">
        <v>2</v>
      </c>
      <c r="HU557" s="31">
        <v>2</v>
      </c>
      <c r="HV557" s="31">
        <v>2</v>
      </c>
      <c r="HZ557" s="31">
        <v>2</v>
      </c>
      <c r="IA557" s="31">
        <v>2</v>
      </c>
      <c r="IB557" s="31">
        <v>2</v>
      </c>
      <c r="IC557" s="31">
        <v>2</v>
      </c>
      <c r="ID557" s="31">
        <v>2</v>
      </c>
      <c r="IE557" s="31">
        <v>2</v>
      </c>
      <c r="IF557" s="31">
        <v>2</v>
      </c>
      <c r="IJ557" s="31">
        <v>2</v>
      </c>
      <c r="IK557" s="31">
        <v>2</v>
      </c>
      <c r="IL557" s="31">
        <v>2</v>
      </c>
      <c r="IM557" s="31">
        <v>2</v>
      </c>
      <c r="IN557" s="31">
        <v>2</v>
      </c>
      <c r="IO557" s="31">
        <v>2</v>
      </c>
      <c r="IP557" s="31">
        <v>2</v>
      </c>
      <c r="IT557" s="31">
        <v>2</v>
      </c>
      <c r="IU557" s="31">
        <v>2</v>
      </c>
      <c r="IV557" s="31">
        <v>2</v>
      </c>
      <c r="IW557" s="31">
        <v>2</v>
      </c>
      <c r="IX557" s="31">
        <v>2</v>
      </c>
      <c r="IY557" s="31">
        <v>2</v>
      </c>
      <c r="IZ557" s="31">
        <v>2</v>
      </c>
      <c r="JD557" s="31">
        <v>2</v>
      </c>
      <c r="JE557" s="31">
        <v>2</v>
      </c>
      <c r="JF557" s="31">
        <v>2</v>
      </c>
      <c r="JG557" s="31">
        <v>2</v>
      </c>
      <c r="JH557" s="31">
        <v>2</v>
      </c>
      <c r="JI557" s="31">
        <v>2</v>
      </c>
      <c r="JJ557" s="31">
        <v>2</v>
      </c>
      <c r="JN557" s="31" t="s">
        <v>3208</v>
      </c>
      <c r="JO557" s="31" t="s">
        <v>2144</v>
      </c>
      <c r="JP557" s="31" t="s">
        <v>3628</v>
      </c>
      <c r="JQ557" s="31" t="s">
        <v>3629</v>
      </c>
      <c r="JT557" s="31" t="s">
        <v>2580</v>
      </c>
      <c r="JZ557" s="31">
        <v>1</v>
      </c>
      <c r="KC557" s="31">
        <v>2</v>
      </c>
      <c r="KD557" s="31" t="s">
        <v>2147</v>
      </c>
      <c r="KE557" s="31">
        <v>95</v>
      </c>
      <c r="LA557" s="31" t="s">
        <v>2260</v>
      </c>
      <c r="LB557" s="31" t="s">
        <v>2242</v>
      </c>
      <c r="LC557" s="31">
        <v>2</v>
      </c>
      <c r="LD557" s="31">
        <v>1</v>
      </c>
      <c r="LE557" s="31" t="s">
        <v>2162</v>
      </c>
      <c r="LF557" s="31">
        <v>2</v>
      </c>
      <c r="LG557" s="31">
        <v>2</v>
      </c>
      <c r="LH557" s="31">
        <v>1</v>
      </c>
      <c r="LI557" s="31">
        <v>2</v>
      </c>
      <c r="LK557" s="31">
        <v>2</v>
      </c>
      <c r="LM557" s="31">
        <v>2</v>
      </c>
      <c r="LO557" s="31">
        <v>2</v>
      </c>
      <c r="LQ557" s="31">
        <v>2</v>
      </c>
      <c r="LS557" s="31">
        <v>2</v>
      </c>
      <c r="LU557" s="31">
        <v>2</v>
      </c>
      <c r="LW557" s="31">
        <v>2</v>
      </c>
      <c r="LY557" s="31">
        <v>2</v>
      </c>
      <c r="MA557" s="31">
        <v>2</v>
      </c>
      <c r="MC557" s="31">
        <v>2</v>
      </c>
      <c r="ME557" s="31">
        <v>2</v>
      </c>
      <c r="MG557" s="31">
        <v>2</v>
      </c>
      <c r="MI557" s="31">
        <v>2</v>
      </c>
      <c r="MK557" s="31">
        <v>2</v>
      </c>
      <c r="MM557" s="31">
        <v>2</v>
      </c>
      <c r="MO557" s="31">
        <v>2</v>
      </c>
      <c r="MQ557" s="31">
        <v>2</v>
      </c>
      <c r="MS557" s="31">
        <v>2</v>
      </c>
      <c r="MU557" s="31">
        <v>2</v>
      </c>
      <c r="MW557" s="31">
        <v>2</v>
      </c>
      <c r="MY557" s="31" t="s">
        <v>355</v>
      </c>
      <c r="NA557" s="31">
        <v>2</v>
      </c>
      <c r="NC557" s="31">
        <v>2</v>
      </c>
      <c r="NE557" s="31">
        <v>2</v>
      </c>
      <c r="NG557" s="31">
        <v>2</v>
      </c>
      <c r="NI557" s="31">
        <v>1</v>
      </c>
      <c r="NJ557" s="31">
        <v>2</v>
      </c>
      <c r="NK557" s="31">
        <v>2</v>
      </c>
      <c r="NM557" s="31">
        <v>2</v>
      </c>
      <c r="NO557" s="31">
        <v>2</v>
      </c>
      <c r="NQ557" s="31">
        <v>2</v>
      </c>
      <c r="NS557" s="31">
        <v>2</v>
      </c>
      <c r="NU557" s="31">
        <v>2</v>
      </c>
      <c r="NW557" s="31">
        <v>2</v>
      </c>
      <c r="NY557" s="31">
        <v>2</v>
      </c>
      <c r="OA557" s="31">
        <v>2</v>
      </c>
      <c r="OC557" s="31">
        <v>2</v>
      </c>
      <c r="OE557" s="31">
        <v>2</v>
      </c>
      <c r="OG557" s="31">
        <v>2</v>
      </c>
      <c r="OI557" s="31">
        <v>2</v>
      </c>
      <c r="OK557" s="31">
        <v>2</v>
      </c>
      <c r="OM557" s="31">
        <v>2</v>
      </c>
      <c r="OO557" s="31">
        <v>2</v>
      </c>
      <c r="OQ557" s="31" t="s">
        <v>356</v>
      </c>
      <c r="OR557" s="31">
        <v>10</v>
      </c>
      <c r="OS557" s="31">
        <v>2</v>
      </c>
      <c r="OU557" s="31">
        <v>2</v>
      </c>
      <c r="OW557" s="31">
        <v>2</v>
      </c>
      <c r="OY557" s="31">
        <v>2</v>
      </c>
      <c r="PA557" s="31">
        <v>1</v>
      </c>
      <c r="PB557" s="31">
        <v>13</v>
      </c>
      <c r="PC557" s="31">
        <v>2</v>
      </c>
      <c r="PE557" s="31">
        <v>1</v>
      </c>
      <c r="PF557" s="31">
        <v>15</v>
      </c>
      <c r="PG557" s="31">
        <v>2</v>
      </c>
      <c r="PI557" s="31">
        <v>2</v>
      </c>
      <c r="PK557" s="31">
        <v>2</v>
      </c>
      <c r="PM557" s="31">
        <v>2</v>
      </c>
      <c r="PO557" s="31">
        <v>2</v>
      </c>
      <c r="PQ557" s="31">
        <v>2</v>
      </c>
      <c r="PS557" s="31">
        <v>2</v>
      </c>
      <c r="PU557" s="31">
        <v>2</v>
      </c>
      <c r="PW557" s="31">
        <v>2</v>
      </c>
      <c r="PY557" s="31">
        <v>2</v>
      </c>
      <c r="QA557" s="31">
        <v>2</v>
      </c>
      <c r="QC557" s="31">
        <v>2</v>
      </c>
      <c r="QE557" s="31">
        <v>2</v>
      </c>
      <c r="QG557" s="31">
        <v>2</v>
      </c>
      <c r="QI557" s="31" t="s">
        <v>355</v>
      </c>
      <c r="QJ557" s="31">
        <v>3</v>
      </c>
      <c r="QK557" s="31">
        <v>1</v>
      </c>
      <c r="QL557" s="31">
        <v>2</v>
      </c>
      <c r="QM557" s="31">
        <v>2</v>
      </c>
      <c r="QN557" s="31">
        <v>2</v>
      </c>
      <c r="QO557" s="31">
        <v>2</v>
      </c>
      <c r="QP557" s="31">
        <v>2</v>
      </c>
      <c r="QQ557" s="31">
        <v>1</v>
      </c>
      <c r="QR557" s="31">
        <v>2</v>
      </c>
      <c r="QS557" s="31">
        <v>2</v>
      </c>
      <c r="QT557" s="31">
        <v>2</v>
      </c>
      <c r="QU557" s="31">
        <v>2</v>
      </c>
      <c r="QV557" s="31">
        <v>2</v>
      </c>
      <c r="QW557" s="31">
        <v>2</v>
      </c>
      <c r="QX557" s="31">
        <v>2</v>
      </c>
      <c r="QY557" s="31">
        <v>2</v>
      </c>
      <c r="QZ557" s="31">
        <v>2</v>
      </c>
      <c r="RA557" s="31">
        <v>2</v>
      </c>
      <c r="RB557" s="31">
        <v>2</v>
      </c>
      <c r="RC557" s="31">
        <v>2</v>
      </c>
      <c r="RD557" s="31">
        <v>2</v>
      </c>
      <c r="RE557" s="31">
        <v>2</v>
      </c>
      <c r="RF557" s="31">
        <v>2</v>
      </c>
      <c r="RG557" s="31">
        <v>2</v>
      </c>
      <c r="RH557" s="31">
        <v>2</v>
      </c>
      <c r="RI557" s="31">
        <v>1</v>
      </c>
      <c r="RJ557" s="31">
        <v>2</v>
      </c>
      <c r="RK557" s="31">
        <v>1</v>
      </c>
      <c r="RL557" s="31">
        <v>2</v>
      </c>
      <c r="RM557" s="31">
        <v>2</v>
      </c>
      <c r="RN557" s="31">
        <v>2</v>
      </c>
      <c r="RO557" s="31">
        <v>2</v>
      </c>
      <c r="RP557" s="31">
        <v>2</v>
      </c>
      <c r="RQ557" s="31">
        <v>2</v>
      </c>
      <c r="RR557" s="31">
        <v>1</v>
      </c>
      <c r="RS557" s="31">
        <v>1</v>
      </c>
      <c r="RT557" s="31" t="s">
        <v>3130</v>
      </c>
      <c r="RU557" s="31" t="s">
        <v>3630</v>
      </c>
      <c r="RV557" s="31" t="s">
        <v>355</v>
      </c>
      <c r="RW557" s="31" t="s">
        <v>3631</v>
      </c>
      <c r="RX557" s="31">
        <v>5</v>
      </c>
      <c r="RY557" s="31">
        <v>2</v>
      </c>
      <c r="RZ557" s="31">
        <v>2</v>
      </c>
      <c r="SA557" s="31">
        <v>2</v>
      </c>
      <c r="SB557" s="31">
        <v>2</v>
      </c>
      <c r="SC557" s="31">
        <v>2</v>
      </c>
      <c r="SD557" s="31">
        <v>5</v>
      </c>
      <c r="SE557" s="31">
        <v>2</v>
      </c>
      <c r="SF557" s="31">
        <v>2</v>
      </c>
      <c r="SG557" s="31">
        <v>2</v>
      </c>
      <c r="SH557" s="31">
        <v>2</v>
      </c>
      <c r="SI557" s="31">
        <v>2</v>
      </c>
      <c r="SJ557" s="31">
        <v>2</v>
      </c>
      <c r="SK557" s="31">
        <v>2</v>
      </c>
      <c r="SL557" s="31">
        <v>2</v>
      </c>
      <c r="UA557" s="31">
        <v>2</v>
      </c>
    </row>
    <row r="558" spans="1:547" s="31" customFormat="1" ht="13.5" customHeight="1">
      <c r="A558" s="31">
        <f t="shared" si="8"/>
        <v>556</v>
      </c>
      <c r="C558" s="31">
        <v>4</v>
      </c>
      <c r="D558" s="31" t="s">
        <v>3619</v>
      </c>
      <c r="E558" s="31" t="s">
        <v>2753</v>
      </c>
      <c r="F558" s="31">
        <v>2</v>
      </c>
      <c r="G558" s="31" t="s">
        <v>2752</v>
      </c>
      <c r="H558" s="31">
        <v>42698</v>
      </c>
      <c r="I558" s="31">
        <v>29809</v>
      </c>
      <c r="J558" s="31">
        <v>1</v>
      </c>
      <c r="K558" s="31">
        <v>1</v>
      </c>
      <c r="L558" s="31">
        <v>4</v>
      </c>
      <c r="M558" s="31">
        <v>2</v>
      </c>
      <c r="N558" s="31">
        <v>4</v>
      </c>
      <c r="O558" s="31">
        <v>2</v>
      </c>
      <c r="P558" s="31">
        <v>4</v>
      </c>
      <c r="Q558" s="31">
        <v>2</v>
      </c>
      <c r="FK558" s="31">
        <v>2</v>
      </c>
      <c r="FL558" s="31">
        <v>2</v>
      </c>
      <c r="FM558" s="31">
        <v>2</v>
      </c>
      <c r="FN558" s="31">
        <v>2</v>
      </c>
      <c r="FO558" s="31">
        <v>2</v>
      </c>
      <c r="FP558" s="31">
        <v>2</v>
      </c>
      <c r="FQ558" s="31">
        <v>2</v>
      </c>
      <c r="FR558" s="31">
        <v>2</v>
      </c>
      <c r="FS558" s="31">
        <v>4</v>
      </c>
      <c r="FT558" s="31">
        <v>2</v>
      </c>
      <c r="FU558" s="31">
        <v>2</v>
      </c>
      <c r="FV558" s="31">
        <v>2</v>
      </c>
      <c r="FW558" s="31">
        <v>1</v>
      </c>
      <c r="FX558" s="31">
        <v>1</v>
      </c>
      <c r="FY558" s="31">
        <v>2</v>
      </c>
      <c r="GA558" s="31">
        <v>2</v>
      </c>
      <c r="GB558" s="31">
        <v>2</v>
      </c>
      <c r="GC558" s="31">
        <v>2</v>
      </c>
      <c r="GE558" s="31">
        <v>2</v>
      </c>
      <c r="GH558" s="31">
        <v>2</v>
      </c>
      <c r="GJ558" s="31">
        <v>1</v>
      </c>
      <c r="GK558" s="31" t="s">
        <v>3632</v>
      </c>
      <c r="GL558" s="31">
        <v>2</v>
      </c>
      <c r="GO558" s="31">
        <v>2</v>
      </c>
      <c r="GQ558" s="31">
        <v>2</v>
      </c>
      <c r="GS558" s="31">
        <v>2</v>
      </c>
      <c r="GU558" s="31">
        <v>1</v>
      </c>
      <c r="GV558" s="31" t="s">
        <v>3563</v>
      </c>
      <c r="GW558" s="31">
        <v>2</v>
      </c>
      <c r="HM558" s="31">
        <v>2</v>
      </c>
      <c r="HP558" s="31">
        <v>2</v>
      </c>
      <c r="HQ558" s="31">
        <v>2</v>
      </c>
      <c r="HR558" s="31">
        <v>2</v>
      </c>
      <c r="HS558" s="31">
        <v>2</v>
      </c>
      <c r="HT558" s="31">
        <v>2</v>
      </c>
      <c r="HU558" s="31">
        <v>2</v>
      </c>
      <c r="HV558" s="31">
        <v>2</v>
      </c>
      <c r="HZ558" s="31">
        <v>2</v>
      </c>
      <c r="IA558" s="31">
        <v>2</v>
      </c>
      <c r="IB558" s="31">
        <v>2</v>
      </c>
      <c r="IC558" s="31">
        <v>2</v>
      </c>
      <c r="ID558" s="31">
        <v>2</v>
      </c>
      <c r="IE558" s="31">
        <v>2</v>
      </c>
      <c r="IF558" s="31">
        <v>2</v>
      </c>
      <c r="IJ558" s="31">
        <v>1</v>
      </c>
      <c r="IK558" s="31">
        <v>2</v>
      </c>
      <c r="IL558" s="31">
        <v>2</v>
      </c>
      <c r="IM558" s="31">
        <v>2</v>
      </c>
      <c r="IN558" s="31">
        <v>2</v>
      </c>
      <c r="IO558" s="31">
        <v>2</v>
      </c>
      <c r="IP558" s="31">
        <v>2</v>
      </c>
      <c r="IQ558" s="31" t="s">
        <v>2142</v>
      </c>
      <c r="IT558" s="31">
        <v>2</v>
      </c>
      <c r="IU558" s="31">
        <v>2</v>
      </c>
      <c r="IV558" s="31">
        <v>2</v>
      </c>
      <c r="IW558" s="31">
        <v>2</v>
      </c>
      <c r="IX558" s="31">
        <v>2</v>
      </c>
      <c r="IY558" s="31">
        <v>2</v>
      </c>
      <c r="IZ558" s="31">
        <v>2</v>
      </c>
      <c r="JD558" s="31">
        <v>2</v>
      </c>
      <c r="JE558" s="31">
        <v>2</v>
      </c>
      <c r="JF558" s="31">
        <v>2</v>
      </c>
      <c r="JG558" s="31">
        <v>2</v>
      </c>
      <c r="JH558" s="31">
        <v>2</v>
      </c>
      <c r="JI558" s="31">
        <v>2</v>
      </c>
      <c r="JJ558" s="31">
        <v>2</v>
      </c>
      <c r="JN558" s="31" t="s">
        <v>3633</v>
      </c>
      <c r="JO558" s="31" t="s">
        <v>2144</v>
      </c>
      <c r="JQ558" s="31" t="s">
        <v>1436</v>
      </c>
      <c r="JR558" s="31" t="s">
        <v>2668</v>
      </c>
      <c r="JZ558" s="31">
        <v>1</v>
      </c>
      <c r="KC558" s="31">
        <v>2</v>
      </c>
      <c r="KD558" s="31" t="s">
        <v>1436</v>
      </c>
      <c r="KE558" s="31">
        <v>49</v>
      </c>
      <c r="KF558" s="31" t="s">
        <v>1452</v>
      </c>
      <c r="KG558" s="31" t="s">
        <v>368</v>
      </c>
      <c r="KH558" s="31">
        <v>69</v>
      </c>
      <c r="LA558" s="31" t="s">
        <v>2335</v>
      </c>
      <c r="LB558" s="31" t="s">
        <v>3634</v>
      </c>
      <c r="LC558" s="31">
        <v>2</v>
      </c>
      <c r="LD558" s="31">
        <v>1</v>
      </c>
      <c r="LE558" s="31" t="s">
        <v>2260</v>
      </c>
      <c r="LF558" s="31">
        <v>2</v>
      </c>
      <c r="LG558" s="31">
        <v>2</v>
      </c>
      <c r="LH558" s="31">
        <v>1</v>
      </c>
      <c r="LI558" s="31">
        <v>2</v>
      </c>
      <c r="LK558" s="31">
        <v>2</v>
      </c>
      <c r="LM558" s="31">
        <v>2</v>
      </c>
      <c r="LO558" s="31">
        <v>2</v>
      </c>
      <c r="LQ558" s="31">
        <v>2</v>
      </c>
      <c r="LS558" s="31">
        <v>2</v>
      </c>
      <c r="LU558" s="31">
        <v>2</v>
      </c>
      <c r="LW558" s="31">
        <v>2</v>
      </c>
      <c r="LY558" s="31">
        <v>2</v>
      </c>
      <c r="MA558" s="31">
        <v>2</v>
      </c>
      <c r="MC558" s="31">
        <v>2</v>
      </c>
      <c r="ME558" s="31">
        <v>2</v>
      </c>
      <c r="MG558" s="31">
        <v>2</v>
      </c>
      <c r="MI558" s="31">
        <v>2</v>
      </c>
      <c r="MK558" s="31">
        <v>2</v>
      </c>
      <c r="MM558" s="31">
        <v>2</v>
      </c>
      <c r="MO558" s="31">
        <v>2</v>
      </c>
      <c r="MQ558" s="31">
        <v>2</v>
      </c>
      <c r="MS558" s="31">
        <v>1</v>
      </c>
      <c r="MT558" s="31">
        <v>8</v>
      </c>
      <c r="MU558" s="31">
        <v>2</v>
      </c>
      <c r="MW558" s="31">
        <v>2</v>
      </c>
      <c r="MY558" s="31" t="s">
        <v>355</v>
      </c>
      <c r="NA558" s="31">
        <v>2</v>
      </c>
      <c r="NC558" s="31">
        <v>2</v>
      </c>
      <c r="NE558" s="31">
        <v>2</v>
      </c>
      <c r="NG558" s="31">
        <v>2</v>
      </c>
      <c r="NI558" s="31">
        <v>2</v>
      </c>
      <c r="NK558" s="31">
        <v>2</v>
      </c>
      <c r="NM558" s="31">
        <v>2</v>
      </c>
      <c r="NO558" s="31">
        <v>2</v>
      </c>
      <c r="NQ558" s="31">
        <v>1</v>
      </c>
      <c r="NR558" s="31">
        <v>2.5</v>
      </c>
      <c r="NS558" s="31">
        <v>2</v>
      </c>
      <c r="NU558" s="31">
        <v>2</v>
      </c>
      <c r="NW558" s="31">
        <v>2</v>
      </c>
      <c r="NY558" s="31">
        <v>2</v>
      </c>
      <c r="OA558" s="31">
        <v>2</v>
      </c>
      <c r="OC558" s="31">
        <v>2</v>
      </c>
      <c r="OE558" s="31">
        <v>1</v>
      </c>
      <c r="OF558" s="31">
        <v>2.5</v>
      </c>
      <c r="OG558" s="31">
        <v>2</v>
      </c>
      <c r="OI558" s="31">
        <v>2</v>
      </c>
      <c r="OK558" s="31">
        <v>2</v>
      </c>
      <c r="OM558" s="31">
        <v>2</v>
      </c>
      <c r="OO558" s="31">
        <v>2</v>
      </c>
      <c r="OQ558" s="31" t="s">
        <v>355</v>
      </c>
      <c r="OS558" s="31">
        <v>2</v>
      </c>
      <c r="OU558" s="31">
        <v>2</v>
      </c>
      <c r="OW558" s="31">
        <v>2</v>
      </c>
      <c r="OY558" s="31">
        <v>2</v>
      </c>
      <c r="PA558" s="31">
        <v>2</v>
      </c>
      <c r="PC558" s="31">
        <v>2</v>
      </c>
      <c r="PE558" s="31">
        <v>2</v>
      </c>
      <c r="PG558" s="31">
        <v>2</v>
      </c>
      <c r="PI558" s="31">
        <v>1</v>
      </c>
      <c r="PJ558" s="31">
        <v>2</v>
      </c>
      <c r="PK558" s="31">
        <v>2</v>
      </c>
      <c r="PM558" s="31">
        <v>2</v>
      </c>
      <c r="PO558" s="31">
        <v>2</v>
      </c>
      <c r="PQ558" s="31">
        <v>2</v>
      </c>
      <c r="PS558" s="31">
        <v>2</v>
      </c>
      <c r="PU558" s="31">
        <v>2</v>
      </c>
      <c r="PW558" s="31">
        <v>2</v>
      </c>
      <c r="PY558" s="31">
        <v>2</v>
      </c>
      <c r="QA558" s="31">
        <v>2</v>
      </c>
      <c r="QC558" s="31">
        <v>2</v>
      </c>
      <c r="QE558" s="31">
        <v>2</v>
      </c>
      <c r="QG558" s="31">
        <v>2</v>
      </c>
      <c r="QI558" s="31" t="s">
        <v>355</v>
      </c>
      <c r="QK558" s="31">
        <v>1</v>
      </c>
      <c r="QL558" s="31">
        <v>2</v>
      </c>
      <c r="QM558" s="31">
        <v>2</v>
      </c>
      <c r="QN558" s="31">
        <v>2</v>
      </c>
      <c r="QO558" s="31">
        <v>2</v>
      </c>
      <c r="QP558" s="31">
        <v>2</v>
      </c>
      <c r="QQ558" s="31">
        <v>2</v>
      </c>
      <c r="QR558" s="31">
        <v>2</v>
      </c>
      <c r="QS558" s="31">
        <v>2</v>
      </c>
      <c r="QT558" s="31">
        <v>2</v>
      </c>
      <c r="QU558" s="31">
        <v>2</v>
      </c>
      <c r="QV558" s="31">
        <v>2</v>
      </c>
      <c r="QW558" s="31">
        <v>2</v>
      </c>
      <c r="QX558" s="31">
        <v>2</v>
      </c>
      <c r="QY558" s="31">
        <v>2</v>
      </c>
      <c r="QZ558" s="31">
        <v>2</v>
      </c>
      <c r="RA558" s="31">
        <v>2</v>
      </c>
      <c r="RB558" s="31">
        <v>2</v>
      </c>
      <c r="RC558" s="31">
        <v>1</v>
      </c>
      <c r="RD558" s="31">
        <v>2</v>
      </c>
      <c r="RE558" s="31">
        <v>2</v>
      </c>
      <c r="RF558" s="31">
        <v>2</v>
      </c>
      <c r="RG558" s="31">
        <v>2</v>
      </c>
      <c r="RH558" s="31">
        <v>2</v>
      </c>
      <c r="RI558" s="31">
        <v>2</v>
      </c>
      <c r="RJ558" s="31">
        <v>2</v>
      </c>
      <c r="RK558" s="31">
        <v>2</v>
      </c>
      <c r="RL558" s="31">
        <v>2</v>
      </c>
      <c r="RM558" s="31">
        <v>2</v>
      </c>
      <c r="RN558" s="31">
        <v>2</v>
      </c>
      <c r="RO558" s="31">
        <v>2</v>
      </c>
      <c r="RP558" s="31">
        <v>2</v>
      </c>
      <c r="RQ558" s="31">
        <v>2</v>
      </c>
      <c r="RR558" s="31">
        <v>2</v>
      </c>
      <c r="RS558" s="31">
        <v>1</v>
      </c>
      <c r="RT558" s="31" t="s">
        <v>2410</v>
      </c>
      <c r="RU558" s="31" t="s">
        <v>2410</v>
      </c>
      <c r="RV558" s="31" t="s">
        <v>355</v>
      </c>
      <c r="RW558" s="31" t="s">
        <v>355</v>
      </c>
      <c r="RX558" s="31">
        <v>1</v>
      </c>
      <c r="RY558" s="31">
        <v>1</v>
      </c>
      <c r="RZ558" s="31">
        <v>2</v>
      </c>
      <c r="SA558" s="31">
        <v>2</v>
      </c>
      <c r="SB558" s="31">
        <v>2</v>
      </c>
      <c r="SC558" s="31">
        <v>2</v>
      </c>
      <c r="SD558" s="31">
        <v>1</v>
      </c>
      <c r="SE558" s="31">
        <v>1</v>
      </c>
      <c r="SF558" s="31">
        <v>2</v>
      </c>
      <c r="SG558" s="31">
        <v>2</v>
      </c>
      <c r="SH558" s="31">
        <v>2</v>
      </c>
      <c r="SI558" s="31">
        <v>2</v>
      </c>
      <c r="SJ558" s="31">
        <v>2</v>
      </c>
      <c r="SK558" s="31">
        <v>2</v>
      </c>
      <c r="SL558" s="31">
        <v>2</v>
      </c>
      <c r="UA558" s="31">
        <v>2</v>
      </c>
    </row>
    <row r="559" spans="1:547" s="31" customFormat="1" ht="13.5" customHeight="1">
      <c r="A559" s="31">
        <f t="shared" si="8"/>
        <v>557</v>
      </c>
      <c r="C559" s="31">
        <v>5</v>
      </c>
      <c r="D559" s="31" t="s">
        <v>3619</v>
      </c>
      <c r="E559" s="31" t="s">
        <v>2757</v>
      </c>
      <c r="F559" s="31">
        <v>2</v>
      </c>
      <c r="G559" s="31" t="s">
        <v>2756</v>
      </c>
      <c r="H559" s="31">
        <v>42703</v>
      </c>
      <c r="I559" s="31">
        <v>23810</v>
      </c>
      <c r="J559" s="31">
        <v>1</v>
      </c>
      <c r="K559" s="31">
        <v>1</v>
      </c>
      <c r="L559" s="31">
        <v>4</v>
      </c>
      <c r="M559" s="31">
        <v>2</v>
      </c>
      <c r="N559" s="31">
        <v>1</v>
      </c>
      <c r="O559" s="31">
        <v>1</v>
      </c>
      <c r="P559" s="31">
        <v>1</v>
      </c>
      <c r="Q559" s="31">
        <v>1</v>
      </c>
      <c r="FK559" s="31">
        <v>1</v>
      </c>
      <c r="FL559" s="31">
        <v>1</v>
      </c>
      <c r="FM559" s="31">
        <v>2</v>
      </c>
      <c r="FN559" s="31">
        <v>2</v>
      </c>
      <c r="FO559" s="31">
        <v>2</v>
      </c>
      <c r="FP559" s="31">
        <v>2</v>
      </c>
      <c r="FQ559" s="31">
        <v>2</v>
      </c>
      <c r="FR559" s="31">
        <v>2</v>
      </c>
      <c r="FS559" s="31">
        <v>4</v>
      </c>
      <c r="FT559" s="31">
        <v>2</v>
      </c>
      <c r="FU559" s="31">
        <v>2</v>
      </c>
      <c r="FV559" s="31">
        <v>2</v>
      </c>
      <c r="FW559" s="31">
        <v>1</v>
      </c>
      <c r="FX559" s="31">
        <v>1</v>
      </c>
      <c r="FY559" s="31">
        <v>2</v>
      </c>
      <c r="GA559" s="31">
        <v>2</v>
      </c>
      <c r="GB559" s="31">
        <v>2</v>
      </c>
      <c r="GC559" s="31">
        <v>1</v>
      </c>
      <c r="GD559" s="31">
        <v>1980</v>
      </c>
      <c r="GE559" s="31">
        <v>1</v>
      </c>
      <c r="GF559" s="31">
        <v>1990</v>
      </c>
      <c r="GG559" s="31">
        <v>1</v>
      </c>
      <c r="GH559" s="31">
        <v>2</v>
      </c>
      <c r="GJ559" s="31">
        <v>2</v>
      </c>
      <c r="GL559" s="31">
        <v>2</v>
      </c>
      <c r="GO559" s="31">
        <v>2</v>
      </c>
      <c r="GQ559" s="31">
        <v>2</v>
      </c>
      <c r="GS559" s="31">
        <v>1</v>
      </c>
      <c r="GT559" s="31" t="s">
        <v>3635</v>
      </c>
      <c r="GU559" s="31">
        <v>1</v>
      </c>
      <c r="GV559" s="31" t="s">
        <v>3563</v>
      </c>
      <c r="GW559" s="31">
        <v>2</v>
      </c>
      <c r="HM559" s="31">
        <v>2</v>
      </c>
      <c r="HP559" s="31">
        <v>2</v>
      </c>
      <c r="HQ559" s="31">
        <v>2</v>
      </c>
      <c r="HR559" s="31">
        <v>2</v>
      </c>
      <c r="HS559" s="31">
        <v>2</v>
      </c>
      <c r="HT559" s="31">
        <v>2</v>
      </c>
      <c r="HU559" s="31">
        <v>2</v>
      </c>
      <c r="HV559" s="31">
        <v>2</v>
      </c>
      <c r="HZ559" s="31">
        <v>2</v>
      </c>
      <c r="IA559" s="31">
        <v>2</v>
      </c>
      <c r="IB559" s="31">
        <v>2</v>
      </c>
      <c r="IC559" s="31">
        <v>2</v>
      </c>
      <c r="ID559" s="31">
        <v>2</v>
      </c>
      <c r="IE559" s="31">
        <v>2</v>
      </c>
      <c r="IF559" s="31">
        <v>2</v>
      </c>
      <c r="IJ559" s="31">
        <v>2</v>
      </c>
      <c r="IK559" s="31">
        <v>2</v>
      </c>
      <c r="IL559" s="31">
        <v>2</v>
      </c>
      <c r="IM559" s="31">
        <v>2</v>
      </c>
      <c r="IN559" s="31">
        <v>2</v>
      </c>
      <c r="IO559" s="31">
        <v>2</v>
      </c>
      <c r="IP559" s="31">
        <v>2</v>
      </c>
      <c r="IT559" s="31">
        <v>2</v>
      </c>
      <c r="IU559" s="31">
        <v>2</v>
      </c>
      <c r="IV559" s="31">
        <v>2</v>
      </c>
      <c r="IW559" s="31">
        <v>2</v>
      </c>
      <c r="IX559" s="31">
        <v>2</v>
      </c>
      <c r="IY559" s="31">
        <v>2</v>
      </c>
      <c r="IZ559" s="31">
        <v>2</v>
      </c>
      <c r="JD559" s="31">
        <v>2</v>
      </c>
      <c r="JE559" s="31">
        <v>2</v>
      </c>
      <c r="JF559" s="31">
        <v>2</v>
      </c>
      <c r="JG559" s="31">
        <v>2</v>
      </c>
      <c r="JH559" s="31">
        <v>2</v>
      </c>
      <c r="JI559" s="31">
        <v>2</v>
      </c>
      <c r="JJ559" s="31">
        <v>2</v>
      </c>
      <c r="JN559" s="31" t="s">
        <v>3482</v>
      </c>
      <c r="JQ559" s="31" t="s">
        <v>2476</v>
      </c>
      <c r="JR559" s="31" t="s">
        <v>2252</v>
      </c>
      <c r="JS559" s="31" t="s">
        <v>3636</v>
      </c>
      <c r="JT559" s="31" t="s">
        <v>3637</v>
      </c>
      <c r="JU559" s="31" t="s">
        <v>3638</v>
      </c>
      <c r="JZ559" s="31">
        <v>1</v>
      </c>
      <c r="KC559" s="31">
        <v>1</v>
      </c>
      <c r="KF559" s="31" t="s">
        <v>1716</v>
      </c>
      <c r="KG559" s="31" t="s">
        <v>3639</v>
      </c>
      <c r="KH559" s="31">
        <v>18</v>
      </c>
      <c r="LA559" s="31" t="s">
        <v>3640</v>
      </c>
      <c r="LB559" s="31" t="s">
        <v>3641</v>
      </c>
      <c r="LC559" s="31">
        <v>2</v>
      </c>
      <c r="LD559" s="31">
        <v>2</v>
      </c>
      <c r="LE559" s="31" t="s">
        <v>2162</v>
      </c>
      <c r="LF559" s="31">
        <v>2</v>
      </c>
      <c r="LG559" s="31">
        <v>2</v>
      </c>
      <c r="LH559" s="31">
        <v>1</v>
      </c>
      <c r="LI559" s="31">
        <v>2</v>
      </c>
      <c r="LK559" s="31">
        <v>2</v>
      </c>
      <c r="LM559" s="31">
        <v>2</v>
      </c>
      <c r="LO559" s="31">
        <v>2</v>
      </c>
      <c r="LQ559" s="31">
        <v>2</v>
      </c>
      <c r="LS559" s="31">
        <v>2</v>
      </c>
      <c r="LU559" s="31">
        <v>2</v>
      </c>
      <c r="LW559" s="31">
        <v>2</v>
      </c>
      <c r="LY559" s="31">
        <v>1</v>
      </c>
      <c r="LZ559" s="31">
        <v>18</v>
      </c>
      <c r="MA559" s="31">
        <v>2</v>
      </c>
      <c r="MC559" s="31">
        <v>2</v>
      </c>
      <c r="ME559" s="31">
        <v>2</v>
      </c>
      <c r="MG559" s="31">
        <v>2</v>
      </c>
      <c r="MI559" s="31">
        <v>2</v>
      </c>
      <c r="MK559" s="31">
        <v>2</v>
      </c>
      <c r="MM559" s="31">
        <v>2</v>
      </c>
      <c r="MO559" s="31">
        <v>2</v>
      </c>
      <c r="MQ559" s="31">
        <v>2</v>
      </c>
      <c r="MS559" s="31">
        <v>2</v>
      </c>
      <c r="MU559" s="31">
        <v>2</v>
      </c>
      <c r="MW559" s="31">
        <v>2</v>
      </c>
      <c r="MY559" s="31" t="s">
        <v>355</v>
      </c>
      <c r="NA559" s="31">
        <v>2</v>
      </c>
      <c r="NC559" s="31">
        <v>2</v>
      </c>
      <c r="NE559" s="31">
        <v>2</v>
      </c>
      <c r="NG559" s="31">
        <v>2</v>
      </c>
      <c r="NI559" s="31">
        <v>2</v>
      </c>
      <c r="NK559" s="31">
        <v>2</v>
      </c>
      <c r="NM559" s="31">
        <v>2</v>
      </c>
      <c r="NO559" s="31">
        <v>2</v>
      </c>
      <c r="NQ559" s="31">
        <v>2</v>
      </c>
      <c r="NS559" s="31">
        <v>2</v>
      </c>
      <c r="NU559" s="31">
        <v>2</v>
      </c>
      <c r="NW559" s="31">
        <v>2</v>
      </c>
      <c r="NY559" s="31">
        <v>2</v>
      </c>
      <c r="OA559" s="31">
        <v>2</v>
      </c>
      <c r="OC559" s="31">
        <v>2</v>
      </c>
      <c r="OE559" s="31">
        <v>2</v>
      </c>
      <c r="OG559" s="31">
        <v>2</v>
      </c>
      <c r="OI559" s="31">
        <v>2</v>
      </c>
      <c r="OK559" s="31">
        <v>2</v>
      </c>
      <c r="OM559" s="31">
        <v>2</v>
      </c>
      <c r="OO559" s="31">
        <v>2</v>
      </c>
      <c r="OQ559" s="31" t="s">
        <v>356</v>
      </c>
      <c r="OR559" s="31">
        <v>13</v>
      </c>
      <c r="OS559" s="31">
        <v>2</v>
      </c>
      <c r="OU559" s="31">
        <v>2</v>
      </c>
      <c r="OW559" s="31">
        <v>2</v>
      </c>
      <c r="OY559" s="31">
        <v>2</v>
      </c>
      <c r="PA559" s="31">
        <v>2</v>
      </c>
      <c r="PC559" s="31">
        <v>2</v>
      </c>
      <c r="PE559" s="31">
        <v>1</v>
      </c>
      <c r="PF559" s="31">
        <v>6</v>
      </c>
      <c r="PG559" s="31">
        <v>2</v>
      </c>
      <c r="PI559" s="31">
        <v>2</v>
      </c>
      <c r="PK559" s="31">
        <v>2</v>
      </c>
      <c r="PM559" s="31">
        <v>2</v>
      </c>
      <c r="PO559" s="31">
        <v>2</v>
      </c>
      <c r="PQ559" s="31">
        <v>2</v>
      </c>
      <c r="PS559" s="31">
        <v>2</v>
      </c>
      <c r="PU559" s="31">
        <v>2</v>
      </c>
      <c r="PW559" s="31">
        <v>2</v>
      </c>
      <c r="PY559" s="31">
        <v>2</v>
      </c>
      <c r="QA559" s="31">
        <v>2</v>
      </c>
      <c r="QC559" s="31">
        <v>2</v>
      </c>
      <c r="QE559" s="31">
        <v>2</v>
      </c>
      <c r="QG559" s="31">
        <v>2</v>
      </c>
      <c r="QI559" s="31" t="s">
        <v>355</v>
      </c>
      <c r="QK559" s="31">
        <v>7</v>
      </c>
      <c r="QL559" s="31">
        <v>2</v>
      </c>
      <c r="QM559" s="31">
        <v>2</v>
      </c>
      <c r="QN559" s="31">
        <v>2</v>
      </c>
      <c r="QO559" s="31">
        <v>2</v>
      </c>
      <c r="QP559" s="31">
        <v>2</v>
      </c>
      <c r="QQ559" s="31">
        <v>2</v>
      </c>
      <c r="QR559" s="31">
        <v>2</v>
      </c>
      <c r="QS559" s="31">
        <v>2</v>
      </c>
      <c r="QT559" s="31">
        <v>2</v>
      </c>
      <c r="QU559" s="31">
        <v>2</v>
      </c>
      <c r="QV559" s="31">
        <v>2</v>
      </c>
      <c r="QW559" s="31">
        <v>2</v>
      </c>
      <c r="QX559" s="31">
        <v>2</v>
      </c>
      <c r="QY559" s="31">
        <v>2</v>
      </c>
      <c r="QZ559" s="31">
        <v>2</v>
      </c>
      <c r="RA559" s="31">
        <v>1</v>
      </c>
      <c r="RB559" s="31">
        <v>2</v>
      </c>
      <c r="RC559" s="31">
        <v>2</v>
      </c>
      <c r="RD559" s="31">
        <v>2</v>
      </c>
      <c r="RE559" s="31">
        <v>1</v>
      </c>
      <c r="RF559" s="31">
        <v>2</v>
      </c>
      <c r="RG559" s="31">
        <v>2</v>
      </c>
      <c r="RH559" s="31">
        <v>2</v>
      </c>
      <c r="RI559" s="31">
        <v>1</v>
      </c>
      <c r="RJ559" s="31">
        <v>2</v>
      </c>
      <c r="RK559" s="31">
        <v>1</v>
      </c>
      <c r="RL559" s="31">
        <v>2</v>
      </c>
      <c r="RM559" s="31">
        <v>2</v>
      </c>
      <c r="RN559" s="31">
        <v>2</v>
      </c>
      <c r="RO559" s="31">
        <v>1</v>
      </c>
      <c r="RP559" s="31">
        <v>2</v>
      </c>
      <c r="RQ559" s="31">
        <v>2</v>
      </c>
      <c r="RR559" s="31">
        <v>2</v>
      </c>
      <c r="RS559" s="31">
        <v>2</v>
      </c>
      <c r="RT559" s="31" t="s">
        <v>1876</v>
      </c>
      <c r="RU559" s="31" t="s">
        <v>1876</v>
      </c>
      <c r="RV559" s="31" t="s">
        <v>355</v>
      </c>
      <c r="RW559" s="31" t="s">
        <v>355</v>
      </c>
      <c r="RX559" s="31">
        <v>4</v>
      </c>
      <c r="RY559" s="31">
        <v>1</v>
      </c>
      <c r="RZ559" s="31">
        <v>2</v>
      </c>
      <c r="SA559" s="31">
        <v>2</v>
      </c>
      <c r="SB559" s="31">
        <v>2</v>
      </c>
      <c r="SC559" s="31">
        <v>2</v>
      </c>
      <c r="SD559" s="31">
        <v>4</v>
      </c>
      <c r="SE559" s="31">
        <v>1</v>
      </c>
      <c r="SF559" s="31">
        <v>2</v>
      </c>
      <c r="SG559" s="31">
        <v>2</v>
      </c>
      <c r="SH559" s="31">
        <v>2</v>
      </c>
      <c r="SI559" s="31">
        <v>2</v>
      </c>
      <c r="SJ559" s="31">
        <v>2</v>
      </c>
      <c r="SK559" s="31">
        <v>2</v>
      </c>
      <c r="SL559" s="31">
        <v>2</v>
      </c>
      <c r="UA559" s="31">
        <v>2</v>
      </c>
    </row>
    <row r="560" spans="1:547" s="31" customFormat="1" ht="13.5" customHeight="1">
      <c r="A560" s="31">
        <f t="shared" si="8"/>
        <v>558</v>
      </c>
      <c r="C560" s="31">
        <v>6</v>
      </c>
      <c r="D560" s="31" t="s">
        <v>3619</v>
      </c>
      <c r="E560" s="31" t="s">
        <v>2765</v>
      </c>
      <c r="F560" s="31">
        <v>2</v>
      </c>
      <c r="G560" s="31" t="s">
        <v>2764</v>
      </c>
      <c r="H560" s="31">
        <v>42710</v>
      </c>
      <c r="I560" s="31">
        <v>20184</v>
      </c>
      <c r="J560" s="31">
        <v>1</v>
      </c>
      <c r="K560" s="31">
        <v>1</v>
      </c>
      <c r="L560" s="31">
        <v>4</v>
      </c>
      <c r="M560" s="31">
        <v>2</v>
      </c>
      <c r="N560" s="31">
        <v>1</v>
      </c>
      <c r="O560" s="31">
        <v>1</v>
      </c>
      <c r="FK560" s="31">
        <v>1</v>
      </c>
      <c r="FL560" s="31">
        <v>2</v>
      </c>
      <c r="FM560" s="31">
        <v>1</v>
      </c>
      <c r="FN560" s="31">
        <v>2</v>
      </c>
      <c r="FO560" s="31">
        <v>2</v>
      </c>
      <c r="FP560" s="31">
        <v>2</v>
      </c>
      <c r="FQ560" s="31">
        <v>2</v>
      </c>
      <c r="FR560" s="31">
        <v>2</v>
      </c>
      <c r="FS560" s="31">
        <v>4</v>
      </c>
      <c r="FT560" s="31">
        <v>2</v>
      </c>
      <c r="FU560" s="31">
        <v>2</v>
      </c>
      <c r="FV560" s="31">
        <v>2</v>
      </c>
      <c r="FW560" s="31">
        <v>1</v>
      </c>
      <c r="FX560" s="31">
        <v>1</v>
      </c>
      <c r="FY560" s="31">
        <v>2</v>
      </c>
      <c r="GA560" s="31">
        <v>2</v>
      </c>
      <c r="GB560" s="31">
        <v>2</v>
      </c>
      <c r="GC560" s="31">
        <v>1</v>
      </c>
      <c r="GD560" s="31">
        <v>1971</v>
      </c>
      <c r="GE560" s="31">
        <v>1</v>
      </c>
      <c r="GF560" s="31">
        <v>1977</v>
      </c>
      <c r="GG560" s="31">
        <v>1</v>
      </c>
      <c r="GH560" s="31">
        <v>2</v>
      </c>
      <c r="GJ560" s="31">
        <v>2</v>
      </c>
      <c r="GL560" s="31">
        <v>2</v>
      </c>
      <c r="GO560" s="31">
        <v>2</v>
      </c>
      <c r="GQ560" s="31">
        <v>2</v>
      </c>
      <c r="GS560" s="31">
        <v>2</v>
      </c>
      <c r="GU560" s="31">
        <v>1</v>
      </c>
      <c r="GV560" s="31" t="s">
        <v>3563</v>
      </c>
      <c r="GW560" s="31">
        <v>2</v>
      </c>
      <c r="HM560" s="31">
        <v>2</v>
      </c>
      <c r="HP560" s="31">
        <v>2</v>
      </c>
      <c r="HQ560" s="31">
        <v>2</v>
      </c>
      <c r="HR560" s="31">
        <v>2</v>
      </c>
      <c r="HS560" s="31">
        <v>2</v>
      </c>
      <c r="HT560" s="31">
        <v>2</v>
      </c>
      <c r="HU560" s="31">
        <v>2</v>
      </c>
      <c r="HV560" s="31">
        <v>2</v>
      </c>
      <c r="HZ560" s="31">
        <v>2</v>
      </c>
      <c r="IA560" s="31">
        <v>2</v>
      </c>
      <c r="IB560" s="31">
        <v>2</v>
      </c>
      <c r="IC560" s="31">
        <v>2</v>
      </c>
      <c r="ID560" s="31">
        <v>2</v>
      </c>
      <c r="IE560" s="31">
        <v>2</v>
      </c>
      <c r="IF560" s="31">
        <v>2</v>
      </c>
      <c r="IJ560" s="31">
        <v>1</v>
      </c>
      <c r="IK560" s="31">
        <v>1</v>
      </c>
      <c r="IL560" s="31">
        <v>2</v>
      </c>
      <c r="IM560" s="31">
        <v>2</v>
      </c>
      <c r="IN560" s="31">
        <v>2</v>
      </c>
      <c r="IO560" s="31">
        <v>2</v>
      </c>
      <c r="IP560" s="31">
        <v>2</v>
      </c>
      <c r="IT560" s="31">
        <v>2</v>
      </c>
      <c r="IU560" s="31">
        <v>2</v>
      </c>
      <c r="IV560" s="31">
        <v>2</v>
      </c>
      <c r="IW560" s="31">
        <v>2</v>
      </c>
      <c r="IX560" s="31">
        <v>2</v>
      </c>
      <c r="IY560" s="31">
        <v>2</v>
      </c>
      <c r="IZ560" s="31">
        <v>2</v>
      </c>
      <c r="JD560" s="31">
        <v>2</v>
      </c>
      <c r="JE560" s="31">
        <v>2</v>
      </c>
      <c r="JF560" s="31">
        <v>2</v>
      </c>
      <c r="JG560" s="31">
        <v>2</v>
      </c>
      <c r="JH560" s="31">
        <v>2</v>
      </c>
      <c r="JI560" s="31">
        <v>2</v>
      </c>
      <c r="JJ560" s="31">
        <v>2</v>
      </c>
      <c r="JN560" s="31" t="s">
        <v>2515</v>
      </c>
      <c r="JQ560" s="31" t="s">
        <v>2515</v>
      </c>
      <c r="JR560" s="31" t="s">
        <v>377</v>
      </c>
      <c r="JZ560" s="31">
        <v>2</v>
      </c>
      <c r="KA560" s="31" t="s">
        <v>2132</v>
      </c>
      <c r="KB560" s="31">
        <v>76</v>
      </c>
      <c r="KC560" s="31">
        <v>2</v>
      </c>
      <c r="KD560" s="31" t="s">
        <v>377</v>
      </c>
      <c r="KE560" s="31">
        <v>52</v>
      </c>
      <c r="LA560" s="31" t="s">
        <v>3642</v>
      </c>
      <c r="LB560" s="31" t="s">
        <v>2334</v>
      </c>
      <c r="LC560" s="31">
        <v>2</v>
      </c>
      <c r="LD560" s="31">
        <v>2</v>
      </c>
      <c r="LE560" s="31" t="s">
        <v>2616</v>
      </c>
      <c r="LF560" s="31">
        <v>2</v>
      </c>
      <c r="LG560" s="31">
        <v>2</v>
      </c>
      <c r="LH560" s="31">
        <v>2</v>
      </c>
      <c r="LI560" s="31">
        <v>2</v>
      </c>
      <c r="LK560" s="31">
        <v>2</v>
      </c>
      <c r="LM560" s="31">
        <v>2</v>
      </c>
      <c r="LO560" s="31">
        <v>1</v>
      </c>
      <c r="LP560" s="31">
        <v>4</v>
      </c>
      <c r="LQ560" s="31">
        <v>2</v>
      </c>
      <c r="LS560" s="31">
        <v>2</v>
      </c>
      <c r="LU560" s="31">
        <v>1</v>
      </c>
      <c r="LV560" s="31">
        <v>4</v>
      </c>
      <c r="LW560" s="31">
        <v>2</v>
      </c>
      <c r="LY560" s="31">
        <v>2</v>
      </c>
      <c r="MA560" s="31">
        <v>2</v>
      </c>
      <c r="MC560" s="31">
        <v>2</v>
      </c>
      <c r="ME560" s="31">
        <v>2</v>
      </c>
      <c r="MG560" s="31">
        <v>2</v>
      </c>
      <c r="MI560" s="31">
        <v>2</v>
      </c>
      <c r="MK560" s="31">
        <v>2</v>
      </c>
      <c r="MM560" s="31">
        <v>2</v>
      </c>
      <c r="MO560" s="31">
        <v>2</v>
      </c>
      <c r="MQ560" s="31">
        <v>2</v>
      </c>
      <c r="MS560" s="31">
        <v>2</v>
      </c>
      <c r="MU560" s="31">
        <v>2</v>
      </c>
      <c r="MW560" s="31">
        <v>2</v>
      </c>
      <c r="MY560" s="31" t="s">
        <v>355</v>
      </c>
      <c r="NA560" s="31">
        <v>2</v>
      </c>
      <c r="NC560" s="31">
        <v>2</v>
      </c>
      <c r="NE560" s="31">
        <v>2</v>
      </c>
      <c r="NG560" s="31">
        <v>2</v>
      </c>
      <c r="NI560" s="31">
        <v>2</v>
      </c>
      <c r="NK560" s="31">
        <v>2</v>
      </c>
      <c r="NM560" s="31">
        <v>2</v>
      </c>
      <c r="NO560" s="31">
        <v>2</v>
      </c>
      <c r="NQ560" s="31">
        <v>2</v>
      </c>
      <c r="NS560" s="31">
        <v>2</v>
      </c>
      <c r="NU560" s="31">
        <v>2</v>
      </c>
      <c r="NW560" s="31">
        <v>2</v>
      </c>
      <c r="NY560" s="31">
        <v>2</v>
      </c>
      <c r="OA560" s="31">
        <v>2</v>
      </c>
      <c r="OC560" s="31">
        <v>2</v>
      </c>
      <c r="OE560" s="31">
        <v>2</v>
      </c>
      <c r="OG560" s="31">
        <v>2</v>
      </c>
      <c r="OI560" s="31">
        <v>2</v>
      </c>
      <c r="OK560" s="31">
        <v>2</v>
      </c>
      <c r="OM560" s="31">
        <v>2</v>
      </c>
      <c r="OO560" s="31">
        <v>2</v>
      </c>
      <c r="OQ560" s="31" t="s">
        <v>355</v>
      </c>
      <c r="OS560" s="31">
        <v>2</v>
      </c>
      <c r="OU560" s="31">
        <v>2</v>
      </c>
      <c r="OW560" s="31">
        <v>2</v>
      </c>
      <c r="OY560" s="31">
        <v>2</v>
      </c>
      <c r="PA560" s="31">
        <v>2</v>
      </c>
      <c r="PC560" s="31">
        <v>2</v>
      </c>
      <c r="PE560" s="31">
        <v>2</v>
      </c>
      <c r="PG560" s="31">
        <v>2</v>
      </c>
      <c r="PI560" s="31">
        <v>1</v>
      </c>
      <c r="PJ560" s="31">
        <v>3</v>
      </c>
      <c r="PK560" s="31">
        <v>2</v>
      </c>
      <c r="PM560" s="31">
        <v>2</v>
      </c>
      <c r="PO560" s="31">
        <v>2</v>
      </c>
      <c r="PQ560" s="31">
        <v>2</v>
      </c>
      <c r="PS560" s="31">
        <v>2</v>
      </c>
      <c r="PU560" s="31">
        <v>2</v>
      </c>
      <c r="PW560" s="31">
        <v>2</v>
      </c>
      <c r="PY560" s="31">
        <v>2</v>
      </c>
      <c r="QA560" s="31">
        <v>2</v>
      </c>
      <c r="QC560" s="31">
        <v>2</v>
      </c>
      <c r="QE560" s="31">
        <v>2</v>
      </c>
      <c r="QG560" s="31">
        <v>2</v>
      </c>
      <c r="QI560" s="31" t="s">
        <v>355</v>
      </c>
      <c r="QK560" s="31">
        <v>1</v>
      </c>
      <c r="QL560" s="31">
        <v>2</v>
      </c>
      <c r="QM560" s="31">
        <v>2</v>
      </c>
      <c r="QN560" s="31">
        <v>2</v>
      </c>
      <c r="QO560" s="31">
        <v>2</v>
      </c>
      <c r="QP560" s="31">
        <v>2</v>
      </c>
      <c r="QQ560" s="31">
        <v>2</v>
      </c>
      <c r="QR560" s="31">
        <v>2</v>
      </c>
      <c r="QS560" s="31">
        <v>1</v>
      </c>
      <c r="QT560" s="31">
        <v>2</v>
      </c>
      <c r="QU560" s="31">
        <v>2</v>
      </c>
      <c r="QV560" s="31">
        <v>2</v>
      </c>
      <c r="QW560" s="31">
        <v>2</v>
      </c>
      <c r="QX560" s="31">
        <v>2</v>
      </c>
      <c r="QY560" s="31">
        <v>2</v>
      </c>
      <c r="QZ560" s="31">
        <v>2</v>
      </c>
      <c r="RA560" s="31">
        <v>2</v>
      </c>
      <c r="RB560" s="31">
        <v>2</v>
      </c>
      <c r="RC560" s="31">
        <v>2</v>
      </c>
      <c r="RD560" s="31">
        <v>1</v>
      </c>
      <c r="RE560" s="31">
        <v>2</v>
      </c>
      <c r="RF560" s="31">
        <v>2</v>
      </c>
      <c r="RG560" s="31">
        <v>2</v>
      </c>
      <c r="RH560" s="31">
        <v>2</v>
      </c>
      <c r="RI560" s="31">
        <v>2</v>
      </c>
      <c r="RJ560" s="31">
        <v>2</v>
      </c>
      <c r="RK560" s="31">
        <v>2</v>
      </c>
      <c r="RL560" s="31">
        <v>2</v>
      </c>
      <c r="RM560" s="31">
        <v>2</v>
      </c>
      <c r="RN560" s="31">
        <v>2</v>
      </c>
      <c r="RO560" s="31">
        <v>1</v>
      </c>
      <c r="RP560" s="31">
        <v>2</v>
      </c>
      <c r="RQ560" s="31">
        <v>2</v>
      </c>
      <c r="RR560" s="31">
        <v>2</v>
      </c>
      <c r="RS560" s="31">
        <v>2</v>
      </c>
      <c r="RT560" s="31" t="s">
        <v>2231</v>
      </c>
      <c r="RU560" s="31" t="s">
        <v>1894</v>
      </c>
      <c r="RV560" s="31" t="s">
        <v>355</v>
      </c>
      <c r="RW560" s="31" t="s">
        <v>3643</v>
      </c>
      <c r="RX560" s="31">
        <v>1</v>
      </c>
      <c r="RY560" s="31">
        <v>1</v>
      </c>
      <c r="RZ560" s="31">
        <v>1</v>
      </c>
      <c r="SA560" s="31">
        <v>2</v>
      </c>
      <c r="SB560" s="31">
        <v>2</v>
      </c>
      <c r="SC560" s="31">
        <v>1</v>
      </c>
      <c r="SD560" s="31">
        <v>1</v>
      </c>
      <c r="SE560" s="31">
        <v>1</v>
      </c>
      <c r="SF560" s="31">
        <v>1</v>
      </c>
      <c r="SG560" s="31">
        <v>2</v>
      </c>
      <c r="SH560" s="31">
        <v>2</v>
      </c>
      <c r="SI560" s="31">
        <v>1</v>
      </c>
      <c r="SJ560" s="31">
        <v>2</v>
      </c>
      <c r="SK560" s="31">
        <v>2</v>
      </c>
      <c r="SL560" s="31">
        <v>2</v>
      </c>
      <c r="UA560" s="31">
        <v>2</v>
      </c>
    </row>
    <row r="561" spans="1:547" s="31" customFormat="1" ht="13.5" customHeight="1">
      <c r="A561" s="31">
        <f t="shared" si="8"/>
        <v>559</v>
      </c>
      <c r="C561" s="31">
        <v>1</v>
      </c>
      <c r="D561" s="31" t="s">
        <v>3644</v>
      </c>
      <c r="E561" s="31" t="s">
        <v>3128</v>
      </c>
      <c r="F561" s="31">
        <v>1</v>
      </c>
      <c r="G561" s="31" t="s">
        <v>3129</v>
      </c>
      <c r="H561" s="31">
        <v>42262</v>
      </c>
      <c r="I561" s="31">
        <v>29151</v>
      </c>
      <c r="J561" s="31">
        <v>1</v>
      </c>
      <c r="K561" s="31">
        <v>1</v>
      </c>
      <c r="L561" s="31">
        <v>4</v>
      </c>
      <c r="M561" s="31">
        <v>2</v>
      </c>
      <c r="N561" s="31">
        <v>4</v>
      </c>
      <c r="O561" s="31">
        <v>2</v>
      </c>
      <c r="P561" s="31">
        <v>2</v>
      </c>
      <c r="Q561" s="31">
        <v>2</v>
      </c>
      <c r="FK561" s="31">
        <v>2</v>
      </c>
      <c r="FL561" s="31">
        <v>2</v>
      </c>
      <c r="FM561" s="31">
        <v>2</v>
      </c>
      <c r="FN561" s="31">
        <v>2</v>
      </c>
      <c r="FO561" s="31">
        <v>2</v>
      </c>
      <c r="FP561" s="31">
        <v>2</v>
      </c>
      <c r="FQ561" s="31">
        <v>2</v>
      </c>
      <c r="FR561" s="31">
        <v>2</v>
      </c>
      <c r="FS561" s="31">
        <v>4</v>
      </c>
      <c r="FT561" s="31">
        <v>2</v>
      </c>
      <c r="FU561" s="31">
        <v>2</v>
      </c>
      <c r="FV561" s="31">
        <v>2</v>
      </c>
      <c r="FW561" s="31">
        <v>1</v>
      </c>
      <c r="FX561" s="31">
        <v>1</v>
      </c>
      <c r="FY561" s="31">
        <v>2</v>
      </c>
      <c r="GA561" s="31">
        <v>2</v>
      </c>
      <c r="GB561" s="31">
        <v>2</v>
      </c>
      <c r="GC561" s="31">
        <v>2</v>
      </c>
      <c r="GE561" s="31">
        <v>2</v>
      </c>
      <c r="GH561" s="31">
        <v>2</v>
      </c>
      <c r="GJ561" s="31">
        <v>2</v>
      </c>
      <c r="GL561" s="31">
        <v>2</v>
      </c>
      <c r="GO561" s="31">
        <v>2</v>
      </c>
      <c r="GQ561" s="31">
        <v>2</v>
      </c>
      <c r="GS561" s="31">
        <v>2</v>
      </c>
      <c r="GU561" s="31">
        <v>2</v>
      </c>
      <c r="GW561" s="31">
        <v>2</v>
      </c>
      <c r="HM561" s="31">
        <v>2</v>
      </c>
      <c r="HP561" s="31">
        <v>1</v>
      </c>
      <c r="HQ561" s="31">
        <v>1</v>
      </c>
      <c r="HR561" s="31">
        <v>2</v>
      </c>
      <c r="HS561" s="31">
        <v>2</v>
      </c>
      <c r="HT561" s="31">
        <v>2</v>
      </c>
      <c r="HU561" s="31">
        <v>2</v>
      </c>
      <c r="HV561" s="31">
        <v>2</v>
      </c>
      <c r="HZ561" s="31">
        <v>2</v>
      </c>
      <c r="IA561" s="31">
        <v>2</v>
      </c>
      <c r="IB561" s="31">
        <v>2</v>
      </c>
      <c r="IC561" s="31">
        <v>2</v>
      </c>
      <c r="ID561" s="31">
        <v>2</v>
      </c>
      <c r="IE561" s="31">
        <v>2</v>
      </c>
      <c r="IF561" s="31">
        <v>2</v>
      </c>
      <c r="IJ561" s="31">
        <v>2</v>
      </c>
      <c r="IK561" s="31">
        <v>2</v>
      </c>
      <c r="IL561" s="31">
        <v>2</v>
      </c>
      <c r="IM561" s="31">
        <v>2</v>
      </c>
      <c r="IN561" s="31">
        <v>2</v>
      </c>
      <c r="IO561" s="31">
        <v>2</v>
      </c>
      <c r="IP561" s="31">
        <v>2</v>
      </c>
      <c r="IT561" s="31">
        <v>2</v>
      </c>
      <c r="IU561" s="31">
        <v>2</v>
      </c>
      <c r="IV561" s="31">
        <v>2</v>
      </c>
      <c r="IW561" s="31">
        <v>2</v>
      </c>
      <c r="IX561" s="31">
        <v>2</v>
      </c>
      <c r="IY561" s="31">
        <v>2</v>
      </c>
      <c r="IZ561" s="31">
        <v>2</v>
      </c>
      <c r="JD561" s="31">
        <v>2</v>
      </c>
      <c r="JE561" s="31">
        <v>2</v>
      </c>
      <c r="JF561" s="31">
        <v>2</v>
      </c>
      <c r="JG561" s="31">
        <v>2</v>
      </c>
      <c r="JH561" s="31">
        <v>2</v>
      </c>
      <c r="JI561" s="31">
        <v>2</v>
      </c>
      <c r="JJ561" s="31">
        <v>2</v>
      </c>
      <c r="JN561" s="31" t="s">
        <v>2515</v>
      </c>
      <c r="JQ561" s="31" t="s">
        <v>2515</v>
      </c>
      <c r="JZ561" s="31">
        <v>1</v>
      </c>
      <c r="KC561" s="31">
        <v>2</v>
      </c>
      <c r="KD561" s="31" t="s">
        <v>368</v>
      </c>
      <c r="LA561" s="31" t="s">
        <v>365</v>
      </c>
      <c r="LB561" s="31" t="s">
        <v>373</v>
      </c>
      <c r="LC561" s="31">
        <v>2</v>
      </c>
      <c r="LE561" s="31" t="s">
        <v>359</v>
      </c>
      <c r="LF561" s="31">
        <v>2</v>
      </c>
      <c r="LG561" s="31">
        <v>2</v>
      </c>
      <c r="LH561" s="31">
        <v>1</v>
      </c>
      <c r="LI561" s="31">
        <v>2</v>
      </c>
      <c r="LK561" s="31">
        <v>2</v>
      </c>
      <c r="LM561" s="31">
        <v>2</v>
      </c>
      <c r="LO561" s="31">
        <v>2</v>
      </c>
      <c r="LQ561" s="31">
        <v>2</v>
      </c>
      <c r="LS561" s="31">
        <v>2</v>
      </c>
      <c r="LU561" s="31">
        <v>2</v>
      </c>
      <c r="LW561" s="31">
        <v>2</v>
      </c>
      <c r="LY561" s="31">
        <v>2</v>
      </c>
      <c r="MA561" s="31">
        <v>2</v>
      </c>
      <c r="MC561" s="31">
        <v>2</v>
      </c>
      <c r="ME561" s="31">
        <v>2</v>
      </c>
      <c r="MG561" s="31">
        <v>2</v>
      </c>
      <c r="MI561" s="31">
        <v>2</v>
      </c>
      <c r="MK561" s="31">
        <v>2</v>
      </c>
      <c r="MM561" s="31">
        <v>2</v>
      </c>
      <c r="MO561" s="31">
        <v>2</v>
      </c>
      <c r="MQ561" s="31">
        <v>2</v>
      </c>
      <c r="MS561" s="31">
        <v>2</v>
      </c>
      <c r="MU561" s="31">
        <v>2</v>
      </c>
      <c r="MW561" s="31">
        <v>2</v>
      </c>
      <c r="MY561" s="31" t="s">
        <v>355</v>
      </c>
      <c r="NC561" s="31">
        <v>2</v>
      </c>
      <c r="NE561" s="31">
        <v>2</v>
      </c>
      <c r="NG561" s="31">
        <v>2</v>
      </c>
      <c r="NI561" s="31">
        <v>2</v>
      </c>
      <c r="NK561" s="31">
        <v>2</v>
      </c>
      <c r="NM561" s="31">
        <v>2</v>
      </c>
      <c r="NO561" s="31">
        <v>2</v>
      </c>
      <c r="NQ561" s="31">
        <v>2</v>
      </c>
      <c r="NS561" s="31">
        <v>2</v>
      </c>
      <c r="NU561" s="31">
        <v>2</v>
      </c>
      <c r="NW561" s="31">
        <v>2</v>
      </c>
      <c r="NY561" s="31">
        <v>2</v>
      </c>
      <c r="OA561" s="31">
        <v>2</v>
      </c>
      <c r="OC561" s="31">
        <v>2</v>
      </c>
      <c r="OE561" s="31">
        <v>2</v>
      </c>
      <c r="OG561" s="31">
        <v>2</v>
      </c>
      <c r="OI561" s="31">
        <v>2</v>
      </c>
      <c r="OK561" s="31">
        <v>2</v>
      </c>
      <c r="OM561" s="31">
        <v>2</v>
      </c>
      <c r="OO561" s="31">
        <v>2</v>
      </c>
      <c r="OQ561" s="31" t="s">
        <v>355</v>
      </c>
      <c r="OS561" s="31">
        <v>2</v>
      </c>
      <c r="OU561" s="31">
        <v>2</v>
      </c>
      <c r="OW561" s="31">
        <v>2</v>
      </c>
      <c r="OY561" s="31">
        <v>2</v>
      </c>
      <c r="PA561" s="31">
        <v>2</v>
      </c>
      <c r="PC561" s="31">
        <v>2</v>
      </c>
      <c r="PE561" s="31">
        <v>2</v>
      </c>
      <c r="PG561" s="31">
        <v>2</v>
      </c>
      <c r="PI561" s="31">
        <v>2</v>
      </c>
      <c r="PK561" s="31">
        <v>2</v>
      </c>
      <c r="PM561" s="31">
        <v>2</v>
      </c>
      <c r="PO561" s="31">
        <v>2</v>
      </c>
      <c r="PQ561" s="31">
        <v>2</v>
      </c>
      <c r="PS561" s="31">
        <v>2</v>
      </c>
      <c r="PU561" s="31">
        <v>2</v>
      </c>
      <c r="PW561" s="31">
        <v>2</v>
      </c>
      <c r="PY561" s="31">
        <v>2</v>
      </c>
      <c r="QA561" s="31">
        <v>2</v>
      </c>
      <c r="QC561" s="31">
        <v>2</v>
      </c>
      <c r="QE561" s="31">
        <v>2</v>
      </c>
      <c r="QG561" s="31">
        <v>2</v>
      </c>
      <c r="QI561" s="31" t="s">
        <v>355</v>
      </c>
      <c r="QK561" s="31">
        <v>1</v>
      </c>
      <c r="QL561" s="31">
        <v>2</v>
      </c>
      <c r="QM561" s="31">
        <v>2</v>
      </c>
      <c r="QN561" s="31">
        <v>2</v>
      </c>
      <c r="QO561" s="31">
        <v>2</v>
      </c>
      <c r="QP561" s="31">
        <v>2</v>
      </c>
      <c r="QQ561" s="31">
        <v>2</v>
      </c>
      <c r="QR561" s="31">
        <v>2</v>
      </c>
      <c r="QS561" s="31">
        <v>2</v>
      </c>
      <c r="QT561" s="31">
        <v>2</v>
      </c>
      <c r="QU561" s="31">
        <v>2</v>
      </c>
      <c r="QV561" s="31">
        <v>2</v>
      </c>
      <c r="QW561" s="31">
        <v>2</v>
      </c>
      <c r="QX561" s="31">
        <v>2</v>
      </c>
      <c r="QY561" s="31">
        <v>2</v>
      </c>
      <c r="QZ561" s="31">
        <v>2</v>
      </c>
      <c r="RA561" s="31">
        <v>2</v>
      </c>
      <c r="RB561" s="31">
        <v>2</v>
      </c>
      <c r="RC561" s="31">
        <v>2</v>
      </c>
      <c r="RD561" s="31">
        <v>2</v>
      </c>
      <c r="RE561" s="31">
        <v>2</v>
      </c>
      <c r="RF561" s="31">
        <v>2</v>
      </c>
      <c r="RG561" s="31">
        <v>2</v>
      </c>
      <c r="RH561" s="31">
        <v>1</v>
      </c>
      <c r="RI561" s="31">
        <v>1</v>
      </c>
      <c r="RJ561" s="31">
        <v>2</v>
      </c>
      <c r="RK561" s="31">
        <v>2</v>
      </c>
      <c r="RL561" s="31">
        <v>2</v>
      </c>
      <c r="RM561" s="31">
        <v>2</v>
      </c>
      <c r="RN561" s="31">
        <v>2</v>
      </c>
      <c r="RO561" s="31">
        <v>2</v>
      </c>
      <c r="RP561" s="31">
        <v>2</v>
      </c>
      <c r="RQ561" s="31">
        <v>2</v>
      </c>
      <c r="RR561" s="31">
        <v>1</v>
      </c>
      <c r="RS561" s="31">
        <v>1</v>
      </c>
      <c r="RT561" s="31" t="s">
        <v>3645</v>
      </c>
      <c r="RU561" s="31" t="s">
        <v>3645</v>
      </c>
      <c r="RV561" s="31" t="s">
        <v>3645</v>
      </c>
      <c r="RX561" s="31">
        <v>5</v>
      </c>
      <c r="RY561" s="31">
        <v>2</v>
      </c>
      <c r="RZ561" s="31">
        <v>2</v>
      </c>
      <c r="SA561" s="31">
        <v>2</v>
      </c>
      <c r="SB561" s="31">
        <v>2</v>
      </c>
      <c r="SC561" s="31">
        <v>2</v>
      </c>
      <c r="SF561" s="31">
        <v>2</v>
      </c>
      <c r="SG561" s="31">
        <v>2</v>
      </c>
      <c r="SH561" s="31">
        <v>2</v>
      </c>
      <c r="SI561" s="31">
        <v>2</v>
      </c>
      <c r="SJ561" s="31">
        <v>1</v>
      </c>
      <c r="SK561" s="31">
        <v>2</v>
      </c>
      <c r="SL561" s="31">
        <v>2</v>
      </c>
      <c r="UA561" s="31">
        <v>2</v>
      </c>
    </row>
    <row r="562" spans="1:547" s="31" customFormat="1" ht="13.5" customHeight="1">
      <c r="A562" s="31">
        <f t="shared" si="8"/>
        <v>560</v>
      </c>
      <c r="C562" s="31">
        <v>2</v>
      </c>
      <c r="D562" s="31" t="s">
        <v>3644</v>
      </c>
      <c r="E562" s="31" t="s">
        <v>3135</v>
      </c>
      <c r="F562" s="31">
        <v>1</v>
      </c>
      <c r="G562" s="31" t="s">
        <v>3136</v>
      </c>
      <c r="H562" s="31">
        <v>42265</v>
      </c>
      <c r="I562" s="31">
        <v>30070</v>
      </c>
      <c r="J562" s="31">
        <v>1</v>
      </c>
      <c r="K562" s="31">
        <v>1</v>
      </c>
      <c r="L562" s="31">
        <v>2</v>
      </c>
      <c r="M562" s="31">
        <v>2</v>
      </c>
      <c r="N562" s="31">
        <v>4</v>
      </c>
      <c r="O562" s="31">
        <v>2</v>
      </c>
      <c r="P562" s="31">
        <v>4</v>
      </c>
      <c r="Q562" s="31">
        <v>2</v>
      </c>
      <c r="FK562" s="31">
        <v>2</v>
      </c>
      <c r="FL562" s="31">
        <v>2</v>
      </c>
      <c r="FM562" s="31">
        <v>2</v>
      </c>
      <c r="FN562" s="31">
        <v>2</v>
      </c>
      <c r="FO562" s="31">
        <v>2</v>
      </c>
      <c r="FP562" s="31">
        <v>2</v>
      </c>
      <c r="FQ562" s="31">
        <v>2</v>
      </c>
      <c r="FR562" s="31">
        <v>2</v>
      </c>
      <c r="FS562" s="31">
        <v>4</v>
      </c>
      <c r="FT562" s="31">
        <v>2</v>
      </c>
      <c r="FU562" s="31">
        <v>2</v>
      </c>
      <c r="FV562" s="31">
        <v>2</v>
      </c>
      <c r="FW562" s="31">
        <v>1</v>
      </c>
      <c r="FX562" s="31">
        <v>1</v>
      </c>
      <c r="FY562" s="31">
        <v>2</v>
      </c>
      <c r="GA562" s="31">
        <v>2</v>
      </c>
      <c r="GB562" s="31">
        <v>2</v>
      </c>
      <c r="GC562" s="31">
        <v>2</v>
      </c>
      <c r="GE562" s="31">
        <v>2</v>
      </c>
      <c r="GH562" s="31">
        <v>2</v>
      </c>
      <c r="GJ562" s="31">
        <v>1</v>
      </c>
      <c r="GL562" s="31">
        <v>2</v>
      </c>
      <c r="GO562" s="31">
        <v>2</v>
      </c>
      <c r="GQ562" s="31">
        <v>2</v>
      </c>
      <c r="GS562" s="31">
        <v>2</v>
      </c>
      <c r="GU562" s="31">
        <v>2</v>
      </c>
      <c r="GW562" s="31">
        <v>2</v>
      </c>
      <c r="HM562" s="31">
        <v>2</v>
      </c>
      <c r="HP562" s="31">
        <v>1</v>
      </c>
      <c r="HQ562" s="31">
        <v>2</v>
      </c>
      <c r="HR562" s="31">
        <v>1</v>
      </c>
      <c r="HS562" s="31">
        <v>2</v>
      </c>
      <c r="HT562" s="31">
        <v>2</v>
      </c>
      <c r="HU562" s="31">
        <v>2</v>
      </c>
      <c r="HV562" s="31">
        <v>2</v>
      </c>
      <c r="HZ562" s="31">
        <v>2</v>
      </c>
      <c r="IA562" s="31">
        <v>2</v>
      </c>
      <c r="IB562" s="31">
        <v>2</v>
      </c>
      <c r="IC562" s="31">
        <v>2</v>
      </c>
      <c r="ID562" s="31">
        <v>2</v>
      </c>
      <c r="IE562" s="31">
        <v>2</v>
      </c>
      <c r="IF562" s="31">
        <v>2</v>
      </c>
      <c r="IJ562" s="31">
        <v>2</v>
      </c>
      <c r="IK562" s="31">
        <v>2</v>
      </c>
      <c r="IL562" s="31">
        <v>2</v>
      </c>
      <c r="IM562" s="31">
        <v>2</v>
      </c>
      <c r="IN562" s="31">
        <v>2</v>
      </c>
      <c r="IO562" s="31">
        <v>2</v>
      </c>
      <c r="IP562" s="31">
        <v>2</v>
      </c>
      <c r="IT562" s="31">
        <v>2</v>
      </c>
      <c r="IU562" s="31">
        <v>2</v>
      </c>
      <c r="IV562" s="31">
        <v>2</v>
      </c>
      <c r="IW562" s="31">
        <v>2</v>
      </c>
      <c r="IX562" s="31">
        <v>2</v>
      </c>
      <c r="IY562" s="31">
        <v>2</v>
      </c>
      <c r="IZ562" s="31">
        <v>2</v>
      </c>
      <c r="JD562" s="31">
        <v>2</v>
      </c>
      <c r="JE562" s="31">
        <v>2</v>
      </c>
      <c r="JF562" s="31">
        <v>2</v>
      </c>
      <c r="JG562" s="31">
        <v>2</v>
      </c>
      <c r="JH562" s="31">
        <v>2</v>
      </c>
      <c r="JI562" s="31">
        <v>2</v>
      </c>
      <c r="JJ562" s="31">
        <v>2</v>
      </c>
      <c r="JN562" s="31" t="s">
        <v>3228</v>
      </c>
      <c r="JZ562" s="31">
        <v>1</v>
      </c>
      <c r="KC562" s="31">
        <v>1</v>
      </c>
      <c r="LA562" s="31" t="s">
        <v>1660</v>
      </c>
      <c r="LB562" s="31" t="s">
        <v>378</v>
      </c>
      <c r="LC562" s="31">
        <v>2</v>
      </c>
      <c r="LE562" s="31" t="s">
        <v>375</v>
      </c>
      <c r="LF562" s="31">
        <v>2</v>
      </c>
      <c r="LG562" s="31">
        <v>2</v>
      </c>
      <c r="LH562" s="31">
        <v>1</v>
      </c>
      <c r="LI562" s="31">
        <v>2</v>
      </c>
      <c r="LK562" s="31">
        <v>2</v>
      </c>
      <c r="LM562" s="31">
        <v>2</v>
      </c>
      <c r="LO562" s="31">
        <v>2</v>
      </c>
      <c r="LQ562" s="31">
        <v>2</v>
      </c>
      <c r="LS562" s="31">
        <v>2</v>
      </c>
      <c r="LU562" s="31">
        <v>2</v>
      </c>
      <c r="LW562" s="31">
        <v>2</v>
      </c>
      <c r="LY562" s="31">
        <v>2</v>
      </c>
      <c r="MA562" s="31">
        <v>2</v>
      </c>
      <c r="MC562" s="31">
        <v>2</v>
      </c>
      <c r="ME562" s="31">
        <v>2</v>
      </c>
      <c r="MG562" s="31">
        <v>2</v>
      </c>
      <c r="MI562" s="31">
        <v>2</v>
      </c>
      <c r="MK562" s="31">
        <v>2</v>
      </c>
      <c r="MM562" s="31">
        <v>2</v>
      </c>
      <c r="MO562" s="31">
        <v>2</v>
      </c>
      <c r="MQ562" s="31">
        <v>1</v>
      </c>
      <c r="MR562" s="31" t="s">
        <v>3646</v>
      </c>
      <c r="MS562" s="31">
        <v>2</v>
      </c>
      <c r="MU562" s="31">
        <v>2</v>
      </c>
      <c r="MW562" s="31">
        <v>2</v>
      </c>
      <c r="MY562" s="31" t="s">
        <v>355</v>
      </c>
      <c r="NC562" s="31">
        <v>2</v>
      </c>
      <c r="NE562" s="31">
        <v>2</v>
      </c>
      <c r="NG562" s="31">
        <v>2</v>
      </c>
      <c r="NI562" s="31">
        <v>2</v>
      </c>
      <c r="NK562" s="31">
        <v>2</v>
      </c>
      <c r="NM562" s="31">
        <v>2</v>
      </c>
      <c r="NO562" s="31">
        <v>2</v>
      </c>
      <c r="NQ562" s="31">
        <v>2</v>
      </c>
      <c r="NS562" s="31">
        <v>2</v>
      </c>
      <c r="NU562" s="31">
        <v>2</v>
      </c>
      <c r="NW562" s="31">
        <v>2</v>
      </c>
      <c r="NY562" s="31">
        <v>2</v>
      </c>
      <c r="OA562" s="31">
        <v>2</v>
      </c>
      <c r="OC562" s="31">
        <v>2</v>
      </c>
      <c r="OE562" s="31">
        <v>2</v>
      </c>
      <c r="OG562" s="31">
        <v>2</v>
      </c>
      <c r="OI562" s="31">
        <v>2</v>
      </c>
      <c r="OK562" s="31">
        <v>2</v>
      </c>
      <c r="OM562" s="31">
        <v>2</v>
      </c>
      <c r="OO562" s="31">
        <v>2</v>
      </c>
      <c r="OQ562" s="31" t="s">
        <v>355</v>
      </c>
      <c r="OS562" s="31">
        <v>2</v>
      </c>
      <c r="OU562" s="31">
        <v>2</v>
      </c>
      <c r="OW562" s="31">
        <v>2</v>
      </c>
      <c r="OY562" s="31">
        <v>2</v>
      </c>
      <c r="PA562" s="31">
        <v>2</v>
      </c>
      <c r="PC562" s="31">
        <v>2</v>
      </c>
      <c r="PE562" s="31">
        <v>2</v>
      </c>
      <c r="PG562" s="31">
        <v>2</v>
      </c>
      <c r="PI562" s="31">
        <v>2</v>
      </c>
      <c r="PK562" s="31">
        <v>2</v>
      </c>
      <c r="PM562" s="31">
        <v>2</v>
      </c>
      <c r="PO562" s="31">
        <v>2</v>
      </c>
      <c r="PQ562" s="31">
        <v>2</v>
      </c>
      <c r="PS562" s="31">
        <v>2</v>
      </c>
      <c r="PU562" s="31">
        <v>2</v>
      </c>
      <c r="PW562" s="31">
        <v>2</v>
      </c>
      <c r="PY562" s="31">
        <v>2</v>
      </c>
      <c r="QA562" s="31">
        <v>2</v>
      </c>
      <c r="QC562" s="31">
        <v>2</v>
      </c>
      <c r="QE562" s="31">
        <v>2</v>
      </c>
      <c r="QG562" s="31">
        <v>2</v>
      </c>
      <c r="QI562" s="31" t="s">
        <v>355</v>
      </c>
      <c r="QK562" s="31">
        <v>1</v>
      </c>
      <c r="QL562" s="31">
        <v>2</v>
      </c>
      <c r="QM562" s="31">
        <v>2</v>
      </c>
      <c r="QN562" s="31">
        <v>2</v>
      </c>
      <c r="QO562" s="31">
        <v>2</v>
      </c>
      <c r="QP562" s="31">
        <v>2</v>
      </c>
      <c r="QQ562" s="31">
        <v>2</v>
      </c>
      <c r="QR562" s="31">
        <v>2</v>
      </c>
      <c r="QS562" s="31">
        <v>2</v>
      </c>
      <c r="QT562" s="31">
        <v>2</v>
      </c>
      <c r="QU562" s="31">
        <v>2</v>
      </c>
      <c r="QV562" s="31">
        <v>2</v>
      </c>
      <c r="QW562" s="31">
        <v>2</v>
      </c>
      <c r="QX562" s="31">
        <v>2</v>
      </c>
      <c r="QY562" s="31">
        <v>2</v>
      </c>
      <c r="QZ562" s="31">
        <v>2</v>
      </c>
      <c r="RA562" s="31">
        <v>2</v>
      </c>
      <c r="RB562" s="31">
        <v>2</v>
      </c>
      <c r="RC562" s="31">
        <v>2</v>
      </c>
      <c r="RD562" s="31">
        <v>2</v>
      </c>
      <c r="RE562" s="31">
        <v>1</v>
      </c>
      <c r="RF562" s="31">
        <v>2</v>
      </c>
      <c r="RG562" s="31">
        <v>2</v>
      </c>
      <c r="RH562" s="31">
        <v>2</v>
      </c>
      <c r="RI562" s="31">
        <v>2</v>
      </c>
      <c r="RJ562" s="31">
        <v>2</v>
      </c>
      <c r="RK562" s="31">
        <v>2</v>
      </c>
      <c r="RL562" s="31">
        <v>2</v>
      </c>
      <c r="RM562" s="31">
        <v>2</v>
      </c>
      <c r="RN562" s="31">
        <v>2</v>
      </c>
      <c r="RO562" s="31">
        <v>2</v>
      </c>
      <c r="RP562" s="31">
        <v>2</v>
      </c>
      <c r="RQ562" s="31">
        <v>2</v>
      </c>
      <c r="RR562" s="31">
        <v>2</v>
      </c>
      <c r="RS562" s="31">
        <v>2</v>
      </c>
      <c r="RT562" s="31" t="s">
        <v>3647</v>
      </c>
      <c r="RU562" s="31" t="s">
        <v>3647</v>
      </c>
      <c r="RX562" s="31">
        <v>5</v>
      </c>
      <c r="RY562" s="31">
        <v>2</v>
      </c>
      <c r="RZ562" s="31">
        <v>2</v>
      </c>
      <c r="SA562" s="31">
        <v>2</v>
      </c>
      <c r="SB562" s="31">
        <v>2</v>
      </c>
      <c r="SC562" s="31">
        <v>2</v>
      </c>
      <c r="SF562" s="31">
        <v>2</v>
      </c>
      <c r="SG562" s="31">
        <v>2</v>
      </c>
      <c r="SH562" s="31">
        <v>2</v>
      </c>
      <c r="SI562" s="31">
        <v>2</v>
      </c>
      <c r="SJ562" s="31">
        <v>2</v>
      </c>
      <c r="SK562" s="31">
        <v>2</v>
      </c>
      <c r="SL562" s="31">
        <v>2</v>
      </c>
      <c r="UA562" s="31">
        <v>2</v>
      </c>
    </row>
    <row r="563" spans="1:547" s="31" customFormat="1" ht="13.5" customHeight="1">
      <c r="A563" s="31">
        <f t="shared" si="8"/>
        <v>561</v>
      </c>
      <c r="C563" s="31">
        <v>3</v>
      </c>
      <c r="D563" s="31" t="s">
        <v>3644</v>
      </c>
      <c r="E563" s="31" t="s">
        <v>3148</v>
      </c>
      <c r="F563" s="31">
        <v>1</v>
      </c>
      <c r="G563" s="31" t="s">
        <v>3149</v>
      </c>
      <c r="H563" s="31">
        <v>42283</v>
      </c>
      <c r="I563" s="31">
        <v>33868</v>
      </c>
      <c r="J563" s="31">
        <v>1</v>
      </c>
      <c r="K563" s="31">
        <v>1</v>
      </c>
      <c r="L563" s="31">
        <v>4</v>
      </c>
      <c r="M563" s="31">
        <v>2</v>
      </c>
      <c r="N563" s="31">
        <v>4</v>
      </c>
      <c r="O563" s="31">
        <v>2</v>
      </c>
      <c r="P563" s="31">
        <v>1</v>
      </c>
      <c r="FK563" s="31">
        <v>2</v>
      </c>
      <c r="FL563" s="31">
        <v>2</v>
      </c>
      <c r="FM563" s="31">
        <v>2</v>
      </c>
      <c r="FN563" s="31">
        <v>2</v>
      </c>
      <c r="FO563" s="31">
        <v>2</v>
      </c>
      <c r="FP563" s="31">
        <v>2</v>
      </c>
      <c r="FQ563" s="31">
        <v>2</v>
      </c>
      <c r="FR563" s="31">
        <v>2</v>
      </c>
      <c r="FS563" s="31">
        <v>4</v>
      </c>
      <c r="FT563" s="31">
        <v>2</v>
      </c>
      <c r="FU563" s="31">
        <v>2</v>
      </c>
      <c r="FV563" s="31">
        <v>2</v>
      </c>
      <c r="FW563" s="31">
        <v>1</v>
      </c>
      <c r="FX563" s="31">
        <v>1</v>
      </c>
      <c r="FY563" s="31">
        <v>2</v>
      </c>
      <c r="GA563" s="31">
        <v>2</v>
      </c>
      <c r="GB563" s="31">
        <v>2</v>
      </c>
      <c r="GC563" s="31">
        <v>2</v>
      </c>
      <c r="GE563" s="31">
        <v>2</v>
      </c>
      <c r="GH563" s="31">
        <v>2</v>
      </c>
      <c r="GJ563" s="31">
        <v>2</v>
      </c>
      <c r="GL563" s="31">
        <v>2</v>
      </c>
      <c r="GO563" s="31">
        <v>2</v>
      </c>
      <c r="GQ563" s="31">
        <v>2</v>
      </c>
      <c r="GS563" s="31">
        <v>2</v>
      </c>
      <c r="GU563" s="31">
        <v>2</v>
      </c>
      <c r="GW563" s="31">
        <v>2</v>
      </c>
      <c r="HM563" s="31">
        <v>2</v>
      </c>
      <c r="HP563" s="31">
        <v>1</v>
      </c>
      <c r="HQ563" s="31">
        <v>2</v>
      </c>
      <c r="HR563" s="31">
        <v>2</v>
      </c>
      <c r="HS563" s="31">
        <v>2</v>
      </c>
      <c r="HT563" s="31">
        <v>2</v>
      </c>
      <c r="HU563" s="31">
        <v>2</v>
      </c>
      <c r="HV563" s="31">
        <v>2</v>
      </c>
      <c r="HZ563" s="31">
        <v>2</v>
      </c>
      <c r="IA563" s="31">
        <v>2</v>
      </c>
      <c r="IB563" s="31">
        <v>2</v>
      </c>
      <c r="IC563" s="31">
        <v>2</v>
      </c>
      <c r="ID563" s="31">
        <v>2</v>
      </c>
      <c r="IE563" s="31">
        <v>2</v>
      </c>
      <c r="IF563" s="31">
        <v>2</v>
      </c>
      <c r="IJ563" s="31">
        <v>2</v>
      </c>
      <c r="IK563" s="31">
        <v>2</v>
      </c>
      <c r="IL563" s="31">
        <v>2</v>
      </c>
      <c r="IM563" s="31">
        <v>2</v>
      </c>
      <c r="IN563" s="31">
        <v>2</v>
      </c>
      <c r="IO563" s="31">
        <v>2</v>
      </c>
      <c r="IP563" s="31">
        <v>2</v>
      </c>
      <c r="IT563" s="31">
        <v>2</v>
      </c>
      <c r="IU563" s="31">
        <v>2</v>
      </c>
      <c r="IV563" s="31">
        <v>2</v>
      </c>
      <c r="IW563" s="31">
        <v>2</v>
      </c>
      <c r="IX563" s="31">
        <v>2</v>
      </c>
      <c r="IY563" s="31">
        <v>2</v>
      </c>
      <c r="IZ563" s="31">
        <v>2</v>
      </c>
      <c r="JD563" s="31">
        <v>2</v>
      </c>
      <c r="JE563" s="31">
        <v>2</v>
      </c>
      <c r="JF563" s="31">
        <v>2</v>
      </c>
      <c r="JG563" s="31">
        <v>2</v>
      </c>
      <c r="JH563" s="31">
        <v>2</v>
      </c>
      <c r="JI563" s="31">
        <v>2</v>
      </c>
      <c r="JJ563" s="31">
        <v>2</v>
      </c>
      <c r="JZ563" s="31">
        <v>1</v>
      </c>
      <c r="KC563" s="31">
        <v>1</v>
      </c>
      <c r="LA563" s="31" t="s">
        <v>360</v>
      </c>
      <c r="LB563" s="31" t="s">
        <v>1601</v>
      </c>
      <c r="LC563" s="31">
        <v>2</v>
      </c>
      <c r="LF563" s="31">
        <v>2</v>
      </c>
      <c r="LG563" s="31">
        <v>2</v>
      </c>
      <c r="LH563" s="31">
        <v>1</v>
      </c>
      <c r="LI563" s="31">
        <v>2</v>
      </c>
      <c r="LK563" s="31">
        <v>2</v>
      </c>
      <c r="LM563" s="31">
        <v>2</v>
      </c>
      <c r="LO563" s="31">
        <v>2</v>
      </c>
      <c r="LQ563" s="31">
        <v>1</v>
      </c>
      <c r="LS563" s="31">
        <v>2</v>
      </c>
      <c r="LU563" s="31">
        <v>2</v>
      </c>
      <c r="LW563" s="31">
        <v>2</v>
      </c>
      <c r="LY563" s="31">
        <v>2</v>
      </c>
      <c r="MA563" s="31">
        <v>2</v>
      </c>
      <c r="MC563" s="31">
        <v>2</v>
      </c>
      <c r="ME563" s="31">
        <v>2</v>
      </c>
      <c r="MG563" s="31">
        <v>2</v>
      </c>
      <c r="MI563" s="31">
        <v>2</v>
      </c>
      <c r="MK563" s="31">
        <v>2</v>
      </c>
      <c r="MM563" s="31">
        <v>2</v>
      </c>
      <c r="MO563" s="31">
        <v>2</v>
      </c>
      <c r="MQ563" s="31">
        <v>2</v>
      </c>
      <c r="MS563" s="31">
        <v>2</v>
      </c>
      <c r="MU563" s="31">
        <v>2</v>
      </c>
      <c r="MW563" s="31">
        <v>2</v>
      </c>
      <c r="MY563" s="31" t="s">
        <v>355</v>
      </c>
      <c r="NC563" s="31">
        <v>2</v>
      </c>
      <c r="NE563" s="31">
        <v>2</v>
      </c>
      <c r="NG563" s="31">
        <v>2</v>
      </c>
      <c r="NI563" s="31">
        <v>2</v>
      </c>
      <c r="NK563" s="31">
        <v>2</v>
      </c>
      <c r="NM563" s="31">
        <v>2</v>
      </c>
      <c r="NO563" s="31">
        <v>2</v>
      </c>
      <c r="NQ563" s="31">
        <v>2</v>
      </c>
      <c r="NS563" s="31">
        <v>2</v>
      </c>
      <c r="NU563" s="31">
        <v>2</v>
      </c>
      <c r="NW563" s="31">
        <v>2</v>
      </c>
      <c r="NY563" s="31">
        <v>2</v>
      </c>
      <c r="OA563" s="31">
        <v>2</v>
      </c>
      <c r="OC563" s="31">
        <v>2</v>
      </c>
      <c r="OE563" s="31">
        <v>2</v>
      </c>
      <c r="OG563" s="31">
        <v>2</v>
      </c>
      <c r="OI563" s="31">
        <v>2</v>
      </c>
      <c r="OK563" s="31">
        <v>2</v>
      </c>
      <c r="OM563" s="31">
        <v>2</v>
      </c>
      <c r="OO563" s="31">
        <v>2</v>
      </c>
      <c r="OQ563" s="31" t="s">
        <v>355</v>
      </c>
      <c r="OS563" s="31">
        <v>2</v>
      </c>
      <c r="OU563" s="31">
        <v>2</v>
      </c>
      <c r="OW563" s="31">
        <v>2</v>
      </c>
      <c r="OY563" s="31">
        <v>2</v>
      </c>
      <c r="PA563" s="31">
        <v>2</v>
      </c>
      <c r="PC563" s="31">
        <v>2</v>
      </c>
      <c r="PE563" s="31">
        <v>2</v>
      </c>
      <c r="PG563" s="31">
        <v>2</v>
      </c>
      <c r="PI563" s="31">
        <v>2</v>
      </c>
      <c r="PK563" s="31">
        <v>2</v>
      </c>
      <c r="PM563" s="31">
        <v>2</v>
      </c>
      <c r="PO563" s="31">
        <v>2</v>
      </c>
      <c r="PQ563" s="31">
        <v>2</v>
      </c>
      <c r="PS563" s="31">
        <v>2</v>
      </c>
      <c r="PU563" s="31">
        <v>2</v>
      </c>
      <c r="PW563" s="31">
        <v>2</v>
      </c>
      <c r="PY563" s="31">
        <v>2</v>
      </c>
      <c r="QA563" s="31">
        <v>2</v>
      </c>
      <c r="QC563" s="31">
        <v>2</v>
      </c>
      <c r="QE563" s="31">
        <v>2</v>
      </c>
      <c r="QG563" s="31">
        <v>2</v>
      </c>
      <c r="QI563" s="31" t="s">
        <v>355</v>
      </c>
      <c r="QK563" s="31">
        <v>1</v>
      </c>
      <c r="QL563" s="31">
        <v>2</v>
      </c>
      <c r="QM563" s="31">
        <v>2</v>
      </c>
      <c r="QN563" s="31">
        <v>2</v>
      </c>
      <c r="QO563" s="31">
        <v>2</v>
      </c>
      <c r="QP563" s="31">
        <v>2</v>
      </c>
      <c r="QQ563" s="31">
        <v>2</v>
      </c>
      <c r="QR563" s="31">
        <v>2</v>
      </c>
      <c r="QS563" s="31">
        <v>2</v>
      </c>
      <c r="QT563" s="31">
        <v>2</v>
      </c>
      <c r="QU563" s="31">
        <v>2</v>
      </c>
      <c r="QV563" s="31">
        <v>2</v>
      </c>
      <c r="QW563" s="31">
        <v>2</v>
      </c>
      <c r="QX563" s="31">
        <v>2</v>
      </c>
      <c r="QY563" s="31">
        <v>2</v>
      </c>
      <c r="QZ563" s="31">
        <v>2</v>
      </c>
      <c r="RA563" s="31">
        <v>2</v>
      </c>
      <c r="RB563" s="31">
        <v>2</v>
      </c>
      <c r="RC563" s="31">
        <v>2</v>
      </c>
      <c r="RD563" s="31">
        <v>2</v>
      </c>
      <c r="RE563" s="31">
        <v>1</v>
      </c>
      <c r="RF563" s="31">
        <v>2</v>
      </c>
      <c r="RG563" s="31">
        <v>2</v>
      </c>
      <c r="RH563" s="31">
        <v>2</v>
      </c>
      <c r="RI563" s="31">
        <v>2</v>
      </c>
      <c r="RJ563" s="31">
        <v>2</v>
      </c>
      <c r="RK563" s="31">
        <v>2</v>
      </c>
      <c r="RL563" s="31">
        <v>2</v>
      </c>
      <c r="RM563" s="31">
        <v>2</v>
      </c>
      <c r="RN563" s="31">
        <v>2</v>
      </c>
      <c r="RO563" s="31">
        <v>2</v>
      </c>
      <c r="RP563" s="31">
        <v>2</v>
      </c>
      <c r="RQ563" s="31">
        <v>2</v>
      </c>
      <c r="RR563" s="31">
        <v>2</v>
      </c>
      <c r="RS563" s="31">
        <v>2</v>
      </c>
      <c r="RT563" s="31" t="s">
        <v>3648</v>
      </c>
      <c r="RU563" s="31" t="s">
        <v>3648</v>
      </c>
      <c r="RX563" s="31">
        <v>5</v>
      </c>
      <c r="RY563" s="31">
        <v>2</v>
      </c>
      <c r="RZ563" s="31">
        <v>2</v>
      </c>
      <c r="SA563" s="31">
        <v>2</v>
      </c>
      <c r="SB563" s="31">
        <v>2</v>
      </c>
      <c r="SC563" s="31">
        <v>2</v>
      </c>
      <c r="SF563" s="31">
        <v>2</v>
      </c>
      <c r="SG563" s="31">
        <v>2</v>
      </c>
      <c r="SH563" s="31">
        <v>2</v>
      </c>
      <c r="SI563" s="31">
        <v>2</v>
      </c>
      <c r="SJ563" s="31">
        <v>2</v>
      </c>
      <c r="SK563" s="31">
        <v>2</v>
      </c>
      <c r="SL563" s="31">
        <v>2</v>
      </c>
      <c r="UA563" s="31">
        <v>2</v>
      </c>
    </row>
    <row r="564" spans="1:547" s="31" customFormat="1" ht="13.5" customHeight="1">
      <c r="A564" s="31">
        <f t="shared" si="8"/>
        <v>562</v>
      </c>
      <c r="C564" s="31">
        <v>4</v>
      </c>
      <c r="D564" s="31" t="s">
        <v>3644</v>
      </c>
      <c r="E564" s="31" t="s">
        <v>3154</v>
      </c>
      <c r="F564" s="31">
        <v>1</v>
      </c>
      <c r="G564" s="31" t="s">
        <v>3155</v>
      </c>
      <c r="H564" s="31">
        <v>42290</v>
      </c>
      <c r="I564" s="31">
        <v>22148</v>
      </c>
      <c r="J564" s="31">
        <v>2</v>
      </c>
      <c r="K564" s="31">
        <v>1</v>
      </c>
      <c r="L564" s="31">
        <v>4</v>
      </c>
      <c r="M564" s="31">
        <v>2</v>
      </c>
      <c r="N564" s="31">
        <v>4</v>
      </c>
      <c r="O564" s="31">
        <v>2</v>
      </c>
      <c r="P564" s="31">
        <v>4</v>
      </c>
      <c r="Q564" s="31">
        <v>2</v>
      </c>
      <c r="FK564" s="31">
        <v>1</v>
      </c>
      <c r="FL564" s="31">
        <v>2</v>
      </c>
      <c r="FM564" s="31">
        <v>2</v>
      </c>
      <c r="FN564" s="31">
        <v>2</v>
      </c>
      <c r="FO564" s="31">
        <v>2</v>
      </c>
      <c r="FP564" s="31">
        <v>2</v>
      </c>
      <c r="FQ564" s="31">
        <v>2</v>
      </c>
      <c r="FR564" s="31">
        <v>2</v>
      </c>
      <c r="FS564" s="31">
        <v>4</v>
      </c>
      <c r="FT564" s="31">
        <v>2</v>
      </c>
      <c r="FU564" s="31">
        <v>2</v>
      </c>
      <c r="FV564" s="31">
        <v>2</v>
      </c>
      <c r="FW564" s="31">
        <v>1</v>
      </c>
      <c r="FX564" s="31">
        <v>1</v>
      </c>
      <c r="FY564" s="31">
        <v>2</v>
      </c>
      <c r="GA564" s="31">
        <v>2</v>
      </c>
      <c r="GB564" s="31">
        <v>2</v>
      </c>
      <c r="GC564" s="31">
        <v>2</v>
      </c>
      <c r="GD564" s="31">
        <v>1984</v>
      </c>
      <c r="GE564" s="31">
        <v>1</v>
      </c>
      <c r="GF564" s="31">
        <v>1995</v>
      </c>
      <c r="GG564" s="31">
        <v>1</v>
      </c>
      <c r="GH564" s="31">
        <v>2</v>
      </c>
      <c r="GJ564" s="31">
        <v>2</v>
      </c>
      <c r="GL564" s="31">
        <v>2</v>
      </c>
      <c r="GO564" s="31">
        <v>2</v>
      </c>
      <c r="GQ564" s="31">
        <v>2</v>
      </c>
      <c r="GS564" s="31">
        <v>2</v>
      </c>
      <c r="GU564" s="31">
        <v>2</v>
      </c>
      <c r="GW564" s="31">
        <v>2</v>
      </c>
      <c r="HM564" s="31">
        <v>2</v>
      </c>
      <c r="HP564" s="31">
        <v>1</v>
      </c>
      <c r="HQ564" s="31">
        <v>2</v>
      </c>
      <c r="HR564" s="31">
        <v>2</v>
      </c>
      <c r="HS564" s="31">
        <v>2</v>
      </c>
      <c r="HT564" s="31">
        <v>2</v>
      </c>
      <c r="HU564" s="31">
        <v>2</v>
      </c>
      <c r="HV564" s="31">
        <v>2</v>
      </c>
      <c r="HZ564" s="31">
        <v>2</v>
      </c>
      <c r="IA564" s="31">
        <v>2</v>
      </c>
      <c r="IB564" s="31">
        <v>2</v>
      </c>
      <c r="IC564" s="31">
        <v>2</v>
      </c>
      <c r="ID564" s="31">
        <v>2</v>
      </c>
      <c r="IE564" s="31">
        <v>2</v>
      </c>
      <c r="IF564" s="31">
        <v>2</v>
      </c>
      <c r="IJ564" s="31">
        <v>2</v>
      </c>
      <c r="IK564" s="31">
        <v>2</v>
      </c>
      <c r="IL564" s="31">
        <v>2</v>
      </c>
      <c r="IM564" s="31">
        <v>2</v>
      </c>
      <c r="IN564" s="31">
        <v>2</v>
      </c>
      <c r="IO564" s="31">
        <v>2</v>
      </c>
      <c r="IP564" s="31">
        <v>2</v>
      </c>
      <c r="IT564" s="31">
        <v>2</v>
      </c>
      <c r="IU564" s="31">
        <v>2</v>
      </c>
      <c r="IV564" s="31">
        <v>2</v>
      </c>
      <c r="IW564" s="31">
        <v>2</v>
      </c>
      <c r="IX564" s="31">
        <v>2</v>
      </c>
      <c r="IY564" s="31">
        <v>2</v>
      </c>
      <c r="IZ564" s="31">
        <v>2</v>
      </c>
      <c r="JD564" s="31">
        <v>2</v>
      </c>
      <c r="JE564" s="31">
        <v>2</v>
      </c>
      <c r="JF564" s="31">
        <v>2</v>
      </c>
      <c r="JG564" s="31">
        <v>2</v>
      </c>
      <c r="JH564" s="31">
        <v>2</v>
      </c>
      <c r="JI564" s="31">
        <v>2</v>
      </c>
      <c r="JJ564" s="31">
        <v>2</v>
      </c>
      <c r="JN564" s="31" t="s">
        <v>2564</v>
      </c>
      <c r="JZ564" s="31">
        <v>1</v>
      </c>
      <c r="KC564" s="31">
        <v>1</v>
      </c>
      <c r="LA564" s="31" t="s">
        <v>363</v>
      </c>
      <c r="LB564" s="31" t="s">
        <v>367</v>
      </c>
      <c r="LC564" s="31">
        <v>2</v>
      </c>
      <c r="LE564" s="31" t="s">
        <v>359</v>
      </c>
      <c r="LF564" s="31">
        <v>2</v>
      </c>
      <c r="LG564" s="31">
        <v>2</v>
      </c>
      <c r="LH564" s="31">
        <v>1</v>
      </c>
      <c r="LI564" s="31">
        <v>2</v>
      </c>
      <c r="LK564" s="31">
        <v>2</v>
      </c>
      <c r="LM564" s="31">
        <v>2</v>
      </c>
      <c r="LO564" s="31">
        <v>2</v>
      </c>
      <c r="LQ564" s="31">
        <v>2</v>
      </c>
      <c r="LS564" s="31">
        <v>2</v>
      </c>
      <c r="LU564" s="31">
        <v>2</v>
      </c>
      <c r="LW564" s="31">
        <v>2</v>
      </c>
      <c r="LY564" s="31">
        <v>2</v>
      </c>
      <c r="MA564" s="31">
        <v>2</v>
      </c>
      <c r="MC564" s="31">
        <v>2</v>
      </c>
      <c r="ME564" s="31">
        <v>2</v>
      </c>
      <c r="MG564" s="31">
        <v>2</v>
      </c>
      <c r="MI564" s="31">
        <v>2</v>
      </c>
      <c r="MK564" s="31">
        <v>2</v>
      </c>
      <c r="MM564" s="31">
        <v>2</v>
      </c>
      <c r="MO564" s="31">
        <v>2</v>
      </c>
      <c r="MQ564" s="31">
        <v>2</v>
      </c>
      <c r="MS564" s="31">
        <v>2</v>
      </c>
      <c r="MU564" s="31">
        <v>2</v>
      </c>
      <c r="MW564" s="31">
        <v>2</v>
      </c>
      <c r="MY564" s="31" t="s">
        <v>355</v>
      </c>
      <c r="NC564" s="31">
        <v>2</v>
      </c>
      <c r="NE564" s="31">
        <v>2</v>
      </c>
      <c r="NG564" s="31">
        <v>2</v>
      </c>
      <c r="NI564" s="31">
        <v>2</v>
      </c>
      <c r="NK564" s="31">
        <v>2</v>
      </c>
      <c r="NM564" s="31">
        <v>2</v>
      </c>
      <c r="NO564" s="31">
        <v>2</v>
      </c>
      <c r="NQ564" s="31">
        <v>2</v>
      </c>
      <c r="NS564" s="31">
        <v>2</v>
      </c>
      <c r="NU564" s="31">
        <v>2</v>
      </c>
      <c r="NW564" s="31">
        <v>2</v>
      </c>
      <c r="NY564" s="31">
        <v>2</v>
      </c>
      <c r="OA564" s="31">
        <v>2</v>
      </c>
      <c r="OC564" s="31">
        <v>2</v>
      </c>
      <c r="OE564" s="31">
        <v>2</v>
      </c>
      <c r="OG564" s="31">
        <v>2</v>
      </c>
      <c r="OI564" s="31">
        <v>2</v>
      </c>
      <c r="OK564" s="31">
        <v>2</v>
      </c>
      <c r="OM564" s="31">
        <v>2</v>
      </c>
      <c r="OO564" s="31">
        <v>2</v>
      </c>
      <c r="OQ564" s="31" t="s">
        <v>355</v>
      </c>
      <c r="OS564" s="31">
        <v>2</v>
      </c>
      <c r="OU564" s="31">
        <v>2</v>
      </c>
      <c r="OW564" s="31">
        <v>2</v>
      </c>
      <c r="OY564" s="31">
        <v>1</v>
      </c>
      <c r="OZ564" s="31" t="s">
        <v>3649</v>
      </c>
      <c r="PA564" s="31">
        <v>2</v>
      </c>
      <c r="PC564" s="31">
        <v>2</v>
      </c>
      <c r="PE564" s="31">
        <v>2</v>
      </c>
      <c r="PG564" s="31">
        <v>2</v>
      </c>
      <c r="PI564" s="31">
        <v>2</v>
      </c>
      <c r="PK564" s="31">
        <v>2</v>
      </c>
      <c r="PM564" s="31">
        <v>2</v>
      </c>
      <c r="PO564" s="31">
        <v>2</v>
      </c>
      <c r="PQ564" s="31">
        <v>2</v>
      </c>
      <c r="PS564" s="31">
        <v>2</v>
      </c>
      <c r="PU564" s="31">
        <v>2</v>
      </c>
      <c r="PW564" s="31">
        <v>2</v>
      </c>
      <c r="PY564" s="31">
        <v>2</v>
      </c>
      <c r="QA564" s="31">
        <v>2</v>
      </c>
      <c r="QC564" s="31">
        <v>2</v>
      </c>
      <c r="QE564" s="31">
        <v>2</v>
      </c>
      <c r="QG564" s="31">
        <v>2</v>
      </c>
      <c r="QI564" s="31" t="s">
        <v>355</v>
      </c>
      <c r="QK564" s="31">
        <v>1</v>
      </c>
      <c r="QL564" s="31">
        <v>2</v>
      </c>
      <c r="QM564" s="31">
        <v>2</v>
      </c>
      <c r="QN564" s="31">
        <v>2</v>
      </c>
      <c r="QO564" s="31">
        <v>2</v>
      </c>
      <c r="QP564" s="31">
        <v>2</v>
      </c>
      <c r="QQ564" s="31">
        <v>2</v>
      </c>
      <c r="QR564" s="31">
        <v>2</v>
      </c>
      <c r="QS564" s="31">
        <v>1</v>
      </c>
      <c r="QT564" s="31">
        <v>2</v>
      </c>
      <c r="QU564" s="31">
        <v>2</v>
      </c>
      <c r="QV564" s="31">
        <v>2</v>
      </c>
      <c r="QW564" s="31">
        <v>2</v>
      </c>
      <c r="QX564" s="31">
        <v>2</v>
      </c>
      <c r="QY564" s="31">
        <v>2</v>
      </c>
      <c r="QZ564" s="31">
        <v>2</v>
      </c>
      <c r="RA564" s="31">
        <v>2</v>
      </c>
      <c r="RB564" s="31">
        <v>2</v>
      </c>
      <c r="RC564" s="31">
        <v>2</v>
      </c>
      <c r="RD564" s="31">
        <v>2</v>
      </c>
      <c r="RE564" s="31">
        <v>2</v>
      </c>
      <c r="RF564" s="31">
        <v>2</v>
      </c>
      <c r="RG564" s="31">
        <v>2</v>
      </c>
      <c r="RH564" s="31">
        <v>2</v>
      </c>
      <c r="RI564" s="31">
        <v>2</v>
      </c>
      <c r="RJ564" s="31">
        <v>2</v>
      </c>
      <c r="RK564" s="31">
        <v>2</v>
      </c>
      <c r="RL564" s="31">
        <v>2</v>
      </c>
      <c r="RM564" s="31">
        <v>2</v>
      </c>
      <c r="RN564" s="31">
        <v>2</v>
      </c>
      <c r="RO564" s="31">
        <v>2</v>
      </c>
      <c r="RP564" s="31">
        <v>2</v>
      </c>
      <c r="RQ564" s="31">
        <v>2</v>
      </c>
      <c r="RR564" s="31">
        <v>2</v>
      </c>
      <c r="RS564" s="31">
        <v>2</v>
      </c>
      <c r="RT564" s="31" t="s">
        <v>3650</v>
      </c>
      <c r="RU564" s="31" t="s">
        <v>3650</v>
      </c>
      <c r="RX564" s="31">
        <v>4</v>
      </c>
      <c r="RY564" s="31">
        <v>2</v>
      </c>
      <c r="RZ564" s="31">
        <v>2</v>
      </c>
      <c r="SA564" s="31">
        <v>2</v>
      </c>
      <c r="SB564" s="31">
        <v>2</v>
      </c>
      <c r="SC564" s="31">
        <v>2</v>
      </c>
      <c r="SD564" s="31">
        <v>4</v>
      </c>
      <c r="SE564" s="31">
        <v>2</v>
      </c>
      <c r="SF564" s="31">
        <v>2</v>
      </c>
      <c r="SG564" s="31">
        <v>2</v>
      </c>
      <c r="SH564" s="31">
        <v>2</v>
      </c>
      <c r="SI564" s="31">
        <v>2</v>
      </c>
      <c r="SJ564" s="31">
        <v>2</v>
      </c>
      <c r="SK564" s="31">
        <v>2</v>
      </c>
      <c r="SL564" s="31">
        <v>2</v>
      </c>
      <c r="UA564" s="31">
        <v>2</v>
      </c>
    </row>
    <row r="565" spans="1:547" s="31" customFormat="1" ht="13.5" customHeight="1">
      <c r="A565" s="31">
        <f t="shared" si="8"/>
        <v>563</v>
      </c>
      <c r="C565" s="31">
        <v>5</v>
      </c>
      <c r="D565" s="31" t="s">
        <v>3644</v>
      </c>
      <c r="E565" s="31" t="s">
        <v>3159</v>
      </c>
      <c r="F565" s="31">
        <v>3</v>
      </c>
      <c r="G565" s="31" t="s">
        <v>3160</v>
      </c>
      <c r="H565" s="31">
        <v>42311</v>
      </c>
      <c r="I565" s="31">
        <v>25588</v>
      </c>
      <c r="J565" s="31">
        <v>1</v>
      </c>
      <c r="K565" s="31">
        <v>1</v>
      </c>
      <c r="L565" s="31">
        <v>4</v>
      </c>
      <c r="M565" s="31">
        <v>2</v>
      </c>
      <c r="N565" s="31">
        <v>1</v>
      </c>
      <c r="P565" s="31">
        <v>1</v>
      </c>
      <c r="FK565" s="31">
        <v>2</v>
      </c>
      <c r="FL565" s="31">
        <v>2</v>
      </c>
      <c r="FM565" s="31">
        <v>2</v>
      </c>
      <c r="FN565" s="31">
        <v>2</v>
      </c>
      <c r="FO565" s="31">
        <v>2</v>
      </c>
      <c r="FP565" s="31">
        <v>2</v>
      </c>
      <c r="FQ565" s="31">
        <v>2</v>
      </c>
      <c r="FR565" s="31">
        <v>2</v>
      </c>
      <c r="FS565" s="31">
        <v>4</v>
      </c>
      <c r="FT565" s="31">
        <v>2</v>
      </c>
      <c r="FU565" s="31">
        <v>2</v>
      </c>
      <c r="FV565" s="31">
        <v>2</v>
      </c>
      <c r="FW565" s="31">
        <v>1</v>
      </c>
      <c r="FX565" s="31">
        <v>1</v>
      </c>
      <c r="FY565" s="31">
        <v>2</v>
      </c>
      <c r="GA565" s="31">
        <v>2</v>
      </c>
      <c r="GB565" s="31">
        <v>2</v>
      </c>
      <c r="GC565" s="31">
        <v>2</v>
      </c>
      <c r="GE565" s="31">
        <v>2</v>
      </c>
      <c r="GH565" s="31">
        <v>2</v>
      </c>
      <c r="GJ565" s="31">
        <v>2</v>
      </c>
      <c r="GL565" s="31">
        <v>2</v>
      </c>
      <c r="GO565" s="31">
        <v>2</v>
      </c>
      <c r="GQ565" s="31">
        <v>2</v>
      </c>
      <c r="GS565" s="31">
        <v>2</v>
      </c>
      <c r="GU565" s="31">
        <v>2</v>
      </c>
      <c r="GW565" s="31">
        <v>2</v>
      </c>
      <c r="HM565" s="31">
        <v>2</v>
      </c>
      <c r="HP565" s="31">
        <v>2</v>
      </c>
      <c r="HQ565" s="31">
        <v>2</v>
      </c>
      <c r="HR565" s="31">
        <v>2</v>
      </c>
      <c r="HS565" s="31">
        <v>2</v>
      </c>
      <c r="HT565" s="31">
        <v>2</v>
      </c>
      <c r="HU565" s="31">
        <v>2</v>
      </c>
      <c r="HV565" s="31">
        <v>2</v>
      </c>
      <c r="HZ565" s="31">
        <v>2</v>
      </c>
      <c r="IA565" s="31">
        <v>2</v>
      </c>
      <c r="IB565" s="31">
        <v>2</v>
      </c>
      <c r="IC565" s="31">
        <v>2</v>
      </c>
      <c r="ID565" s="31">
        <v>2</v>
      </c>
      <c r="IE565" s="31">
        <v>2</v>
      </c>
      <c r="IF565" s="31">
        <v>2</v>
      </c>
      <c r="IJ565" s="31">
        <v>2</v>
      </c>
      <c r="IK565" s="31">
        <v>2</v>
      </c>
      <c r="IL565" s="31">
        <v>2</v>
      </c>
      <c r="IM565" s="31">
        <v>2</v>
      </c>
      <c r="IN565" s="31">
        <v>2</v>
      </c>
      <c r="IO565" s="31">
        <v>2</v>
      </c>
      <c r="IP565" s="31">
        <v>2</v>
      </c>
      <c r="IT565" s="31">
        <v>2</v>
      </c>
      <c r="IU565" s="31">
        <v>2</v>
      </c>
      <c r="IV565" s="31">
        <v>2</v>
      </c>
      <c r="IW565" s="31">
        <v>2</v>
      </c>
      <c r="IX565" s="31">
        <v>2</v>
      </c>
      <c r="IY565" s="31">
        <v>2</v>
      </c>
      <c r="IZ565" s="31">
        <v>2</v>
      </c>
      <c r="JD565" s="31">
        <v>2</v>
      </c>
      <c r="JE565" s="31">
        <v>2</v>
      </c>
      <c r="JF565" s="31">
        <v>2</v>
      </c>
      <c r="JG565" s="31">
        <v>2</v>
      </c>
      <c r="JH565" s="31">
        <v>2</v>
      </c>
      <c r="JI565" s="31">
        <v>2</v>
      </c>
      <c r="JJ565" s="31">
        <v>2</v>
      </c>
      <c r="JN565" s="31" t="s">
        <v>1567</v>
      </c>
      <c r="JO565" s="31" t="s">
        <v>1567</v>
      </c>
      <c r="JZ565" s="31">
        <v>2</v>
      </c>
      <c r="KA565" s="31" t="s">
        <v>1567</v>
      </c>
      <c r="KC565" s="31">
        <v>2</v>
      </c>
      <c r="KD565" s="31" t="s">
        <v>1567</v>
      </c>
      <c r="LA565" s="31" t="s">
        <v>1841</v>
      </c>
      <c r="LB565" s="31" t="s">
        <v>363</v>
      </c>
      <c r="LC565" s="31">
        <v>2</v>
      </c>
      <c r="LE565" s="31" t="s">
        <v>359</v>
      </c>
      <c r="LF565" s="31">
        <v>2</v>
      </c>
      <c r="LG565" s="31">
        <v>2</v>
      </c>
      <c r="LH565" s="31">
        <v>1</v>
      </c>
      <c r="LI565" s="31">
        <v>2</v>
      </c>
      <c r="LK565" s="31">
        <v>2</v>
      </c>
      <c r="LM565" s="31">
        <v>2</v>
      </c>
      <c r="LO565" s="31">
        <v>1</v>
      </c>
      <c r="LQ565" s="31">
        <v>2</v>
      </c>
      <c r="LS565" s="31">
        <v>2</v>
      </c>
      <c r="LU565" s="31">
        <v>2</v>
      </c>
      <c r="LW565" s="31">
        <v>2</v>
      </c>
      <c r="LY565" s="31">
        <v>2</v>
      </c>
      <c r="MA565" s="31">
        <v>2</v>
      </c>
      <c r="MC565" s="31">
        <v>2</v>
      </c>
      <c r="ME565" s="31">
        <v>2</v>
      </c>
      <c r="MG565" s="31">
        <v>2</v>
      </c>
      <c r="MI565" s="31">
        <v>2</v>
      </c>
      <c r="MK565" s="31">
        <v>2</v>
      </c>
      <c r="MM565" s="31">
        <v>2</v>
      </c>
      <c r="MO565" s="31">
        <v>2</v>
      </c>
      <c r="MQ565" s="31">
        <v>2</v>
      </c>
      <c r="MS565" s="31">
        <v>2</v>
      </c>
      <c r="MU565" s="31">
        <v>2</v>
      </c>
      <c r="MW565" s="31">
        <v>2</v>
      </c>
      <c r="MY565" s="31" t="s">
        <v>355</v>
      </c>
      <c r="NC565" s="31">
        <v>2</v>
      </c>
      <c r="NE565" s="31">
        <v>2</v>
      </c>
      <c r="NG565" s="31">
        <v>2</v>
      </c>
      <c r="NI565" s="31">
        <v>2</v>
      </c>
      <c r="NK565" s="31">
        <v>2</v>
      </c>
      <c r="NM565" s="31">
        <v>2</v>
      </c>
      <c r="NO565" s="31">
        <v>2</v>
      </c>
      <c r="NQ565" s="31">
        <v>2</v>
      </c>
      <c r="NS565" s="31">
        <v>2</v>
      </c>
      <c r="NU565" s="31">
        <v>2</v>
      </c>
      <c r="NW565" s="31">
        <v>2</v>
      </c>
      <c r="NY565" s="31">
        <v>2</v>
      </c>
      <c r="OA565" s="31">
        <v>2</v>
      </c>
      <c r="OC565" s="31">
        <v>2</v>
      </c>
      <c r="OE565" s="31">
        <v>2</v>
      </c>
      <c r="OG565" s="31">
        <v>2</v>
      </c>
      <c r="OI565" s="31">
        <v>2</v>
      </c>
      <c r="OK565" s="31">
        <v>2</v>
      </c>
      <c r="OM565" s="31">
        <v>2</v>
      </c>
      <c r="OO565" s="31">
        <v>2</v>
      </c>
      <c r="OQ565" s="31" t="s">
        <v>355</v>
      </c>
      <c r="OS565" s="31">
        <v>2</v>
      </c>
      <c r="OU565" s="31">
        <v>2</v>
      </c>
      <c r="OW565" s="31">
        <v>2</v>
      </c>
      <c r="OY565" s="31">
        <v>2</v>
      </c>
      <c r="PA565" s="31">
        <v>2</v>
      </c>
      <c r="PC565" s="31">
        <v>2</v>
      </c>
      <c r="PE565" s="31">
        <v>2</v>
      </c>
      <c r="PG565" s="31">
        <v>2</v>
      </c>
      <c r="PI565" s="31">
        <v>2</v>
      </c>
      <c r="PK565" s="31">
        <v>2</v>
      </c>
      <c r="PM565" s="31">
        <v>2</v>
      </c>
      <c r="PO565" s="31">
        <v>2</v>
      </c>
      <c r="PQ565" s="31">
        <v>2</v>
      </c>
      <c r="PS565" s="31">
        <v>2</v>
      </c>
      <c r="PU565" s="31">
        <v>2</v>
      </c>
      <c r="PW565" s="31">
        <v>2</v>
      </c>
      <c r="PY565" s="31">
        <v>2</v>
      </c>
      <c r="QA565" s="31">
        <v>2</v>
      </c>
      <c r="QC565" s="31">
        <v>2</v>
      </c>
      <c r="QE565" s="31">
        <v>2</v>
      </c>
      <c r="QG565" s="31">
        <v>2</v>
      </c>
      <c r="QI565" s="31" t="s">
        <v>355</v>
      </c>
      <c r="QK565" s="31">
        <v>1</v>
      </c>
      <c r="QL565" s="31">
        <v>2</v>
      </c>
      <c r="QM565" s="31">
        <v>2</v>
      </c>
      <c r="QN565" s="31">
        <v>2</v>
      </c>
      <c r="QO565" s="31">
        <v>2</v>
      </c>
      <c r="QP565" s="31">
        <v>2</v>
      </c>
      <c r="QQ565" s="31">
        <v>2</v>
      </c>
      <c r="QR565" s="31">
        <v>2</v>
      </c>
      <c r="QS565" s="31">
        <v>2</v>
      </c>
      <c r="QT565" s="31">
        <v>2</v>
      </c>
      <c r="QU565" s="31">
        <v>2</v>
      </c>
      <c r="QV565" s="31">
        <v>2</v>
      </c>
      <c r="QW565" s="31">
        <v>2</v>
      </c>
      <c r="QX565" s="31">
        <v>2</v>
      </c>
      <c r="QY565" s="31">
        <v>2</v>
      </c>
      <c r="QZ565" s="31">
        <v>2</v>
      </c>
      <c r="RA565" s="31">
        <v>2</v>
      </c>
      <c r="RB565" s="31">
        <v>2</v>
      </c>
      <c r="RC565" s="31">
        <v>2</v>
      </c>
      <c r="RD565" s="31">
        <v>2</v>
      </c>
      <c r="RE565" s="31">
        <v>2</v>
      </c>
      <c r="RF565" s="31">
        <v>2</v>
      </c>
      <c r="RG565" s="31">
        <v>2</v>
      </c>
      <c r="RH565" s="31">
        <v>2</v>
      </c>
      <c r="RI565" s="31">
        <v>2</v>
      </c>
      <c r="RJ565" s="31">
        <v>2</v>
      </c>
      <c r="RK565" s="31">
        <v>2</v>
      </c>
      <c r="RL565" s="31">
        <v>2</v>
      </c>
      <c r="RM565" s="31">
        <v>2</v>
      </c>
      <c r="RN565" s="31">
        <v>2</v>
      </c>
      <c r="RO565" s="31">
        <v>2</v>
      </c>
      <c r="RP565" s="31">
        <v>2</v>
      </c>
      <c r="RQ565" s="31">
        <v>2</v>
      </c>
      <c r="RR565" s="31">
        <v>2</v>
      </c>
      <c r="RS565" s="31">
        <v>2</v>
      </c>
      <c r="RT565" s="31" t="s">
        <v>3651</v>
      </c>
      <c r="RU565" s="31" t="s">
        <v>3651</v>
      </c>
      <c r="RX565" s="31">
        <v>5</v>
      </c>
      <c r="RY565" s="31">
        <v>2</v>
      </c>
      <c r="RZ565" s="31">
        <v>2</v>
      </c>
      <c r="SA565" s="31">
        <v>2</v>
      </c>
      <c r="SB565" s="31">
        <v>2</v>
      </c>
      <c r="SC565" s="31">
        <v>2</v>
      </c>
      <c r="SD565" s="31">
        <v>5</v>
      </c>
      <c r="SE565" s="31">
        <v>2</v>
      </c>
      <c r="SF565" s="31">
        <v>2</v>
      </c>
      <c r="SG565" s="31">
        <v>2</v>
      </c>
      <c r="SH565" s="31">
        <v>2</v>
      </c>
      <c r="SI565" s="31">
        <v>2</v>
      </c>
      <c r="SJ565" s="31">
        <v>2</v>
      </c>
      <c r="SK565" s="31">
        <v>2</v>
      </c>
      <c r="SL565" s="31">
        <v>2</v>
      </c>
      <c r="UA565" s="31">
        <v>2</v>
      </c>
    </row>
    <row r="566" spans="1:547" s="31" customFormat="1" ht="13.5" customHeight="1">
      <c r="A566" s="31">
        <f t="shared" si="8"/>
        <v>564</v>
      </c>
      <c r="C566" s="31">
        <v>6</v>
      </c>
      <c r="D566" s="31" t="s">
        <v>3644</v>
      </c>
      <c r="E566" s="31" t="s">
        <v>3163</v>
      </c>
      <c r="F566" s="31">
        <v>1</v>
      </c>
      <c r="G566" s="31" t="s">
        <v>3652</v>
      </c>
      <c r="H566" s="31">
        <v>42313</v>
      </c>
      <c r="I566" s="31">
        <v>16601</v>
      </c>
      <c r="J566" s="31">
        <v>1</v>
      </c>
      <c r="K566" s="31">
        <v>1</v>
      </c>
      <c r="L566" s="31">
        <v>5</v>
      </c>
      <c r="M566" s="31">
        <v>2</v>
      </c>
      <c r="N566" s="31">
        <v>5</v>
      </c>
      <c r="O566" s="31">
        <v>2</v>
      </c>
      <c r="P566" s="31">
        <v>5</v>
      </c>
      <c r="Q566" s="31">
        <v>2</v>
      </c>
      <c r="FK566" s="31">
        <v>2</v>
      </c>
      <c r="FL566" s="31">
        <v>1</v>
      </c>
      <c r="FM566" s="31">
        <v>2</v>
      </c>
      <c r="FN566" s="31">
        <v>2</v>
      </c>
      <c r="FO566" s="31">
        <v>2</v>
      </c>
      <c r="FP566" s="31">
        <v>2</v>
      </c>
      <c r="FQ566" s="31">
        <v>2</v>
      </c>
      <c r="FR566" s="31">
        <v>2</v>
      </c>
      <c r="FS566" s="31">
        <v>4</v>
      </c>
      <c r="FT566" s="31">
        <v>2</v>
      </c>
      <c r="FU566" s="31">
        <v>2</v>
      </c>
      <c r="FV566" s="31">
        <v>2</v>
      </c>
      <c r="FW566" s="31">
        <v>1</v>
      </c>
      <c r="FX566" s="31">
        <v>1</v>
      </c>
      <c r="FY566" s="31">
        <v>2</v>
      </c>
      <c r="GA566" s="31">
        <v>2</v>
      </c>
      <c r="GB566" s="31">
        <v>2</v>
      </c>
      <c r="GC566" s="31">
        <v>2</v>
      </c>
      <c r="GD566" s="31">
        <v>19</v>
      </c>
      <c r="GE566" s="31">
        <v>1</v>
      </c>
      <c r="GF566" s="31">
        <v>2002</v>
      </c>
      <c r="GG566" s="31">
        <v>1</v>
      </c>
      <c r="GH566" s="31">
        <v>2</v>
      </c>
      <c r="GJ566" s="31">
        <v>2</v>
      </c>
      <c r="GL566" s="31">
        <v>2</v>
      </c>
      <c r="GO566" s="31">
        <v>2</v>
      </c>
      <c r="GQ566" s="31">
        <v>2</v>
      </c>
      <c r="GS566" s="31">
        <v>2</v>
      </c>
      <c r="GU566" s="31">
        <v>2</v>
      </c>
      <c r="GW566" s="31">
        <v>2</v>
      </c>
      <c r="HM566" s="31">
        <v>2</v>
      </c>
      <c r="HP566" s="31">
        <v>1</v>
      </c>
      <c r="HQ566" s="31">
        <v>2</v>
      </c>
      <c r="HR566" s="31">
        <v>2</v>
      </c>
      <c r="HS566" s="31">
        <v>2</v>
      </c>
      <c r="HT566" s="31">
        <v>2</v>
      </c>
      <c r="HU566" s="31">
        <v>2</v>
      </c>
      <c r="HV566" s="31">
        <v>2</v>
      </c>
      <c r="HZ566" s="31">
        <v>2</v>
      </c>
      <c r="IA566" s="31">
        <v>2</v>
      </c>
      <c r="IB566" s="31">
        <v>2</v>
      </c>
      <c r="IC566" s="31">
        <v>2</v>
      </c>
      <c r="ID566" s="31">
        <v>2</v>
      </c>
      <c r="IE566" s="31">
        <v>2</v>
      </c>
      <c r="IF566" s="31">
        <v>2</v>
      </c>
      <c r="IJ566" s="31">
        <v>2</v>
      </c>
      <c r="IK566" s="31">
        <v>2</v>
      </c>
      <c r="IL566" s="31">
        <v>2</v>
      </c>
      <c r="IM566" s="31">
        <v>2</v>
      </c>
      <c r="IN566" s="31">
        <v>2</v>
      </c>
      <c r="IO566" s="31">
        <v>2</v>
      </c>
      <c r="IP566" s="31">
        <v>2</v>
      </c>
      <c r="IT566" s="31">
        <v>2</v>
      </c>
      <c r="IU566" s="31">
        <v>2</v>
      </c>
      <c r="IV566" s="31">
        <v>2</v>
      </c>
      <c r="IW566" s="31">
        <v>2</v>
      </c>
      <c r="IX566" s="31">
        <v>2</v>
      </c>
      <c r="IY566" s="31">
        <v>2</v>
      </c>
      <c r="IZ566" s="31">
        <v>2</v>
      </c>
      <c r="JD566" s="31">
        <v>2</v>
      </c>
      <c r="JE566" s="31">
        <v>2</v>
      </c>
      <c r="JF566" s="31">
        <v>2</v>
      </c>
      <c r="JG566" s="31">
        <v>2</v>
      </c>
      <c r="JH566" s="31">
        <v>2</v>
      </c>
      <c r="JI566" s="31">
        <v>2</v>
      </c>
      <c r="JJ566" s="31">
        <v>2</v>
      </c>
      <c r="JQ566" s="31" t="s">
        <v>1447</v>
      </c>
      <c r="JZ566" s="31">
        <v>2</v>
      </c>
      <c r="KB566" s="31">
        <v>91</v>
      </c>
      <c r="KC566" s="31">
        <v>2</v>
      </c>
      <c r="KE566" s="31">
        <v>77</v>
      </c>
      <c r="LA566" s="31" t="s">
        <v>359</v>
      </c>
      <c r="LB566" s="31" t="s">
        <v>364</v>
      </c>
      <c r="LC566" s="31">
        <v>2</v>
      </c>
      <c r="LE566" s="31" t="s">
        <v>375</v>
      </c>
      <c r="LF566" s="31">
        <v>2</v>
      </c>
      <c r="LG566" s="31">
        <v>2</v>
      </c>
      <c r="LH566" s="31">
        <v>1</v>
      </c>
      <c r="LI566" s="31">
        <v>2</v>
      </c>
      <c r="LK566" s="31">
        <v>2</v>
      </c>
      <c r="LM566" s="31">
        <v>2</v>
      </c>
      <c r="LO566" s="31">
        <v>1</v>
      </c>
      <c r="LQ566" s="31">
        <v>2</v>
      </c>
      <c r="LS566" s="31">
        <v>2</v>
      </c>
      <c r="LU566" s="31">
        <v>2</v>
      </c>
      <c r="LW566" s="31">
        <v>2</v>
      </c>
      <c r="LY566" s="31">
        <v>2</v>
      </c>
      <c r="MA566" s="31">
        <v>2</v>
      </c>
      <c r="MC566" s="31">
        <v>2</v>
      </c>
      <c r="ME566" s="31">
        <v>2</v>
      </c>
      <c r="MG566" s="31">
        <v>2</v>
      </c>
      <c r="MI566" s="31">
        <v>2</v>
      </c>
      <c r="MK566" s="31">
        <v>2</v>
      </c>
      <c r="MM566" s="31">
        <v>2</v>
      </c>
      <c r="MO566" s="31">
        <v>2</v>
      </c>
      <c r="MQ566" s="31">
        <v>2</v>
      </c>
      <c r="MS566" s="31">
        <v>1</v>
      </c>
      <c r="MU566" s="31">
        <v>2</v>
      </c>
      <c r="MW566" s="31">
        <v>2</v>
      </c>
      <c r="MY566" s="31" t="s">
        <v>355</v>
      </c>
      <c r="NC566" s="31">
        <v>2</v>
      </c>
      <c r="NE566" s="31">
        <v>2</v>
      </c>
      <c r="NG566" s="31">
        <v>2</v>
      </c>
      <c r="NI566" s="31">
        <v>2</v>
      </c>
      <c r="NK566" s="31">
        <v>2</v>
      </c>
      <c r="NM566" s="31">
        <v>2</v>
      </c>
      <c r="NO566" s="31">
        <v>2</v>
      </c>
      <c r="NQ566" s="31">
        <v>2</v>
      </c>
      <c r="NS566" s="31">
        <v>2</v>
      </c>
      <c r="NU566" s="31">
        <v>2</v>
      </c>
      <c r="NW566" s="31">
        <v>2</v>
      </c>
      <c r="NY566" s="31">
        <v>2</v>
      </c>
      <c r="OA566" s="31">
        <v>2</v>
      </c>
      <c r="OC566" s="31">
        <v>2</v>
      </c>
      <c r="OE566" s="31">
        <v>2</v>
      </c>
      <c r="OG566" s="31">
        <v>2</v>
      </c>
      <c r="OI566" s="31">
        <v>2</v>
      </c>
      <c r="OK566" s="31">
        <v>2</v>
      </c>
      <c r="OM566" s="31">
        <v>2</v>
      </c>
      <c r="OO566" s="31">
        <v>2</v>
      </c>
      <c r="OQ566" s="31" t="s">
        <v>355</v>
      </c>
      <c r="OS566" s="31">
        <v>2</v>
      </c>
      <c r="OU566" s="31">
        <v>2</v>
      </c>
      <c r="OW566" s="31">
        <v>2</v>
      </c>
      <c r="OY566" s="31">
        <v>2</v>
      </c>
      <c r="PA566" s="31">
        <v>2</v>
      </c>
      <c r="PC566" s="31">
        <v>2</v>
      </c>
      <c r="PE566" s="31">
        <v>2</v>
      </c>
      <c r="PG566" s="31">
        <v>2</v>
      </c>
      <c r="PI566" s="31">
        <v>2</v>
      </c>
      <c r="PK566" s="31">
        <v>2</v>
      </c>
      <c r="PM566" s="31">
        <v>2</v>
      </c>
      <c r="PO566" s="31">
        <v>2</v>
      </c>
      <c r="PQ566" s="31">
        <v>2</v>
      </c>
      <c r="PS566" s="31">
        <v>2</v>
      </c>
      <c r="PU566" s="31">
        <v>2</v>
      </c>
      <c r="PW566" s="31">
        <v>2</v>
      </c>
      <c r="PY566" s="31">
        <v>2</v>
      </c>
      <c r="QA566" s="31">
        <v>2</v>
      </c>
      <c r="QC566" s="31">
        <v>2</v>
      </c>
      <c r="QE566" s="31">
        <v>2</v>
      </c>
      <c r="QG566" s="31">
        <v>2</v>
      </c>
      <c r="QI566" s="31" t="s">
        <v>355</v>
      </c>
      <c r="QK566" s="31">
        <v>1</v>
      </c>
      <c r="QL566" s="31">
        <v>2</v>
      </c>
      <c r="QM566" s="31">
        <v>2</v>
      </c>
      <c r="QN566" s="31">
        <v>2</v>
      </c>
      <c r="QO566" s="31">
        <v>2</v>
      </c>
      <c r="QP566" s="31">
        <v>2</v>
      </c>
      <c r="QQ566" s="31">
        <v>2</v>
      </c>
      <c r="QR566" s="31">
        <v>2</v>
      </c>
      <c r="QS566" s="31">
        <v>2</v>
      </c>
      <c r="QT566" s="31">
        <v>2</v>
      </c>
      <c r="QU566" s="31">
        <v>2</v>
      </c>
      <c r="QV566" s="31">
        <v>2</v>
      </c>
      <c r="QW566" s="31">
        <v>2</v>
      </c>
      <c r="QX566" s="31">
        <v>2</v>
      </c>
      <c r="QY566" s="31">
        <v>2</v>
      </c>
      <c r="QZ566" s="31">
        <v>2</v>
      </c>
      <c r="RA566" s="31">
        <v>2</v>
      </c>
      <c r="RB566" s="31">
        <v>2</v>
      </c>
      <c r="RC566" s="31">
        <v>2</v>
      </c>
      <c r="RD566" s="31">
        <v>2</v>
      </c>
      <c r="RE566" s="31">
        <v>1</v>
      </c>
      <c r="RF566" s="31">
        <v>2</v>
      </c>
      <c r="RG566" s="31">
        <v>2</v>
      </c>
      <c r="RH566" s="31">
        <v>2</v>
      </c>
      <c r="RI566" s="31">
        <v>2</v>
      </c>
      <c r="RJ566" s="31">
        <v>2</v>
      </c>
      <c r="RK566" s="31">
        <v>2</v>
      </c>
      <c r="RL566" s="31">
        <v>2</v>
      </c>
      <c r="RM566" s="31">
        <v>2</v>
      </c>
      <c r="RN566" s="31">
        <v>2</v>
      </c>
      <c r="RO566" s="31">
        <v>1</v>
      </c>
      <c r="RP566" s="31">
        <v>2</v>
      </c>
      <c r="RQ566" s="31">
        <v>2</v>
      </c>
      <c r="RR566" s="31">
        <v>1</v>
      </c>
      <c r="RS566" s="31">
        <v>1</v>
      </c>
      <c r="RT566" s="31" t="s">
        <v>3176</v>
      </c>
      <c r="RX566" s="31">
        <v>5</v>
      </c>
      <c r="RY566" s="31">
        <v>2</v>
      </c>
      <c r="RZ566" s="31">
        <v>2</v>
      </c>
      <c r="SA566" s="31">
        <v>2</v>
      </c>
      <c r="SB566" s="31">
        <v>2</v>
      </c>
      <c r="SC566" s="31">
        <v>2</v>
      </c>
      <c r="SD566" s="31">
        <v>5</v>
      </c>
      <c r="SE566" s="31">
        <v>2</v>
      </c>
      <c r="SF566" s="31">
        <v>2</v>
      </c>
      <c r="SG566" s="31">
        <v>2</v>
      </c>
      <c r="SH566" s="31">
        <v>2</v>
      </c>
      <c r="SI566" s="31">
        <v>2</v>
      </c>
      <c r="SJ566" s="31">
        <v>2</v>
      </c>
      <c r="SK566" s="31">
        <v>2</v>
      </c>
      <c r="SL566" s="31">
        <v>2</v>
      </c>
      <c r="UA566" s="31">
        <v>2</v>
      </c>
    </row>
    <row r="567" spans="1:547" s="31" customFormat="1" ht="13.5" customHeight="1">
      <c r="A567" s="31">
        <f t="shared" si="8"/>
        <v>565</v>
      </c>
      <c r="C567" s="31">
        <v>7</v>
      </c>
      <c r="D567" s="31" t="s">
        <v>3644</v>
      </c>
      <c r="E567" s="31" t="s">
        <v>3172</v>
      </c>
      <c r="F567" s="31">
        <v>1</v>
      </c>
      <c r="G567" s="31" t="s">
        <v>3173</v>
      </c>
      <c r="H567" s="31">
        <v>42332</v>
      </c>
      <c r="I567" s="31">
        <v>32605</v>
      </c>
      <c r="J567" s="31">
        <v>2</v>
      </c>
      <c r="K567" s="31">
        <v>1</v>
      </c>
      <c r="L567" s="31">
        <v>5</v>
      </c>
      <c r="M567" s="31">
        <v>2</v>
      </c>
      <c r="N567" s="31">
        <v>1</v>
      </c>
      <c r="P567" s="31">
        <v>1</v>
      </c>
      <c r="FK567" s="31">
        <v>2</v>
      </c>
      <c r="FL567" s="31">
        <v>2</v>
      </c>
      <c r="FM567" s="31">
        <v>2</v>
      </c>
      <c r="FN567" s="31">
        <v>2</v>
      </c>
      <c r="FO567" s="31">
        <v>2</v>
      </c>
      <c r="FP567" s="31">
        <v>2</v>
      </c>
      <c r="FQ567" s="31">
        <v>2</v>
      </c>
      <c r="FR567" s="31">
        <v>2</v>
      </c>
      <c r="FS567" s="31">
        <v>4</v>
      </c>
      <c r="FT567" s="31">
        <v>2</v>
      </c>
      <c r="FU567" s="31">
        <v>2</v>
      </c>
      <c r="FV567" s="31">
        <v>2</v>
      </c>
      <c r="FW567" s="31">
        <v>1</v>
      </c>
      <c r="FX567" s="31">
        <v>1</v>
      </c>
      <c r="FY567" s="31">
        <v>2</v>
      </c>
      <c r="GA567" s="31">
        <v>2</v>
      </c>
      <c r="GB567" s="31">
        <v>2</v>
      </c>
      <c r="GC567" s="31">
        <v>1</v>
      </c>
      <c r="GD567" s="31">
        <v>2008</v>
      </c>
      <c r="GE567" s="31">
        <v>2</v>
      </c>
      <c r="GG567" s="31">
        <v>0.3</v>
      </c>
      <c r="GH567" s="31">
        <v>2</v>
      </c>
      <c r="GJ567" s="31">
        <v>2</v>
      </c>
      <c r="GL567" s="31">
        <v>2</v>
      </c>
      <c r="GO567" s="31">
        <v>2</v>
      </c>
      <c r="GQ567" s="31">
        <v>2</v>
      </c>
      <c r="GS567" s="31">
        <v>2</v>
      </c>
      <c r="GU567" s="31">
        <v>2</v>
      </c>
      <c r="GW567" s="31">
        <v>2</v>
      </c>
      <c r="HM567" s="31">
        <v>2</v>
      </c>
      <c r="HP567" s="31">
        <v>1</v>
      </c>
      <c r="HQ567" s="31">
        <v>2</v>
      </c>
      <c r="HR567" s="31">
        <v>2</v>
      </c>
      <c r="HS567" s="31">
        <v>2</v>
      </c>
      <c r="HT567" s="31">
        <v>2</v>
      </c>
      <c r="HU567" s="31">
        <v>2</v>
      </c>
      <c r="HV567" s="31">
        <v>2</v>
      </c>
      <c r="HZ567" s="31">
        <v>2</v>
      </c>
      <c r="IA567" s="31">
        <v>2</v>
      </c>
      <c r="IB567" s="31">
        <v>2</v>
      </c>
      <c r="IC567" s="31">
        <v>2</v>
      </c>
      <c r="ID567" s="31">
        <v>2</v>
      </c>
      <c r="IE567" s="31">
        <v>2</v>
      </c>
      <c r="IF567" s="31">
        <v>2</v>
      </c>
      <c r="IJ567" s="31">
        <v>2</v>
      </c>
      <c r="IK567" s="31">
        <v>2</v>
      </c>
      <c r="IL567" s="31">
        <v>2</v>
      </c>
      <c r="IM567" s="31">
        <v>2</v>
      </c>
      <c r="IN567" s="31">
        <v>2</v>
      </c>
      <c r="IO567" s="31">
        <v>2</v>
      </c>
      <c r="IP567" s="31">
        <v>2</v>
      </c>
      <c r="IT567" s="31">
        <v>2</v>
      </c>
      <c r="IU567" s="31">
        <v>2</v>
      </c>
      <c r="IV567" s="31">
        <v>2</v>
      </c>
      <c r="IW567" s="31">
        <v>2</v>
      </c>
      <c r="IX567" s="31">
        <v>2</v>
      </c>
      <c r="IY567" s="31">
        <v>2</v>
      </c>
      <c r="IZ567" s="31">
        <v>2</v>
      </c>
      <c r="JD567" s="31">
        <v>2</v>
      </c>
      <c r="JE567" s="31">
        <v>2</v>
      </c>
      <c r="JF567" s="31">
        <v>2</v>
      </c>
      <c r="JG567" s="31">
        <v>2</v>
      </c>
      <c r="JH567" s="31">
        <v>2</v>
      </c>
      <c r="JI567" s="31">
        <v>2</v>
      </c>
      <c r="JJ567" s="31">
        <v>2</v>
      </c>
      <c r="JZ567" s="31">
        <v>1</v>
      </c>
      <c r="KC567" s="31">
        <v>1</v>
      </c>
      <c r="LA567" s="31" t="s">
        <v>3175</v>
      </c>
      <c r="LB567" s="31" t="s">
        <v>375</v>
      </c>
      <c r="LC567" s="31">
        <v>2</v>
      </c>
      <c r="LE567" s="31" t="s">
        <v>359</v>
      </c>
      <c r="LF567" s="31">
        <v>2</v>
      </c>
      <c r="LG567" s="31">
        <v>2</v>
      </c>
      <c r="LH567" s="31">
        <v>1</v>
      </c>
      <c r="LI567" s="31">
        <v>2</v>
      </c>
      <c r="LK567" s="31">
        <v>2</v>
      </c>
      <c r="LM567" s="31">
        <v>2</v>
      </c>
      <c r="LO567" s="31">
        <v>2</v>
      </c>
      <c r="LQ567" s="31">
        <v>2</v>
      </c>
      <c r="LS567" s="31">
        <v>2</v>
      </c>
      <c r="LU567" s="31">
        <v>2</v>
      </c>
      <c r="LW567" s="31">
        <v>2</v>
      </c>
      <c r="LY567" s="31">
        <v>2</v>
      </c>
      <c r="MA567" s="31">
        <v>1</v>
      </c>
      <c r="MC567" s="31">
        <v>2</v>
      </c>
      <c r="ME567" s="31">
        <v>1</v>
      </c>
      <c r="MG567" s="31">
        <v>2</v>
      </c>
      <c r="MI567" s="31">
        <v>2</v>
      </c>
      <c r="MK567" s="31">
        <v>2</v>
      </c>
      <c r="MM567" s="31">
        <v>2</v>
      </c>
      <c r="MO567" s="31">
        <v>2</v>
      </c>
      <c r="MQ567" s="31">
        <v>2</v>
      </c>
      <c r="MS567" s="31">
        <v>1</v>
      </c>
      <c r="MU567" s="31">
        <v>1</v>
      </c>
      <c r="MW567" s="31">
        <v>2</v>
      </c>
      <c r="MY567" s="31" t="s">
        <v>355</v>
      </c>
      <c r="NC567" s="31">
        <v>2</v>
      </c>
      <c r="NE567" s="31">
        <v>2</v>
      </c>
      <c r="NG567" s="31">
        <v>2</v>
      </c>
      <c r="NI567" s="31">
        <v>2</v>
      </c>
      <c r="NK567" s="31">
        <v>2</v>
      </c>
      <c r="NM567" s="31">
        <v>2</v>
      </c>
      <c r="NO567" s="31">
        <v>2</v>
      </c>
      <c r="NQ567" s="31">
        <v>2</v>
      </c>
      <c r="NS567" s="31">
        <v>2</v>
      </c>
      <c r="NU567" s="31">
        <v>2</v>
      </c>
      <c r="NW567" s="31">
        <v>2</v>
      </c>
      <c r="NY567" s="31">
        <v>2</v>
      </c>
      <c r="OA567" s="31">
        <v>2</v>
      </c>
      <c r="OC567" s="31">
        <v>2</v>
      </c>
      <c r="OE567" s="31">
        <v>2</v>
      </c>
      <c r="OG567" s="31">
        <v>2</v>
      </c>
      <c r="OI567" s="31">
        <v>2</v>
      </c>
      <c r="OK567" s="31">
        <v>2</v>
      </c>
      <c r="OM567" s="31">
        <v>2</v>
      </c>
      <c r="OO567" s="31">
        <v>2</v>
      </c>
      <c r="OQ567" s="31" t="s">
        <v>355</v>
      </c>
      <c r="OS567" s="31">
        <v>2</v>
      </c>
      <c r="OU567" s="31">
        <v>2</v>
      </c>
      <c r="OW567" s="31">
        <v>2</v>
      </c>
      <c r="OY567" s="31">
        <v>2</v>
      </c>
      <c r="PA567" s="31">
        <v>2</v>
      </c>
      <c r="PC567" s="31">
        <v>2</v>
      </c>
      <c r="PE567" s="31">
        <v>2</v>
      </c>
      <c r="PG567" s="31">
        <v>2</v>
      </c>
      <c r="PI567" s="31">
        <v>2</v>
      </c>
      <c r="PK567" s="31">
        <v>2</v>
      </c>
      <c r="PM567" s="31">
        <v>2</v>
      </c>
      <c r="PO567" s="31">
        <v>2</v>
      </c>
      <c r="PQ567" s="31">
        <v>2</v>
      </c>
      <c r="PS567" s="31">
        <v>2</v>
      </c>
      <c r="PU567" s="31">
        <v>2</v>
      </c>
      <c r="PW567" s="31">
        <v>2</v>
      </c>
      <c r="PY567" s="31">
        <v>2</v>
      </c>
      <c r="QA567" s="31">
        <v>2</v>
      </c>
      <c r="QC567" s="31">
        <v>2</v>
      </c>
      <c r="QE567" s="31">
        <v>2</v>
      </c>
      <c r="QG567" s="31">
        <v>2</v>
      </c>
      <c r="QI567" s="31" t="s">
        <v>355</v>
      </c>
      <c r="QK567" s="31">
        <v>1</v>
      </c>
      <c r="QL567" s="31">
        <v>2</v>
      </c>
      <c r="QM567" s="31">
        <v>2</v>
      </c>
      <c r="QN567" s="31">
        <v>2</v>
      </c>
      <c r="QO567" s="31">
        <v>2</v>
      </c>
      <c r="QP567" s="31">
        <v>2</v>
      </c>
      <c r="QQ567" s="31">
        <v>2</v>
      </c>
      <c r="QR567" s="31">
        <v>2</v>
      </c>
      <c r="QS567" s="31">
        <v>2</v>
      </c>
      <c r="QT567" s="31">
        <v>2</v>
      </c>
      <c r="QU567" s="31">
        <v>2</v>
      </c>
      <c r="QV567" s="31">
        <v>2</v>
      </c>
      <c r="QW567" s="31">
        <v>2</v>
      </c>
      <c r="QX567" s="31">
        <v>2</v>
      </c>
      <c r="QY567" s="31">
        <v>2</v>
      </c>
      <c r="QZ567" s="31">
        <v>2</v>
      </c>
      <c r="RA567" s="31">
        <v>2</v>
      </c>
      <c r="RB567" s="31">
        <v>2</v>
      </c>
      <c r="RC567" s="31">
        <v>2</v>
      </c>
      <c r="RD567" s="31">
        <v>2</v>
      </c>
      <c r="RE567" s="31">
        <v>2</v>
      </c>
      <c r="RF567" s="31">
        <v>2</v>
      </c>
      <c r="RG567" s="31">
        <v>2</v>
      </c>
      <c r="RH567" s="31">
        <v>2</v>
      </c>
      <c r="RI567" s="31">
        <v>2</v>
      </c>
      <c r="RJ567" s="31">
        <v>2</v>
      </c>
      <c r="RK567" s="31">
        <v>2</v>
      </c>
      <c r="RL567" s="31">
        <v>2</v>
      </c>
      <c r="RM567" s="31">
        <v>2</v>
      </c>
      <c r="RN567" s="31">
        <v>2</v>
      </c>
      <c r="RO567" s="31">
        <v>2</v>
      </c>
      <c r="RP567" s="31">
        <v>2</v>
      </c>
      <c r="RQ567" s="31">
        <v>2</v>
      </c>
      <c r="RR567" s="31">
        <v>2</v>
      </c>
      <c r="RS567" s="31">
        <v>2</v>
      </c>
      <c r="RT567" s="31" t="s">
        <v>2995</v>
      </c>
      <c r="RX567" s="31">
        <v>5</v>
      </c>
      <c r="RY567" s="31">
        <v>2</v>
      </c>
      <c r="RZ567" s="31">
        <v>2</v>
      </c>
      <c r="SA567" s="31">
        <v>2</v>
      </c>
      <c r="SB567" s="31">
        <v>2</v>
      </c>
      <c r="SC567" s="31">
        <v>2</v>
      </c>
      <c r="SD567" s="31">
        <v>5</v>
      </c>
      <c r="SE567" s="31">
        <v>2</v>
      </c>
      <c r="SF567" s="31">
        <v>2</v>
      </c>
      <c r="SG567" s="31">
        <v>2</v>
      </c>
      <c r="SH567" s="31">
        <v>2</v>
      </c>
      <c r="SI567" s="31">
        <v>2</v>
      </c>
      <c r="SJ567" s="31">
        <v>2</v>
      </c>
      <c r="SK567" s="31">
        <v>2</v>
      </c>
      <c r="SL567" s="31">
        <v>2</v>
      </c>
      <c r="UA567" s="31">
        <v>2</v>
      </c>
    </row>
    <row r="568" spans="1:547" s="31" customFormat="1" ht="13.5" customHeight="1">
      <c r="A568" s="31">
        <f t="shared" si="8"/>
        <v>566</v>
      </c>
      <c r="C568" s="31">
        <v>8</v>
      </c>
      <c r="D568" s="31" t="s">
        <v>3644</v>
      </c>
      <c r="E568" s="31" t="s">
        <v>3177</v>
      </c>
      <c r="F568" s="31">
        <v>1</v>
      </c>
      <c r="G568" s="31" t="s">
        <v>3178</v>
      </c>
      <c r="H568" s="31">
        <v>42353</v>
      </c>
      <c r="I568" s="31">
        <v>20657</v>
      </c>
      <c r="J568" s="31">
        <v>2</v>
      </c>
      <c r="K568" s="31">
        <v>1</v>
      </c>
      <c r="L568" s="31">
        <v>5</v>
      </c>
      <c r="M568" s="31">
        <v>2</v>
      </c>
      <c r="N568" s="31">
        <v>1</v>
      </c>
      <c r="P568" s="31">
        <v>4</v>
      </c>
      <c r="Q568" s="31">
        <v>2</v>
      </c>
      <c r="FK568" s="31">
        <v>2</v>
      </c>
      <c r="FL568" s="31">
        <v>2</v>
      </c>
      <c r="FM568" s="31">
        <v>2</v>
      </c>
      <c r="FN568" s="31">
        <v>2</v>
      </c>
      <c r="FO568" s="31">
        <v>2</v>
      </c>
      <c r="FP568" s="31">
        <v>2</v>
      </c>
      <c r="FQ568" s="31">
        <v>2</v>
      </c>
      <c r="FR568" s="31">
        <v>2</v>
      </c>
      <c r="FS568" s="31">
        <v>4</v>
      </c>
      <c r="FT568" s="31">
        <v>2</v>
      </c>
      <c r="FU568" s="31">
        <v>2</v>
      </c>
      <c r="FV568" s="31">
        <v>2</v>
      </c>
      <c r="FW568" s="31">
        <v>1</v>
      </c>
      <c r="FX568" s="31">
        <v>1</v>
      </c>
      <c r="FY568" s="31">
        <v>2</v>
      </c>
      <c r="GA568" s="31">
        <v>2</v>
      </c>
      <c r="GB568" s="31">
        <v>2</v>
      </c>
      <c r="GC568" s="31">
        <v>1</v>
      </c>
      <c r="GD568" s="31">
        <v>1963</v>
      </c>
      <c r="GE568" s="31">
        <v>2</v>
      </c>
      <c r="GH568" s="31">
        <v>2</v>
      </c>
      <c r="GJ568" s="31">
        <v>2</v>
      </c>
      <c r="GL568" s="31">
        <v>2</v>
      </c>
      <c r="GO568" s="31">
        <v>2</v>
      </c>
      <c r="GQ568" s="31">
        <v>2</v>
      </c>
      <c r="GS568" s="31">
        <v>2</v>
      </c>
      <c r="GU568" s="31">
        <v>2</v>
      </c>
      <c r="GW568" s="31">
        <v>2</v>
      </c>
      <c r="HM568" s="31">
        <v>2</v>
      </c>
      <c r="HP568" s="31">
        <v>1</v>
      </c>
      <c r="HQ568" s="31">
        <v>2</v>
      </c>
      <c r="HR568" s="31">
        <v>1</v>
      </c>
      <c r="HS568" s="31">
        <v>2</v>
      </c>
      <c r="HT568" s="31">
        <v>2</v>
      </c>
      <c r="HU568" s="31">
        <v>2</v>
      </c>
      <c r="HV568" s="31">
        <v>2</v>
      </c>
      <c r="HZ568" s="31">
        <v>2</v>
      </c>
      <c r="IA568" s="31">
        <v>2</v>
      </c>
      <c r="IB568" s="31">
        <v>2</v>
      </c>
      <c r="IC568" s="31">
        <v>2</v>
      </c>
      <c r="ID568" s="31">
        <v>2</v>
      </c>
      <c r="IE568" s="31">
        <v>2</v>
      </c>
      <c r="IF568" s="31">
        <v>2</v>
      </c>
      <c r="IJ568" s="31">
        <v>2</v>
      </c>
      <c r="IK568" s="31">
        <v>2</v>
      </c>
      <c r="IL568" s="31">
        <v>2</v>
      </c>
      <c r="IM568" s="31">
        <v>2</v>
      </c>
      <c r="IN568" s="31">
        <v>2</v>
      </c>
      <c r="IO568" s="31">
        <v>2</v>
      </c>
      <c r="IP568" s="31">
        <v>2</v>
      </c>
      <c r="IT568" s="31">
        <v>2</v>
      </c>
      <c r="IU568" s="31">
        <v>2</v>
      </c>
      <c r="IV568" s="31">
        <v>2</v>
      </c>
      <c r="IW568" s="31">
        <v>2</v>
      </c>
      <c r="IX568" s="31">
        <v>2</v>
      </c>
      <c r="IY568" s="31">
        <v>2</v>
      </c>
      <c r="IZ568" s="31">
        <v>2</v>
      </c>
      <c r="JD568" s="31">
        <v>2</v>
      </c>
      <c r="JE568" s="31">
        <v>2</v>
      </c>
      <c r="JF568" s="31">
        <v>2</v>
      </c>
      <c r="JG568" s="31">
        <v>2</v>
      </c>
      <c r="JH568" s="31">
        <v>2</v>
      </c>
      <c r="JI568" s="31">
        <v>2</v>
      </c>
      <c r="JJ568" s="31">
        <v>2</v>
      </c>
      <c r="JN568" s="31" t="s">
        <v>3134</v>
      </c>
      <c r="JQ568" s="31" t="s">
        <v>3653</v>
      </c>
      <c r="JZ568" s="31">
        <v>1</v>
      </c>
      <c r="KC568" s="31">
        <v>1</v>
      </c>
      <c r="KF568" s="31" t="s">
        <v>3654</v>
      </c>
      <c r="KG568" s="31" t="s">
        <v>3300</v>
      </c>
      <c r="KH568" s="31">
        <v>59</v>
      </c>
      <c r="LC568" s="31">
        <v>2</v>
      </c>
      <c r="LF568" s="31">
        <v>2</v>
      </c>
      <c r="LG568" s="31">
        <v>2</v>
      </c>
      <c r="LI568" s="31">
        <v>2</v>
      </c>
      <c r="LK568" s="31">
        <v>2</v>
      </c>
      <c r="LM568" s="31">
        <v>2</v>
      </c>
      <c r="LO568" s="31">
        <v>2</v>
      </c>
      <c r="LQ568" s="31">
        <v>2</v>
      </c>
      <c r="LS568" s="31">
        <v>2</v>
      </c>
      <c r="LU568" s="31">
        <v>2</v>
      </c>
      <c r="LW568" s="31">
        <v>2</v>
      </c>
      <c r="LY568" s="31">
        <v>2</v>
      </c>
      <c r="MA568" s="31">
        <v>2</v>
      </c>
      <c r="MC568" s="31">
        <v>2</v>
      </c>
      <c r="ME568" s="31">
        <v>2</v>
      </c>
      <c r="MG568" s="31">
        <v>2</v>
      </c>
      <c r="MI568" s="31">
        <v>2</v>
      </c>
      <c r="MK568" s="31">
        <v>2</v>
      </c>
      <c r="MM568" s="31">
        <v>2</v>
      </c>
      <c r="MO568" s="31">
        <v>2</v>
      </c>
      <c r="MQ568" s="31">
        <v>2</v>
      </c>
      <c r="MS568" s="31">
        <v>2</v>
      </c>
      <c r="MU568" s="31">
        <v>2</v>
      </c>
      <c r="MW568" s="31">
        <v>2</v>
      </c>
      <c r="MY568" s="31" t="s">
        <v>355</v>
      </c>
      <c r="NC568" s="31">
        <v>2</v>
      </c>
      <c r="NE568" s="31">
        <v>2</v>
      </c>
      <c r="NG568" s="31">
        <v>2</v>
      </c>
      <c r="NI568" s="31">
        <v>2</v>
      </c>
      <c r="NK568" s="31">
        <v>2</v>
      </c>
      <c r="NM568" s="31">
        <v>2</v>
      </c>
      <c r="NO568" s="31">
        <v>2</v>
      </c>
      <c r="NQ568" s="31">
        <v>2</v>
      </c>
      <c r="NS568" s="31">
        <v>2</v>
      </c>
      <c r="NU568" s="31">
        <v>2</v>
      </c>
      <c r="NW568" s="31">
        <v>2</v>
      </c>
      <c r="NY568" s="31">
        <v>2</v>
      </c>
      <c r="OA568" s="31">
        <v>2</v>
      </c>
      <c r="OC568" s="31">
        <v>2</v>
      </c>
      <c r="OE568" s="31">
        <v>2</v>
      </c>
      <c r="OG568" s="31">
        <v>2</v>
      </c>
      <c r="OI568" s="31">
        <v>2</v>
      </c>
      <c r="OK568" s="31">
        <v>2</v>
      </c>
      <c r="OM568" s="31">
        <v>2</v>
      </c>
      <c r="OO568" s="31">
        <v>2</v>
      </c>
      <c r="OQ568" s="31" t="s">
        <v>355</v>
      </c>
      <c r="OS568" s="31">
        <v>2</v>
      </c>
      <c r="OU568" s="31">
        <v>2</v>
      </c>
      <c r="OW568" s="31">
        <v>2</v>
      </c>
      <c r="OY568" s="31">
        <v>2</v>
      </c>
      <c r="PA568" s="31">
        <v>2</v>
      </c>
      <c r="PC568" s="31">
        <v>2</v>
      </c>
      <c r="PE568" s="31">
        <v>2</v>
      </c>
      <c r="PG568" s="31">
        <v>2</v>
      </c>
      <c r="PI568" s="31">
        <v>2</v>
      </c>
      <c r="PK568" s="31">
        <v>2</v>
      </c>
      <c r="PM568" s="31">
        <v>2</v>
      </c>
      <c r="PO568" s="31">
        <v>2</v>
      </c>
      <c r="PQ568" s="31">
        <v>2</v>
      </c>
      <c r="PS568" s="31">
        <v>2</v>
      </c>
      <c r="PU568" s="31">
        <v>2</v>
      </c>
      <c r="PW568" s="31">
        <v>2</v>
      </c>
      <c r="PY568" s="31">
        <v>2</v>
      </c>
      <c r="QA568" s="31">
        <v>2</v>
      </c>
      <c r="QC568" s="31">
        <v>2</v>
      </c>
      <c r="QE568" s="31">
        <v>2</v>
      </c>
      <c r="QG568" s="31">
        <v>2</v>
      </c>
      <c r="QI568" s="31" t="s">
        <v>355</v>
      </c>
      <c r="QK568" s="31">
        <v>1</v>
      </c>
      <c r="QL568" s="31">
        <v>2</v>
      </c>
      <c r="QM568" s="31">
        <v>2</v>
      </c>
      <c r="QN568" s="31">
        <v>2</v>
      </c>
      <c r="QO568" s="31">
        <v>2</v>
      </c>
      <c r="QP568" s="31">
        <v>2</v>
      </c>
      <c r="QQ568" s="31">
        <v>2</v>
      </c>
      <c r="QR568" s="31">
        <v>2</v>
      </c>
      <c r="QS568" s="31">
        <v>2</v>
      </c>
      <c r="QT568" s="31">
        <v>2</v>
      </c>
      <c r="QU568" s="31">
        <v>2</v>
      </c>
      <c r="QV568" s="31">
        <v>2</v>
      </c>
      <c r="QW568" s="31">
        <v>2</v>
      </c>
      <c r="QX568" s="31">
        <v>2</v>
      </c>
      <c r="QY568" s="31">
        <v>2</v>
      </c>
      <c r="QZ568" s="31">
        <v>2</v>
      </c>
      <c r="RA568" s="31">
        <v>2</v>
      </c>
      <c r="RB568" s="31">
        <v>2</v>
      </c>
      <c r="RC568" s="31">
        <v>2</v>
      </c>
      <c r="RD568" s="31">
        <v>2</v>
      </c>
      <c r="RE568" s="31">
        <v>2</v>
      </c>
      <c r="RF568" s="31">
        <v>2</v>
      </c>
      <c r="RG568" s="31">
        <v>2</v>
      </c>
      <c r="RH568" s="31">
        <v>2</v>
      </c>
      <c r="RI568" s="31">
        <v>2</v>
      </c>
      <c r="RJ568" s="31">
        <v>2</v>
      </c>
      <c r="RK568" s="31">
        <v>2</v>
      </c>
      <c r="RL568" s="31">
        <v>2</v>
      </c>
      <c r="RM568" s="31">
        <v>2</v>
      </c>
      <c r="RN568" s="31">
        <v>2</v>
      </c>
      <c r="RO568" s="31">
        <v>1</v>
      </c>
      <c r="RP568" s="31">
        <v>2</v>
      </c>
      <c r="RQ568" s="31">
        <v>2</v>
      </c>
      <c r="RR568" s="31">
        <v>2</v>
      </c>
      <c r="RS568" s="31">
        <v>2</v>
      </c>
      <c r="RT568" s="31" t="s">
        <v>2733</v>
      </c>
      <c r="RX568" s="31">
        <v>5</v>
      </c>
      <c r="RY568" s="31">
        <v>2</v>
      </c>
      <c r="RZ568" s="31">
        <v>2</v>
      </c>
      <c r="SA568" s="31">
        <v>2</v>
      </c>
      <c r="SB568" s="31">
        <v>2</v>
      </c>
      <c r="SC568" s="31">
        <v>2</v>
      </c>
      <c r="SD568" s="31">
        <v>5</v>
      </c>
      <c r="SE568" s="31">
        <v>2</v>
      </c>
      <c r="SF568" s="31">
        <v>2</v>
      </c>
      <c r="SG568" s="31">
        <v>2</v>
      </c>
      <c r="SH568" s="31">
        <v>2</v>
      </c>
      <c r="SI568" s="31">
        <v>2</v>
      </c>
      <c r="SJ568" s="31">
        <v>2</v>
      </c>
      <c r="SK568" s="31">
        <v>2</v>
      </c>
      <c r="SL568" s="31">
        <v>2</v>
      </c>
      <c r="UA568" s="31">
        <v>2</v>
      </c>
    </row>
    <row r="569" spans="1:547" s="31" customFormat="1" ht="13.5" customHeight="1">
      <c r="A569" s="31">
        <f t="shared" si="8"/>
        <v>567</v>
      </c>
      <c r="C569" s="31">
        <v>9</v>
      </c>
      <c r="D569" s="31" t="s">
        <v>3644</v>
      </c>
      <c r="E569" s="31" t="s">
        <v>3188</v>
      </c>
      <c r="F569" s="31">
        <v>1</v>
      </c>
      <c r="G569" s="31" t="s">
        <v>3655</v>
      </c>
      <c r="H569" s="31">
        <v>42376</v>
      </c>
      <c r="I569" s="31">
        <v>33633</v>
      </c>
      <c r="J569" s="31">
        <v>1</v>
      </c>
      <c r="K569" s="31">
        <v>1</v>
      </c>
      <c r="L569" s="31">
        <v>3</v>
      </c>
      <c r="M569" s="31">
        <v>2</v>
      </c>
      <c r="N569" s="31">
        <v>4</v>
      </c>
      <c r="O569" s="31">
        <v>2</v>
      </c>
      <c r="P569" s="31">
        <v>1</v>
      </c>
      <c r="FK569" s="31">
        <v>2</v>
      </c>
      <c r="FL569" s="31">
        <v>2</v>
      </c>
      <c r="FM569" s="31">
        <v>2</v>
      </c>
      <c r="FN569" s="31">
        <v>2</v>
      </c>
      <c r="FO569" s="31">
        <v>2</v>
      </c>
      <c r="FP569" s="31">
        <v>2</v>
      </c>
      <c r="FQ569" s="31">
        <v>2</v>
      </c>
      <c r="FR569" s="31">
        <v>2</v>
      </c>
      <c r="FS569" s="31">
        <v>4</v>
      </c>
      <c r="FT569" s="31">
        <v>2</v>
      </c>
      <c r="FU569" s="31">
        <v>2</v>
      </c>
      <c r="FV569" s="31">
        <v>2</v>
      </c>
      <c r="FW569" s="31">
        <v>1</v>
      </c>
      <c r="FX569" s="31">
        <v>1</v>
      </c>
      <c r="FY569" s="31">
        <v>2</v>
      </c>
      <c r="GA569" s="31">
        <v>2</v>
      </c>
      <c r="GB569" s="31">
        <v>2</v>
      </c>
      <c r="GC569" s="31">
        <v>2</v>
      </c>
      <c r="GE569" s="31">
        <v>2</v>
      </c>
      <c r="GH569" s="31">
        <v>2</v>
      </c>
      <c r="GJ569" s="31">
        <v>2</v>
      </c>
      <c r="GL569" s="31">
        <v>2</v>
      </c>
      <c r="GO569" s="31">
        <v>2</v>
      </c>
      <c r="GQ569" s="31">
        <v>2</v>
      </c>
      <c r="GS569" s="31">
        <v>2</v>
      </c>
      <c r="GU569" s="31">
        <v>2</v>
      </c>
      <c r="GW569" s="31">
        <v>2</v>
      </c>
      <c r="HM569" s="31">
        <v>2</v>
      </c>
      <c r="HP569" s="31">
        <v>1</v>
      </c>
      <c r="HQ569" s="31">
        <v>2</v>
      </c>
      <c r="HR569" s="31">
        <v>1</v>
      </c>
      <c r="HS569" s="31">
        <v>2</v>
      </c>
      <c r="HT569" s="31">
        <v>2</v>
      </c>
      <c r="HU569" s="31">
        <v>2</v>
      </c>
      <c r="HV569" s="31">
        <v>2</v>
      </c>
      <c r="HZ569" s="31">
        <v>2</v>
      </c>
      <c r="IA569" s="31">
        <v>2</v>
      </c>
      <c r="IB569" s="31">
        <v>2</v>
      </c>
      <c r="IC569" s="31">
        <v>2</v>
      </c>
      <c r="ID569" s="31">
        <v>2</v>
      </c>
      <c r="IE569" s="31">
        <v>2</v>
      </c>
      <c r="IF569" s="31">
        <v>2</v>
      </c>
      <c r="IJ569" s="31">
        <v>2</v>
      </c>
      <c r="IK569" s="31">
        <v>2</v>
      </c>
      <c r="IL569" s="31">
        <v>2</v>
      </c>
      <c r="IM569" s="31">
        <v>2</v>
      </c>
      <c r="IN569" s="31">
        <v>2</v>
      </c>
      <c r="IO569" s="31">
        <v>2</v>
      </c>
      <c r="IP569" s="31">
        <v>2</v>
      </c>
      <c r="IT569" s="31">
        <v>2</v>
      </c>
      <c r="IU569" s="31">
        <v>2</v>
      </c>
      <c r="IV569" s="31">
        <v>2</v>
      </c>
      <c r="IW569" s="31">
        <v>2</v>
      </c>
      <c r="IX569" s="31">
        <v>2</v>
      </c>
      <c r="IY569" s="31">
        <v>2</v>
      </c>
      <c r="IZ569" s="31">
        <v>2</v>
      </c>
      <c r="JD569" s="31">
        <v>2</v>
      </c>
      <c r="JE569" s="31">
        <v>2</v>
      </c>
      <c r="JF569" s="31">
        <v>2</v>
      </c>
      <c r="JG569" s="31">
        <v>2</v>
      </c>
      <c r="JH569" s="31">
        <v>2</v>
      </c>
      <c r="JI569" s="31">
        <v>2</v>
      </c>
      <c r="JJ569" s="31">
        <v>2</v>
      </c>
      <c r="JN569" s="31" t="s">
        <v>1742</v>
      </c>
      <c r="JZ569" s="31">
        <v>1</v>
      </c>
      <c r="KC569" s="31">
        <v>1</v>
      </c>
      <c r="LA569" s="31" t="s">
        <v>364</v>
      </c>
      <c r="LB569" s="31" t="s">
        <v>1449</v>
      </c>
      <c r="LC569" s="31">
        <v>2</v>
      </c>
      <c r="LE569" s="31" t="s">
        <v>359</v>
      </c>
      <c r="LF569" s="31">
        <v>2</v>
      </c>
      <c r="LG569" s="31">
        <v>2</v>
      </c>
      <c r="LI569" s="31">
        <v>2</v>
      </c>
      <c r="LK569" s="31">
        <v>2</v>
      </c>
      <c r="LM569" s="31">
        <v>2</v>
      </c>
      <c r="LO569" s="31">
        <v>2</v>
      </c>
      <c r="LQ569" s="31">
        <v>2</v>
      </c>
      <c r="LS569" s="31">
        <v>2</v>
      </c>
      <c r="LU569" s="31">
        <v>2</v>
      </c>
      <c r="LW569" s="31">
        <v>2</v>
      </c>
      <c r="LY569" s="31">
        <v>2</v>
      </c>
      <c r="MA569" s="31">
        <v>2</v>
      </c>
      <c r="MC569" s="31">
        <v>2</v>
      </c>
      <c r="ME569" s="31">
        <v>2</v>
      </c>
      <c r="MG569" s="31">
        <v>2</v>
      </c>
      <c r="MI569" s="31">
        <v>2</v>
      </c>
      <c r="MK569" s="31">
        <v>2</v>
      </c>
      <c r="MM569" s="31">
        <v>2</v>
      </c>
      <c r="MO569" s="31">
        <v>2</v>
      </c>
      <c r="MQ569" s="31">
        <v>2</v>
      </c>
      <c r="MS569" s="31">
        <v>2</v>
      </c>
      <c r="MU569" s="31">
        <v>2</v>
      </c>
      <c r="MW569" s="31">
        <v>2</v>
      </c>
      <c r="MY569" s="31" t="s">
        <v>355</v>
      </c>
      <c r="NC569" s="31">
        <v>2</v>
      </c>
      <c r="NE569" s="31">
        <v>2</v>
      </c>
      <c r="NG569" s="31">
        <v>2</v>
      </c>
      <c r="NI569" s="31">
        <v>2</v>
      </c>
      <c r="NK569" s="31">
        <v>2</v>
      </c>
      <c r="NM569" s="31">
        <v>2</v>
      </c>
      <c r="NO569" s="31">
        <v>2</v>
      </c>
      <c r="NQ569" s="31">
        <v>2</v>
      </c>
      <c r="NS569" s="31">
        <v>2</v>
      </c>
      <c r="NU569" s="31">
        <v>2</v>
      </c>
      <c r="NW569" s="31">
        <v>2</v>
      </c>
      <c r="NY569" s="31">
        <v>2</v>
      </c>
      <c r="OA569" s="31">
        <v>2</v>
      </c>
      <c r="OC569" s="31">
        <v>2</v>
      </c>
      <c r="OE569" s="31">
        <v>2</v>
      </c>
      <c r="OG569" s="31">
        <v>2</v>
      </c>
      <c r="OI569" s="31">
        <v>2</v>
      </c>
      <c r="OK569" s="31">
        <v>2</v>
      </c>
      <c r="OM569" s="31">
        <v>2</v>
      </c>
      <c r="OO569" s="31">
        <v>2</v>
      </c>
      <c r="OQ569" s="31" t="s">
        <v>355</v>
      </c>
      <c r="OS569" s="31">
        <v>2</v>
      </c>
      <c r="OU569" s="31">
        <v>2</v>
      </c>
      <c r="OW569" s="31">
        <v>2</v>
      </c>
      <c r="OY569" s="31">
        <v>2</v>
      </c>
      <c r="PA569" s="31">
        <v>2</v>
      </c>
      <c r="PC569" s="31">
        <v>2</v>
      </c>
      <c r="PE569" s="31">
        <v>2</v>
      </c>
      <c r="PG569" s="31">
        <v>2</v>
      </c>
      <c r="PI569" s="31">
        <v>2</v>
      </c>
      <c r="PK569" s="31">
        <v>2</v>
      </c>
      <c r="PM569" s="31">
        <v>2</v>
      </c>
      <c r="PO569" s="31">
        <v>2</v>
      </c>
      <c r="PQ569" s="31">
        <v>2</v>
      </c>
      <c r="PS569" s="31">
        <v>2</v>
      </c>
      <c r="PU569" s="31">
        <v>2</v>
      </c>
      <c r="PW569" s="31">
        <v>2</v>
      </c>
      <c r="PY569" s="31">
        <v>2</v>
      </c>
      <c r="QA569" s="31">
        <v>2</v>
      </c>
      <c r="QC569" s="31">
        <v>2</v>
      </c>
      <c r="QE569" s="31">
        <v>2</v>
      </c>
      <c r="QG569" s="31">
        <v>2</v>
      </c>
      <c r="QI569" s="31" t="s">
        <v>355</v>
      </c>
      <c r="QK569" s="31">
        <v>1</v>
      </c>
      <c r="QL569" s="31">
        <v>2</v>
      </c>
      <c r="QM569" s="31">
        <v>2</v>
      </c>
      <c r="QN569" s="31">
        <v>2</v>
      </c>
      <c r="QO569" s="31">
        <v>2</v>
      </c>
      <c r="QP569" s="31">
        <v>2</v>
      </c>
      <c r="QQ569" s="31">
        <v>2</v>
      </c>
      <c r="QR569" s="31">
        <v>2</v>
      </c>
      <c r="QS569" s="31">
        <v>2</v>
      </c>
      <c r="QT569" s="31">
        <v>2</v>
      </c>
      <c r="QU569" s="31">
        <v>2</v>
      </c>
      <c r="QV569" s="31">
        <v>2</v>
      </c>
      <c r="QW569" s="31">
        <v>2</v>
      </c>
      <c r="QX569" s="31">
        <v>2</v>
      </c>
      <c r="QY569" s="31">
        <v>2</v>
      </c>
      <c r="QZ569" s="31">
        <v>2</v>
      </c>
      <c r="RA569" s="31">
        <v>2</v>
      </c>
      <c r="RB569" s="31">
        <v>2</v>
      </c>
      <c r="RC569" s="31">
        <v>2</v>
      </c>
      <c r="RD569" s="31">
        <v>2</v>
      </c>
      <c r="RE569" s="31">
        <v>2</v>
      </c>
      <c r="RF569" s="31">
        <v>2</v>
      </c>
      <c r="RG569" s="31">
        <v>2</v>
      </c>
      <c r="RH569" s="31">
        <v>2</v>
      </c>
      <c r="RI569" s="31">
        <v>2</v>
      </c>
      <c r="RJ569" s="31">
        <v>2</v>
      </c>
      <c r="RK569" s="31">
        <v>2</v>
      </c>
      <c r="RL569" s="31">
        <v>2</v>
      </c>
      <c r="RM569" s="31">
        <v>2</v>
      </c>
      <c r="RN569" s="31">
        <v>2</v>
      </c>
      <c r="RO569" s="31">
        <v>2</v>
      </c>
      <c r="RP569" s="31">
        <v>2</v>
      </c>
      <c r="RQ569" s="31">
        <v>2</v>
      </c>
      <c r="RR569" s="31">
        <v>2</v>
      </c>
      <c r="RS569" s="31">
        <v>2</v>
      </c>
      <c r="RT569" s="31" t="s">
        <v>1644</v>
      </c>
      <c r="RX569" s="31">
        <v>1</v>
      </c>
      <c r="RZ569" s="31">
        <v>2</v>
      </c>
      <c r="SA569" s="31">
        <v>1</v>
      </c>
      <c r="SB569" s="31">
        <v>2</v>
      </c>
      <c r="SC569" s="31">
        <v>2</v>
      </c>
      <c r="SD569" s="31">
        <v>1</v>
      </c>
      <c r="SF569" s="31">
        <v>2</v>
      </c>
      <c r="SG569" s="31">
        <v>1</v>
      </c>
      <c r="SH569" s="31">
        <v>2</v>
      </c>
      <c r="SI569" s="31">
        <v>2</v>
      </c>
      <c r="SJ569" s="31">
        <v>2</v>
      </c>
      <c r="SK569" s="31">
        <v>2</v>
      </c>
      <c r="SL569" s="31">
        <v>2</v>
      </c>
      <c r="UA569" s="31">
        <v>2</v>
      </c>
    </row>
    <row r="570" spans="1:547" s="31" customFormat="1" ht="13.5" customHeight="1">
      <c r="A570" s="31">
        <f t="shared" si="8"/>
        <v>568</v>
      </c>
      <c r="C570" s="31">
        <v>10</v>
      </c>
      <c r="D570" s="31" t="s">
        <v>3644</v>
      </c>
      <c r="E570" s="31" t="s">
        <v>3196</v>
      </c>
      <c r="F570" s="31">
        <v>1</v>
      </c>
      <c r="G570" s="31" t="s">
        <v>3197</v>
      </c>
      <c r="H570" s="31">
        <v>42382</v>
      </c>
      <c r="I570" s="31">
        <v>27194</v>
      </c>
      <c r="J570" s="31">
        <v>1</v>
      </c>
      <c r="K570" s="31">
        <v>1</v>
      </c>
      <c r="L570" s="31">
        <v>5</v>
      </c>
      <c r="M570" s="31">
        <v>2</v>
      </c>
      <c r="N570" s="31">
        <v>1</v>
      </c>
      <c r="P570" s="31">
        <v>1</v>
      </c>
      <c r="FK570" s="31">
        <v>2</v>
      </c>
      <c r="FL570" s="31">
        <v>2</v>
      </c>
      <c r="FM570" s="31">
        <v>2</v>
      </c>
      <c r="FN570" s="31">
        <v>2</v>
      </c>
      <c r="FO570" s="31">
        <v>2</v>
      </c>
      <c r="FP570" s="31">
        <v>2</v>
      </c>
      <c r="FQ570" s="31">
        <v>2</v>
      </c>
      <c r="FR570" s="31">
        <v>2</v>
      </c>
      <c r="FS570" s="31">
        <v>4</v>
      </c>
      <c r="FT570" s="31">
        <v>2</v>
      </c>
      <c r="FU570" s="31">
        <v>2</v>
      </c>
      <c r="FV570" s="31">
        <v>2</v>
      </c>
      <c r="FW570" s="31">
        <v>1</v>
      </c>
      <c r="FX570" s="31">
        <v>1</v>
      </c>
      <c r="FY570" s="31">
        <v>2</v>
      </c>
      <c r="GA570" s="31">
        <v>2</v>
      </c>
      <c r="GB570" s="31">
        <v>2</v>
      </c>
      <c r="GC570" s="31">
        <v>2</v>
      </c>
      <c r="GE570" s="31">
        <v>2</v>
      </c>
      <c r="GH570" s="31">
        <v>2</v>
      </c>
      <c r="GJ570" s="31">
        <v>2</v>
      </c>
      <c r="GL570" s="31">
        <v>2</v>
      </c>
      <c r="GO570" s="31">
        <v>2</v>
      </c>
      <c r="GQ570" s="31">
        <v>2</v>
      </c>
      <c r="GS570" s="31">
        <v>2</v>
      </c>
      <c r="GU570" s="31">
        <v>2</v>
      </c>
      <c r="GW570" s="31">
        <v>2</v>
      </c>
      <c r="HM570" s="31">
        <v>2</v>
      </c>
      <c r="HP570" s="31">
        <v>1</v>
      </c>
      <c r="HQ570" s="31">
        <v>1</v>
      </c>
      <c r="HR570" s="31">
        <v>2</v>
      </c>
      <c r="HS570" s="31">
        <v>2</v>
      </c>
      <c r="HT570" s="31">
        <v>2</v>
      </c>
      <c r="HU570" s="31">
        <v>2</v>
      </c>
      <c r="HV570" s="31">
        <v>2</v>
      </c>
      <c r="HZ570" s="31">
        <v>2</v>
      </c>
      <c r="IA570" s="31">
        <v>2</v>
      </c>
      <c r="IB570" s="31">
        <v>2</v>
      </c>
      <c r="IC570" s="31">
        <v>2</v>
      </c>
      <c r="ID570" s="31">
        <v>2</v>
      </c>
      <c r="IE570" s="31">
        <v>2</v>
      </c>
      <c r="IF570" s="31">
        <v>2</v>
      </c>
      <c r="IJ570" s="31">
        <v>2</v>
      </c>
      <c r="IK570" s="31">
        <v>2</v>
      </c>
      <c r="IL570" s="31">
        <v>2</v>
      </c>
      <c r="IM570" s="31">
        <v>2</v>
      </c>
      <c r="IN570" s="31">
        <v>2</v>
      </c>
      <c r="IO570" s="31">
        <v>2</v>
      </c>
      <c r="IP570" s="31">
        <v>2</v>
      </c>
      <c r="IT570" s="31">
        <v>2</v>
      </c>
      <c r="IU570" s="31">
        <v>2</v>
      </c>
      <c r="IV570" s="31">
        <v>2</v>
      </c>
      <c r="IW570" s="31">
        <v>2</v>
      </c>
      <c r="IX570" s="31">
        <v>2</v>
      </c>
      <c r="IY570" s="31">
        <v>2</v>
      </c>
      <c r="IZ570" s="31">
        <v>2</v>
      </c>
      <c r="JD570" s="31">
        <v>2</v>
      </c>
      <c r="JE570" s="31">
        <v>2</v>
      </c>
      <c r="JF570" s="31">
        <v>2</v>
      </c>
      <c r="JG570" s="31">
        <v>2</v>
      </c>
      <c r="JH570" s="31">
        <v>2</v>
      </c>
      <c r="JI570" s="31">
        <v>2</v>
      </c>
      <c r="JJ570" s="31">
        <v>2</v>
      </c>
      <c r="JN570" s="31" t="s">
        <v>3349</v>
      </c>
      <c r="JQ570" s="31" t="s">
        <v>2252</v>
      </c>
      <c r="JZ570" s="31">
        <v>1</v>
      </c>
      <c r="KC570" s="31">
        <v>2</v>
      </c>
      <c r="KD570" s="31" t="s">
        <v>2252</v>
      </c>
      <c r="KE570" s="31">
        <v>66</v>
      </c>
      <c r="LA570" s="31" t="s">
        <v>370</v>
      </c>
      <c r="LB570" s="31" t="s">
        <v>370</v>
      </c>
      <c r="LC570" s="31">
        <v>1</v>
      </c>
      <c r="LE570" s="31" t="s">
        <v>370</v>
      </c>
      <c r="LF570" s="31">
        <v>2</v>
      </c>
      <c r="LG570" s="31">
        <v>2</v>
      </c>
      <c r="LH570" s="31">
        <v>1</v>
      </c>
      <c r="LI570" s="31">
        <v>2</v>
      </c>
      <c r="LK570" s="31">
        <v>2</v>
      </c>
      <c r="LM570" s="31">
        <v>2</v>
      </c>
      <c r="LO570" s="31">
        <v>2</v>
      </c>
      <c r="LQ570" s="31">
        <v>2</v>
      </c>
      <c r="LS570" s="31">
        <v>2</v>
      </c>
      <c r="LU570" s="31">
        <v>2</v>
      </c>
      <c r="LW570" s="31">
        <v>2</v>
      </c>
      <c r="LY570" s="31">
        <v>1</v>
      </c>
      <c r="LZ570" s="31" t="s">
        <v>3656</v>
      </c>
      <c r="MA570" s="31">
        <v>2</v>
      </c>
      <c r="MC570" s="31">
        <v>2</v>
      </c>
      <c r="ME570" s="31">
        <v>2</v>
      </c>
      <c r="MG570" s="31">
        <v>2</v>
      </c>
      <c r="MI570" s="31">
        <v>2</v>
      </c>
      <c r="MK570" s="31">
        <v>2</v>
      </c>
      <c r="MM570" s="31">
        <v>2</v>
      </c>
      <c r="MO570" s="31">
        <v>2</v>
      </c>
      <c r="MQ570" s="31">
        <v>2</v>
      </c>
      <c r="MS570" s="31">
        <v>2</v>
      </c>
      <c r="MU570" s="31">
        <v>2</v>
      </c>
      <c r="MW570" s="31">
        <v>2</v>
      </c>
      <c r="MY570" s="31" t="s">
        <v>355</v>
      </c>
      <c r="NC570" s="31">
        <v>2</v>
      </c>
      <c r="NE570" s="31">
        <v>2</v>
      </c>
      <c r="NG570" s="31">
        <v>2</v>
      </c>
      <c r="NI570" s="31">
        <v>2</v>
      </c>
      <c r="NK570" s="31">
        <v>2</v>
      </c>
      <c r="NM570" s="31">
        <v>2</v>
      </c>
      <c r="NO570" s="31">
        <v>2</v>
      </c>
      <c r="NQ570" s="31">
        <v>2</v>
      </c>
      <c r="NS570" s="31">
        <v>2</v>
      </c>
      <c r="NU570" s="31">
        <v>2</v>
      </c>
      <c r="NW570" s="31">
        <v>2</v>
      </c>
      <c r="NY570" s="31">
        <v>2</v>
      </c>
      <c r="OA570" s="31">
        <v>2</v>
      </c>
      <c r="OC570" s="31">
        <v>2</v>
      </c>
      <c r="OE570" s="31">
        <v>2</v>
      </c>
      <c r="OG570" s="31">
        <v>2</v>
      </c>
      <c r="OI570" s="31">
        <v>2</v>
      </c>
      <c r="OK570" s="31">
        <v>2</v>
      </c>
      <c r="OM570" s="31">
        <v>2</v>
      </c>
      <c r="OO570" s="31">
        <v>2</v>
      </c>
      <c r="OQ570" s="31" t="s">
        <v>355</v>
      </c>
      <c r="OS570" s="31">
        <v>2</v>
      </c>
      <c r="OU570" s="31">
        <v>2</v>
      </c>
      <c r="OW570" s="31">
        <v>2</v>
      </c>
      <c r="OY570" s="31">
        <v>2</v>
      </c>
      <c r="PA570" s="31">
        <v>2</v>
      </c>
      <c r="PC570" s="31">
        <v>2</v>
      </c>
      <c r="PE570" s="31">
        <v>2</v>
      </c>
      <c r="PG570" s="31">
        <v>2</v>
      </c>
      <c r="PI570" s="31">
        <v>2</v>
      </c>
      <c r="PK570" s="31">
        <v>2</v>
      </c>
      <c r="PM570" s="31">
        <v>2</v>
      </c>
      <c r="PO570" s="31">
        <v>2</v>
      </c>
      <c r="PQ570" s="31">
        <v>2</v>
      </c>
      <c r="PS570" s="31">
        <v>2</v>
      </c>
      <c r="PU570" s="31">
        <v>2</v>
      </c>
      <c r="PW570" s="31">
        <v>2</v>
      </c>
      <c r="PY570" s="31">
        <v>2</v>
      </c>
      <c r="QA570" s="31">
        <v>2</v>
      </c>
      <c r="QC570" s="31">
        <v>2</v>
      </c>
      <c r="QE570" s="31">
        <v>2</v>
      </c>
      <c r="QG570" s="31">
        <v>2</v>
      </c>
      <c r="QI570" s="31" t="s">
        <v>355</v>
      </c>
      <c r="QK570" s="31">
        <v>1</v>
      </c>
      <c r="QL570" s="31">
        <v>2</v>
      </c>
      <c r="QM570" s="31">
        <v>2</v>
      </c>
      <c r="QN570" s="31">
        <v>2</v>
      </c>
      <c r="QO570" s="31">
        <v>2</v>
      </c>
      <c r="QP570" s="31">
        <v>2</v>
      </c>
      <c r="QQ570" s="31">
        <v>2</v>
      </c>
      <c r="QR570" s="31">
        <v>2</v>
      </c>
      <c r="QS570" s="31">
        <v>2</v>
      </c>
      <c r="QT570" s="31">
        <v>2</v>
      </c>
      <c r="QU570" s="31">
        <v>2</v>
      </c>
      <c r="QV570" s="31">
        <v>2</v>
      </c>
      <c r="QW570" s="31">
        <v>2</v>
      </c>
      <c r="QX570" s="31">
        <v>2</v>
      </c>
      <c r="QY570" s="31">
        <v>2</v>
      </c>
      <c r="QZ570" s="31">
        <v>2</v>
      </c>
      <c r="RA570" s="31">
        <v>2</v>
      </c>
      <c r="RB570" s="31">
        <v>2</v>
      </c>
      <c r="RC570" s="31">
        <v>2</v>
      </c>
      <c r="RD570" s="31">
        <v>2</v>
      </c>
      <c r="RE570" s="31">
        <v>2</v>
      </c>
      <c r="RF570" s="31">
        <v>2</v>
      </c>
      <c r="RG570" s="31">
        <v>2</v>
      </c>
      <c r="RH570" s="31">
        <v>2</v>
      </c>
      <c r="RI570" s="31">
        <v>2</v>
      </c>
      <c r="RJ570" s="31">
        <v>2</v>
      </c>
      <c r="RK570" s="31">
        <v>2</v>
      </c>
      <c r="RL570" s="31">
        <v>2</v>
      </c>
      <c r="RM570" s="31">
        <v>2</v>
      </c>
      <c r="RN570" s="31">
        <v>2</v>
      </c>
      <c r="RO570" s="31">
        <v>2</v>
      </c>
      <c r="RP570" s="31">
        <v>2</v>
      </c>
      <c r="RQ570" s="31">
        <v>2</v>
      </c>
      <c r="RR570" s="31">
        <v>2</v>
      </c>
      <c r="RS570" s="31">
        <v>2</v>
      </c>
      <c r="RT570" s="31" t="s">
        <v>2543</v>
      </c>
      <c r="RX570" s="31">
        <v>2</v>
      </c>
      <c r="RY570" s="31">
        <v>2</v>
      </c>
      <c r="RZ570" s="31">
        <v>2</v>
      </c>
      <c r="SA570" s="31">
        <v>1</v>
      </c>
      <c r="SB570" s="31">
        <v>2</v>
      </c>
      <c r="SC570" s="31">
        <v>2</v>
      </c>
      <c r="SD570" s="31">
        <v>1</v>
      </c>
      <c r="SF570" s="31">
        <v>2</v>
      </c>
      <c r="SG570" s="31">
        <v>1</v>
      </c>
      <c r="SH570" s="31">
        <v>2</v>
      </c>
      <c r="SI570" s="31">
        <v>2</v>
      </c>
      <c r="SJ570" s="31">
        <v>2</v>
      </c>
      <c r="SK570" s="31">
        <v>2</v>
      </c>
      <c r="SL570" s="31">
        <v>2</v>
      </c>
      <c r="UA570" s="31">
        <v>2</v>
      </c>
    </row>
    <row r="571" spans="1:547" s="31" customFormat="1" ht="13.5" customHeight="1">
      <c r="A571" s="31">
        <f t="shared" si="8"/>
        <v>569</v>
      </c>
      <c r="C571" s="31">
        <v>11</v>
      </c>
      <c r="D571" s="31" t="s">
        <v>3644</v>
      </c>
      <c r="E571" s="31" t="s">
        <v>3193</v>
      </c>
      <c r="F571" s="31">
        <v>1</v>
      </c>
      <c r="G571" s="31" t="s">
        <v>3194</v>
      </c>
      <c r="H571" s="31">
        <v>42382</v>
      </c>
      <c r="I571" s="31">
        <v>27752</v>
      </c>
      <c r="J571" s="31">
        <v>1</v>
      </c>
      <c r="K571" s="31">
        <v>1</v>
      </c>
      <c r="L571" s="31">
        <v>4</v>
      </c>
      <c r="M571" s="31">
        <v>2</v>
      </c>
      <c r="N571" s="31">
        <v>4</v>
      </c>
      <c r="O571" s="31">
        <v>2</v>
      </c>
      <c r="P571" s="31">
        <v>1</v>
      </c>
      <c r="FK571" s="31">
        <v>2</v>
      </c>
      <c r="FL571" s="31">
        <v>2</v>
      </c>
      <c r="FM571" s="31">
        <v>2</v>
      </c>
      <c r="FN571" s="31">
        <v>2</v>
      </c>
      <c r="FO571" s="31">
        <v>2</v>
      </c>
      <c r="FP571" s="31">
        <v>2</v>
      </c>
      <c r="FQ571" s="31">
        <v>2</v>
      </c>
      <c r="FR571" s="31">
        <v>2</v>
      </c>
      <c r="FS571" s="31">
        <v>4</v>
      </c>
      <c r="FT571" s="31">
        <v>2</v>
      </c>
      <c r="FU571" s="31">
        <v>2</v>
      </c>
      <c r="FV571" s="31">
        <v>2</v>
      </c>
      <c r="FW571" s="31">
        <v>1</v>
      </c>
      <c r="FX571" s="31">
        <v>1</v>
      </c>
      <c r="FY571" s="31">
        <v>2</v>
      </c>
      <c r="GA571" s="31">
        <v>2</v>
      </c>
      <c r="GB571" s="31">
        <v>2</v>
      </c>
      <c r="GC571" s="31">
        <v>2</v>
      </c>
      <c r="GE571" s="31">
        <v>2</v>
      </c>
      <c r="GH571" s="31">
        <v>2</v>
      </c>
      <c r="GJ571" s="31">
        <v>2</v>
      </c>
      <c r="GL571" s="31">
        <v>2</v>
      </c>
      <c r="GO571" s="31">
        <v>2</v>
      </c>
      <c r="GQ571" s="31">
        <v>2</v>
      </c>
      <c r="GS571" s="31">
        <v>2</v>
      </c>
      <c r="GU571" s="31">
        <v>2</v>
      </c>
      <c r="GW571" s="31">
        <v>2</v>
      </c>
      <c r="HM571" s="31">
        <v>2</v>
      </c>
      <c r="HP571" s="31">
        <v>1</v>
      </c>
      <c r="HQ571" s="31">
        <v>2</v>
      </c>
      <c r="HR571" s="31">
        <v>1</v>
      </c>
      <c r="HS571" s="31">
        <v>2</v>
      </c>
      <c r="HT571" s="31">
        <v>2</v>
      </c>
      <c r="HU571" s="31">
        <v>2</v>
      </c>
      <c r="HV571" s="31">
        <v>2</v>
      </c>
      <c r="HZ571" s="31">
        <v>2</v>
      </c>
      <c r="IA571" s="31">
        <v>2</v>
      </c>
      <c r="IB571" s="31">
        <v>2</v>
      </c>
      <c r="IC571" s="31">
        <v>2</v>
      </c>
      <c r="ID571" s="31">
        <v>2</v>
      </c>
      <c r="IE571" s="31">
        <v>2</v>
      </c>
      <c r="IF571" s="31">
        <v>2</v>
      </c>
      <c r="IJ571" s="31">
        <v>2</v>
      </c>
      <c r="IK571" s="31">
        <v>2</v>
      </c>
      <c r="IL571" s="31">
        <v>2</v>
      </c>
      <c r="IM571" s="31">
        <v>2</v>
      </c>
      <c r="IN571" s="31">
        <v>2</v>
      </c>
      <c r="IO571" s="31">
        <v>2</v>
      </c>
      <c r="IP571" s="31">
        <v>2</v>
      </c>
      <c r="IT571" s="31">
        <v>2</v>
      </c>
      <c r="IU571" s="31">
        <v>2</v>
      </c>
      <c r="IV571" s="31">
        <v>2</v>
      </c>
      <c r="IW571" s="31">
        <v>2</v>
      </c>
      <c r="IX571" s="31">
        <v>2</v>
      </c>
      <c r="IY571" s="31">
        <v>2</v>
      </c>
      <c r="IZ571" s="31">
        <v>2</v>
      </c>
      <c r="JD571" s="31">
        <v>2</v>
      </c>
      <c r="JE571" s="31">
        <v>2</v>
      </c>
      <c r="JF571" s="31">
        <v>2</v>
      </c>
      <c r="JG571" s="31">
        <v>2</v>
      </c>
      <c r="JH571" s="31">
        <v>2</v>
      </c>
      <c r="JI571" s="31">
        <v>2</v>
      </c>
      <c r="JJ571" s="31">
        <v>2</v>
      </c>
      <c r="JZ571" s="31">
        <v>1</v>
      </c>
      <c r="KC571" s="31">
        <v>1</v>
      </c>
      <c r="LA571" s="31" t="s">
        <v>359</v>
      </c>
      <c r="LB571" s="31" t="s">
        <v>370</v>
      </c>
      <c r="LC571" s="31">
        <v>2</v>
      </c>
      <c r="LE571" s="31" t="s">
        <v>359</v>
      </c>
      <c r="LF571" s="31">
        <v>2</v>
      </c>
      <c r="LG571" s="31">
        <v>2</v>
      </c>
      <c r="LH571" s="31">
        <v>1</v>
      </c>
      <c r="LI571" s="31">
        <v>2</v>
      </c>
      <c r="LK571" s="31">
        <v>2</v>
      </c>
      <c r="LM571" s="31">
        <v>2</v>
      </c>
      <c r="LO571" s="31">
        <v>2</v>
      </c>
      <c r="LQ571" s="31">
        <v>2</v>
      </c>
      <c r="LS571" s="31">
        <v>2</v>
      </c>
      <c r="LU571" s="31">
        <v>2</v>
      </c>
      <c r="LW571" s="31">
        <v>2</v>
      </c>
      <c r="LY571" s="31">
        <v>2</v>
      </c>
      <c r="MA571" s="31">
        <v>2</v>
      </c>
      <c r="MC571" s="31">
        <v>2</v>
      </c>
      <c r="ME571" s="31">
        <v>2</v>
      </c>
      <c r="MG571" s="31">
        <v>2</v>
      </c>
      <c r="MI571" s="31">
        <v>2</v>
      </c>
      <c r="MK571" s="31">
        <v>2</v>
      </c>
      <c r="MM571" s="31">
        <v>2</v>
      </c>
      <c r="MO571" s="31">
        <v>2</v>
      </c>
      <c r="MQ571" s="31">
        <v>2</v>
      </c>
      <c r="MS571" s="31">
        <v>2</v>
      </c>
      <c r="MU571" s="31">
        <v>2</v>
      </c>
      <c r="MW571" s="31">
        <v>2</v>
      </c>
      <c r="MY571" s="31" t="s">
        <v>356</v>
      </c>
      <c r="NC571" s="31">
        <v>2</v>
      </c>
      <c r="NE571" s="31">
        <v>2</v>
      </c>
      <c r="NG571" s="31">
        <v>2</v>
      </c>
      <c r="NI571" s="31">
        <v>2</v>
      </c>
      <c r="NK571" s="31">
        <v>2</v>
      </c>
      <c r="NM571" s="31">
        <v>2</v>
      </c>
      <c r="NO571" s="31">
        <v>2</v>
      </c>
      <c r="NQ571" s="31">
        <v>2</v>
      </c>
      <c r="NS571" s="31">
        <v>2</v>
      </c>
      <c r="NU571" s="31">
        <v>2</v>
      </c>
      <c r="NW571" s="31">
        <v>2</v>
      </c>
      <c r="NY571" s="31">
        <v>2</v>
      </c>
      <c r="OA571" s="31">
        <v>2</v>
      </c>
      <c r="OC571" s="31">
        <v>2</v>
      </c>
      <c r="OE571" s="31">
        <v>2</v>
      </c>
      <c r="OG571" s="31">
        <v>2</v>
      </c>
      <c r="OI571" s="31">
        <v>2</v>
      </c>
      <c r="OK571" s="31">
        <v>2</v>
      </c>
      <c r="OM571" s="31">
        <v>2</v>
      </c>
      <c r="OO571" s="31">
        <v>2</v>
      </c>
      <c r="OQ571" s="31" t="s">
        <v>355</v>
      </c>
      <c r="OS571" s="31">
        <v>2</v>
      </c>
      <c r="OU571" s="31">
        <v>2</v>
      </c>
      <c r="OW571" s="31">
        <v>2</v>
      </c>
      <c r="OY571" s="31">
        <v>2</v>
      </c>
      <c r="PA571" s="31">
        <v>2</v>
      </c>
      <c r="PC571" s="31">
        <v>2</v>
      </c>
      <c r="PE571" s="31">
        <v>2</v>
      </c>
      <c r="PG571" s="31">
        <v>2</v>
      </c>
      <c r="PI571" s="31">
        <v>2</v>
      </c>
      <c r="PK571" s="31">
        <v>2</v>
      </c>
      <c r="PM571" s="31">
        <v>2</v>
      </c>
      <c r="PO571" s="31">
        <v>2</v>
      </c>
      <c r="PQ571" s="31">
        <v>2</v>
      </c>
      <c r="PS571" s="31">
        <v>2</v>
      </c>
      <c r="PU571" s="31">
        <v>2</v>
      </c>
      <c r="PW571" s="31">
        <v>2</v>
      </c>
      <c r="PY571" s="31">
        <v>2</v>
      </c>
      <c r="QA571" s="31">
        <v>2</v>
      </c>
      <c r="QC571" s="31">
        <v>2</v>
      </c>
      <c r="QE571" s="31">
        <v>2</v>
      </c>
      <c r="QG571" s="31">
        <v>2</v>
      </c>
      <c r="QI571" s="31" t="s">
        <v>355</v>
      </c>
      <c r="QK571" s="31">
        <v>1</v>
      </c>
      <c r="QL571" s="31">
        <v>2</v>
      </c>
      <c r="QM571" s="31">
        <v>2</v>
      </c>
      <c r="QN571" s="31">
        <v>2</v>
      </c>
      <c r="QO571" s="31">
        <v>2</v>
      </c>
      <c r="QP571" s="31">
        <v>2</v>
      </c>
      <c r="QQ571" s="31">
        <v>2</v>
      </c>
      <c r="QR571" s="31">
        <v>2</v>
      </c>
      <c r="QS571" s="31">
        <v>2</v>
      </c>
      <c r="QT571" s="31">
        <v>2</v>
      </c>
      <c r="QU571" s="31">
        <v>2</v>
      </c>
      <c r="QV571" s="31">
        <v>2</v>
      </c>
      <c r="QW571" s="31">
        <v>2</v>
      </c>
      <c r="QX571" s="31">
        <v>2</v>
      </c>
      <c r="QY571" s="31">
        <v>2</v>
      </c>
      <c r="QZ571" s="31">
        <v>2</v>
      </c>
      <c r="RA571" s="31">
        <v>2</v>
      </c>
      <c r="RB571" s="31">
        <v>2</v>
      </c>
      <c r="RC571" s="31">
        <v>2</v>
      </c>
      <c r="RD571" s="31">
        <v>2</v>
      </c>
      <c r="RE571" s="31">
        <v>2</v>
      </c>
      <c r="RF571" s="31">
        <v>2</v>
      </c>
      <c r="RG571" s="31">
        <v>2</v>
      </c>
      <c r="RH571" s="31">
        <v>2</v>
      </c>
      <c r="RI571" s="31">
        <v>2</v>
      </c>
      <c r="RJ571" s="31">
        <v>2</v>
      </c>
      <c r="RK571" s="31">
        <v>2</v>
      </c>
      <c r="RL571" s="31">
        <v>2</v>
      </c>
      <c r="RM571" s="31">
        <v>2</v>
      </c>
      <c r="RN571" s="31">
        <v>2</v>
      </c>
      <c r="RO571" s="31">
        <v>2</v>
      </c>
      <c r="RP571" s="31">
        <v>2</v>
      </c>
      <c r="RQ571" s="31">
        <v>2</v>
      </c>
      <c r="RR571" s="31">
        <v>2</v>
      </c>
      <c r="RS571" s="31">
        <v>1</v>
      </c>
      <c r="RT571" s="31" t="s">
        <v>1644</v>
      </c>
      <c r="RW571" s="31" t="s">
        <v>3657</v>
      </c>
      <c r="RX571" s="31">
        <v>4</v>
      </c>
      <c r="RY571" s="31">
        <v>2</v>
      </c>
      <c r="RZ571" s="31">
        <v>2</v>
      </c>
      <c r="SA571" s="31">
        <v>1</v>
      </c>
      <c r="SB571" s="31">
        <v>2</v>
      </c>
      <c r="SC571" s="31">
        <v>2</v>
      </c>
      <c r="SD571" s="31">
        <v>4</v>
      </c>
      <c r="SE571" s="31">
        <v>2</v>
      </c>
      <c r="SF571" s="31">
        <v>2</v>
      </c>
      <c r="SG571" s="31">
        <v>2</v>
      </c>
      <c r="SH571" s="31">
        <v>2</v>
      </c>
      <c r="SI571" s="31">
        <v>2</v>
      </c>
      <c r="SJ571" s="31">
        <v>2</v>
      </c>
      <c r="SK571" s="31">
        <v>2</v>
      </c>
      <c r="SL571" s="31">
        <v>2</v>
      </c>
      <c r="UA571" s="31">
        <v>2</v>
      </c>
    </row>
    <row r="572" spans="1:547" s="31" customFormat="1" ht="13.5" customHeight="1">
      <c r="A572" s="31">
        <f t="shared" si="8"/>
        <v>570</v>
      </c>
      <c r="C572" s="31">
        <v>12</v>
      </c>
      <c r="D572" s="31" t="s">
        <v>3644</v>
      </c>
      <c r="E572" s="31" t="s">
        <v>3204</v>
      </c>
      <c r="F572" s="31">
        <v>1</v>
      </c>
      <c r="G572" s="31" t="s">
        <v>3205</v>
      </c>
      <c r="H572" s="31">
        <v>42396</v>
      </c>
      <c r="I572" s="31">
        <v>20978</v>
      </c>
      <c r="J572" s="31">
        <v>1</v>
      </c>
      <c r="K572" s="31">
        <v>1</v>
      </c>
      <c r="L572" s="31">
        <v>3</v>
      </c>
      <c r="M572" s="31">
        <v>2</v>
      </c>
      <c r="N572" s="31">
        <v>2</v>
      </c>
      <c r="O572" s="31">
        <v>2</v>
      </c>
      <c r="P572" s="31">
        <v>2</v>
      </c>
      <c r="Q572" s="31">
        <v>2</v>
      </c>
      <c r="FK572" s="31">
        <v>2</v>
      </c>
      <c r="FL572" s="31">
        <v>2</v>
      </c>
      <c r="FM572" s="31">
        <v>2</v>
      </c>
      <c r="FN572" s="31">
        <v>2</v>
      </c>
      <c r="FO572" s="31">
        <v>2</v>
      </c>
      <c r="FP572" s="31">
        <v>2</v>
      </c>
      <c r="FQ572" s="31">
        <v>2</v>
      </c>
      <c r="FR572" s="31">
        <v>2</v>
      </c>
      <c r="FS572" s="31">
        <v>4</v>
      </c>
      <c r="FT572" s="31">
        <v>2</v>
      </c>
      <c r="FU572" s="31">
        <v>2</v>
      </c>
      <c r="FV572" s="31">
        <v>2</v>
      </c>
      <c r="FW572" s="31">
        <v>1</v>
      </c>
      <c r="FX572" s="31">
        <v>1</v>
      </c>
      <c r="FY572" s="31">
        <v>2</v>
      </c>
      <c r="GA572" s="31">
        <v>2</v>
      </c>
      <c r="GB572" s="31">
        <v>2</v>
      </c>
      <c r="GC572" s="31">
        <v>1</v>
      </c>
      <c r="GD572" s="31">
        <v>1977</v>
      </c>
      <c r="GE572" s="31">
        <v>2</v>
      </c>
      <c r="GH572" s="31">
        <v>2</v>
      </c>
      <c r="GJ572" s="31">
        <v>2</v>
      </c>
      <c r="GL572" s="31">
        <v>2</v>
      </c>
      <c r="GO572" s="31">
        <v>2</v>
      </c>
      <c r="GQ572" s="31">
        <v>2</v>
      </c>
      <c r="GS572" s="31">
        <v>2</v>
      </c>
      <c r="GU572" s="31">
        <v>2</v>
      </c>
      <c r="GW572" s="31">
        <v>2</v>
      </c>
      <c r="HM572" s="31">
        <v>2</v>
      </c>
      <c r="HP572" s="31">
        <v>1</v>
      </c>
      <c r="HQ572" s="31">
        <v>2</v>
      </c>
      <c r="HR572" s="31">
        <v>2</v>
      </c>
      <c r="HS572" s="31">
        <v>2</v>
      </c>
      <c r="HT572" s="31">
        <v>2</v>
      </c>
      <c r="HU572" s="31">
        <v>2</v>
      </c>
      <c r="HV572" s="31">
        <v>2</v>
      </c>
      <c r="HZ572" s="31">
        <v>2</v>
      </c>
      <c r="IA572" s="31">
        <v>2</v>
      </c>
      <c r="IB572" s="31">
        <v>2</v>
      </c>
      <c r="IC572" s="31">
        <v>2</v>
      </c>
      <c r="ID572" s="31">
        <v>2</v>
      </c>
      <c r="IE572" s="31">
        <v>2</v>
      </c>
      <c r="IF572" s="31">
        <v>2</v>
      </c>
      <c r="IJ572" s="31">
        <v>2</v>
      </c>
      <c r="IK572" s="31">
        <v>2</v>
      </c>
      <c r="IL572" s="31">
        <v>2</v>
      </c>
      <c r="IM572" s="31">
        <v>2</v>
      </c>
      <c r="IN572" s="31">
        <v>2</v>
      </c>
      <c r="IO572" s="31">
        <v>2</v>
      </c>
      <c r="IP572" s="31">
        <v>2</v>
      </c>
      <c r="IT572" s="31">
        <v>2</v>
      </c>
      <c r="IU572" s="31">
        <v>2</v>
      </c>
      <c r="IV572" s="31">
        <v>2</v>
      </c>
      <c r="IW572" s="31">
        <v>2</v>
      </c>
      <c r="IX572" s="31">
        <v>2</v>
      </c>
      <c r="IY572" s="31">
        <v>2</v>
      </c>
      <c r="IZ572" s="31">
        <v>2</v>
      </c>
      <c r="JD572" s="31">
        <v>2</v>
      </c>
      <c r="JE572" s="31">
        <v>2</v>
      </c>
      <c r="JF572" s="31">
        <v>2</v>
      </c>
      <c r="JG572" s="31">
        <v>2</v>
      </c>
      <c r="JH572" s="31">
        <v>2</v>
      </c>
      <c r="JI572" s="31">
        <v>2</v>
      </c>
      <c r="JJ572" s="31">
        <v>2</v>
      </c>
      <c r="JZ572" s="31">
        <v>2</v>
      </c>
      <c r="KA572" s="31" t="s">
        <v>3639</v>
      </c>
      <c r="KB572" s="31">
        <v>72</v>
      </c>
      <c r="KC572" s="31">
        <v>2</v>
      </c>
      <c r="KD572" s="31" t="s">
        <v>3639</v>
      </c>
      <c r="KE572" s="31">
        <v>75</v>
      </c>
      <c r="LA572" s="31" t="s">
        <v>1440</v>
      </c>
      <c r="LB572" s="31" t="s">
        <v>375</v>
      </c>
      <c r="LC572" s="31">
        <v>2</v>
      </c>
      <c r="LE572" s="31" t="s">
        <v>1440</v>
      </c>
      <c r="LF572" s="31">
        <v>2</v>
      </c>
      <c r="LG572" s="31">
        <v>2</v>
      </c>
      <c r="LH572" s="31">
        <v>2</v>
      </c>
      <c r="LI572" s="31">
        <v>2</v>
      </c>
      <c r="LK572" s="31">
        <v>2</v>
      </c>
      <c r="LM572" s="31">
        <v>2</v>
      </c>
      <c r="LO572" s="31">
        <v>2</v>
      </c>
      <c r="LQ572" s="31">
        <v>2</v>
      </c>
      <c r="LS572" s="31">
        <v>2</v>
      </c>
      <c r="LU572" s="31">
        <v>2</v>
      </c>
      <c r="LW572" s="31">
        <v>2</v>
      </c>
      <c r="LY572" s="31">
        <v>2</v>
      </c>
      <c r="MA572" s="31">
        <v>2</v>
      </c>
      <c r="MC572" s="31">
        <v>2</v>
      </c>
      <c r="ME572" s="31">
        <v>2</v>
      </c>
      <c r="MG572" s="31">
        <v>2</v>
      </c>
      <c r="MI572" s="31">
        <v>2</v>
      </c>
      <c r="MK572" s="31">
        <v>2</v>
      </c>
      <c r="MM572" s="31">
        <v>2</v>
      </c>
      <c r="MO572" s="31">
        <v>2</v>
      </c>
      <c r="MQ572" s="31">
        <v>2</v>
      </c>
      <c r="MS572" s="31">
        <v>2</v>
      </c>
      <c r="MU572" s="31">
        <v>2</v>
      </c>
      <c r="MW572" s="31">
        <v>2</v>
      </c>
      <c r="MY572" s="31" t="s">
        <v>355</v>
      </c>
      <c r="NC572" s="31">
        <v>2</v>
      </c>
      <c r="NE572" s="31">
        <v>2</v>
      </c>
      <c r="NG572" s="31">
        <v>2</v>
      </c>
      <c r="NI572" s="31">
        <v>2</v>
      </c>
      <c r="NK572" s="31">
        <v>2</v>
      </c>
      <c r="NM572" s="31">
        <v>2</v>
      </c>
      <c r="NO572" s="31">
        <v>2</v>
      </c>
      <c r="NQ572" s="31">
        <v>2</v>
      </c>
      <c r="NS572" s="31">
        <v>2</v>
      </c>
      <c r="NU572" s="31">
        <v>2</v>
      </c>
      <c r="NW572" s="31">
        <v>2</v>
      </c>
      <c r="NY572" s="31">
        <v>2</v>
      </c>
      <c r="OA572" s="31">
        <v>2</v>
      </c>
      <c r="OC572" s="31">
        <v>2</v>
      </c>
      <c r="OE572" s="31">
        <v>2</v>
      </c>
      <c r="OG572" s="31">
        <v>2</v>
      </c>
      <c r="OI572" s="31">
        <v>2</v>
      </c>
      <c r="OK572" s="31">
        <v>2</v>
      </c>
      <c r="OM572" s="31">
        <v>2</v>
      </c>
      <c r="OO572" s="31">
        <v>2</v>
      </c>
      <c r="OQ572" s="31" t="s">
        <v>355</v>
      </c>
      <c r="OS572" s="31">
        <v>2</v>
      </c>
      <c r="OU572" s="31">
        <v>2</v>
      </c>
      <c r="OW572" s="31">
        <v>2</v>
      </c>
      <c r="OY572" s="31">
        <v>2</v>
      </c>
      <c r="PA572" s="31">
        <v>2</v>
      </c>
      <c r="PC572" s="31">
        <v>2</v>
      </c>
      <c r="PE572" s="31">
        <v>2</v>
      </c>
      <c r="PG572" s="31">
        <v>2</v>
      </c>
      <c r="PI572" s="31">
        <v>2</v>
      </c>
      <c r="PK572" s="31">
        <v>2</v>
      </c>
      <c r="PM572" s="31">
        <v>2</v>
      </c>
      <c r="PO572" s="31">
        <v>2</v>
      </c>
      <c r="PQ572" s="31">
        <v>2</v>
      </c>
      <c r="PS572" s="31">
        <v>2</v>
      </c>
      <c r="PU572" s="31">
        <v>2</v>
      </c>
      <c r="PW572" s="31">
        <v>2</v>
      </c>
      <c r="PY572" s="31">
        <v>2</v>
      </c>
      <c r="QA572" s="31">
        <v>2</v>
      </c>
      <c r="QC572" s="31">
        <v>2</v>
      </c>
      <c r="QE572" s="31">
        <v>2</v>
      </c>
      <c r="QG572" s="31">
        <v>2</v>
      </c>
      <c r="QI572" s="31" t="s">
        <v>355</v>
      </c>
      <c r="QK572" s="31">
        <v>1</v>
      </c>
      <c r="QL572" s="31">
        <v>2</v>
      </c>
      <c r="QM572" s="31">
        <v>2</v>
      </c>
      <c r="QN572" s="31">
        <v>2</v>
      </c>
      <c r="QO572" s="31">
        <v>2</v>
      </c>
      <c r="QP572" s="31">
        <v>2</v>
      </c>
      <c r="QQ572" s="31">
        <v>2</v>
      </c>
      <c r="QR572" s="31">
        <v>2</v>
      </c>
      <c r="QS572" s="31">
        <v>2</v>
      </c>
      <c r="QT572" s="31">
        <v>2</v>
      </c>
      <c r="QU572" s="31">
        <v>2</v>
      </c>
      <c r="QV572" s="31">
        <v>2</v>
      </c>
      <c r="QW572" s="31">
        <v>2</v>
      </c>
      <c r="QX572" s="31">
        <v>2</v>
      </c>
      <c r="QY572" s="31">
        <v>2</v>
      </c>
      <c r="QZ572" s="31">
        <v>2</v>
      </c>
      <c r="RA572" s="31">
        <v>2</v>
      </c>
      <c r="RB572" s="31">
        <v>2</v>
      </c>
      <c r="RC572" s="31">
        <v>2</v>
      </c>
      <c r="RD572" s="31">
        <v>2</v>
      </c>
      <c r="RE572" s="31">
        <v>1</v>
      </c>
      <c r="RF572" s="31">
        <v>2</v>
      </c>
      <c r="RG572" s="31">
        <v>2</v>
      </c>
      <c r="RH572" s="31">
        <v>2</v>
      </c>
      <c r="RI572" s="31">
        <v>1</v>
      </c>
      <c r="RJ572" s="31">
        <v>2</v>
      </c>
      <c r="RK572" s="31">
        <v>2</v>
      </c>
      <c r="RL572" s="31">
        <v>2</v>
      </c>
      <c r="RM572" s="31">
        <v>2</v>
      </c>
      <c r="RN572" s="31">
        <v>2</v>
      </c>
      <c r="RO572" s="31">
        <v>2</v>
      </c>
      <c r="RP572" s="31">
        <v>2</v>
      </c>
      <c r="RQ572" s="31">
        <v>2</v>
      </c>
      <c r="RR572" s="31">
        <v>2</v>
      </c>
      <c r="RS572" s="31">
        <v>2</v>
      </c>
      <c r="RT572" s="31" t="s">
        <v>1564</v>
      </c>
      <c r="RV572" s="31" t="s">
        <v>1707</v>
      </c>
      <c r="RX572" s="31">
        <v>5</v>
      </c>
      <c r="RY572" s="31">
        <v>2</v>
      </c>
      <c r="RZ572" s="31">
        <v>2</v>
      </c>
      <c r="SA572" s="31">
        <v>2</v>
      </c>
      <c r="SB572" s="31">
        <v>2</v>
      </c>
      <c r="SC572" s="31">
        <v>2</v>
      </c>
      <c r="SD572" s="31">
        <v>3</v>
      </c>
      <c r="SE572" s="31">
        <v>2</v>
      </c>
      <c r="SF572" s="31">
        <v>2</v>
      </c>
      <c r="SG572" s="31">
        <v>2</v>
      </c>
      <c r="SH572" s="31">
        <v>2</v>
      </c>
      <c r="SI572" s="31">
        <v>2</v>
      </c>
      <c r="SJ572" s="31">
        <v>2</v>
      </c>
      <c r="SK572" s="31">
        <v>2</v>
      </c>
      <c r="SL572" s="31">
        <v>2</v>
      </c>
      <c r="UA572" s="31">
        <v>2</v>
      </c>
    </row>
    <row r="573" spans="1:547" s="31" customFormat="1" ht="13.5" customHeight="1">
      <c r="A573" s="31">
        <f t="shared" si="8"/>
        <v>571</v>
      </c>
      <c r="C573" s="31">
        <v>13</v>
      </c>
      <c r="D573" s="31" t="s">
        <v>3644</v>
      </c>
      <c r="E573" s="31" t="s">
        <v>3211</v>
      </c>
      <c r="F573" s="31">
        <v>1</v>
      </c>
      <c r="G573" s="31" t="s">
        <v>3212</v>
      </c>
      <c r="H573" s="31">
        <v>42416</v>
      </c>
      <c r="I573" s="31">
        <v>24144</v>
      </c>
      <c r="J573" s="31">
        <v>1</v>
      </c>
      <c r="K573" s="31">
        <v>1</v>
      </c>
      <c r="L573" s="31">
        <v>2</v>
      </c>
      <c r="M573" s="31">
        <v>1</v>
      </c>
      <c r="N573" s="31">
        <v>3</v>
      </c>
      <c r="O573" s="31">
        <v>1</v>
      </c>
      <c r="P573" s="31">
        <v>1</v>
      </c>
      <c r="FK573" s="31">
        <v>2</v>
      </c>
      <c r="FL573" s="31">
        <v>2</v>
      </c>
      <c r="FM573" s="31">
        <v>2</v>
      </c>
      <c r="FN573" s="31">
        <v>2</v>
      </c>
      <c r="FO573" s="31">
        <v>2</v>
      </c>
      <c r="FP573" s="31">
        <v>2</v>
      </c>
      <c r="FQ573" s="31">
        <v>2</v>
      </c>
      <c r="FR573" s="31">
        <v>2</v>
      </c>
      <c r="FS573" s="31">
        <v>4</v>
      </c>
      <c r="FT573" s="31">
        <v>2</v>
      </c>
      <c r="FU573" s="31">
        <v>2</v>
      </c>
      <c r="FV573" s="31">
        <v>2</v>
      </c>
      <c r="FW573" s="31">
        <v>1</v>
      </c>
      <c r="FX573" s="31">
        <v>1</v>
      </c>
      <c r="FY573" s="31">
        <v>2</v>
      </c>
      <c r="GA573" s="31">
        <v>2</v>
      </c>
      <c r="GB573" s="31">
        <v>2</v>
      </c>
      <c r="GC573" s="31">
        <v>1</v>
      </c>
      <c r="GD573" s="31">
        <v>2012</v>
      </c>
      <c r="GE573" s="31">
        <v>2</v>
      </c>
      <c r="GH573" s="31">
        <v>2</v>
      </c>
      <c r="GJ573" s="31">
        <v>1</v>
      </c>
      <c r="GL573" s="31">
        <v>2</v>
      </c>
      <c r="GO573" s="31">
        <v>2</v>
      </c>
      <c r="GQ573" s="31">
        <v>2</v>
      </c>
      <c r="GS573" s="31">
        <v>2</v>
      </c>
      <c r="GU573" s="31">
        <v>2</v>
      </c>
      <c r="GW573" s="31">
        <v>2</v>
      </c>
      <c r="HM573" s="31">
        <v>2</v>
      </c>
      <c r="HP573" s="31">
        <v>1</v>
      </c>
      <c r="HQ573" s="31">
        <v>2</v>
      </c>
      <c r="HR573" s="31">
        <v>2</v>
      </c>
      <c r="HS573" s="31">
        <v>2</v>
      </c>
      <c r="HT573" s="31">
        <v>2</v>
      </c>
      <c r="HU573" s="31">
        <v>2</v>
      </c>
      <c r="HV573" s="31">
        <v>2</v>
      </c>
      <c r="HZ573" s="31">
        <v>2</v>
      </c>
      <c r="IA573" s="31">
        <v>2</v>
      </c>
      <c r="IB573" s="31">
        <v>2</v>
      </c>
      <c r="IC573" s="31">
        <v>2</v>
      </c>
      <c r="ID573" s="31">
        <v>2</v>
      </c>
      <c r="IE573" s="31">
        <v>2</v>
      </c>
      <c r="IF573" s="31">
        <v>2</v>
      </c>
      <c r="IJ573" s="31">
        <v>2</v>
      </c>
      <c r="IK573" s="31">
        <v>2</v>
      </c>
      <c r="IL573" s="31">
        <v>2</v>
      </c>
      <c r="IM573" s="31">
        <v>2</v>
      </c>
      <c r="IN573" s="31">
        <v>2</v>
      </c>
      <c r="IO573" s="31">
        <v>2</v>
      </c>
      <c r="IP573" s="31">
        <v>2</v>
      </c>
      <c r="IT573" s="31">
        <v>2</v>
      </c>
      <c r="IU573" s="31">
        <v>2</v>
      </c>
      <c r="IV573" s="31">
        <v>2</v>
      </c>
      <c r="IW573" s="31">
        <v>2</v>
      </c>
      <c r="IX573" s="31">
        <v>2</v>
      </c>
      <c r="IY573" s="31">
        <v>2</v>
      </c>
      <c r="IZ573" s="31">
        <v>2</v>
      </c>
      <c r="JD573" s="31">
        <v>2</v>
      </c>
      <c r="JE573" s="31">
        <v>2</v>
      </c>
      <c r="JF573" s="31">
        <v>2</v>
      </c>
      <c r="JG573" s="31">
        <v>2</v>
      </c>
      <c r="JH573" s="31">
        <v>2</v>
      </c>
      <c r="JI573" s="31">
        <v>2</v>
      </c>
      <c r="JJ573" s="31">
        <v>2</v>
      </c>
      <c r="JQ573" s="31" t="s">
        <v>2431</v>
      </c>
      <c r="JZ573" s="31">
        <v>1</v>
      </c>
      <c r="KC573" s="31">
        <v>2</v>
      </c>
      <c r="KD573" s="31" t="s">
        <v>2221</v>
      </c>
      <c r="KE573" s="31">
        <v>80</v>
      </c>
      <c r="LA573" s="31" t="s">
        <v>360</v>
      </c>
      <c r="LB573" s="31" t="s">
        <v>360</v>
      </c>
      <c r="LC573" s="31">
        <v>2</v>
      </c>
      <c r="LE573" s="31" t="s">
        <v>360</v>
      </c>
      <c r="LF573" s="31">
        <v>2</v>
      </c>
      <c r="LG573" s="31">
        <v>2</v>
      </c>
      <c r="LH573" s="31">
        <v>1</v>
      </c>
      <c r="LI573" s="31">
        <v>2</v>
      </c>
      <c r="LK573" s="31">
        <v>2</v>
      </c>
      <c r="LM573" s="31">
        <v>2</v>
      </c>
      <c r="LO573" s="31">
        <v>2</v>
      </c>
      <c r="LQ573" s="31">
        <v>2</v>
      </c>
      <c r="LS573" s="31">
        <v>2</v>
      </c>
      <c r="LU573" s="31">
        <v>1</v>
      </c>
      <c r="LV573" s="31" t="s">
        <v>3658</v>
      </c>
      <c r="LW573" s="31">
        <v>2</v>
      </c>
      <c r="LY573" s="31">
        <v>2</v>
      </c>
      <c r="MA573" s="31">
        <v>2</v>
      </c>
      <c r="MC573" s="31">
        <v>2</v>
      </c>
      <c r="ME573" s="31">
        <v>2</v>
      </c>
      <c r="MG573" s="31">
        <v>2</v>
      </c>
      <c r="MI573" s="31">
        <v>2</v>
      </c>
      <c r="MK573" s="31">
        <v>2</v>
      </c>
      <c r="MM573" s="31">
        <v>2</v>
      </c>
      <c r="MO573" s="31">
        <v>2</v>
      </c>
      <c r="MQ573" s="31">
        <v>2</v>
      </c>
      <c r="MS573" s="31">
        <v>2</v>
      </c>
      <c r="MU573" s="31">
        <v>2</v>
      </c>
      <c r="MW573" s="31">
        <v>2</v>
      </c>
      <c r="MY573" s="31" t="s">
        <v>355</v>
      </c>
      <c r="NC573" s="31">
        <v>2</v>
      </c>
      <c r="NE573" s="31">
        <v>2</v>
      </c>
      <c r="NG573" s="31">
        <v>2</v>
      </c>
      <c r="NI573" s="31">
        <v>2</v>
      </c>
      <c r="NK573" s="31">
        <v>2</v>
      </c>
      <c r="NM573" s="31">
        <v>2</v>
      </c>
      <c r="NO573" s="31">
        <v>2</v>
      </c>
      <c r="NQ573" s="31">
        <v>2</v>
      </c>
      <c r="NS573" s="31">
        <v>2</v>
      </c>
      <c r="NU573" s="31">
        <v>2</v>
      </c>
      <c r="NW573" s="31">
        <v>2</v>
      </c>
      <c r="NY573" s="31">
        <v>2</v>
      </c>
      <c r="OA573" s="31">
        <v>2</v>
      </c>
      <c r="OC573" s="31">
        <v>2</v>
      </c>
      <c r="OE573" s="31">
        <v>2</v>
      </c>
      <c r="OG573" s="31">
        <v>2</v>
      </c>
      <c r="OI573" s="31">
        <v>2</v>
      </c>
      <c r="OK573" s="31">
        <v>2</v>
      </c>
      <c r="OM573" s="31">
        <v>2</v>
      </c>
      <c r="OO573" s="31">
        <v>2</v>
      </c>
      <c r="OQ573" s="31" t="s">
        <v>355</v>
      </c>
      <c r="OS573" s="31">
        <v>2</v>
      </c>
      <c r="OU573" s="31">
        <v>2</v>
      </c>
      <c r="OW573" s="31">
        <v>2</v>
      </c>
      <c r="OY573" s="31">
        <v>2</v>
      </c>
      <c r="PA573" s="31">
        <v>2</v>
      </c>
      <c r="PC573" s="31">
        <v>2</v>
      </c>
      <c r="PE573" s="31">
        <v>2</v>
      </c>
      <c r="PG573" s="31">
        <v>2</v>
      </c>
      <c r="PI573" s="31">
        <v>2</v>
      </c>
      <c r="PK573" s="31">
        <v>2</v>
      </c>
      <c r="PM573" s="31">
        <v>2</v>
      </c>
      <c r="PO573" s="31">
        <v>2</v>
      </c>
      <c r="PQ573" s="31">
        <v>2</v>
      </c>
      <c r="PS573" s="31">
        <v>2</v>
      </c>
      <c r="PU573" s="31">
        <v>2</v>
      </c>
      <c r="PW573" s="31">
        <v>2</v>
      </c>
      <c r="PY573" s="31">
        <v>2</v>
      </c>
      <c r="QA573" s="31">
        <v>2</v>
      </c>
      <c r="QC573" s="31">
        <v>2</v>
      </c>
      <c r="QE573" s="31">
        <v>2</v>
      </c>
      <c r="QG573" s="31">
        <v>2</v>
      </c>
      <c r="QI573" s="31" t="s">
        <v>355</v>
      </c>
      <c r="QK573" s="31">
        <v>1</v>
      </c>
      <c r="QL573" s="31">
        <v>2</v>
      </c>
      <c r="QM573" s="31">
        <v>2</v>
      </c>
      <c r="QN573" s="31">
        <v>2</v>
      </c>
      <c r="QO573" s="31">
        <v>2</v>
      </c>
      <c r="QP573" s="31">
        <v>2</v>
      </c>
      <c r="QQ573" s="31">
        <v>2</v>
      </c>
      <c r="QR573" s="31">
        <v>2</v>
      </c>
      <c r="QS573" s="31">
        <v>2</v>
      </c>
      <c r="QT573" s="31">
        <v>2</v>
      </c>
      <c r="QU573" s="31">
        <v>2</v>
      </c>
      <c r="QV573" s="31">
        <v>2</v>
      </c>
      <c r="QW573" s="31">
        <v>2</v>
      </c>
      <c r="QX573" s="31">
        <v>2</v>
      </c>
      <c r="QY573" s="31">
        <v>2</v>
      </c>
      <c r="QZ573" s="31">
        <v>1</v>
      </c>
      <c r="RA573" s="31">
        <v>1</v>
      </c>
      <c r="RB573" s="31">
        <v>2</v>
      </c>
      <c r="RC573" s="31">
        <v>2</v>
      </c>
      <c r="RD573" s="31">
        <v>2</v>
      </c>
      <c r="RE573" s="31">
        <v>2</v>
      </c>
      <c r="RF573" s="31">
        <v>2</v>
      </c>
      <c r="RG573" s="31">
        <v>2</v>
      </c>
      <c r="RH573" s="31">
        <v>2</v>
      </c>
      <c r="RI573" s="31">
        <v>2</v>
      </c>
      <c r="RJ573" s="31">
        <v>2</v>
      </c>
      <c r="RK573" s="31">
        <v>2</v>
      </c>
      <c r="RL573" s="31">
        <v>2</v>
      </c>
      <c r="RM573" s="31">
        <v>2</v>
      </c>
      <c r="RN573" s="31">
        <v>1</v>
      </c>
      <c r="RO573" s="31">
        <v>1</v>
      </c>
      <c r="RP573" s="31">
        <v>2</v>
      </c>
      <c r="RQ573" s="31">
        <v>2</v>
      </c>
      <c r="RR573" s="31">
        <v>1</v>
      </c>
      <c r="RS573" s="31">
        <v>1</v>
      </c>
      <c r="RX573" s="31">
        <v>1</v>
      </c>
      <c r="RZ573" s="31">
        <v>2</v>
      </c>
      <c r="SA573" s="31">
        <v>2</v>
      </c>
      <c r="SB573" s="31">
        <v>2</v>
      </c>
      <c r="SC573" s="31">
        <v>2</v>
      </c>
      <c r="SD573" s="31">
        <v>1</v>
      </c>
      <c r="SF573" s="31">
        <v>2</v>
      </c>
      <c r="SG573" s="31">
        <v>2</v>
      </c>
      <c r="SH573" s="31">
        <v>2</v>
      </c>
      <c r="SI573" s="31">
        <v>2</v>
      </c>
      <c r="SJ573" s="31">
        <v>2</v>
      </c>
      <c r="SK573" s="31">
        <v>2</v>
      </c>
      <c r="SL573" s="31">
        <v>2</v>
      </c>
      <c r="UA573" s="31">
        <v>2</v>
      </c>
    </row>
    <row r="574" spans="1:547" s="31" customFormat="1" ht="13.5" customHeight="1">
      <c r="A574" s="31">
        <f t="shared" si="8"/>
        <v>572</v>
      </c>
      <c r="C574" s="31">
        <v>14</v>
      </c>
      <c r="D574" s="31" t="s">
        <v>3644</v>
      </c>
      <c r="E574" s="31" t="s">
        <v>3213</v>
      </c>
      <c r="F574" s="31">
        <v>1</v>
      </c>
      <c r="G574" s="31" t="s">
        <v>3214</v>
      </c>
      <c r="H574" s="31">
        <v>42418</v>
      </c>
      <c r="I574" s="31">
        <v>27530</v>
      </c>
      <c r="J574" s="31">
        <v>1</v>
      </c>
      <c r="K574" s="31">
        <v>1</v>
      </c>
      <c r="L574" s="31">
        <v>5</v>
      </c>
      <c r="M574" s="31">
        <v>2</v>
      </c>
      <c r="N574" s="31">
        <v>1</v>
      </c>
      <c r="P574" s="31">
        <v>2</v>
      </c>
      <c r="Q574" s="31">
        <v>2</v>
      </c>
      <c r="FK574" s="31">
        <v>2</v>
      </c>
      <c r="FL574" s="31">
        <v>2</v>
      </c>
      <c r="FM574" s="31">
        <v>2</v>
      </c>
      <c r="FN574" s="31">
        <v>2</v>
      </c>
      <c r="FO574" s="31">
        <v>2</v>
      </c>
      <c r="FP574" s="31">
        <v>2</v>
      </c>
      <c r="FQ574" s="31">
        <v>2</v>
      </c>
      <c r="FR574" s="31">
        <v>2</v>
      </c>
      <c r="FS574" s="31">
        <v>4</v>
      </c>
      <c r="FT574" s="31">
        <v>2</v>
      </c>
      <c r="FU574" s="31">
        <v>2</v>
      </c>
      <c r="FV574" s="31">
        <v>2</v>
      </c>
      <c r="FW574" s="31">
        <v>1</v>
      </c>
      <c r="FX574" s="31">
        <v>1</v>
      </c>
      <c r="FY574" s="31">
        <v>2</v>
      </c>
      <c r="GA574" s="31">
        <v>2</v>
      </c>
      <c r="GB574" s="31">
        <v>2</v>
      </c>
      <c r="GC574" s="31">
        <v>1</v>
      </c>
      <c r="GD574" s="31">
        <v>1995</v>
      </c>
      <c r="GE574" s="31">
        <v>2</v>
      </c>
      <c r="GH574" s="31">
        <v>1</v>
      </c>
      <c r="GI574" s="31" t="s">
        <v>3659</v>
      </c>
      <c r="GJ574" s="31">
        <v>2</v>
      </c>
      <c r="GL574" s="31">
        <v>2</v>
      </c>
      <c r="GO574" s="31">
        <v>2</v>
      </c>
      <c r="GQ574" s="31">
        <v>2</v>
      </c>
      <c r="GS574" s="31">
        <v>2</v>
      </c>
      <c r="GU574" s="31">
        <v>2</v>
      </c>
      <c r="GW574" s="31">
        <v>2</v>
      </c>
      <c r="HM574" s="31">
        <v>2</v>
      </c>
      <c r="HP574" s="31">
        <v>2</v>
      </c>
      <c r="HQ574" s="31">
        <v>2</v>
      </c>
      <c r="HR574" s="31">
        <v>2</v>
      </c>
      <c r="HS574" s="31">
        <v>2</v>
      </c>
      <c r="HT574" s="31">
        <v>2</v>
      </c>
      <c r="HU574" s="31">
        <v>2</v>
      </c>
      <c r="HV574" s="31">
        <v>2</v>
      </c>
      <c r="HZ574" s="31">
        <v>2</v>
      </c>
      <c r="IA574" s="31">
        <v>2</v>
      </c>
      <c r="IB574" s="31">
        <v>2</v>
      </c>
      <c r="IC574" s="31">
        <v>2</v>
      </c>
      <c r="ID574" s="31">
        <v>2</v>
      </c>
      <c r="IE574" s="31">
        <v>2</v>
      </c>
      <c r="IF574" s="31">
        <v>2</v>
      </c>
      <c r="IJ574" s="31">
        <v>2</v>
      </c>
      <c r="IK574" s="31">
        <v>2</v>
      </c>
      <c r="IL574" s="31">
        <v>2</v>
      </c>
      <c r="IM574" s="31">
        <v>2</v>
      </c>
      <c r="IN574" s="31">
        <v>2</v>
      </c>
      <c r="IO574" s="31">
        <v>2</v>
      </c>
      <c r="IP574" s="31">
        <v>2</v>
      </c>
      <c r="IT574" s="31">
        <v>2</v>
      </c>
      <c r="IU574" s="31">
        <v>2</v>
      </c>
      <c r="IV574" s="31">
        <v>2</v>
      </c>
      <c r="IW574" s="31">
        <v>2</v>
      </c>
      <c r="IX574" s="31">
        <v>2</v>
      </c>
      <c r="IY574" s="31">
        <v>2</v>
      </c>
      <c r="IZ574" s="31">
        <v>2</v>
      </c>
      <c r="JD574" s="31">
        <v>2</v>
      </c>
      <c r="JE574" s="31">
        <v>2</v>
      </c>
      <c r="JF574" s="31">
        <v>2</v>
      </c>
      <c r="JG574" s="31">
        <v>2</v>
      </c>
      <c r="JH574" s="31">
        <v>2</v>
      </c>
      <c r="JI574" s="31">
        <v>2</v>
      </c>
      <c r="JJ574" s="31">
        <v>2</v>
      </c>
      <c r="JN574" s="31" t="s">
        <v>2564</v>
      </c>
      <c r="JZ574" s="31">
        <v>1</v>
      </c>
      <c r="KC574" s="31">
        <v>2</v>
      </c>
      <c r="KD574" s="31" t="s">
        <v>1567</v>
      </c>
      <c r="KE574" s="31">
        <v>68</v>
      </c>
      <c r="LA574" s="31" t="s">
        <v>1636</v>
      </c>
      <c r="LB574" s="31" t="s">
        <v>1683</v>
      </c>
      <c r="LC574" s="31">
        <v>2</v>
      </c>
      <c r="LE574" s="31" t="s">
        <v>373</v>
      </c>
      <c r="LF574" s="31">
        <v>2</v>
      </c>
      <c r="LG574" s="31">
        <v>1</v>
      </c>
      <c r="LI574" s="31">
        <v>2</v>
      </c>
      <c r="LK574" s="31">
        <v>2</v>
      </c>
      <c r="LM574" s="31">
        <v>2</v>
      </c>
      <c r="LO574" s="31">
        <v>2</v>
      </c>
      <c r="LQ574" s="31">
        <v>2</v>
      </c>
      <c r="LS574" s="31">
        <v>2</v>
      </c>
      <c r="LU574" s="31">
        <v>2</v>
      </c>
      <c r="LW574" s="31">
        <v>2</v>
      </c>
      <c r="LY574" s="31">
        <v>2</v>
      </c>
      <c r="MA574" s="31">
        <v>2</v>
      </c>
      <c r="MC574" s="31">
        <v>2</v>
      </c>
      <c r="ME574" s="31">
        <v>2</v>
      </c>
      <c r="MG574" s="31">
        <v>2</v>
      </c>
      <c r="MI574" s="31">
        <v>2</v>
      </c>
      <c r="MK574" s="31">
        <v>2</v>
      </c>
      <c r="MM574" s="31">
        <v>2</v>
      </c>
      <c r="MO574" s="31">
        <v>2</v>
      </c>
      <c r="MQ574" s="31">
        <v>2</v>
      </c>
      <c r="MS574" s="31">
        <v>2</v>
      </c>
      <c r="MU574" s="31">
        <v>2</v>
      </c>
      <c r="MW574" s="31">
        <v>2</v>
      </c>
      <c r="MY574" s="31" t="s">
        <v>355</v>
      </c>
      <c r="NC574" s="31">
        <v>2</v>
      </c>
      <c r="NE574" s="31">
        <v>2</v>
      </c>
      <c r="NG574" s="31">
        <v>2</v>
      </c>
      <c r="NI574" s="31">
        <v>2</v>
      </c>
      <c r="NK574" s="31">
        <v>2</v>
      </c>
      <c r="NM574" s="31">
        <v>2</v>
      </c>
      <c r="NO574" s="31">
        <v>2</v>
      </c>
      <c r="NQ574" s="31">
        <v>2</v>
      </c>
      <c r="NS574" s="31">
        <v>2</v>
      </c>
      <c r="NU574" s="31">
        <v>2</v>
      </c>
      <c r="NW574" s="31">
        <v>2</v>
      </c>
      <c r="NY574" s="31">
        <v>2</v>
      </c>
      <c r="OA574" s="31">
        <v>2</v>
      </c>
      <c r="OC574" s="31">
        <v>2</v>
      </c>
      <c r="OE574" s="31">
        <v>2</v>
      </c>
      <c r="OG574" s="31">
        <v>2</v>
      </c>
      <c r="OI574" s="31">
        <v>2</v>
      </c>
      <c r="OK574" s="31">
        <v>2</v>
      </c>
      <c r="OM574" s="31">
        <v>2</v>
      </c>
      <c r="OO574" s="31">
        <v>2</v>
      </c>
      <c r="OQ574" s="31" t="s">
        <v>355</v>
      </c>
      <c r="OS574" s="31">
        <v>2</v>
      </c>
      <c r="OU574" s="31">
        <v>2</v>
      </c>
      <c r="OW574" s="31">
        <v>2</v>
      </c>
      <c r="OY574" s="31">
        <v>2</v>
      </c>
      <c r="PA574" s="31">
        <v>2</v>
      </c>
      <c r="PC574" s="31">
        <v>2</v>
      </c>
      <c r="PE574" s="31">
        <v>2</v>
      </c>
      <c r="PG574" s="31">
        <v>2</v>
      </c>
      <c r="PI574" s="31">
        <v>2</v>
      </c>
      <c r="PK574" s="31">
        <v>2</v>
      </c>
      <c r="PM574" s="31">
        <v>2</v>
      </c>
      <c r="PO574" s="31">
        <v>2</v>
      </c>
      <c r="PQ574" s="31">
        <v>2</v>
      </c>
      <c r="PS574" s="31">
        <v>2</v>
      </c>
      <c r="PU574" s="31">
        <v>2</v>
      </c>
      <c r="PW574" s="31">
        <v>2</v>
      </c>
      <c r="PY574" s="31">
        <v>2</v>
      </c>
      <c r="QA574" s="31">
        <v>2</v>
      </c>
      <c r="QC574" s="31">
        <v>2</v>
      </c>
      <c r="QE574" s="31">
        <v>2</v>
      </c>
      <c r="QG574" s="31">
        <v>2</v>
      </c>
      <c r="QI574" s="31" t="s">
        <v>355</v>
      </c>
      <c r="QK574" s="31">
        <v>1</v>
      </c>
      <c r="QL574" s="31">
        <v>2</v>
      </c>
      <c r="QM574" s="31">
        <v>2</v>
      </c>
      <c r="QN574" s="31">
        <v>2</v>
      </c>
      <c r="QO574" s="31">
        <v>2</v>
      </c>
      <c r="QP574" s="31">
        <v>2</v>
      </c>
      <c r="QQ574" s="31">
        <v>2</v>
      </c>
      <c r="QR574" s="31">
        <v>2</v>
      </c>
      <c r="QS574" s="31">
        <v>2</v>
      </c>
      <c r="QT574" s="31">
        <v>2</v>
      </c>
      <c r="QU574" s="31">
        <v>2</v>
      </c>
      <c r="QV574" s="31">
        <v>2</v>
      </c>
      <c r="QW574" s="31">
        <v>2</v>
      </c>
      <c r="QX574" s="31">
        <v>2</v>
      </c>
      <c r="QY574" s="31">
        <v>2</v>
      </c>
      <c r="QZ574" s="31">
        <v>2</v>
      </c>
      <c r="RA574" s="31">
        <v>2</v>
      </c>
      <c r="RB574" s="31">
        <v>2</v>
      </c>
      <c r="RC574" s="31">
        <v>2</v>
      </c>
      <c r="RD574" s="31">
        <v>2</v>
      </c>
      <c r="RE574" s="31">
        <v>2</v>
      </c>
      <c r="RF574" s="31">
        <v>2</v>
      </c>
      <c r="RG574" s="31">
        <v>2</v>
      </c>
      <c r="RH574" s="31">
        <v>2</v>
      </c>
      <c r="RI574" s="31">
        <v>2</v>
      </c>
      <c r="RJ574" s="31">
        <v>2</v>
      </c>
      <c r="RK574" s="31">
        <v>2</v>
      </c>
      <c r="RL574" s="31">
        <v>2</v>
      </c>
      <c r="RM574" s="31">
        <v>2</v>
      </c>
      <c r="RN574" s="31">
        <v>2</v>
      </c>
      <c r="RO574" s="31">
        <v>2</v>
      </c>
      <c r="RP574" s="31">
        <v>2</v>
      </c>
      <c r="RQ574" s="31">
        <v>2</v>
      </c>
      <c r="RR574" s="31">
        <v>2</v>
      </c>
      <c r="RS574" s="31">
        <v>1</v>
      </c>
      <c r="RT574" s="31" t="s">
        <v>1668</v>
      </c>
      <c r="RX574" s="31">
        <v>5</v>
      </c>
      <c r="RY574" s="31">
        <v>2</v>
      </c>
      <c r="RZ574" s="31">
        <v>1</v>
      </c>
      <c r="SA574" s="31">
        <v>1</v>
      </c>
      <c r="SB574" s="31">
        <v>2</v>
      </c>
      <c r="SC574" s="31">
        <v>2</v>
      </c>
      <c r="SD574" s="31">
        <v>5</v>
      </c>
      <c r="SE574" s="31">
        <v>2</v>
      </c>
      <c r="SF574" s="31">
        <v>1</v>
      </c>
      <c r="SG574" s="31">
        <v>1</v>
      </c>
      <c r="SH574" s="31">
        <v>2</v>
      </c>
      <c r="SI574" s="31">
        <v>2</v>
      </c>
      <c r="SJ574" s="31">
        <v>2</v>
      </c>
      <c r="SK574" s="31">
        <v>2</v>
      </c>
      <c r="SL574" s="31">
        <v>2</v>
      </c>
      <c r="UA574" s="31">
        <v>2</v>
      </c>
    </row>
    <row r="575" spans="1:547" s="31" customFormat="1" ht="13.5" customHeight="1">
      <c r="A575" s="31">
        <f t="shared" si="8"/>
        <v>573</v>
      </c>
      <c r="C575" s="31">
        <v>15</v>
      </c>
      <c r="D575" s="31" t="s">
        <v>3644</v>
      </c>
      <c r="E575" s="31" t="s">
        <v>3223</v>
      </c>
      <c r="F575" s="31">
        <v>2</v>
      </c>
      <c r="G575" s="31" t="s">
        <v>3224</v>
      </c>
      <c r="H575" s="31">
        <v>42430</v>
      </c>
      <c r="I575" s="31">
        <v>22555</v>
      </c>
      <c r="J575" s="31">
        <v>1</v>
      </c>
      <c r="K575" s="31">
        <v>1</v>
      </c>
      <c r="L575" s="31">
        <v>3</v>
      </c>
      <c r="M575" s="31">
        <v>2</v>
      </c>
      <c r="N575" s="31">
        <v>1</v>
      </c>
      <c r="P575" s="31">
        <v>1</v>
      </c>
      <c r="FK575" s="31">
        <v>2</v>
      </c>
      <c r="FL575" s="31">
        <v>2</v>
      </c>
      <c r="FM575" s="31">
        <v>2</v>
      </c>
      <c r="FN575" s="31">
        <v>2</v>
      </c>
      <c r="FO575" s="31">
        <v>2</v>
      </c>
      <c r="FP575" s="31">
        <v>2</v>
      </c>
      <c r="FQ575" s="31">
        <v>2</v>
      </c>
      <c r="FR575" s="31">
        <v>2</v>
      </c>
      <c r="FS575" s="31">
        <v>4</v>
      </c>
      <c r="FT575" s="31">
        <v>2</v>
      </c>
      <c r="FU575" s="31">
        <v>2</v>
      </c>
      <c r="FV575" s="31">
        <v>2</v>
      </c>
      <c r="FW575" s="31">
        <v>1</v>
      </c>
      <c r="FX575" s="31">
        <v>1</v>
      </c>
      <c r="FY575" s="31">
        <v>2</v>
      </c>
      <c r="GA575" s="31">
        <v>2</v>
      </c>
      <c r="GB575" s="31">
        <v>2</v>
      </c>
      <c r="GC575" s="31">
        <v>2</v>
      </c>
      <c r="GE575" s="31">
        <v>2</v>
      </c>
      <c r="GH575" s="31">
        <v>2</v>
      </c>
      <c r="GJ575" s="31">
        <v>2</v>
      </c>
      <c r="GL575" s="31">
        <v>2</v>
      </c>
      <c r="GO575" s="31">
        <v>2</v>
      </c>
      <c r="GQ575" s="31">
        <v>2</v>
      </c>
      <c r="GS575" s="31">
        <v>2</v>
      </c>
      <c r="GU575" s="31">
        <v>2</v>
      </c>
      <c r="GW575" s="31">
        <v>2</v>
      </c>
      <c r="HM575" s="31">
        <v>2</v>
      </c>
      <c r="HP575" s="31">
        <v>2</v>
      </c>
      <c r="HQ575" s="31">
        <v>2</v>
      </c>
      <c r="HR575" s="31">
        <v>2</v>
      </c>
      <c r="HS575" s="31">
        <v>2</v>
      </c>
      <c r="HT575" s="31">
        <v>2</v>
      </c>
      <c r="HU575" s="31">
        <v>2</v>
      </c>
      <c r="HV575" s="31">
        <v>2</v>
      </c>
      <c r="HZ575" s="31">
        <v>2</v>
      </c>
      <c r="IA575" s="31">
        <v>2</v>
      </c>
      <c r="IB575" s="31">
        <v>2</v>
      </c>
      <c r="IC575" s="31">
        <v>2</v>
      </c>
      <c r="ID575" s="31">
        <v>2</v>
      </c>
      <c r="IE575" s="31">
        <v>2</v>
      </c>
      <c r="IF575" s="31">
        <v>2</v>
      </c>
      <c r="IJ575" s="31">
        <v>2</v>
      </c>
      <c r="IK575" s="31">
        <v>2</v>
      </c>
      <c r="IL575" s="31">
        <v>2</v>
      </c>
      <c r="IM575" s="31">
        <v>2</v>
      </c>
      <c r="IN575" s="31">
        <v>2</v>
      </c>
      <c r="IO575" s="31">
        <v>2</v>
      </c>
      <c r="IP575" s="31">
        <v>2</v>
      </c>
      <c r="IT575" s="31">
        <v>2</v>
      </c>
      <c r="IU575" s="31">
        <v>2</v>
      </c>
      <c r="IV575" s="31">
        <v>2</v>
      </c>
      <c r="IW575" s="31">
        <v>2</v>
      </c>
      <c r="IX575" s="31">
        <v>2</v>
      </c>
      <c r="IY575" s="31">
        <v>2</v>
      </c>
      <c r="IZ575" s="31">
        <v>2</v>
      </c>
      <c r="JD575" s="31">
        <v>2</v>
      </c>
      <c r="JE575" s="31">
        <v>2</v>
      </c>
      <c r="JF575" s="31">
        <v>2</v>
      </c>
      <c r="JG575" s="31">
        <v>2</v>
      </c>
      <c r="JH575" s="31">
        <v>2</v>
      </c>
      <c r="JI575" s="31">
        <v>2</v>
      </c>
      <c r="JJ575" s="31">
        <v>2</v>
      </c>
      <c r="JN575" s="31" t="s">
        <v>1567</v>
      </c>
      <c r="JO575" s="31" t="s">
        <v>2515</v>
      </c>
      <c r="JQ575" s="31" t="s">
        <v>371</v>
      </c>
      <c r="JZ575" s="31">
        <v>1</v>
      </c>
      <c r="KC575" s="31">
        <v>2</v>
      </c>
      <c r="KD575" s="31" t="s">
        <v>371</v>
      </c>
      <c r="LA575" s="31" t="s">
        <v>1629</v>
      </c>
      <c r="LB575" s="31" t="s">
        <v>1857</v>
      </c>
      <c r="LC575" s="31">
        <v>2</v>
      </c>
      <c r="LE575" s="31" t="s">
        <v>373</v>
      </c>
      <c r="LF575" s="31">
        <v>2</v>
      </c>
      <c r="LG575" s="31">
        <v>2</v>
      </c>
      <c r="LH575" s="31">
        <v>2</v>
      </c>
      <c r="LI575" s="31">
        <v>2</v>
      </c>
      <c r="LK575" s="31">
        <v>2</v>
      </c>
      <c r="LM575" s="31">
        <v>2</v>
      </c>
      <c r="LO575" s="31">
        <v>2</v>
      </c>
      <c r="LQ575" s="31">
        <v>2</v>
      </c>
      <c r="LS575" s="31">
        <v>2</v>
      </c>
      <c r="LU575" s="31">
        <v>2</v>
      </c>
      <c r="LW575" s="31">
        <v>2</v>
      </c>
      <c r="LY575" s="31">
        <v>2</v>
      </c>
      <c r="MA575" s="31">
        <v>2</v>
      </c>
      <c r="MC575" s="31">
        <v>2</v>
      </c>
      <c r="ME575" s="31">
        <v>2</v>
      </c>
      <c r="MG575" s="31">
        <v>2</v>
      </c>
      <c r="MI575" s="31">
        <v>2</v>
      </c>
      <c r="MK575" s="31">
        <v>2</v>
      </c>
      <c r="MM575" s="31">
        <v>2</v>
      </c>
      <c r="MO575" s="31">
        <v>2</v>
      </c>
      <c r="MQ575" s="31">
        <v>2</v>
      </c>
      <c r="MS575" s="31">
        <v>2</v>
      </c>
      <c r="MU575" s="31">
        <v>2</v>
      </c>
      <c r="MW575" s="31">
        <v>2</v>
      </c>
      <c r="MY575" s="31" t="s">
        <v>355</v>
      </c>
      <c r="NC575" s="31">
        <v>2</v>
      </c>
      <c r="NE575" s="31">
        <v>2</v>
      </c>
      <c r="NG575" s="31">
        <v>2</v>
      </c>
      <c r="NI575" s="31">
        <v>2</v>
      </c>
      <c r="NK575" s="31">
        <v>2</v>
      </c>
      <c r="NM575" s="31">
        <v>2</v>
      </c>
      <c r="NO575" s="31">
        <v>2</v>
      </c>
      <c r="NQ575" s="31">
        <v>2</v>
      </c>
      <c r="NS575" s="31">
        <v>2</v>
      </c>
      <c r="NU575" s="31">
        <v>2</v>
      </c>
      <c r="NW575" s="31">
        <v>2</v>
      </c>
      <c r="NY575" s="31">
        <v>2</v>
      </c>
      <c r="OA575" s="31">
        <v>2</v>
      </c>
      <c r="OC575" s="31">
        <v>2</v>
      </c>
      <c r="OE575" s="31">
        <v>2</v>
      </c>
      <c r="OG575" s="31">
        <v>2</v>
      </c>
      <c r="OI575" s="31">
        <v>2</v>
      </c>
      <c r="OK575" s="31">
        <v>2</v>
      </c>
      <c r="OM575" s="31">
        <v>2</v>
      </c>
      <c r="OO575" s="31">
        <v>2</v>
      </c>
      <c r="OQ575" s="31" t="s">
        <v>355</v>
      </c>
      <c r="OS575" s="31">
        <v>2</v>
      </c>
      <c r="OU575" s="31">
        <v>2</v>
      </c>
      <c r="OW575" s="31">
        <v>2</v>
      </c>
      <c r="OY575" s="31">
        <v>2</v>
      </c>
      <c r="PA575" s="31">
        <v>2</v>
      </c>
      <c r="PC575" s="31">
        <v>2</v>
      </c>
      <c r="PE575" s="31">
        <v>2</v>
      </c>
      <c r="PG575" s="31">
        <v>2</v>
      </c>
      <c r="PI575" s="31">
        <v>2</v>
      </c>
      <c r="PK575" s="31">
        <v>2</v>
      </c>
      <c r="PM575" s="31">
        <v>2</v>
      </c>
      <c r="PO575" s="31">
        <v>2</v>
      </c>
      <c r="PQ575" s="31">
        <v>2</v>
      </c>
      <c r="PS575" s="31">
        <v>2</v>
      </c>
      <c r="PU575" s="31">
        <v>2</v>
      </c>
      <c r="PW575" s="31">
        <v>2</v>
      </c>
      <c r="PY575" s="31">
        <v>2</v>
      </c>
      <c r="QA575" s="31">
        <v>2</v>
      </c>
      <c r="QC575" s="31">
        <v>2</v>
      </c>
      <c r="QE575" s="31">
        <v>2</v>
      </c>
      <c r="QG575" s="31">
        <v>2</v>
      </c>
      <c r="QI575" s="31" t="s">
        <v>355</v>
      </c>
      <c r="QK575" s="31">
        <v>1</v>
      </c>
      <c r="QL575" s="31">
        <v>2</v>
      </c>
      <c r="QM575" s="31">
        <v>2</v>
      </c>
      <c r="QN575" s="31">
        <v>2</v>
      </c>
      <c r="QO575" s="31">
        <v>2</v>
      </c>
      <c r="QP575" s="31">
        <v>2</v>
      </c>
      <c r="QQ575" s="31">
        <v>2</v>
      </c>
      <c r="QR575" s="31">
        <v>2</v>
      </c>
      <c r="QS575" s="31">
        <v>2</v>
      </c>
      <c r="QT575" s="31">
        <v>2</v>
      </c>
      <c r="QU575" s="31">
        <v>2</v>
      </c>
      <c r="QV575" s="31">
        <v>2</v>
      </c>
      <c r="QW575" s="31">
        <v>2</v>
      </c>
      <c r="QX575" s="31">
        <v>2</v>
      </c>
      <c r="QY575" s="31">
        <v>2</v>
      </c>
      <c r="QZ575" s="31">
        <v>2</v>
      </c>
      <c r="RA575" s="31">
        <v>2</v>
      </c>
      <c r="RB575" s="31">
        <v>2</v>
      </c>
      <c r="RC575" s="31">
        <v>2</v>
      </c>
      <c r="RD575" s="31">
        <v>2</v>
      </c>
      <c r="RE575" s="31">
        <v>2</v>
      </c>
      <c r="RF575" s="31">
        <v>2</v>
      </c>
      <c r="RG575" s="31">
        <v>2</v>
      </c>
      <c r="RH575" s="31">
        <v>2</v>
      </c>
      <c r="RI575" s="31">
        <v>2</v>
      </c>
      <c r="RJ575" s="31">
        <v>2</v>
      </c>
      <c r="RK575" s="31">
        <v>2</v>
      </c>
      <c r="RL575" s="31">
        <v>2</v>
      </c>
      <c r="RM575" s="31">
        <v>2</v>
      </c>
      <c r="RN575" s="31">
        <v>2</v>
      </c>
      <c r="RO575" s="31">
        <v>2</v>
      </c>
      <c r="RP575" s="31">
        <v>2</v>
      </c>
      <c r="RQ575" s="31">
        <v>2</v>
      </c>
      <c r="RR575" s="31">
        <v>2</v>
      </c>
      <c r="RS575" s="31">
        <v>2</v>
      </c>
      <c r="RT575" s="31" t="s">
        <v>3660</v>
      </c>
      <c r="RX575" s="31">
        <v>1</v>
      </c>
      <c r="RZ575" s="31">
        <v>2</v>
      </c>
      <c r="SA575" s="31">
        <v>1</v>
      </c>
      <c r="SB575" s="31">
        <v>2</v>
      </c>
      <c r="SC575" s="31">
        <v>2</v>
      </c>
      <c r="SD575" s="31">
        <v>3</v>
      </c>
      <c r="SE575" s="31">
        <v>2</v>
      </c>
      <c r="SF575" s="31">
        <v>2</v>
      </c>
      <c r="SG575" s="31">
        <v>2</v>
      </c>
      <c r="SH575" s="31">
        <v>2</v>
      </c>
      <c r="SI575" s="31">
        <v>2</v>
      </c>
      <c r="SJ575" s="31">
        <v>2</v>
      </c>
      <c r="SK575" s="31">
        <v>2</v>
      </c>
      <c r="SL575" s="31">
        <v>2</v>
      </c>
      <c r="UA575" s="31">
        <v>2</v>
      </c>
    </row>
    <row r="576" spans="1:547" s="31" customFormat="1" ht="13.5" customHeight="1">
      <c r="A576" s="31">
        <f t="shared" si="8"/>
        <v>574</v>
      </c>
      <c r="C576" s="31">
        <v>16</v>
      </c>
      <c r="D576" s="31" t="s">
        <v>3644</v>
      </c>
      <c r="E576" s="31" t="s">
        <v>3230</v>
      </c>
      <c r="F576" s="31">
        <v>1</v>
      </c>
      <c r="G576" s="31" t="s">
        <v>3231</v>
      </c>
      <c r="H576" s="31">
        <v>42432</v>
      </c>
      <c r="I576" s="31">
        <v>22192</v>
      </c>
      <c r="J576" s="31">
        <v>2</v>
      </c>
      <c r="K576" s="31">
        <v>1</v>
      </c>
      <c r="L576" s="31">
        <v>2</v>
      </c>
      <c r="M576" s="31">
        <v>2</v>
      </c>
      <c r="N576" s="31">
        <v>3</v>
      </c>
      <c r="O576" s="31">
        <v>2</v>
      </c>
      <c r="P576" s="31">
        <v>1</v>
      </c>
      <c r="FK576" s="31">
        <v>2</v>
      </c>
      <c r="FL576" s="31">
        <v>2</v>
      </c>
      <c r="FM576" s="31">
        <v>2</v>
      </c>
      <c r="FN576" s="31">
        <v>2</v>
      </c>
      <c r="FO576" s="31">
        <v>2</v>
      </c>
      <c r="FP576" s="31">
        <v>2</v>
      </c>
      <c r="FQ576" s="31">
        <v>2</v>
      </c>
      <c r="FR576" s="31">
        <v>2</v>
      </c>
      <c r="FS576" s="31">
        <v>4</v>
      </c>
      <c r="FT576" s="31">
        <v>2</v>
      </c>
      <c r="FU576" s="31">
        <v>1</v>
      </c>
      <c r="FV576" s="31">
        <v>2</v>
      </c>
      <c r="FW576" s="31">
        <v>1</v>
      </c>
      <c r="FX576" s="31">
        <v>1</v>
      </c>
      <c r="FY576" s="31">
        <v>2</v>
      </c>
      <c r="GA576" s="31">
        <v>2</v>
      </c>
      <c r="GB576" s="31">
        <v>2</v>
      </c>
      <c r="GC576" s="31">
        <v>1</v>
      </c>
      <c r="GD576" s="31">
        <v>1980</v>
      </c>
      <c r="GE576" s="31">
        <v>2</v>
      </c>
      <c r="GH576" s="31">
        <v>2</v>
      </c>
      <c r="GJ576" s="31">
        <v>2</v>
      </c>
      <c r="GL576" s="31">
        <v>2</v>
      </c>
      <c r="GO576" s="31">
        <v>2</v>
      </c>
      <c r="GQ576" s="31">
        <v>2</v>
      </c>
      <c r="GS576" s="31">
        <v>2</v>
      </c>
      <c r="GU576" s="31">
        <v>2</v>
      </c>
      <c r="GW576" s="31">
        <v>2</v>
      </c>
      <c r="HM576" s="31">
        <v>2</v>
      </c>
      <c r="HP576" s="31">
        <v>1</v>
      </c>
      <c r="HQ576" s="31">
        <v>2</v>
      </c>
      <c r="HR576" s="31">
        <v>2</v>
      </c>
      <c r="HS576" s="31">
        <v>2</v>
      </c>
      <c r="HT576" s="31">
        <v>2</v>
      </c>
      <c r="HU576" s="31">
        <v>2</v>
      </c>
      <c r="HV576" s="31">
        <v>2</v>
      </c>
      <c r="HZ576" s="31">
        <v>2</v>
      </c>
      <c r="IA576" s="31">
        <v>2</v>
      </c>
      <c r="IB576" s="31">
        <v>2</v>
      </c>
      <c r="IC576" s="31">
        <v>2</v>
      </c>
      <c r="ID576" s="31">
        <v>2</v>
      </c>
      <c r="IE576" s="31">
        <v>2</v>
      </c>
      <c r="IF576" s="31">
        <v>2</v>
      </c>
      <c r="IJ576" s="31">
        <v>2</v>
      </c>
      <c r="IK576" s="31">
        <v>2</v>
      </c>
      <c r="IL576" s="31">
        <v>2</v>
      </c>
      <c r="IM576" s="31">
        <v>2</v>
      </c>
      <c r="IN576" s="31">
        <v>2</v>
      </c>
      <c r="IO576" s="31">
        <v>2</v>
      </c>
      <c r="IP576" s="31">
        <v>2</v>
      </c>
      <c r="IT576" s="31">
        <v>2</v>
      </c>
      <c r="IU576" s="31">
        <v>2</v>
      </c>
      <c r="IV576" s="31">
        <v>2</v>
      </c>
      <c r="IW576" s="31">
        <v>2</v>
      </c>
      <c r="IX576" s="31">
        <v>2</v>
      </c>
      <c r="IY576" s="31">
        <v>2</v>
      </c>
      <c r="IZ576" s="31">
        <v>2</v>
      </c>
      <c r="JD576" s="31">
        <v>2</v>
      </c>
      <c r="JE576" s="31">
        <v>2</v>
      </c>
      <c r="JF576" s="31">
        <v>2</v>
      </c>
      <c r="JG576" s="31">
        <v>2</v>
      </c>
      <c r="JH576" s="31">
        <v>2</v>
      </c>
      <c r="JI576" s="31">
        <v>2</v>
      </c>
      <c r="JJ576" s="31">
        <v>2</v>
      </c>
      <c r="JQ576" s="31" t="s">
        <v>1777</v>
      </c>
      <c r="JZ576" s="31">
        <v>1</v>
      </c>
      <c r="KC576" s="31">
        <v>2</v>
      </c>
      <c r="KD576" s="31" t="s">
        <v>1777</v>
      </c>
      <c r="KE576" s="31">
        <v>81</v>
      </c>
      <c r="LA576" s="31" t="s">
        <v>2798</v>
      </c>
      <c r="LB576" s="31" t="s">
        <v>379</v>
      </c>
      <c r="LC576" s="31">
        <v>1</v>
      </c>
      <c r="LE576" s="31" t="s">
        <v>370</v>
      </c>
      <c r="LF576" s="31">
        <v>2</v>
      </c>
      <c r="LG576" s="31">
        <v>2</v>
      </c>
      <c r="LI576" s="31">
        <v>2</v>
      </c>
      <c r="LK576" s="31">
        <v>2</v>
      </c>
      <c r="LM576" s="31">
        <v>2</v>
      </c>
      <c r="LO576" s="31">
        <v>2</v>
      </c>
      <c r="LQ576" s="31">
        <v>2</v>
      </c>
      <c r="LS576" s="31">
        <v>2</v>
      </c>
      <c r="LU576" s="31">
        <v>2</v>
      </c>
      <c r="LW576" s="31">
        <v>2</v>
      </c>
      <c r="LY576" s="31">
        <v>2</v>
      </c>
      <c r="MA576" s="31">
        <v>2</v>
      </c>
      <c r="MC576" s="31">
        <v>2</v>
      </c>
      <c r="ME576" s="31">
        <v>2</v>
      </c>
      <c r="MG576" s="31">
        <v>2</v>
      </c>
      <c r="MI576" s="31">
        <v>2</v>
      </c>
      <c r="MK576" s="31">
        <v>2</v>
      </c>
      <c r="MM576" s="31">
        <v>2</v>
      </c>
      <c r="MO576" s="31">
        <v>2</v>
      </c>
      <c r="MQ576" s="31">
        <v>2</v>
      </c>
      <c r="MS576" s="31">
        <v>2</v>
      </c>
      <c r="MU576" s="31">
        <v>2</v>
      </c>
      <c r="MW576" s="31">
        <v>2</v>
      </c>
      <c r="MY576" s="31" t="s">
        <v>355</v>
      </c>
      <c r="NC576" s="31">
        <v>2</v>
      </c>
      <c r="NE576" s="31">
        <v>2</v>
      </c>
      <c r="NG576" s="31">
        <v>2</v>
      </c>
      <c r="NI576" s="31">
        <v>2</v>
      </c>
      <c r="NK576" s="31">
        <v>2</v>
      </c>
      <c r="NM576" s="31">
        <v>2</v>
      </c>
      <c r="NO576" s="31">
        <v>2</v>
      </c>
      <c r="NQ576" s="31">
        <v>2</v>
      </c>
      <c r="NS576" s="31">
        <v>2</v>
      </c>
      <c r="NU576" s="31">
        <v>2</v>
      </c>
      <c r="NW576" s="31">
        <v>2</v>
      </c>
      <c r="NY576" s="31">
        <v>2</v>
      </c>
      <c r="OA576" s="31">
        <v>2</v>
      </c>
      <c r="OC576" s="31">
        <v>2</v>
      </c>
      <c r="OE576" s="31">
        <v>2</v>
      </c>
      <c r="OG576" s="31">
        <v>2</v>
      </c>
      <c r="OI576" s="31">
        <v>2</v>
      </c>
      <c r="OK576" s="31">
        <v>2</v>
      </c>
      <c r="OM576" s="31">
        <v>2</v>
      </c>
      <c r="OO576" s="31">
        <v>2</v>
      </c>
      <c r="OQ576" s="31" t="s">
        <v>355</v>
      </c>
      <c r="OS576" s="31">
        <v>2</v>
      </c>
      <c r="OU576" s="31">
        <v>2</v>
      </c>
      <c r="OW576" s="31">
        <v>2</v>
      </c>
      <c r="OY576" s="31">
        <v>2</v>
      </c>
      <c r="PA576" s="31">
        <v>2</v>
      </c>
      <c r="PC576" s="31">
        <v>2</v>
      </c>
      <c r="PE576" s="31">
        <v>2</v>
      </c>
      <c r="PG576" s="31">
        <v>2</v>
      </c>
      <c r="PI576" s="31">
        <v>2</v>
      </c>
      <c r="PK576" s="31">
        <v>2</v>
      </c>
      <c r="PM576" s="31">
        <v>2</v>
      </c>
      <c r="PO576" s="31">
        <v>2</v>
      </c>
      <c r="PQ576" s="31">
        <v>2</v>
      </c>
      <c r="PS576" s="31">
        <v>2</v>
      </c>
      <c r="PU576" s="31">
        <v>2</v>
      </c>
      <c r="PW576" s="31">
        <v>2</v>
      </c>
      <c r="PY576" s="31">
        <v>2</v>
      </c>
      <c r="QA576" s="31">
        <v>2</v>
      </c>
      <c r="QC576" s="31">
        <v>2</v>
      </c>
      <c r="QE576" s="31">
        <v>2</v>
      </c>
      <c r="QG576" s="31">
        <v>2</v>
      </c>
      <c r="QI576" s="31" t="s">
        <v>355</v>
      </c>
      <c r="QK576" s="31">
        <v>1</v>
      </c>
      <c r="QL576" s="31">
        <v>2</v>
      </c>
      <c r="QM576" s="31">
        <v>2</v>
      </c>
      <c r="QN576" s="31">
        <v>2</v>
      </c>
      <c r="QO576" s="31">
        <v>2</v>
      </c>
      <c r="QP576" s="31">
        <v>2</v>
      </c>
      <c r="QQ576" s="31">
        <v>2</v>
      </c>
      <c r="QR576" s="31">
        <v>2</v>
      </c>
      <c r="QS576" s="31">
        <v>2</v>
      </c>
      <c r="QT576" s="31">
        <v>2</v>
      </c>
      <c r="QU576" s="31">
        <v>2</v>
      </c>
      <c r="QV576" s="31">
        <v>2</v>
      </c>
      <c r="QW576" s="31">
        <v>2</v>
      </c>
      <c r="QX576" s="31">
        <v>2</v>
      </c>
      <c r="QY576" s="31">
        <v>2</v>
      </c>
      <c r="QZ576" s="31">
        <v>2</v>
      </c>
      <c r="RA576" s="31">
        <v>2</v>
      </c>
      <c r="RB576" s="31">
        <v>2</v>
      </c>
      <c r="RC576" s="31">
        <v>2</v>
      </c>
      <c r="RD576" s="31">
        <v>2</v>
      </c>
      <c r="RE576" s="31">
        <v>2</v>
      </c>
      <c r="RF576" s="31">
        <v>2</v>
      </c>
      <c r="RG576" s="31">
        <v>2</v>
      </c>
      <c r="RH576" s="31">
        <v>2</v>
      </c>
      <c r="RI576" s="31">
        <v>2</v>
      </c>
      <c r="RJ576" s="31">
        <v>2</v>
      </c>
      <c r="RK576" s="31">
        <v>2</v>
      </c>
      <c r="RL576" s="31">
        <v>2</v>
      </c>
      <c r="RM576" s="31">
        <v>2</v>
      </c>
      <c r="RN576" s="31">
        <v>2</v>
      </c>
      <c r="RO576" s="31">
        <v>2</v>
      </c>
      <c r="RP576" s="31">
        <v>2</v>
      </c>
      <c r="RQ576" s="31">
        <v>2</v>
      </c>
      <c r="RR576" s="31">
        <v>2</v>
      </c>
      <c r="RS576" s="31">
        <v>2</v>
      </c>
      <c r="RT576" s="31" t="s">
        <v>1644</v>
      </c>
      <c r="RX576" s="31">
        <v>5</v>
      </c>
      <c r="RY576" s="31">
        <v>2</v>
      </c>
      <c r="RZ576" s="31">
        <v>2</v>
      </c>
      <c r="SA576" s="31">
        <v>2</v>
      </c>
      <c r="SB576" s="31">
        <v>2</v>
      </c>
      <c r="SC576" s="31">
        <v>2</v>
      </c>
      <c r="SD576" s="31">
        <v>5</v>
      </c>
      <c r="SE576" s="31">
        <v>2</v>
      </c>
      <c r="SF576" s="31">
        <v>2</v>
      </c>
      <c r="SG576" s="31">
        <v>2</v>
      </c>
      <c r="SH576" s="31">
        <v>2</v>
      </c>
      <c r="SI576" s="31">
        <v>2</v>
      </c>
      <c r="SJ576" s="31">
        <v>2</v>
      </c>
      <c r="SK576" s="31">
        <v>2</v>
      </c>
      <c r="SL576" s="31">
        <v>2</v>
      </c>
      <c r="UA576" s="31">
        <v>2</v>
      </c>
    </row>
    <row r="577" spans="1:547" s="31" customFormat="1" ht="13.5" customHeight="1">
      <c r="A577" s="31">
        <f t="shared" si="8"/>
        <v>575</v>
      </c>
      <c r="C577" s="31">
        <v>17</v>
      </c>
      <c r="D577" s="31" t="s">
        <v>3644</v>
      </c>
      <c r="E577" s="31" t="s">
        <v>3233</v>
      </c>
      <c r="F577" s="31">
        <v>3</v>
      </c>
      <c r="G577" s="31" t="s">
        <v>3234</v>
      </c>
      <c r="H577" s="31">
        <v>42432</v>
      </c>
      <c r="I577" s="31">
        <v>32524</v>
      </c>
      <c r="J577" s="31">
        <v>1</v>
      </c>
      <c r="K577" s="31">
        <v>1</v>
      </c>
      <c r="L577" s="31">
        <v>5</v>
      </c>
      <c r="M577" s="31">
        <v>1</v>
      </c>
      <c r="N577" s="31">
        <v>5</v>
      </c>
      <c r="O577" s="31">
        <v>1</v>
      </c>
      <c r="P577" s="31">
        <v>5</v>
      </c>
      <c r="Q577" s="31">
        <v>1</v>
      </c>
      <c r="FK577" s="31">
        <v>2</v>
      </c>
      <c r="FL577" s="31">
        <v>2</v>
      </c>
      <c r="FM577" s="31">
        <v>2</v>
      </c>
      <c r="FN577" s="31">
        <v>2</v>
      </c>
      <c r="FO577" s="31">
        <v>2</v>
      </c>
      <c r="FP577" s="31">
        <v>2</v>
      </c>
      <c r="FQ577" s="31">
        <v>2</v>
      </c>
      <c r="FR577" s="31">
        <v>2</v>
      </c>
      <c r="FS577" s="31">
        <v>4</v>
      </c>
      <c r="FT577" s="31">
        <v>2</v>
      </c>
      <c r="FU577" s="31">
        <v>2</v>
      </c>
      <c r="FV577" s="31">
        <v>2</v>
      </c>
      <c r="FW577" s="31">
        <v>1</v>
      </c>
      <c r="FX577" s="31">
        <v>1</v>
      </c>
      <c r="FY577" s="31">
        <v>2</v>
      </c>
      <c r="GA577" s="31">
        <v>2</v>
      </c>
      <c r="GB577" s="31">
        <v>2</v>
      </c>
      <c r="GC577" s="31">
        <v>2</v>
      </c>
      <c r="GE577" s="31">
        <v>2</v>
      </c>
      <c r="GH577" s="31">
        <v>2</v>
      </c>
      <c r="GJ577" s="31">
        <v>2</v>
      </c>
      <c r="GL577" s="31">
        <v>2</v>
      </c>
      <c r="GO577" s="31">
        <v>2</v>
      </c>
      <c r="GQ577" s="31">
        <v>2</v>
      </c>
      <c r="GS577" s="31">
        <v>2</v>
      </c>
      <c r="GU577" s="31">
        <v>2</v>
      </c>
      <c r="GW577" s="31">
        <v>2</v>
      </c>
      <c r="HM577" s="31">
        <v>2</v>
      </c>
      <c r="HP577" s="31">
        <v>2</v>
      </c>
      <c r="HQ577" s="31">
        <v>2</v>
      </c>
      <c r="HR577" s="31">
        <v>2</v>
      </c>
      <c r="HS577" s="31">
        <v>2</v>
      </c>
      <c r="HT577" s="31">
        <v>2</v>
      </c>
      <c r="HU577" s="31">
        <v>2</v>
      </c>
      <c r="HV577" s="31">
        <v>2</v>
      </c>
      <c r="HZ577" s="31">
        <v>2</v>
      </c>
      <c r="IA577" s="31">
        <v>2</v>
      </c>
      <c r="IB577" s="31">
        <v>2</v>
      </c>
      <c r="IC577" s="31">
        <v>2</v>
      </c>
      <c r="ID577" s="31">
        <v>2</v>
      </c>
      <c r="IE577" s="31">
        <v>2</v>
      </c>
      <c r="IF577" s="31">
        <v>2</v>
      </c>
      <c r="IJ577" s="31">
        <v>2</v>
      </c>
      <c r="IK577" s="31">
        <v>2</v>
      </c>
      <c r="IL577" s="31">
        <v>2</v>
      </c>
      <c r="IM577" s="31">
        <v>2</v>
      </c>
      <c r="IN577" s="31">
        <v>2</v>
      </c>
      <c r="IO577" s="31">
        <v>2</v>
      </c>
      <c r="IP577" s="31">
        <v>2</v>
      </c>
      <c r="IT577" s="31">
        <v>2</v>
      </c>
      <c r="IU577" s="31">
        <v>2</v>
      </c>
      <c r="IV577" s="31">
        <v>2</v>
      </c>
      <c r="IW577" s="31">
        <v>2</v>
      </c>
      <c r="IX577" s="31">
        <v>2</v>
      </c>
      <c r="IY577" s="31">
        <v>2</v>
      </c>
      <c r="IZ577" s="31">
        <v>2</v>
      </c>
      <c r="JD577" s="31">
        <v>2</v>
      </c>
      <c r="JE577" s="31">
        <v>2</v>
      </c>
      <c r="JF577" s="31">
        <v>2</v>
      </c>
      <c r="JG577" s="31">
        <v>2</v>
      </c>
      <c r="JH577" s="31">
        <v>2</v>
      </c>
      <c r="JI577" s="31">
        <v>2</v>
      </c>
      <c r="JJ577" s="31">
        <v>2</v>
      </c>
      <c r="JN577" s="31" t="s">
        <v>2264</v>
      </c>
      <c r="JZ577" s="31">
        <v>1</v>
      </c>
      <c r="KC577" s="31">
        <v>1</v>
      </c>
      <c r="LA577" s="31" t="s">
        <v>360</v>
      </c>
      <c r="LB577" s="31" t="s">
        <v>360</v>
      </c>
      <c r="LC577" s="31">
        <v>2</v>
      </c>
      <c r="LE577" s="31" t="s">
        <v>370</v>
      </c>
      <c r="LF577" s="31">
        <v>2</v>
      </c>
      <c r="LG577" s="31">
        <v>2</v>
      </c>
      <c r="LH577" s="31">
        <v>1</v>
      </c>
      <c r="LI577" s="31">
        <v>2</v>
      </c>
      <c r="LK577" s="31">
        <v>2</v>
      </c>
      <c r="LM577" s="31">
        <v>2</v>
      </c>
      <c r="LO577" s="31">
        <v>2</v>
      </c>
      <c r="LQ577" s="31">
        <v>2</v>
      </c>
      <c r="LS577" s="31">
        <v>2</v>
      </c>
      <c r="LU577" s="31">
        <v>2</v>
      </c>
      <c r="LW577" s="31">
        <v>2</v>
      </c>
      <c r="LY577" s="31">
        <v>2</v>
      </c>
      <c r="MA577" s="31">
        <v>2</v>
      </c>
      <c r="MC577" s="31">
        <v>2</v>
      </c>
      <c r="ME577" s="31">
        <v>2</v>
      </c>
      <c r="MG577" s="31">
        <v>2</v>
      </c>
      <c r="MI577" s="31">
        <v>2</v>
      </c>
      <c r="MK577" s="31">
        <v>2</v>
      </c>
      <c r="MM577" s="31">
        <v>2</v>
      </c>
      <c r="MO577" s="31">
        <v>2</v>
      </c>
      <c r="MQ577" s="31">
        <v>2</v>
      </c>
      <c r="MS577" s="31">
        <v>2</v>
      </c>
      <c r="MU577" s="31">
        <v>2</v>
      </c>
      <c r="MW577" s="31">
        <v>2</v>
      </c>
      <c r="MY577" s="31" t="s">
        <v>356</v>
      </c>
      <c r="MZ577" s="31" t="s">
        <v>3661</v>
      </c>
      <c r="NC577" s="31">
        <v>2</v>
      </c>
      <c r="NE577" s="31">
        <v>2</v>
      </c>
      <c r="NG577" s="31">
        <v>2</v>
      </c>
      <c r="NI577" s="31">
        <v>2</v>
      </c>
      <c r="NK577" s="31">
        <v>2</v>
      </c>
      <c r="NM577" s="31">
        <v>2</v>
      </c>
      <c r="NO577" s="31">
        <v>2</v>
      </c>
      <c r="NQ577" s="31">
        <v>2</v>
      </c>
      <c r="NS577" s="31">
        <v>2</v>
      </c>
      <c r="NU577" s="31">
        <v>2</v>
      </c>
      <c r="NW577" s="31">
        <v>2</v>
      </c>
      <c r="NY577" s="31">
        <v>2</v>
      </c>
      <c r="OA577" s="31">
        <v>2</v>
      </c>
      <c r="OC577" s="31">
        <v>2</v>
      </c>
      <c r="OE577" s="31">
        <v>2</v>
      </c>
      <c r="OG577" s="31">
        <v>2</v>
      </c>
      <c r="OI577" s="31">
        <v>2</v>
      </c>
      <c r="OK577" s="31">
        <v>2</v>
      </c>
      <c r="OM577" s="31">
        <v>2</v>
      </c>
      <c r="OO577" s="31">
        <v>2</v>
      </c>
      <c r="OQ577" s="31" t="s">
        <v>355</v>
      </c>
      <c r="OS577" s="31">
        <v>2</v>
      </c>
      <c r="OU577" s="31">
        <v>2</v>
      </c>
      <c r="OW577" s="31">
        <v>2</v>
      </c>
      <c r="OY577" s="31">
        <v>2</v>
      </c>
      <c r="PA577" s="31">
        <v>2</v>
      </c>
      <c r="PC577" s="31">
        <v>2</v>
      </c>
      <c r="PE577" s="31">
        <v>2</v>
      </c>
      <c r="PG577" s="31">
        <v>2</v>
      </c>
      <c r="PI577" s="31">
        <v>2</v>
      </c>
      <c r="PK577" s="31">
        <v>2</v>
      </c>
      <c r="PM577" s="31">
        <v>2</v>
      </c>
      <c r="PO577" s="31">
        <v>2</v>
      </c>
      <c r="PQ577" s="31">
        <v>2</v>
      </c>
      <c r="PS577" s="31">
        <v>2</v>
      </c>
      <c r="PU577" s="31">
        <v>2</v>
      </c>
      <c r="PW577" s="31">
        <v>2</v>
      </c>
      <c r="PY577" s="31">
        <v>2</v>
      </c>
      <c r="QA577" s="31">
        <v>2</v>
      </c>
      <c r="QC577" s="31">
        <v>2</v>
      </c>
      <c r="QE577" s="31">
        <v>2</v>
      </c>
      <c r="QG577" s="31">
        <v>2</v>
      </c>
      <c r="QI577" s="31" t="s">
        <v>355</v>
      </c>
      <c r="QK577" s="31">
        <v>1</v>
      </c>
      <c r="QL577" s="31">
        <v>2</v>
      </c>
      <c r="QM577" s="31">
        <v>1</v>
      </c>
      <c r="QN577" s="31">
        <v>2</v>
      </c>
      <c r="QO577" s="31">
        <v>2</v>
      </c>
      <c r="QP577" s="31">
        <v>2</v>
      </c>
      <c r="QQ577" s="31">
        <v>2</v>
      </c>
      <c r="QR577" s="31">
        <v>2</v>
      </c>
      <c r="QS577" s="31">
        <v>2</v>
      </c>
      <c r="QT577" s="31">
        <v>2</v>
      </c>
      <c r="QU577" s="31">
        <v>2</v>
      </c>
      <c r="QV577" s="31">
        <v>2</v>
      </c>
      <c r="QW577" s="31">
        <v>2</v>
      </c>
      <c r="QX577" s="31">
        <v>2</v>
      </c>
      <c r="QY577" s="31">
        <v>2</v>
      </c>
      <c r="QZ577" s="31">
        <v>2</v>
      </c>
      <c r="RA577" s="31">
        <v>2</v>
      </c>
      <c r="RB577" s="31">
        <v>2</v>
      </c>
      <c r="RC577" s="31">
        <v>2</v>
      </c>
      <c r="RD577" s="31">
        <v>2</v>
      </c>
      <c r="RE577" s="31">
        <v>2</v>
      </c>
      <c r="RF577" s="31">
        <v>2</v>
      </c>
      <c r="RG577" s="31">
        <v>2</v>
      </c>
      <c r="RH577" s="31">
        <v>2</v>
      </c>
      <c r="RI577" s="31">
        <v>2</v>
      </c>
      <c r="RJ577" s="31">
        <v>2</v>
      </c>
      <c r="RK577" s="31">
        <v>2</v>
      </c>
      <c r="RL577" s="31">
        <v>2</v>
      </c>
      <c r="RM577" s="31">
        <v>2</v>
      </c>
      <c r="RN577" s="31">
        <v>2</v>
      </c>
      <c r="RO577" s="31">
        <v>2</v>
      </c>
      <c r="RP577" s="31">
        <v>2</v>
      </c>
      <c r="RQ577" s="31">
        <v>2</v>
      </c>
      <c r="RR577" s="31">
        <v>1</v>
      </c>
      <c r="RS577" s="31">
        <v>2</v>
      </c>
      <c r="RT577" s="31" t="s">
        <v>3662</v>
      </c>
      <c r="RX577" s="31">
        <v>1</v>
      </c>
      <c r="RZ577" s="31">
        <v>2</v>
      </c>
      <c r="SA577" s="31">
        <v>1</v>
      </c>
      <c r="SB577" s="31">
        <v>2</v>
      </c>
      <c r="SC577" s="31">
        <v>2</v>
      </c>
      <c r="SD577" s="31">
        <v>5</v>
      </c>
      <c r="SE577" s="31">
        <v>1</v>
      </c>
      <c r="SF577" s="31">
        <v>2</v>
      </c>
      <c r="SG577" s="31">
        <v>2</v>
      </c>
      <c r="SH577" s="31">
        <v>2</v>
      </c>
      <c r="SI577" s="31">
        <v>2</v>
      </c>
      <c r="SJ577" s="31">
        <v>2</v>
      </c>
      <c r="SK577" s="31">
        <v>2</v>
      </c>
      <c r="SL577" s="31">
        <v>2</v>
      </c>
      <c r="UA577" s="31">
        <v>2</v>
      </c>
    </row>
    <row r="578" spans="1:547" s="31" customFormat="1" ht="13.5" customHeight="1">
      <c r="A578" s="31">
        <f t="shared" si="8"/>
        <v>576</v>
      </c>
      <c r="C578" s="31">
        <v>18</v>
      </c>
      <c r="D578" s="31" t="s">
        <v>3644</v>
      </c>
      <c r="E578" s="31" t="s">
        <v>3244</v>
      </c>
      <c r="F578" s="31">
        <v>2</v>
      </c>
      <c r="G578" s="31" t="s">
        <v>3245</v>
      </c>
      <c r="H578" s="31">
        <v>42446</v>
      </c>
      <c r="I578" s="31">
        <v>13158</v>
      </c>
      <c r="J578" s="31">
        <v>2</v>
      </c>
      <c r="K578" s="31">
        <v>1</v>
      </c>
      <c r="L578" s="31">
        <v>2</v>
      </c>
      <c r="M578" s="31">
        <v>2</v>
      </c>
      <c r="N578" s="31">
        <v>1</v>
      </c>
      <c r="P578" s="31">
        <v>1</v>
      </c>
      <c r="FK578" s="31">
        <v>1</v>
      </c>
      <c r="FL578" s="31">
        <v>2</v>
      </c>
      <c r="FM578" s="31">
        <v>2</v>
      </c>
      <c r="FN578" s="31">
        <v>2</v>
      </c>
      <c r="FO578" s="31">
        <v>2</v>
      </c>
      <c r="FP578" s="31">
        <v>2</v>
      </c>
      <c r="FQ578" s="31">
        <v>2</v>
      </c>
      <c r="FR578" s="31">
        <v>2</v>
      </c>
      <c r="FS578" s="31">
        <v>4</v>
      </c>
      <c r="FT578" s="31">
        <v>2</v>
      </c>
      <c r="FU578" s="31">
        <v>2</v>
      </c>
      <c r="FV578" s="31">
        <v>2</v>
      </c>
      <c r="FW578" s="31">
        <v>1</v>
      </c>
      <c r="FX578" s="31">
        <v>1</v>
      </c>
      <c r="FY578" s="31">
        <v>2</v>
      </c>
      <c r="GA578" s="31">
        <v>2</v>
      </c>
      <c r="GB578" s="31">
        <v>2</v>
      </c>
      <c r="GC578" s="31">
        <v>2</v>
      </c>
      <c r="GD578" s="31">
        <v>1951</v>
      </c>
      <c r="GE578" s="31">
        <v>1</v>
      </c>
      <c r="GF578" s="31">
        <v>1960</v>
      </c>
      <c r="GH578" s="31">
        <v>2</v>
      </c>
      <c r="GJ578" s="31">
        <v>2</v>
      </c>
      <c r="GL578" s="31">
        <v>2</v>
      </c>
      <c r="GO578" s="31">
        <v>2</v>
      </c>
      <c r="GQ578" s="31">
        <v>2</v>
      </c>
      <c r="GS578" s="31">
        <v>2</v>
      </c>
      <c r="GU578" s="31">
        <v>2</v>
      </c>
      <c r="GW578" s="31">
        <v>2</v>
      </c>
      <c r="HM578" s="31">
        <v>2</v>
      </c>
      <c r="HP578" s="31">
        <v>2</v>
      </c>
      <c r="HQ578" s="31">
        <v>2</v>
      </c>
      <c r="HR578" s="31">
        <v>2</v>
      </c>
      <c r="HS578" s="31">
        <v>2</v>
      </c>
      <c r="HT578" s="31">
        <v>2</v>
      </c>
      <c r="HU578" s="31">
        <v>2</v>
      </c>
      <c r="HV578" s="31">
        <v>2</v>
      </c>
      <c r="HZ578" s="31">
        <v>2</v>
      </c>
      <c r="IA578" s="31">
        <v>2</v>
      </c>
      <c r="IB578" s="31">
        <v>2</v>
      </c>
      <c r="IC578" s="31">
        <v>2</v>
      </c>
      <c r="ID578" s="31">
        <v>2</v>
      </c>
      <c r="IE578" s="31">
        <v>2</v>
      </c>
      <c r="IF578" s="31">
        <v>2</v>
      </c>
      <c r="IJ578" s="31">
        <v>2</v>
      </c>
      <c r="IK578" s="31">
        <v>2</v>
      </c>
      <c r="IL578" s="31">
        <v>2</v>
      </c>
      <c r="IM578" s="31">
        <v>2</v>
      </c>
      <c r="IN578" s="31">
        <v>2</v>
      </c>
      <c r="IO578" s="31">
        <v>2</v>
      </c>
      <c r="IP578" s="31">
        <v>2</v>
      </c>
      <c r="IT578" s="31">
        <v>2</v>
      </c>
      <c r="IU578" s="31">
        <v>2</v>
      </c>
      <c r="IV578" s="31">
        <v>2</v>
      </c>
      <c r="IW578" s="31">
        <v>2</v>
      </c>
      <c r="IX578" s="31">
        <v>2</v>
      </c>
      <c r="IY578" s="31">
        <v>2</v>
      </c>
      <c r="IZ578" s="31">
        <v>2</v>
      </c>
      <c r="JD578" s="31">
        <v>2</v>
      </c>
      <c r="JE578" s="31">
        <v>2</v>
      </c>
      <c r="JF578" s="31">
        <v>2</v>
      </c>
      <c r="JG578" s="31">
        <v>2</v>
      </c>
      <c r="JH578" s="31">
        <v>2</v>
      </c>
      <c r="JI578" s="31">
        <v>2</v>
      </c>
      <c r="JJ578" s="31">
        <v>2</v>
      </c>
      <c r="JZ578" s="31">
        <v>2</v>
      </c>
      <c r="KB578" s="31">
        <v>87</v>
      </c>
      <c r="KC578" s="31">
        <v>2</v>
      </c>
      <c r="KE578" s="31">
        <v>34</v>
      </c>
      <c r="LA578" s="31" t="s">
        <v>1730</v>
      </c>
      <c r="LB578" s="31" t="s">
        <v>365</v>
      </c>
      <c r="LC578" s="31">
        <v>2</v>
      </c>
      <c r="LE578" s="31" t="s">
        <v>370</v>
      </c>
      <c r="LF578" s="31">
        <v>2</v>
      </c>
      <c r="LG578" s="31">
        <v>2</v>
      </c>
      <c r="LI578" s="31">
        <v>2</v>
      </c>
      <c r="LK578" s="31">
        <v>2</v>
      </c>
      <c r="LM578" s="31">
        <v>2</v>
      </c>
      <c r="LO578" s="31">
        <v>2</v>
      </c>
      <c r="LQ578" s="31">
        <v>2</v>
      </c>
      <c r="LS578" s="31">
        <v>2</v>
      </c>
      <c r="LU578" s="31">
        <v>2</v>
      </c>
      <c r="LW578" s="31">
        <v>2</v>
      </c>
      <c r="LY578" s="31">
        <v>2</v>
      </c>
      <c r="MA578" s="31">
        <v>2</v>
      </c>
      <c r="MC578" s="31">
        <v>2</v>
      </c>
      <c r="ME578" s="31">
        <v>2</v>
      </c>
      <c r="MG578" s="31">
        <v>2</v>
      </c>
      <c r="MI578" s="31">
        <v>2</v>
      </c>
      <c r="MK578" s="31">
        <v>2</v>
      </c>
      <c r="MM578" s="31">
        <v>2</v>
      </c>
      <c r="MO578" s="31">
        <v>2</v>
      </c>
      <c r="MQ578" s="31">
        <v>2</v>
      </c>
      <c r="MS578" s="31">
        <v>2</v>
      </c>
      <c r="MU578" s="31">
        <v>2</v>
      </c>
      <c r="MW578" s="31">
        <v>2</v>
      </c>
      <c r="MY578" s="31" t="s">
        <v>355</v>
      </c>
      <c r="NC578" s="31">
        <v>2</v>
      </c>
      <c r="NE578" s="31">
        <v>2</v>
      </c>
      <c r="NG578" s="31">
        <v>2</v>
      </c>
      <c r="NI578" s="31">
        <v>2</v>
      </c>
      <c r="NK578" s="31">
        <v>2</v>
      </c>
      <c r="NM578" s="31">
        <v>2</v>
      </c>
      <c r="NO578" s="31">
        <v>2</v>
      </c>
      <c r="NQ578" s="31">
        <v>2</v>
      </c>
      <c r="NS578" s="31">
        <v>2</v>
      </c>
      <c r="NU578" s="31">
        <v>2</v>
      </c>
      <c r="NW578" s="31">
        <v>2</v>
      </c>
      <c r="NY578" s="31">
        <v>2</v>
      </c>
      <c r="OA578" s="31">
        <v>2</v>
      </c>
      <c r="OC578" s="31">
        <v>2</v>
      </c>
      <c r="OE578" s="31">
        <v>2</v>
      </c>
      <c r="OG578" s="31">
        <v>2</v>
      </c>
      <c r="OI578" s="31">
        <v>2</v>
      </c>
      <c r="OK578" s="31">
        <v>2</v>
      </c>
      <c r="OM578" s="31">
        <v>2</v>
      </c>
      <c r="OO578" s="31">
        <v>2</v>
      </c>
      <c r="OQ578" s="31" t="s">
        <v>355</v>
      </c>
      <c r="OS578" s="31">
        <v>2</v>
      </c>
      <c r="OU578" s="31">
        <v>2</v>
      </c>
      <c r="OW578" s="31">
        <v>2</v>
      </c>
      <c r="OY578" s="31">
        <v>2</v>
      </c>
      <c r="PA578" s="31">
        <v>2</v>
      </c>
      <c r="PC578" s="31">
        <v>2</v>
      </c>
      <c r="PE578" s="31">
        <v>2</v>
      </c>
      <c r="PG578" s="31">
        <v>2</v>
      </c>
      <c r="PI578" s="31">
        <v>2</v>
      </c>
      <c r="PK578" s="31">
        <v>2</v>
      </c>
      <c r="PM578" s="31">
        <v>2</v>
      </c>
      <c r="PO578" s="31">
        <v>2</v>
      </c>
      <c r="PQ578" s="31">
        <v>2</v>
      </c>
      <c r="PS578" s="31">
        <v>2</v>
      </c>
      <c r="PU578" s="31">
        <v>2</v>
      </c>
      <c r="PW578" s="31">
        <v>2</v>
      </c>
      <c r="PY578" s="31">
        <v>2</v>
      </c>
      <c r="QA578" s="31">
        <v>2</v>
      </c>
      <c r="QC578" s="31">
        <v>2</v>
      </c>
      <c r="QE578" s="31">
        <v>2</v>
      </c>
      <c r="QG578" s="31">
        <v>2</v>
      </c>
      <c r="QI578" s="31" t="s">
        <v>355</v>
      </c>
      <c r="QK578" s="31">
        <v>1</v>
      </c>
      <c r="QL578" s="31">
        <v>2</v>
      </c>
      <c r="QM578" s="31">
        <v>2</v>
      </c>
      <c r="QN578" s="31">
        <v>2</v>
      </c>
      <c r="QO578" s="31">
        <v>2</v>
      </c>
      <c r="QP578" s="31">
        <v>2</v>
      </c>
      <c r="QQ578" s="31">
        <v>2</v>
      </c>
      <c r="QR578" s="31">
        <v>2</v>
      </c>
      <c r="QS578" s="31">
        <v>2</v>
      </c>
      <c r="QT578" s="31">
        <v>2</v>
      </c>
      <c r="QU578" s="31">
        <v>2</v>
      </c>
      <c r="QV578" s="31">
        <v>2</v>
      </c>
      <c r="QW578" s="31">
        <v>2</v>
      </c>
      <c r="QX578" s="31">
        <v>2</v>
      </c>
      <c r="QY578" s="31">
        <v>2</v>
      </c>
      <c r="QZ578" s="31">
        <v>2</v>
      </c>
      <c r="RA578" s="31">
        <v>2</v>
      </c>
      <c r="RB578" s="31">
        <v>2</v>
      </c>
      <c r="RC578" s="31">
        <v>2</v>
      </c>
      <c r="RD578" s="31">
        <v>2</v>
      </c>
      <c r="RE578" s="31">
        <v>1</v>
      </c>
      <c r="RF578" s="31">
        <v>2</v>
      </c>
      <c r="RG578" s="31">
        <v>2</v>
      </c>
      <c r="RH578" s="31">
        <v>2</v>
      </c>
      <c r="RI578" s="31">
        <v>2</v>
      </c>
      <c r="RJ578" s="31">
        <v>2</v>
      </c>
      <c r="RK578" s="31">
        <v>2</v>
      </c>
      <c r="RL578" s="31">
        <v>2</v>
      </c>
      <c r="RM578" s="31">
        <v>2</v>
      </c>
      <c r="RN578" s="31">
        <v>2</v>
      </c>
      <c r="RO578" s="31">
        <v>2</v>
      </c>
      <c r="RP578" s="31">
        <v>2</v>
      </c>
      <c r="RQ578" s="31">
        <v>2</v>
      </c>
      <c r="RR578" s="31">
        <v>2</v>
      </c>
      <c r="RS578" s="31">
        <v>2</v>
      </c>
      <c r="RT578" s="31" t="s">
        <v>1766</v>
      </c>
      <c r="RX578" s="31">
        <v>5</v>
      </c>
      <c r="RY578" s="31">
        <v>2</v>
      </c>
      <c r="RZ578" s="31">
        <v>2</v>
      </c>
      <c r="SA578" s="31">
        <v>2</v>
      </c>
      <c r="SB578" s="31">
        <v>2</v>
      </c>
      <c r="SC578" s="31">
        <v>2</v>
      </c>
      <c r="SD578" s="31">
        <v>5</v>
      </c>
      <c r="SE578" s="31">
        <v>2</v>
      </c>
      <c r="SF578" s="31">
        <v>2</v>
      </c>
      <c r="SG578" s="31">
        <v>2</v>
      </c>
      <c r="SH578" s="31">
        <v>2</v>
      </c>
      <c r="SI578" s="31">
        <v>2</v>
      </c>
      <c r="SJ578" s="31">
        <v>2</v>
      </c>
      <c r="SK578" s="31">
        <v>2</v>
      </c>
      <c r="SL578" s="31">
        <v>2</v>
      </c>
      <c r="UA578" s="31">
        <v>2</v>
      </c>
    </row>
    <row r="579" spans="1:547" s="31" customFormat="1" ht="13.5" customHeight="1">
      <c r="A579" s="31">
        <f t="shared" si="8"/>
        <v>577</v>
      </c>
      <c r="C579" s="31">
        <v>19</v>
      </c>
      <c r="D579" s="31" t="s">
        <v>3644</v>
      </c>
      <c r="E579" s="31" t="s">
        <v>3250</v>
      </c>
      <c r="F579" s="31">
        <v>1</v>
      </c>
      <c r="G579" s="31" t="s">
        <v>3251</v>
      </c>
      <c r="H579" s="31">
        <v>42460</v>
      </c>
      <c r="I579" s="31">
        <v>38081</v>
      </c>
      <c r="J579" s="31">
        <v>2</v>
      </c>
      <c r="K579" s="31">
        <v>1</v>
      </c>
      <c r="L579" s="31">
        <v>2</v>
      </c>
      <c r="M579" s="31">
        <v>2</v>
      </c>
      <c r="N579" s="31">
        <v>3</v>
      </c>
      <c r="O579" s="31">
        <v>2</v>
      </c>
      <c r="P579" s="31">
        <v>2</v>
      </c>
      <c r="Q579" s="31">
        <v>2</v>
      </c>
      <c r="FK579" s="31">
        <v>2</v>
      </c>
      <c r="FL579" s="31">
        <v>2</v>
      </c>
      <c r="FM579" s="31">
        <v>2</v>
      </c>
      <c r="FN579" s="31">
        <v>2</v>
      </c>
      <c r="FO579" s="31">
        <v>2</v>
      </c>
      <c r="FP579" s="31">
        <v>2</v>
      </c>
      <c r="FQ579" s="31">
        <v>2</v>
      </c>
      <c r="FR579" s="31">
        <v>2</v>
      </c>
      <c r="FS579" s="31">
        <v>4</v>
      </c>
      <c r="FT579" s="31">
        <v>2</v>
      </c>
      <c r="FU579" s="31">
        <v>2</v>
      </c>
      <c r="FV579" s="31">
        <v>2</v>
      </c>
      <c r="FW579" s="31">
        <v>1</v>
      </c>
      <c r="FX579" s="31">
        <v>1</v>
      </c>
      <c r="FY579" s="31">
        <v>2</v>
      </c>
      <c r="GA579" s="31">
        <v>2</v>
      </c>
      <c r="GB579" s="31">
        <v>2</v>
      </c>
      <c r="GC579" s="31">
        <v>2</v>
      </c>
      <c r="GE579" s="31">
        <v>2</v>
      </c>
      <c r="GH579" s="31">
        <v>2</v>
      </c>
      <c r="GJ579" s="31">
        <v>2</v>
      </c>
      <c r="GL579" s="31">
        <v>2</v>
      </c>
      <c r="GO579" s="31">
        <v>2</v>
      </c>
      <c r="GQ579" s="31">
        <v>2</v>
      </c>
      <c r="GS579" s="31">
        <v>2</v>
      </c>
      <c r="GU579" s="31">
        <v>2</v>
      </c>
      <c r="GW579" s="31">
        <v>2</v>
      </c>
      <c r="HM579" s="31">
        <v>2</v>
      </c>
      <c r="HP579" s="31">
        <v>2</v>
      </c>
      <c r="HQ579" s="31">
        <v>2</v>
      </c>
      <c r="HR579" s="31">
        <v>2</v>
      </c>
      <c r="HS579" s="31">
        <v>2</v>
      </c>
      <c r="HT579" s="31">
        <v>2</v>
      </c>
      <c r="HU579" s="31">
        <v>2</v>
      </c>
      <c r="HV579" s="31">
        <v>2</v>
      </c>
      <c r="HZ579" s="31">
        <v>2</v>
      </c>
      <c r="IA579" s="31">
        <v>2</v>
      </c>
      <c r="IB579" s="31">
        <v>2</v>
      </c>
      <c r="IC579" s="31">
        <v>2</v>
      </c>
      <c r="ID579" s="31">
        <v>2</v>
      </c>
      <c r="IE579" s="31">
        <v>2</v>
      </c>
      <c r="IF579" s="31">
        <v>2</v>
      </c>
      <c r="IJ579" s="31">
        <v>2</v>
      </c>
      <c r="IK579" s="31">
        <v>2</v>
      </c>
      <c r="IL579" s="31">
        <v>2</v>
      </c>
      <c r="IM579" s="31">
        <v>2</v>
      </c>
      <c r="IN579" s="31">
        <v>2</v>
      </c>
      <c r="IO579" s="31">
        <v>2</v>
      </c>
      <c r="IP579" s="31">
        <v>2</v>
      </c>
      <c r="IT579" s="31">
        <v>2</v>
      </c>
      <c r="IU579" s="31">
        <v>2</v>
      </c>
      <c r="IV579" s="31">
        <v>2</v>
      </c>
      <c r="IW579" s="31">
        <v>2</v>
      </c>
      <c r="IX579" s="31">
        <v>2</v>
      </c>
      <c r="IY579" s="31">
        <v>2</v>
      </c>
      <c r="IZ579" s="31">
        <v>2</v>
      </c>
      <c r="JD579" s="31">
        <v>2</v>
      </c>
      <c r="JE579" s="31">
        <v>2</v>
      </c>
      <c r="JF579" s="31">
        <v>2</v>
      </c>
      <c r="JG579" s="31">
        <v>2</v>
      </c>
      <c r="JH579" s="31">
        <v>2</v>
      </c>
      <c r="JI579" s="31">
        <v>2</v>
      </c>
      <c r="JJ579" s="31">
        <v>2</v>
      </c>
      <c r="JT579" s="31" t="s">
        <v>3663</v>
      </c>
      <c r="JZ579" s="31">
        <v>1</v>
      </c>
      <c r="KC579" s="31">
        <v>1</v>
      </c>
      <c r="LA579" s="31" t="s">
        <v>367</v>
      </c>
      <c r="LB579" s="31" t="s">
        <v>379</v>
      </c>
      <c r="LC579" s="31">
        <v>2</v>
      </c>
      <c r="LE579" s="31" t="s">
        <v>373</v>
      </c>
      <c r="LF579" s="31">
        <v>2</v>
      </c>
      <c r="LG579" s="31">
        <v>2</v>
      </c>
      <c r="LH579" s="31">
        <v>1</v>
      </c>
      <c r="LI579" s="31">
        <v>2</v>
      </c>
      <c r="LK579" s="31">
        <v>2</v>
      </c>
      <c r="LM579" s="31">
        <v>2</v>
      </c>
      <c r="LO579" s="31">
        <v>2</v>
      </c>
      <c r="LQ579" s="31">
        <v>2</v>
      </c>
      <c r="LS579" s="31">
        <v>2</v>
      </c>
      <c r="LU579" s="31">
        <v>2</v>
      </c>
      <c r="LW579" s="31">
        <v>2</v>
      </c>
      <c r="LY579" s="31">
        <v>2</v>
      </c>
      <c r="MA579" s="31">
        <v>1</v>
      </c>
      <c r="MB579" s="31" t="s">
        <v>3664</v>
      </c>
      <c r="MC579" s="31">
        <v>2</v>
      </c>
      <c r="ME579" s="31">
        <v>2</v>
      </c>
      <c r="MG579" s="31">
        <v>2</v>
      </c>
      <c r="MI579" s="31">
        <v>2</v>
      </c>
      <c r="MK579" s="31">
        <v>2</v>
      </c>
      <c r="MM579" s="31">
        <v>2</v>
      </c>
      <c r="MO579" s="31">
        <v>2</v>
      </c>
      <c r="MQ579" s="31">
        <v>2</v>
      </c>
      <c r="MS579" s="31">
        <v>2</v>
      </c>
      <c r="MU579" s="31">
        <v>2</v>
      </c>
      <c r="MW579" s="31">
        <v>2</v>
      </c>
      <c r="MY579" s="31" t="s">
        <v>355</v>
      </c>
      <c r="NC579" s="31">
        <v>2</v>
      </c>
      <c r="NE579" s="31">
        <v>2</v>
      </c>
      <c r="NG579" s="31">
        <v>2</v>
      </c>
      <c r="NI579" s="31">
        <v>2</v>
      </c>
      <c r="NK579" s="31">
        <v>2</v>
      </c>
      <c r="NM579" s="31">
        <v>2</v>
      </c>
      <c r="NO579" s="31">
        <v>2</v>
      </c>
      <c r="NQ579" s="31">
        <v>2</v>
      </c>
      <c r="NS579" s="31">
        <v>2</v>
      </c>
      <c r="NU579" s="31">
        <v>2</v>
      </c>
      <c r="NW579" s="31">
        <v>2</v>
      </c>
      <c r="NY579" s="31">
        <v>2</v>
      </c>
      <c r="OA579" s="31">
        <v>2</v>
      </c>
      <c r="OC579" s="31">
        <v>2</v>
      </c>
      <c r="OE579" s="31">
        <v>2</v>
      </c>
      <c r="OG579" s="31">
        <v>2</v>
      </c>
      <c r="OI579" s="31">
        <v>2</v>
      </c>
      <c r="OK579" s="31">
        <v>2</v>
      </c>
      <c r="OM579" s="31">
        <v>2</v>
      </c>
      <c r="OO579" s="31">
        <v>2</v>
      </c>
      <c r="OQ579" s="31" t="s">
        <v>355</v>
      </c>
      <c r="OS579" s="31">
        <v>2</v>
      </c>
      <c r="OU579" s="31">
        <v>2</v>
      </c>
      <c r="OW579" s="31">
        <v>2</v>
      </c>
      <c r="OY579" s="31">
        <v>2</v>
      </c>
      <c r="PA579" s="31">
        <v>2</v>
      </c>
      <c r="PC579" s="31">
        <v>2</v>
      </c>
      <c r="PE579" s="31">
        <v>2</v>
      </c>
      <c r="PG579" s="31">
        <v>2</v>
      </c>
      <c r="PI579" s="31">
        <v>2</v>
      </c>
      <c r="PK579" s="31">
        <v>2</v>
      </c>
      <c r="PM579" s="31">
        <v>2</v>
      </c>
      <c r="PO579" s="31">
        <v>2</v>
      </c>
      <c r="PQ579" s="31">
        <v>2</v>
      </c>
      <c r="PS579" s="31">
        <v>2</v>
      </c>
      <c r="PU579" s="31">
        <v>2</v>
      </c>
      <c r="PW579" s="31">
        <v>2</v>
      </c>
      <c r="PY579" s="31">
        <v>2</v>
      </c>
      <c r="QA579" s="31">
        <v>2</v>
      </c>
      <c r="QC579" s="31">
        <v>2</v>
      </c>
      <c r="QE579" s="31">
        <v>2</v>
      </c>
      <c r="QG579" s="31">
        <v>2</v>
      </c>
      <c r="QI579" s="31" t="s">
        <v>355</v>
      </c>
      <c r="QK579" s="31">
        <v>1</v>
      </c>
      <c r="QL579" s="31">
        <v>2</v>
      </c>
      <c r="QM579" s="31">
        <v>2</v>
      </c>
      <c r="QN579" s="31">
        <v>2</v>
      </c>
      <c r="QO579" s="31">
        <v>2</v>
      </c>
      <c r="QP579" s="31">
        <v>2</v>
      </c>
      <c r="QQ579" s="31">
        <v>2</v>
      </c>
      <c r="QR579" s="31">
        <v>2</v>
      </c>
      <c r="QS579" s="31">
        <v>2</v>
      </c>
      <c r="QT579" s="31">
        <v>2</v>
      </c>
      <c r="QU579" s="31">
        <v>2</v>
      </c>
      <c r="QV579" s="31">
        <v>2</v>
      </c>
      <c r="QW579" s="31">
        <v>2</v>
      </c>
      <c r="QX579" s="31">
        <v>2</v>
      </c>
      <c r="QY579" s="31">
        <v>2</v>
      </c>
      <c r="QZ579" s="31">
        <v>2</v>
      </c>
      <c r="RA579" s="31">
        <v>2</v>
      </c>
      <c r="RB579" s="31">
        <v>2</v>
      </c>
      <c r="RC579" s="31">
        <v>2</v>
      </c>
      <c r="RD579" s="31">
        <v>2</v>
      </c>
      <c r="RE579" s="31">
        <v>2</v>
      </c>
      <c r="RF579" s="31">
        <v>2</v>
      </c>
      <c r="RG579" s="31">
        <v>2</v>
      </c>
      <c r="RH579" s="31">
        <v>2</v>
      </c>
      <c r="RI579" s="31">
        <v>2</v>
      </c>
      <c r="RJ579" s="31">
        <v>2</v>
      </c>
      <c r="RK579" s="31">
        <v>2</v>
      </c>
      <c r="RL579" s="31">
        <v>2</v>
      </c>
      <c r="RM579" s="31">
        <v>2</v>
      </c>
      <c r="RN579" s="31">
        <v>2</v>
      </c>
      <c r="RO579" s="31">
        <v>2</v>
      </c>
      <c r="RP579" s="31">
        <v>2</v>
      </c>
      <c r="RQ579" s="31">
        <v>2</v>
      </c>
      <c r="RR579" s="31">
        <v>2</v>
      </c>
      <c r="RS579" s="31">
        <v>2</v>
      </c>
      <c r="RT579" s="31" t="s">
        <v>3665</v>
      </c>
      <c r="RX579" s="31">
        <v>1</v>
      </c>
      <c r="RZ579" s="31">
        <v>1</v>
      </c>
      <c r="SA579" s="31">
        <v>1</v>
      </c>
      <c r="SB579" s="31">
        <v>2</v>
      </c>
      <c r="SC579" s="31">
        <v>2</v>
      </c>
      <c r="SD579" s="31">
        <v>1</v>
      </c>
      <c r="SF579" s="31">
        <v>1</v>
      </c>
      <c r="SG579" s="31">
        <v>1</v>
      </c>
      <c r="SH579" s="31">
        <v>2</v>
      </c>
      <c r="SI579" s="31">
        <v>2</v>
      </c>
      <c r="SJ579" s="31">
        <v>2</v>
      </c>
      <c r="SK579" s="31">
        <v>2</v>
      </c>
      <c r="SL579" s="31">
        <v>2</v>
      </c>
      <c r="UA579" s="31">
        <v>2</v>
      </c>
    </row>
    <row r="580" spans="1:547" s="31" customFormat="1" ht="13.5" customHeight="1">
      <c r="A580" s="31">
        <f t="shared" si="8"/>
        <v>578</v>
      </c>
      <c r="C580" s="31">
        <v>20</v>
      </c>
      <c r="D580" s="31" t="s">
        <v>3644</v>
      </c>
      <c r="E580" s="31" t="s">
        <v>3261</v>
      </c>
      <c r="F580" s="31">
        <v>2</v>
      </c>
      <c r="G580" s="31" t="s">
        <v>3262</v>
      </c>
      <c r="H580" s="31">
        <v>42467</v>
      </c>
      <c r="I580" s="31">
        <v>22288</v>
      </c>
      <c r="J580" s="31">
        <v>2</v>
      </c>
      <c r="K580" s="31">
        <v>1</v>
      </c>
      <c r="L580" s="31">
        <v>1</v>
      </c>
      <c r="N580" s="31">
        <v>1</v>
      </c>
      <c r="P580" s="31">
        <v>1</v>
      </c>
      <c r="FK580" s="31">
        <v>2</v>
      </c>
      <c r="FL580" s="31">
        <v>2</v>
      </c>
      <c r="FM580" s="31">
        <v>2</v>
      </c>
      <c r="FN580" s="31">
        <v>2</v>
      </c>
      <c r="FO580" s="31">
        <v>2</v>
      </c>
      <c r="FP580" s="31">
        <v>2</v>
      </c>
      <c r="FQ580" s="31">
        <v>2</v>
      </c>
      <c r="FR580" s="31">
        <v>2</v>
      </c>
      <c r="FS580" s="31">
        <v>4</v>
      </c>
      <c r="FT580" s="31">
        <v>2</v>
      </c>
      <c r="FU580" s="31">
        <v>2</v>
      </c>
      <c r="FV580" s="31">
        <v>2</v>
      </c>
      <c r="FW580" s="31">
        <v>1</v>
      </c>
      <c r="FX580" s="31">
        <v>1</v>
      </c>
      <c r="FY580" s="31">
        <v>2</v>
      </c>
      <c r="GA580" s="31">
        <v>2</v>
      </c>
      <c r="GB580" s="31">
        <v>2</v>
      </c>
      <c r="GC580" s="31">
        <v>2</v>
      </c>
      <c r="GD580" s="31">
        <v>1978</v>
      </c>
      <c r="GE580" s="31">
        <v>1</v>
      </c>
      <c r="GF580" s="31">
        <v>2001</v>
      </c>
      <c r="GG580" s="31">
        <v>0.5</v>
      </c>
      <c r="GH580" s="31">
        <v>2</v>
      </c>
      <c r="GJ580" s="31">
        <v>2</v>
      </c>
      <c r="GL580" s="31">
        <v>2</v>
      </c>
      <c r="GO580" s="31">
        <v>2</v>
      </c>
      <c r="GQ580" s="31">
        <v>2</v>
      </c>
      <c r="GS580" s="31">
        <v>2</v>
      </c>
      <c r="GU580" s="31">
        <v>2</v>
      </c>
      <c r="GW580" s="31">
        <v>2</v>
      </c>
      <c r="HM580" s="31">
        <v>2</v>
      </c>
      <c r="HP580" s="31">
        <v>2</v>
      </c>
      <c r="HQ580" s="31">
        <v>2</v>
      </c>
      <c r="HR580" s="31">
        <v>2</v>
      </c>
      <c r="HS580" s="31">
        <v>2</v>
      </c>
      <c r="HT580" s="31">
        <v>2</v>
      </c>
      <c r="HU580" s="31">
        <v>2</v>
      </c>
      <c r="HV580" s="31">
        <v>2</v>
      </c>
      <c r="HZ580" s="31">
        <v>2</v>
      </c>
      <c r="IA580" s="31">
        <v>2</v>
      </c>
      <c r="IB580" s="31">
        <v>2</v>
      </c>
      <c r="IC580" s="31">
        <v>2</v>
      </c>
      <c r="ID580" s="31">
        <v>2</v>
      </c>
      <c r="IE580" s="31">
        <v>2</v>
      </c>
      <c r="IF580" s="31">
        <v>2</v>
      </c>
      <c r="IJ580" s="31">
        <v>2</v>
      </c>
      <c r="IK580" s="31">
        <v>2</v>
      </c>
      <c r="IL580" s="31">
        <v>2</v>
      </c>
      <c r="IM580" s="31">
        <v>2</v>
      </c>
      <c r="IN580" s="31">
        <v>2</v>
      </c>
      <c r="IO580" s="31">
        <v>2</v>
      </c>
      <c r="IP580" s="31">
        <v>2</v>
      </c>
      <c r="IT580" s="31">
        <v>2</v>
      </c>
      <c r="IU580" s="31">
        <v>2</v>
      </c>
      <c r="IV580" s="31">
        <v>2</v>
      </c>
      <c r="IW580" s="31">
        <v>2</v>
      </c>
      <c r="IX580" s="31">
        <v>2</v>
      </c>
      <c r="IY580" s="31">
        <v>2</v>
      </c>
      <c r="IZ580" s="31">
        <v>2</v>
      </c>
      <c r="JD580" s="31">
        <v>2</v>
      </c>
      <c r="JE580" s="31">
        <v>2</v>
      </c>
      <c r="JF580" s="31">
        <v>2</v>
      </c>
      <c r="JG580" s="31">
        <v>2</v>
      </c>
      <c r="JH580" s="31">
        <v>2</v>
      </c>
      <c r="JI580" s="31">
        <v>2</v>
      </c>
      <c r="JJ580" s="31">
        <v>2</v>
      </c>
      <c r="JN580" s="31" t="s">
        <v>3666</v>
      </c>
      <c r="JQ580" s="31" t="s">
        <v>3134</v>
      </c>
      <c r="JZ580" s="31">
        <v>1</v>
      </c>
      <c r="KC580" s="31">
        <v>1</v>
      </c>
      <c r="LA580" s="31" t="s">
        <v>1729</v>
      </c>
      <c r="LB580" s="31" t="s">
        <v>1622</v>
      </c>
      <c r="LC580" s="31">
        <v>2</v>
      </c>
      <c r="LE580" s="31" t="s">
        <v>367</v>
      </c>
      <c r="LF580" s="31">
        <v>2</v>
      </c>
      <c r="LG580" s="31">
        <v>2</v>
      </c>
      <c r="LI580" s="31">
        <v>2</v>
      </c>
      <c r="LK580" s="31">
        <v>2</v>
      </c>
      <c r="LM580" s="31">
        <v>2</v>
      </c>
      <c r="LO580" s="31">
        <v>2</v>
      </c>
      <c r="LQ580" s="31">
        <v>2</v>
      </c>
      <c r="LS580" s="31">
        <v>2</v>
      </c>
      <c r="LU580" s="31">
        <v>2</v>
      </c>
      <c r="LW580" s="31">
        <v>2</v>
      </c>
      <c r="LY580" s="31">
        <v>2</v>
      </c>
      <c r="MA580" s="31">
        <v>2</v>
      </c>
      <c r="MC580" s="31">
        <v>2</v>
      </c>
      <c r="ME580" s="31">
        <v>2</v>
      </c>
      <c r="MG580" s="31">
        <v>2</v>
      </c>
      <c r="MI580" s="31">
        <v>2</v>
      </c>
      <c r="MK580" s="31">
        <v>2</v>
      </c>
      <c r="MM580" s="31">
        <v>2</v>
      </c>
      <c r="MO580" s="31">
        <v>2</v>
      </c>
      <c r="MQ580" s="31">
        <v>2</v>
      </c>
      <c r="MS580" s="31">
        <v>2</v>
      </c>
      <c r="MU580" s="31">
        <v>2</v>
      </c>
      <c r="MW580" s="31">
        <v>2</v>
      </c>
      <c r="MY580" s="31" t="s">
        <v>355</v>
      </c>
      <c r="NC580" s="31">
        <v>2</v>
      </c>
      <c r="NE580" s="31">
        <v>2</v>
      </c>
      <c r="NG580" s="31">
        <v>2</v>
      </c>
      <c r="NI580" s="31">
        <v>2</v>
      </c>
      <c r="NK580" s="31">
        <v>2</v>
      </c>
      <c r="NM580" s="31">
        <v>2</v>
      </c>
      <c r="NO580" s="31">
        <v>2</v>
      </c>
      <c r="NQ580" s="31">
        <v>2</v>
      </c>
      <c r="NS580" s="31">
        <v>2</v>
      </c>
      <c r="NU580" s="31">
        <v>2</v>
      </c>
      <c r="NW580" s="31">
        <v>2</v>
      </c>
      <c r="NY580" s="31">
        <v>2</v>
      </c>
      <c r="OA580" s="31">
        <v>2</v>
      </c>
      <c r="OC580" s="31">
        <v>2</v>
      </c>
      <c r="OE580" s="31">
        <v>2</v>
      </c>
      <c r="OG580" s="31">
        <v>2</v>
      </c>
      <c r="OI580" s="31">
        <v>2</v>
      </c>
      <c r="OK580" s="31">
        <v>2</v>
      </c>
      <c r="OM580" s="31">
        <v>2</v>
      </c>
      <c r="OO580" s="31">
        <v>2</v>
      </c>
      <c r="OQ580" s="31" t="s">
        <v>355</v>
      </c>
      <c r="OS580" s="31">
        <v>2</v>
      </c>
      <c r="OU580" s="31">
        <v>2</v>
      </c>
      <c r="OW580" s="31">
        <v>2</v>
      </c>
      <c r="OY580" s="31">
        <v>2</v>
      </c>
      <c r="PA580" s="31">
        <v>2</v>
      </c>
      <c r="PC580" s="31">
        <v>2</v>
      </c>
      <c r="PE580" s="31">
        <v>2</v>
      </c>
      <c r="PG580" s="31">
        <v>2</v>
      </c>
      <c r="PI580" s="31">
        <v>2</v>
      </c>
      <c r="PK580" s="31">
        <v>2</v>
      </c>
      <c r="PM580" s="31">
        <v>2</v>
      </c>
      <c r="PO580" s="31">
        <v>2</v>
      </c>
      <c r="PQ580" s="31">
        <v>2</v>
      </c>
      <c r="PS580" s="31">
        <v>2</v>
      </c>
      <c r="PU580" s="31">
        <v>2</v>
      </c>
      <c r="PW580" s="31">
        <v>2</v>
      </c>
      <c r="PY580" s="31">
        <v>2</v>
      </c>
      <c r="QA580" s="31">
        <v>2</v>
      </c>
      <c r="QC580" s="31">
        <v>2</v>
      </c>
      <c r="QE580" s="31">
        <v>2</v>
      </c>
      <c r="QG580" s="31">
        <v>2</v>
      </c>
      <c r="QI580" s="31" t="s">
        <v>355</v>
      </c>
      <c r="QK580" s="31">
        <v>7</v>
      </c>
      <c r="QL580" s="31">
        <v>2</v>
      </c>
      <c r="QM580" s="31">
        <v>2</v>
      </c>
      <c r="QN580" s="31">
        <v>2</v>
      </c>
      <c r="QO580" s="31">
        <v>2</v>
      </c>
      <c r="QP580" s="31">
        <v>2</v>
      </c>
      <c r="QQ580" s="31">
        <v>2</v>
      </c>
      <c r="QR580" s="31">
        <v>2</v>
      </c>
      <c r="QS580" s="31">
        <v>2</v>
      </c>
      <c r="QT580" s="31">
        <v>2</v>
      </c>
      <c r="QU580" s="31">
        <v>2</v>
      </c>
      <c r="QV580" s="31">
        <v>2</v>
      </c>
      <c r="QW580" s="31">
        <v>2</v>
      </c>
      <c r="QX580" s="31">
        <v>2</v>
      </c>
      <c r="QY580" s="31">
        <v>2</v>
      </c>
      <c r="QZ580" s="31">
        <v>2</v>
      </c>
      <c r="RA580" s="31">
        <v>2</v>
      </c>
      <c r="RB580" s="31">
        <v>2</v>
      </c>
      <c r="RC580" s="31">
        <v>2</v>
      </c>
      <c r="RD580" s="31">
        <v>2</v>
      </c>
      <c r="RE580" s="31">
        <v>2</v>
      </c>
      <c r="RF580" s="31">
        <v>2</v>
      </c>
      <c r="RG580" s="31">
        <v>2</v>
      </c>
      <c r="RH580" s="31">
        <v>2</v>
      </c>
      <c r="RI580" s="31">
        <v>2</v>
      </c>
      <c r="RJ580" s="31">
        <v>2</v>
      </c>
      <c r="RK580" s="31">
        <v>2</v>
      </c>
      <c r="RL580" s="31">
        <v>2</v>
      </c>
      <c r="RM580" s="31">
        <v>2</v>
      </c>
      <c r="RN580" s="31">
        <v>2</v>
      </c>
      <c r="RO580" s="31">
        <v>2</v>
      </c>
      <c r="RP580" s="31">
        <v>2</v>
      </c>
      <c r="RQ580" s="31">
        <v>2</v>
      </c>
      <c r="RR580" s="31">
        <v>2</v>
      </c>
      <c r="RS580" s="31">
        <v>2</v>
      </c>
      <c r="RT580" s="31" t="s">
        <v>3667</v>
      </c>
      <c r="RV580" s="31" t="s">
        <v>2733</v>
      </c>
      <c r="RX580" s="31">
        <v>3</v>
      </c>
      <c r="RY580" s="31">
        <v>2</v>
      </c>
      <c r="RZ580" s="31">
        <v>2</v>
      </c>
      <c r="SA580" s="31">
        <v>2</v>
      </c>
      <c r="SB580" s="31">
        <v>2</v>
      </c>
      <c r="SC580" s="31">
        <v>2</v>
      </c>
      <c r="SD580" s="31">
        <v>3</v>
      </c>
      <c r="SE580" s="31">
        <v>2</v>
      </c>
      <c r="SF580" s="31">
        <v>2</v>
      </c>
      <c r="SG580" s="31">
        <v>2</v>
      </c>
      <c r="SH580" s="31">
        <v>2</v>
      </c>
      <c r="SI580" s="31">
        <v>2</v>
      </c>
      <c r="SJ580" s="31">
        <v>2</v>
      </c>
      <c r="SK580" s="31">
        <v>2</v>
      </c>
      <c r="SL580" s="31">
        <v>2</v>
      </c>
      <c r="UA580" s="31">
        <v>2</v>
      </c>
    </row>
    <row r="581" spans="1:547" s="31" customFormat="1" ht="13.5" customHeight="1">
      <c r="A581" s="31">
        <f t="shared" ref="A581:A643" si="9">ROW(A581)-2</f>
        <v>579</v>
      </c>
      <c r="C581" s="31">
        <v>21</v>
      </c>
      <c r="D581" s="31" t="s">
        <v>3644</v>
      </c>
      <c r="E581" s="31" t="s">
        <v>3255</v>
      </c>
      <c r="F581" s="31">
        <v>1</v>
      </c>
      <c r="G581" s="31" t="s">
        <v>3256</v>
      </c>
      <c r="H581" s="31">
        <v>42467</v>
      </c>
      <c r="I581" s="31">
        <v>24401</v>
      </c>
      <c r="J581" s="31">
        <v>1</v>
      </c>
      <c r="K581" s="31">
        <v>1</v>
      </c>
      <c r="L581" s="31">
        <v>3</v>
      </c>
      <c r="M581" s="31">
        <v>2</v>
      </c>
      <c r="N581" s="31">
        <v>1</v>
      </c>
      <c r="P581" s="31">
        <v>1</v>
      </c>
      <c r="FK581" s="31">
        <v>2</v>
      </c>
      <c r="FL581" s="31">
        <v>2</v>
      </c>
      <c r="FM581" s="31">
        <v>2</v>
      </c>
      <c r="FN581" s="31">
        <v>2</v>
      </c>
      <c r="FO581" s="31">
        <v>1</v>
      </c>
      <c r="FP581" s="31">
        <v>2</v>
      </c>
      <c r="FQ581" s="31">
        <v>2</v>
      </c>
      <c r="FR581" s="31">
        <v>2</v>
      </c>
      <c r="FS581" s="31">
        <v>4</v>
      </c>
      <c r="FT581" s="31">
        <v>2</v>
      </c>
      <c r="FU581" s="31">
        <v>2</v>
      </c>
      <c r="FV581" s="31">
        <v>2</v>
      </c>
      <c r="FW581" s="31">
        <v>1</v>
      </c>
      <c r="FX581" s="31">
        <v>1</v>
      </c>
      <c r="FY581" s="31">
        <v>2</v>
      </c>
      <c r="GA581" s="31">
        <v>2</v>
      </c>
      <c r="GB581" s="31">
        <v>2</v>
      </c>
      <c r="GC581" s="31">
        <v>1</v>
      </c>
      <c r="GD581" s="31">
        <v>2002</v>
      </c>
      <c r="GE581" s="31">
        <v>2</v>
      </c>
      <c r="GH581" s="31">
        <v>2</v>
      </c>
      <c r="GJ581" s="31">
        <v>2</v>
      </c>
      <c r="GL581" s="31">
        <v>2</v>
      </c>
      <c r="GO581" s="31">
        <v>2</v>
      </c>
      <c r="GQ581" s="31">
        <v>2</v>
      </c>
      <c r="GS581" s="31">
        <v>2</v>
      </c>
      <c r="GU581" s="31">
        <v>2</v>
      </c>
      <c r="GW581" s="31">
        <v>2</v>
      </c>
      <c r="HM581" s="31">
        <v>2</v>
      </c>
      <c r="HP581" s="31">
        <v>2</v>
      </c>
      <c r="HQ581" s="31">
        <v>2</v>
      </c>
      <c r="HR581" s="31">
        <v>2</v>
      </c>
      <c r="HS581" s="31">
        <v>1</v>
      </c>
      <c r="HT581" s="31">
        <v>2</v>
      </c>
      <c r="HU581" s="31">
        <v>2</v>
      </c>
      <c r="HV581" s="31">
        <v>2</v>
      </c>
      <c r="HZ581" s="31">
        <v>2</v>
      </c>
      <c r="IA581" s="31">
        <v>2</v>
      </c>
      <c r="IB581" s="31">
        <v>2</v>
      </c>
      <c r="IC581" s="31">
        <v>2</v>
      </c>
      <c r="ID581" s="31">
        <v>2</v>
      </c>
      <c r="IE581" s="31">
        <v>2</v>
      </c>
      <c r="IF581" s="31">
        <v>2</v>
      </c>
      <c r="IJ581" s="31">
        <v>2</v>
      </c>
      <c r="IK581" s="31">
        <v>2</v>
      </c>
      <c r="IL581" s="31">
        <v>2</v>
      </c>
      <c r="IM581" s="31">
        <v>2</v>
      </c>
      <c r="IN581" s="31">
        <v>2</v>
      </c>
      <c r="IO581" s="31">
        <v>2</v>
      </c>
      <c r="IP581" s="31">
        <v>2</v>
      </c>
      <c r="IT581" s="31">
        <v>2</v>
      </c>
      <c r="IU581" s="31">
        <v>2</v>
      </c>
      <c r="IV581" s="31">
        <v>2</v>
      </c>
      <c r="IW581" s="31">
        <v>2</v>
      </c>
      <c r="IX581" s="31">
        <v>2</v>
      </c>
      <c r="IY581" s="31">
        <v>2</v>
      </c>
      <c r="IZ581" s="31">
        <v>2</v>
      </c>
      <c r="JD581" s="31">
        <v>2</v>
      </c>
      <c r="JE581" s="31">
        <v>2</v>
      </c>
      <c r="JF581" s="31">
        <v>2</v>
      </c>
      <c r="JG581" s="31">
        <v>2</v>
      </c>
      <c r="JH581" s="31">
        <v>2</v>
      </c>
      <c r="JI581" s="31">
        <v>2</v>
      </c>
      <c r="JJ581" s="31">
        <v>2</v>
      </c>
      <c r="JN581" s="31" t="s">
        <v>2515</v>
      </c>
      <c r="JQ581" s="31" t="s">
        <v>3147</v>
      </c>
      <c r="JZ581" s="31">
        <v>1</v>
      </c>
      <c r="KC581" s="31">
        <v>2</v>
      </c>
      <c r="KD581" s="31" t="s">
        <v>3147</v>
      </c>
      <c r="KE581" s="31">
        <v>81</v>
      </c>
      <c r="LA581" s="31" t="s">
        <v>364</v>
      </c>
      <c r="LB581" s="31" t="s">
        <v>374</v>
      </c>
      <c r="LC581" s="31">
        <v>2</v>
      </c>
      <c r="LE581" s="31" t="s">
        <v>1649</v>
      </c>
      <c r="LF581" s="31">
        <v>2</v>
      </c>
      <c r="LG581" s="31">
        <v>1</v>
      </c>
      <c r="LI581" s="31">
        <v>2</v>
      </c>
      <c r="LK581" s="31">
        <v>2</v>
      </c>
      <c r="LM581" s="31">
        <v>2</v>
      </c>
      <c r="LO581" s="31">
        <v>2</v>
      </c>
      <c r="LQ581" s="31">
        <v>2</v>
      </c>
      <c r="LS581" s="31">
        <v>2</v>
      </c>
      <c r="LU581" s="31">
        <v>2</v>
      </c>
      <c r="LW581" s="31">
        <v>2</v>
      </c>
      <c r="LY581" s="31">
        <v>2</v>
      </c>
      <c r="MA581" s="31">
        <v>2</v>
      </c>
      <c r="MC581" s="31">
        <v>2</v>
      </c>
      <c r="ME581" s="31">
        <v>2</v>
      </c>
      <c r="MG581" s="31">
        <v>2</v>
      </c>
      <c r="MI581" s="31">
        <v>2</v>
      </c>
      <c r="MK581" s="31">
        <v>2</v>
      </c>
      <c r="MM581" s="31">
        <v>2</v>
      </c>
      <c r="MO581" s="31">
        <v>2</v>
      </c>
      <c r="MQ581" s="31">
        <v>2</v>
      </c>
      <c r="MS581" s="31">
        <v>2</v>
      </c>
      <c r="MU581" s="31">
        <v>2</v>
      </c>
      <c r="MW581" s="31">
        <v>2</v>
      </c>
      <c r="MY581" s="31" t="s">
        <v>355</v>
      </c>
      <c r="NC581" s="31">
        <v>2</v>
      </c>
      <c r="NE581" s="31">
        <v>2</v>
      </c>
      <c r="NG581" s="31">
        <v>2</v>
      </c>
      <c r="NI581" s="31">
        <v>2</v>
      </c>
      <c r="NK581" s="31">
        <v>2</v>
      </c>
      <c r="NM581" s="31">
        <v>2</v>
      </c>
      <c r="NO581" s="31">
        <v>2</v>
      </c>
      <c r="NQ581" s="31">
        <v>2</v>
      </c>
      <c r="NS581" s="31">
        <v>2</v>
      </c>
      <c r="NU581" s="31">
        <v>2</v>
      </c>
      <c r="NW581" s="31">
        <v>2</v>
      </c>
      <c r="NY581" s="31">
        <v>2</v>
      </c>
      <c r="OA581" s="31">
        <v>2</v>
      </c>
      <c r="OC581" s="31">
        <v>2</v>
      </c>
      <c r="OE581" s="31">
        <v>2</v>
      </c>
      <c r="OG581" s="31">
        <v>2</v>
      </c>
      <c r="OI581" s="31">
        <v>2</v>
      </c>
      <c r="OK581" s="31">
        <v>2</v>
      </c>
      <c r="OM581" s="31">
        <v>2</v>
      </c>
      <c r="OO581" s="31">
        <v>2</v>
      </c>
      <c r="OQ581" s="31" t="s">
        <v>355</v>
      </c>
      <c r="OS581" s="31">
        <v>2</v>
      </c>
      <c r="OU581" s="31">
        <v>2</v>
      </c>
      <c r="OW581" s="31">
        <v>2</v>
      </c>
      <c r="OY581" s="31">
        <v>2</v>
      </c>
      <c r="PA581" s="31">
        <v>2</v>
      </c>
      <c r="PC581" s="31">
        <v>2</v>
      </c>
      <c r="PE581" s="31">
        <v>2</v>
      </c>
      <c r="PG581" s="31">
        <v>2</v>
      </c>
      <c r="PI581" s="31">
        <v>2</v>
      </c>
      <c r="PK581" s="31">
        <v>2</v>
      </c>
      <c r="PM581" s="31">
        <v>2</v>
      </c>
      <c r="PO581" s="31">
        <v>2</v>
      </c>
      <c r="PQ581" s="31">
        <v>2</v>
      </c>
      <c r="PS581" s="31">
        <v>2</v>
      </c>
      <c r="PU581" s="31">
        <v>2</v>
      </c>
      <c r="PW581" s="31">
        <v>2</v>
      </c>
      <c r="PY581" s="31">
        <v>2</v>
      </c>
      <c r="QA581" s="31">
        <v>2</v>
      </c>
      <c r="QC581" s="31">
        <v>2</v>
      </c>
      <c r="QE581" s="31">
        <v>2</v>
      </c>
      <c r="QG581" s="31">
        <v>2</v>
      </c>
      <c r="QI581" s="31" t="s">
        <v>355</v>
      </c>
      <c r="QK581" s="31">
        <v>1</v>
      </c>
      <c r="QL581" s="31">
        <v>2</v>
      </c>
      <c r="QM581" s="31">
        <v>2</v>
      </c>
      <c r="QN581" s="31">
        <v>2</v>
      </c>
      <c r="QO581" s="31">
        <v>2</v>
      </c>
      <c r="QP581" s="31">
        <v>2</v>
      </c>
      <c r="QQ581" s="31">
        <v>2</v>
      </c>
      <c r="QR581" s="31">
        <v>2</v>
      </c>
      <c r="QS581" s="31">
        <v>2</v>
      </c>
      <c r="QT581" s="31">
        <v>2</v>
      </c>
      <c r="QU581" s="31">
        <v>2</v>
      </c>
      <c r="QV581" s="31">
        <v>2</v>
      </c>
      <c r="QW581" s="31">
        <v>2</v>
      </c>
      <c r="QX581" s="31">
        <v>2</v>
      </c>
      <c r="QY581" s="31">
        <v>2</v>
      </c>
      <c r="QZ581" s="31">
        <v>2</v>
      </c>
      <c r="RA581" s="31">
        <v>2</v>
      </c>
      <c r="RB581" s="31">
        <v>2</v>
      </c>
      <c r="RC581" s="31">
        <v>2</v>
      </c>
      <c r="RD581" s="31">
        <v>2</v>
      </c>
      <c r="RE581" s="31">
        <v>2</v>
      </c>
      <c r="RF581" s="31">
        <v>2</v>
      </c>
      <c r="RG581" s="31">
        <v>2</v>
      </c>
      <c r="RH581" s="31">
        <v>2</v>
      </c>
      <c r="RI581" s="31">
        <v>1</v>
      </c>
      <c r="RJ581" s="31">
        <v>2</v>
      </c>
      <c r="RK581" s="31">
        <v>2</v>
      </c>
      <c r="RL581" s="31">
        <v>2</v>
      </c>
      <c r="RM581" s="31">
        <v>1</v>
      </c>
      <c r="RN581" s="31">
        <v>2</v>
      </c>
      <c r="RO581" s="31">
        <v>2</v>
      </c>
      <c r="RP581" s="31">
        <v>2</v>
      </c>
      <c r="RQ581" s="31">
        <v>2</v>
      </c>
      <c r="RR581" s="31">
        <v>1</v>
      </c>
      <c r="RS581" s="31">
        <v>1</v>
      </c>
      <c r="RT581" s="31" t="s">
        <v>1556</v>
      </c>
      <c r="RX581" s="31">
        <v>4</v>
      </c>
      <c r="RY581" s="31">
        <v>2</v>
      </c>
      <c r="RZ581" s="31">
        <v>2</v>
      </c>
      <c r="SA581" s="31">
        <v>2</v>
      </c>
      <c r="SB581" s="31">
        <v>2</v>
      </c>
      <c r="SC581" s="31">
        <v>2</v>
      </c>
      <c r="SD581" s="31">
        <v>5</v>
      </c>
      <c r="SE581" s="31">
        <v>2</v>
      </c>
      <c r="SF581" s="31">
        <v>2</v>
      </c>
      <c r="SG581" s="31">
        <v>2</v>
      </c>
      <c r="SH581" s="31">
        <v>2</v>
      </c>
      <c r="SI581" s="31">
        <v>2</v>
      </c>
      <c r="SJ581" s="31">
        <v>2</v>
      </c>
      <c r="SK581" s="31">
        <v>2</v>
      </c>
      <c r="SL581" s="31">
        <v>2</v>
      </c>
      <c r="UA581" s="31">
        <v>2</v>
      </c>
    </row>
    <row r="582" spans="1:547" s="31" customFormat="1" ht="13.5" customHeight="1">
      <c r="A582" s="31">
        <f t="shared" si="9"/>
        <v>580</v>
      </c>
      <c r="C582" s="31">
        <v>22</v>
      </c>
      <c r="D582" s="31" t="s">
        <v>3644</v>
      </c>
      <c r="E582" s="31" t="s">
        <v>3280</v>
      </c>
      <c r="F582" s="31">
        <v>1</v>
      </c>
      <c r="G582" s="31" t="s">
        <v>3281</v>
      </c>
      <c r="H582" s="31">
        <v>42502</v>
      </c>
      <c r="J582" s="31">
        <v>1</v>
      </c>
      <c r="K582" s="31">
        <v>1</v>
      </c>
      <c r="L582" s="31">
        <v>2</v>
      </c>
      <c r="M582" s="31">
        <v>2</v>
      </c>
      <c r="N582" s="31">
        <v>1</v>
      </c>
      <c r="P582" s="31">
        <v>1</v>
      </c>
      <c r="FK582" s="31">
        <v>2</v>
      </c>
      <c r="FL582" s="31">
        <v>2</v>
      </c>
      <c r="FM582" s="31">
        <v>2</v>
      </c>
      <c r="FN582" s="31">
        <v>2</v>
      </c>
      <c r="FO582" s="31">
        <v>2</v>
      </c>
      <c r="FP582" s="31">
        <v>2</v>
      </c>
      <c r="FQ582" s="31">
        <v>1</v>
      </c>
      <c r="FR582" s="31">
        <v>2</v>
      </c>
      <c r="FS582" s="31">
        <v>4</v>
      </c>
      <c r="FT582" s="31">
        <v>2</v>
      </c>
      <c r="FU582" s="31">
        <v>2</v>
      </c>
      <c r="FV582" s="31">
        <v>2</v>
      </c>
      <c r="FW582" s="31">
        <v>1</v>
      </c>
      <c r="FX582" s="31">
        <v>1</v>
      </c>
      <c r="FY582" s="31">
        <v>2</v>
      </c>
      <c r="GA582" s="31">
        <v>2</v>
      </c>
      <c r="GB582" s="31">
        <v>2</v>
      </c>
      <c r="GC582" s="31">
        <v>2</v>
      </c>
      <c r="GE582" s="31">
        <v>2</v>
      </c>
      <c r="GH582" s="31">
        <v>2</v>
      </c>
      <c r="GJ582" s="31">
        <v>2</v>
      </c>
      <c r="GL582" s="31">
        <v>2</v>
      </c>
      <c r="GO582" s="31">
        <v>2</v>
      </c>
      <c r="GQ582" s="31">
        <v>2</v>
      </c>
      <c r="GS582" s="31">
        <v>2</v>
      </c>
      <c r="GU582" s="31">
        <v>2</v>
      </c>
      <c r="GW582" s="31">
        <v>2</v>
      </c>
      <c r="HM582" s="31">
        <v>2</v>
      </c>
      <c r="HP582" s="31">
        <v>2</v>
      </c>
      <c r="HQ582" s="31">
        <v>1</v>
      </c>
      <c r="HR582" s="31">
        <v>2</v>
      </c>
      <c r="HS582" s="31">
        <v>2</v>
      </c>
      <c r="HT582" s="31">
        <v>2</v>
      </c>
      <c r="HU582" s="31">
        <v>2</v>
      </c>
      <c r="HV582" s="31">
        <v>2</v>
      </c>
      <c r="HZ582" s="31">
        <v>2</v>
      </c>
      <c r="IA582" s="31">
        <v>2</v>
      </c>
      <c r="IB582" s="31">
        <v>2</v>
      </c>
      <c r="IC582" s="31">
        <v>2</v>
      </c>
      <c r="ID582" s="31">
        <v>2</v>
      </c>
      <c r="IE582" s="31">
        <v>2</v>
      </c>
      <c r="IF582" s="31">
        <v>2</v>
      </c>
      <c r="IJ582" s="31">
        <v>2</v>
      </c>
      <c r="IK582" s="31">
        <v>2</v>
      </c>
      <c r="IL582" s="31">
        <v>2</v>
      </c>
      <c r="IM582" s="31">
        <v>2</v>
      </c>
      <c r="IN582" s="31">
        <v>2</v>
      </c>
      <c r="IO582" s="31">
        <v>2</v>
      </c>
      <c r="IP582" s="31">
        <v>2</v>
      </c>
      <c r="IQ582" s="31" t="s">
        <v>2508</v>
      </c>
      <c r="IT582" s="31">
        <v>2</v>
      </c>
      <c r="IU582" s="31">
        <v>2</v>
      </c>
      <c r="IV582" s="31">
        <v>2</v>
      </c>
      <c r="IW582" s="31">
        <v>2</v>
      </c>
      <c r="IX582" s="31">
        <v>2</v>
      </c>
      <c r="IY582" s="31">
        <v>2</v>
      </c>
      <c r="IZ582" s="31">
        <v>2</v>
      </c>
      <c r="JD582" s="31">
        <v>2</v>
      </c>
      <c r="JE582" s="31">
        <v>2</v>
      </c>
      <c r="JF582" s="31">
        <v>2</v>
      </c>
      <c r="JG582" s="31">
        <v>2</v>
      </c>
      <c r="JH582" s="31">
        <v>2</v>
      </c>
      <c r="JI582" s="31">
        <v>2</v>
      </c>
      <c r="JJ582" s="31">
        <v>2</v>
      </c>
      <c r="JZ582" s="31">
        <v>1</v>
      </c>
      <c r="KC582" s="31">
        <v>1</v>
      </c>
      <c r="LA582" s="31" t="s">
        <v>365</v>
      </c>
      <c r="LB582" s="31" t="s">
        <v>1857</v>
      </c>
      <c r="LC582" s="31">
        <v>2</v>
      </c>
      <c r="LE582" s="31" t="s">
        <v>365</v>
      </c>
      <c r="LF582" s="31">
        <v>2</v>
      </c>
      <c r="LG582" s="31">
        <v>2</v>
      </c>
      <c r="LI582" s="31">
        <v>2</v>
      </c>
      <c r="LK582" s="31">
        <v>2</v>
      </c>
      <c r="LM582" s="31">
        <v>2</v>
      </c>
      <c r="LO582" s="31">
        <v>2</v>
      </c>
      <c r="LQ582" s="31">
        <v>2</v>
      </c>
      <c r="LS582" s="31">
        <v>2</v>
      </c>
      <c r="LU582" s="31">
        <v>2</v>
      </c>
      <c r="LW582" s="31">
        <v>2</v>
      </c>
      <c r="LY582" s="31">
        <v>2</v>
      </c>
      <c r="MA582" s="31">
        <v>2</v>
      </c>
      <c r="MC582" s="31">
        <v>2</v>
      </c>
      <c r="ME582" s="31">
        <v>2</v>
      </c>
      <c r="MG582" s="31">
        <v>2</v>
      </c>
      <c r="MI582" s="31">
        <v>2</v>
      </c>
      <c r="MK582" s="31">
        <v>2</v>
      </c>
      <c r="MM582" s="31">
        <v>2</v>
      </c>
      <c r="MO582" s="31">
        <v>2</v>
      </c>
      <c r="MQ582" s="31">
        <v>2</v>
      </c>
      <c r="MS582" s="31">
        <v>2</v>
      </c>
      <c r="MU582" s="31">
        <v>2</v>
      </c>
      <c r="MW582" s="31">
        <v>2</v>
      </c>
      <c r="MY582" s="31" t="s">
        <v>355</v>
      </c>
      <c r="NC582" s="31">
        <v>2</v>
      </c>
      <c r="NE582" s="31">
        <v>2</v>
      </c>
      <c r="NG582" s="31">
        <v>2</v>
      </c>
      <c r="NI582" s="31">
        <v>2</v>
      </c>
      <c r="NK582" s="31">
        <v>2</v>
      </c>
      <c r="NM582" s="31">
        <v>2</v>
      </c>
      <c r="NO582" s="31">
        <v>2</v>
      </c>
      <c r="NQ582" s="31">
        <v>2</v>
      </c>
      <c r="NS582" s="31">
        <v>2</v>
      </c>
      <c r="NU582" s="31">
        <v>2</v>
      </c>
      <c r="NW582" s="31">
        <v>2</v>
      </c>
      <c r="NY582" s="31">
        <v>2</v>
      </c>
      <c r="OA582" s="31">
        <v>2</v>
      </c>
      <c r="OC582" s="31">
        <v>2</v>
      </c>
      <c r="OE582" s="31">
        <v>2</v>
      </c>
      <c r="OG582" s="31">
        <v>2</v>
      </c>
      <c r="OI582" s="31">
        <v>2</v>
      </c>
      <c r="OK582" s="31">
        <v>2</v>
      </c>
      <c r="OM582" s="31">
        <v>2</v>
      </c>
      <c r="OO582" s="31">
        <v>2</v>
      </c>
      <c r="OQ582" s="31" t="s">
        <v>355</v>
      </c>
      <c r="OS582" s="31">
        <v>2</v>
      </c>
      <c r="OU582" s="31">
        <v>2</v>
      </c>
      <c r="OW582" s="31">
        <v>2</v>
      </c>
      <c r="OY582" s="31">
        <v>2</v>
      </c>
      <c r="PA582" s="31">
        <v>2</v>
      </c>
      <c r="PC582" s="31">
        <v>2</v>
      </c>
      <c r="PE582" s="31">
        <v>2</v>
      </c>
      <c r="PG582" s="31">
        <v>2</v>
      </c>
      <c r="PI582" s="31">
        <v>2</v>
      </c>
      <c r="PK582" s="31">
        <v>2</v>
      </c>
      <c r="PM582" s="31">
        <v>2</v>
      </c>
      <c r="PO582" s="31">
        <v>2</v>
      </c>
      <c r="PQ582" s="31">
        <v>2</v>
      </c>
      <c r="PS582" s="31">
        <v>2</v>
      </c>
      <c r="PU582" s="31">
        <v>2</v>
      </c>
      <c r="PW582" s="31">
        <v>2</v>
      </c>
      <c r="PY582" s="31">
        <v>2</v>
      </c>
      <c r="QA582" s="31">
        <v>2</v>
      </c>
      <c r="QC582" s="31">
        <v>2</v>
      </c>
      <c r="QE582" s="31">
        <v>2</v>
      </c>
      <c r="QG582" s="31">
        <v>2</v>
      </c>
      <c r="QI582" s="31" t="s">
        <v>355</v>
      </c>
      <c r="QK582" s="31">
        <v>1</v>
      </c>
      <c r="QL582" s="31">
        <v>2</v>
      </c>
      <c r="QM582" s="31">
        <v>2</v>
      </c>
      <c r="QN582" s="31">
        <v>2</v>
      </c>
      <c r="QO582" s="31">
        <v>2</v>
      </c>
      <c r="QP582" s="31">
        <v>2</v>
      </c>
      <c r="QQ582" s="31">
        <v>2</v>
      </c>
      <c r="QR582" s="31">
        <v>2</v>
      </c>
      <c r="QS582" s="31">
        <v>2</v>
      </c>
      <c r="QT582" s="31">
        <v>2</v>
      </c>
      <c r="QU582" s="31">
        <v>2</v>
      </c>
      <c r="QV582" s="31">
        <v>2</v>
      </c>
      <c r="QW582" s="31">
        <v>2</v>
      </c>
      <c r="QX582" s="31">
        <v>2</v>
      </c>
      <c r="QY582" s="31">
        <v>2</v>
      </c>
      <c r="QZ582" s="31">
        <v>2</v>
      </c>
      <c r="RA582" s="31">
        <v>2</v>
      </c>
      <c r="RB582" s="31">
        <v>2</v>
      </c>
      <c r="RC582" s="31">
        <v>2</v>
      </c>
      <c r="RD582" s="31">
        <v>2</v>
      </c>
      <c r="RE582" s="31">
        <v>2</v>
      </c>
      <c r="RF582" s="31">
        <v>2</v>
      </c>
      <c r="RG582" s="31">
        <v>2</v>
      </c>
      <c r="RH582" s="31">
        <v>2</v>
      </c>
      <c r="RI582" s="31">
        <v>2</v>
      </c>
      <c r="RJ582" s="31">
        <v>2</v>
      </c>
      <c r="RK582" s="31">
        <v>2</v>
      </c>
      <c r="RL582" s="31">
        <v>2</v>
      </c>
      <c r="RM582" s="31">
        <v>2</v>
      </c>
      <c r="RN582" s="31">
        <v>1</v>
      </c>
      <c r="RO582" s="31">
        <v>1</v>
      </c>
      <c r="RP582" s="31">
        <v>2</v>
      </c>
      <c r="RQ582" s="31">
        <v>2</v>
      </c>
      <c r="RR582" s="31">
        <v>2</v>
      </c>
      <c r="RS582" s="31">
        <v>2</v>
      </c>
      <c r="RT582" s="31" t="s">
        <v>3667</v>
      </c>
      <c r="RX582" s="31">
        <v>1</v>
      </c>
      <c r="RZ582" s="31">
        <v>1</v>
      </c>
      <c r="SA582" s="31">
        <v>2</v>
      </c>
      <c r="SB582" s="31">
        <v>2</v>
      </c>
      <c r="SC582" s="31">
        <v>2</v>
      </c>
      <c r="SD582" s="31">
        <v>1</v>
      </c>
      <c r="SF582" s="31">
        <v>1</v>
      </c>
      <c r="SG582" s="31">
        <v>2</v>
      </c>
      <c r="SH582" s="31">
        <v>2</v>
      </c>
      <c r="SI582" s="31">
        <v>2</v>
      </c>
      <c r="SJ582" s="31">
        <v>2</v>
      </c>
      <c r="SK582" s="31">
        <v>2</v>
      </c>
      <c r="SL582" s="31">
        <v>2</v>
      </c>
      <c r="UA582" s="31">
        <v>2</v>
      </c>
    </row>
    <row r="583" spans="1:547" s="31" customFormat="1" ht="13.5" customHeight="1">
      <c r="A583" s="31">
        <f t="shared" si="9"/>
        <v>581</v>
      </c>
      <c r="C583" s="31">
        <v>23</v>
      </c>
      <c r="D583" s="31" t="s">
        <v>3644</v>
      </c>
      <c r="E583" s="31" t="s">
        <v>3284</v>
      </c>
      <c r="F583" s="31">
        <v>1</v>
      </c>
      <c r="G583" s="31" t="s">
        <v>3285</v>
      </c>
      <c r="I583" s="31">
        <v>24998</v>
      </c>
      <c r="J583" s="31">
        <v>1</v>
      </c>
      <c r="K583" s="31">
        <v>1</v>
      </c>
      <c r="L583" s="31">
        <v>3</v>
      </c>
      <c r="M583" s="31">
        <v>2</v>
      </c>
      <c r="N583" s="31">
        <v>1</v>
      </c>
      <c r="P583" s="31">
        <v>1</v>
      </c>
      <c r="FK583" s="31">
        <v>2</v>
      </c>
      <c r="FL583" s="31">
        <v>1</v>
      </c>
      <c r="FM583" s="31">
        <v>2</v>
      </c>
      <c r="FN583" s="31">
        <v>2</v>
      </c>
      <c r="FO583" s="31">
        <v>2</v>
      </c>
      <c r="FP583" s="31">
        <v>2</v>
      </c>
      <c r="FQ583" s="31">
        <v>2</v>
      </c>
      <c r="FR583" s="31">
        <v>2</v>
      </c>
      <c r="FS583" s="31">
        <v>4</v>
      </c>
      <c r="FT583" s="31">
        <v>2</v>
      </c>
      <c r="FU583" s="31">
        <v>2</v>
      </c>
      <c r="FV583" s="31">
        <v>2</v>
      </c>
      <c r="FW583" s="31">
        <v>1</v>
      </c>
      <c r="FX583" s="31">
        <v>1</v>
      </c>
      <c r="FY583" s="31">
        <v>2</v>
      </c>
      <c r="GA583" s="31">
        <v>2</v>
      </c>
      <c r="GB583" s="31">
        <v>2</v>
      </c>
      <c r="GC583" s="31">
        <v>2</v>
      </c>
      <c r="GE583" s="31">
        <v>2</v>
      </c>
      <c r="GH583" s="31">
        <v>2</v>
      </c>
      <c r="GJ583" s="31">
        <v>2</v>
      </c>
      <c r="GL583" s="31">
        <v>2</v>
      </c>
      <c r="GO583" s="31">
        <v>2</v>
      </c>
      <c r="GQ583" s="31">
        <v>2</v>
      </c>
      <c r="GS583" s="31">
        <v>2</v>
      </c>
      <c r="GU583" s="31">
        <v>2</v>
      </c>
      <c r="GW583" s="31">
        <v>2</v>
      </c>
      <c r="HM583" s="31">
        <v>2</v>
      </c>
      <c r="HP583" s="31">
        <v>2</v>
      </c>
      <c r="HQ583" s="31">
        <v>2</v>
      </c>
      <c r="HR583" s="31">
        <v>1</v>
      </c>
      <c r="HS583" s="31">
        <v>2</v>
      </c>
      <c r="HT583" s="31">
        <v>2</v>
      </c>
      <c r="HU583" s="31">
        <v>2</v>
      </c>
      <c r="HV583" s="31">
        <v>2</v>
      </c>
      <c r="HZ583" s="31">
        <v>2</v>
      </c>
      <c r="IA583" s="31">
        <v>2</v>
      </c>
      <c r="IB583" s="31">
        <v>2</v>
      </c>
      <c r="IC583" s="31">
        <v>2</v>
      </c>
      <c r="ID583" s="31">
        <v>2</v>
      </c>
      <c r="IE583" s="31">
        <v>2</v>
      </c>
      <c r="IF583" s="31">
        <v>2</v>
      </c>
      <c r="IJ583" s="31">
        <v>2</v>
      </c>
      <c r="IK583" s="31">
        <v>2</v>
      </c>
      <c r="IL583" s="31">
        <v>2</v>
      </c>
      <c r="IM583" s="31">
        <v>2</v>
      </c>
      <c r="IN583" s="31">
        <v>2</v>
      </c>
      <c r="IO583" s="31">
        <v>2</v>
      </c>
      <c r="IP583" s="31">
        <v>2</v>
      </c>
      <c r="IT583" s="31">
        <v>2</v>
      </c>
      <c r="IU583" s="31">
        <v>2</v>
      </c>
      <c r="IV583" s="31">
        <v>2</v>
      </c>
      <c r="IW583" s="31">
        <v>2</v>
      </c>
      <c r="IX583" s="31">
        <v>2</v>
      </c>
      <c r="IY583" s="31">
        <v>2</v>
      </c>
      <c r="IZ583" s="31">
        <v>2</v>
      </c>
      <c r="JD583" s="31">
        <v>2</v>
      </c>
      <c r="JE583" s="31">
        <v>2</v>
      </c>
      <c r="JF583" s="31">
        <v>2</v>
      </c>
      <c r="JG583" s="31">
        <v>2</v>
      </c>
      <c r="JH583" s="31">
        <v>2</v>
      </c>
      <c r="JI583" s="31">
        <v>2</v>
      </c>
      <c r="JJ583" s="31">
        <v>2</v>
      </c>
      <c r="JN583" s="31" t="s">
        <v>1652</v>
      </c>
      <c r="JO583" s="31" t="s">
        <v>3668</v>
      </c>
      <c r="JZ583" s="31">
        <v>2</v>
      </c>
      <c r="KA583" s="31" t="s">
        <v>3668</v>
      </c>
      <c r="KB583" s="31">
        <v>56</v>
      </c>
      <c r="KC583" s="31">
        <v>1</v>
      </c>
      <c r="LA583" s="31" t="s">
        <v>1729</v>
      </c>
      <c r="LB583" s="31" t="s">
        <v>1657</v>
      </c>
      <c r="LC583" s="31">
        <v>2</v>
      </c>
      <c r="LE583" s="31" t="s">
        <v>1729</v>
      </c>
      <c r="LF583" s="31">
        <v>2</v>
      </c>
      <c r="LG583" s="31">
        <v>2</v>
      </c>
      <c r="LI583" s="31">
        <v>2</v>
      </c>
      <c r="LK583" s="31">
        <v>2</v>
      </c>
      <c r="LM583" s="31">
        <v>2</v>
      </c>
      <c r="LO583" s="31">
        <v>2</v>
      </c>
      <c r="LQ583" s="31">
        <v>2</v>
      </c>
      <c r="LS583" s="31">
        <v>2</v>
      </c>
      <c r="LU583" s="31">
        <v>2</v>
      </c>
      <c r="LW583" s="31">
        <v>2</v>
      </c>
      <c r="LY583" s="31">
        <v>2</v>
      </c>
      <c r="MA583" s="31">
        <v>2</v>
      </c>
      <c r="MC583" s="31">
        <v>2</v>
      </c>
      <c r="ME583" s="31">
        <v>2</v>
      </c>
      <c r="MG583" s="31">
        <v>2</v>
      </c>
      <c r="MI583" s="31">
        <v>2</v>
      </c>
      <c r="MK583" s="31">
        <v>2</v>
      </c>
      <c r="MM583" s="31">
        <v>2</v>
      </c>
      <c r="MO583" s="31">
        <v>2</v>
      </c>
      <c r="MQ583" s="31">
        <v>2</v>
      </c>
      <c r="MS583" s="31">
        <v>2</v>
      </c>
      <c r="MU583" s="31">
        <v>2</v>
      </c>
      <c r="MW583" s="31">
        <v>2</v>
      </c>
      <c r="MY583" s="31" t="s">
        <v>355</v>
      </c>
      <c r="NC583" s="31">
        <v>2</v>
      </c>
      <c r="NE583" s="31">
        <v>2</v>
      </c>
      <c r="NG583" s="31">
        <v>2</v>
      </c>
      <c r="NI583" s="31">
        <v>2</v>
      </c>
      <c r="NK583" s="31">
        <v>2</v>
      </c>
      <c r="NM583" s="31">
        <v>2</v>
      </c>
      <c r="NO583" s="31">
        <v>2</v>
      </c>
      <c r="NQ583" s="31">
        <v>2</v>
      </c>
      <c r="NS583" s="31">
        <v>2</v>
      </c>
      <c r="NU583" s="31">
        <v>2</v>
      </c>
      <c r="NW583" s="31">
        <v>2</v>
      </c>
      <c r="NY583" s="31">
        <v>2</v>
      </c>
      <c r="OA583" s="31">
        <v>2</v>
      </c>
      <c r="OC583" s="31">
        <v>2</v>
      </c>
      <c r="OE583" s="31">
        <v>2</v>
      </c>
      <c r="OG583" s="31">
        <v>2</v>
      </c>
      <c r="OI583" s="31">
        <v>2</v>
      </c>
      <c r="OK583" s="31">
        <v>2</v>
      </c>
      <c r="OM583" s="31">
        <v>2</v>
      </c>
      <c r="OO583" s="31">
        <v>2</v>
      </c>
      <c r="OQ583" s="31" t="s">
        <v>355</v>
      </c>
      <c r="OS583" s="31">
        <v>2</v>
      </c>
      <c r="OU583" s="31">
        <v>2</v>
      </c>
      <c r="OW583" s="31">
        <v>2</v>
      </c>
      <c r="OY583" s="31">
        <v>2</v>
      </c>
      <c r="PA583" s="31">
        <v>2</v>
      </c>
      <c r="PC583" s="31">
        <v>2</v>
      </c>
      <c r="PE583" s="31">
        <v>2</v>
      </c>
      <c r="PG583" s="31">
        <v>2</v>
      </c>
      <c r="PI583" s="31">
        <v>2</v>
      </c>
      <c r="PK583" s="31">
        <v>2</v>
      </c>
      <c r="PM583" s="31">
        <v>2</v>
      </c>
      <c r="PO583" s="31">
        <v>2</v>
      </c>
      <c r="PQ583" s="31">
        <v>2</v>
      </c>
      <c r="PS583" s="31">
        <v>2</v>
      </c>
      <c r="PU583" s="31">
        <v>2</v>
      </c>
      <c r="PW583" s="31">
        <v>2</v>
      </c>
      <c r="PY583" s="31">
        <v>2</v>
      </c>
      <c r="QA583" s="31">
        <v>2</v>
      </c>
      <c r="QC583" s="31">
        <v>2</v>
      </c>
      <c r="QE583" s="31">
        <v>2</v>
      </c>
      <c r="QG583" s="31">
        <v>2</v>
      </c>
      <c r="QI583" s="31" t="s">
        <v>355</v>
      </c>
      <c r="QK583" s="31">
        <v>1</v>
      </c>
      <c r="QL583" s="31">
        <v>2</v>
      </c>
      <c r="QM583" s="31">
        <v>2</v>
      </c>
      <c r="QN583" s="31">
        <v>2</v>
      </c>
      <c r="QO583" s="31">
        <v>2</v>
      </c>
      <c r="QP583" s="31">
        <v>2</v>
      </c>
      <c r="QQ583" s="31">
        <v>2</v>
      </c>
      <c r="QR583" s="31">
        <v>2</v>
      </c>
      <c r="QS583" s="31">
        <v>2</v>
      </c>
      <c r="QT583" s="31">
        <v>2</v>
      </c>
      <c r="QU583" s="31">
        <v>2</v>
      </c>
      <c r="QV583" s="31">
        <v>2</v>
      </c>
      <c r="QW583" s="31">
        <v>2</v>
      </c>
      <c r="QX583" s="31">
        <v>2</v>
      </c>
      <c r="QY583" s="31">
        <v>2</v>
      </c>
      <c r="QZ583" s="31">
        <v>2</v>
      </c>
      <c r="RA583" s="31">
        <v>2</v>
      </c>
      <c r="RB583" s="31">
        <v>2</v>
      </c>
      <c r="RC583" s="31">
        <v>2</v>
      </c>
      <c r="RD583" s="31">
        <v>2</v>
      </c>
      <c r="RE583" s="31">
        <v>2</v>
      </c>
      <c r="RF583" s="31">
        <v>2</v>
      </c>
      <c r="RG583" s="31">
        <v>2</v>
      </c>
      <c r="RH583" s="31">
        <v>2</v>
      </c>
      <c r="RI583" s="31">
        <v>2</v>
      </c>
      <c r="RJ583" s="31">
        <v>2</v>
      </c>
      <c r="RK583" s="31">
        <v>2</v>
      </c>
      <c r="RL583" s="31">
        <v>2</v>
      </c>
      <c r="RM583" s="31">
        <v>2</v>
      </c>
      <c r="RN583" s="31">
        <v>2</v>
      </c>
      <c r="RO583" s="31">
        <v>2</v>
      </c>
      <c r="RP583" s="31">
        <v>2</v>
      </c>
      <c r="RQ583" s="31">
        <v>2</v>
      </c>
      <c r="RR583" s="31">
        <v>2</v>
      </c>
      <c r="RS583" s="31">
        <v>2</v>
      </c>
      <c r="RT583" s="31" t="s">
        <v>1668</v>
      </c>
      <c r="RX583" s="31">
        <v>1</v>
      </c>
      <c r="RZ583" s="31">
        <v>1</v>
      </c>
      <c r="SA583" s="31">
        <v>1</v>
      </c>
      <c r="SB583" s="31">
        <v>2</v>
      </c>
      <c r="SC583" s="31">
        <v>2</v>
      </c>
      <c r="SD583" s="31">
        <v>1</v>
      </c>
      <c r="SF583" s="31">
        <v>1</v>
      </c>
      <c r="SG583" s="31">
        <v>1</v>
      </c>
      <c r="SH583" s="31">
        <v>2</v>
      </c>
      <c r="SI583" s="31">
        <v>2</v>
      </c>
      <c r="SJ583" s="31">
        <v>2</v>
      </c>
      <c r="SK583" s="31">
        <v>2</v>
      </c>
      <c r="SL583" s="31">
        <v>2</v>
      </c>
      <c r="UA583" s="31">
        <v>2</v>
      </c>
    </row>
    <row r="584" spans="1:547" s="31" customFormat="1" ht="13.5" customHeight="1">
      <c r="A584" s="31">
        <f t="shared" si="9"/>
        <v>582</v>
      </c>
      <c r="C584" s="31">
        <v>24</v>
      </c>
      <c r="D584" s="31" t="s">
        <v>3644</v>
      </c>
      <c r="E584" s="31" t="s">
        <v>3301</v>
      </c>
      <c r="F584" s="31">
        <v>1</v>
      </c>
      <c r="G584" s="31" t="s">
        <v>3669</v>
      </c>
      <c r="H584" s="31">
        <v>42530</v>
      </c>
      <c r="I584" s="31">
        <v>23825</v>
      </c>
      <c r="J584" s="31">
        <v>1</v>
      </c>
      <c r="K584" s="31">
        <v>1</v>
      </c>
      <c r="L584" s="31">
        <v>4</v>
      </c>
      <c r="M584" s="31">
        <v>2</v>
      </c>
      <c r="N584" s="31">
        <v>1</v>
      </c>
      <c r="P584" s="31">
        <v>1</v>
      </c>
      <c r="FK584" s="31">
        <v>2</v>
      </c>
      <c r="FL584" s="31">
        <v>2</v>
      </c>
      <c r="FM584" s="31">
        <v>2</v>
      </c>
      <c r="FN584" s="31">
        <v>2</v>
      </c>
      <c r="FO584" s="31">
        <v>2</v>
      </c>
      <c r="FP584" s="31">
        <v>2</v>
      </c>
      <c r="FQ584" s="31">
        <v>2</v>
      </c>
      <c r="FR584" s="31">
        <v>2</v>
      </c>
      <c r="FS584" s="31">
        <v>4</v>
      </c>
      <c r="FT584" s="31">
        <v>2</v>
      </c>
      <c r="FU584" s="31">
        <v>2</v>
      </c>
      <c r="FV584" s="31">
        <v>2</v>
      </c>
      <c r="FW584" s="31">
        <v>1</v>
      </c>
      <c r="FX584" s="31">
        <v>1</v>
      </c>
      <c r="FY584" s="31">
        <v>2</v>
      </c>
      <c r="GA584" s="31">
        <v>2</v>
      </c>
      <c r="GB584" s="31">
        <v>2</v>
      </c>
      <c r="GC584" s="31">
        <v>2</v>
      </c>
      <c r="GE584" s="31">
        <v>2</v>
      </c>
      <c r="GH584" s="31">
        <v>2</v>
      </c>
      <c r="GJ584" s="31">
        <v>2</v>
      </c>
      <c r="GL584" s="31">
        <v>2</v>
      </c>
      <c r="GO584" s="31">
        <v>2</v>
      </c>
      <c r="GQ584" s="31">
        <v>2</v>
      </c>
      <c r="GS584" s="31">
        <v>2</v>
      </c>
      <c r="GU584" s="31">
        <v>2</v>
      </c>
      <c r="GW584" s="31">
        <v>2</v>
      </c>
      <c r="HM584" s="31">
        <v>2</v>
      </c>
      <c r="HP584" s="31">
        <v>2</v>
      </c>
      <c r="HQ584" s="31">
        <v>2</v>
      </c>
      <c r="HR584" s="31">
        <v>2</v>
      </c>
      <c r="HS584" s="31">
        <v>2</v>
      </c>
      <c r="HT584" s="31">
        <v>2</v>
      </c>
      <c r="HU584" s="31">
        <v>2</v>
      </c>
      <c r="HV584" s="31">
        <v>2</v>
      </c>
      <c r="HZ584" s="31">
        <v>2</v>
      </c>
      <c r="IA584" s="31">
        <v>2</v>
      </c>
      <c r="IB584" s="31">
        <v>2</v>
      </c>
      <c r="IC584" s="31">
        <v>2</v>
      </c>
      <c r="ID584" s="31">
        <v>2</v>
      </c>
      <c r="IE584" s="31">
        <v>2</v>
      </c>
      <c r="IF584" s="31">
        <v>2</v>
      </c>
      <c r="IJ584" s="31">
        <v>2</v>
      </c>
      <c r="IK584" s="31">
        <v>2</v>
      </c>
      <c r="IL584" s="31">
        <v>2</v>
      </c>
      <c r="IM584" s="31">
        <v>2</v>
      </c>
      <c r="IN584" s="31">
        <v>2</v>
      </c>
      <c r="IO584" s="31">
        <v>2</v>
      </c>
      <c r="IP584" s="31">
        <v>2</v>
      </c>
      <c r="IT584" s="31">
        <v>2</v>
      </c>
      <c r="IU584" s="31">
        <v>2</v>
      </c>
      <c r="IV584" s="31">
        <v>2</v>
      </c>
      <c r="IW584" s="31">
        <v>2</v>
      </c>
      <c r="IX584" s="31">
        <v>2</v>
      </c>
      <c r="IY584" s="31">
        <v>2</v>
      </c>
      <c r="IZ584" s="31">
        <v>2</v>
      </c>
      <c r="JD584" s="31">
        <v>2</v>
      </c>
      <c r="JE584" s="31">
        <v>2</v>
      </c>
      <c r="JF584" s="31">
        <v>2</v>
      </c>
      <c r="JG584" s="31">
        <v>2</v>
      </c>
      <c r="JH584" s="31">
        <v>2</v>
      </c>
      <c r="JI584" s="31">
        <v>2</v>
      </c>
      <c r="JJ584" s="31">
        <v>2</v>
      </c>
      <c r="JN584" s="31" t="s">
        <v>366</v>
      </c>
      <c r="JO584" s="31" t="s">
        <v>2515</v>
      </c>
      <c r="JQ584" s="31" t="s">
        <v>366</v>
      </c>
      <c r="JZ584" s="31">
        <v>1</v>
      </c>
      <c r="KC584" s="31">
        <v>1</v>
      </c>
      <c r="LA584" s="31" t="s">
        <v>3670</v>
      </c>
      <c r="LB584" s="31" t="s">
        <v>364</v>
      </c>
      <c r="LC584" s="31">
        <v>2</v>
      </c>
      <c r="LE584" s="31" t="s">
        <v>359</v>
      </c>
      <c r="LF584" s="31">
        <v>2</v>
      </c>
      <c r="LG584" s="31">
        <v>2</v>
      </c>
      <c r="LI584" s="31">
        <v>2</v>
      </c>
      <c r="LK584" s="31">
        <v>2</v>
      </c>
      <c r="LM584" s="31">
        <v>2</v>
      </c>
      <c r="LO584" s="31">
        <v>2</v>
      </c>
      <c r="LQ584" s="31">
        <v>2</v>
      </c>
      <c r="LS584" s="31">
        <v>2</v>
      </c>
      <c r="LU584" s="31">
        <v>2</v>
      </c>
      <c r="LW584" s="31">
        <v>2</v>
      </c>
      <c r="LY584" s="31">
        <v>2</v>
      </c>
      <c r="MA584" s="31">
        <v>2</v>
      </c>
      <c r="MC584" s="31">
        <v>2</v>
      </c>
      <c r="ME584" s="31">
        <v>2</v>
      </c>
      <c r="MG584" s="31">
        <v>2</v>
      </c>
      <c r="MI584" s="31">
        <v>2</v>
      </c>
      <c r="MK584" s="31">
        <v>2</v>
      </c>
      <c r="MM584" s="31">
        <v>2</v>
      </c>
      <c r="MO584" s="31">
        <v>2</v>
      </c>
      <c r="MQ584" s="31">
        <v>2</v>
      </c>
      <c r="MS584" s="31">
        <v>2</v>
      </c>
      <c r="MU584" s="31">
        <v>2</v>
      </c>
      <c r="MW584" s="31">
        <v>2</v>
      </c>
      <c r="MY584" s="31" t="s">
        <v>355</v>
      </c>
      <c r="NC584" s="31">
        <v>2</v>
      </c>
      <c r="NE584" s="31">
        <v>2</v>
      </c>
      <c r="NG584" s="31">
        <v>2</v>
      </c>
      <c r="NI584" s="31">
        <v>2</v>
      </c>
      <c r="NK584" s="31">
        <v>2</v>
      </c>
      <c r="NM584" s="31">
        <v>2</v>
      </c>
      <c r="NO584" s="31">
        <v>2</v>
      </c>
      <c r="NQ584" s="31">
        <v>2</v>
      </c>
      <c r="NS584" s="31">
        <v>2</v>
      </c>
      <c r="NU584" s="31">
        <v>2</v>
      </c>
      <c r="NW584" s="31">
        <v>2</v>
      </c>
      <c r="NY584" s="31">
        <v>2</v>
      </c>
      <c r="OA584" s="31">
        <v>2</v>
      </c>
      <c r="OC584" s="31">
        <v>2</v>
      </c>
      <c r="OE584" s="31">
        <v>2</v>
      </c>
      <c r="OG584" s="31">
        <v>2</v>
      </c>
      <c r="OI584" s="31">
        <v>2</v>
      </c>
      <c r="OK584" s="31">
        <v>2</v>
      </c>
      <c r="OM584" s="31">
        <v>2</v>
      </c>
      <c r="OO584" s="31">
        <v>2</v>
      </c>
      <c r="OQ584" s="31" t="s">
        <v>355</v>
      </c>
      <c r="OS584" s="31">
        <v>2</v>
      </c>
      <c r="OU584" s="31">
        <v>2</v>
      </c>
      <c r="OW584" s="31">
        <v>2</v>
      </c>
      <c r="OY584" s="31">
        <v>2</v>
      </c>
      <c r="PA584" s="31">
        <v>2</v>
      </c>
      <c r="PC584" s="31">
        <v>2</v>
      </c>
      <c r="PE584" s="31">
        <v>2</v>
      </c>
      <c r="PG584" s="31">
        <v>2</v>
      </c>
      <c r="PI584" s="31">
        <v>2</v>
      </c>
      <c r="PK584" s="31">
        <v>2</v>
      </c>
      <c r="PM584" s="31">
        <v>2</v>
      </c>
      <c r="PO584" s="31">
        <v>2</v>
      </c>
      <c r="PQ584" s="31">
        <v>2</v>
      </c>
      <c r="PS584" s="31">
        <v>2</v>
      </c>
      <c r="PU584" s="31">
        <v>2</v>
      </c>
      <c r="PW584" s="31">
        <v>2</v>
      </c>
      <c r="PY584" s="31">
        <v>2</v>
      </c>
      <c r="QA584" s="31">
        <v>2</v>
      </c>
      <c r="QC584" s="31">
        <v>2</v>
      </c>
      <c r="QE584" s="31">
        <v>2</v>
      </c>
      <c r="QG584" s="31">
        <v>2</v>
      </c>
      <c r="QI584" s="31" t="s">
        <v>355</v>
      </c>
      <c r="QK584" s="31">
        <v>1</v>
      </c>
      <c r="QL584" s="31">
        <v>2</v>
      </c>
      <c r="QM584" s="31">
        <v>2</v>
      </c>
      <c r="QN584" s="31">
        <v>2</v>
      </c>
      <c r="QO584" s="31">
        <v>2</v>
      </c>
      <c r="QP584" s="31">
        <v>2</v>
      </c>
      <c r="QQ584" s="31">
        <v>2</v>
      </c>
      <c r="QR584" s="31">
        <v>2</v>
      </c>
      <c r="QS584" s="31">
        <v>2</v>
      </c>
      <c r="QT584" s="31">
        <v>2</v>
      </c>
      <c r="QU584" s="31">
        <v>2</v>
      </c>
      <c r="QV584" s="31">
        <v>2</v>
      </c>
      <c r="QW584" s="31">
        <v>2</v>
      </c>
      <c r="QX584" s="31">
        <v>2</v>
      </c>
      <c r="QY584" s="31">
        <v>2</v>
      </c>
      <c r="QZ584" s="31">
        <v>2</v>
      </c>
      <c r="RA584" s="31">
        <v>2</v>
      </c>
      <c r="RB584" s="31">
        <v>2</v>
      </c>
      <c r="RC584" s="31">
        <v>2</v>
      </c>
      <c r="RD584" s="31">
        <v>2</v>
      </c>
      <c r="RE584" s="31">
        <v>2</v>
      </c>
      <c r="RF584" s="31">
        <v>2</v>
      </c>
      <c r="RG584" s="31">
        <v>2</v>
      </c>
      <c r="RH584" s="31">
        <v>2</v>
      </c>
      <c r="RI584" s="31">
        <v>2</v>
      </c>
      <c r="RJ584" s="31">
        <v>2</v>
      </c>
      <c r="RK584" s="31">
        <v>2</v>
      </c>
      <c r="RL584" s="31">
        <v>2</v>
      </c>
      <c r="RM584" s="31">
        <v>2</v>
      </c>
      <c r="RN584" s="31">
        <v>2</v>
      </c>
      <c r="RO584" s="31">
        <v>2</v>
      </c>
      <c r="RP584" s="31">
        <v>2</v>
      </c>
      <c r="RQ584" s="31">
        <v>2</v>
      </c>
      <c r="RR584" s="31">
        <v>2</v>
      </c>
      <c r="RS584" s="31">
        <v>2</v>
      </c>
      <c r="RT584" s="31" t="s">
        <v>1863</v>
      </c>
      <c r="RX584" s="31">
        <v>4</v>
      </c>
      <c r="RY584" s="31">
        <v>2</v>
      </c>
      <c r="RZ584" s="31">
        <v>2</v>
      </c>
      <c r="SA584" s="31">
        <v>2</v>
      </c>
      <c r="SB584" s="31">
        <v>2</v>
      </c>
      <c r="SC584" s="31">
        <v>2</v>
      </c>
      <c r="SD584" s="31">
        <v>4</v>
      </c>
      <c r="SE584" s="31">
        <v>2</v>
      </c>
      <c r="SF584" s="31">
        <v>2</v>
      </c>
      <c r="SG584" s="31">
        <v>2</v>
      </c>
      <c r="SH584" s="31">
        <v>2</v>
      </c>
      <c r="SI584" s="31">
        <v>2</v>
      </c>
      <c r="SJ584" s="31">
        <v>2</v>
      </c>
      <c r="SK584" s="31">
        <v>2</v>
      </c>
      <c r="SL584" s="31">
        <v>2</v>
      </c>
      <c r="UA584" s="31">
        <v>2</v>
      </c>
    </row>
    <row r="585" spans="1:547" s="31" customFormat="1" ht="13.5" customHeight="1">
      <c r="A585" s="31">
        <f t="shared" si="9"/>
        <v>583</v>
      </c>
      <c r="C585" s="31">
        <v>25</v>
      </c>
      <c r="D585" s="31" t="s">
        <v>3644</v>
      </c>
      <c r="E585" s="31" t="s">
        <v>3301</v>
      </c>
      <c r="F585" s="31">
        <v>1</v>
      </c>
      <c r="G585" s="31" t="s">
        <v>3671</v>
      </c>
      <c r="H585" s="31">
        <v>42530</v>
      </c>
      <c r="J585" s="31">
        <v>2</v>
      </c>
      <c r="K585" s="31">
        <v>1</v>
      </c>
      <c r="L585" s="31">
        <v>4</v>
      </c>
      <c r="M585" s="31">
        <v>2</v>
      </c>
      <c r="N585" s="31">
        <v>1</v>
      </c>
      <c r="P585" s="31">
        <v>1</v>
      </c>
      <c r="FK585" s="31">
        <v>2</v>
      </c>
      <c r="FL585" s="31">
        <v>2</v>
      </c>
      <c r="FM585" s="31">
        <v>2</v>
      </c>
      <c r="FN585" s="31">
        <v>2</v>
      </c>
      <c r="FO585" s="31">
        <v>2</v>
      </c>
      <c r="FP585" s="31">
        <v>2</v>
      </c>
      <c r="FQ585" s="31">
        <v>2</v>
      </c>
      <c r="FR585" s="31">
        <v>2</v>
      </c>
      <c r="FS585" s="31">
        <v>4</v>
      </c>
      <c r="FT585" s="31">
        <v>2</v>
      </c>
      <c r="FU585" s="31">
        <v>2</v>
      </c>
      <c r="FV585" s="31">
        <v>2</v>
      </c>
      <c r="FW585" s="31">
        <v>1</v>
      </c>
      <c r="FX585" s="31">
        <v>1</v>
      </c>
      <c r="FY585" s="31">
        <v>2</v>
      </c>
      <c r="GA585" s="31">
        <v>2</v>
      </c>
      <c r="GB585" s="31">
        <v>2</v>
      </c>
      <c r="GC585" s="31">
        <v>2</v>
      </c>
      <c r="GE585" s="31">
        <v>2</v>
      </c>
      <c r="GH585" s="31">
        <v>2</v>
      </c>
      <c r="GJ585" s="31">
        <v>2</v>
      </c>
      <c r="GL585" s="31">
        <v>2</v>
      </c>
      <c r="GO585" s="31">
        <v>2</v>
      </c>
      <c r="GQ585" s="31">
        <v>2</v>
      </c>
      <c r="GS585" s="31">
        <v>2</v>
      </c>
      <c r="GU585" s="31">
        <v>2</v>
      </c>
      <c r="GW585" s="31">
        <v>2</v>
      </c>
      <c r="HM585" s="31">
        <v>2</v>
      </c>
      <c r="HP585" s="31">
        <v>2</v>
      </c>
      <c r="HQ585" s="31">
        <v>2</v>
      </c>
      <c r="HR585" s="31">
        <v>2</v>
      </c>
      <c r="HS585" s="31">
        <v>2</v>
      </c>
      <c r="HT585" s="31">
        <v>2</v>
      </c>
      <c r="HU585" s="31">
        <v>2</v>
      </c>
      <c r="HV585" s="31">
        <v>2</v>
      </c>
      <c r="HZ585" s="31">
        <v>2</v>
      </c>
      <c r="IA585" s="31">
        <v>2</v>
      </c>
      <c r="IB585" s="31">
        <v>2</v>
      </c>
      <c r="IC585" s="31">
        <v>2</v>
      </c>
      <c r="ID585" s="31">
        <v>2</v>
      </c>
      <c r="IE585" s="31">
        <v>2</v>
      </c>
      <c r="IF585" s="31">
        <v>2</v>
      </c>
      <c r="IJ585" s="31">
        <v>2</v>
      </c>
      <c r="IK585" s="31">
        <v>2</v>
      </c>
      <c r="IL585" s="31">
        <v>2</v>
      </c>
      <c r="IM585" s="31">
        <v>2</v>
      </c>
      <c r="IN585" s="31">
        <v>2</v>
      </c>
      <c r="IO585" s="31">
        <v>2</v>
      </c>
      <c r="IP585" s="31">
        <v>2</v>
      </c>
      <c r="IT585" s="31">
        <v>2</v>
      </c>
      <c r="IU585" s="31">
        <v>2</v>
      </c>
      <c r="IV585" s="31">
        <v>2</v>
      </c>
      <c r="IW585" s="31">
        <v>2</v>
      </c>
      <c r="IX585" s="31">
        <v>2</v>
      </c>
      <c r="IY585" s="31">
        <v>2</v>
      </c>
      <c r="IZ585" s="31">
        <v>2</v>
      </c>
      <c r="JD585" s="31">
        <v>2</v>
      </c>
      <c r="JE585" s="31">
        <v>2</v>
      </c>
      <c r="JF585" s="31">
        <v>2</v>
      </c>
      <c r="JG585" s="31">
        <v>2</v>
      </c>
      <c r="JH585" s="31">
        <v>2</v>
      </c>
      <c r="JI585" s="31">
        <v>2</v>
      </c>
      <c r="JJ585" s="31">
        <v>2</v>
      </c>
      <c r="JZ585" s="31">
        <v>1</v>
      </c>
      <c r="KC585" s="31">
        <v>1</v>
      </c>
      <c r="LC585" s="31">
        <v>2</v>
      </c>
      <c r="LE585" s="31" t="s">
        <v>359</v>
      </c>
      <c r="LF585" s="31">
        <v>2</v>
      </c>
      <c r="LG585" s="31">
        <v>2</v>
      </c>
      <c r="LI585" s="31">
        <v>2</v>
      </c>
      <c r="LK585" s="31">
        <v>2</v>
      </c>
      <c r="LM585" s="31">
        <v>2</v>
      </c>
      <c r="LO585" s="31">
        <v>2</v>
      </c>
      <c r="LQ585" s="31">
        <v>2</v>
      </c>
      <c r="LS585" s="31">
        <v>2</v>
      </c>
      <c r="LU585" s="31">
        <v>2</v>
      </c>
      <c r="LW585" s="31">
        <v>2</v>
      </c>
      <c r="LY585" s="31">
        <v>2</v>
      </c>
      <c r="MA585" s="31">
        <v>2</v>
      </c>
      <c r="MC585" s="31">
        <v>2</v>
      </c>
      <c r="ME585" s="31">
        <v>2</v>
      </c>
      <c r="MG585" s="31">
        <v>2</v>
      </c>
      <c r="MI585" s="31">
        <v>2</v>
      </c>
      <c r="MK585" s="31">
        <v>2</v>
      </c>
      <c r="MM585" s="31">
        <v>2</v>
      </c>
      <c r="MO585" s="31">
        <v>2</v>
      </c>
      <c r="MQ585" s="31">
        <v>2</v>
      </c>
      <c r="MS585" s="31">
        <v>2</v>
      </c>
      <c r="MU585" s="31">
        <v>2</v>
      </c>
      <c r="MW585" s="31">
        <v>2</v>
      </c>
      <c r="MY585" s="31" t="s">
        <v>355</v>
      </c>
      <c r="NC585" s="31">
        <v>2</v>
      </c>
      <c r="NE585" s="31">
        <v>2</v>
      </c>
      <c r="NG585" s="31">
        <v>2</v>
      </c>
      <c r="NI585" s="31">
        <v>2</v>
      </c>
      <c r="NK585" s="31">
        <v>2</v>
      </c>
      <c r="NM585" s="31">
        <v>2</v>
      </c>
      <c r="NO585" s="31">
        <v>2</v>
      </c>
      <c r="NQ585" s="31">
        <v>2</v>
      </c>
      <c r="NS585" s="31">
        <v>2</v>
      </c>
      <c r="NU585" s="31">
        <v>2</v>
      </c>
      <c r="NW585" s="31">
        <v>2</v>
      </c>
      <c r="NY585" s="31">
        <v>2</v>
      </c>
      <c r="OA585" s="31">
        <v>2</v>
      </c>
      <c r="OC585" s="31">
        <v>2</v>
      </c>
      <c r="OE585" s="31">
        <v>2</v>
      </c>
      <c r="OG585" s="31">
        <v>2</v>
      </c>
      <c r="OI585" s="31">
        <v>2</v>
      </c>
      <c r="OK585" s="31">
        <v>2</v>
      </c>
      <c r="OM585" s="31">
        <v>2</v>
      </c>
      <c r="OO585" s="31">
        <v>2</v>
      </c>
      <c r="OQ585" s="31" t="s">
        <v>355</v>
      </c>
      <c r="OS585" s="31">
        <v>2</v>
      </c>
      <c r="OU585" s="31">
        <v>2</v>
      </c>
      <c r="OW585" s="31">
        <v>2</v>
      </c>
      <c r="OY585" s="31">
        <v>2</v>
      </c>
      <c r="PA585" s="31">
        <v>2</v>
      </c>
      <c r="PC585" s="31">
        <v>2</v>
      </c>
      <c r="PE585" s="31">
        <v>2</v>
      </c>
      <c r="PG585" s="31">
        <v>2</v>
      </c>
      <c r="PI585" s="31">
        <v>2</v>
      </c>
      <c r="PK585" s="31">
        <v>2</v>
      </c>
      <c r="PM585" s="31">
        <v>2</v>
      </c>
      <c r="PO585" s="31">
        <v>2</v>
      </c>
      <c r="PQ585" s="31">
        <v>2</v>
      </c>
      <c r="PS585" s="31">
        <v>2</v>
      </c>
      <c r="PU585" s="31">
        <v>2</v>
      </c>
      <c r="PW585" s="31">
        <v>2</v>
      </c>
      <c r="PY585" s="31">
        <v>2</v>
      </c>
      <c r="QA585" s="31">
        <v>2</v>
      </c>
      <c r="QC585" s="31">
        <v>2</v>
      </c>
      <c r="QE585" s="31">
        <v>2</v>
      </c>
      <c r="QG585" s="31">
        <v>2</v>
      </c>
      <c r="QI585" s="31" t="s">
        <v>355</v>
      </c>
      <c r="QK585" s="31">
        <v>1</v>
      </c>
      <c r="QL585" s="31">
        <v>2</v>
      </c>
      <c r="QM585" s="31">
        <v>2</v>
      </c>
      <c r="QN585" s="31">
        <v>2</v>
      </c>
      <c r="QO585" s="31">
        <v>2</v>
      </c>
      <c r="QP585" s="31">
        <v>2</v>
      </c>
      <c r="QQ585" s="31">
        <v>2</v>
      </c>
      <c r="QR585" s="31">
        <v>2</v>
      </c>
      <c r="QS585" s="31">
        <v>2</v>
      </c>
      <c r="QT585" s="31">
        <v>2</v>
      </c>
      <c r="QU585" s="31">
        <v>2</v>
      </c>
      <c r="QV585" s="31">
        <v>2</v>
      </c>
      <c r="QW585" s="31">
        <v>2</v>
      </c>
      <c r="QX585" s="31">
        <v>2</v>
      </c>
      <c r="QY585" s="31">
        <v>2</v>
      </c>
      <c r="QZ585" s="31">
        <v>2</v>
      </c>
      <c r="RA585" s="31">
        <v>2</v>
      </c>
      <c r="RB585" s="31">
        <v>2</v>
      </c>
      <c r="RC585" s="31">
        <v>2</v>
      </c>
      <c r="RD585" s="31">
        <v>2</v>
      </c>
      <c r="RE585" s="31">
        <v>2</v>
      </c>
      <c r="RF585" s="31">
        <v>2</v>
      </c>
      <c r="RG585" s="31">
        <v>2</v>
      </c>
      <c r="RH585" s="31">
        <v>2</v>
      </c>
      <c r="RI585" s="31">
        <v>2</v>
      </c>
      <c r="RJ585" s="31">
        <v>2</v>
      </c>
      <c r="RK585" s="31">
        <v>2</v>
      </c>
      <c r="RL585" s="31">
        <v>2</v>
      </c>
      <c r="RM585" s="31">
        <v>2</v>
      </c>
      <c r="RN585" s="31">
        <v>2</v>
      </c>
      <c r="RO585" s="31">
        <v>2</v>
      </c>
      <c r="RP585" s="31">
        <v>2</v>
      </c>
      <c r="RQ585" s="31">
        <v>2</v>
      </c>
      <c r="RR585" s="31">
        <v>2</v>
      </c>
      <c r="RS585" s="31">
        <v>2</v>
      </c>
      <c r="RX585" s="31">
        <v>4</v>
      </c>
      <c r="RY585" s="31">
        <v>2</v>
      </c>
      <c r="RZ585" s="31">
        <v>2</v>
      </c>
      <c r="SA585" s="31">
        <v>2</v>
      </c>
      <c r="SB585" s="31">
        <v>2</v>
      </c>
      <c r="SC585" s="31">
        <v>2</v>
      </c>
      <c r="SD585" s="31">
        <v>4</v>
      </c>
      <c r="SE585" s="31">
        <v>2</v>
      </c>
      <c r="SF585" s="31">
        <v>2</v>
      </c>
      <c r="SG585" s="31">
        <v>2</v>
      </c>
      <c r="SH585" s="31">
        <v>2</v>
      </c>
      <c r="SI585" s="31">
        <v>2</v>
      </c>
      <c r="SJ585" s="31">
        <v>2</v>
      </c>
      <c r="SK585" s="31">
        <v>2</v>
      </c>
      <c r="SL585" s="31">
        <v>2</v>
      </c>
      <c r="UA585" s="31">
        <v>2</v>
      </c>
    </row>
    <row r="586" spans="1:547" s="31" customFormat="1" ht="13.5" customHeight="1">
      <c r="A586" s="31">
        <f t="shared" si="9"/>
        <v>584</v>
      </c>
      <c r="C586" s="31">
        <v>26</v>
      </c>
      <c r="D586" s="31" t="s">
        <v>3644</v>
      </c>
      <c r="E586" s="31" t="s">
        <v>3326</v>
      </c>
      <c r="F586" s="31">
        <v>3</v>
      </c>
      <c r="G586" s="31" t="s">
        <v>3327</v>
      </c>
      <c r="H586" s="31">
        <v>42551</v>
      </c>
      <c r="I586" s="31">
        <v>28641</v>
      </c>
      <c r="J586" s="31">
        <v>1</v>
      </c>
      <c r="K586" s="31">
        <v>1</v>
      </c>
      <c r="L586" s="31">
        <v>5</v>
      </c>
      <c r="M586" s="31">
        <v>2</v>
      </c>
      <c r="N586" s="31">
        <v>1</v>
      </c>
      <c r="P586" s="31">
        <v>1</v>
      </c>
      <c r="FK586" s="31">
        <v>2</v>
      </c>
      <c r="FL586" s="31">
        <v>2</v>
      </c>
      <c r="FM586" s="31">
        <v>2</v>
      </c>
      <c r="FN586" s="31">
        <v>2</v>
      </c>
      <c r="FO586" s="31">
        <v>2</v>
      </c>
      <c r="FP586" s="31">
        <v>2</v>
      </c>
      <c r="FQ586" s="31">
        <v>2</v>
      </c>
      <c r="FR586" s="31">
        <v>2</v>
      </c>
      <c r="FS586" s="31">
        <v>4</v>
      </c>
      <c r="FT586" s="31">
        <v>2</v>
      </c>
      <c r="FU586" s="31">
        <v>2</v>
      </c>
      <c r="FV586" s="31">
        <v>2</v>
      </c>
      <c r="FW586" s="31">
        <v>1</v>
      </c>
      <c r="FX586" s="31">
        <v>1</v>
      </c>
      <c r="FY586" s="31">
        <v>2</v>
      </c>
      <c r="GA586" s="31">
        <v>2</v>
      </c>
      <c r="GB586" s="31">
        <v>2</v>
      </c>
      <c r="GC586" s="31">
        <v>2</v>
      </c>
      <c r="GE586" s="31">
        <v>2</v>
      </c>
      <c r="GH586" s="31">
        <v>2</v>
      </c>
      <c r="GJ586" s="31">
        <v>2</v>
      </c>
      <c r="GL586" s="31">
        <v>2</v>
      </c>
      <c r="GO586" s="31">
        <v>2</v>
      </c>
      <c r="GQ586" s="31">
        <v>2</v>
      </c>
      <c r="GS586" s="31">
        <v>2</v>
      </c>
      <c r="GU586" s="31">
        <v>2</v>
      </c>
      <c r="GW586" s="31">
        <v>2</v>
      </c>
      <c r="HM586" s="31">
        <v>2</v>
      </c>
      <c r="HP586" s="31">
        <v>2</v>
      </c>
      <c r="HQ586" s="31">
        <v>2</v>
      </c>
      <c r="HR586" s="31">
        <v>2</v>
      </c>
      <c r="HS586" s="31">
        <v>2</v>
      </c>
      <c r="HT586" s="31">
        <v>2</v>
      </c>
      <c r="HU586" s="31">
        <v>2</v>
      </c>
      <c r="HV586" s="31">
        <v>2</v>
      </c>
      <c r="HZ586" s="31">
        <v>2</v>
      </c>
      <c r="IA586" s="31">
        <v>2</v>
      </c>
      <c r="IB586" s="31">
        <v>2</v>
      </c>
      <c r="IC586" s="31">
        <v>2</v>
      </c>
      <c r="ID586" s="31">
        <v>2</v>
      </c>
      <c r="IE586" s="31">
        <v>2</v>
      </c>
      <c r="IF586" s="31">
        <v>2</v>
      </c>
      <c r="IJ586" s="31">
        <v>2</v>
      </c>
      <c r="IK586" s="31">
        <v>2</v>
      </c>
      <c r="IL586" s="31">
        <v>2</v>
      </c>
      <c r="IM586" s="31">
        <v>2</v>
      </c>
      <c r="IN586" s="31">
        <v>2</v>
      </c>
      <c r="IO586" s="31">
        <v>2</v>
      </c>
      <c r="IP586" s="31">
        <v>2</v>
      </c>
      <c r="IT586" s="31">
        <v>2</v>
      </c>
      <c r="IU586" s="31">
        <v>2</v>
      </c>
      <c r="IV586" s="31">
        <v>2</v>
      </c>
      <c r="IW586" s="31">
        <v>2</v>
      </c>
      <c r="IX586" s="31">
        <v>2</v>
      </c>
      <c r="IY586" s="31">
        <v>2</v>
      </c>
      <c r="IZ586" s="31">
        <v>2</v>
      </c>
      <c r="JD586" s="31">
        <v>2</v>
      </c>
      <c r="JE586" s="31">
        <v>2</v>
      </c>
      <c r="JF586" s="31">
        <v>2</v>
      </c>
      <c r="JG586" s="31">
        <v>2</v>
      </c>
      <c r="JH586" s="31">
        <v>2</v>
      </c>
      <c r="JI586" s="31">
        <v>2</v>
      </c>
      <c r="JJ586" s="31">
        <v>2</v>
      </c>
      <c r="JN586" s="31" t="s">
        <v>3349</v>
      </c>
      <c r="JQ586" s="31" t="s">
        <v>2221</v>
      </c>
      <c r="JZ586" s="31">
        <v>1</v>
      </c>
      <c r="KC586" s="31">
        <v>1</v>
      </c>
      <c r="LA586" s="31" t="s">
        <v>1683</v>
      </c>
      <c r="LB586" s="31" t="s">
        <v>369</v>
      </c>
      <c r="LC586" s="31">
        <v>2</v>
      </c>
      <c r="LE586" s="31" t="s">
        <v>379</v>
      </c>
      <c r="LF586" s="31">
        <v>2</v>
      </c>
      <c r="LG586" s="31">
        <v>2</v>
      </c>
      <c r="LI586" s="31">
        <v>2</v>
      </c>
      <c r="LK586" s="31">
        <v>2</v>
      </c>
      <c r="LM586" s="31">
        <v>2</v>
      </c>
      <c r="LO586" s="31">
        <v>2</v>
      </c>
      <c r="LQ586" s="31">
        <v>2</v>
      </c>
      <c r="LS586" s="31">
        <v>2</v>
      </c>
      <c r="LU586" s="31">
        <v>2</v>
      </c>
      <c r="LW586" s="31">
        <v>2</v>
      </c>
      <c r="LY586" s="31">
        <v>2</v>
      </c>
      <c r="MA586" s="31">
        <v>2</v>
      </c>
      <c r="MC586" s="31">
        <v>2</v>
      </c>
      <c r="ME586" s="31">
        <v>2</v>
      </c>
      <c r="MG586" s="31">
        <v>2</v>
      </c>
      <c r="MI586" s="31">
        <v>2</v>
      </c>
      <c r="MK586" s="31">
        <v>2</v>
      </c>
      <c r="MM586" s="31">
        <v>2</v>
      </c>
      <c r="MO586" s="31">
        <v>2</v>
      </c>
      <c r="MQ586" s="31">
        <v>2</v>
      </c>
      <c r="MS586" s="31">
        <v>2</v>
      </c>
      <c r="MU586" s="31">
        <v>2</v>
      </c>
      <c r="MW586" s="31">
        <v>2</v>
      </c>
      <c r="MY586" s="31" t="s">
        <v>355</v>
      </c>
      <c r="NC586" s="31">
        <v>2</v>
      </c>
      <c r="NE586" s="31">
        <v>2</v>
      </c>
      <c r="NG586" s="31">
        <v>2</v>
      </c>
      <c r="NI586" s="31">
        <v>2</v>
      </c>
      <c r="NK586" s="31">
        <v>2</v>
      </c>
      <c r="NM586" s="31">
        <v>2</v>
      </c>
      <c r="NO586" s="31">
        <v>2</v>
      </c>
      <c r="NQ586" s="31">
        <v>2</v>
      </c>
      <c r="NS586" s="31">
        <v>2</v>
      </c>
      <c r="NU586" s="31">
        <v>2</v>
      </c>
      <c r="NW586" s="31">
        <v>2</v>
      </c>
      <c r="NY586" s="31">
        <v>2</v>
      </c>
      <c r="OA586" s="31">
        <v>2</v>
      </c>
      <c r="OC586" s="31">
        <v>2</v>
      </c>
      <c r="OE586" s="31">
        <v>2</v>
      </c>
      <c r="OG586" s="31">
        <v>2</v>
      </c>
      <c r="OI586" s="31">
        <v>2</v>
      </c>
      <c r="OK586" s="31">
        <v>2</v>
      </c>
      <c r="OM586" s="31">
        <v>2</v>
      </c>
      <c r="OO586" s="31">
        <v>2</v>
      </c>
      <c r="OQ586" s="31" t="s">
        <v>355</v>
      </c>
      <c r="OS586" s="31">
        <v>2</v>
      </c>
      <c r="OU586" s="31">
        <v>2</v>
      </c>
      <c r="OW586" s="31">
        <v>2</v>
      </c>
      <c r="OY586" s="31">
        <v>2</v>
      </c>
      <c r="PA586" s="31">
        <v>2</v>
      </c>
      <c r="PC586" s="31">
        <v>2</v>
      </c>
      <c r="PE586" s="31">
        <v>2</v>
      </c>
      <c r="PG586" s="31">
        <v>2</v>
      </c>
      <c r="PI586" s="31">
        <v>2</v>
      </c>
      <c r="PK586" s="31">
        <v>2</v>
      </c>
      <c r="PM586" s="31">
        <v>2</v>
      </c>
      <c r="PO586" s="31">
        <v>2</v>
      </c>
      <c r="PQ586" s="31">
        <v>2</v>
      </c>
      <c r="PS586" s="31">
        <v>2</v>
      </c>
      <c r="PU586" s="31">
        <v>2</v>
      </c>
      <c r="PW586" s="31">
        <v>2</v>
      </c>
      <c r="PY586" s="31">
        <v>2</v>
      </c>
      <c r="QA586" s="31">
        <v>2</v>
      </c>
      <c r="QC586" s="31">
        <v>2</v>
      </c>
      <c r="QE586" s="31">
        <v>2</v>
      </c>
      <c r="QG586" s="31">
        <v>2</v>
      </c>
      <c r="QI586" s="31" t="s">
        <v>355</v>
      </c>
      <c r="QK586" s="31">
        <v>1</v>
      </c>
      <c r="QL586" s="31">
        <v>2</v>
      </c>
      <c r="QM586" s="31">
        <v>2</v>
      </c>
      <c r="QN586" s="31">
        <v>2</v>
      </c>
      <c r="QO586" s="31">
        <v>2</v>
      </c>
      <c r="QP586" s="31">
        <v>2</v>
      </c>
      <c r="QQ586" s="31">
        <v>2</v>
      </c>
      <c r="QR586" s="31">
        <v>2</v>
      </c>
      <c r="QS586" s="31">
        <v>2</v>
      </c>
      <c r="QT586" s="31">
        <v>2</v>
      </c>
      <c r="QU586" s="31">
        <v>2</v>
      </c>
      <c r="QV586" s="31">
        <v>2</v>
      </c>
      <c r="QW586" s="31">
        <v>2</v>
      </c>
      <c r="QX586" s="31">
        <v>2</v>
      </c>
      <c r="QY586" s="31">
        <v>2</v>
      </c>
      <c r="QZ586" s="31">
        <v>2</v>
      </c>
      <c r="RA586" s="31">
        <v>2</v>
      </c>
      <c r="RB586" s="31">
        <v>2</v>
      </c>
      <c r="RC586" s="31">
        <v>2</v>
      </c>
      <c r="RD586" s="31">
        <v>2</v>
      </c>
      <c r="RE586" s="31">
        <v>2</v>
      </c>
      <c r="RF586" s="31">
        <v>2</v>
      </c>
      <c r="RG586" s="31">
        <v>2</v>
      </c>
      <c r="RH586" s="31">
        <v>2</v>
      </c>
      <c r="RI586" s="31">
        <v>2</v>
      </c>
      <c r="RJ586" s="31">
        <v>2</v>
      </c>
      <c r="RK586" s="31">
        <v>2</v>
      </c>
      <c r="RL586" s="31">
        <v>2</v>
      </c>
      <c r="RM586" s="31">
        <v>2</v>
      </c>
      <c r="RN586" s="31">
        <v>2</v>
      </c>
      <c r="RO586" s="31">
        <v>2</v>
      </c>
      <c r="RP586" s="31">
        <v>2</v>
      </c>
      <c r="RQ586" s="31">
        <v>2</v>
      </c>
      <c r="RR586" s="31">
        <v>1</v>
      </c>
      <c r="RS586" s="31">
        <v>1</v>
      </c>
      <c r="RT586" s="31" t="s">
        <v>3672</v>
      </c>
      <c r="RU586" s="31" t="s">
        <v>1564</v>
      </c>
      <c r="RX586" s="31">
        <v>1</v>
      </c>
      <c r="RZ586" s="31">
        <v>2</v>
      </c>
      <c r="SA586" s="31">
        <v>1</v>
      </c>
      <c r="SB586" s="31">
        <v>2</v>
      </c>
      <c r="SC586" s="31">
        <v>2</v>
      </c>
      <c r="SD586" s="31">
        <v>1</v>
      </c>
      <c r="SF586" s="31">
        <v>1</v>
      </c>
      <c r="SG586" s="31">
        <v>2</v>
      </c>
      <c r="SH586" s="31">
        <v>2</v>
      </c>
      <c r="SI586" s="31">
        <v>2</v>
      </c>
      <c r="SJ586" s="31">
        <v>2</v>
      </c>
      <c r="SK586" s="31">
        <v>2</v>
      </c>
      <c r="SL586" s="31">
        <v>2</v>
      </c>
      <c r="UA586" s="31">
        <v>2</v>
      </c>
    </row>
    <row r="587" spans="1:547" s="31" customFormat="1" ht="13.5" customHeight="1">
      <c r="A587" s="31">
        <f t="shared" si="9"/>
        <v>585</v>
      </c>
      <c r="C587" s="31">
        <v>27</v>
      </c>
      <c r="D587" s="31" t="s">
        <v>3644</v>
      </c>
      <c r="E587" s="31" t="s">
        <v>3163</v>
      </c>
      <c r="F587" s="31">
        <v>1</v>
      </c>
      <c r="G587" s="31" t="s">
        <v>3673</v>
      </c>
      <c r="H587" s="31">
        <v>42556</v>
      </c>
      <c r="I587" s="31">
        <v>26823</v>
      </c>
      <c r="J587" s="31">
        <v>2</v>
      </c>
      <c r="K587" s="31">
        <v>1</v>
      </c>
      <c r="L587" s="31">
        <v>5</v>
      </c>
      <c r="M587" s="31">
        <v>2</v>
      </c>
      <c r="N587" s="31">
        <v>5</v>
      </c>
      <c r="O587" s="31">
        <v>2</v>
      </c>
      <c r="P587" s="31">
        <v>5</v>
      </c>
      <c r="Q587" s="31">
        <v>2</v>
      </c>
      <c r="FK587" s="31">
        <v>2</v>
      </c>
      <c r="FL587" s="31">
        <v>2</v>
      </c>
      <c r="FM587" s="31">
        <v>2</v>
      </c>
      <c r="FN587" s="31">
        <v>2</v>
      </c>
      <c r="FO587" s="31">
        <v>2</v>
      </c>
      <c r="FP587" s="31">
        <v>2</v>
      </c>
      <c r="FQ587" s="31">
        <v>2</v>
      </c>
      <c r="FR587" s="31">
        <v>2</v>
      </c>
      <c r="FS587" s="31">
        <v>4</v>
      </c>
      <c r="FT587" s="31">
        <v>2</v>
      </c>
      <c r="FU587" s="31">
        <v>2</v>
      </c>
      <c r="FV587" s="31">
        <v>2</v>
      </c>
      <c r="FW587" s="31">
        <v>1</v>
      </c>
      <c r="FX587" s="31">
        <v>1</v>
      </c>
      <c r="FY587" s="31">
        <v>2</v>
      </c>
      <c r="GA587" s="31">
        <v>2</v>
      </c>
      <c r="GB587" s="31">
        <v>2</v>
      </c>
      <c r="GC587" s="31">
        <v>2</v>
      </c>
      <c r="GE587" s="31">
        <v>2</v>
      </c>
      <c r="GH587" s="31">
        <v>2</v>
      </c>
      <c r="GJ587" s="31">
        <v>2</v>
      </c>
      <c r="GL587" s="31">
        <v>2</v>
      </c>
      <c r="GO587" s="31">
        <v>2</v>
      </c>
      <c r="GQ587" s="31">
        <v>2</v>
      </c>
      <c r="GS587" s="31">
        <v>2</v>
      </c>
      <c r="GU587" s="31">
        <v>2</v>
      </c>
      <c r="GW587" s="31">
        <v>2</v>
      </c>
      <c r="HM587" s="31">
        <v>2</v>
      </c>
      <c r="HP587" s="31">
        <v>1</v>
      </c>
      <c r="HQ587" s="31">
        <v>2</v>
      </c>
      <c r="HR587" s="31">
        <v>2</v>
      </c>
      <c r="HS587" s="31">
        <v>2</v>
      </c>
      <c r="HT587" s="31">
        <v>2</v>
      </c>
      <c r="HU587" s="31">
        <v>2</v>
      </c>
      <c r="HV587" s="31">
        <v>2</v>
      </c>
      <c r="HZ587" s="31">
        <v>2</v>
      </c>
      <c r="IA587" s="31">
        <v>2</v>
      </c>
      <c r="IB587" s="31">
        <v>2</v>
      </c>
      <c r="IC587" s="31">
        <v>2</v>
      </c>
      <c r="ID587" s="31">
        <v>2</v>
      </c>
      <c r="IE587" s="31">
        <v>2</v>
      </c>
      <c r="IF587" s="31">
        <v>2</v>
      </c>
      <c r="IJ587" s="31">
        <v>2</v>
      </c>
      <c r="IK587" s="31">
        <v>2</v>
      </c>
      <c r="IL587" s="31">
        <v>2</v>
      </c>
      <c r="IM587" s="31">
        <v>2</v>
      </c>
      <c r="IN587" s="31">
        <v>2</v>
      </c>
      <c r="IO587" s="31">
        <v>2</v>
      </c>
      <c r="IP587" s="31">
        <v>2</v>
      </c>
      <c r="IT587" s="31">
        <v>2</v>
      </c>
      <c r="IU587" s="31">
        <v>2</v>
      </c>
      <c r="IV587" s="31">
        <v>2</v>
      </c>
      <c r="IW587" s="31">
        <v>2</v>
      </c>
      <c r="IX587" s="31">
        <v>2</v>
      </c>
      <c r="IY587" s="31">
        <v>2</v>
      </c>
      <c r="IZ587" s="31">
        <v>2</v>
      </c>
      <c r="JD587" s="31">
        <v>2</v>
      </c>
      <c r="JE587" s="31">
        <v>2</v>
      </c>
      <c r="JF587" s="31">
        <v>2</v>
      </c>
      <c r="JG587" s="31">
        <v>2</v>
      </c>
      <c r="JH587" s="31">
        <v>2</v>
      </c>
      <c r="JI587" s="31">
        <v>2</v>
      </c>
      <c r="JJ587" s="31">
        <v>2</v>
      </c>
      <c r="JN587" s="31" t="s">
        <v>2431</v>
      </c>
      <c r="JQ587" s="31" t="s">
        <v>3674</v>
      </c>
      <c r="JZ587" s="31">
        <v>1</v>
      </c>
      <c r="KC587" s="31">
        <v>1</v>
      </c>
      <c r="LA587" s="31" t="s">
        <v>375</v>
      </c>
      <c r="LB587" s="31" t="s">
        <v>360</v>
      </c>
      <c r="LC587" s="31">
        <v>2</v>
      </c>
      <c r="LE587" s="31" t="s">
        <v>1648</v>
      </c>
      <c r="LF587" s="31">
        <v>2</v>
      </c>
      <c r="LG587" s="31">
        <v>2</v>
      </c>
      <c r="LI587" s="31">
        <v>2</v>
      </c>
      <c r="LK587" s="31">
        <v>2</v>
      </c>
      <c r="LM587" s="31">
        <v>2</v>
      </c>
      <c r="LO587" s="31">
        <v>2</v>
      </c>
      <c r="LQ587" s="31">
        <v>2</v>
      </c>
      <c r="LS587" s="31">
        <v>2</v>
      </c>
      <c r="LU587" s="31">
        <v>2</v>
      </c>
      <c r="LW587" s="31">
        <v>2</v>
      </c>
      <c r="LY587" s="31">
        <v>2</v>
      </c>
      <c r="MA587" s="31">
        <v>2</v>
      </c>
      <c r="MC587" s="31">
        <v>2</v>
      </c>
      <c r="ME587" s="31">
        <v>2</v>
      </c>
      <c r="MG587" s="31">
        <v>2</v>
      </c>
      <c r="MI587" s="31">
        <v>2</v>
      </c>
      <c r="MK587" s="31">
        <v>2</v>
      </c>
      <c r="MM587" s="31">
        <v>2</v>
      </c>
      <c r="MO587" s="31">
        <v>2</v>
      </c>
      <c r="MQ587" s="31">
        <v>2</v>
      </c>
      <c r="MS587" s="31">
        <v>2</v>
      </c>
      <c r="MU587" s="31">
        <v>2</v>
      </c>
      <c r="MW587" s="31">
        <v>2</v>
      </c>
      <c r="MY587" s="31" t="s">
        <v>355</v>
      </c>
      <c r="NC587" s="31">
        <v>2</v>
      </c>
      <c r="NE587" s="31">
        <v>2</v>
      </c>
      <c r="NG587" s="31">
        <v>2</v>
      </c>
      <c r="NI587" s="31">
        <v>2</v>
      </c>
      <c r="NK587" s="31">
        <v>2</v>
      </c>
      <c r="NM587" s="31">
        <v>2</v>
      </c>
      <c r="NO587" s="31">
        <v>2</v>
      </c>
      <c r="NQ587" s="31">
        <v>2</v>
      </c>
      <c r="NS587" s="31">
        <v>2</v>
      </c>
      <c r="NU587" s="31">
        <v>2</v>
      </c>
      <c r="NW587" s="31">
        <v>2</v>
      </c>
      <c r="NY587" s="31">
        <v>2</v>
      </c>
      <c r="OA587" s="31">
        <v>2</v>
      </c>
      <c r="OC587" s="31">
        <v>2</v>
      </c>
      <c r="OE587" s="31">
        <v>2</v>
      </c>
      <c r="OG587" s="31">
        <v>2</v>
      </c>
      <c r="OI587" s="31">
        <v>2</v>
      </c>
      <c r="OK587" s="31">
        <v>2</v>
      </c>
      <c r="OM587" s="31">
        <v>2</v>
      </c>
      <c r="OO587" s="31">
        <v>2</v>
      </c>
      <c r="OQ587" s="31" t="s">
        <v>355</v>
      </c>
      <c r="OS587" s="31">
        <v>2</v>
      </c>
      <c r="OU587" s="31">
        <v>2</v>
      </c>
      <c r="OW587" s="31">
        <v>2</v>
      </c>
      <c r="OY587" s="31">
        <v>2</v>
      </c>
      <c r="PA587" s="31">
        <v>2</v>
      </c>
      <c r="PC587" s="31">
        <v>2</v>
      </c>
      <c r="PE587" s="31">
        <v>2</v>
      </c>
      <c r="PG587" s="31">
        <v>2</v>
      </c>
      <c r="PI587" s="31">
        <v>2</v>
      </c>
      <c r="PK587" s="31">
        <v>2</v>
      </c>
      <c r="PM587" s="31">
        <v>2</v>
      </c>
      <c r="PO587" s="31">
        <v>2</v>
      </c>
      <c r="PQ587" s="31">
        <v>2</v>
      </c>
      <c r="PS587" s="31">
        <v>2</v>
      </c>
      <c r="PU587" s="31">
        <v>2</v>
      </c>
      <c r="PW587" s="31">
        <v>2</v>
      </c>
      <c r="PY587" s="31">
        <v>2</v>
      </c>
      <c r="QA587" s="31">
        <v>2</v>
      </c>
      <c r="QC587" s="31">
        <v>2</v>
      </c>
      <c r="QE587" s="31">
        <v>2</v>
      </c>
      <c r="QG587" s="31">
        <v>2</v>
      </c>
      <c r="QI587" s="31" t="s">
        <v>355</v>
      </c>
      <c r="QK587" s="31">
        <v>1</v>
      </c>
      <c r="QL587" s="31">
        <v>2</v>
      </c>
      <c r="QM587" s="31">
        <v>2</v>
      </c>
      <c r="QN587" s="31">
        <v>2</v>
      </c>
      <c r="QO587" s="31">
        <v>2</v>
      </c>
      <c r="QP587" s="31">
        <v>2</v>
      </c>
      <c r="QQ587" s="31">
        <v>2</v>
      </c>
      <c r="QR587" s="31">
        <v>2</v>
      </c>
      <c r="QS587" s="31">
        <v>2</v>
      </c>
      <c r="QT587" s="31">
        <v>2</v>
      </c>
      <c r="QU587" s="31">
        <v>2</v>
      </c>
      <c r="QV587" s="31">
        <v>2</v>
      </c>
      <c r="QW587" s="31">
        <v>2</v>
      </c>
      <c r="QX587" s="31">
        <v>2</v>
      </c>
      <c r="QY587" s="31">
        <v>2</v>
      </c>
      <c r="QZ587" s="31">
        <v>2</v>
      </c>
      <c r="RA587" s="31">
        <v>2</v>
      </c>
      <c r="RB587" s="31">
        <v>2</v>
      </c>
      <c r="RC587" s="31">
        <v>2</v>
      </c>
      <c r="RD587" s="31">
        <v>2</v>
      </c>
      <c r="RE587" s="31">
        <v>1</v>
      </c>
      <c r="RF587" s="31">
        <v>2</v>
      </c>
      <c r="RG587" s="31">
        <v>2</v>
      </c>
      <c r="RH587" s="31">
        <v>2</v>
      </c>
      <c r="RI587" s="31">
        <v>2</v>
      </c>
      <c r="RJ587" s="31">
        <v>2</v>
      </c>
      <c r="RK587" s="31">
        <v>2</v>
      </c>
      <c r="RL587" s="31">
        <v>2</v>
      </c>
      <c r="RM587" s="31">
        <v>2</v>
      </c>
      <c r="RN587" s="31">
        <v>2</v>
      </c>
      <c r="RO587" s="31">
        <v>1</v>
      </c>
      <c r="RP587" s="31">
        <v>2</v>
      </c>
      <c r="RQ587" s="31">
        <v>2</v>
      </c>
      <c r="RR587" s="31">
        <v>1</v>
      </c>
      <c r="RS587" s="31">
        <v>1</v>
      </c>
      <c r="RT587" s="31" t="s">
        <v>1766</v>
      </c>
      <c r="RX587" s="31">
        <v>5</v>
      </c>
      <c r="RY587" s="31">
        <v>2</v>
      </c>
      <c r="RZ587" s="31">
        <v>2</v>
      </c>
      <c r="SA587" s="31">
        <v>2</v>
      </c>
      <c r="SB587" s="31">
        <v>2</v>
      </c>
      <c r="SC587" s="31">
        <v>2</v>
      </c>
      <c r="SD587" s="31">
        <v>5</v>
      </c>
      <c r="SE587" s="31">
        <v>2</v>
      </c>
      <c r="SF587" s="31">
        <v>2</v>
      </c>
      <c r="SG587" s="31">
        <v>2</v>
      </c>
      <c r="SH587" s="31">
        <v>2</v>
      </c>
      <c r="SI587" s="31">
        <v>2</v>
      </c>
      <c r="SJ587" s="31">
        <v>2</v>
      </c>
      <c r="SK587" s="31">
        <v>2</v>
      </c>
      <c r="SL587" s="31">
        <v>2</v>
      </c>
      <c r="UA587" s="31">
        <v>2</v>
      </c>
    </row>
    <row r="588" spans="1:547" s="31" customFormat="1" ht="13.5" customHeight="1">
      <c r="A588" s="31">
        <f t="shared" si="9"/>
        <v>586</v>
      </c>
      <c r="C588" s="31">
        <v>28</v>
      </c>
      <c r="D588" s="31" t="s">
        <v>3644</v>
      </c>
      <c r="E588" s="31" t="s">
        <v>3163</v>
      </c>
      <c r="F588" s="31">
        <v>1</v>
      </c>
      <c r="G588" s="31" t="s">
        <v>3675</v>
      </c>
      <c r="H588" s="31">
        <v>42558</v>
      </c>
      <c r="I588" s="31">
        <v>13631</v>
      </c>
      <c r="J588" s="31">
        <v>2</v>
      </c>
      <c r="K588" s="31">
        <v>1</v>
      </c>
      <c r="L588" s="31">
        <v>5</v>
      </c>
      <c r="M588" s="31">
        <v>2</v>
      </c>
      <c r="N588" s="31">
        <v>3</v>
      </c>
      <c r="O588" s="31">
        <v>2</v>
      </c>
      <c r="P588" s="31">
        <v>1</v>
      </c>
      <c r="FK588" s="31">
        <v>1</v>
      </c>
      <c r="FL588" s="31">
        <v>2</v>
      </c>
      <c r="FM588" s="31">
        <v>1</v>
      </c>
      <c r="FN588" s="31">
        <v>2</v>
      </c>
      <c r="FO588" s="31">
        <v>2</v>
      </c>
      <c r="FP588" s="31">
        <v>2</v>
      </c>
      <c r="FQ588" s="31">
        <v>2</v>
      </c>
      <c r="FR588" s="31">
        <v>2</v>
      </c>
      <c r="FS588" s="31">
        <v>4</v>
      </c>
      <c r="FT588" s="31">
        <v>1</v>
      </c>
      <c r="FU588" s="31">
        <v>2</v>
      </c>
      <c r="FV588" s="31">
        <v>2</v>
      </c>
      <c r="FW588" s="31">
        <v>1</v>
      </c>
      <c r="FX588" s="31">
        <v>1</v>
      </c>
      <c r="FY588" s="31">
        <v>2</v>
      </c>
      <c r="GA588" s="31">
        <v>2</v>
      </c>
      <c r="GB588" s="31">
        <v>2</v>
      </c>
      <c r="GC588" s="31">
        <v>2</v>
      </c>
      <c r="GD588" s="31">
        <v>1952</v>
      </c>
      <c r="GE588" s="31">
        <v>1</v>
      </c>
      <c r="GF588" s="31">
        <v>1981</v>
      </c>
      <c r="GG588" s="31">
        <v>1</v>
      </c>
      <c r="GH588" s="31">
        <v>2</v>
      </c>
      <c r="GJ588" s="31">
        <v>1</v>
      </c>
      <c r="GK588" s="31" t="s">
        <v>3676</v>
      </c>
      <c r="GL588" s="31">
        <v>2</v>
      </c>
      <c r="GO588" s="31">
        <v>2</v>
      </c>
      <c r="GQ588" s="31">
        <v>2</v>
      </c>
      <c r="GS588" s="31">
        <v>2</v>
      </c>
      <c r="GU588" s="31">
        <v>2</v>
      </c>
      <c r="GW588" s="31">
        <v>2</v>
      </c>
      <c r="HM588" s="31">
        <v>2</v>
      </c>
      <c r="HP588" s="31">
        <v>1</v>
      </c>
      <c r="HQ588" s="31">
        <v>2</v>
      </c>
      <c r="HR588" s="31">
        <v>2</v>
      </c>
      <c r="HS588" s="31">
        <v>2</v>
      </c>
      <c r="HT588" s="31">
        <v>2</v>
      </c>
      <c r="HU588" s="31">
        <v>2</v>
      </c>
      <c r="HV588" s="31">
        <v>2</v>
      </c>
      <c r="HZ588" s="31">
        <v>2</v>
      </c>
      <c r="IA588" s="31">
        <v>2</v>
      </c>
      <c r="IB588" s="31">
        <v>2</v>
      </c>
      <c r="IC588" s="31">
        <v>2</v>
      </c>
      <c r="ID588" s="31">
        <v>2</v>
      </c>
      <c r="IE588" s="31">
        <v>2</v>
      </c>
      <c r="IF588" s="31">
        <v>2</v>
      </c>
      <c r="IJ588" s="31">
        <v>2</v>
      </c>
      <c r="IK588" s="31">
        <v>2</v>
      </c>
      <c r="IL588" s="31">
        <v>2</v>
      </c>
      <c r="IM588" s="31">
        <v>2</v>
      </c>
      <c r="IN588" s="31">
        <v>2</v>
      </c>
      <c r="IO588" s="31">
        <v>2</v>
      </c>
      <c r="IP588" s="31">
        <v>2</v>
      </c>
      <c r="IT588" s="31">
        <v>2</v>
      </c>
      <c r="IU588" s="31">
        <v>2</v>
      </c>
      <c r="IV588" s="31">
        <v>2</v>
      </c>
      <c r="IW588" s="31">
        <v>2</v>
      </c>
      <c r="IX588" s="31">
        <v>2</v>
      </c>
      <c r="IY588" s="31">
        <v>2</v>
      </c>
      <c r="IZ588" s="31">
        <v>2</v>
      </c>
      <c r="JD588" s="31">
        <v>2</v>
      </c>
      <c r="JE588" s="31">
        <v>2</v>
      </c>
      <c r="JF588" s="31">
        <v>2</v>
      </c>
      <c r="JG588" s="31">
        <v>2</v>
      </c>
      <c r="JH588" s="31">
        <v>2</v>
      </c>
      <c r="JI588" s="31">
        <v>2</v>
      </c>
      <c r="JJ588" s="31">
        <v>2</v>
      </c>
      <c r="JZ588" s="31">
        <v>2</v>
      </c>
      <c r="KB588" s="31">
        <v>86</v>
      </c>
      <c r="KC588" s="31">
        <v>2</v>
      </c>
      <c r="KD588" s="31" t="s">
        <v>3677</v>
      </c>
      <c r="KE588" s="31">
        <v>30</v>
      </c>
      <c r="LA588" s="31" t="s">
        <v>3678</v>
      </c>
      <c r="LB588" s="31" t="s">
        <v>3679</v>
      </c>
      <c r="LC588" s="31">
        <v>2</v>
      </c>
      <c r="LE588" s="31" t="s">
        <v>360</v>
      </c>
      <c r="LF588" s="31">
        <v>2</v>
      </c>
      <c r="LG588" s="31">
        <v>2</v>
      </c>
      <c r="LI588" s="31">
        <v>2</v>
      </c>
      <c r="LK588" s="31">
        <v>2</v>
      </c>
      <c r="LM588" s="31">
        <v>2</v>
      </c>
      <c r="LO588" s="31">
        <v>2</v>
      </c>
      <c r="LQ588" s="31">
        <v>2</v>
      </c>
      <c r="LS588" s="31">
        <v>2</v>
      </c>
      <c r="LU588" s="31">
        <v>2</v>
      </c>
      <c r="LW588" s="31">
        <v>2</v>
      </c>
      <c r="LY588" s="31">
        <v>2</v>
      </c>
      <c r="MA588" s="31">
        <v>2</v>
      </c>
      <c r="MC588" s="31">
        <v>2</v>
      </c>
      <c r="ME588" s="31">
        <v>2</v>
      </c>
      <c r="MG588" s="31">
        <v>2</v>
      </c>
      <c r="MI588" s="31">
        <v>2</v>
      </c>
      <c r="MK588" s="31">
        <v>2</v>
      </c>
      <c r="MM588" s="31">
        <v>2</v>
      </c>
      <c r="MO588" s="31">
        <v>2</v>
      </c>
      <c r="MQ588" s="31">
        <v>2</v>
      </c>
      <c r="MS588" s="31">
        <v>2</v>
      </c>
      <c r="MU588" s="31">
        <v>2</v>
      </c>
      <c r="MW588" s="31">
        <v>2</v>
      </c>
      <c r="MY588" s="31" t="s">
        <v>355</v>
      </c>
      <c r="NC588" s="31">
        <v>2</v>
      </c>
      <c r="NE588" s="31">
        <v>2</v>
      </c>
      <c r="NG588" s="31">
        <v>2</v>
      </c>
      <c r="NI588" s="31">
        <v>2</v>
      </c>
      <c r="NK588" s="31">
        <v>2</v>
      </c>
      <c r="NM588" s="31">
        <v>2</v>
      </c>
      <c r="NO588" s="31">
        <v>2</v>
      </c>
      <c r="NQ588" s="31">
        <v>2</v>
      </c>
      <c r="NS588" s="31">
        <v>2</v>
      </c>
      <c r="NU588" s="31">
        <v>2</v>
      </c>
      <c r="NW588" s="31">
        <v>2</v>
      </c>
      <c r="NY588" s="31">
        <v>2</v>
      </c>
      <c r="OA588" s="31">
        <v>2</v>
      </c>
      <c r="OC588" s="31">
        <v>2</v>
      </c>
      <c r="OE588" s="31">
        <v>2</v>
      </c>
      <c r="OG588" s="31">
        <v>2</v>
      </c>
      <c r="OI588" s="31">
        <v>2</v>
      </c>
      <c r="OK588" s="31">
        <v>2</v>
      </c>
      <c r="OM588" s="31">
        <v>2</v>
      </c>
      <c r="OO588" s="31">
        <v>2</v>
      </c>
      <c r="OQ588" s="31" t="s">
        <v>355</v>
      </c>
      <c r="OS588" s="31">
        <v>2</v>
      </c>
      <c r="OU588" s="31">
        <v>2</v>
      </c>
      <c r="OW588" s="31">
        <v>2</v>
      </c>
      <c r="OY588" s="31">
        <v>2</v>
      </c>
      <c r="PA588" s="31">
        <v>2</v>
      </c>
      <c r="PC588" s="31">
        <v>2</v>
      </c>
      <c r="PE588" s="31">
        <v>2</v>
      </c>
      <c r="PG588" s="31">
        <v>2</v>
      </c>
      <c r="PI588" s="31">
        <v>2</v>
      </c>
      <c r="PK588" s="31">
        <v>2</v>
      </c>
      <c r="PM588" s="31">
        <v>2</v>
      </c>
      <c r="PO588" s="31">
        <v>2</v>
      </c>
      <c r="PQ588" s="31">
        <v>2</v>
      </c>
      <c r="PS588" s="31">
        <v>2</v>
      </c>
      <c r="PU588" s="31">
        <v>2</v>
      </c>
      <c r="PW588" s="31">
        <v>2</v>
      </c>
      <c r="PY588" s="31">
        <v>2</v>
      </c>
      <c r="QA588" s="31">
        <v>2</v>
      </c>
      <c r="QC588" s="31">
        <v>2</v>
      </c>
      <c r="QE588" s="31">
        <v>2</v>
      </c>
      <c r="QG588" s="31">
        <v>2</v>
      </c>
      <c r="QI588" s="31" t="s">
        <v>355</v>
      </c>
      <c r="QK588" s="31">
        <v>1</v>
      </c>
      <c r="QL588" s="31">
        <v>2</v>
      </c>
      <c r="QM588" s="31">
        <v>2</v>
      </c>
      <c r="QN588" s="31">
        <v>2</v>
      </c>
      <c r="QO588" s="31">
        <v>2</v>
      </c>
      <c r="QP588" s="31">
        <v>2</v>
      </c>
      <c r="QQ588" s="31">
        <v>2</v>
      </c>
      <c r="QR588" s="31">
        <v>2</v>
      </c>
      <c r="QS588" s="31">
        <v>2</v>
      </c>
      <c r="QT588" s="31">
        <v>2</v>
      </c>
      <c r="QU588" s="31">
        <v>2</v>
      </c>
      <c r="QV588" s="31">
        <v>2</v>
      </c>
      <c r="QW588" s="31">
        <v>2</v>
      </c>
      <c r="QX588" s="31">
        <v>2</v>
      </c>
      <c r="QY588" s="31">
        <v>2</v>
      </c>
      <c r="QZ588" s="31">
        <v>2</v>
      </c>
      <c r="RA588" s="31">
        <v>2</v>
      </c>
      <c r="RB588" s="31">
        <v>2</v>
      </c>
      <c r="RC588" s="31">
        <v>2</v>
      </c>
      <c r="RD588" s="31">
        <v>2</v>
      </c>
      <c r="RE588" s="31">
        <v>2</v>
      </c>
      <c r="RF588" s="31">
        <v>2</v>
      </c>
      <c r="RG588" s="31">
        <v>2</v>
      </c>
      <c r="RH588" s="31">
        <v>2</v>
      </c>
      <c r="RI588" s="31">
        <v>2</v>
      </c>
      <c r="RJ588" s="31">
        <v>2</v>
      </c>
      <c r="RK588" s="31">
        <v>2</v>
      </c>
      <c r="RL588" s="31">
        <v>2</v>
      </c>
      <c r="RM588" s="31">
        <v>2</v>
      </c>
      <c r="RN588" s="31">
        <v>2</v>
      </c>
      <c r="RO588" s="31">
        <v>1</v>
      </c>
      <c r="RP588" s="31">
        <v>2</v>
      </c>
      <c r="RQ588" s="31">
        <v>2</v>
      </c>
      <c r="RR588" s="31">
        <v>1</v>
      </c>
      <c r="RS588" s="31">
        <v>2</v>
      </c>
      <c r="RT588" s="31" t="s">
        <v>3680</v>
      </c>
      <c r="RW588" s="31" t="s">
        <v>3681</v>
      </c>
      <c r="RX588" s="31">
        <v>5</v>
      </c>
      <c r="RY588" s="31">
        <v>2</v>
      </c>
      <c r="RZ588" s="31">
        <v>2</v>
      </c>
      <c r="SA588" s="31">
        <v>2</v>
      </c>
      <c r="SB588" s="31">
        <v>2</v>
      </c>
      <c r="SC588" s="31">
        <v>2</v>
      </c>
      <c r="SD588" s="31">
        <v>5</v>
      </c>
      <c r="SE588" s="31">
        <v>2</v>
      </c>
      <c r="SF588" s="31">
        <v>2</v>
      </c>
      <c r="SG588" s="31">
        <v>2</v>
      </c>
      <c r="SH588" s="31">
        <v>2</v>
      </c>
      <c r="SI588" s="31">
        <v>2</v>
      </c>
      <c r="SJ588" s="31">
        <v>2</v>
      </c>
      <c r="SK588" s="31">
        <v>2</v>
      </c>
      <c r="SL588" s="31">
        <v>2</v>
      </c>
      <c r="UA588" s="31">
        <v>2</v>
      </c>
    </row>
    <row r="589" spans="1:547" s="31" customFormat="1" ht="13.5" customHeight="1">
      <c r="A589" s="31">
        <f t="shared" si="9"/>
        <v>587</v>
      </c>
      <c r="C589" s="31">
        <v>1</v>
      </c>
      <c r="D589" s="31" t="s">
        <v>3682</v>
      </c>
      <c r="E589" s="31" t="s">
        <v>2769</v>
      </c>
      <c r="F589" s="31">
        <v>2</v>
      </c>
      <c r="G589" s="31" t="s">
        <v>3683</v>
      </c>
      <c r="H589" s="31">
        <v>42380</v>
      </c>
      <c r="I589" s="31">
        <v>27142</v>
      </c>
      <c r="J589" s="31">
        <v>1</v>
      </c>
      <c r="K589" s="31">
        <v>1</v>
      </c>
      <c r="L589" s="31">
        <v>5</v>
      </c>
      <c r="M589" s="31">
        <v>2</v>
      </c>
      <c r="N589" s="31">
        <v>5</v>
      </c>
      <c r="O589" s="31">
        <v>2</v>
      </c>
      <c r="P589" s="31">
        <v>5</v>
      </c>
      <c r="Q589" s="31">
        <v>2</v>
      </c>
      <c r="FK589" s="31">
        <v>2</v>
      </c>
      <c r="FL589" s="31">
        <v>2</v>
      </c>
      <c r="FM589" s="31">
        <v>2</v>
      </c>
      <c r="FN589" s="31">
        <v>2</v>
      </c>
      <c r="FO589" s="31">
        <v>2</v>
      </c>
      <c r="FP589" s="31">
        <v>2</v>
      </c>
      <c r="FQ589" s="31">
        <v>2</v>
      </c>
      <c r="FR589" s="31">
        <v>2</v>
      </c>
      <c r="FS589" s="31">
        <v>4</v>
      </c>
      <c r="FT589" s="31">
        <v>2</v>
      </c>
      <c r="FU589" s="31">
        <v>1</v>
      </c>
      <c r="FV589" s="31">
        <v>2</v>
      </c>
      <c r="FW589" s="31">
        <v>1</v>
      </c>
      <c r="FX589" s="31">
        <v>1</v>
      </c>
      <c r="FY589" s="31">
        <v>2</v>
      </c>
      <c r="GA589" s="31">
        <v>2</v>
      </c>
      <c r="GB589" s="31">
        <v>2</v>
      </c>
      <c r="GC589" s="31">
        <v>1</v>
      </c>
      <c r="GD589" s="31">
        <v>20</v>
      </c>
      <c r="GE589" s="31">
        <v>2</v>
      </c>
      <c r="GH589" s="31">
        <v>2</v>
      </c>
      <c r="GJ589" s="31">
        <v>1</v>
      </c>
      <c r="GL589" s="31">
        <v>2</v>
      </c>
      <c r="GO589" s="31">
        <v>2</v>
      </c>
      <c r="GQ589" s="31">
        <v>2</v>
      </c>
      <c r="GS589" s="31">
        <v>2</v>
      </c>
      <c r="GU589" s="31">
        <v>2</v>
      </c>
      <c r="GW589" s="31">
        <v>2</v>
      </c>
      <c r="HM589" s="31">
        <v>2</v>
      </c>
      <c r="HP589" s="31">
        <v>2</v>
      </c>
      <c r="HQ589" s="31">
        <v>2</v>
      </c>
      <c r="HR589" s="31">
        <v>2</v>
      </c>
      <c r="HS589" s="31">
        <v>2</v>
      </c>
      <c r="HT589" s="31">
        <v>2</v>
      </c>
      <c r="HU589" s="31">
        <v>2</v>
      </c>
      <c r="HV589" s="31">
        <v>2</v>
      </c>
      <c r="HZ589" s="31">
        <v>2</v>
      </c>
      <c r="IA589" s="31">
        <v>2</v>
      </c>
      <c r="IB589" s="31">
        <v>2</v>
      </c>
      <c r="IC589" s="31">
        <v>2</v>
      </c>
      <c r="ID589" s="31">
        <v>2</v>
      </c>
      <c r="IE589" s="31">
        <v>2</v>
      </c>
      <c r="IF589" s="31">
        <v>2</v>
      </c>
      <c r="IJ589" s="31">
        <v>2</v>
      </c>
      <c r="IK589" s="31">
        <v>2</v>
      </c>
      <c r="IL589" s="31">
        <v>2</v>
      </c>
      <c r="IM589" s="31">
        <v>2</v>
      </c>
      <c r="IN589" s="31">
        <v>2</v>
      </c>
      <c r="IO589" s="31">
        <v>2</v>
      </c>
      <c r="IP589" s="31">
        <v>2</v>
      </c>
      <c r="IT589" s="31">
        <v>2</v>
      </c>
      <c r="IU589" s="31">
        <v>2</v>
      </c>
      <c r="IV589" s="31">
        <v>2</v>
      </c>
      <c r="IW589" s="31">
        <v>2</v>
      </c>
      <c r="IX589" s="31">
        <v>2</v>
      </c>
      <c r="IY589" s="31">
        <v>2</v>
      </c>
      <c r="IZ589" s="31">
        <v>2</v>
      </c>
      <c r="JD589" s="31">
        <v>2</v>
      </c>
      <c r="JE589" s="31">
        <v>2</v>
      </c>
      <c r="JF589" s="31">
        <v>2</v>
      </c>
      <c r="JG589" s="31">
        <v>2</v>
      </c>
      <c r="JH589" s="31">
        <v>2</v>
      </c>
      <c r="JI589" s="31">
        <v>2</v>
      </c>
      <c r="JJ589" s="31">
        <v>2</v>
      </c>
      <c r="JN589" s="31" t="s">
        <v>1436</v>
      </c>
      <c r="JZ589" s="31">
        <v>2</v>
      </c>
      <c r="KB589" s="31">
        <v>63</v>
      </c>
      <c r="KC589" s="31">
        <v>2</v>
      </c>
      <c r="KE589" s="31">
        <v>60</v>
      </c>
      <c r="LA589" s="31" t="s">
        <v>1857</v>
      </c>
      <c r="LB589" s="31" t="s">
        <v>1937</v>
      </c>
      <c r="LC589" s="31">
        <v>2</v>
      </c>
      <c r="LF589" s="31">
        <v>2</v>
      </c>
      <c r="LG589" s="31">
        <v>2</v>
      </c>
      <c r="LH589" s="31">
        <v>1</v>
      </c>
      <c r="LI589" s="31">
        <v>2</v>
      </c>
      <c r="LK589" s="31">
        <v>2</v>
      </c>
      <c r="LM589" s="31">
        <v>2</v>
      </c>
      <c r="LO589" s="31">
        <v>2</v>
      </c>
      <c r="LQ589" s="31">
        <v>2</v>
      </c>
      <c r="LS589" s="31">
        <v>2</v>
      </c>
      <c r="LU589" s="31">
        <v>2</v>
      </c>
      <c r="LW589" s="31">
        <v>2</v>
      </c>
      <c r="LY589" s="31">
        <v>2</v>
      </c>
      <c r="MA589" s="31">
        <v>2</v>
      </c>
      <c r="MC589" s="31">
        <v>2</v>
      </c>
      <c r="ME589" s="31">
        <v>2</v>
      </c>
      <c r="MG589" s="31">
        <v>2</v>
      </c>
      <c r="MI589" s="31">
        <v>2</v>
      </c>
      <c r="MK589" s="31">
        <v>2</v>
      </c>
      <c r="MM589" s="31">
        <v>2</v>
      </c>
      <c r="MO589" s="31">
        <v>2</v>
      </c>
      <c r="MQ589" s="31">
        <v>2</v>
      </c>
      <c r="MS589" s="31">
        <v>2</v>
      </c>
      <c r="MU589" s="31">
        <v>2</v>
      </c>
      <c r="MW589" s="31">
        <v>2</v>
      </c>
      <c r="MY589" s="31" t="s">
        <v>355</v>
      </c>
      <c r="NC589" s="31">
        <v>2</v>
      </c>
      <c r="NE589" s="31">
        <v>2</v>
      </c>
      <c r="NG589" s="31">
        <v>2</v>
      </c>
      <c r="NI589" s="31">
        <v>2</v>
      </c>
      <c r="NK589" s="31">
        <v>2</v>
      </c>
      <c r="NM589" s="31">
        <v>2</v>
      </c>
      <c r="NO589" s="31">
        <v>2</v>
      </c>
      <c r="NQ589" s="31">
        <v>2</v>
      </c>
      <c r="NS589" s="31">
        <v>2</v>
      </c>
      <c r="NU589" s="31">
        <v>2</v>
      </c>
      <c r="NW589" s="31">
        <v>2</v>
      </c>
      <c r="NY589" s="31">
        <v>2</v>
      </c>
      <c r="OA589" s="31">
        <v>2</v>
      </c>
      <c r="OC589" s="31">
        <v>2</v>
      </c>
      <c r="OE589" s="31">
        <v>2</v>
      </c>
      <c r="OG589" s="31">
        <v>2</v>
      </c>
      <c r="OI589" s="31">
        <v>2</v>
      </c>
      <c r="OK589" s="31">
        <v>2</v>
      </c>
      <c r="OM589" s="31">
        <v>2</v>
      </c>
      <c r="OO589" s="31">
        <v>2</v>
      </c>
      <c r="OQ589" s="31" t="s">
        <v>355</v>
      </c>
      <c r="OS589" s="31">
        <v>2</v>
      </c>
      <c r="OU589" s="31">
        <v>2</v>
      </c>
      <c r="OW589" s="31">
        <v>2</v>
      </c>
      <c r="OY589" s="31">
        <v>2</v>
      </c>
      <c r="PA589" s="31">
        <v>2</v>
      </c>
      <c r="PC589" s="31">
        <v>2</v>
      </c>
      <c r="PE589" s="31">
        <v>1</v>
      </c>
      <c r="PF589" s="31">
        <v>4</v>
      </c>
      <c r="PG589" s="31">
        <v>2</v>
      </c>
      <c r="PI589" s="31">
        <v>2</v>
      </c>
      <c r="PK589" s="31">
        <v>2</v>
      </c>
      <c r="PM589" s="31">
        <v>2</v>
      </c>
      <c r="PO589" s="31">
        <v>2</v>
      </c>
      <c r="PQ589" s="31">
        <v>2</v>
      </c>
      <c r="PS589" s="31">
        <v>2</v>
      </c>
      <c r="PU589" s="31">
        <v>2</v>
      </c>
      <c r="PW589" s="31">
        <v>2</v>
      </c>
      <c r="PY589" s="31">
        <v>2</v>
      </c>
      <c r="QA589" s="31">
        <v>2</v>
      </c>
      <c r="QC589" s="31">
        <v>2</v>
      </c>
      <c r="QE589" s="31">
        <v>2</v>
      </c>
      <c r="QG589" s="31">
        <v>2</v>
      </c>
      <c r="QI589" s="31" t="s">
        <v>355</v>
      </c>
      <c r="QK589" s="31">
        <v>1</v>
      </c>
      <c r="QL589" s="31">
        <v>2</v>
      </c>
      <c r="QM589" s="31">
        <v>2</v>
      </c>
      <c r="QN589" s="31">
        <v>2</v>
      </c>
      <c r="QO589" s="31">
        <v>2</v>
      </c>
      <c r="QP589" s="31">
        <v>2</v>
      </c>
      <c r="QQ589" s="31">
        <v>2</v>
      </c>
      <c r="QR589" s="31">
        <v>2</v>
      </c>
      <c r="QS589" s="31">
        <v>2</v>
      </c>
      <c r="QT589" s="31">
        <v>2</v>
      </c>
      <c r="QU589" s="31">
        <v>2</v>
      </c>
      <c r="QV589" s="31">
        <v>2</v>
      </c>
      <c r="QW589" s="31">
        <v>2</v>
      </c>
      <c r="QX589" s="31">
        <v>2</v>
      </c>
      <c r="QY589" s="31">
        <v>2</v>
      </c>
      <c r="QZ589" s="31">
        <v>2</v>
      </c>
      <c r="RA589" s="31">
        <v>2</v>
      </c>
      <c r="RB589" s="31">
        <v>2</v>
      </c>
      <c r="RC589" s="31">
        <v>2</v>
      </c>
      <c r="RD589" s="31">
        <v>2</v>
      </c>
      <c r="RE589" s="31">
        <v>2</v>
      </c>
      <c r="RF589" s="31">
        <v>2</v>
      </c>
      <c r="RG589" s="31">
        <v>2</v>
      </c>
      <c r="RH589" s="31">
        <v>2</v>
      </c>
      <c r="RI589" s="31">
        <v>2</v>
      </c>
      <c r="RJ589" s="31">
        <v>2</v>
      </c>
      <c r="RK589" s="31">
        <v>2</v>
      </c>
      <c r="RL589" s="31">
        <v>2</v>
      </c>
      <c r="RM589" s="31">
        <v>2</v>
      </c>
      <c r="RN589" s="31">
        <v>2</v>
      </c>
      <c r="RO589" s="31">
        <v>2</v>
      </c>
      <c r="RP589" s="31">
        <v>2</v>
      </c>
      <c r="RQ589" s="31">
        <v>2</v>
      </c>
      <c r="RR589" s="31">
        <v>1</v>
      </c>
      <c r="RS589" s="31">
        <v>2</v>
      </c>
      <c r="RT589" s="31" t="s">
        <v>2859</v>
      </c>
      <c r="RV589" s="31" t="s">
        <v>355</v>
      </c>
      <c r="RW589" s="31" t="s">
        <v>355</v>
      </c>
      <c r="RX589" s="31">
        <v>5</v>
      </c>
      <c r="RY589" s="31">
        <v>2</v>
      </c>
      <c r="RZ589" s="31">
        <v>2</v>
      </c>
      <c r="SA589" s="31">
        <v>2</v>
      </c>
      <c r="SB589" s="31">
        <v>2</v>
      </c>
      <c r="SC589" s="31">
        <v>2</v>
      </c>
      <c r="SD589" s="31">
        <v>5</v>
      </c>
      <c r="SE589" s="31">
        <v>2</v>
      </c>
      <c r="SF589" s="31">
        <v>2</v>
      </c>
      <c r="SG589" s="31">
        <v>2</v>
      </c>
      <c r="SH589" s="31">
        <v>2</v>
      </c>
      <c r="SI589" s="31">
        <v>2</v>
      </c>
      <c r="SJ589" s="31">
        <v>2</v>
      </c>
      <c r="SK589" s="31">
        <v>2</v>
      </c>
      <c r="SL589" s="31">
        <v>2</v>
      </c>
      <c r="UA589" s="31">
        <v>2</v>
      </c>
    </row>
    <row r="590" spans="1:547" s="31" customFormat="1" ht="13.5" customHeight="1">
      <c r="A590" s="31">
        <f t="shared" si="9"/>
        <v>588</v>
      </c>
      <c r="C590" s="31">
        <v>2</v>
      </c>
      <c r="D590" s="31" t="s">
        <v>3682</v>
      </c>
      <c r="E590" s="31" t="s">
        <v>2775</v>
      </c>
      <c r="F590" s="31">
        <v>2</v>
      </c>
      <c r="G590" s="31" t="s">
        <v>3684</v>
      </c>
      <c r="H590" s="31">
        <v>42370</v>
      </c>
      <c r="I590" s="31">
        <v>18355</v>
      </c>
      <c r="J590" s="31">
        <v>2</v>
      </c>
      <c r="K590" s="31">
        <v>1</v>
      </c>
      <c r="L590" s="31">
        <v>5</v>
      </c>
      <c r="M590" s="31">
        <v>2</v>
      </c>
      <c r="N590" s="31">
        <v>2</v>
      </c>
      <c r="O590" s="31">
        <v>1</v>
      </c>
      <c r="P590" s="31">
        <v>2</v>
      </c>
      <c r="Q590" s="31">
        <v>1</v>
      </c>
      <c r="FK590" s="31">
        <v>1</v>
      </c>
      <c r="FL590" s="31">
        <v>1</v>
      </c>
      <c r="FM590" s="31">
        <v>1</v>
      </c>
      <c r="FN590" s="31">
        <v>2</v>
      </c>
      <c r="FO590" s="31">
        <v>2</v>
      </c>
      <c r="FP590" s="31">
        <v>2</v>
      </c>
      <c r="FQ590" s="31">
        <v>1</v>
      </c>
      <c r="FR590" s="31">
        <v>2</v>
      </c>
      <c r="FS590" s="31">
        <v>4</v>
      </c>
      <c r="FT590" s="31">
        <v>2</v>
      </c>
      <c r="FU590" s="31">
        <v>2</v>
      </c>
      <c r="FV590" s="31">
        <v>2</v>
      </c>
      <c r="FW590" s="31">
        <v>1</v>
      </c>
      <c r="FX590" s="31">
        <v>1</v>
      </c>
      <c r="FY590" s="31">
        <v>2</v>
      </c>
      <c r="GA590" s="31">
        <v>2</v>
      </c>
      <c r="GB590" s="31">
        <v>2</v>
      </c>
      <c r="GC590" s="31">
        <v>2</v>
      </c>
      <c r="GE590" s="31">
        <v>2</v>
      </c>
      <c r="GH590" s="31">
        <v>2</v>
      </c>
      <c r="GJ590" s="31">
        <v>2</v>
      </c>
      <c r="GL590" s="31">
        <v>2</v>
      </c>
      <c r="GO590" s="31">
        <v>2</v>
      </c>
      <c r="GQ590" s="31">
        <v>2</v>
      </c>
      <c r="GS590" s="31">
        <v>2</v>
      </c>
      <c r="GU590" s="31">
        <v>2</v>
      </c>
      <c r="GW590" s="31">
        <v>2</v>
      </c>
      <c r="HM590" s="31">
        <v>2</v>
      </c>
      <c r="HP590" s="31">
        <v>2</v>
      </c>
      <c r="HQ590" s="31">
        <v>2</v>
      </c>
      <c r="HR590" s="31">
        <v>2</v>
      </c>
      <c r="HS590" s="31">
        <v>2</v>
      </c>
      <c r="HT590" s="31">
        <v>2</v>
      </c>
      <c r="HU590" s="31">
        <v>2</v>
      </c>
      <c r="HV590" s="31">
        <v>2</v>
      </c>
      <c r="HZ590" s="31">
        <v>2</v>
      </c>
      <c r="IA590" s="31">
        <v>2</v>
      </c>
      <c r="IB590" s="31">
        <v>2</v>
      </c>
      <c r="IC590" s="31">
        <v>2</v>
      </c>
      <c r="ID590" s="31">
        <v>2</v>
      </c>
      <c r="IE590" s="31">
        <v>2</v>
      </c>
      <c r="IF590" s="31">
        <v>2</v>
      </c>
      <c r="IJ590" s="31">
        <v>2</v>
      </c>
      <c r="IK590" s="31">
        <v>2</v>
      </c>
      <c r="IL590" s="31">
        <v>2</v>
      </c>
      <c r="IM590" s="31">
        <v>2</v>
      </c>
      <c r="IN590" s="31">
        <v>2</v>
      </c>
      <c r="IO590" s="31">
        <v>2</v>
      </c>
      <c r="IP590" s="31">
        <v>2</v>
      </c>
      <c r="IT590" s="31">
        <v>2</v>
      </c>
      <c r="IU590" s="31">
        <v>2</v>
      </c>
      <c r="IV590" s="31">
        <v>2</v>
      </c>
      <c r="IW590" s="31">
        <v>2</v>
      </c>
      <c r="IX590" s="31">
        <v>2</v>
      </c>
      <c r="IY590" s="31">
        <v>2</v>
      </c>
      <c r="IZ590" s="31">
        <v>2</v>
      </c>
      <c r="JD590" s="31">
        <v>2</v>
      </c>
      <c r="JE590" s="31">
        <v>2</v>
      </c>
      <c r="JF590" s="31">
        <v>2</v>
      </c>
      <c r="JG590" s="31">
        <v>2</v>
      </c>
      <c r="JH590" s="31">
        <v>2</v>
      </c>
      <c r="JI590" s="31">
        <v>2</v>
      </c>
      <c r="JJ590" s="31">
        <v>2</v>
      </c>
      <c r="JZ590" s="31">
        <v>1</v>
      </c>
      <c r="KC590" s="31">
        <v>1</v>
      </c>
      <c r="LA590" s="31" t="s">
        <v>374</v>
      </c>
      <c r="LB590" s="31" t="s">
        <v>360</v>
      </c>
      <c r="LC590" s="31">
        <v>2</v>
      </c>
      <c r="LF590" s="31">
        <v>2</v>
      </c>
      <c r="LG590" s="31">
        <v>2</v>
      </c>
      <c r="LH590" s="31">
        <v>1</v>
      </c>
      <c r="LI590" s="31">
        <v>2</v>
      </c>
      <c r="LK590" s="31">
        <v>2</v>
      </c>
      <c r="LM590" s="31">
        <v>2</v>
      </c>
      <c r="LO590" s="31">
        <v>2</v>
      </c>
      <c r="LQ590" s="31">
        <v>2</v>
      </c>
      <c r="LS590" s="31">
        <v>2</v>
      </c>
      <c r="LU590" s="31">
        <v>2</v>
      </c>
      <c r="LW590" s="31">
        <v>2</v>
      </c>
      <c r="LY590" s="31">
        <v>2</v>
      </c>
      <c r="MA590" s="31">
        <v>2</v>
      </c>
      <c r="MC590" s="31">
        <v>2</v>
      </c>
      <c r="ME590" s="31">
        <v>2</v>
      </c>
      <c r="MG590" s="31">
        <v>2</v>
      </c>
      <c r="MI590" s="31">
        <v>2</v>
      </c>
      <c r="MK590" s="31">
        <v>2</v>
      </c>
      <c r="MM590" s="31">
        <v>2</v>
      </c>
      <c r="MO590" s="31">
        <v>2</v>
      </c>
      <c r="MQ590" s="31">
        <v>2</v>
      </c>
      <c r="MS590" s="31">
        <v>2</v>
      </c>
      <c r="MU590" s="31">
        <v>2</v>
      </c>
      <c r="MW590" s="31">
        <v>2</v>
      </c>
      <c r="MY590" s="31" t="s">
        <v>355</v>
      </c>
      <c r="NC590" s="31">
        <v>2</v>
      </c>
      <c r="NE590" s="31">
        <v>2</v>
      </c>
      <c r="NG590" s="31">
        <v>2</v>
      </c>
      <c r="NI590" s="31">
        <v>2</v>
      </c>
      <c r="NK590" s="31">
        <v>2</v>
      </c>
      <c r="NM590" s="31">
        <v>2</v>
      </c>
      <c r="NO590" s="31">
        <v>2</v>
      </c>
      <c r="NQ590" s="31">
        <v>2</v>
      </c>
      <c r="NS590" s="31">
        <v>2</v>
      </c>
      <c r="NU590" s="31">
        <v>2</v>
      </c>
      <c r="NW590" s="31">
        <v>2</v>
      </c>
      <c r="NY590" s="31">
        <v>2</v>
      </c>
      <c r="OA590" s="31">
        <v>2</v>
      </c>
      <c r="OC590" s="31">
        <v>2</v>
      </c>
      <c r="OE590" s="31">
        <v>2</v>
      </c>
      <c r="OG590" s="31">
        <v>2</v>
      </c>
      <c r="OI590" s="31">
        <v>2</v>
      </c>
      <c r="OK590" s="31">
        <v>2</v>
      </c>
      <c r="OM590" s="31">
        <v>2</v>
      </c>
      <c r="OO590" s="31">
        <v>2</v>
      </c>
      <c r="OQ590" s="31" t="s">
        <v>355</v>
      </c>
      <c r="OS590" s="31">
        <v>2</v>
      </c>
      <c r="OU590" s="31">
        <v>2</v>
      </c>
      <c r="OW590" s="31">
        <v>2</v>
      </c>
      <c r="OY590" s="31">
        <v>2</v>
      </c>
      <c r="PA590" s="31">
        <v>2</v>
      </c>
      <c r="PC590" s="31">
        <v>2</v>
      </c>
      <c r="PE590" s="31">
        <v>2</v>
      </c>
      <c r="PG590" s="31">
        <v>2</v>
      </c>
      <c r="PI590" s="31">
        <v>2</v>
      </c>
      <c r="PK590" s="31">
        <v>2</v>
      </c>
      <c r="PM590" s="31">
        <v>2</v>
      </c>
      <c r="PO590" s="31">
        <v>2</v>
      </c>
      <c r="PQ590" s="31">
        <v>2</v>
      </c>
      <c r="PS590" s="31">
        <v>2</v>
      </c>
      <c r="PU590" s="31">
        <v>2</v>
      </c>
      <c r="PW590" s="31">
        <v>2</v>
      </c>
      <c r="PY590" s="31">
        <v>2</v>
      </c>
      <c r="QA590" s="31">
        <v>2</v>
      </c>
      <c r="QC590" s="31">
        <v>2</v>
      </c>
      <c r="QE590" s="31">
        <v>2</v>
      </c>
      <c r="QG590" s="31">
        <v>2</v>
      </c>
      <c r="QI590" s="31" t="s">
        <v>355</v>
      </c>
      <c r="QK590" s="31">
        <v>1</v>
      </c>
      <c r="QL590" s="31">
        <v>2</v>
      </c>
      <c r="QM590" s="31">
        <v>1</v>
      </c>
      <c r="QN590" s="31">
        <v>2</v>
      </c>
      <c r="QO590" s="31">
        <v>2</v>
      </c>
      <c r="QP590" s="31">
        <v>2</v>
      </c>
      <c r="QQ590" s="31">
        <v>2</v>
      </c>
      <c r="QR590" s="31">
        <v>2</v>
      </c>
      <c r="QS590" s="31">
        <v>2</v>
      </c>
      <c r="QT590" s="31">
        <v>2</v>
      </c>
      <c r="QU590" s="31">
        <v>2</v>
      </c>
      <c r="QV590" s="31">
        <v>2</v>
      </c>
      <c r="QW590" s="31">
        <v>2</v>
      </c>
      <c r="QX590" s="31">
        <v>2</v>
      </c>
      <c r="QY590" s="31">
        <v>2</v>
      </c>
      <c r="QZ590" s="31">
        <v>2</v>
      </c>
      <c r="RA590" s="31">
        <v>2</v>
      </c>
      <c r="RB590" s="31">
        <v>2</v>
      </c>
      <c r="RC590" s="31">
        <v>2</v>
      </c>
      <c r="RD590" s="31">
        <v>2</v>
      </c>
      <c r="RE590" s="31">
        <v>2</v>
      </c>
      <c r="RF590" s="31">
        <v>2</v>
      </c>
      <c r="RG590" s="31">
        <v>2</v>
      </c>
      <c r="RH590" s="31">
        <v>2</v>
      </c>
      <c r="RI590" s="31">
        <v>2</v>
      </c>
      <c r="RJ590" s="31">
        <v>2</v>
      </c>
      <c r="RK590" s="31">
        <v>2</v>
      </c>
      <c r="RL590" s="31">
        <v>2</v>
      </c>
      <c r="RM590" s="31">
        <v>2</v>
      </c>
      <c r="RN590" s="31">
        <v>2</v>
      </c>
      <c r="RO590" s="31">
        <v>2</v>
      </c>
      <c r="RP590" s="31">
        <v>2</v>
      </c>
      <c r="RQ590" s="31">
        <v>2</v>
      </c>
      <c r="RR590" s="31">
        <v>2</v>
      </c>
      <c r="RS590" s="31">
        <v>2</v>
      </c>
      <c r="RT590" s="31" t="s">
        <v>1850</v>
      </c>
      <c r="RV590" s="31" t="s">
        <v>1547</v>
      </c>
      <c r="RW590" s="31" t="s">
        <v>1547</v>
      </c>
      <c r="RX590" s="31">
        <v>5</v>
      </c>
      <c r="RY590" s="31">
        <v>2</v>
      </c>
      <c r="RZ590" s="31">
        <v>2</v>
      </c>
      <c r="SA590" s="31">
        <v>2</v>
      </c>
      <c r="SB590" s="31">
        <v>2</v>
      </c>
      <c r="SC590" s="31">
        <v>2</v>
      </c>
      <c r="SD590" s="31">
        <v>5</v>
      </c>
      <c r="SE590" s="31">
        <v>2</v>
      </c>
      <c r="SF590" s="31">
        <v>2</v>
      </c>
      <c r="SG590" s="31">
        <v>2</v>
      </c>
      <c r="SH590" s="31">
        <v>2</v>
      </c>
      <c r="SI590" s="31">
        <v>2</v>
      </c>
      <c r="SJ590" s="31">
        <v>2</v>
      </c>
      <c r="SK590" s="31">
        <v>2</v>
      </c>
      <c r="SL590" s="31">
        <v>2</v>
      </c>
      <c r="UA590" s="31">
        <v>2</v>
      </c>
    </row>
    <row r="591" spans="1:547" s="31" customFormat="1" ht="13.5" customHeight="1">
      <c r="A591" s="31">
        <f t="shared" si="9"/>
        <v>589</v>
      </c>
      <c r="C591" s="31">
        <v>3</v>
      </c>
      <c r="D591" s="31" t="s">
        <v>3682</v>
      </c>
      <c r="E591" s="31" t="s">
        <v>2778</v>
      </c>
      <c r="F591" s="31">
        <v>2</v>
      </c>
      <c r="G591" s="31" t="s">
        <v>3685</v>
      </c>
      <c r="H591" s="31">
        <v>42516</v>
      </c>
      <c r="I591" s="31">
        <v>21856</v>
      </c>
      <c r="J591" s="31">
        <v>1</v>
      </c>
      <c r="K591" s="31">
        <v>1</v>
      </c>
      <c r="L591" s="31">
        <v>3</v>
      </c>
      <c r="M591" s="31">
        <v>2</v>
      </c>
      <c r="N591" s="31">
        <v>3</v>
      </c>
      <c r="O591" s="31">
        <v>2</v>
      </c>
      <c r="P591" s="31">
        <v>3</v>
      </c>
      <c r="Q591" s="31">
        <v>2</v>
      </c>
      <c r="FK591" s="31">
        <v>2</v>
      </c>
      <c r="FL591" s="31">
        <v>2</v>
      </c>
      <c r="FM591" s="31">
        <v>2</v>
      </c>
      <c r="FN591" s="31">
        <v>2</v>
      </c>
      <c r="FO591" s="31">
        <v>2</v>
      </c>
      <c r="FP591" s="31">
        <v>2</v>
      </c>
      <c r="FQ591" s="31">
        <v>2</v>
      </c>
      <c r="FR591" s="31">
        <v>2</v>
      </c>
      <c r="FS591" s="31">
        <v>4</v>
      </c>
      <c r="FT591" s="31">
        <v>2</v>
      </c>
      <c r="FU591" s="31">
        <v>2</v>
      </c>
      <c r="FV591" s="31">
        <v>2</v>
      </c>
      <c r="FW591" s="31">
        <v>1</v>
      </c>
      <c r="FX591" s="31">
        <v>1</v>
      </c>
      <c r="FY591" s="31">
        <v>2</v>
      </c>
      <c r="GA591" s="31">
        <v>2</v>
      </c>
      <c r="GB591" s="31">
        <v>2</v>
      </c>
      <c r="GC591" s="31">
        <v>2</v>
      </c>
      <c r="GE591" s="31">
        <v>2</v>
      </c>
      <c r="GH591" s="31">
        <v>2</v>
      </c>
      <c r="GJ591" s="31">
        <v>2</v>
      </c>
      <c r="GL591" s="31">
        <v>2</v>
      </c>
      <c r="GO591" s="31">
        <v>2</v>
      </c>
      <c r="GQ591" s="31">
        <v>2</v>
      </c>
      <c r="GS591" s="31">
        <v>2</v>
      </c>
      <c r="GU591" s="31">
        <v>2</v>
      </c>
      <c r="GW591" s="31">
        <v>2</v>
      </c>
      <c r="HM591" s="31">
        <v>2</v>
      </c>
      <c r="HP591" s="31">
        <v>2</v>
      </c>
      <c r="HQ591" s="31">
        <v>2</v>
      </c>
      <c r="HR591" s="31">
        <v>2</v>
      </c>
      <c r="HS591" s="31">
        <v>2</v>
      </c>
      <c r="HT591" s="31">
        <v>2</v>
      </c>
      <c r="HU591" s="31">
        <v>2</v>
      </c>
      <c r="HV591" s="31">
        <v>2</v>
      </c>
      <c r="HZ591" s="31">
        <v>2</v>
      </c>
      <c r="IA591" s="31">
        <v>2</v>
      </c>
      <c r="IB591" s="31">
        <v>2</v>
      </c>
      <c r="IC591" s="31">
        <v>2</v>
      </c>
      <c r="ID591" s="31">
        <v>2</v>
      </c>
      <c r="IE591" s="31">
        <v>2</v>
      </c>
      <c r="IF591" s="31">
        <v>2</v>
      </c>
      <c r="IJ591" s="31">
        <v>2</v>
      </c>
      <c r="IK591" s="31">
        <v>2</v>
      </c>
      <c r="IL591" s="31">
        <v>2</v>
      </c>
      <c r="IM591" s="31">
        <v>2</v>
      </c>
      <c r="IN591" s="31">
        <v>2</v>
      </c>
      <c r="IO591" s="31">
        <v>2</v>
      </c>
      <c r="IP591" s="31">
        <v>2</v>
      </c>
      <c r="IT591" s="31">
        <v>2</v>
      </c>
      <c r="IU591" s="31">
        <v>2</v>
      </c>
      <c r="IV591" s="31">
        <v>2</v>
      </c>
      <c r="IW591" s="31">
        <v>2</v>
      </c>
      <c r="IX591" s="31">
        <v>2</v>
      </c>
      <c r="IY591" s="31">
        <v>2</v>
      </c>
      <c r="IZ591" s="31">
        <v>2</v>
      </c>
      <c r="JD591" s="31">
        <v>2</v>
      </c>
      <c r="JE591" s="31">
        <v>2</v>
      </c>
      <c r="JF591" s="31">
        <v>2</v>
      </c>
      <c r="JG591" s="31">
        <v>2</v>
      </c>
      <c r="JH591" s="31">
        <v>2</v>
      </c>
      <c r="JI591" s="31">
        <v>2</v>
      </c>
      <c r="JJ591" s="31">
        <v>2</v>
      </c>
      <c r="JZ591" s="31">
        <v>2</v>
      </c>
      <c r="KB591" s="31">
        <v>79</v>
      </c>
      <c r="KC591" s="31">
        <v>1</v>
      </c>
      <c r="KE591" s="31">
        <v>85</v>
      </c>
      <c r="LA591" s="31" t="s">
        <v>363</v>
      </c>
      <c r="LB591" s="31" t="s">
        <v>1636</v>
      </c>
      <c r="LC591" s="31">
        <v>2</v>
      </c>
      <c r="LF591" s="31">
        <v>2</v>
      </c>
      <c r="LG591" s="31">
        <v>2</v>
      </c>
      <c r="LI591" s="31">
        <v>2</v>
      </c>
      <c r="LK591" s="31">
        <v>2</v>
      </c>
      <c r="LM591" s="31">
        <v>2</v>
      </c>
      <c r="LO591" s="31">
        <v>2</v>
      </c>
      <c r="LQ591" s="31">
        <v>2</v>
      </c>
      <c r="LS591" s="31">
        <v>2</v>
      </c>
      <c r="LU591" s="31">
        <v>2</v>
      </c>
      <c r="LW591" s="31">
        <v>2</v>
      </c>
      <c r="LY591" s="31">
        <v>2</v>
      </c>
      <c r="MA591" s="31">
        <v>2</v>
      </c>
      <c r="MC591" s="31">
        <v>2</v>
      </c>
      <c r="ME591" s="31">
        <v>2</v>
      </c>
      <c r="MG591" s="31">
        <v>2</v>
      </c>
      <c r="MI591" s="31">
        <v>2</v>
      </c>
      <c r="MK591" s="31">
        <v>2</v>
      </c>
      <c r="MM591" s="31">
        <v>2</v>
      </c>
      <c r="MO591" s="31">
        <v>2</v>
      </c>
      <c r="MQ591" s="31">
        <v>2</v>
      </c>
      <c r="MS591" s="31">
        <v>2</v>
      </c>
      <c r="MU591" s="31">
        <v>2</v>
      </c>
      <c r="MW591" s="31">
        <v>2</v>
      </c>
      <c r="MY591" s="31" t="s">
        <v>355</v>
      </c>
      <c r="NC591" s="31">
        <v>2</v>
      </c>
      <c r="NE591" s="31">
        <v>2</v>
      </c>
      <c r="NG591" s="31">
        <v>2</v>
      </c>
      <c r="NI591" s="31">
        <v>2</v>
      </c>
      <c r="NK591" s="31">
        <v>2</v>
      </c>
      <c r="NM591" s="31">
        <v>2</v>
      </c>
      <c r="NO591" s="31">
        <v>2</v>
      </c>
      <c r="NQ591" s="31">
        <v>2</v>
      </c>
      <c r="NS591" s="31">
        <v>2</v>
      </c>
      <c r="NU591" s="31">
        <v>2</v>
      </c>
      <c r="NW591" s="31">
        <v>2</v>
      </c>
      <c r="NY591" s="31">
        <v>2</v>
      </c>
      <c r="OA591" s="31">
        <v>2</v>
      </c>
      <c r="OC591" s="31">
        <v>2</v>
      </c>
      <c r="OE591" s="31">
        <v>2</v>
      </c>
      <c r="OG591" s="31">
        <v>2</v>
      </c>
      <c r="OI591" s="31">
        <v>2</v>
      </c>
      <c r="OK591" s="31">
        <v>2</v>
      </c>
      <c r="OM591" s="31">
        <v>2</v>
      </c>
      <c r="OO591" s="31">
        <v>2</v>
      </c>
      <c r="OQ591" s="31" t="s">
        <v>355</v>
      </c>
      <c r="OS591" s="31">
        <v>2</v>
      </c>
      <c r="OU591" s="31">
        <v>2</v>
      </c>
      <c r="OW591" s="31">
        <v>2</v>
      </c>
      <c r="OY591" s="31">
        <v>2</v>
      </c>
      <c r="PA591" s="31">
        <v>2</v>
      </c>
      <c r="PC591" s="31">
        <v>2</v>
      </c>
      <c r="PE591" s="31">
        <v>2</v>
      </c>
      <c r="PG591" s="31">
        <v>2</v>
      </c>
      <c r="PI591" s="31">
        <v>2</v>
      </c>
      <c r="PK591" s="31">
        <v>2</v>
      </c>
      <c r="PM591" s="31">
        <v>2</v>
      </c>
      <c r="PO591" s="31">
        <v>2</v>
      </c>
      <c r="PQ591" s="31">
        <v>2</v>
      </c>
      <c r="PS591" s="31">
        <v>2</v>
      </c>
      <c r="PU591" s="31">
        <v>2</v>
      </c>
      <c r="PW591" s="31">
        <v>2</v>
      </c>
      <c r="PY591" s="31">
        <v>2</v>
      </c>
      <c r="QA591" s="31">
        <v>2</v>
      </c>
      <c r="QC591" s="31">
        <v>2</v>
      </c>
      <c r="QE591" s="31">
        <v>2</v>
      </c>
      <c r="QG591" s="31">
        <v>2</v>
      </c>
      <c r="QI591" s="31" t="s">
        <v>355</v>
      </c>
      <c r="QK591" s="31">
        <v>1</v>
      </c>
      <c r="QL591" s="31">
        <v>2</v>
      </c>
      <c r="QM591" s="31">
        <v>2</v>
      </c>
      <c r="QN591" s="31">
        <v>2</v>
      </c>
      <c r="QO591" s="31">
        <v>2</v>
      </c>
      <c r="QP591" s="31">
        <v>2</v>
      </c>
      <c r="QQ591" s="31">
        <v>2</v>
      </c>
      <c r="QR591" s="31">
        <v>2</v>
      </c>
      <c r="QS591" s="31">
        <v>2</v>
      </c>
      <c r="QT591" s="31">
        <v>2</v>
      </c>
      <c r="QU591" s="31">
        <v>2</v>
      </c>
      <c r="QV591" s="31">
        <v>2</v>
      </c>
      <c r="QW591" s="31">
        <v>2</v>
      </c>
      <c r="QX591" s="31">
        <v>2</v>
      </c>
      <c r="QY591" s="31">
        <v>2</v>
      </c>
      <c r="QZ591" s="31">
        <v>2</v>
      </c>
      <c r="RA591" s="31">
        <v>2</v>
      </c>
      <c r="RB591" s="31">
        <v>2</v>
      </c>
      <c r="RC591" s="31">
        <v>2</v>
      </c>
      <c r="RD591" s="31">
        <v>2</v>
      </c>
      <c r="RE591" s="31">
        <v>2</v>
      </c>
      <c r="RF591" s="31">
        <v>2</v>
      </c>
      <c r="RG591" s="31">
        <v>2</v>
      </c>
      <c r="RH591" s="31">
        <v>2</v>
      </c>
      <c r="RI591" s="31">
        <v>2</v>
      </c>
      <c r="RJ591" s="31">
        <v>2</v>
      </c>
      <c r="RK591" s="31">
        <v>2</v>
      </c>
      <c r="RL591" s="31">
        <v>2</v>
      </c>
      <c r="RM591" s="31">
        <v>2</v>
      </c>
      <c r="RN591" s="31">
        <v>2</v>
      </c>
      <c r="RO591" s="31">
        <v>2</v>
      </c>
      <c r="RP591" s="31">
        <v>2</v>
      </c>
      <c r="RQ591" s="31">
        <v>2</v>
      </c>
      <c r="RR591" s="31">
        <v>2</v>
      </c>
      <c r="RS591" s="31">
        <v>2</v>
      </c>
      <c r="RT591" s="31" t="s">
        <v>2859</v>
      </c>
      <c r="RU591" s="31" t="s">
        <v>3686</v>
      </c>
      <c r="RV591" s="31" t="s">
        <v>3686</v>
      </c>
      <c r="RX591" s="31">
        <v>4</v>
      </c>
      <c r="RY591" s="31">
        <v>2</v>
      </c>
      <c r="RZ591" s="31">
        <v>2</v>
      </c>
      <c r="SA591" s="31">
        <v>2</v>
      </c>
      <c r="SB591" s="31">
        <v>2</v>
      </c>
      <c r="SC591" s="31">
        <v>2</v>
      </c>
      <c r="SD591" s="31">
        <v>4</v>
      </c>
      <c r="SE591" s="31">
        <v>2</v>
      </c>
      <c r="SF591" s="31">
        <v>2</v>
      </c>
      <c r="SG591" s="31">
        <v>2</v>
      </c>
      <c r="SH591" s="31">
        <v>2</v>
      </c>
      <c r="SI591" s="31">
        <v>2</v>
      </c>
      <c r="SJ591" s="31">
        <v>2</v>
      </c>
      <c r="SK591" s="31">
        <v>2</v>
      </c>
      <c r="SL591" s="31">
        <v>2</v>
      </c>
      <c r="UA591" s="31">
        <v>2</v>
      </c>
    </row>
    <row r="592" spans="1:547" s="31" customFormat="1" ht="13.5" customHeight="1">
      <c r="A592" s="31">
        <f t="shared" si="9"/>
        <v>590</v>
      </c>
      <c r="C592" s="31">
        <v>4</v>
      </c>
      <c r="D592" s="31" t="s">
        <v>3682</v>
      </c>
      <c r="E592" s="31" t="s">
        <v>2781</v>
      </c>
      <c r="F592" s="31">
        <v>2</v>
      </c>
      <c r="G592" s="31" t="s">
        <v>3687</v>
      </c>
      <c r="H592" s="31">
        <v>42492</v>
      </c>
      <c r="I592" s="31">
        <v>26135</v>
      </c>
      <c r="J592" s="31">
        <v>1</v>
      </c>
      <c r="K592" s="31">
        <v>1</v>
      </c>
      <c r="L592" s="31">
        <v>2</v>
      </c>
      <c r="M592" s="31">
        <v>1</v>
      </c>
      <c r="N592" s="31">
        <v>1</v>
      </c>
      <c r="O592" s="31">
        <v>1</v>
      </c>
      <c r="P592" s="31">
        <v>2</v>
      </c>
      <c r="Q592" s="31">
        <v>1</v>
      </c>
      <c r="FK592" s="31">
        <v>2</v>
      </c>
      <c r="FL592" s="31">
        <v>2</v>
      </c>
      <c r="FM592" s="31">
        <v>2</v>
      </c>
      <c r="FN592" s="31">
        <v>2</v>
      </c>
      <c r="FO592" s="31">
        <v>2</v>
      </c>
      <c r="FP592" s="31">
        <v>2</v>
      </c>
      <c r="FQ592" s="31">
        <v>2</v>
      </c>
      <c r="FR592" s="31">
        <v>2</v>
      </c>
      <c r="FS592" s="31">
        <v>4</v>
      </c>
      <c r="FT592" s="31">
        <v>2</v>
      </c>
      <c r="FU592" s="31">
        <v>2</v>
      </c>
      <c r="FV592" s="31">
        <v>2</v>
      </c>
      <c r="FW592" s="31">
        <v>1</v>
      </c>
      <c r="FX592" s="31">
        <v>1</v>
      </c>
      <c r="FY592" s="31">
        <v>2</v>
      </c>
      <c r="GA592" s="31">
        <v>2</v>
      </c>
      <c r="GB592" s="31">
        <v>2</v>
      </c>
      <c r="GC592" s="31">
        <v>2</v>
      </c>
      <c r="GE592" s="31">
        <v>2</v>
      </c>
      <c r="GH592" s="31">
        <v>2</v>
      </c>
      <c r="GJ592" s="31">
        <v>2</v>
      </c>
      <c r="GL592" s="31">
        <v>2</v>
      </c>
      <c r="GO592" s="31">
        <v>2</v>
      </c>
      <c r="GQ592" s="31">
        <v>2</v>
      </c>
      <c r="GS592" s="31">
        <v>2</v>
      </c>
      <c r="GU592" s="31">
        <v>2</v>
      </c>
      <c r="GW592" s="31">
        <v>2</v>
      </c>
      <c r="HM592" s="31">
        <v>2</v>
      </c>
      <c r="HP592" s="31">
        <v>2</v>
      </c>
      <c r="HQ592" s="31">
        <v>2</v>
      </c>
      <c r="HR592" s="31">
        <v>2</v>
      </c>
      <c r="HS592" s="31">
        <v>2</v>
      </c>
      <c r="HT592" s="31">
        <v>2</v>
      </c>
      <c r="HU592" s="31">
        <v>2</v>
      </c>
      <c r="HV592" s="31">
        <v>2</v>
      </c>
      <c r="HZ592" s="31">
        <v>2</v>
      </c>
      <c r="IA592" s="31">
        <v>2</v>
      </c>
      <c r="IB592" s="31">
        <v>2</v>
      </c>
      <c r="IC592" s="31">
        <v>2</v>
      </c>
      <c r="ID592" s="31">
        <v>2</v>
      </c>
      <c r="IE592" s="31">
        <v>2</v>
      </c>
      <c r="IF592" s="31">
        <v>2</v>
      </c>
      <c r="IJ592" s="31">
        <v>2</v>
      </c>
      <c r="IK592" s="31">
        <v>2</v>
      </c>
      <c r="IL592" s="31">
        <v>2</v>
      </c>
      <c r="IM592" s="31">
        <v>2</v>
      </c>
      <c r="IN592" s="31">
        <v>2</v>
      </c>
      <c r="IO592" s="31">
        <v>2</v>
      </c>
      <c r="IP592" s="31">
        <v>2</v>
      </c>
      <c r="IT592" s="31">
        <v>2</v>
      </c>
      <c r="IU592" s="31">
        <v>2</v>
      </c>
      <c r="IV592" s="31">
        <v>2</v>
      </c>
      <c r="IW592" s="31">
        <v>2</v>
      </c>
      <c r="IX592" s="31">
        <v>2</v>
      </c>
      <c r="IY592" s="31">
        <v>2</v>
      </c>
      <c r="IZ592" s="31">
        <v>2</v>
      </c>
      <c r="JD592" s="31">
        <v>2</v>
      </c>
      <c r="JE592" s="31">
        <v>2</v>
      </c>
      <c r="JF592" s="31">
        <v>2</v>
      </c>
      <c r="JG592" s="31">
        <v>2</v>
      </c>
      <c r="JH592" s="31">
        <v>2</v>
      </c>
      <c r="JI592" s="31">
        <v>2</v>
      </c>
      <c r="JJ592" s="31">
        <v>2</v>
      </c>
      <c r="JZ592" s="31">
        <v>1</v>
      </c>
      <c r="KC592" s="31">
        <v>1</v>
      </c>
      <c r="LA592" s="31" t="s">
        <v>375</v>
      </c>
      <c r="LB592" s="31" t="s">
        <v>1629</v>
      </c>
      <c r="LC592" s="31">
        <v>2</v>
      </c>
      <c r="LF592" s="31">
        <v>2</v>
      </c>
      <c r="LG592" s="31">
        <v>2</v>
      </c>
      <c r="LI592" s="31">
        <v>2</v>
      </c>
      <c r="LK592" s="31">
        <v>2</v>
      </c>
      <c r="LM592" s="31">
        <v>2</v>
      </c>
      <c r="LO592" s="31">
        <v>2</v>
      </c>
      <c r="LQ592" s="31">
        <v>2</v>
      </c>
      <c r="LS592" s="31">
        <v>2</v>
      </c>
      <c r="LU592" s="31">
        <v>2</v>
      </c>
      <c r="LW592" s="31">
        <v>2</v>
      </c>
      <c r="LY592" s="31">
        <v>2</v>
      </c>
      <c r="MA592" s="31">
        <v>2</v>
      </c>
      <c r="MC592" s="31">
        <v>2</v>
      </c>
      <c r="ME592" s="31">
        <v>2</v>
      </c>
      <c r="MG592" s="31">
        <v>2</v>
      </c>
      <c r="MI592" s="31">
        <v>2</v>
      </c>
      <c r="MK592" s="31">
        <v>2</v>
      </c>
      <c r="MM592" s="31">
        <v>2</v>
      </c>
      <c r="MO592" s="31">
        <v>2</v>
      </c>
      <c r="MQ592" s="31">
        <v>2</v>
      </c>
      <c r="MS592" s="31">
        <v>2</v>
      </c>
      <c r="MU592" s="31">
        <v>2</v>
      </c>
      <c r="MW592" s="31">
        <v>2</v>
      </c>
      <c r="MY592" s="31" t="s">
        <v>355</v>
      </c>
      <c r="NC592" s="31">
        <v>2</v>
      </c>
      <c r="NE592" s="31">
        <v>2</v>
      </c>
      <c r="NG592" s="31">
        <v>2</v>
      </c>
      <c r="NI592" s="31">
        <v>2</v>
      </c>
      <c r="NK592" s="31">
        <v>2</v>
      </c>
      <c r="NM592" s="31">
        <v>2</v>
      </c>
      <c r="NO592" s="31">
        <v>2</v>
      </c>
      <c r="NQ592" s="31">
        <v>2</v>
      </c>
      <c r="NS592" s="31">
        <v>2</v>
      </c>
      <c r="NU592" s="31">
        <v>2</v>
      </c>
      <c r="NW592" s="31">
        <v>2</v>
      </c>
      <c r="NY592" s="31">
        <v>2</v>
      </c>
      <c r="OA592" s="31">
        <v>2</v>
      </c>
      <c r="OC592" s="31">
        <v>2</v>
      </c>
      <c r="OE592" s="31">
        <v>2</v>
      </c>
      <c r="OG592" s="31">
        <v>2</v>
      </c>
      <c r="OI592" s="31">
        <v>2</v>
      </c>
      <c r="OK592" s="31">
        <v>2</v>
      </c>
      <c r="OM592" s="31">
        <v>2</v>
      </c>
      <c r="OO592" s="31">
        <v>2</v>
      </c>
      <c r="OQ592" s="31" t="s">
        <v>355</v>
      </c>
      <c r="OS592" s="31">
        <v>2</v>
      </c>
      <c r="OU592" s="31">
        <v>2</v>
      </c>
      <c r="OW592" s="31">
        <v>2</v>
      </c>
      <c r="OY592" s="31">
        <v>2</v>
      </c>
      <c r="PA592" s="31">
        <v>2</v>
      </c>
      <c r="PC592" s="31">
        <v>2</v>
      </c>
      <c r="PE592" s="31">
        <v>2</v>
      </c>
      <c r="PG592" s="31">
        <v>2</v>
      </c>
      <c r="PI592" s="31">
        <v>2</v>
      </c>
      <c r="PK592" s="31">
        <v>2</v>
      </c>
      <c r="PM592" s="31">
        <v>2</v>
      </c>
      <c r="PO592" s="31">
        <v>2</v>
      </c>
      <c r="PQ592" s="31">
        <v>2</v>
      </c>
      <c r="PS592" s="31">
        <v>2</v>
      </c>
      <c r="PU592" s="31">
        <v>2</v>
      </c>
      <c r="PW592" s="31">
        <v>2</v>
      </c>
      <c r="PY592" s="31">
        <v>2</v>
      </c>
      <c r="QA592" s="31">
        <v>2</v>
      </c>
      <c r="QC592" s="31">
        <v>2</v>
      </c>
      <c r="QE592" s="31">
        <v>2</v>
      </c>
      <c r="QG592" s="31">
        <v>2</v>
      </c>
      <c r="QI592" s="31" t="s">
        <v>355</v>
      </c>
      <c r="QK592" s="31">
        <v>1</v>
      </c>
      <c r="QL592" s="31">
        <v>2</v>
      </c>
      <c r="QM592" s="31">
        <v>2</v>
      </c>
      <c r="QN592" s="31">
        <v>2</v>
      </c>
      <c r="QO592" s="31">
        <v>2</v>
      </c>
      <c r="QP592" s="31">
        <v>2</v>
      </c>
      <c r="QQ592" s="31">
        <v>2</v>
      </c>
      <c r="QR592" s="31">
        <v>2</v>
      </c>
      <c r="QS592" s="31">
        <v>2</v>
      </c>
      <c r="QT592" s="31">
        <v>2</v>
      </c>
      <c r="QU592" s="31">
        <v>2</v>
      </c>
      <c r="QV592" s="31">
        <v>2</v>
      </c>
      <c r="QW592" s="31">
        <v>2</v>
      </c>
      <c r="QX592" s="31">
        <v>2</v>
      </c>
      <c r="QY592" s="31">
        <v>2</v>
      </c>
      <c r="QZ592" s="31">
        <v>2</v>
      </c>
      <c r="RA592" s="31">
        <v>2</v>
      </c>
      <c r="RB592" s="31">
        <v>2</v>
      </c>
      <c r="RC592" s="31">
        <v>2</v>
      </c>
      <c r="RD592" s="31">
        <v>2</v>
      </c>
      <c r="RE592" s="31">
        <v>2</v>
      </c>
      <c r="RF592" s="31">
        <v>2</v>
      </c>
      <c r="RG592" s="31">
        <v>2</v>
      </c>
      <c r="RH592" s="31">
        <v>2</v>
      </c>
      <c r="RI592" s="31">
        <v>2</v>
      </c>
      <c r="RJ592" s="31">
        <v>2</v>
      </c>
      <c r="RK592" s="31">
        <v>2</v>
      </c>
      <c r="RL592" s="31">
        <v>2</v>
      </c>
      <c r="RM592" s="31">
        <v>2</v>
      </c>
      <c r="RN592" s="31">
        <v>2</v>
      </c>
      <c r="RO592" s="31">
        <v>2</v>
      </c>
      <c r="RP592" s="31">
        <v>2</v>
      </c>
      <c r="RQ592" s="31">
        <v>2</v>
      </c>
      <c r="RR592" s="31">
        <v>2</v>
      </c>
      <c r="RS592" s="31">
        <v>2</v>
      </c>
      <c r="RT592" s="31" t="s">
        <v>2859</v>
      </c>
      <c r="RX592" s="31">
        <v>2</v>
      </c>
      <c r="RY592" s="31">
        <v>1</v>
      </c>
      <c r="RZ592" s="31">
        <v>2</v>
      </c>
      <c r="SA592" s="31">
        <v>2</v>
      </c>
      <c r="SB592" s="31">
        <v>2</v>
      </c>
      <c r="SC592" s="31">
        <v>2</v>
      </c>
      <c r="SD592" s="31">
        <v>2</v>
      </c>
      <c r="SE592" s="31">
        <v>1</v>
      </c>
      <c r="SF592" s="31">
        <v>2</v>
      </c>
      <c r="SG592" s="31">
        <v>2</v>
      </c>
      <c r="SH592" s="31">
        <v>2</v>
      </c>
      <c r="SI592" s="31">
        <v>2</v>
      </c>
      <c r="SJ592" s="31">
        <v>2</v>
      </c>
      <c r="SK592" s="31">
        <v>2</v>
      </c>
      <c r="SL592" s="31">
        <v>2</v>
      </c>
      <c r="UA592" s="31">
        <v>2</v>
      </c>
    </row>
    <row r="593" spans="1:547" s="31" customFormat="1" ht="13.5" customHeight="1">
      <c r="A593" s="31">
        <f t="shared" si="9"/>
        <v>591</v>
      </c>
      <c r="C593" s="31">
        <v>5</v>
      </c>
      <c r="D593" s="31" t="s">
        <v>3682</v>
      </c>
      <c r="E593" s="31" t="s">
        <v>2792</v>
      </c>
      <c r="F593" s="31">
        <v>2</v>
      </c>
      <c r="G593" s="31" t="s">
        <v>3688</v>
      </c>
      <c r="H593" s="31">
        <v>42401</v>
      </c>
      <c r="I593" s="31">
        <v>25157</v>
      </c>
      <c r="J593" s="31">
        <v>1</v>
      </c>
      <c r="K593" s="31">
        <v>1</v>
      </c>
      <c r="L593" s="31">
        <v>5</v>
      </c>
      <c r="M593" s="31">
        <v>2</v>
      </c>
      <c r="N593" s="31">
        <v>5</v>
      </c>
      <c r="O593" s="31">
        <v>2</v>
      </c>
      <c r="P593" s="31">
        <v>5</v>
      </c>
      <c r="Q593" s="31">
        <v>2</v>
      </c>
      <c r="FK593" s="31">
        <v>2</v>
      </c>
      <c r="FL593" s="31">
        <v>2</v>
      </c>
      <c r="FM593" s="31">
        <v>2</v>
      </c>
      <c r="FN593" s="31">
        <v>2</v>
      </c>
      <c r="FO593" s="31">
        <v>2</v>
      </c>
      <c r="FP593" s="31">
        <v>2</v>
      </c>
      <c r="FQ593" s="31">
        <v>2</v>
      </c>
      <c r="FR593" s="31">
        <v>2</v>
      </c>
      <c r="FS593" s="31">
        <v>4</v>
      </c>
      <c r="FT593" s="31">
        <v>2</v>
      </c>
      <c r="FU593" s="31">
        <v>2</v>
      </c>
      <c r="FV593" s="31">
        <v>2</v>
      </c>
      <c r="FW593" s="31">
        <v>1</v>
      </c>
      <c r="FX593" s="31">
        <v>1</v>
      </c>
      <c r="FY593" s="31">
        <v>2</v>
      </c>
      <c r="GA593" s="31">
        <v>2</v>
      </c>
      <c r="GB593" s="31">
        <v>2</v>
      </c>
      <c r="GC593" s="31">
        <v>1</v>
      </c>
      <c r="GE593" s="31">
        <v>2</v>
      </c>
      <c r="GH593" s="31">
        <v>2</v>
      </c>
      <c r="GJ593" s="31">
        <v>2</v>
      </c>
      <c r="GL593" s="31">
        <v>2</v>
      </c>
      <c r="GO593" s="31">
        <v>2</v>
      </c>
      <c r="GQ593" s="31">
        <v>2</v>
      </c>
      <c r="GS593" s="31">
        <v>2</v>
      </c>
      <c r="GU593" s="31">
        <v>2</v>
      </c>
      <c r="GW593" s="31">
        <v>2</v>
      </c>
      <c r="HM593" s="31">
        <v>2</v>
      </c>
      <c r="HP593" s="31">
        <v>2</v>
      </c>
      <c r="HQ593" s="31">
        <v>2</v>
      </c>
      <c r="HR593" s="31">
        <v>2</v>
      </c>
      <c r="HS593" s="31">
        <v>2</v>
      </c>
      <c r="HT593" s="31">
        <v>2</v>
      </c>
      <c r="HU593" s="31">
        <v>2</v>
      </c>
      <c r="HV593" s="31">
        <v>2</v>
      </c>
      <c r="HZ593" s="31">
        <v>2</v>
      </c>
      <c r="IA593" s="31">
        <v>2</v>
      </c>
      <c r="IB593" s="31">
        <v>2</v>
      </c>
      <c r="IC593" s="31">
        <v>2</v>
      </c>
      <c r="ID593" s="31">
        <v>2</v>
      </c>
      <c r="IE593" s="31">
        <v>2</v>
      </c>
      <c r="IF593" s="31">
        <v>2</v>
      </c>
      <c r="IJ593" s="31">
        <v>2</v>
      </c>
      <c r="IK593" s="31">
        <v>2</v>
      </c>
      <c r="IL593" s="31">
        <v>2</v>
      </c>
      <c r="IM593" s="31">
        <v>2</v>
      </c>
      <c r="IN593" s="31">
        <v>2</v>
      </c>
      <c r="IO593" s="31">
        <v>2</v>
      </c>
      <c r="IP593" s="31">
        <v>2</v>
      </c>
      <c r="IT593" s="31">
        <v>2</v>
      </c>
      <c r="IU593" s="31">
        <v>2</v>
      </c>
      <c r="IV593" s="31">
        <v>2</v>
      </c>
      <c r="IW593" s="31">
        <v>2</v>
      </c>
      <c r="IX593" s="31">
        <v>2</v>
      </c>
      <c r="IY593" s="31">
        <v>2</v>
      </c>
      <c r="IZ593" s="31">
        <v>2</v>
      </c>
      <c r="JD593" s="31">
        <v>2</v>
      </c>
      <c r="JE593" s="31">
        <v>2</v>
      </c>
      <c r="JF593" s="31">
        <v>2</v>
      </c>
      <c r="JG593" s="31">
        <v>2</v>
      </c>
      <c r="JH593" s="31">
        <v>2</v>
      </c>
      <c r="JI593" s="31">
        <v>2</v>
      </c>
      <c r="JJ593" s="31">
        <v>2</v>
      </c>
      <c r="JZ593" s="31">
        <v>1</v>
      </c>
      <c r="KC593" s="31">
        <v>1</v>
      </c>
      <c r="LA593" s="31" t="s">
        <v>1736</v>
      </c>
      <c r="LB593" s="31" t="s">
        <v>2779</v>
      </c>
      <c r="LC593" s="31">
        <v>2</v>
      </c>
      <c r="LF593" s="31">
        <v>2</v>
      </c>
      <c r="LG593" s="31">
        <v>2</v>
      </c>
      <c r="LI593" s="31">
        <v>2</v>
      </c>
      <c r="LK593" s="31">
        <v>2</v>
      </c>
      <c r="LM593" s="31">
        <v>2</v>
      </c>
      <c r="LO593" s="31">
        <v>2</v>
      </c>
      <c r="LQ593" s="31">
        <v>2</v>
      </c>
      <c r="LS593" s="31">
        <v>2</v>
      </c>
      <c r="LU593" s="31">
        <v>2</v>
      </c>
      <c r="LW593" s="31">
        <v>2</v>
      </c>
      <c r="LY593" s="31">
        <v>2</v>
      </c>
      <c r="MA593" s="31">
        <v>2</v>
      </c>
      <c r="MC593" s="31">
        <v>2</v>
      </c>
      <c r="ME593" s="31">
        <v>2</v>
      </c>
      <c r="MG593" s="31">
        <v>2</v>
      </c>
      <c r="MI593" s="31">
        <v>2</v>
      </c>
      <c r="MK593" s="31">
        <v>2</v>
      </c>
      <c r="MM593" s="31">
        <v>2</v>
      </c>
      <c r="MO593" s="31">
        <v>2</v>
      </c>
      <c r="MQ593" s="31">
        <v>2</v>
      </c>
      <c r="MS593" s="31">
        <v>2</v>
      </c>
      <c r="MU593" s="31">
        <v>2</v>
      </c>
      <c r="MW593" s="31">
        <v>2</v>
      </c>
      <c r="MY593" s="31" t="s">
        <v>355</v>
      </c>
      <c r="NC593" s="31">
        <v>2</v>
      </c>
      <c r="NE593" s="31">
        <v>2</v>
      </c>
      <c r="NG593" s="31">
        <v>2</v>
      </c>
      <c r="NI593" s="31">
        <v>2</v>
      </c>
      <c r="NK593" s="31">
        <v>2</v>
      </c>
      <c r="NM593" s="31">
        <v>2</v>
      </c>
      <c r="NO593" s="31">
        <v>2</v>
      </c>
      <c r="NQ593" s="31">
        <v>2</v>
      </c>
      <c r="NS593" s="31">
        <v>2</v>
      </c>
      <c r="NU593" s="31">
        <v>2</v>
      </c>
      <c r="NW593" s="31">
        <v>2</v>
      </c>
      <c r="NY593" s="31">
        <v>2</v>
      </c>
      <c r="OA593" s="31">
        <v>2</v>
      </c>
      <c r="OC593" s="31">
        <v>2</v>
      </c>
      <c r="OE593" s="31">
        <v>2</v>
      </c>
      <c r="OG593" s="31">
        <v>2</v>
      </c>
      <c r="OI593" s="31">
        <v>2</v>
      </c>
      <c r="OK593" s="31">
        <v>2</v>
      </c>
      <c r="OM593" s="31">
        <v>2</v>
      </c>
      <c r="OO593" s="31">
        <v>2</v>
      </c>
      <c r="OQ593" s="31" t="s">
        <v>355</v>
      </c>
      <c r="OS593" s="31">
        <v>2</v>
      </c>
      <c r="OU593" s="31">
        <v>2</v>
      </c>
      <c r="OW593" s="31">
        <v>2</v>
      </c>
      <c r="OY593" s="31">
        <v>2</v>
      </c>
      <c r="PA593" s="31">
        <v>2</v>
      </c>
      <c r="PC593" s="31">
        <v>2</v>
      </c>
      <c r="PE593" s="31">
        <v>2</v>
      </c>
      <c r="PG593" s="31">
        <v>2</v>
      </c>
      <c r="PI593" s="31">
        <v>2</v>
      </c>
      <c r="PK593" s="31">
        <v>2</v>
      </c>
      <c r="PM593" s="31">
        <v>2</v>
      </c>
      <c r="PO593" s="31">
        <v>2</v>
      </c>
      <c r="PQ593" s="31">
        <v>2</v>
      </c>
      <c r="PS593" s="31">
        <v>2</v>
      </c>
      <c r="PU593" s="31">
        <v>2</v>
      </c>
      <c r="PW593" s="31">
        <v>2</v>
      </c>
      <c r="PY593" s="31">
        <v>2</v>
      </c>
      <c r="QA593" s="31">
        <v>2</v>
      </c>
      <c r="QC593" s="31">
        <v>2</v>
      </c>
      <c r="QE593" s="31">
        <v>2</v>
      </c>
      <c r="QG593" s="31">
        <v>2</v>
      </c>
      <c r="QI593" s="31" t="s">
        <v>355</v>
      </c>
      <c r="QK593" s="31">
        <v>1</v>
      </c>
      <c r="QL593" s="31">
        <v>2</v>
      </c>
      <c r="QM593" s="31">
        <v>2</v>
      </c>
      <c r="QN593" s="31">
        <v>2</v>
      </c>
      <c r="QO593" s="31">
        <v>2</v>
      </c>
      <c r="QP593" s="31">
        <v>2</v>
      </c>
      <c r="QQ593" s="31">
        <v>2</v>
      </c>
      <c r="QR593" s="31">
        <v>2</v>
      </c>
      <c r="QS593" s="31">
        <v>2</v>
      </c>
      <c r="QT593" s="31">
        <v>2</v>
      </c>
      <c r="QU593" s="31">
        <v>2</v>
      </c>
      <c r="QV593" s="31">
        <v>2</v>
      </c>
      <c r="QW593" s="31">
        <v>2</v>
      </c>
      <c r="QX593" s="31">
        <v>2</v>
      </c>
      <c r="QY593" s="31">
        <v>2</v>
      </c>
      <c r="QZ593" s="31">
        <v>2</v>
      </c>
      <c r="RA593" s="31">
        <v>2</v>
      </c>
      <c r="RB593" s="31">
        <v>2</v>
      </c>
      <c r="RC593" s="31">
        <v>2</v>
      </c>
      <c r="RD593" s="31">
        <v>2</v>
      </c>
      <c r="RE593" s="31">
        <v>2</v>
      </c>
      <c r="RF593" s="31">
        <v>2</v>
      </c>
      <c r="RG593" s="31">
        <v>2</v>
      </c>
      <c r="RH593" s="31">
        <v>2</v>
      </c>
      <c r="RI593" s="31">
        <v>2</v>
      </c>
      <c r="RJ593" s="31">
        <v>2</v>
      </c>
      <c r="RK593" s="31">
        <v>2</v>
      </c>
      <c r="RL593" s="31">
        <v>2</v>
      </c>
      <c r="RM593" s="31">
        <v>2</v>
      </c>
      <c r="RN593" s="31">
        <v>2</v>
      </c>
      <c r="RO593" s="31">
        <v>2</v>
      </c>
      <c r="RP593" s="31">
        <v>2</v>
      </c>
      <c r="RQ593" s="31">
        <v>2</v>
      </c>
      <c r="RR593" s="31">
        <v>1</v>
      </c>
      <c r="RS593" s="31">
        <v>2</v>
      </c>
      <c r="RT593" s="31" t="s">
        <v>3689</v>
      </c>
      <c r="RU593" s="31" t="s">
        <v>2859</v>
      </c>
      <c r="RX593" s="31">
        <v>5</v>
      </c>
      <c r="RY593" s="31">
        <v>2</v>
      </c>
      <c r="RZ593" s="31">
        <v>2</v>
      </c>
      <c r="SA593" s="31">
        <v>2</v>
      </c>
      <c r="SB593" s="31">
        <v>2</v>
      </c>
      <c r="SC593" s="31">
        <v>2</v>
      </c>
      <c r="SD593" s="31">
        <v>5</v>
      </c>
      <c r="SE593" s="31">
        <v>2</v>
      </c>
      <c r="SF593" s="31">
        <v>2</v>
      </c>
      <c r="SG593" s="31">
        <v>2</v>
      </c>
      <c r="SH593" s="31">
        <v>2</v>
      </c>
      <c r="SI593" s="31">
        <v>2</v>
      </c>
      <c r="SJ593" s="31">
        <v>2</v>
      </c>
      <c r="SK593" s="31">
        <v>2</v>
      </c>
      <c r="SL593" s="31">
        <v>2</v>
      </c>
      <c r="UA593" s="31">
        <v>2</v>
      </c>
    </row>
    <row r="594" spans="1:547" s="31" customFormat="1" ht="13.5" customHeight="1">
      <c r="A594" s="31">
        <f t="shared" si="9"/>
        <v>592</v>
      </c>
      <c r="C594" s="31">
        <v>6</v>
      </c>
      <c r="D594" s="31" t="s">
        <v>3682</v>
      </c>
      <c r="E594" s="31" t="s">
        <v>2805</v>
      </c>
      <c r="F594" s="31">
        <v>1</v>
      </c>
      <c r="G594" s="31" t="s">
        <v>3690</v>
      </c>
      <c r="H594" s="31">
        <v>42481</v>
      </c>
      <c r="J594" s="31">
        <v>2</v>
      </c>
      <c r="K594" s="31">
        <v>1</v>
      </c>
      <c r="L594" s="31">
        <v>1</v>
      </c>
      <c r="M594" s="31">
        <v>1</v>
      </c>
      <c r="N594" s="31">
        <v>2</v>
      </c>
      <c r="O594" s="31">
        <v>1</v>
      </c>
      <c r="P594" s="31">
        <v>2</v>
      </c>
      <c r="Q594" s="31">
        <v>1</v>
      </c>
      <c r="FK594" s="31">
        <v>2</v>
      </c>
      <c r="FL594" s="31">
        <v>2</v>
      </c>
      <c r="FM594" s="31">
        <v>2</v>
      </c>
      <c r="FN594" s="31">
        <v>2</v>
      </c>
      <c r="FO594" s="31">
        <v>2</v>
      </c>
      <c r="FP594" s="31">
        <v>2</v>
      </c>
      <c r="FQ594" s="31">
        <v>2</v>
      </c>
      <c r="FR594" s="31">
        <v>2</v>
      </c>
      <c r="FS594" s="31">
        <v>4</v>
      </c>
      <c r="FT594" s="31">
        <v>2</v>
      </c>
      <c r="FU594" s="31">
        <v>2</v>
      </c>
      <c r="FV594" s="31">
        <v>2</v>
      </c>
      <c r="FW594" s="31">
        <v>1</v>
      </c>
      <c r="FX594" s="31">
        <v>1</v>
      </c>
      <c r="FY594" s="31">
        <v>2</v>
      </c>
      <c r="GA594" s="31">
        <v>2</v>
      </c>
      <c r="GB594" s="31">
        <v>2</v>
      </c>
      <c r="GC594" s="31">
        <v>2</v>
      </c>
      <c r="GE594" s="31">
        <v>2</v>
      </c>
      <c r="GH594" s="31">
        <v>2</v>
      </c>
      <c r="GJ594" s="31">
        <v>2</v>
      </c>
      <c r="GL594" s="31">
        <v>2</v>
      </c>
      <c r="GO594" s="31">
        <v>2</v>
      </c>
      <c r="GQ594" s="31">
        <v>2</v>
      </c>
      <c r="GS594" s="31">
        <v>2</v>
      </c>
      <c r="GU594" s="31">
        <v>2</v>
      </c>
      <c r="GW594" s="31">
        <v>2</v>
      </c>
      <c r="HM594" s="31">
        <v>2</v>
      </c>
      <c r="HP594" s="31">
        <v>2</v>
      </c>
      <c r="HQ594" s="31">
        <v>2</v>
      </c>
      <c r="HR594" s="31">
        <v>2</v>
      </c>
      <c r="HS594" s="31">
        <v>2</v>
      </c>
      <c r="HT594" s="31">
        <v>2</v>
      </c>
      <c r="HU594" s="31">
        <v>2</v>
      </c>
      <c r="HV594" s="31">
        <v>2</v>
      </c>
      <c r="HZ594" s="31">
        <v>2</v>
      </c>
      <c r="IA594" s="31">
        <v>2</v>
      </c>
      <c r="IB594" s="31">
        <v>2</v>
      </c>
      <c r="IC594" s="31">
        <v>2</v>
      </c>
      <c r="ID594" s="31">
        <v>2</v>
      </c>
      <c r="IE594" s="31">
        <v>2</v>
      </c>
      <c r="IF594" s="31">
        <v>2</v>
      </c>
      <c r="IJ594" s="31">
        <v>2</v>
      </c>
      <c r="IK594" s="31">
        <v>2</v>
      </c>
      <c r="IL594" s="31">
        <v>2</v>
      </c>
      <c r="IM594" s="31">
        <v>2</v>
      </c>
      <c r="IN594" s="31">
        <v>2</v>
      </c>
      <c r="IO594" s="31">
        <v>2</v>
      </c>
      <c r="IP594" s="31">
        <v>2</v>
      </c>
      <c r="IT594" s="31">
        <v>2</v>
      </c>
      <c r="IU594" s="31">
        <v>2</v>
      </c>
      <c r="IV594" s="31">
        <v>2</v>
      </c>
      <c r="IW594" s="31">
        <v>2</v>
      </c>
      <c r="IX594" s="31">
        <v>2</v>
      </c>
      <c r="IY594" s="31">
        <v>2</v>
      </c>
      <c r="IZ594" s="31">
        <v>2</v>
      </c>
      <c r="JD594" s="31">
        <v>2</v>
      </c>
      <c r="JE594" s="31">
        <v>2</v>
      </c>
      <c r="JF594" s="31">
        <v>2</v>
      </c>
      <c r="JG594" s="31">
        <v>2</v>
      </c>
      <c r="JH594" s="31">
        <v>2</v>
      </c>
      <c r="JI594" s="31">
        <v>2</v>
      </c>
      <c r="JJ594" s="31">
        <v>2</v>
      </c>
      <c r="JZ594" s="31">
        <v>1</v>
      </c>
      <c r="KC594" s="31">
        <v>1</v>
      </c>
      <c r="LA594" s="31" t="s">
        <v>364</v>
      </c>
      <c r="LB594" s="31" t="s">
        <v>1729</v>
      </c>
      <c r="LC594" s="31">
        <v>2</v>
      </c>
      <c r="LF594" s="31">
        <v>2</v>
      </c>
      <c r="LG594" s="31">
        <v>2</v>
      </c>
      <c r="LI594" s="31">
        <v>2</v>
      </c>
      <c r="LK594" s="31">
        <v>2</v>
      </c>
      <c r="LM594" s="31">
        <v>2</v>
      </c>
      <c r="LO594" s="31">
        <v>2</v>
      </c>
      <c r="LQ594" s="31">
        <v>2</v>
      </c>
      <c r="LS594" s="31">
        <v>2</v>
      </c>
      <c r="LU594" s="31">
        <v>2</v>
      </c>
      <c r="LW594" s="31">
        <v>2</v>
      </c>
      <c r="LY594" s="31">
        <v>2</v>
      </c>
      <c r="MA594" s="31">
        <v>2</v>
      </c>
      <c r="MC594" s="31">
        <v>2</v>
      </c>
      <c r="ME594" s="31">
        <v>2</v>
      </c>
      <c r="MG594" s="31">
        <v>2</v>
      </c>
      <c r="MI594" s="31">
        <v>2</v>
      </c>
      <c r="MK594" s="31">
        <v>2</v>
      </c>
      <c r="MM594" s="31">
        <v>2</v>
      </c>
      <c r="MO594" s="31">
        <v>2</v>
      </c>
      <c r="MQ594" s="31">
        <v>2</v>
      </c>
      <c r="MS594" s="31">
        <v>2</v>
      </c>
      <c r="MU594" s="31">
        <v>2</v>
      </c>
      <c r="MW594" s="31">
        <v>2</v>
      </c>
      <c r="MY594" s="31" t="s">
        <v>355</v>
      </c>
      <c r="NC594" s="31">
        <v>2</v>
      </c>
      <c r="NE594" s="31">
        <v>2</v>
      </c>
      <c r="NG594" s="31">
        <v>2</v>
      </c>
      <c r="NI594" s="31">
        <v>2</v>
      </c>
      <c r="NK594" s="31">
        <v>2</v>
      </c>
      <c r="NM594" s="31">
        <v>2</v>
      </c>
      <c r="NO594" s="31">
        <v>2</v>
      </c>
      <c r="NQ594" s="31">
        <v>2</v>
      </c>
      <c r="NS594" s="31">
        <v>2</v>
      </c>
      <c r="NU594" s="31">
        <v>2</v>
      </c>
      <c r="NW594" s="31">
        <v>2</v>
      </c>
      <c r="NY594" s="31">
        <v>2</v>
      </c>
      <c r="OA594" s="31">
        <v>2</v>
      </c>
      <c r="OC594" s="31">
        <v>2</v>
      </c>
      <c r="OE594" s="31">
        <v>2</v>
      </c>
      <c r="OG594" s="31">
        <v>2</v>
      </c>
      <c r="OI594" s="31">
        <v>2</v>
      </c>
      <c r="OK594" s="31">
        <v>2</v>
      </c>
      <c r="OM594" s="31">
        <v>2</v>
      </c>
      <c r="OO594" s="31">
        <v>2</v>
      </c>
      <c r="OQ594" s="31" t="s">
        <v>355</v>
      </c>
      <c r="OS594" s="31">
        <v>2</v>
      </c>
      <c r="OU594" s="31">
        <v>2</v>
      </c>
      <c r="OW594" s="31">
        <v>2</v>
      </c>
      <c r="OY594" s="31">
        <v>2</v>
      </c>
      <c r="PA594" s="31">
        <v>2</v>
      </c>
      <c r="PC594" s="31">
        <v>2</v>
      </c>
      <c r="PE594" s="31">
        <v>2</v>
      </c>
      <c r="PG594" s="31">
        <v>2</v>
      </c>
      <c r="PI594" s="31">
        <v>2</v>
      </c>
      <c r="PK594" s="31">
        <v>2</v>
      </c>
      <c r="PM594" s="31">
        <v>2</v>
      </c>
      <c r="PO594" s="31">
        <v>2</v>
      </c>
      <c r="PQ594" s="31">
        <v>2</v>
      </c>
      <c r="PS594" s="31">
        <v>2</v>
      </c>
      <c r="PU594" s="31">
        <v>2</v>
      </c>
      <c r="PW594" s="31">
        <v>2</v>
      </c>
      <c r="PY594" s="31">
        <v>2</v>
      </c>
      <c r="QA594" s="31">
        <v>2</v>
      </c>
      <c r="QC594" s="31">
        <v>2</v>
      </c>
      <c r="QE594" s="31">
        <v>2</v>
      </c>
      <c r="QG594" s="31">
        <v>2</v>
      </c>
      <c r="QI594" s="31" t="s">
        <v>355</v>
      </c>
      <c r="QK594" s="31">
        <v>1</v>
      </c>
      <c r="QL594" s="31">
        <v>2</v>
      </c>
      <c r="QM594" s="31">
        <v>2</v>
      </c>
      <c r="QN594" s="31">
        <v>2</v>
      </c>
      <c r="QO594" s="31">
        <v>2</v>
      </c>
      <c r="QP594" s="31">
        <v>2</v>
      </c>
      <c r="QQ594" s="31">
        <v>2</v>
      </c>
      <c r="QR594" s="31">
        <v>2</v>
      </c>
      <c r="QS594" s="31">
        <v>2</v>
      </c>
      <c r="QT594" s="31">
        <v>2</v>
      </c>
      <c r="QU594" s="31">
        <v>2</v>
      </c>
      <c r="QV594" s="31">
        <v>2</v>
      </c>
      <c r="QW594" s="31">
        <v>2</v>
      </c>
      <c r="QX594" s="31">
        <v>2</v>
      </c>
      <c r="QY594" s="31">
        <v>2</v>
      </c>
      <c r="QZ594" s="31">
        <v>2</v>
      </c>
      <c r="RA594" s="31">
        <v>2</v>
      </c>
      <c r="RB594" s="31">
        <v>2</v>
      </c>
      <c r="RC594" s="31">
        <v>2</v>
      </c>
      <c r="RD594" s="31">
        <v>2</v>
      </c>
      <c r="RE594" s="31">
        <v>2</v>
      </c>
      <c r="RF594" s="31">
        <v>2</v>
      </c>
      <c r="RG594" s="31">
        <v>2</v>
      </c>
      <c r="RH594" s="31">
        <v>2</v>
      </c>
      <c r="RI594" s="31">
        <v>2</v>
      </c>
      <c r="RJ594" s="31">
        <v>2</v>
      </c>
      <c r="RK594" s="31">
        <v>2</v>
      </c>
      <c r="RL594" s="31">
        <v>2</v>
      </c>
      <c r="RM594" s="31">
        <v>2</v>
      </c>
      <c r="RN594" s="31">
        <v>2</v>
      </c>
      <c r="RO594" s="31">
        <v>2</v>
      </c>
      <c r="RP594" s="31">
        <v>2</v>
      </c>
      <c r="RQ594" s="31">
        <v>2</v>
      </c>
      <c r="RR594" s="31">
        <v>2</v>
      </c>
      <c r="RS594" s="31">
        <v>2</v>
      </c>
      <c r="RZ594" s="31">
        <v>2</v>
      </c>
      <c r="SA594" s="31">
        <v>2</v>
      </c>
      <c r="SB594" s="31">
        <v>2</v>
      </c>
      <c r="SC594" s="31">
        <v>2</v>
      </c>
      <c r="SF594" s="31">
        <v>2</v>
      </c>
      <c r="SG594" s="31">
        <v>2</v>
      </c>
      <c r="SH594" s="31">
        <v>2</v>
      </c>
      <c r="SI594" s="31">
        <v>2</v>
      </c>
      <c r="SJ594" s="31">
        <v>2</v>
      </c>
      <c r="SK594" s="31">
        <v>2</v>
      </c>
      <c r="SL594" s="31">
        <v>2</v>
      </c>
      <c r="UA594" s="31">
        <v>2</v>
      </c>
    </row>
    <row r="595" spans="1:547" s="31" customFormat="1" ht="13.5" customHeight="1">
      <c r="A595" s="31">
        <f t="shared" si="9"/>
        <v>593</v>
      </c>
      <c r="C595" s="31">
        <v>7</v>
      </c>
      <c r="D595" s="31" t="s">
        <v>3682</v>
      </c>
      <c r="E595" s="31" t="s">
        <v>2823</v>
      </c>
      <c r="F595" s="31">
        <v>2</v>
      </c>
      <c r="G595" s="31" t="s">
        <v>3691</v>
      </c>
      <c r="H595" s="31">
        <v>42370</v>
      </c>
      <c r="I595" s="31">
        <v>22037</v>
      </c>
      <c r="J595" s="31">
        <v>1</v>
      </c>
      <c r="K595" s="31">
        <v>1</v>
      </c>
      <c r="L595" s="31">
        <v>5</v>
      </c>
      <c r="M595" s="31">
        <v>2</v>
      </c>
      <c r="N595" s="31">
        <v>4</v>
      </c>
      <c r="O595" s="31">
        <v>2</v>
      </c>
      <c r="P595" s="31">
        <v>4</v>
      </c>
      <c r="Q595" s="31">
        <v>2</v>
      </c>
      <c r="FK595" s="31">
        <v>2</v>
      </c>
      <c r="FL595" s="31">
        <v>2</v>
      </c>
      <c r="FM595" s="31">
        <v>2</v>
      </c>
      <c r="FN595" s="31">
        <v>2</v>
      </c>
      <c r="FO595" s="31">
        <v>2</v>
      </c>
      <c r="FP595" s="31">
        <v>2</v>
      </c>
      <c r="FQ595" s="31">
        <v>2</v>
      </c>
      <c r="FR595" s="31">
        <v>2</v>
      </c>
      <c r="FS595" s="31">
        <v>4</v>
      </c>
      <c r="FT595" s="31">
        <v>2</v>
      </c>
      <c r="FU595" s="31">
        <v>2</v>
      </c>
      <c r="FV595" s="31">
        <v>2</v>
      </c>
      <c r="FW595" s="31">
        <v>1</v>
      </c>
      <c r="FX595" s="31">
        <v>1</v>
      </c>
      <c r="FY595" s="31">
        <v>2</v>
      </c>
      <c r="GA595" s="31">
        <v>2</v>
      </c>
      <c r="GB595" s="31">
        <v>2</v>
      </c>
      <c r="GC595" s="31">
        <v>2</v>
      </c>
      <c r="GE595" s="31">
        <v>2</v>
      </c>
      <c r="GH595" s="31">
        <v>2</v>
      </c>
      <c r="GJ595" s="31">
        <v>2</v>
      </c>
      <c r="GL595" s="31">
        <v>2</v>
      </c>
      <c r="GO595" s="31">
        <v>2</v>
      </c>
      <c r="GQ595" s="31">
        <v>2</v>
      </c>
      <c r="GS595" s="31">
        <v>2</v>
      </c>
      <c r="GU595" s="31">
        <v>2</v>
      </c>
      <c r="GW595" s="31">
        <v>2</v>
      </c>
      <c r="HM595" s="31">
        <v>2</v>
      </c>
      <c r="HP595" s="31">
        <v>2</v>
      </c>
      <c r="HQ595" s="31">
        <v>2</v>
      </c>
      <c r="HR595" s="31">
        <v>2</v>
      </c>
      <c r="HS595" s="31">
        <v>2</v>
      </c>
      <c r="HT595" s="31">
        <v>2</v>
      </c>
      <c r="HU595" s="31">
        <v>2</v>
      </c>
      <c r="HV595" s="31">
        <v>2</v>
      </c>
      <c r="HZ595" s="31">
        <v>2</v>
      </c>
      <c r="IA595" s="31">
        <v>2</v>
      </c>
      <c r="IB595" s="31">
        <v>2</v>
      </c>
      <c r="IC595" s="31">
        <v>2</v>
      </c>
      <c r="ID595" s="31">
        <v>2</v>
      </c>
      <c r="IE595" s="31">
        <v>2</v>
      </c>
      <c r="IF595" s="31">
        <v>2</v>
      </c>
      <c r="IJ595" s="31">
        <v>2</v>
      </c>
      <c r="IK595" s="31">
        <v>2</v>
      </c>
      <c r="IL595" s="31">
        <v>2</v>
      </c>
      <c r="IM595" s="31">
        <v>2</v>
      </c>
      <c r="IN595" s="31">
        <v>2</v>
      </c>
      <c r="IO595" s="31">
        <v>2</v>
      </c>
      <c r="IP595" s="31">
        <v>2</v>
      </c>
      <c r="IT595" s="31">
        <v>2</v>
      </c>
      <c r="IU595" s="31">
        <v>2</v>
      </c>
      <c r="IV595" s="31">
        <v>2</v>
      </c>
      <c r="IW595" s="31">
        <v>2</v>
      </c>
      <c r="IX595" s="31">
        <v>2</v>
      </c>
      <c r="IY595" s="31">
        <v>2</v>
      </c>
      <c r="IZ595" s="31">
        <v>2</v>
      </c>
      <c r="JD595" s="31">
        <v>2</v>
      </c>
      <c r="JE595" s="31">
        <v>2</v>
      </c>
      <c r="JF595" s="31">
        <v>2</v>
      </c>
      <c r="JG595" s="31">
        <v>2</v>
      </c>
      <c r="JH595" s="31">
        <v>2</v>
      </c>
      <c r="JI595" s="31">
        <v>2</v>
      </c>
      <c r="JJ595" s="31">
        <v>2</v>
      </c>
      <c r="JZ595" s="31">
        <v>1</v>
      </c>
      <c r="KC595" s="31">
        <v>1</v>
      </c>
      <c r="LA595" s="31" t="s">
        <v>3692</v>
      </c>
      <c r="LB595" s="31" t="s">
        <v>373</v>
      </c>
      <c r="LC595" s="31">
        <v>2</v>
      </c>
      <c r="LF595" s="31">
        <v>2</v>
      </c>
      <c r="LG595" s="31">
        <v>2</v>
      </c>
      <c r="LI595" s="31">
        <v>2</v>
      </c>
      <c r="LK595" s="31">
        <v>2</v>
      </c>
      <c r="LM595" s="31">
        <v>2</v>
      </c>
      <c r="LO595" s="31">
        <v>2</v>
      </c>
      <c r="LQ595" s="31">
        <v>2</v>
      </c>
      <c r="LS595" s="31">
        <v>2</v>
      </c>
      <c r="LU595" s="31">
        <v>2</v>
      </c>
      <c r="LW595" s="31">
        <v>2</v>
      </c>
      <c r="LY595" s="31">
        <v>2</v>
      </c>
      <c r="MA595" s="31">
        <v>2</v>
      </c>
      <c r="MC595" s="31">
        <v>2</v>
      </c>
      <c r="ME595" s="31">
        <v>2</v>
      </c>
      <c r="MG595" s="31">
        <v>2</v>
      </c>
      <c r="MI595" s="31">
        <v>2</v>
      </c>
      <c r="MK595" s="31">
        <v>2</v>
      </c>
      <c r="MM595" s="31">
        <v>2</v>
      </c>
      <c r="MO595" s="31">
        <v>2</v>
      </c>
      <c r="MQ595" s="31">
        <v>2</v>
      </c>
      <c r="MS595" s="31">
        <v>2</v>
      </c>
      <c r="MU595" s="31">
        <v>2</v>
      </c>
      <c r="MW595" s="31">
        <v>2</v>
      </c>
      <c r="MY595" s="31" t="s">
        <v>355</v>
      </c>
      <c r="NC595" s="31">
        <v>2</v>
      </c>
      <c r="NE595" s="31">
        <v>2</v>
      </c>
      <c r="NG595" s="31">
        <v>2</v>
      </c>
      <c r="NI595" s="31">
        <v>2</v>
      </c>
      <c r="NK595" s="31">
        <v>2</v>
      </c>
      <c r="NM595" s="31">
        <v>2</v>
      </c>
      <c r="NO595" s="31">
        <v>2</v>
      </c>
      <c r="NQ595" s="31">
        <v>2</v>
      </c>
      <c r="NS595" s="31">
        <v>2</v>
      </c>
      <c r="NU595" s="31">
        <v>2</v>
      </c>
      <c r="NW595" s="31">
        <v>2</v>
      </c>
      <c r="NY595" s="31">
        <v>2</v>
      </c>
      <c r="OA595" s="31">
        <v>2</v>
      </c>
      <c r="OC595" s="31">
        <v>2</v>
      </c>
      <c r="OE595" s="31">
        <v>2</v>
      </c>
      <c r="OG595" s="31">
        <v>2</v>
      </c>
      <c r="OI595" s="31">
        <v>2</v>
      </c>
      <c r="OK595" s="31">
        <v>2</v>
      </c>
      <c r="OM595" s="31">
        <v>2</v>
      </c>
      <c r="OO595" s="31">
        <v>2</v>
      </c>
      <c r="OQ595" s="31" t="s">
        <v>355</v>
      </c>
      <c r="OS595" s="31">
        <v>2</v>
      </c>
      <c r="OU595" s="31">
        <v>2</v>
      </c>
      <c r="OW595" s="31">
        <v>2</v>
      </c>
      <c r="OY595" s="31">
        <v>2</v>
      </c>
      <c r="PA595" s="31">
        <v>2</v>
      </c>
      <c r="PC595" s="31">
        <v>2</v>
      </c>
      <c r="PE595" s="31">
        <v>2</v>
      </c>
      <c r="PG595" s="31">
        <v>2</v>
      </c>
      <c r="PI595" s="31">
        <v>2</v>
      </c>
      <c r="PK595" s="31">
        <v>2</v>
      </c>
      <c r="PM595" s="31">
        <v>2</v>
      </c>
      <c r="PO595" s="31">
        <v>2</v>
      </c>
      <c r="PQ595" s="31">
        <v>2</v>
      </c>
      <c r="PS595" s="31">
        <v>2</v>
      </c>
      <c r="PU595" s="31">
        <v>2</v>
      </c>
      <c r="PW595" s="31">
        <v>2</v>
      </c>
      <c r="PY595" s="31">
        <v>2</v>
      </c>
      <c r="QA595" s="31">
        <v>2</v>
      </c>
      <c r="QC595" s="31">
        <v>2</v>
      </c>
      <c r="QE595" s="31">
        <v>2</v>
      </c>
      <c r="QG595" s="31">
        <v>2</v>
      </c>
      <c r="QI595" s="31" t="s">
        <v>355</v>
      </c>
      <c r="QK595" s="31">
        <v>1</v>
      </c>
      <c r="QL595" s="31">
        <v>2</v>
      </c>
      <c r="QM595" s="31">
        <v>2</v>
      </c>
      <c r="QN595" s="31">
        <v>2</v>
      </c>
      <c r="QO595" s="31">
        <v>2</v>
      </c>
      <c r="QP595" s="31">
        <v>2</v>
      </c>
      <c r="QQ595" s="31">
        <v>2</v>
      </c>
      <c r="QR595" s="31">
        <v>2</v>
      </c>
      <c r="QS595" s="31">
        <v>2</v>
      </c>
      <c r="QT595" s="31">
        <v>2</v>
      </c>
      <c r="QU595" s="31">
        <v>2</v>
      </c>
      <c r="QV595" s="31">
        <v>2</v>
      </c>
      <c r="QW595" s="31">
        <v>2</v>
      </c>
      <c r="QX595" s="31">
        <v>2</v>
      </c>
      <c r="QY595" s="31">
        <v>2</v>
      </c>
      <c r="QZ595" s="31">
        <v>2</v>
      </c>
      <c r="RA595" s="31">
        <v>2</v>
      </c>
      <c r="RB595" s="31">
        <v>2</v>
      </c>
      <c r="RC595" s="31">
        <v>2</v>
      </c>
      <c r="RD595" s="31">
        <v>2</v>
      </c>
      <c r="RE595" s="31">
        <v>2</v>
      </c>
      <c r="RF595" s="31">
        <v>2</v>
      </c>
      <c r="RG595" s="31">
        <v>2</v>
      </c>
      <c r="RH595" s="31">
        <v>2</v>
      </c>
      <c r="RI595" s="31">
        <v>2</v>
      </c>
      <c r="RJ595" s="31">
        <v>2</v>
      </c>
      <c r="RK595" s="31">
        <v>2</v>
      </c>
      <c r="RL595" s="31">
        <v>2</v>
      </c>
      <c r="RM595" s="31">
        <v>2</v>
      </c>
      <c r="RN595" s="31">
        <v>2</v>
      </c>
      <c r="RO595" s="31">
        <v>2</v>
      </c>
      <c r="RP595" s="31">
        <v>2</v>
      </c>
      <c r="RQ595" s="31">
        <v>2</v>
      </c>
      <c r="RR595" s="31">
        <v>2</v>
      </c>
      <c r="RS595" s="31">
        <v>2</v>
      </c>
      <c r="RT595" s="31" t="s">
        <v>2859</v>
      </c>
      <c r="RX595" s="31">
        <v>4</v>
      </c>
      <c r="RY595" s="31">
        <v>2</v>
      </c>
      <c r="RZ595" s="31">
        <v>2</v>
      </c>
      <c r="SA595" s="31">
        <v>2</v>
      </c>
      <c r="SB595" s="31">
        <v>2</v>
      </c>
      <c r="SC595" s="31">
        <v>2</v>
      </c>
      <c r="SD595" s="31">
        <v>4</v>
      </c>
      <c r="SE595" s="31">
        <v>2</v>
      </c>
      <c r="SF595" s="31">
        <v>2</v>
      </c>
      <c r="SG595" s="31">
        <v>2</v>
      </c>
      <c r="SH595" s="31">
        <v>2</v>
      </c>
      <c r="SI595" s="31">
        <v>2</v>
      </c>
      <c r="SJ595" s="31">
        <v>2</v>
      </c>
      <c r="SK595" s="31">
        <v>2</v>
      </c>
      <c r="SL595" s="31">
        <v>2</v>
      </c>
      <c r="UA595" s="31">
        <v>2</v>
      </c>
    </row>
    <row r="596" spans="1:547" s="31" customFormat="1" ht="13.5" customHeight="1">
      <c r="A596" s="31">
        <f t="shared" si="9"/>
        <v>594</v>
      </c>
      <c r="C596" s="31">
        <v>8</v>
      </c>
      <c r="D596" s="31" t="s">
        <v>3682</v>
      </c>
      <c r="E596" s="31" t="s">
        <v>2833</v>
      </c>
      <c r="F596" s="31">
        <v>2</v>
      </c>
      <c r="G596" s="31" t="s">
        <v>3693</v>
      </c>
      <c r="H596" s="31">
        <v>42410</v>
      </c>
      <c r="I596" s="31">
        <v>27670</v>
      </c>
      <c r="J596" s="31">
        <v>1</v>
      </c>
      <c r="K596" s="31">
        <v>1</v>
      </c>
      <c r="L596" s="31">
        <v>1</v>
      </c>
      <c r="M596" s="31">
        <v>1</v>
      </c>
      <c r="N596" s="31">
        <v>1</v>
      </c>
      <c r="O596" s="31">
        <v>1</v>
      </c>
      <c r="P596" s="31">
        <v>1</v>
      </c>
      <c r="Q596" s="31">
        <v>1</v>
      </c>
      <c r="FK596" s="31">
        <v>2</v>
      </c>
      <c r="FL596" s="31">
        <v>2</v>
      </c>
      <c r="FM596" s="31">
        <v>2</v>
      </c>
      <c r="FN596" s="31">
        <v>2</v>
      </c>
      <c r="FO596" s="31">
        <v>2</v>
      </c>
      <c r="FP596" s="31">
        <v>2</v>
      </c>
      <c r="FQ596" s="31">
        <v>2</v>
      </c>
      <c r="FR596" s="31">
        <v>2</v>
      </c>
      <c r="FS596" s="31">
        <v>4</v>
      </c>
      <c r="FT596" s="31">
        <v>2</v>
      </c>
      <c r="FU596" s="31">
        <v>2</v>
      </c>
      <c r="FV596" s="31">
        <v>2</v>
      </c>
      <c r="FW596" s="31">
        <v>1</v>
      </c>
      <c r="FX596" s="31">
        <v>1</v>
      </c>
      <c r="FY596" s="31">
        <v>2</v>
      </c>
      <c r="GA596" s="31">
        <v>2</v>
      </c>
      <c r="GB596" s="31">
        <v>2</v>
      </c>
      <c r="GC596" s="31">
        <v>2</v>
      </c>
      <c r="GE596" s="31">
        <v>2</v>
      </c>
      <c r="GH596" s="31">
        <v>2</v>
      </c>
      <c r="GJ596" s="31">
        <v>2</v>
      </c>
      <c r="GL596" s="31">
        <v>2</v>
      </c>
      <c r="GO596" s="31">
        <v>2</v>
      </c>
      <c r="GQ596" s="31">
        <v>2</v>
      </c>
      <c r="GS596" s="31">
        <v>2</v>
      </c>
      <c r="GU596" s="31">
        <v>2</v>
      </c>
      <c r="GW596" s="31">
        <v>2</v>
      </c>
      <c r="HM596" s="31">
        <v>2</v>
      </c>
      <c r="HP596" s="31">
        <v>2</v>
      </c>
      <c r="HQ596" s="31">
        <v>2</v>
      </c>
      <c r="HR596" s="31">
        <v>2</v>
      </c>
      <c r="HS596" s="31">
        <v>2</v>
      </c>
      <c r="HT596" s="31">
        <v>2</v>
      </c>
      <c r="HU596" s="31">
        <v>2</v>
      </c>
      <c r="HV596" s="31">
        <v>2</v>
      </c>
      <c r="HZ596" s="31">
        <v>2</v>
      </c>
      <c r="IA596" s="31">
        <v>2</v>
      </c>
      <c r="IB596" s="31">
        <v>2</v>
      </c>
      <c r="IC596" s="31">
        <v>2</v>
      </c>
      <c r="ID596" s="31">
        <v>2</v>
      </c>
      <c r="IE596" s="31">
        <v>2</v>
      </c>
      <c r="IF596" s="31">
        <v>2</v>
      </c>
      <c r="IJ596" s="31">
        <v>2</v>
      </c>
      <c r="IK596" s="31">
        <v>2</v>
      </c>
      <c r="IL596" s="31">
        <v>2</v>
      </c>
      <c r="IM596" s="31">
        <v>2</v>
      </c>
      <c r="IN596" s="31">
        <v>2</v>
      </c>
      <c r="IO596" s="31">
        <v>2</v>
      </c>
      <c r="IP596" s="31">
        <v>2</v>
      </c>
      <c r="IT596" s="31">
        <v>2</v>
      </c>
      <c r="IU596" s="31">
        <v>2</v>
      </c>
      <c r="IV596" s="31">
        <v>2</v>
      </c>
      <c r="IW596" s="31">
        <v>2</v>
      </c>
      <c r="IX596" s="31">
        <v>2</v>
      </c>
      <c r="IY596" s="31">
        <v>2</v>
      </c>
      <c r="IZ596" s="31">
        <v>2</v>
      </c>
      <c r="JD596" s="31">
        <v>2</v>
      </c>
      <c r="JE596" s="31">
        <v>2</v>
      </c>
      <c r="JF596" s="31">
        <v>2</v>
      </c>
      <c r="JG596" s="31">
        <v>2</v>
      </c>
      <c r="JH596" s="31">
        <v>2</v>
      </c>
      <c r="JI596" s="31">
        <v>2</v>
      </c>
      <c r="JJ596" s="31">
        <v>2</v>
      </c>
      <c r="JZ596" s="31">
        <v>1</v>
      </c>
      <c r="KC596" s="31">
        <v>1</v>
      </c>
      <c r="LA596" s="31" t="s">
        <v>1937</v>
      </c>
      <c r="LB596" s="31" t="s">
        <v>374</v>
      </c>
      <c r="LC596" s="31">
        <v>1</v>
      </c>
      <c r="LF596" s="31">
        <v>2</v>
      </c>
      <c r="LG596" s="31">
        <v>2</v>
      </c>
      <c r="LH596" s="31">
        <v>1</v>
      </c>
      <c r="LI596" s="31">
        <v>2</v>
      </c>
      <c r="LK596" s="31">
        <v>2</v>
      </c>
      <c r="LM596" s="31">
        <v>2</v>
      </c>
      <c r="LO596" s="31">
        <v>2</v>
      </c>
      <c r="LQ596" s="31">
        <v>2</v>
      </c>
      <c r="LS596" s="31">
        <v>2</v>
      </c>
      <c r="LU596" s="31">
        <v>1</v>
      </c>
      <c r="LW596" s="31">
        <v>2</v>
      </c>
      <c r="LY596" s="31">
        <v>2</v>
      </c>
      <c r="MA596" s="31">
        <v>2</v>
      </c>
      <c r="MC596" s="31">
        <v>2</v>
      </c>
      <c r="ME596" s="31">
        <v>2</v>
      </c>
      <c r="MG596" s="31">
        <v>2</v>
      </c>
      <c r="MI596" s="31">
        <v>2</v>
      </c>
      <c r="MK596" s="31">
        <v>2</v>
      </c>
      <c r="MM596" s="31">
        <v>2</v>
      </c>
      <c r="MO596" s="31">
        <v>2</v>
      </c>
      <c r="MQ596" s="31">
        <v>2</v>
      </c>
      <c r="MS596" s="31">
        <v>2</v>
      </c>
      <c r="MU596" s="31">
        <v>1</v>
      </c>
      <c r="MW596" s="31">
        <v>2</v>
      </c>
      <c r="MY596" s="31" t="s">
        <v>355</v>
      </c>
      <c r="NC596" s="31">
        <v>2</v>
      </c>
      <c r="NE596" s="31">
        <v>2</v>
      </c>
      <c r="NG596" s="31">
        <v>2</v>
      </c>
      <c r="NI596" s="31">
        <v>2</v>
      </c>
      <c r="NK596" s="31">
        <v>2</v>
      </c>
      <c r="NM596" s="31">
        <v>2</v>
      </c>
      <c r="NO596" s="31">
        <v>2</v>
      </c>
      <c r="NQ596" s="31">
        <v>2</v>
      </c>
      <c r="NS596" s="31">
        <v>2</v>
      </c>
      <c r="NU596" s="31">
        <v>2</v>
      </c>
      <c r="NW596" s="31">
        <v>2</v>
      </c>
      <c r="NY596" s="31">
        <v>2</v>
      </c>
      <c r="OA596" s="31">
        <v>2</v>
      </c>
      <c r="OC596" s="31">
        <v>2</v>
      </c>
      <c r="OE596" s="31">
        <v>2</v>
      </c>
      <c r="OG596" s="31">
        <v>2</v>
      </c>
      <c r="OI596" s="31">
        <v>2</v>
      </c>
      <c r="OK596" s="31">
        <v>2</v>
      </c>
      <c r="OM596" s="31">
        <v>2</v>
      </c>
      <c r="OO596" s="31">
        <v>2</v>
      </c>
      <c r="OQ596" s="31" t="s">
        <v>355</v>
      </c>
      <c r="OS596" s="31">
        <v>2</v>
      </c>
      <c r="OU596" s="31">
        <v>2</v>
      </c>
      <c r="OW596" s="31">
        <v>2</v>
      </c>
      <c r="OY596" s="31">
        <v>2</v>
      </c>
      <c r="PA596" s="31">
        <v>2</v>
      </c>
      <c r="PC596" s="31">
        <v>2</v>
      </c>
      <c r="PE596" s="31">
        <v>2</v>
      </c>
      <c r="PG596" s="31">
        <v>2</v>
      </c>
      <c r="PI596" s="31">
        <v>2</v>
      </c>
      <c r="PK596" s="31">
        <v>2</v>
      </c>
      <c r="PM596" s="31">
        <v>2</v>
      </c>
      <c r="PO596" s="31">
        <v>2</v>
      </c>
      <c r="PQ596" s="31">
        <v>2</v>
      </c>
      <c r="PS596" s="31">
        <v>2</v>
      </c>
      <c r="PU596" s="31">
        <v>2</v>
      </c>
      <c r="PW596" s="31">
        <v>2</v>
      </c>
      <c r="PY596" s="31">
        <v>2</v>
      </c>
      <c r="QA596" s="31">
        <v>2</v>
      </c>
      <c r="QC596" s="31">
        <v>2</v>
      </c>
      <c r="QE596" s="31">
        <v>2</v>
      </c>
      <c r="QG596" s="31">
        <v>2</v>
      </c>
      <c r="QI596" s="31" t="s">
        <v>355</v>
      </c>
      <c r="QK596" s="31">
        <v>1</v>
      </c>
      <c r="QL596" s="31">
        <v>2</v>
      </c>
      <c r="QM596" s="31">
        <v>2</v>
      </c>
      <c r="QN596" s="31">
        <v>2</v>
      </c>
      <c r="QO596" s="31">
        <v>2</v>
      </c>
      <c r="QP596" s="31">
        <v>2</v>
      </c>
      <c r="QQ596" s="31">
        <v>2</v>
      </c>
      <c r="QR596" s="31">
        <v>2</v>
      </c>
      <c r="QS596" s="31">
        <v>2</v>
      </c>
      <c r="QT596" s="31">
        <v>2</v>
      </c>
      <c r="QU596" s="31">
        <v>2</v>
      </c>
      <c r="QV596" s="31">
        <v>2</v>
      </c>
      <c r="QW596" s="31">
        <v>2</v>
      </c>
      <c r="QX596" s="31">
        <v>2</v>
      </c>
      <c r="QY596" s="31">
        <v>2</v>
      </c>
      <c r="QZ596" s="31">
        <v>2</v>
      </c>
      <c r="RA596" s="31">
        <v>2</v>
      </c>
      <c r="RB596" s="31">
        <v>2</v>
      </c>
      <c r="RC596" s="31">
        <v>2</v>
      </c>
      <c r="RD596" s="31">
        <v>2</v>
      </c>
      <c r="RE596" s="31">
        <v>2</v>
      </c>
      <c r="RF596" s="31">
        <v>2</v>
      </c>
      <c r="RG596" s="31">
        <v>2</v>
      </c>
      <c r="RH596" s="31">
        <v>2</v>
      </c>
      <c r="RI596" s="31">
        <v>2</v>
      </c>
      <c r="RJ596" s="31">
        <v>2</v>
      </c>
      <c r="RK596" s="31">
        <v>2</v>
      </c>
      <c r="RL596" s="31">
        <v>2</v>
      </c>
      <c r="RM596" s="31">
        <v>2</v>
      </c>
      <c r="RN596" s="31">
        <v>2</v>
      </c>
      <c r="RO596" s="31">
        <v>2</v>
      </c>
      <c r="RP596" s="31">
        <v>2</v>
      </c>
      <c r="RQ596" s="31">
        <v>2</v>
      </c>
      <c r="RR596" s="31">
        <v>2</v>
      </c>
      <c r="RS596" s="31">
        <v>2</v>
      </c>
      <c r="RT596" s="31" t="s">
        <v>3694</v>
      </c>
      <c r="RU596" s="31" t="s">
        <v>3695</v>
      </c>
      <c r="RX596" s="31">
        <v>5</v>
      </c>
      <c r="RY596" s="31">
        <v>2</v>
      </c>
      <c r="RZ596" s="31">
        <v>2</v>
      </c>
      <c r="SA596" s="31">
        <v>2</v>
      </c>
      <c r="SB596" s="31">
        <v>2</v>
      </c>
      <c r="SC596" s="31">
        <v>2</v>
      </c>
      <c r="SD596" s="31">
        <v>5</v>
      </c>
      <c r="SE596" s="31">
        <v>2</v>
      </c>
      <c r="SF596" s="31">
        <v>2</v>
      </c>
      <c r="SG596" s="31">
        <v>2</v>
      </c>
      <c r="SH596" s="31">
        <v>2</v>
      </c>
      <c r="SI596" s="31">
        <v>2</v>
      </c>
      <c r="SJ596" s="31">
        <v>2</v>
      </c>
      <c r="SK596" s="31">
        <v>2</v>
      </c>
      <c r="SL596" s="31">
        <v>2</v>
      </c>
      <c r="UA596" s="31">
        <v>2</v>
      </c>
    </row>
    <row r="597" spans="1:547" s="31" customFormat="1" ht="13.5" customHeight="1">
      <c r="A597" s="31">
        <f t="shared" si="9"/>
        <v>595</v>
      </c>
      <c r="C597" s="31">
        <v>9</v>
      </c>
      <c r="D597" s="31" t="s">
        <v>3682</v>
      </c>
      <c r="E597" s="31" t="s">
        <v>2827</v>
      </c>
      <c r="F597" s="31">
        <v>2</v>
      </c>
      <c r="G597" s="31" t="s">
        <v>3696</v>
      </c>
      <c r="H597" s="31">
        <v>42426</v>
      </c>
      <c r="I597" s="31">
        <v>21551</v>
      </c>
      <c r="J597" s="31">
        <v>1</v>
      </c>
      <c r="K597" s="31">
        <v>1</v>
      </c>
      <c r="L597" s="31">
        <v>1</v>
      </c>
      <c r="M597" s="31">
        <v>1</v>
      </c>
      <c r="N597" s="31">
        <v>1</v>
      </c>
      <c r="O597" s="31">
        <v>1</v>
      </c>
      <c r="P597" s="31">
        <v>1</v>
      </c>
      <c r="Q597" s="31">
        <v>1</v>
      </c>
      <c r="FK597" s="31">
        <v>2</v>
      </c>
      <c r="FL597" s="31">
        <v>2</v>
      </c>
      <c r="FM597" s="31">
        <v>2</v>
      </c>
      <c r="FN597" s="31">
        <v>2</v>
      </c>
      <c r="FO597" s="31">
        <v>2</v>
      </c>
      <c r="FP597" s="31">
        <v>2</v>
      </c>
      <c r="FQ597" s="31">
        <v>2</v>
      </c>
      <c r="FR597" s="31">
        <v>2</v>
      </c>
      <c r="FS597" s="31">
        <v>4</v>
      </c>
      <c r="FT597" s="31">
        <v>2</v>
      </c>
      <c r="FU597" s="31">
        <v>2</v>
      </c>
      <c r="FV597" s="31">
        <v>2</v>
      </c>
      <c r="FW597" s="31">
        <v>1</v>
      </c>
      <c r="FX597" s="31">
        <v>1</v>
      </c>
      <c r="FY597" s="31">
        <v>2</v>
      </c>
      <c r="GA597" s="31">
        <v>2</v>
      </c>
      <c r="GB597" s="31">
        <v>2</v>
      </c>
      <c r="GC597" s="31">
        <v>2</v>
      </c>
      <c r="GE597" s="31">
        <v>2</v>
      </c>
      <c r="GH597" s="31">
        <v>2</v>
      </c>
      <c r="GJ597" s="31">
        <v>2</v>
      </c>
      <c r="GL597" s="31">
        <v>2</v>
      </c>
      <c r="GO597" s="31">
        <v>2</v>
      </c>
      <c r="GQ597" s="31">
        <v>2</v>
      </c>
      <c r="GS597" s="31">
        <v>2</v>
      </c>
      <c r="GU597" s="31">
        <v>2</v>
      </c>
      <c r="GW597" s="31">
        <v>2</v>
      </c>
      <c r="HM597" s="31">
        <v>2</v>
      </c>
      <c r="HP597" s="31">
        <v>2</v>
      </c>
      <c r="HQ597" s="31">
        <v>2</v>
      </c>
      <c r="HR597" s="31">
        <v>2</v>
      </c>
      <c r="HS597" s="31">
        <v>2</v>
      </c>
      <c r="HT597" s="31">
        <v>2</v>
      </c>
      <c r="HU597" s="31">
        <v>2</v>
      </c>
      <c r="HV597" s="31">
        <v>2</v>
      </c>
      <c r="HZ597" s="31">
        <v>2</v>
      </c>
      <c r="IA597" s="31">
        <v>2</v>
      </c>
      <c r="IB597" s="31">
        <v>2</v>
      </c>
      <c r="IC597" s="31">
        <v>2</v>
      </c>
      <c r="ID597" s="31">
        <v>2</v>
      </c>
      <c r="IE597" s="31">
        <v>2</v>
      </c>
      <c r="IF597" s="31">
        <v>2</v>
      </c>
      <c r="IJ597" s="31">
        <v>2</v>
      </c>
      <c r="IK597" s="31">
        <v>2</v>
      </c>
      <c r="IL597" s="31">
        <v>2</v>
      </c>
      <c r="IM597" s="31">
        <v>2</v>
      </c>
      <c r="IN597" s="31">
        <v>2</v>
      </c>
      <c r="IO597" s="31">
        <v>2</v>
      </c>
      <c r="IP597" s="31">
        <v>2</v>
      </c>
      <c r="IT597" s="31">
        <v>2</v>
      </c>
      <c r="IU597" s="31">
        <v>2</v>
      </c>
      <c r="IV597" s="31">
        <v>2</v>
      </c>
      <c r="IW597" s="31">
        <v>2</v>
      </c>
      <c r="IX597" s="31">
        <v>2</v>
      </c>
      <c r="IY597" s="31">
        <v>2</v>
      </c>
      <c r="IZ597" s="31">
        <v>2</v>
      </c>
      <c r="JD597" s="31">
        <v>2</v>
      </c>
      <c r="JE597" s="31">
        <v>2</v>
      </c>
      <c r="JF597" s="31">
        <v>2</v>
      </c>
      <c r="JG597" s="31">
        <v>2</v>
      </c>
      <c r="JH597" s="31">
        <v>2</v>
      </c>
      <c r="JI597" s="31">
        <v>2</v>
      </c>
      <c r="JJ597" s="31">
        <v>2</v>
      </c>
      <c r="JZ597" s="31">
        <v>1</v>
      </c>
      <c r="KC597" s="31">
        <v>1</v>
      </c>
      <c r="LA597" s="31" t="s">
        <v>379</v>
      </c>
      <c r="LB597" s="31" t="s">
        <v>360</v>
      </c>
      <c r="LC597" s="31">
        <v>2</v>
      </c>
      <c r="LF597" s="31">
        <v>2</v>
      </c>
      <c r="LG597" s="31">
        <v>2</v>
      </c>
      <c r="LI597" s="31">
        <v>2</v>
      </c>
      <c r="LK597" s="31">
        <v>2</v>
      </c>
      <c r="LM597" s="31">
        <v>2</v>
      </c>
      <c r="LO597" s="31">
        <v>2</v>
      </c>
      <c r="LQ597" s="31">
        <v>2</v>
      </c>
      <c r="LS597" s="31">
        <v>2</v>
      </c>
      <c r="LU597" s="31">
        <v>2</v>
      </c>
      <c r="LW597" s="31">
        <v>2</v>
      </c>
      <c r="LY597" s="31">
        <v>2</v>
      </c>
      <c r="MA597" s="31">
        <v>2</v>
      </c>
      <c r="MC597" s="31">
        <v>2</v>
      </c>
      <c r="ME597" s="31">
        <v>2</v>
      </c>
      <c r="MG597" s="31">
        <v>2</v>
      </c>
      <c r="MI597" s="31">
        <v>2</v>
      </c>
      <c r="MK597" s="31">
        <v>2</v>
      </c>
      <c r="MM597" s="31">
        <v>2</v>
      </c>
      <c r="MO597" s="31">
        <v>2</v>
      </c>
      <c r="MQ597" s="31">
        <v>2</v>
      </c>
      <c r="MS597" s="31">
        <v>2</v>
      </c>
      <c r="MU597" s="31">
        <v>2</v>
      </c>
      <c r="MW597" s="31">
        <v>2</v>
      </c>
      <c r="MY597" s="31" t="s">
        <v>355</v>
      </c>
      <c r="NC597" s="31">
        <v>2</v>
      </c>
      <c r="NE597" s="31">
        <v>2</v>
      </c>
      <c r="NG597" s="31">
        <v>2</v>
      </c>
      <c r="NI597" s="31">
        <v>2</v>
      </c>
      <c r="NK597" s="31">
        <v>2</v>
      </c>
      <c r="NM597" s="31">
        <v>2</v>
      </c>
      <c r="NO597" s="31">
        <v>2</v>
      </c>
      <c r="NQ597" s="31">
        <v>2</v>
      </c>
      <c r="NS597" s="31">
        <v>2</v>
      </c>
      <c r="NU597" s="31">
        <v>2</v>
      </c>
      <c r="NW597" s="31">
        <v>2</v>
      </c>
      <c r="NY597" s="31">
        <v>2</v>
      </c>
      <c r="OA597" s="31">
        <v>2</v>
      </c>
      <c r="OC597" s="31">
        <v>2</v>
      </c>
      <c r="OE597" s="31">
        <v>2</v>
      </c>
      <c r="OG597" s="31">
        <v>2</v>
      </c>
      <c r="OI597" s="31">
        <v>2</v>
      </c>
      <c r="OK597" s="31">
        <v>2</v>
      </c>
      <c r="OM597" s="31">
        <v>2</v>
      </c>
      <c r="OO597" s="31">
        <v>2</v>
      </c>
      <c r="OQ597" s="31" t="s">
        <v>355</v>
      </c>
      <c r="OS597" s="31">
        <v>2</v>
      </c>
      <c r="OU597" s="31">
        <v>2</v>
      </c>
      <c r="OW597" s="31">
        <v>2</v>
      </c>
      <c r="OY597" s="31">
        <v>2</v>
      </c>
      <c r="PA597" s="31">
        <v>2</v>
      </c>
      <c r="PC597" s="31">
        <v>2</v>
      </c>
      <c r="PE597" s="31">
        <v>2</v>
      </c>
      <c r="PG597" s="31">
        <v>2</v>
      </c>
      <c r="PI597" s="31">
        <v>2</v>
      </c>
      <c r="PK597" s="31">
        <v>2</v>
      </c>
      <c r="PM597" s="31">
        <v>2</v>
      </c>
      <c r="PO597" s="31">
        <v>2</v>
      </c>
      <c r="PQ597" s="31">
        <v>2</v>
      </c>
      <c r="PS597" s="31">
        <v>2</v>
      </c>
      <c r="PU597" s="31">
        <v>2</v>
      </c>
      <c r="PW597" s="31">
        <v>2</v>
      </c>
      <c r="PY597" s="31">
        <v>2</v>
      </c>
      <c r="QA597" s="31">
        <v>2</v>
      </c>
      <c r="QC597" s="31">
        <v>2</v>
      </c>
      <c r="QE597" s="31">
        <v>2</v>
      </c>
      <c r="QG597" s="31">
        <v>2</v>
      </c>
      <c r="QI597" s="31" t="s">
        <v>355</v>
      </c>
      <c r="QK597" s="31">
        <v>1</v>
      </c>
      <c r="QL597" s="31">
        <v>2</v>
      </c>
      <c r="QM597" s="31">
        <v>2</v>
      </c>
      <c r="QN597" s="31">
        <v>2</v>
      </c>
      <c r="QO597" s="31">
        <v>2</v>
      </c>
      <c r="QP597" s="31">
        <v>2</v>
      </c>
      <c r="QQ597" s="31">
        <v>2</v>
      </c>
      <c r="QR597" s="31">
        <v>2</v>
      </c>
      <c r="QS597" s="31">
        <v>2</v>
      </c>
      <c r="QT597" s="31">
        <v>2</v>
      </c>
      <c r="QU597" s="31">
        <v>2</v>
      </c>
      <c r="QV597" s="31">
        <v>2</v>
      </c>
      <c r="QW597" s="31">
        <v>2</v>
      </c>
      <c r="QX597" s="31">
        <v>2</v>
      </c>
      <c r="QY597" s="31">
        <v>2</v>
      </c>
      <c r="QZ597" s="31">
        <v>2</v>
      </c>
      <c r="RA597" s="31">
        <v>2</v>
      </c>
      <c r="RB597" s="31">
        <v>2</v>
      </c>
      <c r="RC597" s="31">
        <v>2</v>
      </c>
      <c r="RD597" s="31">
        <v>2</v>
      </c>
      <c r="RE597" s="31">
        <v>2</v>
      </c>
      <c r="RF597" s="31">
        <v>2</v>
      </c>
      <c r="RG597" s="31">
        <v>2</v>
      </c>
      <c r="RH597" s="31">
        <v>2</v>
      </c>
      <c r="RI597" s="31">
        <v>2</v>
      </c>
      <c r="RJ597" s="31">
        <v>2</v>
      </c>
      <c r="RK597" s="31">
        <v>2</v>
      </c>
      <c r="RL597" s="31">
        <v>2</v>
      </c>
      <c r="RM597" s="31">
        <v>2</v>
      </c>
      <c r="RN597" s="31">
        <v>2</v>
      </c>
      <c r="RO597" s="31">
        <v>2</v>
      </c>
      <c r="RP597" s="31">
        <v>2</v>
      </c>
      <c r="RQ597" s="31">
        <v>2</v>
      </c>
      <c r="RR597" s="31">
        <v>2</v>
      </c>
      <c r="RS597" s="31">
        <v>2</v>
      </c>
      <c r="RZ597" s="31">
        <v>2</v>
      </c>
      <c r="SA597" s="31">
        <v>2</v>
      </c>
      <c r="SB597" s="31">
        <v>2</v>
      </c>
      <c r="SC597" s="31">
        <v>2</v>
      </c>
      <c r="SF597" s="31">
        <v>2</v>
      </c>
      <c r="SG597" s="31">
        <v>2</v>
      </c>
      <c r="SH597" s="31">
        <v>2</v>
      </c>
      <c r="SI597" s="31">
        <v>2</v>
      </c>
      <c r="SJ597" s="31">
        <v>2</v>
      </c>
      <c r="SK597" s="31">
        <v>2</v>
      </c>
      <c r="SL597" s="31">
        <v>2</v>
      </c>
      <c r="UA597" s="31">
        <v>2</v>
      </c>
    </row>
    <row r="598" spans="1:547" s="31" customFormat="1" ht="13.5" customHeight="1">
      <c r="A598" s="31">
        <f t="shared" si="9"/>
        <v>596</v>
      </c>
      <c r="C598" s="31">
        <v>10</v>
      </c>
      <c r="D598" s="31" t="s">
        <v>3682</v>
      </c>
      <c r="E598" s="31" t="s">
        <v>2837</v>
      </c>
      <c r="F598" s="31">
        <v>1</v>
      </c>
      <c r="G598" s="31" t="s">
        <v>3697</v>
      </c>
      <c r="H598" s="31">
        <v>42594</v>
      </c>
      <c r="I598" s="31">
        <v>27153</v>
      </c>
      <c r="J598" s="31">
        <v>2</v>
      </c>
      <c r="K598" s="31">
        <v>1</v>
      </c>
      <c r="L598" s="31">
        <v>1</v>
      </c>
      <c r="M598" s="31">
        <v>1</v>
      </c>
      <c r="N598" s="31">
        <v>1</v>
      </c>
      <c r="O598" s="31">
        <v>1</v>
      </c>
      <c r="P598" s="31">
        <v>1</v>
      </c>
      <c r="Q598" s="31">
        <v>1</v>
      </c>
      <c r="FK598" s="31">
        <v>2</v>
      </c>
      <c r="FL598" s="31">
        <v>2</v>
      </c>
      <c r="FM598" s="31">
        <v>2</v>
      </c>
      <c r="FN598" s="31">
        <v>2</v>
      </c>
      <c r="FO598" s="31">
        <v>2</v>
      </c>
      <c r="FP598" s="31">
        <v>2</v>
      </c>
      <c r="FQ598" s="31">
        <v>2</v>
      </c>
      <c r="FR598" s="31">
        <v>2</v>
      </c>
      <c r="FS598" s="31">
        <v>4</v>
      </c>
      <c r="FT598" s="31">
        <v>2</v>
      </c>
      <c r="FU598" s="31">
        <v>2</v>
      </c>
      <c r="FV598" s="31">
        <v>2</v>
      </c>
      <c r="FW598" s="31">
        <v>1</v>
      </c>
      <c r="FX598" s="31">
        <v>1</v>
      </c>
      <c r="FY598" s="31">
        <v>2</v>
      </c>
      <c r="GA598" s="31">
        <v>2</v>
      </c>
      <c r="GB598" s="31">
        <v>2</v>
      </c>
      <c r="GC598" s="31">
        <v>2</v>
      </c>
      <c r="GE598" s="31">
        <v>2</v>
      </c>
      <c r="GH598" s="31">
        <v>2</v>
      </c>
      <c r="GJ598" s="31">
        <v>2</v>
      </c>
      <c r="GL598" s="31">
        <v>2</v>
      </c>
      <c r="GO598" s="31">
        <v>2</v>
      </c>
      <c r="GQ598" s="31">
        <v>2</v>
      </c>
      <c r="GS598" s="31">
        <v>2</v>
      </c>
      <c r="GU598" s="31">
        <v>2</v>
      </c>
      <c r="GW598" s="31">
        <v>2</v>
      </c>
      <c r="HM598" s="31">
        <v>2</v>
      </c>
      <c r="HP598" s="31">
        <v>2</v>
      </c>
      <c r="HQ598" s="31">
        <v>2</v>
      </c>
      <c r="HR598" s="31">
        <v>2</v>
      </c>
      <c r="HS598" s="31">
        <v>2</v>
      </c>
      <c r="HT598" s="31">
        <v>2</v>
      </c>
      <c r="HU598" s="31">
        <v>2</v>
      </c>
      <c r="HV598" s="31">
        <v>2</v>
      </c>
      <c r="HZ598" s="31">
        <v>2</v>
      </c>
      <c r="IA598" s="31">
        <v>2</v>
      </c>
      <c r="IB598" s="31">
        <v>2</v>
      </c>
      <c r="IC598" s="31">
        <v>2</v>
      </c>
      <c r="ID598" s="31">
        <v>2</v>
      </c>
      <c r="IE598" s="31">
        <v>2</v>
      </c>
      <c r="IF598" s="31">
        <v>2</v>
      </c>
      <c r="IJ598" s="31">
        <v>2</v>
      </c>
      <c r="IK598" s="31">
        <v>2</v>
      </c>
      <c r="IL598" s="31">
        <v>2</v>
      </c>
      <c r="IM598" s="31">
        <v>2</v>
      </c>
      <c r="IN598" s="31">
        <v>2</v>
      </c>
      <c r="IO598" s="31">
        <v>2</v>
      </c>
      <c r="IP598" s="31">
        <v>2</v>
      </c>
      <c r="IT598" s="31">
        <v>2</v>
      </c>
      <c r="IU598" s="31">
        <v>2</v>
      </c>
      <c r="IV598" s="31">
        <v>2</v>
      </c>
      <c r="IW598" s="31">
        <v>2</v>
      </c>
      <c r="IX598" s="31">
        <v>2</v>
      </c>
      <c r="IY598" s="31">
        <v>2</v>
      </c>
      <c r="IZ598" s="31">
        <v>2</v>
      </c>
      <c r="JD598" s="31">
        <v>2</v>
      </c>
      <c r="JE598" s="31">
        <v>2</v>
      </c>
      <c r="JF598" s="31">
        <v>2</v>
      </c>
      <c r="JG598" s="31">
        <v>2</v>
      </c>
      <c r="JH598" s="31">
        <v>2</v>
      </c>
      <c r="JI598" s="31">
        <v>2</v>
      </c>
      <c r="JJ598" s="31">
        <v>2</v>
      </c>
      <c r="JZ598" s="31">
        <v>1</v>
      </c>
      <c r="KC598" s="31">
        <v>1</v>
      </c>
      <c r="LA598" s="31" t="s">
        <v>1887</v>
      </c>
      <c r="LB598" s="31" t="s">
        <v>365</v>
      </c>
      <c r="LC598" s="31">
        <v>2</v>
      </c>
      <c r="LD598" s="31">
        <v>4</v>
      </c>
      <c r="LF598" s="31">
        <v>2</v>
      </c>
      <c r="LG598" s="31">
        <v>2</v>
      </c>
      <c r="LI598" s="31">
        <v>2</v>
      </c>
      <c r="LK598" s="31">
        <v>2</v>
      </c>
      <c r="LM598" s="31">
        <v>2</v>
      </c>
      <c r="LO598" s="31">
        <v>2</v>
      </c>
      <c r="LQ598" s="31">
        <v>2</v>
      </c>
      <c r="LS598" s="31">
        <v>2</v>
      </c>
      <c r="LU598" s="31">
        <v>2</v>
      </c>
      <c r="LW598" s="31">
        <v>2</v>
      </c>
      <c r="LY598" s="31">
        <v>2</v>
      </c>
      <c r="MA598" s="31">
        <v>2</v>
      </c>
      <c r="MC598" s="31">
        <v>2</v>
      </c>
      <c r="ME598" s="31">
        <v>2</v>
      </c>
      <c r="MG598" s="31">
        <v>2</v>
      </c>
      <c r="MI598" s="31">
        <v>2</v>
      </c>
      <c r="MK598" s="31">
        <v>2</v>
      </c>
      <c r="MM598" s="31">
        <v>2</v>
      </c>
      <c r="MO598" s="31">
        <v>2</v>
      </c>
      <c r="MQ598" s="31">
        <v>2</v>
      </c>
      <c r="MS598" s="31">
        <v>2</v>
      </c>
      <c r="MU598" s="31">
        <v>2</v>
      </c>
      <c r="MW598" s="31">
        <v>2</v>
      </c>
      <c r="MY598" s="31" t="s">
        <v>355</v>
      </c>
      <c r="NC598" s="31">
        <v>2</v>
      </c>
      <c r="NE598" s="31">
        <v>2</v>
      </c>
      <c r="NG598" s="31">
        <v>2</v>
      </c>
      <c r="NI598" s="31">
        <v>2</v>
      </c>
      <c r="NK598" s="31">
        <v>2</v>
      </c>
      <c r="NM598" s="31">
        <v>2</v>
      </c>
      <c r="NO598" s="31">
        <v>2</v>
      </c>
      <c r="NQ598" s="31">
        <v>2</v>
      </c>
      <c r="NS598" s="31">
        <v>2</v>
      </c>
      <c r="NU598" s="31">
        <v>2</v>
      </c>
      <c r="NW598" s="31">
        <v>2</v>
      </c>
      <c r="NY598" s="31">
        <v>2</v>
      </c>
      <c r="OA598" s="31">
        <v>2</v>
      </c>
      <c r="OC598" s="31">
        <v>2</v>
      </c>
      <c r="OE598" s="31">
        <v>2</v>
      </c>
      <c r="OG598" s="31">
        <v>2</v>
      </c>
      <c r="OI598" s="31">
        <v>2</v>
      </c>
      <c r="OK598" s="31">
        <v>2</v>
      </c>
      <c r="OM598" s="31">
        <v>2</v>
      </c>
      <c r="OO598" s="31">
        <v>2</v>
      </c>
      <c r="OQ598" s="31" t="s">
        <v>355</v>
      </c>
      <c r="OS598" s="31">
        <v>2</v>
      </c>
      <c r="OU598" s="31">
        <v>2</v>
      </c>
      <c r="OW598" s="31">
        <v>2</v>
      </c>
      <c r="OY598" s="31">
        <v>2</v>
      </c>
      <c r="PA598" s="31">
        <v>2</v>
      </c>
      <c r="PC598" s="31">
        <v>2</v>
      </c>
      <c r="PE598" s="31">
        <v>2</v>
      </c>
      <c r="PG598" s="31">
        <v>2</v>
      </c>
      <c r="PI598" s="31">
        <v>2</v>
      </c>
      <c r="PK598" s="31">
        <v>2</v>
      </c>
      <c r="PM598" s="31">
        <v>2</v>
      </c>
      <c r="PO598" s="31">
        <v>2</v>
      </c>
      <c r="PQ598" s="31">
        <v>2</v>
      </c>
      <c r="PS598" s="31">
        <v>2</v>
      </c>
      <c r="PU598" s="31">
        <v>2</v>
      </c>
      <c r="PW598" s="31">
        <v>2</v>
      </c>
      <c r="PY598" s="31">
        <v>2</v>
      </c>
      <c r="QA598" s="31">
        <v>2</v>
      </c>
      <c r="QC598" s="31">
        <v>2</v>
      </c>
      <c r="QE598" s="31">
        <v>2</v>
      </c>
      <c r="QG598" s="31">
        <v>2</v>
      </c>
      <c r="QI598" s="31" t="s">
        <v>355</v>
      </c>
      <c r="QK598" s="31">
        <v>1</v>
      </c>
      <c r="QL598" s="31">
        <v>2</v>
      </c>
      <c r="QM598" s="31">
        <v>2</v>
      </c>
      <c r="QN598" s="31">
        <v>2</v>
      </c>
      <c r="QO598" s="31">
        <v>2</v>
      </c>
      <c r="QP598" s="31">
        <v>2</v>
      </c>
      <c r="QQ598" s="31">
        <v>2</v>
      </c>
      <c r="QR598" s="31">
        <v>2</v>
      </c>
      <c r="QS598" s="31">
        <v>2</v>
      </c>
      <c r="QT598" s="31">
        <v>2</v>
      </c>
      <c r="QU598" s="31">
        <v>2</v>
      </c>
      <c r="QV598" s="31">
        <v>2</v>
      </c>
      <c r="QW598" s="31">
        <v>2</v>
      </c>
      <c r="QX598" s="31">
        <v>2</v>
      </c>
      <c r="QY598" s="31">
        <v>2</v>
      </c>
      <c r="QZ598" s="31">
        <v>2</v>
      </c>
      <c r="RA598" s="31">
        <v>2</v>
      </c>
      <c r="RB598" s="31">
        <v>2</v>
      </c>
      <c r="RC598" s="31">
        <v>2</v>
      </c>
      <c r="RD598" s="31">
        <v>2</v>
      </c>
      <c r="RE598" s="31">
        <v>2</v>
      </c>
      <c r="RF598" s="31">
        <v>2</v>
      </c>
      <c r="RG598" s="31">
        <v>2</v>
      </c>
      <c r="RH598" s="31">
        <v>2</v>
      </c>
      <c r="RI598" s="31">
        <v>2</v>
      </c>
      <c r="RJ598" s="31">
        <v>2</v>
      </c>
      <c r="RK598" s="31">
        <v>2</v>
      </c>
      <c r="RL598" s="31">
        <v>2</v>
      </c>
      <c r="RM598" s="31">
        <v>2</v>
      </c>
      <c r="RN598" s="31">
        <v>2</v>
      </c>
      <c r="RO598" s="31">
        <v>2</v>
      </c>
      <c r="RP598" s="31">
        <v>2</v>
      </c>
      <c r="RQ598" s="31">
        <v>2</v>
      </c>
      <c r="RR598" s="31">
        <v>2</v>
      </c>
      <c r="RS598" s="31">
        <v>2</v>
      </c>
      <c r="RZ598" s="31">
        <v>2</v>
      </c>
      <c r="SA598" s="31">
        <v>2</v>
      </c>
      <c r="SB598" s="31">
        <v>2</v>
      </c>
      <c r="SC598" s="31">
        <v>2</v>
      </c>
      <c r="SF598" s="31">
        <v>2</v>
      </c>
      <c r="SG598" s="31">
        <v>2</v>
      </c>
      <c r="SH598" s="31">
        <v>2</v>
      </c>
      <c r="SI598" s="31">
        <v>2</v>
      </c>
      <c r="SJ598" s="31">
        <v>2</v>
      </c>
      <c r="SK598" s="31">
        <v>2</v>
      </c>
      <c r="SL598" s="31">
        <v>2</v>
      </c>
      <c r="UA598" s="31">
        <v>2</v>
      </c>
    </row>
    <row r="599" spans="1:547" s="31" customFormat="1" ht="13.5" customHeight="1">
      <c r="A599" s="31">
        <f t="shared" si="9"/>
        <v>597</v>
      </c>
      <c r="C599" s="31">
        <v>11</v>
      </c>
      <c r="D599" s="31" t="s">
        <v>3682</v>
      </c>
      <c r="E599" s="31" t="s">
        <v>2843</v>
      </c>
      <c r="F599" s="31">
        <v>2</v>
      </c>
      <c r="G599" s="31" t="s">
        <v>3698</v>
      </c>
      <c r="H599" s="31">
        <v>42440</v>
      </c>
      <c r="I599" s="31">
        <v>28873</v>
      </c>
      <c r="J599" s="31">
        <v>2</v>
      </c>
      <c r="K599" s="31">
        <v>1</v>
      </c>
      <c r="L599" s="31">
        <v>3</v>
      </c>
      <c r="M599" s="31">
        <v>2</v>
      </c>
      <c r="N599" s="31">
        <v>4</v>
      </c>
      <c r="O599" s="31">
        <v>2</v>
      </c>
      <c r="P599" s="31">
        <v>3</v>
      </c>
      <c r="Q599" s="31">
        <v>2</v>
      </c>
      <c r="FK599" s="31">
        <v>2</v>
      </c>
      <c r="FL599" s="31">
        <v>2</v>
      </c>
      <c r="FM599" s="31">
        <v>2</v>
      </c>
      <c r="FN599" s="31">
        <v>2</v>
      </c>
      <c r="FO599" s="31">
        <v>2</v>
      </c>
      <c r="FP599" s="31">
        <v>2</v>
      </c>
      <c r="FQ599" s="31">
        <v>2</v>
      </c>
      <c r="FR599" s="31">
        <v>2</v>
      </c>
      <c r="FS599" s="31">
        <v>4</v>
      </c>
      <c r="FT599" s="31">
        <v>2</v>
      </c>
      <c r="FU599" s="31">
        <v>2</v>
      </c>
      <c r="FV599" s="31">
        <v>2</v>
      </c>
      <c r="FW599" s="31">
        <v>1</v>
      </c>
      <c r="FX599" s="31">
        <v>1</v>
      </c>
      <c r="FY599" s="31">
        <v>2</v>
      </c>
      <c r="GA599" s="31">
        <v>2</v>
      </c>
      <c r="GB599" s="31">
        <v>2</v>
      </c>
      <c r="GC599" s="31">
        <v>1</v>
      </c>
      <c r="GD599" s="31">
        <v>15</v>
      </c>
      <c r="GE599" s="31">
        <v>2</v>
      </c>
      <c r="GH599" s="31">
        <v>1</v>
      </c>
      <c r="GJ599" s="31">
        <v>2</v>
      </c>
      <c r="GL599" s="31">
        <v>2</v>
      </c>
      <c r="GO599" s="31">
        <v>2</v>
      </c>
      <c r="GQ599" s="31">
        <v>2</v>
      </c>
      <c r="GS599" s="31">
        <v>2</v>
      </c>
      <c r="GU599" s="31">
        <v>2</v>
      </c>
      <c r="GW599" s="31">
        <v>2</v>
      </c>
      <c r="HM599" s="31">
        <v>2</v>
      </c>
      <c r="HP599" s="31">
        <v>2</v>
      </c>
      <c r="HQ599" s="31">
        <v>2</v>
      </c>
      <c r="HR599" s="31">
        <v>2</v>
      </c>
      <c r="HS599" s="31">
        <v>2</v>
      </c>
      <c r="HT599" s="31">
        <v>2</v>
      </c>
      <c r="HU599" s="31">
        <v>2</v>
      </c>
      <c r="HV599" s="31">
        <v>2</v>
      </c>
      <c r="HZ599" s="31">
        <v>2</v>
      </c>
      <c r="IA599" s="31">
        <v>2</v>
      </c>
      <c r="IB599" s="31">
        <v>2</v>
      </c>
      <c r="IC599" s="31">
        <v>2</v>
      </c>
      <c r="ID599" s="31">
        <v>2</v>
      </c>
      <c r="IE599" s="31">
        <v>2</v>
      </c>
      <c r="IF599" s="31">
        <v>2</v>
      </c>
      <c r="IJ599" s="31">
        <v>2</v>
      </c>
      <c r="IK599" s="31">
        <v>2</v>
      </c>
      <c r="IL599" s="31">
        <v>2</v>
      </c>
      <c r="IM599" s="31">
        <v>2</v>
      </c>
      <c r="IN599" s="31">
        <v>2</v>
      </c>
      <c r="IO599" s="31">
        <v>2</v>
      </c>
      <c r="IP599" s="31">
        <v>2</v>
      </c>
      <c r="IT599" s="31">
        <v>2</v>
      </c>
      <c r="IU599" s="31">
        <v>2</v>
      </c>
      <c r="IV599" s="31">
        <v>2</v>
      </c>
      <c r="IW599" s="31">
        <v>2</v>
      </c>
      <c r="IX599" s="31">
        <v>2</v>
      </c>
      <c r="IY599" s="31">
        <v>2</v>
      </c>
      <c r="IZ599" s="31">
        <v>2</v>
      </c>
      <c r="JD599" s="31">
        <v>2</v>
      </c>
      <c r="JE599" s="31">
        <v>2</v>
      </c>
      <c r="JF599" s="31">
        <v>2</v>
      </c>
      <c r="JG599" s="31">
        <v>2</v>
      </c>
      <c r="JH599" s="31">
        <v>2</v>
      </c>
      <c r="JI599" s="31">
        <v>2</v>
      </c>
      <c r="JJ599" s="31">
        <v>2</v>
      </c>
      <c r="JZ599" s="31">
        <v>1</v>
      </c>
      <c r="KC599" s="31">
        <v>1</v>
      </c>
      <c r="LA599" s="31" t="s">
        <v>2853</v>
      </c>
      <c r="LB599" s="31" t="s">
        <v>359</v>
      </c>
      <c r="LC599" s="31">
        <v>2</v>
      </c>
      <c r="LF599" s="31">
        <v>2</v>
      </c>
      <c r="LG599" s="31">
        <v>2</v>
      </c>
      <c r="LI599" s="31">
        <v>2</v>
      </c>
      <c r="LK599" s="31">
        <v>2</v>
      </c>
      <c r="LM599" s="31">
        <v>2</v>
      </c>
      <c r="LO599" s="31">
        <v>2</v>
      </c>
      <c r="LQ599" s="31">
        <v>2</v>
      </c>
      <c r="LS599" s="31">
        <v>2</v>
      </c>
      <c r="LU599" s="31">
        <v>2</v>
      </c>
      <c r="LW599" s="31">
        <v>2</v>
      </c>
      <c r="LY599" s="31">
        <v>2</v>
      </c>
      <c r="MA599" s="31">
        <v>2</v>
      </c>
      <c r="MC599" s="31">
        <v>2</v>
      </c>
      <c r="ME599" s="31">
        <v>2</v>
      </c>
      <c r="MG599" s="31">
        <v>2</v>
      </c>
      <c r="MI599" s="31">
        <v>2</v>
      </c>
      <c r="MK599" s="31">
        <v>2</v>
      </c>
      <c r="MM599" s="31">
        <v>2</v>
      </c>
      <c r="MO599" s="31">
        <v>2</v>
      </c>
      <c r="MQ599" s="31">
        <v>2</v>
      </c>
      <c r="MS599" s="31">
        <v>2</v>
      </c>
      <c r="MU599" s="31">
        <v>2</v>
      </c>
      <c r="MW599" s="31">
        <v>2</v>
      </c>
      <c r="MY599" s="31" t="s">
        <v>355</v>
      </c>
      <c r="NC599" s="31">
        <v>2</v>
      </c>
      <c r="NE599" s="31">
        <v>2</v>
      </c>
      <c r="NG599" s="31">
        <v>2</v>
      </c>
      <c r="NI599" s="31">
        <v>2</v>
      </c>
      <c r="NK599" s="31">
        <v>2</v>
      </c>
      <c r="NM599" s="31">
        <v>2</v>
      </c>
      <c r="NO599" s="31">
        <v>2</v>
      </c>
      <c r="NQ599" s="31">
        <v>2</v>
      </c>
      <c r="NS599" s="31">
        <v>2</v>
      </c>
      <c r="NU599" s="31">
        <v>2</v>
      </c>
      <c r="NW599" s="31">
        <v>2</v>
      </c>
      <c r="NY599" s="31">
        <v>2</v>
      </c>
      <c r="OA599" s="31">
        <v>2</v>
      </c>
      <c r="OC599" s="31">
        <v>2</v>
      </c>
      <c r="OE599" s="31">
        <v>2</v>
      </c>
      <c r="OG599" s="31">
        <v>2</v>
      </c>
      <c r="OI599" s="31">
        <v>2</v>
      </c>
      <c r="OK599" s="31">
        <v>2</v>
      </c>
      <c r="OM599" s="31">
        <v>2</v>
      </c>
      <c r="OO599" s="31">
        <v>2</v>
      </c>
      <c r="OQ599" s="31" t="s">
        <v>355</v>
      </c>
      <c r="OS599" s="31">
        <v>2</v>
      </c>
      <c r="OU599" s="31">
        <v>2</v>
      </c>
      <c r="OW599" s="31">
        <v>2</v>
      </c>
      <c r="OY599" s="31">
        <v>2</v>
      </c>
      <c r="PA599" s="31">
        <v>2</v>
      </c>
      <c r="PC599" s="31">
        <v>2</v>
      </c>
      <c r="PE599" s="31">
        <v>2</v>
      </c>
      <c r="PG599" s="31">
        <v>2</v>
      </c>
      <c r="PI599" s="31">
        <v>2</v>
      </c>
      <c r="PK599" s="31">
        <v>2</v>
      </c>
      <c r="PM599" s="31">
        <v>2</v>
      </c>
      <c r="PO599" s="31">
        <v>2</v>
      </c>
      <c r="PQ599" s="31">
        <v>2</v>
      </c>
      <c r="PS599" s="31">
        <v>2</v>
      </c>
      <c r="PU599" s="31">
        <v>2</v>
      </c>
      <c r="PW599" s="31">
        <v>2</v>
      </c>
      <c r="PY599" s="31">
        <v>2</v>
      </c>
      <c r="QA599" s="31">
        <v>2</v>
      </c>
      <c r="QC599" s="31">
        <v>2</v>
      </c>
      <c r="QE599" s="31">
        <v>2</v>
      </c>
      <c r="QG599" s="31">
        <v>2</v>
      </c>
      <c r="QI599" s="31" t="s">
        <v>355</v>
      </c>
      <c r="QK599" s="31">
        <v>1</v>
      </c>
      <c r="QL599" s="31">
        <v>2</v>
      </c>
      <c r="QM599" s="31">
        <v>2</v>
      </c>
      <c r="QN599" s="31">
        <v>2</v>
      </c>
      <c r="QO599" s="31">
        <v>2</v>
      </c>
      <c r="QP599" s="31">
        <v>2</v>
      </c>
      <c r="QQ599" s="31">
        <v>2</v>
      </c>
      <c r="QR599" s="31">
        <v>2</v>
      </c>
      <c r="QS599" s="31">
        <v>2</v>
      </c>
      <c r="QT599" s="31">
        <v>2</v>
      </c>
      <c r="QU599" s="31">
        <v>2</v>
      </c>
      <c r="QV599" s="31">
        <v>2</v>
      </c>
      <c r="QW599" s="31">
        <v>2</v>
      </c>
      <c r="QX599" s="31">
        <v>2</v>
      </c>
      <c r="QY599" s="31">
        <v>2</v>
      </c>
      <c r="QZ599" s="31">
        <v>1</v>
      </c>
      <c r="RA599" s="31">
        <v>2</v>
      </c>
      <c r="RB599" s="31">
        <v>2</v>
      </c>
      <c r="RC599" s="31">
        <v>2</v>
      </c>
      <c r="RD599" s="31">
        <v>2</v>
      </c>
      <c r="RE599" s="31">
        <v>2</v>
      </c>
      <c r="RF599" s="31">
        <v>2</v>
      </c>
      <c r="RG599" s="31">
        <v>2</v>
      </c>
      <c r="RH599" s="31">
        <v>2</v>
      </c>
      <c r="RI599" s="31">
        <v>2</v>
      </c>
      <c r="RJ599" s="31">
        <v>2</v>
      </c>
      <c r="RK599" s="31">
        <v>2</v>
      </c>
      <c r="RL599" s="31">
        <v>2</v>
      </c>
      <c r="RM599" s="31">
        <v>2</v>
      </c>
      <c r="RN599" s="31">
        <v>1</v>
      </c>
      <c r="RO599" s="31">
        <v>1</v>
      </c>
      <c r="RP599" s="31">
        <v>2</v>
      </c>
      <c r="RQ599" s="31">
        <v>2</v>
      </c>
      <c r="RR599" s="31">
        <v>2</v>
      </c>
      <c r="RS599" s="31">
        <v>2</v>
      </c>
      <c r="RT599" s="31" t="s">
        <v>3694</v>
      </c>
      <c r="RV599" s="31" t="s">
        <v>355</v>
      </c>
      <c r="RX599" s="31">
        <v>5</v>
      </c>
      <c r="RY599" s="31">
        <v>2</v>
      </c>
      <c r="RZ599" s="31">
        <v>2</v>
      </c>
      <c r="SA599" s="31">
        <v>2</v>
      </c>
      <c r="SB599" s="31">
        <v>2</v>
      </c>
      <c r="SC599" s="31">
        <v>2</v>
      </c>
      <c r="SD599" s="31">
        <v>5</v>
      </c>
      <c r="SE599" s="31">
        <v>2</v>
      </c>
      <c r="SF599" s="31">
        <v>2</v>
      </c>
      <c r="SG599" s="31">
        <v>2</v>
      </c>
      <c r="SH599" s="31">
        <v>2</v>
      </c>
      <c r="SI599" s="31">
        <v>2</v>
      </c>
      <c r="SJ599" s="31">
        <v>2</v>
      </c>
      <c r="SK599" s="31">
        <v>2</v>
      </c>
      <c r="SL599" s="31">
        <v>2</v>
      </c>
      <c r="UA599" s="31">
        <v>2</v>
      </c>
    </row>
    <row r="600" spans="1:547" s="31" customFormat="1" ht="13.5" customHeight="1">
      <c r="A600" s="31">
        <f t="shared" si="9"/>
        <v>598</v>
      </c>
      <c r="C600" s="31">
        <v>12</v>
      </c>
      <c r="D600" s="31" t="s">
        <v>3682</v>
      </c>
      <c r="E600" s="31" t="s">
        <v>2847</v>
      </c>
      <c r="F600" s="31">
        <v>2</v>
      </c>
      <c r="G600" s="31" t="s">
        <v>3699</v>
      </c>
      <c r="H600" s="31">
        <v>42747</v>
      </c>
      <c r="I600" s="31">
        <v>24473</v>
      </c>
      <c r="J600" s="31">
        <v>2</v>
      </c>
      <c r="K600" s="31">
        <v>1</v>
      </c>
      <c r="L600" s="31">
        <v>5</v>
      </c>
      <c r="M600" s="31">
        <v>2</v>
      </c>
      <c r="N600" s="31">
        <v>5</v>
      </c>
      <c r="O600" s="31">
        <v>2</v>
      </c>
      <c r="P600" s="31">
        <v>5</v>
      </c>
      <c r="Q600" s="31">
        <v>2</v>
      </c>
      <c r="FK600" s="31">
        <v>2</v>
      </c>
      <c r="FL600" s="31">
        <v>1</v>
      </c>
      <c r="FM600" s="31">
        <v>2</v>
      </c>
      <c r="FN600" s="31">
        <v>2</v>
      </c>
      <c r="FO600" s="31">
        <v>2</v>
      </c>
      <c r="FP600" s="31">
        <v>1</v>
      </c>
      <c r="FQ600" s="31">
        <v>2</v>
      </c>
      <c r="FR600" s="31">
        <v>2</v>
      </c>
      <c r="FS600" s="31">
        <v>4</v>
      </c>
      <c r="FT600" s="31">
        <v>2</v>
      </c>
      <c r="FU600" s="31">
        <v>2</v>
      </c>
      <c r="FV600" s="31">
        <v>2</v>
      </c>
      <c r="FW600" s="31">
        <v>1</v>
      </c>
      <c r="FX600" s="31">
        <v>1</v>
      </c>
      <c r="FY600" s="31">
        <v>2</v>
      </c>
      <c r="GA600" s="31">
        <v>2</v>
      </c>
      <c r="GB600" s="31">
        <v>2</v>
      </c>
      <c r="GC600" s="31">
        <v>2</v>
      </c>
      <c r="GE600" s="31">
        <v>1</v>
      </c>
      <c r="GF600" s="31">
        <v>2002</v>
      </c>
      <c r="GH600" s="31">
        <v>2</v>
      </c>
      <c r="GJ600" s="31">
        <v>2</v>
      </c>
      <c r="GL600" s="31">
        <v>2</v>
      </c>
      <c r="GO600" s="31">
        <v>2</v>
      </c>
      <c r="GQ600" s="31">
        <v>2</v>
      </c>
      <c r="GS600" s="31">
        <v>2</v>
      </c>
      <c r="GU600" s="31">
        <v>2</v>
      </c>
      <c r="GW600" s="31">
        <v>2</v>
      </c>
      <c r="HM600" s="31">
        <v>2</v>
      </c>
      <c r="HP600" s="31">
        <v>2</v>
      </c>
      <c r="HQ600" s="31">
        <v>2</v>
      </c>
      <c r="HR600" s="31">
        <v>2</v>
      </c>
      <c r="HS600" s="31">
        <v>2</v>
      </c>
      <c r="HT600" s="31">
        <v>2</v>
      </c>
      <c r="HU600" s="31">
        <v>2</v>
      </c>
      <c r="HV600" s="31">
        <v>2</v>
      </c>
      <c r="HZ600" s="31">
        <v>2</v>
      </c>
      <c r="IA600" s="31">
        <v>2</v>
      </c>
      <c r="IB600" s="31">
        <v>2</v>
      </c>
      <c r="IC600" s="31">
        <v>2</v>
      </c>
      <c r="ID600" s="31">
        <v>2</v>
      </c>
      <c r="IE600" s="31">
        <v>2</v>
      </c>
      <c r="IF600" s="31">
        <v>2</v>
      </c>
      <c r="IJ600" s="31">
        <v>2</v>
      </c>
      <c r="IK600" s="31">
        <v>2</v>
      </c>
      <c r="IL600" s="31">
        <v>2</v>
      </c>
      <c r="IM600" s="31">
        <v>2</v>
      </c>
      <c r="IN600" s="31">
        <v>2</v>
      </c>
      <c r="IO600" s="31">
        <v>2</v>
      </c>
      <c r="IP600" s="31">
        <v>2</v>
      </c>
      <c r="IT600" s="31">
        <v>2</v>
      </c>
      <c r="IU600" s="31">
        <v>2</v>
      </c>
      <c r="IV600" s="31">
        <v>2</v>
      </c>
      <c r="IW600" s="31">
        <v>2</v>
      </c>
      <c r="IX600" s="31">
        <v>2</v>
      </c>
      <c r="IY600" s="31">
        <v>2</v>
      </c>
      <c r="IZ600" s="31">
        <v>2</v>
      </c>
      <c r="JD600" s="31">
        <v>2</v>
      </c>
      <c r="JE600" s="31">
        <v>2</v>
      </c>
      <c r="JF600" s="31">
        <v>2</v>
      </c>
      <c r="JG600" s="31">
        <v>2</v>
      </c>
      <c r="JH600" s="31">
        <v>2</v>
      </c>
      <c r="JI600" s="31">
        <v>2</v>
      </c>
      <c r="JJ600" s="31">
        <v>2</v>
      </c>
      <c r="JN600" s="31" t="s">
        <v>3700</v>
      </c>
      <c r="JZ600" s="31">
        <v>2</v>
      </c>
      <c r="KA600" s="31" t="s">
        <v>368</v>
      </c>
      <c r="KB600" s="31">
        <v>81</v>
      </c>
      <c r="KC600" s="31">
        <v>1</v>
      </c>
      <c r="LA600" s="31" t="s">
        <v>1991</v>
      </c>
      <c r="LB600" s="31" t="s">
        <v>359</v>
      </c>
      <c r="LC600" s="31">
        <v>2</v>
      </c>
      <c r="LF600" s="31">
        <v>2</v>
      </c>
      <c r="LG600" s="31">
        <v>2</v>
      </c>
      <c r="LI600" s="31">
        <v>2</v>
      </c>
      <c r="LK600" s="31">
        <v>2</v>
      </c>
      <c r="LM600" s="31">
        <v>2</v>
      </c>
      <c r="LO600" s="31">
        <v>2</v>
      </c>
      <c r="LQ600" s="31">
        <v>2</v>
      </c>
      <c r="LS600" s="31">
        <v>2</v>
      </c>
      <c r="LU600" s="31">
        <v>2</v>
      </c>
      <c r="LW600" s="31">
        <v>2</v>
      </c>
      <c r="LY600" s="31">
        <v>2</v>
      </c>
      <c r="MA600" s="31">
        <v>2</v>
      </c>
      <c r="MC600" s="31">
        <v>2</v>
      </c>
      <c r="ME600" s="31">
        <v>2</v>
      </c>
      <c r="MG600" s="31">
        <v>2</v>
      </c>
      <c r="MI600" s="31">
        <v>2</v>
      </c>
      <c r="MK600" s="31">
        <v>2</v>
      </c>
      <c r="MM600" s="31">
        <v>2</v>
      </c>
      <c r="MO600" s="31">
        <v>2</v>
      </c>
      <c r="MQ600" s="31">
        <v>2</v>
      </c>
      <c r="MS600" s="31">
        <v>2</v>
      </c>
      <c r="MU600" s="31">
        <v>2</v>
      </c>
      <c r="MW600" s="31">
        <v>2</v>
      </c>
      <c r="MY600" s="31" t="s">
        <v>355</v>
      </c>
      <c r="NC600" s="31">
        <v>2</v>
      </c>
      <c r="NE600" s="31">
        <v>2</v>
      </c>
      <c r="NG600" s="31">
        <v>2</v>
      </c>
      <c r="NI600" s="31">
        <v>2</v>
      </c>
      <c r="NK600" s="31">
        <v>2</v>
      </c>
      <c r="NM600" s="31">
        <v>2</v>
      </c>
      <c r="NO600" s="31">
        <v>2</v>
      </c>
      <c r="NQ600" s="31">
        <v>2</v>
      </c>
      <c r="NS600" s="31">
        <v>2</v>
      </c>
      <c r="NU600" s="31">
        <v>2</v>
      </c>
      <c r="NW600" s="31">
        <v>2</v>
      </c>
      <c r="NY600" s="31">
        <v>2</v>
      </c>
      <c r="OA600" s="31">
        <v>2</v>
      </c>
      <c r="OC600" s="31">
        <v>2</v>
      </c>
      <c r="OE600" s="31">
        <v>2</v>
      </c>
      <c r="OG600" s="31">
        <v>2</v>
      </c>
      <c r="OI600" s="31">
        <v>2</v>
      </c>
      <c r="OK600" s="31">
        <v>2</v>
      </c>
      <c r="OM600" s="31">
        <v>2</v>
      </c>
      <c r="OO600" s="31">
        <v>2</v>
      </c>
      <c r="OQ600" s="31" t="s">
        <v>355</v>
      </c>
      <c r="OS600" s="31">
        <v>2</v>
      </c>
      <c r="OU600" s="31">
        <v>2</v>
      </c>
      <c r="OW600" s="31">
        <v>2</v>
      </c>
      <c r="OY600" s="31">
        <v>2</v>
      </c>
      <c r="PA600" s="31">
        <v>2</v>
      </c>
      <c r="PC600" s="31">
        <v>2</v>
      </c>
      <c r="PE600" s="31">
        <v>2</v>
      </c>
      <c r="PG600" s="31">
        <v>2</v>
      </c>
      <c r="PI600" s="31">
        <v>2</v>
      </c>
      <c r="PK600" s="31">
        <v>2</v>
      </c>
      <c r="PM600" s="31">
        <v>2</v>
      </c>
      <c r="PO600" s="31">
        <v>2</v>
      </c>
      <c r="PQ600" s="31">
        <v>2</v>
      </c>
      <c r="PS600" s="31">
        <v>2</v>
      </c>
      <c r="PU600" s="31">
        <v>2</v>
      </c>
      <c r="PW600" s="31">
        <v>2</v>
      </c>
      <c r="PY600" s="31">
        <v>2</v>
      </c>
      <c r="QA600" s="31">
        <v>2</v>
      </c>
      <c r="QC600" s="31">
        <v>2</v>
      </c>
      <c r="QE600" s="31">
        <v>2</v>
      </c>
      <c r="QG600" s="31">
        <v>2</v>
      </c>
      <c r="QI600" s="31" t="s">
        <v>355</v>
      </c>
      <c r="QK600" s="31">
        <v>1</v>
      </c>
      <c r="QL600" s="31">
        <v>2</v>
      </c>
      <c r="QM600" s="31">
        <v>2</v>
      </c>
      <c r="QN600" s="31">
        <v>2</v>
      </c>
      <c r="QO600" s="31">
        <v>2</v>
      </c>
      <c r="QP600" s="31">
        <v>2</v>
      </c>
      <c r="QQ600" s="31">
        <v>2</v>
      </c>
      <c r="QR600" s="31">
        <v>2</v>
      </c>
      <c r="QS600" s="31">
        <v>2</v>
      </c>
      <c r="QT600" s="31">
        <v>2</v>
      </c>
      <c r="QU600" s="31">
        <v>2</v>
      </c>
      <c r="QV600" s="31">
        <v>2</v>
      </c>
      <c r="QW600" s="31">
        <v>2</v>
      </c>
      <c r="QX600" s="31">
        <v>1</v>
      </c>
      <c r="QY600" s="31">
        <v>1</v>
      </c>
      <c r="QZ600" s="31">
        <v>2</v>
      </c>
      <c r="RA600" s="31">
        <v>2</v>
      </c>
      <c r="RB600" s="31">
        <v>2</v>
      </c>
      <c r="RC600" s="31">
        <v>2</v>
      </c>
      <c r="RD600" s="31">
        <v>2</v>
      </c>
      <c r="RE600" s="31">
        <v>2</v>
      </c>
      <c r="RF600" s="31">
        <v>2</v>
      </c>
      <c r="RG600" s="31">
        <v>2</v>
      </c>
      <c r="RH600" s="31">
        <v>2</v>
      </c>
      <c r="RI600" s="31">
        <v>2</v>
      </c>
      <c r="RJ600" s="31">
        <v>2</v>
      </c>
      <c r="RK600" s="31">
        <v>2</v>
      </c>
      <c r="RL600" s="31">
        <v>2</v>
      </c>
      <c r="RM600" s="31">
        <v>2</v>
      </c>
      <c r="RN600" s="31">
        <v>1</v>
      </c>
      <c r="RO600" s="31">
        <v>2</v>
      </c>
      <c r="RP600" s="31">
        <v>2</v>
      </c>
      <c r="RQ600" s="31">
        <v>2</v>
      </c>
      <c r="RR600" s="31">
        <v>2</v>
      </c>
      <c r="RS600" s="31">
        <v>2</v>
      </c>
      <c r="RT600" s="31" t="s">
        <v>3701</v>
      </c>
      <c r="RV600" s="31" t="s">
        <v>3701</v>
      </c>
      <c r="RX600" s="31">
        <v>5</v>
      </c>
      <c r="RY600" s="31">
        <v>2</v>
      </c>
      <c r="RZ600" s="31">
        <v>2</v>
      </c>
      <c r="SA600" s="31">
        <v>2</v>
      </c>
      <c r="SB600" s="31">
        <v>2</v>
      </c>
      <c r="SC600" s="31">
        <v>2</v>
      </c>
      <c r="SD600" s="31">
        <v>5</v>
      </c>
      <c r="SE600" s="31">
        <v>2</v>
      </c>
      <c r="SF600" s="31">
        <v>2</v>
      </c>
      <c r="SG600" s="31">
        <v>2</v>
      </c>
      <c r="SH600" s="31">
        <v>2</v>
      </c>
      <c r="SI600" s="31">
        <v>2</v>
      </c>
      <c r="SJ600" s="31">
        <v>2</v>
      </c>
      <c r="SK600" s="31">
        <v>2</v>
      </c>
      <c r="SL600" s="31">
        <v>2</v>
      </c>
      <c r="UA600" s="31">
        <v>2</v>
      </c>
    </row>
    <row r="601" spans="1:547" s="31" customFormat="1" ht="13.5" customHeight="1">
      <c r="A601" s="31">
        <f t="shared" si="9"/>
        <v>599</v>
      </c>
      <c r="C601" s="31">
        <v>13</v>
      </c>
      <c r="D601" s="31" t="s">
        <v>3682</v>
      </c>
      <c r="E601" s="31" t="s">
        <v>2816</v>
      </c>
      <c r="F601" s="31">
        <v>2</v>
      </c>
      <c r="G601" s="31" t="s">
        <v>3702</v>
      </c>
      <c r="H601" s="31">
        <v>42320</v>
      </c>
      <c r="I601" s="31">
        <v>30243</v>
      </c>
      <c r="J601" s="31">
        <v>1</v>
      </c>
      <c r="K601" s="31">
        <v>1</v>
      </c>
      <c r="L601" s="31">
        <v>5</v>
      </c>
      <c r="M601" s="31">
        <v>2</v>
      </c>
      <c r="N601" s="31">
        <v>5</v>
      </c>
      <c r="O601" s="31">
        <v>2</v>
      </c>
      <c r="P601" s="31">
        <v>5</v>
      </c>
      <c r="Q601" s="31">
        <v>2</v>
      </c>
      <c r="FK601" s="31">
        <v>2</v>
      </c>
      <c r="FL601" s="31">
        <v>2</v>
      </c>
      <c r="FM601" s="31">
        <v>2</v>
      </c>
      <c r="FN601" s="31">
        <v>2</v>
      </c>
      <c r="FO601" s="31">
        <v>2</v>
      </c>
      <c r="FP601" s="31">
        <v>2</v>
      </c>
      <c r="FQ601" s="31">
        <v>2</v>
      </c>
      <c r="FR601" s="31">
        <v>2</v>
      </c>
      <c r="FS601" s="31">
        <v>4</v>
      </c>
      <c r="FT601" s="31">
        <v>2</v>
      </c>
      <c r="FU601" s="31">
        <v>2</v>
      </c>
      <c r="FV601" s="31">
        <v>2</v>
      </c>
      <c r="FW601" s="31">
        <v>1</v>
      </c>
      <c r="FX601" s="31">
        <v>1</v>
      </c>
      <c r="FY601" s="31">
        <v>2</v>
      </c>
      <c r="GA601" s="31">
        <v>2</v>
      </c>
      <c r="GB601" s="31">
        <v>2</v>
      </c>
      <c r="GC601" s="31">
        <v>2</v>
      </c>
      <c r="GE601" s="31">
        <v>2</v>
      </c>
      <c r="GH601" s="31">
        <v>2</v>
      </c>
      <c r="GJ601" s="31">
        <v>2</v>
      </c>
      <c r="GL601" s="31">
        <v>2</v>
      </c>
      <c r="GO601" s="31">
        <v>2</v>
      </c>
      <c r="GQ601" s="31">
        <v>2</v>
      </c>
      <c r="GS601" s="31">
        <v>2</v>
      </c>
      <c r="GU601" s="31">
        <v>2</v>
      </c>
      <c r="GW601" s="31">
        <v>2</v>
      </c>
      <c r="HM601" s="31">
        <v>2</v>
      </c>
      <c r="HP601" s="31">
        <v>2</v>
      </c>
      <c r="HQ601" s="31">
        <v>2</v>
      </c>
      <c r="HR601" s="31">
        <v>2</v>
      </c>
      <c r="HS601" s="31">
        <v>2</v>
      </c>
      <c r="HT601" s="31">
        <v>2</v>
      </c>
      <c r="HU601" s="31">
        <v>2</v>
      </c>
      <c r="HV601" s="31">
        <v>2</v>
      </c>
      <c r="HZ601" s="31">
        <v>2</v>
      </c>
      <c r="IA601" s="31">
        <v>2</v>
      </c>
      <c r="IB601" s="31">
        <v>2</v>
      </c>
      <c r="IC601" s="31">
        <v>2</v>
      </c>
      <c r="ID601" s="31">
        <v>2</v>
      </c>
      <c r="IE601" s="31">
        <v>2</v>
      </c>
      <c r="IF601" s="31">
        <v>2</v>
      </c>
      <c r="IJ601" s="31">
        <v>2</v>
      </c>
      <c r="IK601" s="31">
        <v>2</v>
      </c>
      <c r="IL601" s="31">
        <v>2</v>
      </c>
      <c r="IM601" s="31">
        <v>2</v>
      </c>
      <c r="IN601" s="31">
        <v>2</v>
      </c>
      <c r="IO601" s="31">
        <v>2</v>
      </c>
      <c r="IP601" s="31">
        <v>2</v>
      </c>
      <c r="IT601" s="31">
        <v>2</v>
      </c>
      <c r="IU601" s="31">
        <v>2</v>
      </c>
      <c r="IV601" s="31">
        <v>2</v>
      </c>
      <c r="IW601" s="31">
        <v>2</v>
      </c>
      <c r="IX601" s="31">
        <v>2</v>
      </c>
      <c r="IY601" s="31">
        <v>2</v>
      </c>
      <c r="IZ601" s="31">
        <v>2</v>
      </c>
      <c r="JD601" s="31">
        <v>2</v>
      </c>
      <c r="JE601" s="31">
        <v>2</v>
      </c>
      <c r="JF601" s="31">
        <v>2</v>
      </c>
      <c r="JG601" s="31">
        <v>2</v>
      </c>
      <c r="JH601" s="31">
        <v>2</v>
      </c>
      <c r="JI601" s="31">
        <v>2</v>
      </c>
      <c r="JJ601" s="31">
        <v>2</v>
      </c>
      <c r="JZ601" s="31">
        <v>1</v>
      </c>
      <c r="KC601" s="31">
        <v>1</v>
      </c>
      <c r="LA601" s="31" t="s">
        <v>373</v>
      </c>
      <c r="LB601" s="31" t="s">
        <v>374</v>
      </c>
      <c r="LC601" s="31">
        <v>2</v>
      </c>
      <c r="LD601" s="31">
        <v>2</v>
      </c>
      <c r="LF601" s="31">
        <v>2</v>
      </c>
      <c r="LG601" s="31">
        <v>2</v>
      </c>
      <c r="LI601" s="31">
        <v>2</v>
      </c>
      <c r="LK601" s="31">
        <v>2</v>
      </c>
      <c r="LM601" s="31">
        <v>2</v>
      </c>
      <c r="LO601" s="31">
        <v>2</v>
      </c>
      <c r="LQ601" s="31">
        <v>2</v>
      </c>
      <c r="LS601" s="31">
        <v>2</v>
      </c>
      <c r="LU601" s="31">
        <v>2</v>
      </c>
      <c r="LW601" s="31">
        <v>2</v>
      </c>
      <c r="LY601" s="31">
        <v>2</v>
      </c>
      <c r="MA601" s="31">
        <v>2</v>
      </c>
      <c r="MC601" s="31">
        <v>2</v>
      </c>
      <c r="ME601" s="31">
        <v>2</v>
      </c>
      <c r="MG601" s="31">
        <v>2</v>
      </c>
      <c r="MI601" s="31">
        <v>2</v>
      </c>
      <c r="MK601" s="31">
        <v>2</v>
      </c>
      <c r="MM601" s="31">
        <v>2</v>
      </c>
      <c r="MO601" s="31">
        <v>2</v>
      </c>
      <c r="MQ601" s="31">
        <v>2</v>
      </c>
      <c r="MS601" s="31">
        <v>2</v>
      </c>
      <c r="MU601" s="31">
        <v>2</v>
      </c>
      <c r="MW601" s="31">
        <v>2</v>
      </c>
      <c r="MY601" s="31" t="s">
        <v>355</v>
      </c>
      <c r="NC601" s="31">
        <v>2</v>
      </c>
      <c r="NE601" s="31">
        <v>2</v>
      </c>
      <c r="NG601" s="31">
        <v>2</v>
      </c>
      <c r="NI601" s="31">
        <v>2</v>
      </c>
      <c r="NK601" s="31">
        <v>2</v>
      </c>
      <c r="NM601" s="31">
        <v>2</v>
      </c>
      <c r="NO601" s="31">
        <v>2</v>
      </c>
      <c r="NQ601" s="31">
        <v>2</v>
      </c>
      <c r="NS601" s="31">
        <v>2</v>
      </c>
      <c r="NU601" s="31">
        <v>2</v>
      </c>
      <c r="NW601" s="31">
        <v>2</v>
      </c>
      <c r="NY601" s="31">
        <v>2</v>
      </c>
      <c r="OA601" s="31">
        <v>2</v>
      </c>
      <c r="OC601" s="31">
        <v>2</v>
      </c>
      <c r="OE601" s="31">
        <v>2</v>
      </c>
      <c r="OG601" s="31">
        <v>2</v>
      </c>
      <c r="OI601" s="31">
        <v>2</v>
      </c>
      <c r="OK601" s="31">
        <v>2</v>
      </c>
      <c r="OM601" s="31">
        <v>2</v>
      </c>
      <c r="OO601" s="31">
        <v>2</v>
      </c>
      <c r="OQ601" s="31" t="s">
        <v>355</v>
      </c>
      <c r="OS601" s="31">
        <v>2</v>
      </c>
      <c r="OU601" s="31">
        <v>2</v>
      </c>
      <c r="OW601" s="31">
        <v>2</v>
      </c>
      <c r="OY601" s="31">
        <v>2</v>
      </c>
      <c r="PA601" s="31">
        <v>2</v>
      </c>
      <c r="PC601" s="31">
        <v>2</v>
      </c>
      <c r="PE601" s="31">
        <v>2</v>
      </c>
      <c r="PG601" s="31">
        <v>2</v>
      </c>
      <c r="PI601" s="31">
        <v>2</v>
      </c>
      <c r="PK601" s="31">
        <v>2</v>
      </c>
      <c r="PM601" s="31">
        <v>2</v>
      </c>
      <c r="PO601" s="31">
        <v>2</v>
      </c>
      <c r="PQ601" s="31">
        <v>2</v>
      </c>
      <c r="PS601" s="31">
        <v>2</v>
      </c>
      <c r="PU601" s="31">
        <v>2</v>
      </c>
      <c r="PW601" s="31">
        <v>2</v>
      </c>
      <c r="PY601" s="31">
        <v>2</v>
      </c>
      <c r="QA601" s="31">
        <v>2</v>
      </c>
      <c r="QC601" s="31">
        <v>2</v>
      </c>
      <c r="QE601" s="31">
        <v>2</v>
      </c>
      <c r="QG601" s="31">
        <v>2</v>
      </c>
      <c r="QI601" s="31" t="s">
        <v>355</v>
      </c>
      <c r="QK601" s="31">
        <v>1</v>
      </c>
      <c r="QL601" s="31">
        <v>2</v>
      </c>
      <c r="QM601" s="31">
        <v>2</v>
      </c>
      <c r="QN601" s="31">
        <v>2</v>
      </c>
      <c r="QO601" s="31">
        <v>2</v>
      </c>
      <c r="QP601" s="31">
        <v>2</v>
      </c>
      <c r="QQ601" s="31">
        <v>2</v>
      </c>
      <c r="QR601" s="31">
        <v>2</v>
      </c>
      <c r="QS601" s="31">
        <v>2</v>
      </c>
      <c r="QT601" s="31">
        <v>2</v>
      </c>
      <c r="QU601" s="31">
        <v>2</v>
      </c>
      <c r="QV601" s="31">
        <v>2</v>
      </c>
      <c r="QW601" s="31">
        <v>2</v>
      </c>
      <c r="QX601" s="31">
        <v>2</v>
      </c>
      <c r="QY601" s="31">
        <v>2</v>
      </c>
      <c r="QZ601" s="31">
        <v>2</v>
      </c>
      <c r="RA601" s="31">
        <v>2</v>
      </c>
      <c r="RB601" s="31">
        <v>2</v>
      </c>
      <c r="RC601" s="31">
        <v>2</v>
      </c>
      <c r="RD601" s="31">
        <v>2</v>
      </c>
      <c r="RE601" s="31">
        <v>2</v>
      </c>
      <c r="RF601" s="31">
        <v>2</v>
      </c>
      <c r="RG601" s="31">
        <v>2</v>
      </c>
      <c r="RH601" s="31">
        <v>2</v>
      </c>
      <c r="RI601" s="31">
        <v>2</v>
      </c>
      <c r="RJ601" s="31">
        <v>2</v>
      </c>
      <c r="RK601" s="31">
        <v>2</v>
      </c>
      <c r="RL601" s="31">
        <v>2</v>
      </c>
      <c r="RM601" s="31">
        <v>2</v>
      </c>
      <c r="RN601" s="31">
        <v>2</v>
      </c>
      <c r="RO601" s="31">
        <v>2</v>
      </c>
      <c r="RP601" s="31">
        <v>2</v>
      </c>
      <c r="RQ601" s="31">
        <v>2</v>
      </c>
      <c r="RR601" s="31">
        <v>2</v>
      </c>
      <c r="RS601" s="31">
        <v>2</v>
      </c>
      <c r="RZ601" s="31">
        <v>2</v>
      </c>
      <c r="SA601" s="31">
        <v>2</v>
      </c>
      <c r="SB601" s="31">
        <v>2</v>
      </c>
      <c r="SC601" s="31">
        <v>2</v>
      </c>
      <c r="SF601" s="31">
        <v>2</v>
      </c>
      <c r="SG601" s="31">
        <v>2</v>
      </c>
      <c r="SH601" s="31">
        <v>2</v>
      </c>
      <c r="SI601" s="31">
        <v>2</v>
      </c>
      <c r="SJ601" s="31">
        <v>2</v>
      </c>
      <c r="SK601" s="31">
        <v>2</v>
      </c>
      <c r="SL601" s="31">
        <v>2</v>
      </c>
      <c r="UA601" s="31">
        <v>2</v>
      </c>
    </row>
    <row r="602" spans="1:547" s="31" customFormat="1" ht="13.5" customHeight="1">
      <c r="A602" s="31">
        <f t="shared" si="9"/>
        <v>600</v>
      </c>
      <c r="C602" s="31">
        <v>14</v>
      </c>
      <c r="D602" s="31" t="s">
        <v>3682</v>
      </c>
      <c r="E602" s="31" t="s">
        <v>2871</v>
      </c>
      <c r="F602" s="31">
        <v>2</v>
      </c>
      <c r="G602" s="31" t="s">
        <v>3703</v>
      </c>
      <c r="H602" s="31">
        <v>42468</v>
      </c>
      <c r="I602" s="31">
        <v>20090</v>
      </c>
      <c r="J602" s="31">
        <v>2</v>
      </c>
      <c r="K602" s="31">
        <v>1</v>
      </c>
      <c r="L602" s="31">
        <v>2</v>
      </c>
      <c r="M602" s="31">
        <v>1</v>
      </c>
      <c r="N602" s="31">
        <v>2</v>
      </c>
      <c r="O602" s="31">
        <v>1</v>
      </c>
      <c r="P602" s="31">
        <v>2</v>
      </c>
      <c r="Q602" s="31">
        <v>1</v>
      </c>
      <c r="FK602" s="31">
        <v>2</v>
      </c>
      <c r="FL602" s="31">
        <v>2</v>
      </c>
      <c r="FM602" s="31">
        <v>2</v>
      </c>
      <c r="FN602" s="31">
        <v>2</v>
      </c>
      <c r="FO602" s="31">
        <v>2</v>
      </c>
      <c r="FP602" s="31">
        <v>2</v>
      </c>
      <c r="FQ602" s="31">
        <v>2</v>
      </c>
      <c r="FR602" s="31">
        <v>2</v>
      </c>
      <c r="FS602" s="31">
        <v>4</v>
      </c>
      <c r="FT602" s="31">
        <v>2</v>
      </c>
      <c r="FU602" s="31">
        <v>2</v>
      </c>
      <c r="FV602" s="31">
        <v>2</v>
      </c>
      <c r="FW602" s="31">
        <v>1</v>
      </c>
      <c r="FX602" s="31">
        <v>1</v>
      </c>
      <c r="FY602" s="31">
        <v>2</v>
      </c>
      <c r="GA602" s="31">
        <v>2</v>
      </c>
      <c r="GB602" s="31">
        <v>2</v>
      </c>
      <c r="GC602" s="31">
        <v>2</v>
      </c>
      <c r="GE602" s="31">
        <v>2</v>
      </c>
      <c r="GH602" s="31">
        <v>2</v>
      </c>
      <c r="GJ602" s="31">
        <v>2</v>
      </c>
      <c r="GL602" s="31">
        <v>2</v>
      </c>
      <c r="GO602" s="31">
        <v>2</v>
      </c>
      <c r="GQ602" s="31">
        <v>2</v>
      </c>
      <c r="GS602" s="31">
        <v>2</v>
      </c>
      <c r="GU602" s="31">
        <v>2</v>
      </c>
      <c r="GW602" s="31">
        <v>2</v>
      </c>
      <c r="HM602" s="31">
        <v>2</v>
      </c>
      <c r="HP602" s="31">
        <v>2</v>
      </c>
      <c r="HQ602" s="31">
        <v>2</v>
      </c>
      <c r="HR602" s="31">
        <v>2</v>
      </c>
      <c r="HS602" s="31">
        <v>2</v>
      </c>
      <c r="HT602" s="31">
        <v>2</v>
      </c>
      <c r="HU602" s="31">
        <v>2</v>
      </c>
      <c r="HV602" s="31">
        <v>2</v>
      </c>
      <c r="HZ602" s="31">
        <v>2</v>
      </c>
      <c r="IA602" s="31">
        <v>2</v>
      </c>
      <c r="IB602" s="31">
        <v>2</v>
      </c>
      <c r="IC602" s="31">
        <v>2</v>
      </c>
      <c r="ID602" s="31">
        <v>2</v>
      </c>
      <c r="IE602" s="31">
        <v>2</v>
      </c>
      <c r="IF602" s="31">
        <v>2</v>
      </c>
      <c r="IJ602" s="31">
        <v>2</v>
      </c>
      <c r="IK602" s="31">
        <v>2</v>
      </c>
      <c r="IL602" s="31">
        <v>2</v>
      </c>
      <c r="IM602" s="31">
        <v>2</v>
      </c>
      <c r="IN602" s="31">
        <v>2</v>
      </c>
      <c r="IO602" s="31">
        <v>2</v>
      </c>
      <c r="IP602" s="31">
        <v>2</v>
      </c>
      <c r="IT602" s="31">
        <v>2</v>
      </c>
      <c r="IU602" s="31">
        <v>2</v>
      </c>
      <c r="IV602" s="31">
        <v>2</v>
      </c>
      <c r="IW602" s="31">
        <v>2</v>
      </c>
      <c r="IX602" s="31">
        <v>2</v>
      </c>
      <c r="IY602" s="31">
        <v>2</v>
      </c>
      <c r="IZ602" s="31">
        <v>2</v>
      </c>
      <c r="JD602" s="31">
        <v>2</v>
      </c>
      <c r="JE602" s="31">
        <v>2</v>
      </c>
      <c r="JF602" s="31">
        <v>2</v>
      </c>
      <c r="JG602" s="31">
        <v>2</v>
      </c>
      <c r="JH602" s="31">
        <v>2</v>
      </c>
      <c r="JI602" s="31">
        <v>2</v>
      </c>
      <c r="JJ602" s="31">
        <v>2</v>
      </c>
      <c r="JZ602" s="31">
        <v>2</v>
      </c>
      <c r="KB602" s="31">
        <v>76</v>
      </c>
      <c r="KC602" s="31">
        <v>1</v>
      </c>
      <c r="LA602" s="31" t="s">
        <v>367</v>
      </c>
      <c r="LB602" s="31" t="s">
        <v>364</v>
      </c>
      <c r="LC602" s="31">
        <v>2</v>
      </c>
      <c r="LF602" s="31">
        <v>2</v>
      </c>
      <c r="LG602" s="31">
        <v>2</v>
      </c>
      <c r="LI602" s="31">
        <v>2</v>
      </c>
      <c r="LK602" s="31">
        <v>2</v>
      </c>
      <c r="LM602" s="31">
        <v>2</v>
      </c>
      <c r="LO602" s="31">
        <v>2</v>
      </c>
      <c r="LQ602" s="31">
        <v>2</v>
      </c>
      <c r="LS602" s="31">
        <v>2</v>
      </c>
      <c r="LU602" s="31">
        <v>2</v>
      </c>
      <c r="LW602" s="31">
        <v>2</v>
      </c>
      <c r="LY602" s="31">
        <v>2</v>
      </c>
      <c r="MA602" s="31">
        <v>2</v>
      </c>
      <c r="MC602" s="31">
        <v>2</v>
      </c>
      <c r="ME602" s="31">
        <v>2</v>
      </c>
      <c r="MG602" s="31">
        <v>2</v>
      </c>
      <c r="MI602" s="31">
        <v>2</v>
      </c>
      <c r="MK602" s="31">
        <v>2</v>
      </c>
      <c r="MM602" s="31">
        <v>2</v>
      </c>
      <c r="MO602" s="31">
        <v>2</v>
      </c>
      <c r="MQ602" s="31">
        <v>2</v>
      </c>
      <c r="MS602" s="31">
        <v>2</v>
      </c>
      <c r="MU602" s="31">
        <v>2</v>
      </c>
      <c r="MW602" s="31">
        <v>2</v>
      </c>
      <c r="MY602" s="31" t="s">
        <v>355</v>
      </c>
      <c r="NC602" s="31">
        <v>2</v>
      </c>
      <c r="NE602" s="31">
        <v>2</v>
      </c>
      <c r="NG602" s="31">
        <v>2</v>
      </c>
      <c r="NI602" s="31">
        <v>2</v>
      </c>
      <c r="NK602" s="31">
        <v>2</v>
      </c>
      <c r="NM602" s="31">
        <v>2</v>
      </c>
      <c r="NO602" s="31">
        <v>2</v>
      </c>
      <c r="NQ602" s="31">
        <v>2</v>
      </c>
      <c r="NS602" s="31">
        <v>2</v>
      </c>
      <c r="NU602" s="31">
        <v>2</v>
      </c>
      <c r="NW602" s="31">
        <v>2</v>
      </c>
      <c r="NY602" s="31">
        <v>2</v>
      </c>
      <c r="OA602" s="31">
        <v>2</v>
      </c>
      <c r="OC602" s="31">
        <v>2</v>
      </c>
      <c r="OE602" s="31">
        <v>2</v>
      </c>
      <c r="OG602" s="31">
        <v>2</v>
      </c>
      <c r="OI602" s="31">
        <v>2</v>
      </c>
      <c r="OK602" s="31">
        <v>2</v>
      </c>
      <c r="OM602" s="31">
        <v>2</v>
      </c>
      <c r="OO602" s="31">
        <v>2</v>
      </c>
      <c r="OQ602" s="31" t="s">
        <v>355</v>
      </c>
      <c r="OS602" s="31">
        <v>2</v>
      </c>
      <c r="OU602" s="31">
        <v>2</v>
      </c>
      <c r="OW602" s="31">
        <v>2</v>
      </c>
      <c r="OY602" s="31">
        <v>2</v>
      </c>
      <c r="PA602" s="31">
        <v>2</v>
      </c>
      <c r="PC602" s="31">
        <v>2</v>
      </c>
      <c r="PE602" s="31">
        <v>2</v>
      </c>
      <c r="PG602" s="31">
        <v>2</v>
      </c>
      <c r="PI602" s="31">
        <v>2</v>
      </c>
      <c r="PK602" s="31">
        <v>2</v>
      </c>
      <c r="PM602" s="31">
        <v>2</v>
      </c>
      <c r="PO602" s="31">
        <v>2</v>
      </c>
      <c r="PQ602" s="31">
        <v>2</v>
      </c>
      <c r="PS602" s="31">
        <v>2</v>
      </c>
      <c r="PU602" s="31">
        <v>2</v>
      </c>
      <c r="PW602" s="31">
        <v>2</v>
      </c>
      <c r="PY602" s="31">
        <v>2</v>
      </c>
      <c r="QA602" s="31">
        <v>2</v>
      </c>
      <c r="QC602" s="31">
        <v>2</v>
      </c>
      <c r="QE602" s="31">
        <v>2</v>
      </c>
      <c r="QG602" s="31">
        <v>2</v>
      </c>
      <c r="QI602" s="31" t="s">
        <v>355</v>
      </c>
      <c r="QK602" s="31">
        <v>1</v>
      </c>
      <c r="QL602" s="31">
        <v>2</v>
      </c>
      <c r="QM602" s="31">
        <v>2</v>
      </c>
      <c r="QN602" s="31">
        <v>2</v>
      </c>
      <c r="QO602" s="31">
        <v>2</v>
      </c>
      <c r="QP602" s="31">
        <v>2</v>
      </c>
      <c r="QQ602" s="31">
        <v>2</v>
      </c>
      <c r="QR602" s="31">
        <v>2</v>
      </c>
      <c r="QS602" s="31">
        <v>2</v>
      </c>
      <c r="QT602" s="31">
        <v>2</v>
      </c>
      <c r="QU602" s="31">
        <v>2</v>
      </c>
      <c r="QV602" s="31">
        <v>2</v>
      </c>
      <c r="QW602" s="31">
        <v>2</v>
      </c>
      <c r="QX602" s="31">
        <v>2</v>
      </c>
      <c r="QY602" s="31">
        <v>2</v>
      </c>
      <c r="QZ602" s="31">
        <v>2</v>
      </c>
      <c r="RA602" s="31">
        <v>2</v>
      </c>
      <c r="RB602" s="31">
        <v>2</v>
      </c>
      <c r="RC602" s="31">
        <v>2</v>
      </c>
      <c r="RD602" s="31">
        <v>2</v>
      </c>
      <c r="RE602" s="31">
        <v>2</v>
      </c>
      <c r="RF602" s="31">
        <v>2</v>
      </c>
      <c r="RG602" s="31">
        <v>2</v>
      </c>
      <c r="RH602" s="31">
        <v>2</v>
      </c>
      <c r="RI602" s="31">
        <v>2</v>
      </c>
      <c r="RJ602" s="31">
        <v>2</v>
      </c>
      <c r="RK602" s="31">
        <v>2</v>
      </c>
      <c r="RL602" s="31">
        <v>2</v>
      </c>
      <c r="RM602" s="31">
        <v>2</v>
      </c>
      <c r="RN602" s="31">
        <v>2</v>
      </c>
      <c r="RO602" s="31">
        <v>2</v>
      </c>
      <c r="RP602" s="31">
        <v>2</v>
      </c>
      <c r="RQ602" s="31">
        <v>2</v>
      </c>
      <c r="RR602" s="31">
        <v>2</v>
      </c>
      <c r="RS602" s="31">
        <v>2</v>
      </c>
      <c r="RT602" s="31" t="s">
        <v>3686</v>
      </c>
      <c r="RX602" s="31">
        <v>5</v>
      </c>
      <c r="RZ602" s="31">
        <v>2</v>
      </c>
      <c r="SA602" s="31">
        <v>2</v>
      </c>
      <c r="SB602" s="31">
        <v>2</v>
      </c>
      <c r="SC602" s="31">
        <v>2</v>
      </c>
      <c r="SD602" s="31">
        <v>5</v>
      </c>
      <c r="SE602" s="31">
        <v>2</v>
      </c>
      <c r="SF602" s="31">
        <v>2</v>
      </c>
      <c r="SG602" s="31">
        <v>2</v>
      </c>
      <c r="SH602" s="31">
        <v>2</v>
      </c>
      <c r="SI602" s="31">
        <v>2</v>
      </c>
      <c r="SJ602" s="31">
        <v>2</v>
      </c>
      <c r="SK602" s="31">
        <v>2</v>
      </c>
      <c r="SL602" s="31">
        <v>2</v>
      </c>
      <c r="UA602" s="31">
        <v>2</v>
      </c>
    </row>
    <row r="603" spans="1:547" s="31" customFormat="1" ht="13.5" customHeight="1">
      <c r="A603" s="31">
        <f t="shared" si="9"/>
        <v>601</v>
      </c>
      <c r="C603" s="31">
        <v>15</v>
      </c>
      <c r="D603" s="31" t="s">
        <v>3682</v>
      </c>
      <c r="E603" s="31" t="s">
        <v>2863</v>
      </c>
      <c r="F603" s="31">
        <v>2</v>
      </c>
      <c r="G603" s="31" t="s">
        <v>3704</v>
      </c>
      <c r="H603" s="31">
        <v>42577</v>
      </c>
      <c r="I603" s="31">
        <v>16652</v>
      </c>
      <c r="J603" s="31">
        <v>2</v>
      </c>
      <c r="K603" s="31">
        <v>1</v>
      </c>
      <c r="L603" s="31">
        <v>3</v>
      </c>
      <c r="M603" s="31">
        <v>2</v>
      </c>
      <c r="N603" s="31">
        <v>3</v>
      </c>
      <c r="O603" s="31">
        <v>2</v>
      </c>
      <c r="P603" s="31">
        <v>3</v>
      </c>
      <c r="Q603" s="31">
        <v>2</v>
      </c>
      <c r="FK603" s="31">
        <v>2</v>
      </c>
      <c r="FL603" s="31">
        <v>2</v>
      </c>
      <c r="FM603" s="31">
        <v>2</v>
      </c>
      <c r="FN603" s="31">
        <v>2</v>
      </c>
      <c r="FO603" s="31">
        <v>2</v>
      </c>
      <c r="FP603" s="31">
        <v>2</v>
      </c>
      <c r="FQ603" s="31">
        <v>2</v>
      </c>
      <c r="FR603" s="31">
        <v>2</v>
      </c>
      <c r="FS603" s="31">
        <v>4</v>
      </c>
      <c r="FT603" s="31">
        <v>2</v>
      </c>
      <c r="FU603" s="31">
        <v>2</v>
      </c>
      <c r="FV603" s="31">
        <v>2</v>
      </c>
      <c r="FW603" s="31">
        <v>1</v>
      </c>
      <c r="FX603" s="31">
        <v>1</v>
      </c>
      <c r="FY603" s="31">
        <v>2</v>
      </c>
      <c r="GA603" s="31">
        <v>2</v>
      </c>
      <c r="GB603" s="31">
        <v>2</v>
      </c>
      <c r="GC603" s="31">
        <v>2</v>
      </c>
      <c r="GE603" s="31">
        <v>2</v>
      </c>
      <c r="GH603" s="31">
        <v>2</v>
      </c>
      <c r="GJ603" s="31">
        <v>2</v>
      </c>
      <c r="GL603" s="31">
        <v>2</v>
      </c>
      <c r="GO603" s="31">
        <v>2</v>
      </c>
      <c r="GQ603" s="31">
        <v>2</v>
      </c>
      <c r="GS603" s="31">
        <v>2</v>
      </c>
      <c r="GU603" s="31">
        <v>2</v>
      </c>
      <c r="GW603" s="31">
        <v>2</v>
      </c>
      <c r="HM603" s="31">
        <v>2</v>
      </c>
      <c r="HP603" s="31">
        <v>2</v>
      </c>
      <c r="HQ603" s="31">
        <v>2</v>
      </c>
      <c r="HR603" s="31">
        <v>2</v>
      </c>
      <c r="HS603" s="31">
        <v>2</v>
      </c>
      <c r="HT603" s="31">
        <v>2</v>
      </c>
      <c r="HU603" s="31">
        <v>2</v>
      </c>
      <c r="HV603" s="31">
        <v>2</v>
      </c>
      <c r="HZ603" s="31">
        <v>2</v>
      </c>
      <c r="IA603" s="31">
        <v>2</v>
      </c>
      <c r="IB603" s="31">
        <v>2</v>
      </c>
      <c r="IC603" s="31">
        <v>2</v>
      </c>
      <c r="ID603" s="31">
        <v>2</v>
      </c>
      <c r="IE603" s="31">
        <v>2</v>
      </c>
      <c r="IF603" s="31">
        <v>2</v>
      </c>
      <c r="IJ603" s="31">
        <v>2</v>
      </c>
      <c r="IK603" s="31">
        <v>2</v>
      </c>
      <c r="IL603" s="31">
        <v>2</v>
      </c>
      <c r="IM603" s="31">
        <v>2</v>
      </c>
      <c r="IN603" s="31">
        <v>2</v>
      </c>
      <c r="IO603" s="31">
        <v>2</v>
      </c>
      <c r="IP603" s="31">
        <v>2</v>
      </c>
      <c r="IT603" s="31">
        <v>2</v>
      </c>
      <c r="IU603" s="31">
        <v>2</v>
      </c>
      <c r="IV603" s="31">
        <v>2</v>
      </c>
      <c r="IW603" s="31">
        <v>2</v>
      </c>
      <c r="IX603" s="31">
        <v>2</v>
      </c>
      <c r="IY603" s="31">
        <v>2</v>
      </c>
      <c r="IZ603" s="31">
        <v>2</v>
      </c>
      <c r="JD603" s="31">
        <v>2</v>
      </c>
      <c r="JE603" s="31">
        <v>2</v>
      </c>
      <c r="JF603" s="31">
        <v>2</v>
      </c>
      <c r="JG603" s="31">
        <v>2</v>
      </c>
      <c r="JH603" s="31">
        <v>2</v>
      </c>
      <c r="JI603" s="31">
        <v>2</v>
      </c>
      <c r="JJ603" s="31">
        <v>2</v>
      </c>
      <c r="JZ603" s="31">
        <v>1</v>
      </c>
      <c r="KC603" s="31">
        <v>2</v>
      </c>
      <c r="KE603" s="31">
        <v>80</v>
      </c>
      <c r="LA603" s="31" t="s">
        <v>363</v>
      </c>
      <c r="LB603" s="31" t="s">
        <v>1449</v>
      </c>
      <c r="LC603" s="31">
        <v>1</v>
      </c>
      <c r="LF603" s="31">
        <v>2</v>
      </c>
      <c r="LG603" s="31">
        <v>2</v>
      </c>
      <c r="LI603" s="31">
        <v>2</v>
      </c>
      <c r="LK603" s="31">
        <v>2</v>
      </c>
      <c r="LM603" s="31">
        <v>2</v>
      </c>
      <c r="LO603" s="31">
        <v>2</v>
      </c>
      <c r="LQ603" s="31">
        <v>2</v>
      </c>
      <c r="LS603" s="31">
        <v>2</v>
      </c>
      <c r="LU603" s="31">
        <v>2</v>
      </c>
      <c r="LW603" s="31">
        <v>2</v>
      </c>
      <c r="LY603" s="31">
        <v>2</v>
      </c>
      <c r="MA603" s="31">
        <v>2</v>
      </c>
      <c r="MC603" s="31">
        <v>2</v>
      </c>
      <c r="ME603" s="31">
        <v>2</v>
      </c>
      <c r="MG603" s="31">
        <v>2</v>
      </c>
      <c r="MI603" s="31">
        <v>2</v>
      </c>
      <c r="MK603" s="31">
        <v>2</v>
      </c>
      <c r="MM603" s="31">
        <v>2</v>
      </c>
      <c r="MO603" s="31">
        <v>2</v>
      </c>
      <c r="MQ603" s="31">
        <v>2</v>
      </c>
      <c r="MS603" s="31">
        <v>2</v>
      </c>
      <c r="MU603" s="31">
        <v>2</v>
      </c>
      <c r="MW603" s="31">
        <v>2</v>
      </c>
      <c r="MY603" s="31" t="s">
        <v>355</v>
      </c>
      <c r="NC603" s="31">
        <v>2</v>
      </c>
      <c r="NE603" s="31">
        <v>2</v>
      </c>
      <c r="NG603" s="31">
        <v>2</v>
      </c>
      <c r="NI603" s="31">
        <v>2</v>
      </c>
      <c r="NK603" s="31">
        <v>2</v>
      </c>
      <c r="NM603" s="31">
        <v>2</v>
      </c>
      <c r="NO603" s="31">
        <v>2</v>
      </c>
      <c r="NQ603" s="31">
        <v>2</v>
      </c>
      <c r="NS603" s="31">
        <v>2</v>
      </c>
      <c r="NU603" s="31">
        <v>2</v>
      </c>
      <c r="NW603" s="31">
        <v>2</v>
      </c>
      <c r="NY603" s="31">
        <v>2</v>
      </c>
      <c r="OA603" s="31">
        <v>2</v>
      </c>
      <c r="OC603" s="31">
        <v>2</v>
      </c>
      <c r="OE603" s="31">
        <v>2</v>
      </c>
      <c r="OG603" s="31">
        <v>2</v>
      </c>
      <c r="OI603" s="31">
        <v>2</v>
      </c>
      <c r="OK603" s="31">
        <v>2</v>
      </c>
      <c r="OM603" s="31">
        <v>2</v>
      </c>
      <c r="OO603" s="31">
        <v>2</v>
      </c>
      <c r="OQ603" s="31" t="s">
        <v>355</v>
      </c>
      <c r="OS603" s="31">
        <v>2</v>
      </c>
      <c r="OU603" s="31">
        <v>2</v>
      </c>
      <c r="OW603" s="31">
        <v>2</v>
      </c>
      <c r="OY603" s="31">
        <v>2</v>
      </c>
      <c r="PA603" s="31">
        <v>2</v>
      </c>
      <c r="PC603" s="31">
        <v>2</v>
      </c>
      <c r="PE603" s="31">
        <v>2</v>
      </c>
      <c r="PG603" s="31">
        <v>2</v>
      </c>
      <c r="PI603" s="31">
        <v>2</v>
      </c>
      <c r="PK603" s="31">
        <v>2</v>
      </c>
      <c r="PM603" s="31">
        <v>2</v>
      </c>
      <c r="PO603" s="31">
        <v>2</v>
      </c>
      <c r="PQ603" s="31">
        <v>2</v>
      </c>
      <c r="PS603" s="31">
        <v>2</v>
      </c>
      <c r="PU603" s="31">
        <v>2</v>
      </c>
      <c r="PW603" s="31">
        <v>2</v>
      </c>
      <c r="PY603" s="31">
        <v>2</v>
      </c>
      <c r="QA603" s="31">
        <v>2</v>
      </c>
      <c r="QC603" s="31">
        <v>2</v>
      </c>
      <c r="QE603" s="31">
        <v>2</v>
      </c>
      <c r="QG603" s="31">
        <v>2</v>
      </c>
      <c r="QI603" s="31" t="s">
        <v>355</v>
      </c>
      <c r="QK603" s="31">
        <v>1</v>
      </c>
      <c r="QL603" s="31">
        <v>2</v>
      </c>
      <c r="QM603" s="31">
        <v>2</v>
      </c>
      <c r="QN603" s="31">
        <v>2</v>
      </c>
      <c r="QO603" s="31">
        <v>2</v>
      </c>
      <c r="QP603" s="31">
        <v>2</v>
      </c>
      <c r="QQ603" s="31">
        <v>2</v>
      </c>
      <c r="QR603" s="31">
        <v>2</v>
      </c>
      <c r="QS603" s="31">
        <v>2</v>
      </c>
      <c r="QT603" s="31">
        <v>2</v>
      </c>
      <c r="QU603" s="31">
        <v>2</v>
      </c>
      <c r="QV603" s="31">
        <v>2</v>
      </c>
      <c r="QW603" s="31">
        <v>2</v>
      </c>
      <c r="QX603" s="31">
        <v>2</v>
      </c>
      <c r="QY603" s="31">
        <v>2</v>
      </c>
      <c r="QZ603" s="31">
        <v>2</v>
      </c>
      <c r="RA603" s="31">
        <v>2</v>
      </c>
      <c r="RB603" s="31">
        <v>2</v>
      </c>
      <c r="RC603" s="31">
        <v>2</v>
      </c>
      <c r="RD603" s="31">
        <v>2</v>
      </c>
      <c r="RE603" s="31">
        <v>1</v>
      </c>
      <c r="RF603" s="31">
        <v>2</v>
      </c>
      <c r="RG603" s="31">
        <v>2</v>
      </c>
      <c r="RH603" s="31">
        <v>2</v>
      </c>
      <c r="RI603" s="31">
        <v>2</v>
      </c>
      <c r="RJ603" s="31">
        <v>2</v>
      </c>
      <c r="RK603" s="31">
        <v>2</v>
      </c>
      <c r="RL603" s="31">
        <v>2</v>
      </c>
      <c r="RM603" s="31">
        <v>1</v>
      </c>
      <c r="RN603" s="31">
        <v>2</v>
      </c>
      <c r="RO603" s="31">
        <v>2</v>
      </c>
      <c r="RP603" s="31">
        <v>2</v>
      </c>
      <c r="RQ603" s="31">
        <v>2</v>
      </c>
      <c r="RR603" s="31">
        <v>2</v>
      </c>
      <c r="RS603" s="31">
        <v>2</v>
      </c>
      <c r="RT603" s="31" t="s">
        <v>1457</v>
      </c>
      <c r="RX603" s="31">
        <v>5</v>
      </c>
      <c r="RY603" s="31">
        <v>1</v>
      </c>
      <c r="RZ603" s="31">
        <v>2</v>
      </c>
      <c r="SA603" s="31">
        <v>2</v>
      </c>
      <c r="SB603" s="31">
        <v>2</v>
      </c>
      <c r="SC603" s="31">
        <v>2</v>
      </c>
      <c r="SD603" s="31">
        <v>5</v>
      </c>
      <c r="SE603" s="31">
        <v>1</v>
      </c>
      <c r="SF603" s="31">
        <v>2</v>
      </c>
      <c r="SG603" s="31">
        <v>2</v>
      </c>
      <c r="SH603" s="31">
        <v>2</v>
      </c>
      <c r="SI603" s="31">
        <v>2</v>
      </c>
      <c r="SJ603" s="31">
        <v>2</v>
      </c>
      <c r="SK603" s="31">
        <v>2</v>
      </c>
      <c r="SL603" s="31">
        <v>2</v>
      </c>
      <c r="UA603" s="31">
        <v>2</v>
      </c>
    </row>
    <row r="604" spans="1:547" s="31" customFormat="1" ht="13.5" customHeight="1">
      <c r="A604" s="31">
        <f t="shared" si="9"/>
        <v>602</v>
      </c>
      <c r="C604" s="31">
        <v>16</v>
      </c>
      <c r="D604" s="31" t="s">
        <v>3682</v>
      </c>
      <c r="E604" s="31" t="s">
        <v>2861</v>
      </c>
      <c r="F604" s="31">
        <v>2</v>
      </c>
      <c r="G604" s="31" t="s">
        <v>3705</v>
      </c>
      <c r="H604" s="31">
        <v>42453</v>
      </c>
      <c r="I604" s="31">
        <v>17757</v>
      </c>
      <c r="J604" s="31">
        <v>1</v>
      </c>
      <c r="K604" s="31">
        <v>1</v>
      </c>
      <c r="L604" s="31">
        <v>1</v>
      </c>
      <c r="M604" s="31">
        <v>1</v>
      </c>
      <c r="N604" s="31">
        <v>1</v>
      </c>
      <c r="O604" s="31">
        <v>1</v>
      </c>
      <c r="P604" s="31">
        <v>1</v>
      </c>
      <c r="Q604" s="31">
        <v>1</v>
      </c>
      <c r="FK604" s="31">
        <v>2</v>
      </c>
      <c r="FL604" s="31">
        <v>2</v>
      </c>
      <c r="FM604" s="31">
        <v>2</v>
      </c>
      <c r="FN604" s="31">
        <v>2</v>
      </c>
      <c r="FO604" s="31">
        <v>2</v>
      </c>
      <c r="FP604" s="31">
        <v>1</v>
      </c>
      <c r="FQ604" s="31">
        <v>2</v>
      </c>
      <c r="FR604" s="31">
        <v>2</v>
      </c>
      <c r="FS604" s="31">
        <v>4</v>
      </c>
      <c r="FT604" s="31">
        <v>2</v>
      </c>
      <c r="FU604" s="31">
        <v>2</v>
      </c>
      <c r="FV604" s="31">
        <v>2</v>
      </c>
      <c r="FW604" s="31">
        <v>1</v>
      </c>
      <c r="FX604" s="31">
        <v>1</v>
      </c>
      <c r="FY604" s="31">
        <v>2</v>
      </c>
      <c r="GA604" s="31">
        <v>2</v>
      </c>
      <c r="GB604" s="31">
        <v>2</v>
      </c>
      <c r="GC604" s="31">
        <v>2</v>
      </c>
      <c r="GE604" s="31">
        <v>2</v>
      </c>
      <c r="GH604" s="31">
        <v>2</v>
      </c>
      <c r="GJ604" s="31">
        <v>2</v>
      </c>
      <c r="GL604" s="31">
        <v>2</v>
      </c>
      <c r="GO604" s="31">
        <v>2</v>
      </c>
      <c r="GQ604" s="31">
        <v>2</v>
      </c>
      <c r="GS604" s="31">
        <v>2</v>
      </c>
      <c r="GU604" s="31">
        <v>2</v>
      </c>
      <c r="GW604" s="31">
        <v>2</v>
      </c>
      <c r="HM604" s="31">
        <v>2</v>
      </c>
      <c r="HP604" s="31">
        <v>2</v>
      </c>
      <c r="HQ604" s="31">
        <v>2</v>
      </c>
      <c r="HR604" s="31">
        <v>2</v>
      </c>
      <c r="HS604" s="31">
        <v>2</v>
      </c>
      <c r="HT604" s="31">
        <v>2</v>
      </c>
      <c r="HU604" s="31">
        <v>2</v>
      </c>
      <c r="HV604" s="31">
        <v>2</v>
      </c>
      <c r="HZ604" s="31">
        <v>2</v>
      </c>
      <c r="IA604" s="31">
        <v>2</v>
      </c>
      <c r="IB604" s="31">
        <v>2</v>
      </c>
      <c r="IC604" s="31">
        <v>2</v>
      </c>
      <c r="ID604" s="31">
        <v>2</v>
      </c>
      <c r="IE604" s="31">
        <v>2</v>
      </c>
      <c r="IF604" s="31">
        <v>2</v>
      </c>
      <c r="IJ604" s="31">
        <v>2</v>
      </c>
      <c r="IK604" s="31">
        <v>2</v>
      </c>
      <c r="IL604" s="31">
        <v>2</v>
      </c>
      <c r="IM604" s="31">
        <v>2</v>
      </c>
      <c r="IN604" s="31">
        <v>2</v>
      </c>
      <c r="IO604" s="31">
        <v>2</v>
      </c>
      <c r="IP604" s="31">
        <v>2</v>
      </c>
      <c r="IT604" s="31">
        <v>2</v>
      </c>
      <c r="IU604" s="31">
        <v>2</v>
      </c>
      <c r="IV604" s="31">
        <v>2</v>
      </c>
      <c r="IW604" s="31">
        <v>2</v>
      </c>
      <c r="IX604" s="31">
        <v>2</v>
      </c>
      <c r="IY604" s="31">
        <v>2</v>
      </c>
      <c r="IZ604" s="31">
        <v>2</v>
      </c>
      <c r="JD604" s="31">
        <v>2</v>
      </c>
      <c r="JE604" s="31">
        <v>2</v>
      </c>
      <c r="JF604" s="31">
        <v>2</v>
      </c>
      <c r="JG604" s="31">
        <v>2</v>
      </c>
      <c r="JH604" s="31">
        <v>2</v>
      </c>
      <c r="JI604" s="31">
        <v>2</v>
      </c>
      <c r="JJ604" s="31">
        <v>2</v>
      </c>
      <c r="JZ604" s="31">
        <v>2</v>
      </c>
      <c r="KB604" s="31">
        <v>89</v>
      </c>
      <c r="KC604" s="31">
        <v>2</v>
      </c>
      <c r="KD604" s="31" t="s">
        <v>3706</v>
      </c>
      <c r="KE604" s="31">
        <v>63</v>
      </c>
      <c r="LA604" s="31" t="s">
        <v>378</v>
      </c>
      <c r="LB604" s="31" t="s">
        <v>363</v>
      </c>
      <c r="LC604" s="31">
        <v>1</v>
      </c>
      <c r="LF604" s="31">
        <v>2</v>
      </c>
      <c r="LG604" s="31">
        <v>2</v>
      </c>
      <c r="LI604" s="31">
        <v>2</v>
      </c>
      <c r="LK604" s="31">
        <v>2</v>
      </c>
      <c r="LM604" s="31">
        <v>2</v>
      </c>
      <c r="LO604" s="31">
        <v>2</v>
      </c>
      <c r="LQ604" s="31">
        <v>2</v>
      </c>
      <c r="LS604" s="31">
        <v>2</v>
      </c>
      <c r="LU604" s="31">
        <v>2</v>
      </c>
      <c r="LW604" s="31">
        <v>2</v>
      </c>
      <c r="LY604" s="31">
        <v>2</v>
      </c>
      <c r="MA604" s="31">
        <v>2</v>
      </c>
      <c r="MC604" s="31">
        <v>2</v>
      </c>
      <c r="ME604" s="31">
        <v>2</v>
      </c>
      <c r="MG604" s="31">
        <v>2</v>
      </c>
      <c r="MI604" s="31">
        <v>2</v>
      </c>
      <c r="MK604" s="31">
        <v>2</v>
      </c>
      <c r="MM604" s="31">
        <v>2</v>
      </c>
      <c r="MO604" s="31">
        <v>2</v>
      </c>
      <c r="MQ604" s="31">
        <v>2</v>
      </c>
      <c r="MS604" s="31">
        <v>2</v>
      </c>
      <c r="MU604" s="31">
        <v>2</v>
      </c>
      <c r="MW604" s="31">
        <v>2</v>
      </c>
      <c r="MY604" s="31" t="s">
        <v>355</v>
      </c>
      <c r="NC604" s="31">
        <v>2</v>
      </c>
      <c r="NE604" s="31">
        <v>2</v>
      </c>
      <c r="NG604" s="31">
        <v>2</v>
      </c>
      <c r="NI604" s="31">
        <v>2</v>
      </c>
      <c r="NK604" s="31">
        <v>2</v>
      </c>
      <c r="NM604" s="31">
        <v>2</v>
      </c>
      <c r="NO604" s="31">
        <v>2</v>
      </c>
      <c r="NQ604" s="31">
        <v>2</v>
      </c>
      <c r="NS604" s="31">
        <v>2</v>
      </c>
      <c r="NU604" s="31">
        <v>2</v>
      </c>
      <c r="NW604" s="31">
        <v>2</v>
      </c>
      <c r="NY604" s="31">
        <v>2</v>
      </c>
      <c r="OA604" s="31">
        <v>2</v>
      </c>
      <c r="OC604" s="31">
        <v>2</v>
      </c>
      <c r="OE604" s="31">
        <v>2</v>
      </c>
      <c r="OG604" s="31">
        <v>2</v>
      </c>
      <c r="OI604" s="31">
        <v>2</v>
      </c>
      <c r="OK604" s="31">
        <v>2</v>
      </c>
      <c r="OM604" s="31">
        <v>2</v>
      </c>
      <c r="OO604" s="31">
        <v>2</v>
      </c>
      <c r="OQ604" s="31" t="s">
        <v>355</v>
      </c>
      <c r="OS604" s="31">
        <v>2</v>
      </c>
      <c r="OU604" s="31">
        <v>2</v>
      </c>
      <c r="OW604" s="31">
        <v>2</v>
      </c>
      <c r="OY604" s="31">
        <v>2</v>
      </c>
      <c r="PA604" s="31">
        <v>2</v>
      </c>
      <c r="PC604" s="31">
        <v>2</v>
      </c>
      <c r="PE604" s="31">
        <v>2</v>
      </c>
      <c r="PG604" s="31">
        <v>2</v>
      </c>
      <c r="PI604" s="31">
        <v>2</v>
      </c>
      <c r="PK604" s="31">
        <v>2</v>
      </c>
      <c r="PM604" s="31">
        <v>2</v>
      </c>
      <c r="PO604" s="31">
        <v>2</v>
      </c>
      <c r="PQ604" s="31">
        <v>2</v>
      </c>
      <c r="PS604" s="31">
        <v>2</v>
      </c>
      <c r="PU604" s="31">
        <v>2</v>
      </c>
      <c r="PW604" s="31">
        <v>2</v>
      </c>
      <c r="PY604" s="31">
        <v>2</v>
      </c>
      <c r="QA604" s="31">
        <v>2</v>
      </c>
      <c r="QC604" s="31">
        <v>2</v>
      </c>
      <c r="QE604" s="31">
        <v>2</v>
      </c>
      <c r="QG604" s="31">
        <v>2</v>
      </c>
      <c r="QI604" s="31" t="s">
        <v>355</v>
      </c>
      <c r="QK604" s="31">
        <v>1</v>
      </c>
      <c r="QL604" s="31">
        <v>2</v>
      </c>
      <c r="QM604" s="31">
        <v>2</v>
      </c>
      <c r="QN604" s="31">
        <v>2</v>
      </c>
      <c r="QO604" s="31">
        <v>2</v>
      </c>
      <c r="QP604" s="31">
        <v>2</v>
      </c>
      <c r="QQ604" s="31">
        <v>2</v>
      </c>
      <c r="QR604" s="31">
        <v>2</v>
      </c>
      <c r="QS604" s="31">
        <v>2</v>
      </c>
      <c r="QT604" s="31">
        <v>2</v>
      </c>
      <c r="QU604" s="31">
        <v>2</v>
      </c>
      <c r="QV604" s="31">
        <v>2</v>
      </c>
      <c r="QW604" s="31">
        <v>2</v>
      </c>
      <c r="QX604" s="31">
        <v>2</v>
      </c>
      <c r="QY604" s="31">
        <v>2</v>
      </c>
      <c r="QZ604" s="31">
        <v>2</v>
      </c>
      <c r="RA604" s="31">
        <v>2</v>
      </c>
      <c r="RB604" s="31">
        <v>2</v>
      </c>
      <c r="RC604" s="31">
        <v>2</v>
      </c>
      <c r="RD604" s="31">
        <v>2</v>
      </c>
      <c r="RE604" s="31">
        <v>2</v>
      </c>
      <c r="RF604" s="31">
        <v>2</v>
      </c>
      <c r="RG604" s="31">
        <v>2</v>
      </c>
      <c r="RH604" s="31">
        <v>2</v>
      </c>
      <c r="RI604" s="31">
        <v>2</v>
      </c>
      <c r="RJ604" s="31">
        <v>2</v>
      </c>
      <c r="RK604" s="31">
        <v>2</v>
      </c>
      <c r="RL604" s="31">
        <v>2</v>
      </c>
      <c r="RM604" s="31">
        <v>2</v>
      </c>
      <c r="RN604" s="31">
        <v>2</v>
      </c>
      <c r="RO604" s="31">
        <v>2</v>
      </c>
      <c r="RP604" s="31">
        <v>2</v>
      </c>
      <c r="RQ604" s="31">
        <v>2</v>
      </c>
      <c r="RR604" s="31">
        <v>2</v>
      </c>
      <c r="RS604" s="31">
        <v>2</v>
      </c>
      <c r="RX604" s="31">
        <v>5</v>
      </c>
      <c r="RY604" s="31">
        <v>2</v>
      </c>
      <c r="RZ604" s="31">
        <v>2</v>
      </c>
      <c r="SA604" s="31">
        <v>2</v>
      </c>
      <c r="SB604" s="31">
        <v>2</v>
      </c>
      <c r="SC604" s="31">
        <v>2</v>
      </c>
      <c r="SD604" s="31">
        <v>5</v>
      </c>
      <c r="SE604" s="31">
        <v>2</v>
      </c>
      <c r="SF604" s="31">
        <v>2</v>
      </c>
      <c r="SG604" s="31">
        <v>2</v>
      </c>
      <c r="SH604" s="31">
        <v>2</v>
      </c>
      <c r="SI604" s="31">
        <v>2</v>
      </c>
      <c r="SJ604" s="31">
        <v>2</v>
      </c>
      <c r="SK604" s="31">
        <v>2</v>
      </c>
      <c r="SL604" s="31">
        <v>2</v>
      </c>
      <c r="UA604" s="31">
        <v>2</v>
      </c>
    </row>
    <row r="605" spans="1:547" s="31" customFormat="1" ht="13.5" customHeight="1">
      <c r="A605" s="31">
        <f t="shared" si="9"/>
        <v>603</v>
      </c>
      <c r="C605" s="31">
        <v>17</v>
      </c>
      <c r="D605" s="31" t="s">
        <v>3682</v>
      </c>
      <c r="E605" s="31" t="s">
        <v>2811</v>
      </c>
      <c r="F605" s="31">
        <v>2</v>
      </c>
      <c r="G605" s="31" t="s">
        <v>3707</v>
      </c>
      <c r="H605" s="31">
        <v>42468</v>
      </c>
      <c r="I605" s="31">
        <v>19011</v>
      </c>
      <c r="J605" s="31">
        <v>2</v>
      </c>
      <c r="K605" s="31">
        <v>1</v>
      </c>
      <c r="L605" s="31">
        <v>5</v>
      </c>
      <c r="M605" s="31">
        <v>2</v>
      </c>
      <c r="N605" s="31">
        <v>1</v>
      </c>
      <c r="O605" s="31">
        <v>1</v>
      </c>
      <c r="P605" s="31">
        <v>1</v>
      </c>
      <c r="Q605" s="31">
        <v>1</v>
      </c>
      <c r="FK605" s="31">
        <v>2</v>
      </c>
      <c r="FL605" s="31">
        <v>2</v>
      </c>
      <c r="FM605" s="31">
        <v>2</v>
      </c>
      <c r="FN605" s="31">
        <v>2</v>
      </c>
      <c r="FO605" s="31">
        <v>2</v>
      </c>
      <c r="FP605" s="31">
        <v>2</v>
      </c>
      <c r="FQ605" s="31">
        <v>2</v>
      </c>
      <c r="FR605" s="31">
        <v>2</v>
      </c>
      <c r="FS605" s="31">
        <v>4</v>
      </c>
      <c r="FT605" s="31">
        <v>1</v>
      </c>
      <c r="FU605" s="31">
        <v>2</v>
      </c>
      <c r="FV605" s="31">
        <v>2</v>
      </c>
      <c r="FW605" s="31">
        <v>1</v>
      </c>
      <c r="FX605" s="31">
        <v>1</v>
      </c>
      <c r="FY605" s="31">
        <v>2</v>
      </c>
      <c r="GA605" s="31">
        <v>2</v>
      </c>
      <c r="GB605" s="31">
        <v>2</v>
      </c>
      <c r="GC605" s="31">
        <v>1</v>
      </c>
      <c r="GD605" s="31">
        <v>47</v>
      </c>
      <c r="GE605" s="31">
        <v>2</v>
      </c>
      <c r="GG605" s="31">
        <v>1</v>
      </c>
      <c r="GH605" s="31">
        <v>2</v>
      </c>
      <c r="GJ605" s="31">
        <v>2</v>
      </c>
      <c r="GL605" s="31">
        <v>2</v>
      </c>
      <c r="GO605" s="31">
        <v>2</v>
      </c>
      <c r="GQ605" s="31">
        <v>2</v>
      </c>
      <c r="GS605" s="31">
        <v>2</v>
      </c>
      <c r="GU605" s="31">
        <v>2</v>
      </c>
      <c r="GW605" s="31">
        <v>2</v>
      </c>
      <c r="HM605" s="31">
        <v>2</v>
      </c>
      <c r="HP605" s="31">
        <v>2</v>
      </c>
      <c r="HQ605" s="31">
        <v>2</v>
      </c>
      <c r="HR605" s="31">
        <v>2</v>
      </c>
      <c r="HS605" s="31">
        <v>2</v>
      </c>
      <c r="HT605" s="31">
        <v>2</v>
      </c>
      <c r="HU605" s="31">
        <v>2</v>
      </c>
      <c r="HV605" s="31">
        <v>2</v>
      </c>
      <c r="HZ605" s="31">
        <v>2</v>
      </c>
      <c r="IA605" s="31">
        <v>2</v>
      </c>
      <c r="IB605" s="31">
        <v>2</v>
      </c>
      <c r="IC605" s="31">
        <v>2</v>
      </c>
      <c r="ID605" s="31">
        <v>2</v>
      </c>
      <c r="IE605" s="31">
        <v>2</v>
      </c>
      <c r="IF605" s="31">
        <v>2</v>
      </c>
      <c r="IJ605" s="31">
        <v>2</v>
      </c>
      <c r="IK605" s="31">
        <v>2</v>
      </c>
      <c r="IL605" s="31">
        <v>2</v>
      </c>
      <c r="IM605" s="31">
        <v>2</v>
      </c>
      <c r="IN605" s="31">
        <v>2</v>
      </c>
      <c r="IO605" s="31">
        <v>2</v>
      </c>
      <c r="IP605" s="31">
        <v>2</v>
      </c>
      <c r="IT605" s="31">
        <v>2</v>
      </c>
      <c r="IU605" s="31">
        <v>2</v>
      </c>
      <c r="IV605" s="31">
        <v>2</v>
      </c>
      <c r="IW605" s="31">
        <v>2</v>
      </c>
      <c r="IX605" s="31">
        <v>2</v>
      </c>
      <c r="IY605" s="31">
        <v>2</v>
      </c>
      <c r="IZ605" s="31">
        <v>2</v>
      </c>
      <c r="JD605" s="31">
        <v>2</v>
      </c>
      <c r="JE605" s="31">
        <v>2</v>
      </c>
      <c r="JF605" s="31">
        <v>2</v>
      </c>
      <c r="JG605" s="31">
        <v>2</v>
      </c>
      <c r="JH605" s="31">
        <v>2</v>
      </c>
      <c r="JI605" s="31">
        <v>2</v>
      </c>
      <c r="JJ605" s="31">
        <v>2</v>
      </c>
      <c r="JZ605" s="31">
        <v>2</v>
      </c>
      <c r="KB605" s="31">
        <v>80</v>
      </c>
      <c r="KC605" s="31">
        <v>2</v>
      </c>
      <c r="KE605" s="31">
        <v>100</v>
      </c>
      <c r="LA605" s="31" t="s">
        <v>1729</v>
      </c>
      <c r="LB605" s="31" t="s">
        <v>367</v>
      </c>
      <c r="LC605" s="31">
        <v>2</v>
      </c>
      <c r="LF605" s="31">
        <v>2</v>
      </c>
      <c r="LG605" s="31">
        <v>2</v>
      </c>
      <c r="LH605" s="31">
        <v>1</v>
      </c>
      <c r="LI605" s="31">
        <v>2</v>
      </c>
      <c r="LK605" s="31">
        <v>2</v>
      </c>
      <c r="LM605" s="31">
        <v>2</v>
      </c>
      <c r="LO605" s="31">
        <v>2</v>
      </c>
      <c r="LQ605" s="31">
        <v>2</v>
      </c>
      <c r="LS605" s="31">
        <v>2</v>
      </c>
      <c r="LU605" s="31">
        <v>1</v>
      </c>
      <c r="LV605" s="31">
        <v>50</v>
      </c>
      <c r="LW605" s="31">
        <v>2</v>
      </c>
      <c r="LY605" s="31">
        <v>2</v>
      </c>
      <c r="MA605" s="31">
        <v>2</v>
      </c>
      <c r="MC605" s="31">
        <v>2</v>
      </c>
      <c r="ME605" s="31">
        <v>2</v>
      </c>
      <c r="MG605" s="31">
        <v>2</v>
      </c>
      <c r="MI605" s="31">
        <v>2</v>
      </c>
      <c r="MK605" s="31">
        <v>2</v>
      </c>
      <c r="MM605" s="31">
        <v>1</v>
      </c>
      <c r="MN605" s="31">
        <v>50</v>
      </c>
      <c r="MO605" s="31">
        <v>2</v>
      </c>
      <c r="MQ605" s="31">
        <v>2</v>
      </c>
      <c r="MS605" s="31">
        <v>2</v>
      </c>
      <c r="MU605" s="31">
        <v>2</v>
      </c>
      <c r="MW605" s="31">
        <v>2</v>
      </c>
      <c r="MY605" s="31" t="s">
        <v>355</v>
      </c>
      <c r="NC605" s="31">
        <v>2</v>
      </c>
      <c r="NE605" s="31">
        <v>2</v>
      </c>
      <c r="NG605" s="31">
        <v>2</v>
      </c>
      <c r="NI605" s="31">
        <v>2</v>
      </c>
      <c r="NK605" s="31">
        <v>2</v>
      </c>
      <c r="NM605" s="31">
        <v>1</v>
      </c>
      <c r="NN605" s="31">
        <v>50</v>
      </c>
      <c r="NO605" s="31">
        <v>2</v>
      </c>
      <c r="NQ605" s="31">
        <v>2</v>
      </c>
      <c r="NS605" s="31">
        <v>2</v>
      </c>
      <c r="NU605" s="31">
        <v>2</v>
      </c>
      <c r="NW605" s="31">
        <v>2</v>
      </c>
      <c r="NY605" s="31">
        <v>2</v>
      </c>
      <c r="OA605" s="31">
        <v>2</v>
      </c>
      <c r="OC605" s="31">
        <v>2</v>
      </c>
      <c r="OE605" s="31">
        <v>1</v>
      </c>
      <c r="OF605" s="31">
        <v>50</v>
      </c>
      <c r="OG605" s="31">
        <v>2</v>
      </c>
      <c r="OI605" s="31">
        <v>2</v>
      </c>
      <c r="OK605" s="31">
        <v>2</v>
      </c>
      <c r="OM605" s="31">
        <v>2</v>
      </c>
      <c r="OO605" s="31">
        <v>2</v>
      </c>
      <c r="OQ605" s="31" t="s">
        <v>355</v>
      </c>
      <c r="OS605" s="31">
        <v>2</v>
      </c>
      <c r="OU605" s="31">
        <v>2</v>
      </c>
      <c r="OW605" s="31">
        <v>2</v>
      </c>
      <c r="OY605" s="31">
        <v>2</v>
      </c>
      <c r="PA605" s="31">
        <v>2</v>
      </c>
      <c r="PC605" s="31">
        <v>2</v>
      </c>
      <c r="PE605" s="31">
        <v>2</v>
      </c>
      <c r="PG605" s="31">
        <v>2</v>
      </c>
      <c r="PI605" s="31">
        <v>2</v>
      </c>
      <c r="PK605" s="31">
        <v>2</v>
      </c>
      <c r="PM605" s="31">
        <v>2</v>
      </c>
      <c r="PO605" s="31">
        <v>2</v>
      </c>
      <c r="PQ605" s="31">
        <v>2</v>
      </c>
      <c r="PS605" s="31">
        <v>2</v>
      </c>
      <c r="PU605" s="31">
        <v>2</v>
      </c>
      <c r="PW605" s="31">
        <v>2</v>
      </c>
      <c r="PY605" s="31">
        <v>2</v>
      </c>
      <c r="QA605" s="31">
        <v>2</v>
      </c>
      <c r="QC605" s="31">
        <v>2</v>
      </c>
      <c r="QE605" s="31">
        <v>2</v>
      </c>
      <c r="QG605" s="31">
        <v>2</v>
      </c>
      <c r="QI605" s="31" t="s">
        <v>355</v>
      </c>
      <c r="QK605" s="31">
        <v>1</v>
      </c>
      <c r="QL605" s="31">
        <v>2</v>
      </c>
      <c r="QM605" s="31">
        <v>2</v>
      </c>
      <c r="QN605" s="31">
        <v>2</v>
      </c>
      <c r="QO605" s="31">
        <v>2</v>
      </c>
      <c r="QP605" s="31">
        <v>2</v>
      </c>
      <c r="QQ605" s="31">
        <v>2</v>
      </c>
      <c r="QR605" s="31">
        <v>2</v>
      </c>
      <c r="QS605" s="31">
        <v>2</v>
      </c>
      <c r="QT605" s="31">
        <v>2</v>
      </c>
      <c r="QU605" s="31">
        <v>2</v>
      </c>
      <c r="QV605" s="31">
        <v>2</v>
      </c>
      <c r="QW605" s="31">
        <v>2</v>
      </c>
      <c r="QX605" s="31">
        <v>2</v>
      </c>
      <c r="QY605" s="31">
        <v>2</v>
      </c>
      <c r="QZ605" s="31">
        <v>2</v>
      </c>
      <c r="RA605" s="31">
        <v>2</v>
      </c>
      <c r="RB605" s="31">
        <v>2</v>
      </c>
      <c r="RC605" s="31">
        <v>2</v>
      </c>
      <c r="RD605" s="31">
        <v>2</v>
      </c>
      <c r="RE605" s="31">
        <v>2</v>
      </c>
      <c r="RF605" s="31">
        <v>2</v>
      </c>
      <c r="RG605" s="31">
        <v>2</v>
      </c>
      <c r="RH605" s="31">
        <v>2</v>
      </c>
      <c r="RI605" s="31">
        <v>2</v>
      </c>
      <c r="RJ605" s="31">
        <v>2</v>
      </c>
      <c r="RK605" s="31">
        <v>2</v>
      </c>
      <c r="RL605" s="31">
        <v>2</v>
      </c>
      <c r="RM605" s="31">
        <v>1</v>
      </c>
      <c r="RN605" s="31">
        <v>2</v>
      </c>
      <c r="RO605" s="31">
        <v>1</v>
      </c>
      <c r="RP605" s="31">
        <v>2</v>
      </c>
      <c r="RQ605" s="31">
        <v>2</v>
      </c>
      <c r="RR605" s="31">
        <v>2</v>
      </c>
      <c r="RS605" s="31">
        <v>2</v>
      </c>
      <c r="RT605" s="31" t="s">
        <v>1560</v>
      </c>
      <c r="RV605" s="31" t="s">
        <v>1560</v>
      </c>
      <c r="RX605" s="31">
        <v>5</v>
      </c>
      <c r="RY605" s="31">
        <v>2</v>
      </c>
      <c r="RZ605" s="31">
        <v>2</v>
      </c>
      <c r="SA605" s="31">
        <v>2</v>
      </c>
      <c r="SB605" s="31">
        <v>2</v>
      </c>
      <c r="SC605" s="31">
        <v>2</v>
      </c>
      <c r="SD605" s="31">
        <v>5</v>
      </c>
      <c r="SE605" s="31">
        <v>2</v>
      </c>
      <c r="SF605" s="31">
        <v>2</v>
      </c>
      <c r="SG605" s="31">
        <v>2</v>
      </c>
      <c r="SH605" s="31">
        <v>2</v>
      </c>
      <c r="SI605" s="31">
        <v>2</v>
      </c>
      <c r="SJ605" s="31">
        <v>2</v>
      </c>
      <c r="SK605" s="31">
        <v>2</v>
      </c>
      <c r="SL605" s="31">
        <v>2</v>
      </c>
      <c r="UA605" s="31">
        <v>2</v>
      </c>
    </row>
    <row r="606" spans="1:547" s="31" customFormat="1" ht="13.5" customHeight="1">
      <c r="A606" s="31">
        <f t="shared" si="9"/>
        <v>604</v>
      </c>
      <c r="C606" s="31">
        <v>18</v>
      </c>
      <c r="D606" s="31" t="s">
        <v>3682</v>
      </c>
      <c r="E606" s="31" t="s">
        <v>2796</v>
      </c>
      <c r="F606" s="31">
        <v>2</v>
      </c>
      <c r="G606" s="31" t="s">
        <v>3708</v>
      </c>
      <c r="H606" s="31">
        <v>42588</v>
      </c>
      <c r="I606" s="31">
        <v>28265</v>
      </c>
      <c r="J606" s="31">
        <v>1</v>
      </c>
      <c r="K606" s="31">
        <v>1</v>
      </c>
      <c r="L606" s="31">
        <v>1</v>
      </c>
      <c r="M606" s="31">
        <v>1</v>
      </c>
      <c r="N606" s="31">
        <v>1</v>
      </c>
      <c r="O606" s="31">
        <v>1</v>
      </c>
      <c r="P606" s="31">
        <v>1</v>
      </c>
      <c r="Q606" s="31">
        <v>1</v>
      </c>
      <c r="FK606" s="31">
        <v>1</v>
      </c>
      <c r="FL606" s="31">
        <v>2</v>
      </c>
      <c r="FM606" s="31">
        <v>2</v>
      </c>
      <c r="FN606" s="31">
        <v>2</v>
      </c>
      <c r="FO606" s="31">
        <v>2</v>
      </c>
      <c r="FP606" s="31">
        <v>2</v>
      </c>
      <c r="FQ606" s="31">
        <v>2</v>
      </c>
      <c r="FR606" s="31">
        <v>2</v>
      </c>
      <c r="FS606" s="31">
        <v>4</v>
      </c>
      <c r="FT606" s="31">
        <v>2</v>
      </c>
      <c r="FU606" s="31">
        <v>2</v>
      </c>
      <c r="FV606" s="31">
        <v>2</v>
      </c>
      <c r="FW606" s="31">
        <v>1</v>
      </c>
      <c r="FX606" s="31">
        <v>1</v>
      </c>
      <c r="FY606" s="31">
        <v>2</v>
      </c>
      <c r="GA606" s="31">
        <v>2</v>
      </c>
      <c r="GB606" s="31">
        <v>2</v>
      </c>
      <c r="GC606" s="31">
        <v>2</v>
      </c>
      <c r="GE606" s="31">
        <v>2</v>
      </c>
      <c r="GH606" s="31">
        <v>2</v>
      </c>
      <c r="GJ606" s="31">
        <v>2</v>
      </c>
      <c r="GL606" s="31">
        <v>2</v>
      </c>
      <c r="GO606" s="31">
        <v>2</v>
      </c>
      <c r="GQ606" s="31">
        <v>2</v>
      </c>
      <c r="GS606" s="31">
        <v>2</v>
      </c>
      <c r="GU606" s="31">
        <v>2</v>
      </c>
      <c r="GW606" s="31">
        <v>2</v>
      </c>
      <c r="HM606" s="31">
        <v>2</v>
      </c>
      <c r="HP606" s="31">
        <v>2</v>
      </c>
      <c r="HQ606" s="31">
        <v>2</v>
      </c>
      <c r="HR606" s="31">
        <v>2</v>
      </c>
      <c r="HS606" s="31">
        <v>2</v>
      </c>
      <c r="HT606" s="31">
        <v>2</v>
      </c>
      <c r="HU606" s="31">
        <v>2</v>
      </c>
      <c r="HV606" s="31">
        <v>2</v>
      </c>
      <c r="HZ606" s="31">
        <v>2</v>
      </c>
      <c r="IA606" s="31">
        <v>2</v>
      </c>
      <c r="IB606" s="31">
        <v>2</v>
      </c>
      <c r="IC606" s="31">
        <v>2</v>
      </c>
      <c r="ID606" s="31">
        <v>2</v>
      </c>
      <c r="IE606" s="31">
        <v>2</v>
      </c>
      <c r="IF606" s="31">
        <v>2</v>
      </c>
      <c r="IJ606" s="31">
        <v>2</v>
      </c>
      <c r="IK606" s="31">
        <v>2</v>
      </c>
      <c r="IL606" s="31">
        <v>2</v>
      </c>
      <c r="IM606" s="31">
        <v>2</v>
      </c>
      <c r="IN606" s="31">
        <v>2</v>
      </c>
      <c r="IO606" s="31">
        <v>2</v>
      </c>
      <c r="IP606" s="31">
        <v>2</v>
      </c>
      <c r="IT606" s="31">
        <v>2</v>
      </c>
      <c r="IU606" s="31">
        <v>2</v>
      </c>
      <c r="IV606" s="31">
        <v>2</v>
      </c>
      <c r="IW606" s="31">
        <v>2</v>
      </c>
      <c r="IX606" s="31">
        <v>2</v>
      </c>
      <c r="IY606" s="31">
        <v>2</v>
      </c>
      <c r="IZ606" s="31">
        <v>2</v>
      </c>
      <c r="JD606" s="31">
        <v>2</v>
      </c>
      <c r="JE606" s="31">
        <v>2</v>
      </c>
      <c r="JF606" s="31">
        <v>2</v>
      </c>
      <c r="JG606" s="31">
        <v>2</v>
      </c>
      <c r="JH606" s="31">
        <v>2</v>
      </c>
      <c r="JI606" s="31">
        <v>2</v>
      </c>
      <c r="JJ606" s="31">
        <v>2</v>
      </c>
      <c r="JZ606" s="31">
        <v>2</v>
      </c>
      <c r="KA606" s="31" t="s">
        <v>2898</v>
      </c>
      <c r="KB606" s="31">
        <v>49</v>
      </c>
      <c r="LA606" s="31" t="s">
        <v>3670</v>
      </c>
      <c r="LB606" s="31" t="s">
        <v>363</v>
      </c>
      <c r="LC606" s="31">
        <v>2</v>
      </c>
      <c r="LF606" s="31">
        <v>2</v>
      </c>
      <c r="LG606" s="31">
        <v>2</v>
      </c>
      <c r="LH606" s="31">
        <v>1</v>
      </c>
      <c r="LI606" s="31">
        <v>2</v>
      </c>
      <c r="LK606" s="31">
        <v>2</v>
      </c>
      <c r="LM606" s="31">
        <v>2</v>
      </c>
      <c r="LO606" s="31">
        <v>2</v>
      </c>
      <c r="LQ606" s="31">
        <v>2</v>
      </c>
      <c r="LS606" s="31">
        <v>2</v>
      </c>
      <c r="LU606" s="31">
        <v>2</v>
      </c>
      <c r="LW606" s="31">
        <v>2</v>
      </c>
      <c r="LY606" s="31">
        <v>2</v>
      </c>
      <c r="MA606" s="31">
        <v>2</v>
      </c>
      <c r="MC606" s="31">
        <v>2</v>
      </c>
      <c r="ME606" s="31">
        <v>2</v>
      </c>
      <c r="MG606" s="31">
        <v>2</v>
      </c>
      <c r="MI606" s="31">
        <v>2</v>
      </c>
      <c r="MK606" s="31">
        <v>2</v>
      </c>
      <c r="MM606" s="31">
        <v>2</v>
      </c>
      <c r="MO606" s="31">
        <v>2</v>
      </c>
      <c r="MQ606" s="31">
        <v>2</v>
      </c>
      <c r="MS606" s="31">
        <v>2</v>
      </c>
      <c r="MU606" s="31">
        <v>2</v>
      </c>
      <c r="MW606" s="31">
        <v>2</v>
      </c>
      <c r="MY606" s="31" t="s">
        <v>355</v>
      </c>
      <c r="NC606" s="31">
        <v>2</v>
      </c>
      <c r="NE606" s="31">
        <v>2</v>
      </c>
      <c r="NG606" s="31">
        <v>2</v>
      </c>
      <c r="NI606" s="31">
        <v>2</v>
      </c>
      <c r="NK606" s="31">
        <v>2</v>
      </c>
      <c r="NM606" s="31">
        <v>2</v>
      </c>
      <c r="NO606" s="31">
        <v>2</v>
      </c>
      <c r="NQ606" s="31">
        <v>2</v>
      </c>
      <c r="NS606" s="31">
        <v>2</v>
      </c>
      <c r="NU606" s="31">
        <v>2</v>
      </c>
      <c r="NW606" s="31">
        <v>2</v>
      </c>
      <c r="NY606" s="31">
        <v>2</v>
      </c>
      <c r="OA606" s="31">
        <v>2</v>
      </c>
      <c r="OC606" s="31">
        <v>2</v>
      </c>
      <c r="OE606" s="31">
        <v>2</v>
      </c>
      <c r="OG606" s="31">
        <v>2</v>
      </c>
      <c r="OI606" s="31">
        <v>2</v>
      </c>
      <c r="OK606" s="31">
        <v>2</v>
      </c>
      <c r="OM606" s="31">
        <v>2</v>
      </c>
      <c r="OO606" s="31">
        <v>2</v>
      </c>
      <c r="OQ606" s="31" t="s">
        <v>355</v>
      </c>
      <c r="OS606" s="31">
        <v>2</v>
      </c>
      <c r="OU606" s="31">
        <v>2</v>
      </c>
      <c r="OW606" s="31">
        <v>2</v>
      </c>
      <c r="OY606" s="31">
        <v>2</v>
      </c>
      <c r="PA606" s="31">
        <v>2</v>
      </c>
      <c r="PC606" s="31">
        <v>2</v>
      </c>
      <c r="PE606" s="31">
        <v>2</v>
      </c>
      <c r="PG606" s="31">
        <v>2</v>
      </c>
      <c r="PI606" s="31">
        <v>2</v>
      </c>
      <c r="PK606" s="31">
        <v>2</v>
      </c>
      <c r="PM606" s="31">
        <v>2</v>
      </c>
      <c r="PO606" s="31">
        <v>2</v>
      </c>
      <c r="PQ606" s="31">
        <v>2</v>
      </c>
      <c r="PS606" s="31">
        <v>2</v>
      </c>
      <c r="PU606" s="31">
        <v>2</v>
      </c>
      <c r="PW606" s="31">
        <v>2</v>
      </c>
      <c r="PY606" s="31">
        <v>2</v>
      </c>
      <c r="QA606" s="31">
        <v>2</v>
      </c>
      <c r="QC606" s="31">
        <v>2</v>
      </c>
      <c r="QE606" s="31">
        <v>2</v>
      </c>
      <c r="QG606" s="31">
        <v>2</v>
      </c>
      <c r="QI606" s="31" t="s">
        <v>355</v>
      </c>
      <c r="QK606" s="31">
        <v>1</v>
      </c>
      <c r="QL606" s="31">
        <v>2</v>
      </c>
      <c r="QM606" s="31">
        <v>2</v>
      </c>
      <c r="QN606" s="31">
        <v>2</v>
      </c>
      <c r="QO606" s="31">
        <v>2</v>
      </c>
      <c r="QP606" s="31">
        <v>2</v>
      </c>
      <c r="QQ606" s="31">
        <v>2</v>
      </c>
      <c r="QR606" s="31">
        <v>2</v>
      </c>
      <c r="QS606" s="31">
        <v>2</v>
      </c>
      <c r="QT606" s="31">
        <v>2</v>
      </c>
      <c r="QU606" s="31">
        <v>2</v>
      </c>
      <c r="QV606" s="31">
        <v>2</v>
      </c>
      <c r="QW606" s="31">
        <v>2</v>
      </c>
      <c r="QX606" s="31">
        <v>2</v>
      </c>
      <c r="QY606" s="31">
        <v>2</v>
      </c>
      <c r="QZ606" s="31">
        <v>2</v>
      </c>
      <c r="RA606" s="31">
        <v>2</v>
      </c>
      <c r="RB606" s="31">
        <v>2</v>
      </c>
      <c r="RC606" s="31">
        <v>2</v>
      </c>
      <c r="RD606" s="31">
        <v>2</v>
      </c>
      <c r="RE606" s="31">
        <v>2</v>
      </c>
      <c r="RF606" s="31">
        <v>2</v>
      </c>
      <c r="RG606" s="31">
        <v>2</v>
      </c>
      <c r="RH606" s="31">
        <v>2</v>
      </c>
      <c r="RI606" s="31">
        <v>2</v>
      </c>
      <c r="RJ606" s="31">
        <v>2</v>
      </c>
      <c r="RK606" s="31">
        <v>2</v>
      </c>
      <c r="RL606" s="31">
        <v>2</v>
      </c>
      <c r="RM606" s="31">
        <v>2</v>
      </c>
      <c r="RN606" s="31">
        <v>1</v>
      </c>
      <c r="RO606" s="31">
        <v>2</v>
      </c>
      <c r="RP606" s="31">
        <v>2</v>
      </c>
      <c r="RQ606" s="31">
        <v>1</v>
      </c>
      <c r="RR606" s="31">
        <v>2</v>
      </c>
      <c r="RS606" s="31">
        <v>2</v>
      </c>
      <c r="RT606" s="31" t="s">
        <v>2859</v>
      </c>
      <c r="RV606" s="31" t="s">
        <v>355</v>
      </c>
      <c r="RW606" s="31" t="s">
        <v>355</v>
      </c>
      <c r="RX606" s="31">
        <v>1</v>
      </c>
      <c r="RY606" s="31">
        <v>2</v>
      </c>
      <c r="RZ606" s="31">
        <v>2</v>
      </c>
      <c r="SA606" s="31">
        <v>2</v>
      </c>
      <c r="SB606" s="31">
        <v>2</v>
      </c>
      <c r="SC606" s="31">
        <v>2</v>
      </c>
      <c r="SD606" s="31">
        <v>1</v>
      </c>
      <c r="SE606" s="31">
        <v>2</v>
      </c>
      <c r="SF606" s="31">
        <v>2</v>
      </c>
      <c r="SG606" s="31">
        <v>2</v>
      </c>
      <c r="SH606" s="31">
        <v>2</v>
      </c>
      <c r="SI606" s="31">
        <v>2</v>
      </c>
      <c r="SJ606" s="31">
        <v>2</v>
      </c>
      <c r="SK606" s="31">
        <v>2</v>
      </c>
      <c r="SL606" s="31">
        <v>2</v>
      </c>
      <c r="UA606" s="31">
        <v>2</v>
      </c>
    </row>
    <row r="607" spans="1:547" s="31" customFormat="1" ht="13.5" customHeight="1">
      <c r="A607" s="31">
        <f t="shared" si="9"/>
        <v>605</v>
      </c>
      <c r="C607" s="31">
        <v>19</v>
      </c>
      <c r="D607" s="31" t="s">
        <v>3682</v>
      </c>
      <c r="E607" s="31" t="s">
        <v>3709</v>
      </c>
      <c r="F607" s="31">
        <v>3</v>
      </c>
      <c r="H607" s="31">
        <v>42514</v>
      </c>
      <c r="I607" s="31">
        <v>23456</v>
      </c>
      <c r="J607" s="31">
        <v>1</v>
      </c>
      <c r="K607" s="31">
        <v>1</v>
      </c>
      <c r="L607" s="31">
        <v>1</v>
      </c>
      <c r="M607" s="31">
        <v>2</v>
      </c>
      <c r="N607" s="31">
        <v>3</v>
      </c>
      <c r="O607" s="31">
        <v>2</v>
      </c>
      <c r="P607" s="31">
        <v>1</v>
      </c>
      <c r="Q607" s="31">
        <v>2</v>
      </c>
      <c r="FK607" s="31">
        <v>2</v>
      </c>
      <c r="FL607" s="31">
        <v>2</v>
      </c>
      <c r="FM607" s="31">
        <v>2</v>
      </c>
      <c r="FN607" s="31">
        <v>2</v>
      </c>
      <c r="FO607" s="31">
        <v>2</v>
      </c>
      <c r="FP607" s="31">
        <v>2</v>
      </c>
      <c r="FQ607" s="31">
        <v>2</v>
      </c>
      <c r="FR607" s="31">
        <v>2</v>
      </c>
      <c r="FS607" s="31">
        <v>4</v>
      </c>
      <c r="FT607" s="31">
        <v>2</v>
      </c>
      <c r="FU607" s="31">
        <v>2</v>
      </c>
      <c r="FV607" s="31">
        <v>2</v>
      </c>
      <c r="FW607" s="31">
        <v>1</v>
      </c>
      <c r="FX607" s="31">
        <v>1</v>
      </c>
      <c r="FY607" s="31">
        <v>2</v>
      </c>
      <c r="GA607" s="31">
        <v>2</v>
      </c>
      <c r="GB607" s="31">
        <v>2</v>
      </c>
      <c r="GC607" s="31">
        <v>2</v>
      </c>
      <c r="GE607" s="31">
        <v>2</v>
      </c>
      <c r="GH607" s="31">
        <v>2</v>
      </c>
      <c r="GJ607" s="31">
        <v>2</v>
      </c>
      <c r="GL607" s="31">
        <v>2</v>
      </c>
      <c r="GO607" s="31">
        <v>2</v>
      </c>
      <c r="GQ607" s="31">
        <v>2</v>
      </c>
      <c r="GS607" s="31">
        <v>2</v>
      </c>
      <c r="GU607" s="31">
        <v>2</v>
      </c>
      <c r="GW607" s="31">
        <v>2</v>
      </c>
      <c r="HM607" s="31">
        <v>2</v>
      </c>
      <c r="HP607" s="31">
        <v>2</v>
      </c>
      <c r="HQ607" s="31">
        <v>2</v>
      </c>
      <c r="HR607" s="31">
        <v>2</v>
      </c>
      <c r="HS607" s="31">
        <v>2</v>
      </c>
      <c r="HT607" s="31">
        <v>2</v>
      </c>
      <c r="HU607" s="31">
        <v>2</v>
      </c>
      <c r="HV607" s="31">
        <v>2</v>
      </c>
      <c r="HZ607" s="31">
        <v>2</v>
      </c>
      <c r="IA607" s="31">
        <v>2</v>
      </c>
      <c r="IB607" s="31">
        <v>2</v>
      </c>
      <c r="IC607" s="31">
        <v>2</v>
      </c>
      <c r="ID607" s="31">
        <v>2</v>
      </c>
      <c r="IE607" s="31">
        <v>2</v>
      </c>
      <c r="IF607" s="31">
        <v>2</v>
      </c>
      <c r="IJ607" s="31">
        <v>2</v>
      </c>
      <c r="IK607" s="31">
        <v>2</v>
      </c>
      <c r="IL607" s="31">
        <v>2</v>
      </c>
      <c r="IM607" s="31">
        <v>2</v>
      </c>
      <c r="IN607" s="31">
        <v>2</v>
      </c>
      <c r="IO607" s="31">
        <v>2</v>
      </c>
      <c r="IP607" s="31">
        <v>2</v>
      </c>
      <c r="IT607" s="31">
        <v>2</v>
      </c>
      <c r="IU607" s="31">
        <v>2</v>
      </c>
      <c r="IV607" s="31">
        <v>2</v>
      </c>
      <c r="IW607" s="31">
        <v>2</v>
      </c>
      <c r="IX607" s="31">
        <v>2</v>
      </c>
      <c r="IY607" s="31">
        <v>2</v>
      </c>
      <c r="IZ607" s="31">
        <v>2</v>
      </c>
      <c r="JD607" s="31">
        <v>2</v>
      </c>
      <c r="JE607" s="31">
        <v>2</v>
      </c>
      <c r="JF607" s="31">
        <v>2</v>
      </c>
      <c r="JG607" s="31">
        <v>2</v>
      </c>
      <c r="JH607" s="31">
        <v>2</v>
      </c>
      <c r="JI607" s="31">
        <v>2</v>
      </c>
      <c r="JJ607" s="31">
        <v>2</v>
      </c>
      <c r="JN607" s="31" t="s">
        <v>2770</v>
      </c>
      <c r="JQ607" s="31" t="s">
        <v>3710</v>
      </c>
      <c r="JZ607" s="31">
        <v>1</v>
      </c>
      <c r="KC607" s="31">
        <v>2</v>
      </c>
      <c r="KE607" s="31">
        <v>61</v>
      </c>
      <c r="LA607" s="31" t="s">
        <v>360</v>
      </c>
      <c r="LB607" s="31" t="s">
        <v>375</v>
      </c>
      <c r="LC607" s="31">
        <v>2</v>
      </c>
      <c r="LF607" s="31">
        <v>2</v>
      </c>
      <c r="LG607" s="31">
        <v>2</v>
      </c>
      <c r="LI607" s="31">
        <v>2</v>
      </c>
      <c r="LK607" s="31">
        <v>2</v>
      </c>
      <c r="LM607" s="31">
        <v>2</v>
      </c>
      <c r="LO607" s="31">
        <v>2</v>
      </c>
      <c r="LQ607" s="31">
        <v>2</v>
      </c>
      <c r="LS607" s="31">
        <v>2</v>
      </c>
      <c r="LU607" s="31">
        <v>2</v>
      </c>
      <c r="LW607" s="31">
        <v>2</v>
      </c>
      <c r="LY607" s="31">
        <v>2</v>
      </c>
      <c r="MA607" s="31">
        <v>2</v>
      </c>
      <c r="MC607" s="31">
        <v>2</v>
      </c>
      <c r="ME607" s="31">
        <v>2</v>
      </c>
      <c r="MG607" s="31">
        <v>2</v>
      </c>
      <c r="MI607" s="31">
        <v>2</v>
      </c>
      <c r="MK607" s="31">
        <v>2</v>
      </c>
      <c r="MM607" s="31">
        <v>2</v>
      </c>
      <c r="MO607" s="31">
        <v>2</v>
      </c>
      <c r="MQ607" s="31">
        <v>2</v>
      </c>
      <c r="MS607" s="31">
        <v>2</v>
      </c>
      <c r="MU607" s="31">
        <v>2</v>
      </c>
      <c r="MW607" s="31">
        <v>2</v>
      </c>
      <c r="MY607" s="31" t="s">
        <v>355</v>
      </c>
      <c r="NC607" s="31">
        <v>2</v>
      </c>
      <c r="NE607" s="31">
        <v>2</v>
      </c>
      <c r="NG607" s="31">
        <v>2</v>
      </c>
      <c r="NI607" s="31">
        <v>2</v>
      </c>
      <c r="NK607" s="31">
        <v>2</v>
      </c>
      <c r="NM607" s="31">
        <v>2</v>
      </c>
      <c r="NO607" s="31">
        <v>2</v>
      </c>
      <c r="NQ607" s="31">
        <v>2</v>
      </c>
      <c r="NS607" s="31">
        <v>2</v>
      </c>
      <c r="NU607" s="31">
        <v>2</v>
      </c>
      <c r="NW607" s="31">
        <v>2</v>
      </c>
      <c r="NY607" s="31">
        <v>2</v>
      </c>
      <c r="OA607" s="31">
        <v>2</v>
      </c>
      <c r="OC607" s="31">
        <v>2</v>
      </c>
      <c r="OE607" s="31">
        <v>2</v>
      </c>
      <c r="OG607" s="31">
        <v>2</v>
      </c>
      <c r="OI607" s="31">
        <v>2</v>
      </c>
      <c r="OK607" s="31">
        <v>2</v>
      </c>
      <c r="OM607" s="31">
        <v>2</v>
      </c>
      <c r="OO607" s="31">
        <v>2</v>
      </c>
      <c r="OQ607" s="31" t="s">
        <v>355</v>
      </c>
      <c r="OS607" s="31">
        <v>2</v>
      </c>
      <c r="OU607" s="31">
        <v>2</v>
      </c>
      <c r="OW607" s="31">
        <v>2</v>
      </c>
      <c r="OY607" s="31">
        <v>2</v>
      </c>
      <c r="PA607" s="31">
        <v>2</v>
      </c>
      <c r="PC607" s="31">
        <v>2</v>
      </c>
      <c r="PE607" s="31">
        <v>2</v>
      </c>
      <c r="PG607" s="31">
        <v>2</v>
      </c>
      <c r="PI607" s="31">
        <v>2</v>
      </c>
      <c r="PK607" s="31">
        <v>2</v>
      </c>
      <c r="PM607" s="31">
        <v>2</v>
      </c>
      <c r="PO607" s="31">
        <v>2</v>
      </c>
      <c r="PQ607" s="31">
        <v>2</v>
      </c>
      <c r="PS607" s="31">
        <v>2</v>
      </c>
      <c r="PU607" s="31">
        <v>2</v>
      </c>
      <c r="PW607" s="31">
        <v>2</v>
      </c>
      <c r="PY607" s="31">
        <v>2</v>
      </c>
      <c r="QA607" s="31">
        <v>2</v>
      </c>
      <c r="QC607" s="31">
        <v>2</v>
      </c>
      <c r="QE607" s="31">
        <v>2</v>
      </c>
      <c r="QG607" s="31">
        <v>2</v>
      </c>
      <c r="QI607" s="31" t="s">
        <v>355</v>
      </c>
      <c r="QK607" s="31">
        <v>1</v>
      </c>
      <c r="QL607" s="31">
        <v>2</v>
      </c>
      <c r="QM607" s="31">
        <v>2</v>
      </c>
      <c r="QN607" s="31">
        <v>2</v>
      </c>
      <c r="QO607" s="31">
        <v>2</v>
      </c>
      <c r="QP607" s="31">
        <v>2</v>
      </c>
      <c r="QQ607" s="31">
        <v>2</v>
      </c>
      <c r="QR607" s="31">
        <v>2</v>
      </c>
      <c r="QS607" s="31">
        <v>2</v>
      </c>
      <c r="QT607" s="31">
        <v>2</v>
      </c>
      <c r="QU607" s="31">
        <v>2</v>
      </c>
      <c r="QV607" s="31">
        <v>2</v>
      </c>
      <c r="QW607" s="31">
        <v>2</v>
      </c>
      <c r="QX607" s="31">
        <v>2</v>
      </c>
      <c r="QY607" s="31">
        <v>2</v>
      </c>
      <c r="QZ607" s="31">
        <v>2</v>
      </c>
      <c r="RA607" s="31">
        <v>2</v>
      </c>
      <c r="RB607" s="31">
        <v>2</v>
      </c>
      <c r="RC607" s="31">
        <v>2</v>
      </c>
      <c r="RD607" s="31">
        <v>2</v>
      </c>
      <c r="RE607" s="31">
        <v>1</v>
      </c>
      <c r="RF607" s="31">
        <v>2</v>
      </c>
      <c r="RG607" s="31">
        <v>2</v>
      </c>
      <c r="RH607" s="31">
        <v>2</v>
      </c>
      <c r="RI607" s="31">
        <v>2</v>
      </c>
      <c r="RJ607" s="31">
        <v>2</v>
      </c>
      <c r="RK607" s="31">
        <v>2</v>
      </c>
      <c r="RL607" s="31">
        <v>2</v>
      </c>
      <c r="RM607" s="31">
        <v>2</v>
      </c>
      <c r="RN607" s="31">
        <v>2</v>
      </c>
      <c r="RO607" s="31">
        <v>2</v>
      </c>
      <c r="RP607" s="31">
        <v>2</v>
      </c>
      <c r="RQ607" s="31">
        <v>2</v>
      </c>
      <c r="RR607" s="31">
        <v>2</v>
      </c>
      <c r="RS607" s="31">
        <v>2</v>
      </c>
      <c r="RT607" s="31" t="s">
        <v>2859</v>
      </c>
      <c r="RU607" s="31" t="s">
        <v>1556</v>
      </c>
      <c r="RX607" s="31">
        <v>5</v>
      </c>
      <c r="RY607" s="31">
        <v>1</v>
      </c>
      <c r="RZ607" s="31">
        <v>2</v>
      </c>
      <c r="SA607" s="31">
        <v>2</v>
      </c>
      <c r="SB607" s="31">
        <v>2</v>
      </c>
      <c r="SC607" s="31">
        <v>2</v>
      </c>
      <c r="SD607" s="31">
        <v>5</v>
      </c>
      <c r="SE607" s="31">
        <v>1</v>
      </c>
      <c r="SF607" s="31">
        <v>2</v>
      </c>
      <c r="SG607" s="31">
        <v>2</v>
      </c>
      <c r="SH607" s="31">
        <v>2</v>
      </c>
      <c r="SI607" s="31">
        <v>2</v>
      </c>
      <c r="SJ607" s="31">
        <v>2</v>
      </c>
      <c r="SK607" s="31">
        <v>2</v>
      </c>
      <c r="SL607" s="31">
        <v>2</v>
      </c>
      <c r="UA607" s="31">
        <v>2</v>
      </c>
    </row>
    <row r="608" spans="1:547" s="31" customFormat="1" ht="13.5" customHeight="1">
      <c r="A608" s="31">
        <f t="shared" si="9"/>
        <v>606</v>
      </c>
      <c r="C608" s="31">
        <v>20</v>
      </c>
      <c r="D608" s="31" t="s">
        <v>3682</v>
      </c>
      <c r="E608" s="31" t="s">
        <v>3711</v>
      </c>
      <c r="F608" s="31">
        <v>3</v>
      </c>
      <c r="H608" s="31">
        <v>42515</v>
      </c>
      <c r="I608" s="31">
        <v>18340</v>
      </c>
      <c r="J608" s="31">
        <v>1</v>
      </c>
      <c r="K608" s="31">
        <v>1</v>
      </c>
      <c r="L608" s="31">
        <v>4</v>
      </c>
      <c r="M608" s="31">
        <v>1</v>
      </c>
      <c r="N608" s="31">
        <v>1</v>
      </c>
      <c r="O608" s="31">
        <v>2</v>
      </c>
      <c r="P608" s="31">
        <v>1</v>
      </c>
      <c r="Q608" s="31">
        <v>2</v>
      </c>
      <c r="FK608" s="31">
        <v>1</v>
      </c>
      <c r="FL608" s="31">
        <v>1</v>
      </c>
      <c r="FM608" s="31">
        <v>2</v>
      </c>
      <c r="FN608" s="31">
        <v>2</v>
      </c>
      <c r="FO608" s="31">
        <v>2</v>
      </c>
      <c r="FP608" s="31">
        <v>2</v>
      </c>
      <c r="FQ608" s="31">
        <v>2</v>
      </c>
      <c r="FR608" s="31">
        <v>2</v>
      </c>
      <c r="FS608" s="31">
        <v>4</v>
      </c>
      <c r="FT608" s="31">
        <v>2</v>
      </c>
      <c r="FU608" s="31">
        <v>2</v>
      </c>
      <c r="FV608" s="31">
        <v>2</v>
      </c>
      <c r="FW608" s="31">
        <v>1</v>
      </c>
      <c r="FX608" s="31">
        <v>1</v>
      </c>
      <c r="FY608" s="31">
        <v>2</v>
      </c>
      <c r="GA608" s="31">
        <v>2</v>
      </c>
      <c r="GB608" s="31">
        <v>2</v>
      </c>
      <c r="GC608" s="31">
        <v>2</v>
      </c>
      <c r="GE608" s="31">
        <v>2</v>
      </c>
      <c r="GH608" s="31">
        <v>2</v>
      </c>
      <c r="GJ608" s="31">
        <v>2</v>
      </c>
      <c r="GL608" s="31">
        <v>2</v>
      </c>
      <c r="GO608" s="31">
        <v>2</v>
      </c>
      <c r="GQ608" s="31">
        <v>2</v>
      </c>
      <c r="GS608" s="31">
        <v>2</v>
      </c>
      <c r="GU608" s="31">
        <v>2</v>
      </c>
      <c r="GW608" s="31">
        <v>2</v>
      </c>
      <c r="HM608" s="31">
        <v>2</v>
      </c>
      <c r="HP608" s="31">
        <v>2</v>
      </c>
      <c r="HQ608" s="31">
        <v>2</v>
      </c>
      <c r="HR608" s="31">
        <v>2</v>
      </c>
      <c r="HS608" s="31">
        <v>2</v>
      </c>
      <c r="HT608" s="31">
        <v>2</v>
      </c>
      <c r="HU608" s="31">
        <v>2</v>
      </c>
      <c r="HV608" s="31">
        <v>2</v>
      </c>
      <c r="HZ608" s="31">
        <v>2</v>
      </c>
      <c r="IA608" s="31">
        <v>2</v>
      </c>
      <c r="IB608" s="31">
        <v>2</v>
      </c>
      <c r="IC608" s="31">
        <v>2</v>
      </c>
      <c r="ID608" s="31">
        <v>2</v>
      </c>
      <c r="IE608" s="31">
        <v>2</v>
      </c>
      <c r="IF608" s="31">
        <v>2</v>
      </c>
      <c r="IJ608" s="31">
        <v>2</v>
      </c>
      <c r="IK608" s="31">
        <v>2</v>
      </c>
      <c r="IL608" s="31">
        <v>2</v>
      </c>
      <c r="IM608" s="31">
        <v>2</v>
      </c>
      <c r="IN608" s="31">
        <v>2</v>
      </c>
      <c r="IO608" s="31">
        <v>2</v>
      </c>
      <c r="IP608" s="31">
        <v>2</v>
      </c>
      <c r="IT608" s="31">
        <v>2</v>
      </c>
      <c r="IU608" s="31">
        <v>2</v>
      </c>
      <c r="IV608" s="31">
        <v>2</v>
      </c>
      <c r="IW608" s="31">
        <v>2</v>
      </c>
      <c r="IX608" s="31">
        <v>2</v>
      </c>
      <c r="IY608" s="31">
        <v>2</v>
      </c>
      <c r="IZ608" s="31">
        <v>2</v>
      </c>
      <c r="JD608" s="31">
        <v>2</v>
      </c>
      <c r="JE608" s="31">
        <v>2</v>
      </c>
      <c r="JF608" s="31">
        <v>2</v>
      </c>
      <c r="JG608" s="31">
        <v>2</v>
      </c>
      <c r="JH608" s="31">
        <v>2</v>
      </c>
      <c r="JI608" s="31">
        <v>2</v>
      </c>
      <c r="JJ608" s="31">
        <v>2</v>
      </c>
      <c r="JZ608" s="31">
        <v>1</v>
      </c>
      <c r="KC608" s="31">
        <v>2</v>
      </c>
      <c r="KD608" s="31" t="s">
        <v>3712</v>
      </c>
      <c r="KE608" s="31">
        <v>80</v>
      </c>
      <c r="LA608" s="31" t="s">
        <v>1736</v>
      </c>
      <c r="LB608" s="31" t="s">
        <v>1440</v>
      </c>
      <c r="LC608" s="31">
        <v>1</v>
      </c>
      <c r="LF608" s="31">
        <v>2</v>
      </c>
      <c r="LG608" s="31">
        <v>2</v>
      </c>
      <c r="LH608" s="31">
        <v>1</v>
      </c>
      <c r="LI608" s="31">
        <v>2</v>
      </c>
      <c r="LK608" s="31">
        <v>2</v>
      </c>
      <c r="LM608" s="31">
        <v>2</v>
      </c>
      <c r="LO608" s="31">
        <v>2</v>
      </c>
      <c r="LQ608" s="31">
        <v>2</v>
      </c>
      <c r="LS608" s="31">
        <v>2</v>
      </c>
      <c r="LU608" s="31">
        <v>1</v>
      </c>
      <c r="LV608" s="31" t="s">
        <v>3713</v>
      </c>
      <c r="LW608" s="31">
        <v>2</v>
      </c>
      <c r="LY608" s="31">
        <v>2</v>
      </c>
      <c r="MA608" s="31">
        <v>2</v>
      </c>
      <c r="MC608" s="31">
        <v>2</v>
      </c>
      <c r="ME608" s="31">
        <v>2</v>
      </c>
      <c r="MG608" s="31">
        <v>2</v>
      </c>
      <c r="MI608" s="31">
        <v>2</v>
      </c>
      <c r="MK608" s="31">
        <v>2</v>
      </c>
      <c r="MM608" s="31">
        <v>2</v>
      </c>
      <c r="MO608" s="31">
        <v>2</v>
      </c>
      <c r="MQ608" s="31">
        <v>2</v>
      </c>
      <c r="MS608" s="31">
        <v>2</v>
      </c>
      <c r="MU608" s="31">
        <v>2</v>
      </c>
      <c r="MW608" s="31">
        <v>2</v>
      </c>
      <c r="MY608" s="31" t="s">
        <v>355</v>
      </c>
      <c r="NC608" s="31">
        <v>2</v>
      </c>
      <c r="NE608" s="31">
        <v>2</v>
      </c>
      <c r="NG608" s="31">
        <v>2</v>
      </c>
      <c r="NI608" s="31">
        <v>2</v>
      </c>
      <c r="NK608" s="31">
        <v>2</v>
      </c>
      <c r="NM608" s="31">
        <v>2</v>
      </c>
      <c r="NO608" s="31">
        <v>2</v>
      </c>
      <c r="NQ608" s="31">
        <v>2</v>
      </c>
      <c r="NS608" s="31">
        <v>2</v>
      </c>
      <c r="NU608" s="31">
        <v>2</v>
      </c>
      <c r="NW608" s="31">
        <v>2</v>
      </c>
      <c r="NY608" s="31">
        <v>2</v>
      </c>
      <c r="OA608" s="31">
        <v>2</v>
      </c>
      <c r="OC608" s="31">
        <v>2</v>
      </c>
      <c r="OE608" s="31">
        <v>2</v>
      </c>
      <c r="OG608" s="31">
        <v>2</v>
      </c>
      <c r="OI608" s="31">
        <v>2</v>
      </c>
      <c r="OK608" s="31">
        <v>2</v>
      </c>
      <c r="OM608" s="31">
        <v>2</v>
      </c>
      <c r="OO608" s="31">
        <v>2</v>
      </c>
      <c r="OQ608" s="31" t="s">
        <v>355</v>
      </c>
      <c r="OS608" s="31">
        <v>2</v>
      </c>
      <c r="OU608" s="31">
        <v>2</v>
      </c>
      <c r="OW608" s="31">
        <v>2</v>
      </c>
      <c r="OY608" s="31">
        <v>2</v>
      </c>
      <c r="PA608" s="31">
        <v>2</v>
      </c>
      <c r="PC608" s="31">
        <v>2</v>
      </c>
      <c r="PE608" s="31">
        <v>2</v>
      </c>
      <c r="PG608" s="31">
        <v>2</v>
      </c>
      <c r="PI608" s="31">
        <v>2</v>
      </c>
      <c r="PK608" s="31">
        <v>2</v>
      </c>
      <c r="PM608" s="31">
        <v>2</v>
      </c>
      <c r="PO608" s="31">
        <v>2</v>
      </c>
      <c r="PQ608" s="31">
        <v>2</v>
      </c>
      <c r="PS608" s="31">
        <v>2</v>
      </c>
      <c r="PU608" s="31">
        <v>2</v>
      </c>
      <c r="PW608" s="31">
        <v>2</v>
      </c>
      <c r="PY608" s="31">
        <v>2</v>
      </c>
      <c r="QA608" s="31">
        <v>2</v>
      </c>
      <c r="QC608" s="31">
        <v>2</v>
      </c>
      <c r="QE608" s="31">
        <v>2</v>
      </c>
      <c r="QG608" s="31">
        <v>2</v>
      </c>
      <c r="QI608" s="31" t="s">
        <v>355</v>
      </c>
      <c r="QK608" s="31">
        <v>1</v>
      </c>
      <c r="QL608" s="31">
        <v>2</v>
      </c>
      <c r="QM608" s="31">
        <v>2</v>
      </c>
      <c r="QN608" s="31">
        <v>2</v>
      </c>
      <c r="QO608" s="31">
        <v>2</v>
      </c>
      <c r="QP608" s="31">
        <v>2</v>
      </c>
      <c r="QQ608" s="31">
        <v>2</v>
      </c>
      <c r="QR608" s="31">
        <v>2</v>
      </c>
      <c r="QS608" s="31">
        <v>2</v>
      </c>
      <c r="QT608" s="31">
        <v>2</v>
      </c>
      <c r="QU608" s="31">
        <v>2</v>
      </c>
      <c r="QV608" s="31">
        <v>2</v>
      </c>
      <c r="QW608" s="31">
        <v>2</v>
      </c>
      <c r="QX608" s="31">
        <v>2</v>
      </c>
      <c r="QY608" s="31">
        <v>2</v>
      </c>
      <c r="QZ608" s="31">
        <v>2</v>
      </c>
      <c r="RA608" s="31">
        <v>2</v>
      </c>
      <c r="RB608" s="31">
        <v>2</v>
      </c>
      <c r="RC608" s="31">
        <v>2</v>
      </c>
      <c r="RD608" s="31">
        <v>2</v>
      </c>
      <c r="RE608" s="31">
        <v>2</v>
      </c>
      <c r="RF608" s="31">
        <v>2</v>
      </c>
      <c r="RG608" s="31">
        <v>2</v>
      </c>
      <c r="RH608" s="31">
        <v>2</v>
      </c>
      <c r="RI608" s="31">
        <v>2</v>
      </c>
      <c r="RJ608" s="31">
        <v>2</v>
      </c>
      <c r="RK608" s="31">
        <v>2</v>
      </c>
      <c r="RL608" s="31">
        <v>2</v>
      </c>
      <c r="RM608" s="31">
        <v>2</v>
      </c>
      <c r="RN608" s="31">
        <v>2</v>
      </c>
      <c r="RO608" s="31">
        <v>2</v>
      </c>
      <c r="RP608" s="31">
        <v>2</v>
      </c>
      <c r="RQ608" s="31">
        <v>2</v>
      </c>
      <c r="RR608" s="31">
        <v>2</v>
      </c>
      <c r="RS608" s="31">
        <v>2</v>
      </c>
      <c r="RT608" s="31" t="s">
        <v>2859</v>
      </c>
      <c r="RX608" s="31">
        <v>4</v>
      </c>
      <c r="RY608" s="31">
        <v>1</v>
      </c>
      <c r="RZ608" s="31">
        <v>2</v>
      </c>
      <c r="SA608" s="31">
        <v>2</v>
      </c>
      <c r="SB608" s="31">
        <v>2</v>
      </c>
      <c r="SC608" s="31">
        <v>2</v>
      </c>
      <c r="SD608" s="31">
        <v>4</v>
      </c>
      <c r="SE608" s="31">
        <v>1</v>
      </c>
      <c r="SF608" s="31">
        <v>2</v>
      </c>
      <c r="SG608" s="31">
        <v>2</v>
      </c>
      <c r="SH608" s="31">
        <v>2</v>
      </c>
      <c r="SI608" s="31">
        <v>2</v>
      </c>
      <c r="SJ608" s="31">
        <v>2</v>
      </c>
      <c r="SK608" s="31">
        <v>2</v>
      </c>
      <c r="SL608" s="31">
        <v>2</v>
      </c>
      <c r="UA608" s="31">
        <v>2</v>
      </c>
    </row>
    <row r="609" spans="1:547" s="31" customFormat="1" ht="13.5" customHeight="1">
      <c r="A609" s="31">
        <f t="shared" si="9"/>
        <v>607</v>
      </c>
      <c r="C609" s="31">
        <v>21</v>
      </c>
      <c r="D609" s="31" t="s">
        <v>3682</v>
      </c>
      <c r="E609" s="31" t="s">
        <v>2893</v>
      </c>
      <c r="F609" s="31">
        <v>2</v>
      </c>
      <c r="G609" s="31" t="s">
        <v>3714</v>
      </c>
      <c r="H609" s="31">
        <v>42573</v>
      </c>
      <c r="I609" s="31">
        <v>22350</v>
      </c>
      <c r="J609" s="31">
        <v>1</v>
      </c>
      <c r="K609" s="31">
        <v>1</v>
      </c>
      <c r="L609" s="31">
        <v>5</v>
      </c>
      <c r="M609" s="31">
        <v>1</v>
      </c>
      <c r="N609" s="31">
        <v>5</v>
      </c>
      <c r="O609" s="31">
        <v>1</v>
      </c>
      <c r="P609" s="31">
        <v>5</v>
      </c>
      <c r="Q609" s="31">
        <v>1</v>
      </c>
      <c r="FK609" s="31">
        <v>2</v>
      </c>
      <c r="FL609" s="31">
        <v>2</v>
      </c>
      <c r="FM609" s="31">
        <v>2</v>
      </c>
      <c r="FN609" s="31">
        <v>2</v>
      </c>
      <c r="FO609" s="31">
        <v>2</v>
      </c>
      <c r="FP609" s="31">
        <v>2</v>
      </c>
      <c r="FQ609" s="31">
        <v>2</v>
      </c>
      <c r="FR609" s="31">
        <v>2</v>
      </c>
      <c r="FS609" s="31">
        <v>4</v>
      </c>
      <c r="FT609" s="31">
        <v>2</v>
      </c>
      <c r="FU609" s="31">
        <v>2</v>
      </c>
      <c r="FV609" s="31">
        <v>2</v>
      </c>
      <c r="FW609" s="31">
        <v>1</v>
      </c>
      <c r="FX609" s="31">
        <v>1</v>
      </c>
      <c r="FY609" s="31">
        <v>2</v>
      </c>
      <c r="GA609" s="31">
        <v>2</v>
      </c>
      <c r="GB609" s="31">
        <v>2</v>
      </c>
      <c r="GC609" s="31">
        <v>1</v>
      </c>
      <c r="GD609" s="31">
        <v>20</v>
      </c>
      <c r="GE609" s="31">
        <v>2</v>
      </c>
      <c r="GG609" s="31">
        <v>1</v>
      </c>
      <c r="GH609" s="31">
        <v>2</v>
      </c>
      <c r="GJ609" s="31">
        <v>2</v>
      </c>
      <c r="GL609" s="31">
        <v>2</v>
      </c>
      <c r="GO609" s="31">
        <v>2</v>
      </c>
      <c r="GQ609" s="31">
        <v>2</v>
      </c>
      <c r="GS609" s="31">
        <v>2</v>
      </c>
      <c r="GU609" s="31">
        <v>2</v>
      </c>
      <c r="GW609" s="31">
        <v>2</v>
      </c>
      <c r="HM609" s="31">
        <v>2</v>
      </c>
      <c r="HP609" s="31">
        <v>2</v>
      </c>
      <c r="HQ609" s="31">
        <v>2</v>
      </c>
      <c r="HR609" s="31">
        <v>2</v>
      </c>
      <c r="HS609" s="31">
        <v>2</v>
      </c>
      <c r="HT609" s="31">
        <v>2</v>
      </c>
      <c r="HU609" s="31">
        <v>2</v>
      </c>
      <c r="HV609" s="31">
        <v>2</v>
      </c>
      <c r="HZ609" s="31">
        <v>2</v>
      </c>
      <c r="IA609" s="31">
        <v>2</v>
      </c>
      <c r="IB609" s="31">
        <v>2</v>
      </c>
      <c r="IC609" s="31">
        <v>2</v>
      </c>
      <c r="ID609" s="31">
        <v>2</v>
      </c>
      <c r="IE609" s="31">
        <v>2</v>
      </c>
      <c r="IF609" s="31">
        <v>2</v>
      </c>
      <c r="IJ609" s="31">
        <v>2</v>
      </c>
      <c r="IK609" s="31">
        <v>2</v>
      </c>
      <c r="IL609" s="31">
        <v>2</v>
      </c>
      <c r="IM609" s="31">
        <v>2</v>
      </c>
      <c r="IN609" s="31">
        <v>2</v>
      </c>
      <c r="IO609" s="31">
        <v>2</v>
      </c>
      <c r="IP609" s="31">
        <v>2</v>
      </c>
      <c r="IT609" s="31">
        <v>2</v>
      </c>
      <c r="IU609" s="31">
        <v>2</v>
      </c>
      <c r="IV609" s="31">
        <v>2</v>
      </c>
      <c r="IW609" s="31">
        <v>2</v>
      </c>
      <c r="IX609" s="31">
        <v>2</v>
      </c>
      <c r="IY609" s="31">
        <v>2</v>
      </c>
      <c r="IZ609" s="31">
        <v>2</v>
      </c>
      <c r="JD609" s="31">
        <v>2</v>
      </c>
      <c r="JE609" s="31">
        <v>2</v>
      </c>
      <c r="JF609" s="31">
        <v>2</v>
      </c>
      <c r="JG609" s="31">
        <v>2</v>
      </c>
      <c r="JH609" s="31">
        <v>2</v>
      </c>
      <c r="JI609" s="31">
        <v>2</v>
      </c>
      <c r="JJ609" s="31">
        <v>2</v>
      </c>
      <c r="JZ609" s="31">
        <v>1</v>
      </c>
      <c r="KC609" s="31">
        <v>1</v>
      </c>
      <c r="LA609" s="31" t="s">
        <v>375</v>
      </c>
      <c r="LB609" s="31" t="s">
        <v>375</v>
      </c>
      <c r="LC609" s="31">
        <v>2</v>
      </c>
      <c r="LF609" s="31">
        <v>2</v>
      </c>
      <c r="LG609" s="31">
        <v>2</v>
      </c>
      <c r="LI609" s="31">
        <v>2</v>
      </c>
      <c r="LK609" s="31">
        <v>2</v>
      </c>
      <c r="LM609" s="31">
        <v>2</v>
      </c>
      <c r="LO609" s="31">
        <v>2</v>
      </c>
      <c r="LQ609" s="31">
        <v>2</v>
      </c>
      <c r="LS609" s="31">
        <v>2</v>
      </c>
      <c r="LU609" s="31">
        <v>2</v>
      </c>
      <c r="LW609" s="31">
        <v>2</v>
      </c>
      <c r="LY609" s="31">
        <v>2</v>
      </c>
      <c r="MA609" s="31">
        <v>2</v>
      </c>
      <c r="MC609" s="31">
        <v>2</v>
      </c>
      <c r="ME609" s="31">
        <v>2</v>
      </c>
      <c r="MG609" s="31">
        <v>2</v>
      </c>
      <c r="MI609" s="31">
        <v>2</v>
      </c>
      <c r="MK609" s="31">
        <v>2</v>
      </c>
      <c r="MM609" s="31">
        <v>2</v>
      </c>
      <c r="MO609" s="31">
        <v>2</v>
      </c>
      <c r="MQ609" s="31">
        <v>2</v>
      </c>
      <c r="MS609" s="31">
        <v>2</v>
      </c>
      <c r="MU609" s="31">
        <v>2</v>
      </c>
      <c r="MW609" s="31">
        <v>2</v>
      </c>
      <c r="MY609" s="31" t="s">
        <v>355</v>
      </c>
      <c r="NC609" s="31">
        <v>2</v>
      </c>
      <c r="NE609" s="31">
        <v>2</v>
      </c>
      <c r="NG609" s="31">
        <v>2</v>
      </c>
      <c r="NI609" s="31">
        <v>2</v>
      </c>
      <c r="NK609" s="31">
        <v>2</v>
      </c>
      <c r="NM609" s="31">
        <v>2</v>
      </c>
      <c r="NO609" s="31">
        <v>2</v>
      </c>
      <c r="NQ609" s="31">
        <v>2</v>
      </c>
      <c r="NS609" s="31">
        <v>2</v>
      </c>
      <c r="NU609" s="31">
        <v>2</v>
      </c>
      <c r="NW609" s="31">
        <v>2</v>
      </c>
      <c r="NY609" s="31">
        <v>2</v>
      </c>
      <c r="OA609" s="31">
        <v>2</v>
      </c>
      <c r="OC609" s="31">
        <v>2</v>
      </c>
      <c r="OE609" s="31">
        <v>2</v>
      </c>
      <c r="OG609" s="31">
        <v>2</v>
      </c>
      <c r="OI609" s="31">
        <v>2</v>
      </c>
      <c r="OK609" s="31">
        <v>2</v>
      </c>
      <c r="OM609" s="31">
        <v>2</v>
      </c>
      <c r="OO609" s="31">
        <v>2</v>
      </c>
      <c r="OQ609" s="31" t="s">
        <v>355</v>
      </c>
      <c r="OS609" s="31">
        <v>2</v>
      </c>
      <c r="OU609" s="31">
        <v>2</v>
      </c>
      <c r="OW609" s="31">
        <v>2</v>
      </c>
      <c r="OY609" s="31">
        <v>2</v>
      </c>
      <c r="PA609" s="31">
        <v>2</v>
      </c>
      <c r="PC609" s="31">
        <v>2</v>
      </c>
      <c r="PE609" s="31">
        <v>2</v>
      </c>
      <c r="PG609" s="31">
        <v>2</v>
      </c>
      <c r="PI609" s="31">
        <v>2</v>
      </c>
      <c r="PK609" s="31">
        <v>2</v>
      </c>
      <c r="PM609" s="31">
        <v>2</v>
      </c>
      <c r="PO609" s="31">
        <v>2</v>
      </c>
      <c r="PQ609" s="31">
        <v>2</v>
      </c>
      <c r="PS609" s="31">
        <v>2</v>
      </c>
      <c r="PU609" s="31">
        <v>2</v>
      </c>
      <c r="PW609" s="31">
        <v>2</v>
      </c>
      <c r="PY609" s="31">
        <v>2</v>
      </c>
      <c r="QA609" s="31">
        <v>2</v>
      </c>
      <c r="QC609" s="31">
        <v>2</v>
      </c>
      <c r="QE609" s="31">
        <v>2</v>
      </c>
      <c r="QG609" s="31">
        <v>2</v>
      </c>
      <c r="QI609" s="31" t="s">
        <v>355</v>
      </c>
      <c r="QK609" s="31">
        <v>1</v>
      </c>
      <c r="QL609" s="31">
        <v>2</v>
      </c>
      <c r="QM609" s="31">
        <v>2</v>
      </c>
      <c r="QN609" s="31">
        <v>2</v>
      </c>
      <c r="QO609" s="31">
        <v>2</v>
      </c>
      <c r="QP609" s="31">
        <v>2</v>
      </c>
      <c r="QQ609" s="31">
        <v>2</v>
      </c>
      <c r="QR609" s="31">
        <v>2</v>
      </c>
      <c r="QS609" s="31">
        <v>1</v>
      </c>
      <c r="QT609" s="31">
        <v>2</v>
      </c>
      <c r="QU609" s="31">
        <v>2</v>
      </c>
      <c r="QV609" s="31">
        <v>2</v>
      </c>
      <c r="QW609" s="31">
        <v>2</v>
      </c>
      <c r="QX609" s="31">
        <v>2</v>
      </c>
      <c r="QY609" s="31">
        <v>2</v>
      </c>
      <c r="QZ609" s="31">
        <v>2</v>
      </c>
      <c r="RA609" s="31">
        <v>2</v>
      </c>
      <c r="RB609" s="31">
        <v>2</v>
      </c>
      <c r="RC609" s="31">
        <v>2</v>
      </c>
      <c r="RD609" s="31">
        <v>2</v>
      </c>
      <c r="RE609" s="31">
        <v>2</v>
      </c>
      <c r="RF609" s="31">
        <v>2</v>
      </c>
      <c r="RG609" s="31">
        <v>2</v>
      </c>
      <c r="RH609" s="31">
        <v>2</v>
      </c>
      <c r="RI609" s="31">
        <v>2</v>
      </c>
      <c r="RJ609" s="31">
        <v>2</v>
      </c>
      <c r="RK609" s="31">
        <v>2</v>
      </c>
      <c r="RL609" s="31">
        <v>2</v>
      </c>
      <c r="RM609" s="31">
        <v>2</v>
      </c>
      <c r="RN609" s="31">
        <v>2</v>
      </c>
      <c r="RO609" s="31">
        <v>2</v>
      </c>
      <c r="RP609" s="31">
        <v>2</v>
      </c>
      <c r="RQ609" s="31">
        <v>2</v>
      </c>
      <c r="RR609" s="31">
        <v>2</v>
      </c>
      <c r="RS609" s="31">
        <v>2</v>
      </c>
      <c r="RT609" s="31" t="s">
        <v>3715</v>
      </c>
      <c r="RX609" s="31">
        <v>5</v>
      </c>
      <c r="RY609" s="31">
        <v>1</v>
      </c>
      <c r="RZ609" s="31">
        <v>2</v>
      </c>
      <c r="SA609" s="31">
        <v>2</v>
      </c>
      <c r="SB609" s="31">
        <v>2</v>
      </c>
      <c r="SC609" s="31">
        <v>2</v>
      </c>
      <c r="SD609" s="31">
        <v>5</v>
      </c>
      <c r="SE609" s="31">
        <v>1</v>
      </c>
      <c r="SF609" s="31">
        <v>2</v>
      </c>
      <c r="SG609" s="31">
        <v>2</v>
      </c>
      <c r="SH609" s="31">
        <v>2</v>
      </c>
      <c r="SI609" s="31">
        <v>2</v>
      </c>
      <c r="SJ609" s="31">
        <v>2</v>
      </c>
      <c r="SK609" s="31">
        <v>2</v>
      </c>
      <c r="SL609" s="31">
        <v>2</v>
      </c>
      <c r="UA609" s="31">
        <v>2</v>
      </c>
    </row>
    <row r="610" spans="1:547" s="31" customFormat="1" ht="13.5" customHeight="1">
      <c r="A610" s="31">
        <f t="shared" si="9"/>
        <v>608</v>
      </c>
      <c r="C610" s="31">
        <v>22</v>
      </c>
      <c r="D610" s="31" t="s">
        <v>3682</v>
      </c>
      <c r="E610" s="31" t="s">
        <v>2891</v>
      </c>
      <c r="F610" s="31">
        <v>2</v>
      </c>
      <c r="G610" s="31" t="s">
        <v>3716</v>
      </c>
      <c r="H610" s="31">
        <v>42531</v>
      </c>
      <c r="I610" s="31">
        <v>18393</v>
      </c>
      <c r="J610" s="31">
        <v>2</v>
      </c>
      <c r="K610" s="31">
        <v>1</v>
      </c>
      <c r="L610" s="31">
        <v>1</v>
      </c>
      <c r="M610" s="31">
        <v>1</v>
      </c>
      <c r="N610" s="31">
        <v>1</v>
      </c>
      <c r="O610" s="31">
        <v>1</v>
      </c>
      <c r="P610" s="31">
        <v>1</v>
      </c>
      <c r="Q610" s="31">
        <v>1</v>
      </c>
      <c r="FK610" s="31">
        <v>2</v>
      </c>
      <c r="FL610" s="31">
        <v>1</v>
      </c>
      <c r="FM610" s="31">
        <v>2</v>
      </c>
      <c r="FN610" s="31">
        <v>2</v>
      </c>
      <c r="FO610" s="31">
        <v>2</v>
      </c>
      <c r="FP610" s="31">
        <v>2</v>
      </c>
      <c r="FQ610" s="31">
        <v>2</v>
      </c>
      <c r="FR610" s="31">
        <v>2</v>
      </c>
      <c r="FS610" s="31">
        <v>4</v>
      </c>
      <c r="FT610" s="31">
        <v>1</v>
      </c>
      <c r="FU610" s="31">
        <v>2</v>
      </c>
      <c r="FV610" s="31">
        <v>2</v>
      </c>
      <c r="FW610" s="31">
        <v>1</v>
      </c>
      <c r="FX610" s="31">
        <v>1</v>
      </c>
      <c r="FY610" s="31">
        <v>2</v>
      </c>
      <c r="GA610" s="31">
        <v>2</v>
      </c>
      <c r="GB610" s="31">
        <v>2</v>
      </c>
      <c r="GC610" s="31">
        <v>1</v>
      </c>
      <c r="GE610" s="31">
        <v>1</v>
      </c>
      <c r="GF610" s="31">
        <v>10</v>
      </c>
      <c r="GG610" s="31">
        <v>2</v>
      </c>
      <c r="GH610" s="31">
        <v>2</v>
      </c>
      <c r="GJ610" s="31">
        <v>2</v>
      </c>
      <c r="GL610" s="31">
        <v>2</v>
      </c>
      <c r="GO610" s="31">
        <v>2</v>
      </c>
      <c r="GQ610" s="31">
        <v>2</v>
      </c>
      <c r="GS610" s="31">
        <v>2</v>
      </c>
      <c r="GU610" s="31">
        <v>2</v>
      </c>
      <c r="GW610" s="31">
        <v>2</v>
      </c>
      <c r="HM610" s="31">
        <v>2</v>
      </c>
      <c r="HP610" s="31">
        <v>2</v>
      </c>
      <c r="HQ610" s="31">
        <v>2</v>
      </c>
      <c r="HR610" s="31">
        <v>2</v>
      </c>
      <c r="HS610" s="31">
        <v>2</v>
      </c>
      <c r="HT610" s="31">
        <v>2</v>
      </c>
      <c r="HU610" s="31">
        <v>2</v>
      </c>
      <c r="HV610" s="31">
        <v>2</v>
      </c>
      <c r="HZ610" s="31">
        <v>2</v>
      </c>
      <c r="IA610" s="31">
        <v>2</v>
      </c>
      <c r="IB610" s="31">
        <v>2</v>
      </c>
      <c r="IC610" s="31">
        <v>2</v>
      </c>
      <c r="ID610" s="31">
        <v>2</v>
      </c>
      <c r="IE610" s="31">
        <v>2</v>
      </c>
      <c r="IF610" s="31">
        <v>2</v>
      </c>
      <c r="IJ610" s="31">
        <v>2</v>
      </c>
      <c r="IK610" s="31">
        <v>2</v>
      </c>
      <c r="IL610" s="31">
        <v>2</v>
      </c>
      <c r="IM610" s="31">
        <v>2</v>
      </c>
      <c r="IN610" s="31">
        <v>2</v>
      </c>
      <c r="IO610" s="31">
        <v>2</v>
      </c>
      <c r="IP610" s="31">
        <v>2</v>
      </c>
      <c r="IT610" s="31">
        <v>2</v>
      </c>
      <c r="IU610" s="31">
        <v>2</v>
      </c>
      <c r="IV610" s="31">
        <v>2</v>
      </c>
      <c r="IW610" s="31">
        <v>2</v>
      </c>
      <c r="IX610" s="31">
        <v>2</v>
      </c>
      <c r="IY610" s="31">
        <v>2</v>
      </c>
      <c r="IZ610" s="31">
        <v>2</v>
      </c>
      <c r="JD610" s="31">
        <v>2</v>
      </c>
      <c r="JE610" s="31">
        <v>2</v>
      </c>
      <c r="JF610" s="31">
        <v>2</v>
      </c>
      <c r="JG610" s="31">
        <v>2</v>
      </c>
      <c r="JH610" s="31">
        <v>2</v>
      </c>
      <c r="JI610" s="31">
        <v>2</v>
      </c>
      <c r="JJ610" s="31">
        <v>2</v>
      </c>
      <c r="JZ610" s="31">
        <v>2</v>
      </c>
      <c r="KB610" s="31">
        <v>90</v>
      </c>
      <c r="KC610" s="31">
        <v>2</v>
      </c>
      <c r="KE610" s="31">
        <v>90</v>
      </c>
      <c r="LA610" s="31" t="s">
        <v>1649</v>
      </c>
      <c r="LB610" s="31" t="s">
        <v>359</v>
      </c>
      <c r="LC610" s="31">
        <v>2</v>
      </c>
      <c r="LF610" s="31">
        <v>2</v>
      </c>
      <c r="LG610" s="31">
        <v>2</v>
      </c>
      <c r="LI610" s="31">
        <v>2</v>
      </c>
      <c r="LK610" s="31">
        <v>2</v>
      </c>
      <c r="LM610" s="31">
        <v>2</v>
      </c>
      <c r="LO610" s="31">
        <v>2</v>
      </c>
      <c r="LQ610" s="31">
        <v>2</v>
      </c>
      <c r="LS610" s="31">
        <v>2</v>
      </c>
      <c r="LU610" s="31">
        <v>2</v>
      </c>
      <c r="LW610" s="31">
        <v>2</v>
      </c>
      <c r="LY610" s="31">
        <v>2</v>
      </c>
      <c r="MA610" s="31">
        <v>2</v>
      </c>
      <c r="MC610" s="31">
        <v>2</v>
      </c>
      <c r="ME610" s="31">
        <v>2</v>
      </c>
      <c r="MG610" s="31">
        <v>2</v>
      </c>
      <c r="MI610" s="31">
        <v>2</v>
      </c>
      <c r="MK610" s="31">
        <v>2</v>
      </c>
      <c r="MM610" s="31">
        <v>2</v>
      </c>
      <c r="MO610" s="31">
        <v>2</v>
      </c>
      <c r="MQ610" s="31">
        <v>2</v>
      </c>
      <c r="MS610" s="31">
        <v>2</v>
      </c>
      <c r="MU610" s="31">
        <v>2</v>
      </c>
      <c r="MW610" s="31">
        <v>2</v>
      </c>
      <c r="MY610" s="31" t="s">
        <v>355</v>
      </c>
      <c r="NC610" s="31">
        <v>2</v>
      </c>
      <c r="NE610" s="31">
        <v>2</v>
      </c>
      <c r="NG610" s="31">
        <v>2</v>
      </c>
      <c r="NI610" s="31">
        <v>2</v>
      </c>
      <c r="NK610" s="31">
        <v>2</v>
      </c>
      <c r="NM610" s="31">
        <v>2</v>
      </c>
      <c r="NO610" s="31">
        <v>2</v>
      </c>
      <c r="NQ610" s="31">
        <v>2</v>
      </c>
      <c r="NS610" s="31">
        <v>2</v>
      </c>
      <c r="NU610" s="31">
        <v>2</v>
      </c>
      <c r="NW610" s="31">
        <v>2</v>
      </c>
      <c r="NY610" s="31">
        <v>2</v>
      </c>
      <c r="OA610" s="31">
        <v>2</v>
      </c>
      <c r="OC610" s="31">
        <v>2</v>
      </c>
      <c r="OE610" s="31">
        <v>2</v>
      </c>
      <c r="OG610" s="31">
        <v>2</v>
      </c>
      <c r="OI610" s="31">
        <v>2</v>
      </c>
      <c r="OK610" s="31">
        <v>2</v>
      </c>
      <c r="OM610" s="31">
        <v>2</v>
      </c>
      <c r="OO610" s="31">
        <v>2</v>
      </c>
      <c r="OQ610" s="31" t="s">
        <v>355</v>
      </c>
      <c r="OS610" s="31">
        <v>2</v>
      </c>
      <c r="OU610" s="31">
        <v>2</v>
      </c>
      <c r="OW610" s="31">
        <v>2</v>
      </c>
      <c r="OY610" s="31">
        <v>2</v>
      </c>
      <c r="PA610" s="31">
        <v>2</v>
      </c>
      <c r="PC610" s="31">
        <v>2</v>
      </c>
      <c r="PE610" s="31">
        <v>2</v>
      </c>
      <c r="PG610" s="31">
        <v>2</v>
      </c>
      <c r="PI610" s="31">
        <v>2</v>
      </c>
      <c r="PK610" s="31">
        <v>2</v>
      </c>
      <c r="PM610" s="31">
        <v>2</v>
      </c>
      <c r="PO610" s="31">
        <v>2</v>
      </c>
      <c r="PQ610" s="31">
        <v>2</v>
      </c>
      <c r="PS610" s="31">
        <v>2</v>
      </c>
      <c r="PU610" s="31">
        <v>2</v>
      </c>
      <c r="PW610" s="31">
        <v>2</v>
      </c>
      <c r="PY610" s="31">
        <v>2</v>
      </c>
      <c r="QA610" s="31">
        <v>2</v>
      </c>
      <c r="QC610" s="31">
        <v>2</v>
      </c>
      <c r="QE610" s="31">
        <v>2</v>
      </c>
      <c r="QG610" s="31">
        <v>2</v>
      </c>
      <c r="QI610" s="31" t="s">
        <v>355</v>
      </c>
      <c r="QK610" s="31">
        <v>1</v>
      </c>
      <c r="QL610" s="31">
        <v>2</v>
      </c>
      <c r="QM610" s="31">
        <v>2</v>
      </c>
      <c r="QN610" s="31">
        <v>2</v>
      </c>
      <c r="QO610" s="31">
        <v>2</v>
      </c>
      <c r="QP610" s="31">
        <v>2</v>
      </c>
      <c r="QQ610" s="31">
        <v>2</v>
      </c>
      <c r="QR610" s="31">
        <v>2</v>
      </c>
      <c r="QS610" s="31">
        <v>2</v>
      </c>
      <c r="QT610" s="31">
        <v>2</v>
      </c>
      <c r="QU610" s="31">
        <v>2</v>
      </c>
      <c r="QV610" s="31">
        <v>2</v>
      </c>
      <c r="QW610" s="31">
        <v>2</v>
      </c>
      <c r="QX610" s="31">
        <v>2</v>
      </c>
      <c r="QY610" s="31">
        <v>2</v>
      </c>
      <c r="QZ610" s="31">
        <v>2</v>
      </c>
      <c r="RA610" s="31">
        <v>2</v>
      </c>
      <c r="RB610" s="31">
        <v>2</v>
      </c>
      <c r="RC610" s="31">
        <v>2</v>
      </c>
      <c r="RD610" s="31">
        <v>2</v>
      </c>
      <c r="RE610" s="31">
        <v>2</v>
      </c>
      <c r="RF610" s="31">
        <v>2</v>
      </c>
      <c r="RG610" s="31">
        <v>2</v>
      </c>
      <c r="RH610" s="31">
        <v>2</v>
      </c>
      <c r="RI610" s="31">
        <v>2</v>
      </c>
      <c r="RJ610" s="31">
        <v>2</v>
      </c>
      <c r="RK610" s="31">
        <v>2</v>
      </c>
      <c r="RL610" s="31">
        <v>2</v>
      </c>
      <c r="RM610" s="31">
        <v>2</v>
      </c>
      <c r="RN610" s="31">
        <v>2</v>
      </c>
      <c r="RO610" s="31">
        <v>2</v>
      </c>
      <c r="RP610" s="31">
        <v>2</v>
      </c>
      <c r="RQ610" s="31">
        <v>1</v>
      </c>
      <c r="RR610" s="31">
        <v>2</v>
      </c>
      <c r="RS610" s="31">
        <v>2</v>
      </c>
      <c r="RT610" s="31" t="s">
        <v>3717</v>
      </c>
      <c r="RV610" s="31" t="s">
        <v>355</v>
      </c>
      <c r="RW610" s="31" t="s">
        <v>355</v>
      </c>
      <c r="RX610" s="31">
        <v>3</v>
      </c>
      <c r="RY610" s="31">
        <v>2</v>
      </c>
      <c r="RZ610" s="31">
        <v>2</v>
      </c>
      <c r="SA610" s="31">
        <v>2</v>
      </c>
      <c r="SB610" s="31">
        <v>2</v>
      </c>
      <c r="SC610" s="31">
        <v>2</v>
      </c>
      <c r="SD610" s="31">
        <v>3</v>
      </c>
      <c r="SE610" s="31">
        <v>2</v>
      </c>
      <c r="SF610" s="31">
        <v>2</v>
      </c>
      <c r="SG610" s="31">
        <v>2</v>
      </c>
      <c r="SH610" s="31">
        <v>2</v>
      </c>
      <c r="SI610" s="31">
        <v>2</v>
      </c>
      <c r="SJ610" s="31">
        <v>2</v>
      </c>
      <c r="SK610" s="31">
        <v>2</v>
      </c>
      <c r="SL610" s="31">
        <v>2</v>
      </c>
      <c r="UA610" s="31">
        <v>2</v>
      </c>
    </row>
    <row r="611" spans="1:547" s="31" customFormat="1" ht="13.5" customHeight="1">
      <c r="A611" s="31">
        <f t="shared" si="9"/>
        <v>609</v>
      </c>
      <c r="C611" s="31">
        <v>23</v>
      </c>
      <c r="D611" s="31" t="s">
        <v>3682</v>
      </c>
      <c r="E611" s="31" t="s">
        <v>2897</v>
      </c>
      <c r="F611" s="31">
        <v>2</v>
      </c>
      <c r="G611" s="31" t="s">
        <v>3718</v>
      </c>
      <c r="H611" s="31">
        <v>42546</v>
      </c>
      <c r="I611" s="31">
        <v>28378</v>
      </c>
      <c r="J611" s="31">
        <v>1</v>
      </c>
      <c r="K611" s="31">
        <v>1</v>
      </c>
      <c r="L611" s="31">
        <v>4</v>
      </c>
      <c r="M611" s="31">
        <v>1</v>
      </c>
      <c r="N611" s="31">
        <v>4</v>
      </c>
      <c r="O611" s="31">
        <v>1</v>
      </c>
      <c r="P611" s="31">
        <v>4</v>
      </c>
      <c r="Q611" s="31">
        <v>1</v>
      </c>
      <c r="FK611" s="31">
        <v>2</v>
      </c>
      <c r="FL611" s="31">
        <v>2</v>
      </c>
      <c r="FM611" s="31">
        <v>2</v>
      </c>
      <c r="FN611" s="31">
        <v>2</v>
      </c>
      <c r="FO611" s="31">
        <v>2</v>
      </c>
      <c r="FP611" s="31">
        <v>2</v>
      </c>
      <c r="FQ611" s="31">
        <v>2</v>
      </c>
      <c r="FR611" s="31">
        <v>2</v>
      </c>
      <c r="FS611" s="31">
        <v>4</v>
      </c>
      <c r="FT611" s="31">
        <v>2</v>
      </c>
      <c r="FU611" s="31">
        <v>2</v>
      </c>
      <c r="FV611" s="31">
        <v>2</v>
      </c>
      <c r="FW611" s="31">
        <v>1</v>
      </c>
      <c r="FX611" s="31">
        <v>1</v>
      </c>
      <c r="FY611" s="31">
        <v>2</v>
      </c>
      <c r="GA611" s="31">
        <v>2</v>
      </c>
      <c r="GB611" s="31">
        <v>2</v>
      </c>
      <c r="GC611" s="31">
        <v>1</v>
      </c>
      <c r="GD611" s="31">
        <v>22</v>
      </c>
      <c r="GE611" s="31">
        <v>2</v>
      </c>
      <c r="GG611" s="31">
        <v>1</v>
      </c>
      <c r="GH611" s="31">
        <v>2</v>
      </c>
      <c r="GJ611" s="31">
        <v>2</v>
      </c>
      <c r="GL611" s="31">
        <v>2</v>
      </c>
      <c r="GO611" s="31">
        <v>2</v>
      </c>
      <c r="GQ611" s="31">
        <v>2</v>
      </c>
      <c r="GS611" s="31">
        <v>2</v>
      </c>
      <c r="GU611" s="31">
        <v>2</v>
      </c>
      <c r="GW611" s="31">
        <v>2</v>
      </c>
      <c r="HM611" s="31">
        <v>2</v>
      </c>
      <c r="HP611" s="31">
        <v>2</v>
      </c>
      <c r="HQ611" s="31">
        <v>2</v>
      </c>
      <c r="HR611" s="31">
        <v>2</v>
      </c>
      <c r="HS611" s="31">
        <v>2</v>
      </c>
      <c r="HT611" s="31">
        <v>2</v>
      </c>
      <c r="HU611" s="31">
        <v>2</v>
      </c>
      <c r="HV611" s="31">
        <v>2</v>
      </c>
      <c r="HZ611" s="31">
        <v>2</v>
      </c>
      <c r="IA611" s="31">
        <v>2</v>
      </c>
      <c r="IB611" s="31">
        <v>2</v>
      </c>
      <c r="IC611" s="31">
        <v>2</v>
      </c>
      <c r="ID611" s="31">
        <v>2</v>
      </c>
      <c r="IE611" s="31">
        <v>2</v>
      </c>
      <c r="IF611" s="31">
        <v>2</v>
      </c>
      <c r="IJ611" s="31">
        <v>2</v>
      </c>
      <c r="IK611" s="31">
        <v>2</v>
      </c>
      <c r="IL611" s="31">
        <v>2</v>
      </c>
      <c r="IM611" s="31">
        <v>2</v>
      </c>
      <c r="IN611" s="31">
        <v>2</v>
      </c>
      <c r="IO611" s="31">
        <v>2</v>
      </c>
      <c r="IP611" s="31">
        <v>2</v>
      </c>
      <c r="IT611" s="31">
        <v>2</v>
      </c>
      <c r="IU611" s="31">
        <v>2</v>
      </c>
      <c r="IV611" s="31">
        <v>2</v>
      </c>
      <c r="IW611" s="31">
        <v>2</v>
      </c>
      <c r="IX611" s="31">
        <v>2</v>
      </c>
      <c r="IY611" s="31">
        <v>2</v>
      </c>
      <c r="IZ611" s="31">
        <v>2</v>
      </c>
      <c r="JD611" s="31">
        <v>2</v>
      </c>
      <c r="JE611" s="31">
        <v>2</v>
      </c>
      <c r="JF611" s="31">
        <v>2</v>
      </c>
      <c r="JG611" s="31">
        <v>2</v>
      </c>
      <c r="JH611" s="31">
        <v>2</v>
      </c>
      <c r="JI611" s="31">
        <v>2</v>
      </c>
      <c r="JJ611" s="31">
        <v>2</v>
      </c>
      <c r="JZ611" s="31">
        <v>1</v>
      </c>
      <c r="KC611" s="31">
        <v>2</v>
      </c>
      <c r="LA611" s="31" t="s">
        <v>3670</v>
      </c>
      <c r="LB611" s="31" t="s">
        <v>1743</v>
      </c>
      <c r="LC611" s="31">
        <v>2</v>
      </c>
      <c r="LF611" s="31">
        <v>2</v>
      </c>
      <c r="LG611" s="31">
        <v>2</v>
      </c>
      <c r="LI611" s="31">
        <v>2</v>
      </c>
      <c r="LK611" s="31">
        <v>2</v>
      </c>
      <c r="LM611" s="31">
        <v>2</v>
      </c>
      <c r="LO611" s="31">
        <v>2</v>
      </c>
      <c r="LQ611" s="31">
        <v>2</v>
      </c>
      <c r="LS611" s="31">
        <v>2</v>
      </c>
      <c r="LU611" s="31">
        <v>2</v>
      </c>
      <c r="LW611" s="31">
        <v>2</v>
      </c>
      <c r="LY611" s="31">
        <v>2</v>
      </c>
      <c r="MA611" s="31">
        <v>2</v>
      </c>
      <c r="MC611" s="31">
        <v>2</v>
      </c>
      <c r="ME611" s="31">
        <v>2</v>
      </c>
      <c r="MG611" s="31">
        <v>2</v>
      </c>
      <c r="MI611" s="31">
        <v>2</v>
      </c>
      <c r="MK611" s="31">
        <v>2</v>
      </c>
      <c r="MM611" s="31">
        <v>2</v>
      </c>
      <c r="MO611" s="31">
        <v>2</v>
      </c>
      <c r="MQ611" s="31">
        <v>2</v>
      </c>
      <c r="MS611" s="31">
        <v>2</v>
      </c>
      <c r="MU611" s="31">
        <v>2</v>
      </c>
      <c r="MW611" s="31">
        <v>2</v>
      </c>
      <c r="MY611" s="31" t="s">
        <v>355</v>
      </c>
      <c r="NC611" s="31">
        <v>2</v>
      </c>
      <c r="NE611" s="31">
        <v>2</v>
      </c>
      <c r="NG611" s="31">
        <v>2</v>
      </c>
      <c r="NI611" s="31">
        <v>2</v>
      </c>
      <c r="NK611" s="31">
        <v>2</v>
      </c>
      <c r="NM611" s="31">
        <v>2</v>
      </c>
      <c r="NO611" s="31">
        <v>2</v>
      </c>
      <c r="NQ611" s="31">
        <v>2</v>
      </c>
      <c r="NS611" s="31">
        <v>2</v>
      </c>
      <c r="NU611" s="31">
        <v>2</v>
      </c>
      <c r="NW611" s="31">
        <v>2</v>
      </c>
      <c r="NY611" s="31">
        <v>2</v>
      </c>
      <c r="OA611" s="31">
        <v>2</v>
      </c>
      <c r="OC611" s="31">
        <v>2</v>
      </c>
      <c r="OE611" s="31">
        <v>2</v>
      </c>
      <c r="OG611" s="31">
        <v>2</v>
      </c>
      <c r="OI611" s="31">
        <v>2</v>
      </c>
      <c r="OK611" s="31">
        <v>2</v>
      </c>
      <c r="OM611" s="31">
        <v>2</v>
      </c>
      <c r="OO611" s="31">
        <v>2</v>
      </c>
      <c r="OQ611" s="31" t="s">
        <v>355</v>
      </c>
      <c r="OS611" s="31">
        <v>2</v>
      </c>
      <c r="OU611" s="31">
        <v>2</v>
      </c>
      <c r="OW611" s="31">
        <v>2</v>
      </c>
      <c r="OY611" s="31">
        <v>2</v>
      </c>
      <c r="PA611" s="31">
        <v>2</v>
      </c>
      <c r="PC611" s="31">
        <v>2</v>
      </c>
      <c r="PE611" s="31">
        <v>2</v>
      </c>
      <c r="PG611" s="31">
        <v>2</v>
      </c>
      <c r="PI611" s="31">
        <v>2</v>
      </c>
      <c r="PK611" s="31">
        <v>2</v>
      </c>
      <c r="PM611" s="31">
        <v>2</v>
      </c>
      <c r="PO611" s="31">
        <v>2</v>
      </c>
      <c r="PQ611" s="31">
        <v>2</v>
      </c>
      <c r="PS611" s="31">
        <v>2</v>
      </c>
      <c r="PU611" s="31">
        <v>2</v>
      </c>
      <c r="PW611" s="31">
        <v>2</v>
      </c>
      <c r="PY611" s="31">
        <v>2</v>
      </c>
      <c r="QA611" s="31">
        <v>2</v>
      </c>
      <c r="QC611" s="31">
        <v>2</v>
      </c>
      <c r="QE611" s="31">
        <v>2</v>
      </c>
      <c r="QG611" s="31">
        <v>2</v>
      </c>
      <c r="QI611" s="31" t="s">
        <v>355</v>
      </c>
      <c r="QK611" s="31">
        <v>1</v>
      </c>
      <c r="QL611" s="31">
        <v>2</v>
      </c>
      <c r="QM611" s="31">
        <v>2</v>
      </c>
      <c r="QN611" s="31">
        <v>2</v>
      </c>
      <c r="QO611" s="31">
        <v>2</v>
      </c>
      <c r="QP611" s="31">
        <v>2</v>
      </c>
      <c r="QQ611" s="31">
        <v>2</v>
      </c>
      <c r="QR611" s="31">
        <v>2</v>
      </c>
      <c r="QS611" s="31">
        <v>2</v>
      </c>
      <c r="QT611" s="31">
        <v>2</v>
      </c>
      <c r="QU611" s="31">
        <v>2</v>
      </c>
      <c r="QV611" s="31">
        <v>2</v>
      </c>
      <c r="QW611" s="31">
        <v>2</v>
      </c>
      <c r="QX611" s="31">
        <v>2</v>
      </c>
      <c r="QY611" s="31">
        <v>2</v>
      </c>
      <c r="QZ611" s="31">
        <v>2</v>
      </c>
      <c r="RA611" s="31">
        <v>2</v>
      </c>
      <c r="RB611" s="31">
        <v>2</v>
      </c>
      <c r="RC611" s="31">
        <v>2</v>
      </c>
      <c r="RD611" s="31">
        <v>1</v>
      </c>
      <c r="RE611" s="31">
        <v>1</v>
      </c>
      <c r="RF611" s="31">
        <v>2</v>
      </c>
      <c r="RG611" s="31">
        <v>2</v>
      </c>
      <c r="RH611" s="31">
        <v>2</v>
      </c>
      <c r="RI611" s="31">
        <v>2</v>
      </c>
      <c r="RJ611" s="31">
        <v>2</v>
      </c>
      <c r="RK611" s="31">
        <v>2</v>
      </c>
      <c r="RL611" s="31">
        <v>2</v>
      </c>
      <c r="RM611" s="31">
        <v>2</v>
      </c>
      <c r="RN611" s="31">
        <v>2</v>
      </c>
      <c r="RO611" s="31">
        <v>2</v>
      </c>
      <c r="RP611" s="31">
        <v>2</v>
      </c>
      <c r="RQ611" s="31">
        <v>2</v>
      </c>
      <c r="RR611" s="31">
        <v>2</v>
      </c>
      <c r="RS611" s="31">
        <v>2</v>
      </c>
      <c r="RT611" s="31" t="s">
        <v>2859</v>
      </c>
      <c r="RX611" s="31">
        <v>4</v>
      </c>
      <c r="RY611" s="31">
        <v>1</v>
      </c>
      <c r="RZ611" s="31">
        <v>2</v>
      </c>
      <c r="SA611" s="31">
        <v>2</v>
      </c>
      <c r="SB611" s="31">
        <v>2</v>
      </c>
      <c r="SC611" s="31">
        <v>2</v>
      </c>
      <c r="SD611" s="31">
        <v>4</v>
      </c>
      <c r="SE611" s="31">
        <v>1</v>
      </c>
      <c r="SF611" s="31">
        <v>2</v>
      </c>
      <c r="SG611" s="31">
        <v>2</v>
      </c>
      <c r="SH611" s="31">
        <v>2</v>
      </c>
      <c r="SI611" s="31">
        <v>2</v>
      </c>
      <c r="SJ611" s="31">
        <v>2</v>
      </c>
      <c r="SK611" s="31">
        <v>2</v>
      </c>
      <c r="SL611" s="31">
        <v>2</v>
      </c>
      <c r="UA611" s="31">
        <v>2</v>
      </c>
    </row>
    <row r="612" spans="1:547" s="31" customFormat="1" ht="13.5" customHeight="1">
      <c r="A612" s="31">
        <f t="shared" si="9"/>
        <v>610</v>
      </c>
      <c r="C612" s="31">
        <v>1</v>
      </c>
      <c r="D612" s="31" t="s">
        <v>3719</v>
      </c>
      <c r="E612" s="31" t="s">
        <v>3720</v>
      </c>
      <c r="F612" s="31">
        <v>3</v>
      </c>
      <c r="H612" s="31">
        <v>42311</v>
      </c>
      <c r="I612" s="31">
        <v>27651</v>
      </c>
      <c r="J612" s="31">
        <v>2</v>
      </c>
      <c r="K612" s="31">
        <v>1</v>
      </c>
      <c r="L612" s="31">
        <v>5</v>
      </c>
      <c r="M612" s="31">
        <v>2</v>
      </c>
      <c r="N612" s="31">
        <v>5</v>
      </c>
      <c r="O612" s="31">
        <v>2</v>
      </c>
      <c r="P612" s="31">
        <v>5</v>
      </c>
      <c r="Q612" s="31">
        <v>2</v>
      </c>
      <c r="FK612" s="31">
        <v>1</v>
      </c>
      <c r="FL612" s="31">
        <v>2</v>
      </c>
      <c r="FM612" s="31">
        <v>1</v>
      </c>
      <c r="FN612" s="31">
        <v>1</v>
      </c>
      <c r="FO612" s="31">
        <v>2</v>
      </c>
      <c r="FP612" s="31">
        <v>2</v>
      </c>
      <c r="FQ612" s="31">
        <v>2</v>
      </c>
      <c r="FR612" s="31">
        <v>2</v>
      </c>
      <c r="FS612" s="31">
        <v>4</v>
      </c>
      <c r="FT612" s="31">
        <v>2</v>
      </c>
      <c r="FU612" s="31">
        <v>2</v>
      </c>
      <c r="FV612" s="31">
        <v>2</v>
      </c>
      <c r="FW612" s="31">
        <v>1</v>
      </c>
      <c r="FX612" s="31">
        <v>1</v>
      </c>
      <c r="FY612" s="31">
        <v>2</v>
      </c>
      <c r="GA612" s="31">
        <v>2</v>
      </c>
      <c r="GB612" s="31">
        <v>2</v>
      </c>
      <c r="GC612" s="31">
        <v>1</v>
      </c>
      <c r="GD612" s="31">
        <v>1992</v>
      </c>
      <c r="GE612" s="31">
        <v>1</v>
      </c>
      <c r="GF612" s="31">
        <v>2005</v>
      </c>
      <c r="GG612" s="31">
        <v>1.5</v>
      </c>
      <c r="GH612" s="31">
        <v>1</v>
      </c>
      <c r="GI612" s="31" t="s">
        <v>3721</v>
      </c>
      <c r="GJ612" s="31">
        <v>2</v>
      </c>
      <c r="GL612" s="31">
        <v>2</v>
      </c>
      <c r="GO612" s="31">
        <v>1</v>
      </c>
      <c r="GP612" s="31" t="s">
        <v>3722</v>
      </c>
      <c r="GQ612" s="31">
        <v>1</v>
      </c>
      <c r="GR612" s="31" t="s">
        <v>1553</v>
      </c>
      <c r="GS612" s="31">
        <v>2</v>
      </c>
      <c r="GU612" s="31">
        <v>2</v>
      </c>
      <c r="GW612" s="31">
        <v>2</v>
      </c>
      <c r="HB612" s="31" t="s">
        <v>355</v>
      </c>
      <c r="HM612" s="31">
        <v>2</v>
      </c>
      <c r="HP612" s="31">
        <v>2</v>
      </c>
      <c r="HQ612" s="31">
        <v>2</v>
      </c>
      <c r="HR612" s="31">
        <v>2</v>
      </c>
      <c r="HS612" s="31">
        <v>2</v>
      </c>
      <c r="HT612" s="31">
        <v>2</v>
      </c>
      <c r="HU612" s="31">
        <v>2</v>
      </c>
      <c r="HV612" s="31">
        <v>2</v>
      </c>
      <c r="HZ612" s="31">
        <v>2</v>
      </c>
      <c r="IA612" s="31">
        <v>2</v>
      </c>
      <c r="IB612" s="31">
        <v>2</v>
      </c>
      <c r="IC612" s="31">
        <v>2</v>
      </c>
      <c r="ID612" s="31">
        <v>2</v>
      </c>
      <c r="IE612" s="31">
        <v>2</v>
      </c>
      <c r="IF612" s="31">
        <v>2</v>
      </c>
      <c r="IJ612" s="31">
        <v>2</v>
      </c>
      <c r="IK612" s="31">
        <v>2</v>
      </c>
      <c r="IL612" s="31">
        <v>2</v>
      </c>
      <c r="IM612" s="31">
        <v>2</v>
      </c>
      <c r="IN612" s="31">
        <v>2</v>
      </c>
      <c r="IO612" s="31">
        <v>2</v>
      </c>
      <c r="IP612" s="31">
        <v>2</v>
      </c>
      <c r="IT612" s="31">
        <v>1</v>
      </c>
      <c r="IU612" s="31">
        <v>2</v>
      </c>
      <c r="IV612" s="31">
        <v>2</v>
      </c>
      <c r="IW612" s="31">
        <v>2</v>
      </c>
      <c r="IX612" s="31">
        <v>2</v>
      </c>
      <c r="IY612" s="31">
        <v>2</v>
      </c>
      <c r="IZ612" s="31">
        <v>2</v>
      </c>
      <c r="JA612" s="31" t="s">
        <v>3723</v>
      </c>
      <c r="JD612" s="31">
        <v>2</v>
      </c>
      <c r="JE612" s="31">
        <v>2</v>
      </c>
      <c r="JF612" s="31">
        <v>2</v>
      </c>
      <c r="JG612" s="31">
        <v>2</v>
      </c>
      <c r="JH612" s="31">
        <v>2</v>
      </c>
      <c r="JI612" s="31">
        <v>2</v>
      </c>
      <c r="JJ612" s="31">
        <v>2</v>
      </c>
      <c r="JZ612" s="31">
        <v>1</v>
      </c>
      <c r="KC612" s="31">
        <v>1</v>
      </c>
      <c r="LA612" s="31" t="s">
        <v>364</v>
      </c>
      <c r="LB612" s="31" t="s">
        <v>359</v>
      </c>
      <c r="LC612" s="31">
        <v>2</v>
      </c>
      <c r="LD612" s="31">
        <v>1</v>
      </c>
      <c r="LE612" s="31" t="s">
        <v>359</v>
      </c>
      <c r="LF612" s="31">
        <v>2</v>
      </c>
      <c r="LG612" s="31">
        <v>2</v>
      </c>
      <c r="LH612" s="31">
        <v>1</v>
      </c>
      <c r="LI612" s="31">
        <v>2</v>
      </c>
      <c r="LK612" s="31">
        <v>2</v>
      </c>
      <c r="LM612" s="31">
        <v>2</v>
      </c>
      <c r="LO612" s="31">
        <v>1</v>
      </c>
      <c r="LP612" s="31">
        <v>6</v>
      </c>
      <c r="LQ612" s="31">
        <v>2</v>
      </c>
      <c r="LS612" s="31">
        <v>2</v>
      </c>
      <c r="LU612" s="31">
        <v>2</v>
      </c>
      <c r="LW612" s="31">
        <v>2</v>
      </c>
      <c r="LY612" s="31">
        <v>1</v>
      </c>
      <c r="LZ612" s="31">
        <v>6</v>
      </c>
      <c r="MA612" s="31">
        <v>2</v>
      </c>
      <c r="MC612" s="31">
        <v>2</v>
      </c>
      <c r="ME612" s="31">
        <v>2</v>
      </c>
      <c r="MG612" s="31">
        <v>2</v>
      </c>
      <c r="MI612" s="31">
        <v>2</v>
      </c>
      <c r="MK612" s="31">
        <v>2</v>
      </c>
      <c r="MM612" s="31">
        <v>2</v>
      </c>
      <c r="MO612" s="31">
        <v>2</v>
      </c>
      <c r="MQ612" s="31">
        <v>1</v>
      </c>
      <c r="MR612" s="31">
        <v>4</v>
      </c>
      <c r="MS612" s="31">
        <v>2</v>
      </c>
      <c r="MU612" s="31">
        <v>2</v>
      </c>
      <c r="MW612" s="31">
        <v>2</v>
      </c>
      <c r="MY612" s="31" t="s">
        <v>355</v>
      </c>
      <c r="NA612" s="31">
        <v>2</v>
      </c>
      <c r="NC612" s="31">
        <v>2</v>
      </c>
      <c r="NE612" s="31">
        <v>2</v>
      </c>
      <c r="NG612" s="31">
        <v>2</v>
      </c>
      <c r="NI612" s="31">
        <v>2</v>
      </c>
      <c r="NK612" s="31">
        <v>2</v>
      </c>
      <c r="NM612" s="31">
        <v>2</v>
      </c>
      <c r="NO612" s="31">
        <v>2</v>
      </c>
      <c r="NQ612" s="31">
        <v>2</v>
      </c>
      <c r="NS612" s="31">
        <v>2</v>
      </c>
      <c r="NU612" s="31">
        <v>2</v>
      </c>
      <c r="NW612" s="31">
        <v>2</v>
      </c>
      <c r="NY612" s="31">
        <v>2</v>
      </c>
      <c r="OA612" s="31">
        <v>2</v>
      </c>
      <c r="OC612" s="31">
        <v>2</v>
      </c>
      <c r="OE612" s="31">
        <v>2</v>
      </c>
      <c r="OG612" s="31">
        <v>2</v>
      </c>
      <c r="OI612" s="31">
        <v>2</v>
      </c>
      <c r="OK612" s="31">
        <v>2</v>
      </c>
      <c r="OM612" s="31">
        <v>2</v>
      </c>
      <c r="OO612" s="31">
        <v>2</v>
      </c>
      <c r="OQ612" s="31" t="s">
        <v>355</v>
      </c>
      <c r="OS612" s="31">
        <v>2</v>
      </c>
      <c r="OU612" s="31">
        <v>2</v>
      </c>
      <c r="OW612" s="31">
        <v>2</v>
      </c>
      <c r="OY612" s="31">
        <v>2</v>
      </c>
      <c r="PA612" s="31">
        <v>2</v>
      </c>
      <c r="PC612" s="31">
        <v>1</v>
      </c>
      <c r="PD612" s="31">
        <v>5</v>
      </c>
      <c r="PE612" s="31">
        <v>2</v>
      </c>
      <c r="PG612" s="31">
        <v>2</v>
      </c>
      <c r="PI612" s="31">
        <v>2</v>
      </c>
      <c r="PK612" s="31">
        <v>2</v>
      </c>
      <c r="PM612" s="31">
        <v>2</v>
      </c>
      <c r="PO612" s="31">
        <v>2</v>
      </c>
      <c r="PQ612" s="31">
        <v>2</v>
      </c>
      <c r="PS612" s="31">
        <v>2</v>
      </c>
      <c r="PU612" s="31">
        <v>2</v>
      </c>
      <c r="PW612" s="31">
        <v>2</v>
      </c>
      <c r="PY612" s="31">
        <v>2</v>
      </c>
      <c r="QA612" s="31">
        <v>2</v>
      </c>
      <c r="QC612" s="31">
        <v>2</v>
      </c>
      <c r="QE612" s="31">
        <v>2</v>
      </c>
      <c r="QG612" s="31">
        <v>2</v>
      </c>
      <c r="QI612" s="31" t="s">
        <v>355</v>
      </c>
      <c r="QK612" s="31">
        <v>2</v>
      </c>
      <c r="QL612" s="31">
        <v>1</v>
      </c>
      <c r="QM612" s="31">
        <v>2</v>
      </c>
      <c r="QN612" s="31">
        <v>2</v>
      </c>
      <c r="QO612" s="31">
        <v>2</v>
      </c>
      <c r="QP612" s="31">
        <v>2</v>
      </c>
      <c r="QQ612" s="31">
        <v>2</v>
      </c>
      <c r="QR612" s="31">
        <v>2</v>
      </c>
      <c r="QS612" s="31">
        <v>2</v>
      </c>
      <c r="QT612" s="31">
        <v>2</v>
      </c>
      <c r="QU612" s="31">
        <v>2</v>
      </c>
      <c r="QV612" s="31">
        <v>2</v>
      </c>
      <c r="QW612" s="31">
        <v>2</v>
      </c>
      <c r="QX612" s="31">
        <v>2</v>
      </c>
      <c r="QY612" s="31">
        <v>2</v>
      </c>
      <c r="QZ612" s="31">
        <v>2</v>
      </c>
      <c r="RA612" s="31">
        <v>1</v>
      </c>
      <c r="RB612" s="31">
        <v>2</v>
      </c>
      <c r="RC612" s="31">
        <v>2</v>
      </c>
      <c r="RD612" s="31">
        <v>2</v>
      </c>
      <c r="RE612" s="31">
        <v>2</v>
      </c>
      <c r="RF612" s="31">
        <v>2</v>
      </c>
      <c r="RG612" s="31">
        <v>2</v>
      </c>
      <c r="RH612" s="31">
        <v>2</v>
      </c>
      <c r="RI612" s="31">
        <v>1</v>
      </c>
      <c r="RJ612" s="31">
        <v>2</v>
      </c>
      <c r="RK612" s="31">
        <v>2</v>
      </c>
      <c r="RL612" s="31">
        <v>2</v>
      </c>
      <c r="RM612" s="31">
        <v>2</v>
      </c>
      <c r="RN612" s="31">
        <v>2</v>
      </c>
      <c r="RO612" s="31">
        <v>2</v>
      </c>
      <c r="RP612" s="31">
        <v>2</v>
      </c>
      <c r="RQ612" s="31">
        <v>2</v>
      </c>
      <c r="RR612" s="31">
        <v>2</v>
      </c>
      <c r="RS612" s="31">
        <v>2</v>
      </c>
      <c r="RT612" s="31" t="s">
        <v>3724</v>
      </c>
      <c r="RU612" s="31" t="s">
        <v>3724</v>
      </c>
      <c r="RX612" s="31">
        <v>5</v>
      </c>
      <c r="RY612" s="31">
        <v>2</v>
      </c>
      <c r="RZ612" s="31">
        <v>2</v>
      </c>
      <c r="SA612" s="31">
        <v>2</v>
      </c>
      <c r="SB612" s="31">
        <v>2</v>
      </c>
      <c r="SC612" s="31">
        <v>2</v>
      </c>
      <c r="SD612" s="31">
        <v>5</v>
      </c>
      <c r="SE612" s="31">
        <v>2</v>
      </c>
      <c r="SF612" s="31">
        <v>2</v>
      </c>
      <c r="SG612" s="31">
        <v>2</v>
      </c>
      <c r="SH612" s="31">
        <v>2</v>
      </c>
      <c r="SI612" s="31">
        <v>2</v>
      </c>
      <c r="SJ612" s="31">
        <v>2</v>
      </c>
      <c r="SK612" s="31">
        <v>2</v>
      </c>
      <c r="SL612" s="31">
        <v>2</v>
      </c>
      <c r="UA612" s="31">
        <v>2</v>
      </c>
    </row>
    <row r="613" spans="1:547" s="31" customFormat="1" ht="13.5" customHeight="1">
      <c r="A613" s="31">
        <f t="shared" si="9"/>
        <v>611</v>
      </c>
      <c r="C613" s="31">
        <v>2</v>
      </c>
      <c r="D613" s="31" t="s">
        <v>3719</v>
      </c>
      <c r="E613" s="31" t="s">
        <v>3725</v>
      </c>
      <c r="F613" s="31">
        <v>3</v>
      </c>
      <c r="H613" s="31">
        <v>42311</v>
      </c>
      <c r="I613" s="31">
        <v>27661</v>
      </c>
      <c r="J613" s="31">
        <v>1</v>
      </c>
      <c r="K613" s="31">
        <v>1</v>
      </c>
      <c r="L613" s="31">
        <v>3</v>
      </c>
      <c r="M613" s="31">
        <v>2</v>
      </c>
      <c r="N613" s="31">
        <v>3</v>
      </c>
      <c r="O613" s="31">
        <v>2</v>
      </c>
      <c r="P613" s="31">
        <v>1</v>
      </c>
      <c r="Q613" s="31">
        <v>1</v>
      </c>
      <c r="FK613" s="31">
        <v>2</v>
      </c>
      <c r="FL613" s="31">
        <v>2</v>
      </c>
      <c r="FM613" s="31">
        <v>2</v>
      </c>
      <c r="FN613" s="31">
        <v>2</v>
      </c>
      <c r="FO613" s="31">
        <v>2</v>
      </c>
      <c r="FP613" s="31">
        <v>2</v>
      </c>
      <c r="FQ613" s="31">
        <v>2</v>
      </c>
      <c r="FR613" s="31">
        <v>2</v>
      </c>
      <c r="FS613" s="31">
        <v>4</v>
      </c>
      <c r="FT613" s="31">
        <v>2</v>
      </c>
      <c r="FU613" s="31">
        <v>2</v>
      </c>
      <c r="FV613" s="31">
        <v>2</v>
      </c>
      <c r="FW613" s="31">
        <v>1</v>
      </c>
      <c r="FX613" s="31">
        <v>1</v>
      </c>
      <c r="FY613" s="31">
        <v>2</v>
      </c>
      <c r="GA613" s="31">
        <v>2</v>
      </c>
      <c r="GB613" s="31">
        <v>2</v>
      </c>
      <c r="GC613" s="31">
        <v>1</v>
      </c>
      <c r="GD613" s="31">
        <v>1993</v>
      </c>
      <c r="GE613" s="31">
        <v>1</v>
      </c>
      <c r="GF613" s="31">
        <v>2008</v>
      </c>
      <c r="GG613" s="31">
        <v>0.8</v>
      </c>
      <c r="GH613" s="31">
        <v>2</v>
      </c>
      <c r="GJ613" s="31">
        <v>1</v>
      </c>
      <c r="GK613" s="31" t="s">
        <v>3726</v>
      </c>
      <c r="GL613" s="31">
        <v>2</v>
      </c>
      <c r="GO613" s="31">
        <v>2</v>
      </c>
      <c r="GQ613" s="31">
        <v>2</v>
      </c>
      <c r="GS613" s="31">
        <v>2</v>
      </c>
      <c r="GU613" s="31">
        <v>2</v>
      </c>
      <c r="GW613" s="31">
        <v>2</v>
      </c>
      <c r="GY613" s="31">
        <v>2</v>
      </c>
      <c r="HA613" s="31">
        <v>2</v>
      </c>
      <c r="HB613" s="31" t="s">
        <v>355</v>
      </c>
      <c r="HM613" s="31">
        <v>2</v>
      </c>
      <c r="HP613" s="31">
        <v>2</v>
      </c>
      <c r="HQ613" s="31">
        <v>2</v>
      </c>
      <c r="HR613" s="31">
        <v>2</v>
      </c>
      <c r="HS613" s="31">
        <v>2</v>
      </c>
      <c r="HT613" s="31">
        <v>2</v>
      </c>
      <c r="HU613" s="31">
        <v>2</v>
      </c>
      <c r="HV613" s="31">
        <v>2</v>
      </c>
      <c r="HZ613" s="31">
        <v>2</v>
      </c>
      <c r="IA613" s="31">
        <v>2</v>
      </c>
      <c r="IB613" s="31">
        <v>2</v>
      </c>
      <c r="IC613" s="31">
        <v>2</v>
      </c>
      <c r="ID613" s="31">
        <v>2</v>
      </c>
      <c r="IE613" s="31">
        <v>2</v>
      </c>
      <c r="IF613" s="31">
        <v>2</v>
      </c>
      <c r="IJ613" s="31">
        <v>2</v>
      </c>
      <c r="IK613" s="31">
        <v>2</v>
      </c>
      <c r="IL613" s="31">
        <v>2</v>
      </c>
      <c r="IM613" s="31">
        <v>2</v>
      </c>
      <c r="IN613" s="31">
        <v>2</v>
      </c>
      <c r="IO613" s="31">
        <v>2</v>
      </c>
      <c r="IP613" s="31">
        <v>2</v>
      </c>
      <c r="IT613" s="31">
        <v>2</v>
      </c>
      <c r="IU613" s="31">
        <v>2</v>
      </c>
      <c r="IV613" s="31">
        <v>2</v>
      </c>
      <c r="IW613" s="31">
        <v>2</v>
      </c>
      <c r="IX613" s="31">
        <v>2</v>
      </c>
      <c r="IY613" s="31">
        <v>2</v>
      </c>
      <c r="IZ613" s="31">
        <v>2</v>
      </c>
      <c r="JD613" s="31">
        <v>2</v>
      </c>
      <c r="JE613" s="31">
        <v>2</v>
      </c>
      <c r="JF613" s="31">
        <v>2</v>
      </c>
      <c r="JG613" s="31">
        <v>2</v>
      </c>
      <c r="JH613" s="31">
        <v>2</v>
      </c>
      <c r="JI613" s="31">
        <v>2</v>
      </c>
      <c r="JJ613" s="31">
        <v>2</v>
      </c>
      <c r="JT613" s="31" t="s">
        <v>1652</v>
      </c>
      <c r="JU613" s="31" t="s">
        <v>381</v>
      </c>
      <c r="JZ613" s="31">
        <v>1</v>
      </c>
      <c r="KC613" s="31">
        <v>1</v>
      </c>
      <c r="LA613" s="31" t="s">
        <v>359</v>
      </c>
      <c r="LB613" s="31" t="s">
        <v>360</v>
      </c>
      <c r="LC613" s="31">
        <v>2</v>
      </c>
      <c r="LD613" s="31">
        <v>1</v>
      </c>
      <c r="LE613" s="31" t="s">
        <v>359</v>
      </c>
      <c r="LF613" s="31">
        <v>2</v>
      </c>
      <c r="LG613" s="31">
        <v>2</v>
      </c>
      <c r="LH613" s="31">
        <v>1</v>
      </c>
      <c r="LI613" s="31">
        <v>2</v>
      </c>
      <c r="LK613" s="31">
        <v>2</v>
      </c>
      <c r="LM613" s="31">
        <v>2</v>
      </c>
      <c r="LO613" s="31">
        <v>2</v>
      </c>
      <c r="LQ613" s="31">
        <v>2</v>
      </c>
      <c r="LS613" s="31">
        <v>2</v>
      </c>
      <c r="LU613" s="31">
        <v>2</v>
      </c>
      <c r="LW613" s="31">
        <v>2</v>
      </c>
      <c r="LY613" s="31">
        <v>1</v>
      </c>
      <c r="LZ613" s="31">
        <v>3</v>
      </c>
      <c r="MA613" s="31">
        <v>2</v>
      </c>
      <c r="MC613" s="31">
        <v>2</v>
      </c>
      <c r="ME613" s="31">
        <v>2</v>
      </c>
      <c r="MG613" s="31">
        <v>2</v>
      </c>
      <c r="MI613" s="31">
        <v>2</v>
      </c>
      <c r="MK613" s="31">
        <v>2</v>
      </c>
      <c r="MM613" s="31">
        <v>2</v>
      </c>
      <c r="MO613" s="31">
        <v>2</v>
      </c>
      <c r="MQ613" s="31">
        <v>1</v>
      </c>
      <c r="MR613" s="31">
        <v>2</v>
      </c>
      <c r="MS613" s="31">
        <v>2</v>
      </c>
      <c r="MU613" s="31">
        <v>2</v>
      </c>
      <c r="MW613" s="31">
        <v>2</v>
      </c>
      <c r="MY613" s="31" t="s">
        <v>355</v>
      </c>
      <c r="NA613" s="31">
        <v>2</v>
      </c>
      <c r="NC613" s="31">
        <v>2</v>
      </c>
      <c r="NE613" s="31">
        <v>2</v>
      </c>
      <c r="NG613" s="31">
        <v>2</v>
      </c>
      <c r="NI613" s="31">
        <v>2</v>
      </c>
      <c r="NK613" s="31">
        <v>2</v>
      </c>
      <c r="NM613" s="31">
        <v>2</v>
      </c>
      <c r="NO613" s="31">
        <v>2</v>
      </c>
      <c r="NQ613" s="31">
        <v>2</v>
      </c>
      <c r="NS613" s="31">
        <v>2</v>
      </c>
      <c r="NU613" s="31">
        <v>2</v>
      </c>
      <c r="NW613" s="31">
        <v>2</v>
      </c>
      <c r="NY613" s="31">
        <v>2</v>
      </c>
      <c r="OA613" s="31">
        <v>2</v>
      </c>
      <c r="OC613" s="31">
        <v>2</v>
      </c>
      <c r="OE613" s="31">
        <v>2</v>
      </c>
      <c r="OG613" s="31">
        <v>2</v>
      </c>
      <c r="OI613" s="31">
        <v>2</v>
      </c>
      <c r="OK613" s="31">
        <v>2</v>
      </c>
      <c r="OM613" s="31">
        <v>2</v>
      </c>
      <c r="OO613" s="31">
        <v>2</v>
      </c>
      <c r="OQ613" s="31" t="s">
        <v>355</v>
      </c>
      <c r="OS613" s="31">
        <v>2</v>
      </c>
      <c r="OU613" s="31">
        <v>2</v>
      </c>
      <c r="OW613" s="31">
        <v>2</v>
      </c>
      <c r="OY613" s="31">
        <v>2</v>
      </c>
      <c r="PA613" s="31">
        <v>2</v>
      </c>
      <c r="PC613" s="31">
        <v>1</v>
      </c>
      <c r="PD613" s="31">
        <v>5</v>
      </c>
      <c r="PE613" s="31">
        <v>2</v>
      </c>
      <c r="PG613" s="31">
        <v>2</v>
      </c>
      <c r="PI613" s="31">
        <v>2</v>
      </c>
      <c r="PK613" s="31">
        <v>2</v>
      </c>
      <c r="PM613" s="31">
        <v>2</v>
      </c>
      <c r="PO613" s="31">
        <v>2</v>
      </c>
      <c r="PQ613" s="31">
        <v>2</v>
      </c>
      <c r="PS613" s="31">
        <v>2</v>
      </c>
      <c r="PU613" s="31">
        <v>2</v>
      </c>
      <c r="PW613" s="31">
        <v>2</v>
      </c>
      <c r="PY613" s="31">
        <v>2</v>
      </c>
      <c r="QA613" s="31">
        <v>2</v>
      </c>
      <c r="QC613" s="31">
        <v>2</v>
      </c>
      <c r="QE613" s="31">
        <v>2</v>
      </c>
      <c r="QG613" s="31">
        <v>2</v>
      </c>
      <c r="QI613" s="31" t="s">
        <v>355</v>
      </c>
      <c r="QK613" s="31">
        <v>2</v>
      </c>
      <c r="QL613" s="31">
        <v>2</v>
      </c>
      <c r="QM613" s="31">
        <v>2</v>
      </c>
      <c r="QN613" s="31">
        <v>2</v>
      </c>
      <c r="QO613" s="31">
        <v>2</v>
      </c>
      <c r="QP613" s="31">
        <v>2</v>
      </c>
      <c r="QQ613" s="31">
        <v>2</v>
      </c>
      <c r="QR613" s="31">
        <v>2</v>
      </c>
      <c r="QS613" s="31">
        <v>2</v>
      </c>
      <c r="QT613" s="31">
        <v>2</v>
      </c>
      <c r="QU613" s="31">
        <v>2</v>
      </c>
      <c r="QV613" s="31">
        <v>2</v>
      </c>
      <c r="QW613" s="31">
        <v>2</v>
      </c>
      <c r="QX613" s="31">
        <v>2</v>
      </c>
      <c r="QY613" s="31">
        <v>2</v>
      </c>
      <c r="QZ613" s="31">
        <v>2</v>
      </c>
      <c r="RA613" s="31">
        <v>2</v>
      </c>
      <c r="RB613" s="31">
        <v>2</v>
      </c>
      <c r="RC613" s="31">
        <v>2</v>
      </c>
      <c r="RD613" s="31">
        <v>1</v>
      </c>
      <c r="RE613" s="31">
        <v>2</v>
      </c>
      <c r="RF613" s="31">
        <v>2</v>
      </c>
      <c r="RG613" s="31">
        <v>2</v>
      </c>
      <c r="RH613" s="31">
        <v>2</v>
      </c>
      <c r="RI613" s="31">
        <v>2</v>
      </c>
      <c r="RJ613" s="31">
        <v>2</v>
      </c>
      <c r="RK613" s="31">
        <v>1</v>
      </c>
      <c r="RL613" s="31">
        <v>2</v>
      </c>
      <c r="RM613" s="31">
        <v>2</v>
      </c>
      <c r="RN613" s="31">
        <v>2</v>
      </c>
      <c r="RO613" s="31">
        <v>1</v>
      </c>
      <c r="RP613" s="31">
        <v>2</v>
      </c>
      <c r="RQ613" s="31">
        <v>2</v>
      </c>
      <c r="RR613" s="31">
        <v>2</v>
      </c>
      <c r="RS613" s="31">
        <v>2</v>
      </c>
      <c r="RT613" s="31" t="s">
        <v>3727</v>
      </c>
      <c r="RU613" s="31" t="s">
        <v>3727</v>
      </c>
      <c r="RX613" s="31">
        <v>5</v>
      </c>
      <c r="RY613" s="31">
        <v>2</v>
      </c>
      <c r="RZ613" s="31">
        <v>2</v>
      </c>
      <c r="SA613" s="31">
        <v>2</v>
      </c>
      <c r="SB613" s="31">
        <v>2</v>
      </c>
      <c r="SC613" s="31">
        <v>2</v>
      </c>
      <c r="SD613" s="31">
        <v>5</v>
      </c>
      <c r="SE613" s="31">
        <v>2</v>
      </c>
      <c r="SF613" s="31">
        <v>2</v>
      </c>
      <c r="SG613" s="31">
        <v>2</v>
      </c>
      <c r="SH613" s="31">
        <v>2</v>
      </c>
      <c r="SI613" s="31">
        <v>2</v>
      </c>
      <c r="SJ613" s="31">
        <v>2</v>
      </c>
      <c r="SK613" s="31">
        <v>2</v>
      </c>
      <c r="SL613" s="31">
        <v>2</v>
      </c>
      <c r="UA613" s="31">
        <v>2</v>
      </c>
    </row>
    <row r="614" spans="1:547" s="31" customFormat="1" ht="13.5" customHeight="1">
      <c r="A614" s="31">
        <f t="shared" si="9"/>
        <v>612</v>
      </c>
      <c r="C614" s="31">
        <v>3</v>
      </c>
      <c r="D614" s="31" t="s">
        <v>3719</v>
      </c>
      <c r="E614" s="31" t="s">
        <v>3728</v>
      </c>
      <c r="F614" s="31">
        <v>3</v>
      </c>
      <c r="H614" s="31">
        <v>42312</v>
      </c>
      <c r="I614" s="31">
        <v>27972</v>
      </c>
      <c r="J614" s="31">
        <v>1</v>
      </c>
      <c r="K614" s="31">
        <v>1</v>
      </c>
      <c r="L614" s="31">
        <v>4</v>
      </c>
      <c r="M614" s="31">
        <v>1</v>
      </c>
      <c r="N614" s="31">
        <v>4</v>
      </c>
      <c r="O614" s="31">
        <v>1</v>
      </c>
      <c r="P614" s="31">
        <v>2</v>
      </c>
      <c r="Q614" s="31">
        <v>1</v>
      </c>
      <c r="FK614" s="31">
        <v>2</v>
      </c>
      <c r="FL614" s="31">
        <v>2</v>
      </c>
      <c r="FM614" s="31">
        <v>2</v>
      </c>
      <c r="FN614" s="31">
        <v>2</v>
      </c>
      <c r="FO614" s="31">
        <v>2</v>
      </c>
      <c r="FP614" s="31">
        <v>2</v>
      </c>
      <c r="FQ614" s="31">
        <v>2</v>
      </c>
      <c r="FR614" s="31">
        <v>2</v>
      </c>
      <c r="FS614" s="31">
        <v>4</v>
      </c>
      <c r="FT614" s="31">
        <v>2</v>
      </c>
      <c r="FU614" s="31">
        <v>2</v>
      </c>
      <c r="FV614" s="31">
        <v>2</v>
      </c>
      <c r="FW614" s="31">
        <v>1</v>
      </c>
      <c r="FX614" s="31">
        <v>1</v>
      </c>
      <c r="FY614" s="31">
        <v>2</v>
      </c>
      <c r="GA614" s="31">
        <v>2</v>
      </c>
      <c r="GB614" s="31">
        <v>2</v>
      </c>
      <c r="GC614" s="31">
        <v>1</v>
      </c>
      <c r="GD614" s="31">
        <v>1992</v>
      </c>
      <c r="GE614" s="31">
        <v>1</v>
      </c>
      <c r="GF614" s="31">
        <v>2004</v>
      </c>
      <c r="GG614" s="31">
        <v>0.8</v>
      </c>
      <c r="GH614" s="31">
        <v>2</v>
      </c>
      <c r="GJ614" s="31">
        <v>1</v>
      </c>
      <c r="GK614" s="31" t="s">
        <v>3729</v>
      </c>
      <c r="GL614" s="31">
        <v>2</v>
      </c>
      <c r="GO614" s="31">
        <v>2</v>
      </c>
      <c r="GQ614" s="31">
        <v>2</v>
      </c>
      <c r="GS614" s="31">
        <v>1</v>
      </c>
      <c r="GU614" s="31">
        <v>2</v>
      </c>
      <c r="GW614" s="31">
        <v>2</v>
      </c>
      <c r="GY614" s="31">
        <v>2</v>
      </c>
      <c r="HA614" s="31">
        <v>2</v>
      </c>
      <c r="HB614" s="31" t="s">
        <v>355</v>
      </c>
      <c r="HM614" s="31">
        <v>2</v>
      </c>
      <c r="HP614" s="31">
        <v>2</v>
      </c>
      <c r="HQ614" s="31">
        <v>2</v>
      </c>
      <c r="HR614" s="31">
        <v>2</v>
      </c>
      <c r="HS614" s="31">
        <v>2</v>
      </c>
      <c r="HT614" s="31">
        <v>2</v>
      </c>
      <c r="HU614" s="31">
        <v>2</v>
      </c>
      <c r="HV614" s="31">
        <v>2</v>
      </c>
      <c r="HZ614" s="31">
        <v>2</v>
      </c>
      <c r="IA614" s="31">
        <v>2</v>
      </c>
      <c r="IB614" s="31">
        <v>2</v>
      </c>
      <c r="IC614" s="31">
        <v>2</v>
      </c>
      <c r="ID614" s="31">
        <v>2</v>
      </c>
      <c r="IE614" s="31">
        <v>2</v>
      </c>
      <c r="IF614" s="31">
        <v>2</v>
      </c>
      <c r="IJ614" s="31">
        <v>2</v>
      </c>
      <c r="IK614" s="31">
        <v>2</v>
      </c>
      <c r="IL614" s="31">
        <v>2</v>
      </c>
      <c r="IM614" s="31">
        <v>2</v>
      </c>
      <c r="IN614" s="31">
        <v>2</v>
      </c>
      <c r="IO614" s="31">
        <v>2</v>
      </c>
      <c r="IP614" s="31">
        <v>2</v>
      </c>
      <c r="IT614" s="31">
        <v>2</v>
      </c>
      <c r="IU614" s="31">
        <v>2</v>
      </c>
      <c r="IV614" s="31">
        <v>2</v>
      </c>
      <c r="IW614" s="31">
        <v>2</v>
      </c>
      <c r="IX614" s="31">
        <v>2</v>
      </c>
      <c r="IY614" s="31">
        <v>2</v>
      </c>
      <c r="IZ614" s="31">
        <v>2</v>
      </c>
      <c r="JD614" s="31">
        <v>2</v>
      </c>
      <c r="JE614" s="31">
        <v>2</v>
      </c>
      <c r="JF614" s="31">
        <v>2</v>
      </c>
      <c r="JG614" s="31">
        <v>2</v>
      </c>
      <c r="JH614" s="31">
        <v>2</v>
      </c>
      <c r="JI614" s="31">
        <v>2</v>
      </c>
      <c r="JJ614" s="31">
        <v>2</v>
      </c>
      <c r="JQ614" s="31" t="s">
        <v>1600</v>
      </c>
      <c r="JZ614" s="31">
        <v>1</v>
      </c>
      <c r="KC614" s="31">
        <v>2</v>
      </c>
      <c r="KD614" s="31" t="s">
        <v>368</v>
      </c>
      <c r="KE614" s="31">
        <v>67</v>
      </c>
      <c r="LA614" s="31" t="s">
        <v>3730</v>
      </c>
      <c r="LB614" s="31" t="s">
        <v>373</v>
      </c>
      <c r="LC614" s="31">
        <v>2</v>
      </c>
      <c r="LD614" s="31">
        <v>2</v>
      </c>
      <c r="LE614" s="31" t="s">
        <v>1937</v>
      </c>
      <c r="LF614" s="31">
        <v>2</v>
      </c>
      <c r="LG614" s="31">
        <v>2</v>
      </c>
      <c r="LH614" s="31">
        <v>1</v>
      </c>
      <c r="LI614" s="31">
        <v>1</v>
      </c>
      <c r="LJ614" s="31">
        <v>5</v>
      </c>
      <c r="LK614" s="31">
        <v>2</v>
      </c>
      <c r="LM614" s="31">
        <v>2</v>
      </c>
      <c r="LO614" s="31">
        <v>2</v>
      </c>
      <c r="LQ614" s="31">
        <v>2</v>
      </c>
      <c r="LS614" s="31">
        <v>2</v>
      </c>
      <c r="LU614" s="31">
        <v>1</v>
      </c>
      <c r="LV614" s="31">
        <v>10</v>
      </c>
      <c r="LW614" s="31">
        <v>2</v>
      </c>
      <c r="LY614" s="31">
        <v>2</v>
      </c>
      <c r="MA614" s="31">
        <v>1</v>
      </c>
      <c r="MB614" s="31">
        <v>5</v>
      </c>
      <c r="MC614" s="31">
        <v>2</v>
      </c>
      <c r="ME614" s="31">
        <v>2</v>
      </c>
      <c r="MG614" s="31">
        <v>2</v>
      </c>
      <c r="MI614" s="31">
        <v>2</v>
      </c>
      <c r="MK614" s="31">
        <v>2</v>
      </c>
      <c r="MM614" s="31">
        <v>1</v>
      </c>
      <c r="MN614" s="31">
        <v>10</v>
      </c>
      <c r="MO614" s="31">
        <v>2</v>
      </c>
      <c r="MQ614" s="31">
        <v>1</v>
      </c>
      <c r="MR614" s="31">
        <v>2</v>
      </c>
      <c r="MS614" s="31">
        <v>1</v>
      </c>
      <c r="MT614" s="31">
        <v>2</v>
      </c>
      <c r="MU614" s="31">
        <v>1</v>
      </c>
      <c r="MV614" s="31">
        <v>5</v>
      </c>
      <c r="MW614" s="31">
        <v>2</v>
      </c>
      <c r="MY614" s="31" t="s">
        <v>355</v>
      </c>
      <c r="NA614" s="31">
        <v>2</v>
      </c>
      <c r="NC614" s="31">
        <v>2</v>
      </c>
      <c r="NE614" s="31">
        <v>2</v>
      </c>
      <c r="NG614" s="31">
        <v>2</v>
      </c>
      <c r="NI614" s="31">
        <v>2</v>
      </c>
      <c r="NK614" s="31">
        <v>2</v>
      </c>
      <c r="NM614" s="31">
        <v>2</v>
      </c>
      <c r="NO614" s="31">
        <v>2</v>
      </c>
      <c r="NQ614" s="31">
        <v>2</v>
      </c>
      <c r="NS614" s="31">
        <v>2</v>
      </c>
      <c r="NU614" s="31">
        <v>2</v>
      </c>
      <c r="NW614" s="31">
        <v>2</v>
      </c>
      <c r="NY614" s="31">
        <v>2</v>
      </c>
      <c r="OA614" s="31">
        <v>2</v>
      </c>
      <c r="OC614" s="31">
        <v>2</v>
      </c>
      <c r="OE614" s="31">
        <v>2</v>
      </c>
      <c r="OG614" s="31">
        <v>2</v>
      </c>
      <c r="OI614" s="31">
        <v>2</v>
      </c>
      <c r="OK614" s="31">
        <v>2</v>
      </c>
      <c r="OM614" s="31">
        <v>2</v>
      </c>
      <c r="OO614" s="31">
        <v>2</v>
      </c>
      <c r="OQ614" s="31" t="s">
        <v>355</v>
      </c>
      <c r="OS614" s="31">
        <v>2</v>
      </c>
      <c r="OU614" s="31">
        <v>2</v>
      </c>
      <c r="OW614" s="31">
        <v>2</v>
      </c>
      <c r="OY614" s="31">
        <v>2</v>
      </c>
      <c r="PA614" s="31">
        <v>2</v>
      </c>
      <c r="PC614" s="31">
        <v>2</v>
      </c>
      <c r="PE614" s="31">
        <v>2</v>
      </c>
      <c r="PG614" s="31">
        <v>2</v>
      </c>
      <c r="PI614" s="31">
        <v>2</v>
      </c>
      <c r="PK614" s="31">
        <v>2</v>
      </c>
      <c r="PM614" s="31">
        <v>2</v>
      </c>
      <c r="PO614" s="31">
        <v>2</v>
      </c>
      <c r="PQ614" s="31">
        <v>2</v>
      </c>
      <c r="PS614" s="31">
        <v>2</v>
      </c>
      <c r="PU614" s="31">
        <v>2</v>
      </c>
      <c r="PW614" s="31">
        <v>2</v>
      </c>
      <c r="PY614" s="31">
        <v>2</v>
      </c>
      <c r="QA614" s="31">
        <v>2</v>
      </c>
      <c r="QC614" s="31">
        <v>2</v>
      </c>
      <c r="QE614" s="31">
        <v>2</v>
      </c>
      <c r="QG614" s="31">
        <v>2</v>
      </c>
      <c r="QI614" s="31" t="s">
        <v>355</v>
      </c>
      <c r="QK614" s="31">
        <v>2</v>
      </c>
      <c r="QL614" s="31">
        <v>2</v>
      </c>
      <c r="QM614" s="31">
        <v>2</v>
      </c>
      <c r="QN614" s="31">
        <v>2</v>
      </c>
      <c r="QO614" s="31">
        <v>2</v>
      </c>
      <c r="QP614" s="31">
        <v>2</v>
      </c>
      <c r="QQ614" s="31">
        <v>2</v>
      </c>
      <c r="QR614" s="31">
        <v>2</v>
      </c>
      <c r="QS614" s="31">
        <v>2</v>
      </c>
      <c r="QT614" s="31">
        <v>2</v>
      </c>
      <c r="QU614" s="31">
        <v>2</v>
      </c>
      <c r="QV614" s="31">
        <v>2</v>
      </c>
      <c r="QW614" s="31">
        <v>2</v>
      </c>
      <c r="QX614" s="31">
        <v>2</v>
      </c>
      <c r="QY614" s="31">
        <v>2</v>
      </c>
      <c r="QZ614" s="31">
        <v>2</v>
      </c>
      <c r="RA614" s="31">
        <v>2</v>
      </c>
      <c r="RB614" s="31">
        <v>2</v>
      </c>
      <c r="RC614" s="31">
        <v>2</v>
      </c>
      <c r="RD614" s="31">
        <v>1</v>
      </c>
      <c r="RE614" s="31">
        <v>2</v>
      </c>
      <c r="RF614" s="31">
        <v>2</v>
      </c>
      <c r="RG614" s="31">
        <v>2</v>
      </c>
      <c r="RH614" s="31">
        <v>2</v>
      </c>
      <c r="RI614" s="31">
        <v>2</v>
      </c>
      <c r="RJ614" s="31">
        <v>2</v>
      </c>
      <c r="RK614" s="31">
        <v>2</v>
      </c>
      <c r="RL614" s="31">
        <v>2</v>
      </c>
      <c r="RM614" s="31">
        <v>2</v>
      </c>
      <c r="RN614" s="31">
        <v>2</v>
      </c>
      <c r="RO614" s="31">
        <v>2</v>
      </c>
      <c r="RP614" s="31">
        <v>2</v>
      </c>
      <c r="RQ614" s="31">
        <v>2</v>
      </c>
      <c r="RR614" s="31">
        <v>2</v>
      </c>
      <c r="RS614" s="31">
        <v>2</v>
      </c>
      <c r="RT614" s="31" t="s">
        <v>3731</v>
      </c>
      <c r="RU614" s="31" t="s">
        <v>3731</v>
      </c>
      <c r="RX614" s="31">
        <v>5</v>
      </c>
      <c r="RY614" s="31">
        <v>2</v>
      </c>
      <c r="RZ614" s="31">
        <v>2</v>
      </c>
      <c r="SA614" s="31">
        <v>2</v>
      </c>
      <c r="SB614" s="31">
        <v>2</v>
      </c>
      <c r="SC614" s="31">
        <v>2</v>
      </c>
      <c r="SD614" s="31">
        <v>5</v>
      </c>
      <c r="SE614" s="31">
        <v>2</v>
      </c>
      <c r="SF614" s="31">
        <v>2</v>
      </c>
      <c r="SG614" s="31">
        <v>2</v>
      </c>
      <c r="SH614" s="31">
        <v>2</v>
      </c>
      <c r="SI614" s="31">
        <v>2</v>
      </c>
      <c r="SJ614" s="31">
        <v>2</v>
      </c>
      <c r="SK614" s="31">
        <v>2</v>
      </c>
      <c r="SL614" s="31">
        <v>2</v>
      </c>
      <c r="UA614" s="31">
        <v>2</v>
      </c>
    </row>
    <row r="615" spans="1:547" s="31" customFormat="1" ht="13.5" customHeight="1">
      <c r="A615" s="31">
        <f t="shared" si="9"/>
        <v>613</v>
      </c>
      <c r="C615" s="31">
        <v>4</v>
      </c>
      <c r="D615" s="31" t="s">
        <v>3719</v>
      </c>
      <c r="E615" s="31" t="s">
        <v>3732</v>
      </c>
      <c r="F615" s="31">
        <v>3</v>
      </c>
      <c r="H615" s="31">
        <v>42312</v>
      </c>
      <c r="I615" s="31">
        <v>18248</v>
      </c>
      <c r="J615" s="31">
        <v>1</v>
      </c>
      <c r="K615" s="31">
        <v>1</v>
      </c>
      <c r="L615" s="31">
        <v>5</v>
      </c>
      <c r="M615" s="31">
        <v>2</v>
      </c>
      <c r="N615" s="31">
        <v>3</v>
      </c>
      <c r="O615" s="31">
        <v>2</v>
      </c>
      <c r="P615" s="31">
        <v>2</v>
      </c>
      <c r="Q615" s="31">
        <v>1</v>
      </c>
      <c r="FK615" s="31">
        <v>2</v>
      </c>
      <c r="FL615" s="31">
        <v>2</v>
      </c>
      <c r="FM615" s="31">
        <v>1</v>
      </c>
      <c r="FN615" s="31">
        <v>2</v>
      </c>
      <c r="FO615" s="31">
        <v>2</v>
      </c>
      <c r="FP615" s="31">
        <v>2</v>
      </c>
      <c r="FQ615" s="31">
        <v>2</v>
      </c>
      <c r="FR615" s="31">
        <v>2</v>
      </c>
      <c r="FS615" s="31">
        <v>4</v>
      </c>
      <c r="FT615" s="31">
        <v>2</v>
      </c>
      <c r="FU615" s="31">
        <v>2</v>
      </c>
      <c r="FV615" s="31">
        <v>2</v>
      </c>
      <c r="FW615" s="31">
        <v>1</v>
      </c>
      <c r="FX615" s="31">
        <v>1</v>
      </c>
      <c r="FY615" s="31">
        <v>2</v>
      </c>
      <c r="GA615" s="31">
        <v>2</v>
      </c>
      <c r="GB615" s="31">
        <v>2</v>
      </c>
      <c r="GC615" s="31">
        <v>2</v>
      </c>
      <c r="GE615" s="31">
        <v>2</v>
      </c>
      <c r="GH615" s="31">
        <v>2</v>
      </c>
      <c r="GJ615" s="31">
        <v>2</v>
      </c>
      <c r="GL615" s="31">
        <v>2</v>
      </c>
      <c r="GO615" s="31">
        <v>2</v>
      </c>
      <c r="GQ615" s="31">
        <v>2</v>
      </c>
      <c r="GS615" s="31">
        <v>2</v>
      </c>
      <c r="GU615" s="31">
        <v>2</v>
      </c>
      <c r="GW615" s="31">
        <v>2</v>
      </c>
      <c r="HB615" s="31" t="s">
        <v>355</v>
      </c>
      <c r="HM615" s="31">
        <v>2</v>
      </c>
      <c r="HP615" s="31">
        <v>2</v>
      </c>
      <c r="HQ615" s="31">
        <v>2</v>
      </c>
      <c r="HR615" s="31">
        <v>2</v>
      </c>
      <c r="HS615" s="31">
        <v>2</v>
      </c>
      <c r="HT615" s="31">
        <v>2</v>
      </c>
      <c r="HU615" s="31">
        <v>2</v>
      </c>
      <c r="HV615" s="31">
        <v>2</v>
      </c>
      <c r="HZ615" s="31">
        <v>2</v>
      </c>
      <c r="IA615" s="31">
        <v>2</v>
      </c>
      <c r="IB615" s="31">
        <v>2</v>
      </c>
      <c r="IC615" s="31">
        <v>2</v>
      </c>
      <c r="ID615" s="31">
        <v>2</v>
      </c>
      <c r="IE615" s="31">
        <v>2</v>
      </c>
      <c r="IF615" s="31">
        <v>2</v>
      </c>
      <c r="IJ615" s="31">
        <v>2</v>
      </c>
      <c r="IK615" s="31">
        <v>2</v>
      </c>
      <c r="IL615" s="31">
        <v>2</v>
      </c>
      <c r="IM615" s="31">
        <v>2</v>
      </c>
      <c r="IN615" s="31">
        <v>2</v>
      </c>
      <c r="IO615" s="31">
        <v>2</v>
      </c>
      <c r="IP615" s="31">
        <v>2</v>
      </c>
      <c r="IT615" s="31">
        <v>2</v>
      </c>
      <c r="IU615" s="31">
        <v>2</v>
      </c>
      <c r="IV615" s="31">
        <v>2</v>
      </c>
      <c r="IW615" s="31">
        <v>2</v>
      </c>
      <c r="IX615" s="31">
        <v>2</v>
      </c>
      <c r="IY615" s="31">
        <v>2</v>
      </c>
      <c r="IZ615" s="31">
        <v>2</v>
      </c>
      <c r="JD615" s="31">
        <v>2</v>
      </c>
      <c r="JE615" s="31">
        <v>2</v>
      </c>
      <c r="JF615" s="31">
        <v>2</v>
      </c>
      <c r="JG615" s="31">
        <v>2</v>
      </c>
      <c r="JH615" s="31">
        <v>2</v>
      </c>
      <c r="JI615" s="31">
        <v>2</v>
      </c>
      <c r="JJ615" s="31">
        <v>2</v>
      </c>
      <c r="JZ615" s="31">
        <v>1</v>
      </c>
      <c r="KC615" s="31">
        <v>2</v>
      </c>
      <c r="KE615" s="31">
        <v>67</v>
      </c>
      <c r="LA615" s="31" t="s">
        <v>359</v>
      </c>
      <c r="LB615" s="31" t="s">
        <v>359</v>
      </c>
      <c r="LC615" s="31">
        <v>2</v>
      </c>
      <c r="LD615" s="31">
        <v>1</v>
      </c>
      <c r="LE615" s="31" t="s">
        <v>1991</v>
      </c>
      <c r="LF615" s="31">
        <v>2</v>
      </c>
      <c r="LG615" s="31">
        <v>2</v>
      </c>
      <c r="LH615" s="31">
        <v>2</v>
      </c>
      <c r="LI615" s="31">
        <v>2</v>
      </c>
      <c r="LK615" s="31">
        <v>2</v>
      </c>
      <c r="LM615" s="31">
        <v>2</v>
      </c>
      <c r="LO615" s="31">
        <v>2</v>
      </c>
      <c r="LQ615" s="31">
        <v>2</v>
      </c>
      <c r="LS615" s="31">
        <v>2</v>
      </c>
      <c r="LU615" s="31">
        <v>2</v>
      </c>
      <c r="LW615" s="31">
        <v>2</v>
      </c>
      <c r="LY615" s="31">
        <v>2</v>
      </c>
      <c r="MA615" s="31">
        <v>2</v>
      </c>
      <c r="MC615" s="31">
        <v>2</v>
      </c>
      <c r="ME615" s="31">
        <v>2</v>
      </c>
      <c r="MG615" s="31">
        <v>2</v>
      </c>
      <c r="MI615" s="31">
        <v>2</v>
      </c>
      <c r="MK615" s="31">
        <v>2</v>
      </c>
      <c r="MM615" s="31">
        <v>2</v>
      </c>
      <c r="MO615" s="31">
        <v>2</v>
      </c>
      <c r="MQ615" s="31">
        <v>2</v>
      </c>
      <c r="MS615" s="31">
        <v>2</v>
      </c>
      <c r="MU615" s="31">
        <v>2</v>
      </c>
      <c r="MW615" s="31">
        <v>2</v>
      </c>
      <c r="MY615" s="31" t="s">
        <v>355</v>
      </c>
      <c r="NA615" s="31">
        <v>2</v>
      </c>
      <c r="NC615" s="31">
        <v>2</v>
      </c>
      <c r="NE615" s="31">
        <v>2</v>
      </c>
      <c r="NG615" s="31">
        <v>2</v>
      </c>
      <c r="NI615" s="31">
        <v>2</v>
      </c>
      <c r="NK615" s="31">
        <v>2</v>
      </c>
      <c r="NM615" s="31">
        <v>2</v>
      </c>
      <c r="NO615" s="31">
        <v>2</v>
      </c>
      <c r="NQ615" s="31">
        <v>2</v>
      </c>
      <c r="NS615" s="31">
        <v>2</v>
      </c>
      <c r="NU615" s="31">
        <v>2</v>
      </c>
      <c r="NW615" s="31">
        <v>2</v>
      </c>
      <c r="NY615" s="31">
        <v>2</v>
      </c>
      <c r="OA615" s="31">
        <v>2</v>
      </c>
      <c r="OC615" s="31">
        <v>2</v>
      </c>
      <c r="OE615" s="31">
        <v>2</v>
      </c>
      <c r="OG615" s="31">
        <v>2</v>
      </c>
      <c r="OI615" s="31">
        <v>2</v>
      </c>
      <c r="OK615" s="31">
        <v>2</v>
      </c>
      <c r="OM615" s="31">
        <v>2</v>
      </c>
      <c r="OO615" s="31">
        <v>2</v>
      </c>
      <c r="OQ615" s="31" t="s">
        <v>355</v>
      </c>
      <c r="OS615" s="31">
        <v>2</v>
      </c>
      <c r="OU615" s="31">
        <v>2</v>
      </c>
      <c r="OW615" s="31">
        <v>2</v>
      </c>
      <c r="OY615" s="31">
        <v>2</v>
      </c>
      <c r="PA615" s="31">
        <v>2</v>
      </c>
      <c r="PC615" s="31">
        <v>2</v>
      </c>
      <c r="PE615" s="31">
        <v>2</v>
      </c>
      <c r="PG615" s="31">
        <v>2</v>
      </c>
      <c r="PI615" s="31">
        <v>2</v>
      </c>
      <c r="PK615" s="31">
        <v>2</v>
      </c>
      <c r="PM615" s="31">
        <v>2</v>
      </c>
      <c r="PO615" s="31">
        <v>2</v>
      </c>
      <c r="PQ615" s="31">
        <v>2</v>
      </c>
      <c r="PS615" s="31">
        <v>2</v>
      </c>
      <c r="PU615" s="31">
        <v>2</v>
      </c>
      <c r="PW615" s="31">
        <v>2</v>
      </c>
      <c r="PY615" s="31">
        <v>2</v>
      </c>
      <c r="QA615" s="31">
        <v>2</v>
      </c>
      <c r="QC615" s="31">
        <v>2</v>
      </c>
      <c r="QE615" s="31">
        <v>2</v>
      </c>
      <c r="QG615" s="31">
        <v>2</v>
      </c>
      <c r="QI615" s="31" t="s">
        <v>355</v>
      </c>
      <c r="QK615" s="31">
        <v>2</v>
      </c>
      <c r="QL615" s="31">
        <v>2</v>
      </c>
      <c r="QM615" s="31">
        <v>2</v>
      </c>
      <c r="QN615" s="31">
        <v>2</v>
      </c>
      <c r="QO615" s="31">
        <v>2</v>
      </c>
      <c r="QP615" s="31">
        <v>2</v>
      </c>
      <c r="QQ615" s="31">
        <v>2</v>
      </c>
      <c r="QR615" s="31">
        <v>2</v>
      </c>
      <c r="QS615" s="31">
        <v>2</v>
      </c>
      <c r="QT615" s="31">
        <v>2</v>
      </c>
      <c r="QU615" s="31">
        <v>2</v>
      </c>
      <c r="QV615" s="31">
        <v>2</v>
      </c>
      <c r="QW615" s="31">
        <v>2</v>
      </c>
      <c r="QX615" s="31">
        <v>2</v>
      </c>
      <c r="QY615" s="31">
        <v>2</v>
      </c>
      <c r="QZ615" s="31">
        <v>2</v>
      </c>
      <c r="RA615" s="31">
        <v>2</v>
      </c>
      <c r="RB615" s="31">
        <v>2</v>
      </c>
      <c r="RC615" s="31">
        <v>2</v>
      </c>
      <c r="RD615" s="31">
        <v>2</v>
      </c>
      <c r="RE615" s="31">
        <v>1</v>
      </c>
      <c r="RF615" s="31">
        <v>2</v>
      </c>
      <c r="RG615" s="31">
        <v>2</v>
      </c>
      <c r="RH615" s="31">
        <v>2</v>
      </c>
      <c r="RI615" s="31">
        <v>2</v>
      </c>
      <c r="RJ615" s="31">
        <v>2</v>
      </c>
      <c r="RK615" s="31">
        <v>2</v>
      </c>
      <c r="RL615" s="31">
        <v>2</v>
      </c>
      <c r="RM615" s="31">
        <v>2</v>
      </c>
      <c r="RN615" s="31">
        <v>2</v>
      </c>
      <c r="RO615" s="31">
        <v>2</v>
      </c>
      <c r="RP615" s="31">
        <v>2</v>
      </c>
      <c r="RQ615" s="31">
        <v>2</v>
      </c>
      <c r="RR615" s="31">
        <v>2</v>
      </c>
      <c r="RS615" s="31">
        <v>2</v>
      </c>
      <c r="RT615" s="31" t="s">
        <v>3733</v>
      </c>
      <c r="RU615" s="31" t="s">
        <v>3733</v>
      </c>
      <c r="RX615" s="31">
        <v>5</v>
      </c>
      <c r="RY615" s="31">
        <v>2</v>
      </c>
      <c r="RZ615" s="31">
        <v>2</v>
      </c>
      <c r="SA615" s="31">
        <v>2</v>
      </c>
      <c r="SB615" s="31">
        <v>2</v>
      </c>
      <c r="SC615" s="31">
        <v>2</v>
      </c>
      <c r="SD615" s="31">
        <v>5</v>
      </c>
      <c r="SE615" s="31">
        <v>2</v>
      </c>
      <c r="SF615" s="31">
        <v>2</v>
      </c>
      <c r="SG615" s="31">
        <v>2</v>
      </c>
      <c r="SH615" s="31">
        <v>2</v>
      </c>
      <c r="SI615" s="31">
        <v>2</v>
      </c>
      <c r="SJ615" s="31">
        <v>2</v>
      </c>
      <c r="SK615" s="31">
        <v>2</v>
      </c>
      <c r="SL615" s="31">
        <v>2</v>
      </c>
      <c r="UA615" s="31">
        <v>2</v>
      </c>
    </row>
    <row r="616" spans="1:547" s="31" customFormat="1" ht="13.5" customHeight="1">
      <c r="A616" s="31">
        <f t="shared" si="9"/>
        <v>614</v>
      </c>
      <c r="C616" s="31">
        <v>5</v>
      </c>
      <c r="D616" s="31" t="s">
        <v>3719</v>
      </c>
      <c r="E616" s="31" t="s">
        <v>3734</v>
      </c>
      <c r="F616" s="31">
        <v>3</v>
      </c>
      <c r="H616" s="31">
        <v>42312</v>
      </c>
      <c r="I616" s="31">
        <v>24253</v>
      </c>
      <c r="J616" s="31">
        <v>1</v>
      </c>
      <c r="K616" s="31">
        <v>1</v>
      </c>
      <c r="L616" s="31">
        <v>5</v>
      </c>
      <c r="M616" s="31">
        <v>2</v>
      </c>
      <c r="N616" s="31">
        <v>2</v>
      </c>
      <c r="O616" s="31">
        <v>1</v>
      </c>
      <c r="P616" s="31">
        <v>4</v>
      </c>
      <c r="Q616" s="31">
        <v>2</v>
      </c>
      <c r="FK616" s="31">
        <v>2</v>
      </c>
      <c r="FL616" s="31">
        <v>2</v>
      </c>
      <c r="FM616" s="31">
        <v>2</v>
      </c>
      <c r="FN616" s="31">
        <v>2</v>
      </c>
      <c r="FO616" s="31">
        <v>2</v>
      </c>
      <c r="FP616" s="31">
        <v>2</v>
      </c>
      <c r="FQ616" s="31">
        <v>2</v>
      </c>
      <c r="FR616" s="31">
        <v>2</v>
      </c>
      <c r="FS616" s="31">
        <v>4</v>
      </c>
      <c r="FT616" s="31">
        <v>2</v>
      </c>
      <c r="FU616" s="31">
        <v>2</v>
      </c>
      <c r="FV616" s="31">
        <v>2</v>
      </c>
      <c r="FW616" s="31">
        <v>1</v>
      </c>
      <c r="FX616" s="31">
        <v>1</v>
      </c>
      <c r="FY616" s="31">
        <v>2</v>
      </c>
      <c r="GA616" s="31">
        <v>2</v>
      </c>
      <c r="GB616" s="31">
        <v>2</v>
      </c>
      <c r="GC616" s="31">
        <v>2</v>
      </c>
      <c r="GE616" s="31">
        <v>2</v>
      </c>
      <c r="GH616" s="31">
        <v>1</v>
      </c>
      <c r="GI616" s="31" t="s">
        <v>3735</v>
      </c>
      <c r="GJ616" s="31">
        <v>1</v>
      </c>
      <c r="GL616" s="31">
        <v>2</v>
      </c>
      <c r="GO616" s="31">
        <v>2</v>
      </c>
      <c r="GQ616" s="31">
        <v>2</v>
      </c>
      <c r="GS616" s="31">
        <v>2</v>
      </c>
      <c r="GU616" s="31">
        <v>2</v>
      </c>
      <c r="GW616" s="31">
        <v>2</v>
      </c>
      <c r="HB616" s="31" t="s">
        <v>355</v>
      </c>
      <c r="HM616" s="31">
        <v>2</v>
      </c>
      <c r="HP616" s="31">
        <v>2</v>
      </c>
      <c r="HQ616" s="31">
        <v>2</v>
      </c>
      <c r="HR616" s="31">
        <v>2</v>
      </c>
      <c r="HS616" s="31">
        <v>2</v>
      </c>
      <c r="HT616" s="31">
        <v>2</v>
      </c>
      <c r="HU616" s="31">
        <v>2</v>
      </c>
      <c r="HV616" s="31">
        <v>2</v>
      </c>
      <c r="HZ616" s="31">
        <v>2</v>
      </c>
      <c r="IA616" s="31">
        <v>2</v>
      </c>
      <c r="IB616" s="31">
        <v>2</v>
      </c>
      <c r="IC616" s="31">
        <v>2</v>
      </c>
      <c r="ID616" s="31">
        <v>2</v>
      </c>
      <c r="IE616" s="31">
        <v>2</v>
      </c>
      <c r="IF616" s="31">
        <v>2</v>
      </c>
      <c r="IJ616" s="31">
        <v>1</v>
      </c>
      <c r="IK616" s="31">
        <v>1</v>
      </c>
      <c r="IL616" s="31">
        <v>2</v>
      </c>
      <c r="IM616" s="31">
        <v>2</v>
      </c>
      <c r="IN616" s="31">
        <v>2</v>
      </c>
      <c r="IO616" s="31">
        <v>2</v>
      </c>
      <c r="IP616" s="31">
        <v>2</v>
      </c>
      <c r="IT616" s="31">
        <v>2</v>
      </c>
      <c r="IU616" s="31">
        <v>2</v>
      </c>
      <c r="IV616" s="31">
        <v>2</v>
      </c>
      <c r="IW616" s="31">
        <v>2</v>
      </c>
      <c r="IX616" s="31">
        <v>2</v>
      </c>
      <c r="IY616" s="31">
        <v>2</v>
      </c>
      <c r="IZ616" s="31">
        <v>2</v>
      </c>
      <c r="JD616" s="31">
        <v>2</v>
      </c>
      <c r="JE616" s="31">
        <v>2</v>
      </c>
      <c r="JF616" s="31">
        <v>2</v>
      </c>
      <c r="JG616" s="31">
        <v>2</v>
      </c>
      <c r="JH616" s="31">
        <v>2</v>
      </c>
      <c r="JI616" s="31">
        <v>2</v>
      </c>
      <c r="JJ616" s="31">
        <v>2</v>
      </c>
      <c r="JQ616" s="31" t="s">
        <v>3736</v>
      </c>
      <c r="JZ616" s="31">
        <v>1</v>
      </c>
      <c r="KC616" s="31">
        <v>2</v>
      </c>
      <c r="KD616" s="31" t="s">
        <v>380</v>
      </c>
      <c r="LC616" s="31">
        <v>2</v>
      </c>
      <c r="LE616" s="31" t="s">
        <v>374</v>
      </c>
      <c r="LF616" s="31">
        <v>2</v>
      </c>
      <c r="LG616" s="31">
        <v>2</v>
      </c>
      <c r="LH616" s="31">
        <v>2</v>
      </c>
      <c r="LI616" s="31">
        <v>2</v>
      </c>
      <c r="LK616" s="31">
        <v>2</v>
      </c>
      <c r="LM616" s="31">
        <v>2</v>
      </c>
      <c r="LO616" s="31">
        <v>2</v>
      </c>
      <c r="LQ616" s="31">
        <v>2</v>
      </c>
      <c r="LS616" s="31">
        <v>2</v>
      </c>
      <c r="LU616" s="31">
        <v>2</v>
      </c>
      <c r="LW616" s="31">
        <v>2</v>
      </c>
      <c r="LY616" s="31">
        <v>2</v>
      </c>
      <c r="MA616" s="31">
        <v>2</v>
      </c>
      <c r="MC616" s="31">
        <v>2</v>
      </c>
      <c r="ME616" s="31">
        <v>2</v>
      </c>
      <c r="MG616" s="31">
        <v>2</v>
      </c>
      <c r="MI616" s="31">
        <v>2</v>
      </c>
      <c r="MK616" s="31">
        <v>2</v>
      </c>
      <c r="MM616" s="31">
        <v>2</v>
      </c>
      <c r="MO616" s="31">
        <v>2</v>
      </c>
      <c r="MQ616" s="31">
        <v>2</v>
      </c>
      <c r="MS616" s="31">
        <v>2</v>
      </c>
      <c r="MU616" s="31">
        <v>2</v>
      </c>
      <c r="MW616" s="31">
        <v>2</v>
      </c>
      <c r="MY616" s="31" t="s">
        <v>355</v>
      </c>
      <c r="NA616" s="31">
        <v>2</v>
      </c>
      <c r="NC616" s="31">
        <v>2</v>
      </c>
      <c r="NE616" s="31">
        <v>2</v>
      </c>
      <c r="NG616" s="31">
        <v>2</v>
      </c>
      <c r="NI616" s="31">
        <v>2</v>
      </c>
      <c r="NK616" s="31">
        <v>2</v>
      </c>
      <c r="NM616" s="31">
        <v>2</v>
      </c>
      <c r="NO616" s="31">
        <v>2</v>
      </c>
      <c r="NQ616" s="31">
        <v>2</v>
      </c>
      <c r="NS616" s="31">
        <v>2</v>
      </c>
      <c r="NU616" s="31">
        <v>2</v>
      </c>
      <c r="NW616" s="31">
        <v>2</v>
      </c>
      <c r="NY616" s="31">
        <v>2</v>
      </c>
      <c r="OA616" s="31">
        <v>2</v>
      </c>
      <c r="OC616" s="31">
        <v>2</v>
      </c>
      <c r="OE616" s="31">
        <v>2</v>
      </c>
      <c r="OG616" s="31">
        <v>2</v>
      </c>
      <c r="OI616" s="31">
        <v>2</v>
      </c>
      <c r="OK616" s="31">
        <v>2</v>
      </c>
      <c r="OM616" s="31">
        <v>2</v>
      </c>
      <c r="OO616" s="31">
        <v>2</v>
      </c>
      <c r="OQ616" s="31" t="s">
        <v>355</v>
      </c>
      <c r="OS616" s="31">
        <v>2</v>
      </c>
      <c r="OU616" s="31">
        <v>2</v>
      </c>
      <c r="OW616" s="31">
        <v>2</v>
      </c>
      <c r="OY616" s="31">
        <v>2</v>
      </c>
      <c r="PA616" s="31">
        <v>2</v>
      </c>
      <c r="PC616" s="31">
        <v>2</v>
      </c>
      <c r="PE616" s="31">
        <v>2</v>
      </c>
      <c r="PG616" s="31">
        <v>2</v>
      </c>
      <c r="PI616" s="31">
        <v>2</v>
      </c>
      <c r="PK616" s="31">
        <v>2</v>
      </c>
      <c r="PM616" s="31">
        <v>2</v>
      </c>
      <c r="PO616" s="31">
        <v>2</v>
      </c>
      <c r="PQ616" s="31">
        <v>2</v>
      </c>
      <c r="PS616" s="31">
        <v>2</v>
      </c>
      <c r="PU616" s="31">
        <v>2</v>
      </c>
      <c r="PW616" s="31">
        <v>2</v>
      </c>
      <c r="PY616" s="31">
        <v>2</v>
      </c>
      <c r="QA616" s="31">
        <v>2</v>
      </c>
      <c r="QC616" s="31">
        <v>2</v>
      </c>
      <c r="QE616" s="31">
        <v>2</v>
      </c>
      <c r="QG616" s="31">
        <v>2</v>
      </c>
      <c r="QI616" s="31" t="s">
        <v>355</v>
      </c>
      <c r="QK616" s="31">
        <v>1</v>
      </c>
      <c r="QL616" s="31">
        <v>2</v>
      </c>
      <c r="QM616" s="31">
        <v>2</v>
      </c>
      <c r="QN616" s="31">
        <v>2</v>
      </c>
      <c r="QO616" s="31">
        <v>2</v>
      </c>
      <c r="QP616" s="31">
        <v>2</v>
      </c>
      <c r="QQ616" s="31">
        <v>2</v>
      </c>
      <c r="QR616" s="31">
        <v>2</v>
      </c>
      <c r="QS616" s="31">
        <v>2</v>
      </c>
      <c r="QT616" s="31">
        <v>2</v>
      </c>
      <c r="QU616" s="31">
        <v>2</v>
      </c>
      <c r="QV616" s="31">
        <v>1</v>
      </c>
      <c r="QW616" s="31">
        <v>2</v>
      </c>
      <c r="QX616" s="31">
        <v>2</v>
      </c>
      <c r="QY616" s="31">
        <v>2</v>
      </c>
      <c r="QZ616" s="31">
        <v>2</v>
      </c>
      <c r="RA616" s="31">
        <v>2</v>
      </c>
      <c r="RB616" s="31">
        <v>2</v>
      </c>
      <c r="RC616" s="31">
        <v>2</v>
      </c>
      <c r="RD616" s="31">
        <v>2</v>
      </c>
      <c r="RE616" s="31">
        <v>2</v>
      </c>
      <c r="RF616" s="31">
        <v>2</v>
      </c>
      <c r="RG616" s="31">
        <v>2</v>
      </c>
      <c r="RH616" s="31">
        <v>2</v>
      </c>
      <c r="RI616" s="31">
        <v>2</v>
      </c>
      <c r="RJ616" s="31">
        <v>2</v>
      </c>
      <c r="RK616" s="31">
        <v>2</v>
      </c>
      <c r="RL616" s="31">
        <v>1</v>
      </c>
      <c r="RM616" s="31">
        <v>2</v>
      </c>
      <c r="RN616" s="31">
        <v>2</v>
      </c>
      <c r="RO616" s="31">
        <v>2</v>
      </c>
      <c r="RP616" s="31">
        <v>2</v>
      </c>
      <c r="RQ616" s="31">
        <v>2</v>
      </c>
      <c r="RR616" s="31">
        <v>1</v>
      </c>
      <c r="RS616" s="31">
        <v>2</v>
      </c>
      <c r="RT616" s="31" t="s">
        <v>1894</v>
      </c>
      <c r="RU616" s="31" t="s">
        <v>1894</v>
      </c>
      <c r="RX616" s="31">
        <v>4</v>
      </c>
      <c r="RY616" s="31">
        <v>2</v>
      </c>
      <c r="RZ616" s="31">
        <v>2</v>
      </c>
      <c r="SA616" s="31">
        <v>2</v>
      </c>
      <c r="SB616" s="31">
        <v>2</v>
      </c>
      <c r="SC616" s="31">
        <v>2</v>
      </c>
      <c r="SD616" s="31">
        <v>4</v>
      </c>
      <c r="SE616" s="31">
        <v>2</v>
      </c>
      <c r="SF616" s="31">
        <v>2</v>
      </c>
      <c r="SG616" s="31">
        <v>2</v>
      </c>
      <c r="SH616" s="31">
        <v>2</v>
      </c>
      <c r="SI616" s="31">
        <v>2</v>
      </c>
      <c r="SJ616" s="31">
        <v>2</v>
      </c>
      <c r="SK616" s="31">
        <v>2</v>
      </c>
      <c r="SL616" s="31">
        <v>2</v>
      </c>
      <c r="UA616" s="31">
        <v>2</v>
      </c>
    </row>
    <row r="617" spans="1:547" s="31" customFormat="1" ht="13.5" customHeight="1">
      <c r="A617" s="31">
        <f t="shared" si="9"/>
        <v>615</v>
      </c>
      <c r="C617" s="31">
        <v>6</v>
      </c>
      <c r="D617" s="31" t="s">
        <v>3719</v>
      </c>
      <c r="E617" s="31" t="s">
        <v>3737</v>
      </c>
      <c r="F617" s="31">
        <v>3</v>
      </c>
      <c r="H617" s="31">
        <v>42326</v>
      </c>
      <c r="I617" s="31">
        <v>15814</v>
      </c>
      <c r="J617" s="31">
        <v>1</v>
      </c>
      <c r="K617" s="31">
        <v>1</v>
      </c>
      <c r="L617" s="31">
        <v>2</v>
      </c>
      <c r="M617" s="31">
        <v>1</v>
      </c>
      <c r="N617" s="31">
        <v>2</v>
      </c>
      <c r="O617" s="31">
        <v>1</v>
      </c>
      <c r="P617" s="31">
        <v>2</v>
      </c>
      <c r="Q617" s="31">
        <v>1</v>
      </c>
      <c r="FK617" s="31">
        <v>1</v>
      </c>
      <c r="FL617" s="31">
        <v>1</v>
      </c>
      <c r="FM617" s="31">
        <v>1</v>
      </c>
      <c r="FN617" s="31">
        <v>1</v>
      </c>
      <c r="FO617" s="31">
        <v>2</v>
      </c>
      <c r="FP617" s="31">
        <v>2</v>
      </c>
      <c r="FQ617" s="31">
        <v>2</v>
      </c>
      <c r="FR617" s="31">
        <v>2</v>
      </c>
      <c r="FS617" s="31">
        <v>4</v>
      </c>
      <c r="FT617" s="31">
        <v>2</v>
      </c>
      <c r="FU617" s="31">
        <v>2</v>
      </c>
      <c r="FV617" s="31">
        <v>2</v>
      </c>
      <c r="FW617" s="31">
        <v>1</v>
      </c>
      <c r="FX617" s="31">
        <v>1</v>
      </c>
      <c r="FY617" s="31">
        <v>2</v>
      </c>
      <c r="GA617" s="31">
        <v>2</v>
      </c>
      <c r="GB617" s="31">
        <v>2</v>
      </c>
      <c r="GC617" s="31">
        <v>2</v>
      </c>
      <c r="GE617" s="31">
        <v>2</v>
      </c>
      <c r="GH617" s="31">
        <v>2</v>
      </c>
      <c r="GJ617" s="31">
        <v>2</v>
      </c>
      <c r="GL617" s="31">
        <v>2</v>
      </c>
      <c r="GO617" s="31">
        <v>2</v>
      </c>
      <c r="GQ617" s="31">
        <v>2</v>
      </c>
      <c r="GS617" s="31">
        <v>2</v>
      </c>
      <c r="GU617" s="31">
        <v>1</v>
      </c>
      <c r="GV617" s="31" t="s">
        <v>3738</v>
      </c>
      <c r="GW617" s="31">
        <v>2</v>
      </c>
      <c r="HB617" s="31" t="s">
        <v>355</v>
      </c>
      <c r="HM617" s="31">
        <v>2</v>
      </c>
      <c r="HP617" s="31">
        <v>2</v>
      </c>
      <c r="HQ617" s="31">
        <v>2</v>
      </c>
      <c r="HR617" s="31">
        <v>2</v>
      </c>
      <c r="HS617" s="31">
        <v>2</v>
      </c>
      <c r="HT617" s="31">
        <v>2</v>
      </c>
      <c r="HU617" s="31">
        <v>2</v>
      </c>
      <c r="HV617" s="31">
        <v>2</v>
      </c>
      <c r="HZ617" s="31">
        <v>2</v>
      </c>
      <c r="IA617" s="31">
        <v>2</v>
      </c>
      <c r="IB617" s="31">
        <v>2</v>
      </c>
      <c r="IC617" s="31">
        <v>2</v>
      </c>
      <c r="ID617" s="31">
        <v>2</v>
      </c>
      <c r="IE617" s="31">
        <v>2</v>
      </c>
      <c r="IF617" s="31">
        <v>2</v>
      </c>
      <c r="IJ617" s="31">
        <v>2</v>
      </c>
      <c r="IK617" s="31">
        <v>2</v>
      </c>
      <c r="IL617" s="31">
        <v>2</v>
      </c>
      <c r="IM617" s="31">
        <v>2</v>
      </c>
      <c r="IN617" s="31">
        <v>2</v>
      </c>
      <c r="IO617" s="31">
        <v>2</v>
      </c>
      <c r="IP617" s="31">
        <v>2</v>
      </c>
      <c r="IT617" s="31">
        <v>2</v>
      </c>
      <c r="IU617" s="31">
        <v>2</v>
      </c>
      <c r="IV617" s="31">
        <v>2</v>
      </c>
      <c r="IW617" s="31">
        <v>2</v>
      </c>
      <c r="IX617" s="31">
        <v>2</v>
      </c>
      <c r="IY617" s="31">
        <v>2</v>
      </c>
      <c r="IZ617" s="31">
        <v>2</v>
      </c>
      <c r="JD617" s="31">
        <v>2</v>
      </c>
      <c r="JE617" s="31">
        <v>2</v>
      </c>
      <c r="JF617" s="31">
        <v>2</v>
      </c>
      <c r="JG617" s="31">
        <v>2</v>
      </c>
      <c r="JH617" s="31">
        <v>2</v>
      </c>
      <c r="JI617" s="31">
        <v>2</v>
      </c>
      <c r="JJ617" s="31">
        <v>2</v>
      </c>
      <c r="JZ617" s="31">
        <v>2</v>
      </c>
      <c r="KA617" s="31" t="s">
        <v>1563</v>
      </c>
      <c r="KB617" s="31">
        <v>98</v>
      </c>
      <c r="KC617" s="31">
        <v>2</v>
      </c>
      <c r="KE617" s="31">
        <v>80</v>
      </c>
      <c r="LA617" s="31" t="s">
        <v>374</v>
      </c>
      <c r="LB617" s="31" t="s">
        <v>370</v>
      </c>
      <c r="LC617" s="31">
        <v>2</v>
      </c>
      <c r="LE617" s="31" t="s">
        <v>1991</v>
      </c>
      <c r="LF617" s="31">
        <v>2</v>
      </c>
      <c r="LG617" s="31">
        <v>2</v>
      </c>
      <c r="LH617" s="31">
        <v>2</v>
      </c>
      <c r="LI617" s="31">
        <v>2</v>
      </c>
      <c r="LK617" s="31">
        <v>2</v>
      </c>
      <c r="LM617" s="31">
        <v>2</v>
      </c>
      <c r="LO617" s="31">
        <v>2</v>
      </c>
      <c r="LQ617" s="31">
        <v>2</v>
      </c>
      <c r="LS617" s="31">
        <v>2</v>
      </c>
      <c r="LU617" s="31">
        <v>2</v>
      </c>
      <c r="LW617" s="31">
        <v>2</v>
      </c>
      <c r="LY617" s="31">
        <v>2</v>
      </c>
      <c r="MA617" s="31">
        <v>2</v>
      </c>
      <c r="MC617" s="31">
        <v>2</v>
      </c>
      <c r="ME617" s="31">
        <v>2</v>
      </c>
      <c r="MG617" s="31">
        <v>2</v>
      </c>
      <c r="MI617" s="31">
        <v>2</v>
      </c>
      <c r="MK617" s="31">
        <v>2</v>
      </c>
      <c r="MM617" s="31">
        <v>2</v>
      </c>
      <c r="MO617" s="31">
        <v>2</v>
      </c>
      <c r="MQ617" s="31">
        <v>2</v>
      </c>
      <c r="MS617" s="31">
        <v>2</v>
      </c>
      <c r="MU617" s="31">
        <v>2</v>
      </c>
      <c r="MW617" s="31">
        <v>2</v>
      </c>
      <c r="MY617" s="31" t="s">
        <v>355</v>
      </c>
      <c r="NA617" s="31">
        <v>2</v>
      </c>
      <c r="NC617" s="31">
        <v>2</v>
      </c>
      <c r="NE617" s="31">
        <v>2</v>
      </c>
      <c r="NG617" s="31">
        <v>2</v>
      </c>
      <c r="NI617" s="31">
        <v>2</v>
      </c>
      <c r="NK617" s="31">
        <v>2</v>
      </c>
      <c r="NM617" s="31">
        <v>2</v>
      </c>
      <c r="NO617" s="31">
        <v>2</v>
      </c>
      <c r="NQ617" s="31">
        <v>2</v>
      </c>
      <c r="NS617" s="31">
        <v>2</v>
      </c>
      <c r="NU617" s="31">
        <v>2</v>
      </c>
      <c r="NW617" s="31">
        <v>2</v>
      </c>
      <c r="NY617" s="31">
        <v>2</v>
      </c>
      <c r="OA617" s="31">
        <v>2</v>
      </c>
      <c r="OC617" s="31">
        <v>2</v>
      </c>
      <c r="OE617" s="31">
        <v>2</v>
      </c>
      <c r="OG617" s="31">
        <v>2</v>
      </c>
      <c r="OI617" s="31">
        <v>2</v>
      </c>
      <c r="OK617" s="31">
        <v>2</v>
      </c>
      <c r="OM617" s="31">
        <v>2</v>
      </c>
      <c r="OO617" s="31">
        <v>2</v>
      </c>
      <c r="OQ617" s="31" t="s">
        <v>355</v>
      </c>
      <c r="OS617" s="31">
        <v>2</v>
      </c>
      <c r="OU617" s="31">
        <v>2</v>
      </c>
      <c r="OW617" s="31">
        <v>2</v>
      </c>
      <c r="OY617" s="31">
        <v>2</v>
      </c>
      <c r="PA617" s="31">
        <v>2</v>
      </c>
      <c r="PC617" s="31">
        <v>2</v>
      </c>
      <c r="PE617" s="31">
        <v>2</v>
      </c>
      <c r="PG617" s="31">
        <v>2</v>
      </c>
      <c r="PI617" s="31">
        <v>2</v>
      </c>
      <c r="PK617" s="31">
        <v>2</v>
      </c>
      <c r="PM617" s="31">
        <v>2</v>
      </c>
      <c r="PO617" s="31">
        <v>2</v>
      </c>
      <c r="PQ617" s="31">
        <v>2</v>
      </c>
      <c r="PS617" s="31">
        <v>2</v>
      </c>
      <c r="PU617" s="31">
        <v>2</v>
      </c>
      <c r="PW617" s="31">
        <v>2</v>
      </c>
      <c r="PY617" s="31">
        <v>2</v>
      </c>
      <c r="QA617" s="31">
        <v>2</v>
      </c>
      <c r="QC617" s="31">
        <v>2</v>
      </c>
      <c r="QE617" s="31">
        <v>2</v>
      </c>
      <c r="QG617" s="31">
        <v>2</v>
      </c>
      <c r="QI617" s="31" t="s">
        <v>355</v>
      </c>
      <c r="QK617" s="31">
        <v>2</v>
      </c>
      <c r="QL617" s="31">
        <v>2</v>
      </c>
      <c r="QM617" s="31">
        <v>2</v>
      </c>
      <c r="QN617" s="31">
        <v>2</v>
      </c>
      <c r="QO617" s="31">
        <v>2</v>
      </c>
      <c r="QP617" s="31">
        <v>2</v>
      </c>
      <c r="QQ617" s="31">
        <v>2</v>
      </c>
      <c r="QR617" s="31">
        <v>2</v>
      </c>
      <c r="QS617" s="31">
        <v>2</v>
      </c>
      <c r="QT617" s="31">
        <v>2</v>
      </c>
      <c r="QU617" s="31">
        <v>2</v>
      </c>
      <c r="QV617" s="31">
        <v>2</v>
      </c>
      <c r="QW617" s="31">
        <v>2</v>
      </c>
      <c r="QX617" s="31">
        <v>2</v>
      </c>
      <c r="QY617" s="31">
        <v>2</v>
      </c>
      <c r="QZ617" s="31">
        <v>2</v>
      </c>
      <c r="RA617" s="31">
        <v>2</v>
      </c>
      <c r="RB617" s="31">
        <v>2</v>
      </c>
      <c r="RC617" s="31">
        <v>2</v>
      </c>
      <c r="RD617" s="31">
        <v>2</v>
      </c>
      <c r="RE617" s="31">
        <v>2</v>
      </c>
      <c r="RF617" s="31">
        <v>2</v>
      </c>
      <c r="RG617" s="31">
        <v>2</v>
      </c>
      <c r="RH617" s="31">
        <v>2</v>
      </c>
      <c r="RI617" s="31">
        <v>2</v>
      </c>
      <c r="RJ617" s="31">
        <v>2</v>
      </c>
      <c r="RK617" s="31">
        <v>2</v>
      </c>
      <c r="RL617" s="31">
        <v>2</v>
      </c>
      <c r="RM617" s="31">
        <v>2</v>
      </c>
      <c r="RN617" s="31">
        <v>2</v>
      </c>
      <c r="RO617" s="31">
        <v>2</v>
      </c>
      <c r="RP617" s="31">
        <v>2</v>
      </c>
      <c r="RQ617" s="31">
        <v>2</v>
      </c>
      <c r="RR617" s="31">
        <v>2</v>
      </c>
      <c r="RS617" s="31">
        <v>2</v>
      </c>
      <c r="RT617" s="31" t="s">
        <v>362</v>
      </c>
      <c r="RU617" s="31" t="s">
        <v>1594</v>
      </c>
      <c r="RX617" s="31">
        <v>5</v>
      </c>
      <c r="RY617" s="31">
        <v>2</v>
      </c>
      <c r="RZ617" s="31">
        <v>2</v>
      </c>
      <c r="SA617" s="31">
        <v>2</v>
      </c>
      <c r="SB617" s="31">
        <v>2</v>
      </c>
      <c r="SC617" s="31">
        <v>2</v>
      </c>
      <c r="SD617" s="31">
        <v>5</v>
      </c>
      <c r="SE617" s="31">
        <v>2</v>
      </c>
      <c r="SF617" s="31">
        <v>2</v>
      </c>
      <c r="SG617" s="31">
        <v>2</v>
      </c>
      <c r="SH617" s="31">
        <v>2</v>
      </c>
      <c r="SI617" s="31">
        <v>2</v>
      </c>
      <c r="SJ617" s="31">
        <v>2</v>
      </c>
      <c r="SK617" s="31">
        <v>2</v>
      </c>
      <c r="SL617" s="31">
        <v>2</v>
      </c>
      <c r="UA617" s="31">
        <v>2</v>
      </c>
    </row>
    <row r="618" spans="1:547" s="31" customFormat="1" ht="13.5" customHeight="1">
      <c r="A618" s="31">
        <f t="shared" si="9"/>
        <v>616</v>
      </c>
      <c r="C618" s="31">
        <v>7</v>
      </c>
      <c r="D618" s="31" t="s">
        <v>3719</v>
      </c>
      <c r="E618" s="31" t="s">
        <v>3739</v>
      </c>
      <c r="F618" s="31">
        <v>3</v>
      </c>
      <c r="H618" s="31">
        <v>42326</v>
      </c>
      <c r="I618" s="31">
        <v>23743</v>
      </c>
      <c r="J618" s="31">
        <v>2</v>
      </c>
      <c r="K618" s="31">
        <v>1</v>
      </c>
      <c r="L618" s="31">
        <v>2</v>
      </c>
      <c r="M618" s="31">
        <v>1</v>
      </c>
      <c r="N618" s="31">
        <v>2</v>
      </c>
      <c r="O618" s="31">
        <v>1</v>
      </c>
      <c r="P618" s="31">
        <v>2</v>
      </c>
      <c r="Q618" s="31">
        <v>1</v>
      </c>
      <c r="FK618" s="31">
        <v>2</v>
      </c>
      <c r="FL618" s="31">
        <v>2</v>
      </c>
      <c r="FM618" s="31">
        <v>2</v>
      </c>
      <c r="FN618" s="31">
        <v>2</v>
      </c>
      <c r="FO618" s="31">
        <v>2</v>
      </c>
      <c r="FP618" s="31">
        <v>2</v>
      </c>
      <c r="FQ618" s="31">
        <v>2</v>
      </c>
      <c r="FR618" s="31">
        <v>2</v>
      </c>
      <c r="FS618" s="31">
        <v>4</v>
      </c>
      <c r="FT618" s="31">
        <v>2</v>
      </c>
      <c r="FU618" s="31">
        <v>2</v>
      </c>
      <c r="FV618" s="31">
        <v>2</v>
      </c>
      <c r="FW618" s="31">
        <v>1</v>
      </c>
      <c r="FX618" s="31">
        <v>1</v>
      </c>
      <c r="FY618" s="31">
        <v>2</v>
      </c>
      <c r="GA618" s="31">
        <v>2</v>
      </c>
      <c r="GB618" s="31">
        <v>2</v>
      </c>
      <c r="GC618" s="31">
        <v>2</v>
      </c>
      <c r="GE618" s="31">
        <v>2</v>
      </c>
      <c r="GH618" s="31">
        <v>2</v>
      </c>
      <c r="GJ618" s="31">
        <v>2</v>
      </c>
      <c r="GL618" s="31">
        <v>2</v>
      </c>
      <c r="GO618" s="31">
        <v>2</v>
      </c>
      <c r="GQ618" s="31">
        <v>2</v>
      </c>
      <c r="GS618" s="31">
        <v>2</v>
      </c>
      <c r="GU618" s="31">
        <v>2</v>
      </c>
      <c r="GW618" s="31">
        <v>2</v>
      </c>
      <c r="HB618" s="31" t="s">
        <v>355</v>
      </c>
      <c r="HM618" s="31">
        <v>2</v>
      </c>
      <c r="HP618" s="31">
        <v>2</v>
      </c>
      <c r="HQ618" s="31">
        <v>2</v>
      </c>
      <c r="HR618" s="31">
        <v>2</v>
      </c>
      <c r="HS618" s="31">
        <v>2</v>
      </c>
      <c r="HT618" s="31">
        <v>2</v>
      </c>
      <c r="HU618" s="31">
        <v>2</v>
      </c>
      <c r="HV618" s="31">
        <v>2</v>
      </c>
      <c r="HZ618" s="31">
        <v>2</v>
      </c>
      <c r="IA618" s="31">
        <v>2</v>
      </c>
      <c r="IB618" s="31">
        <v>2</v>
      </c>
      <c r="IC618" s="31">
        <v>2</v>
      </c>
      <c r="ID618" s="31">
        <v>2</v>
      </c>
      <c r="IE618" s="31">
        <v>2</v>
      </c>
      <c r="IF618" s="31">
        <v>2</v>
      </c>
      <c r="IJ618" s="31">
        <v>2</v>
      </c>
      <c r="IK618" s="31">
        <v>2</v>
      </c>
      <c r="IL618" s="31">
        <v>2</v>
      </c>
      <c r="IM618" s="31">
        <v>2</v>
      </c>
      <c r="IN618" s="31">
        <v>2</v>
      </c>
      <c r="IO618" s="31">
        <v>2</v>
      </c>
      <c r="IP618" s="31">
        <v>2</v>
      </c>
      <c r="IT618" s="31">
        <v>2</v>
      </c>
      <c r="IU618" s="31">
        <v>2</v>
      </c>
      <c r="IV618" s="31">
        <v>2</v>
      </c>
      <c r="IW618" s="31">
        <v>2</v>
      </c>
      <c r="IX618" s="31">
        <v>2</v>
      </c>
      <c r="IY618" s="31">
        <v>2</v>
      </c>
      <c r="IZ618" s="31">
        <v>2</v>
      </c>
      <c r="JD618" s="31">
        <v>2</v>
      </c>
      <c r="JE618" s="31">
        <v>2</v>
      </c>
      <c r="JF618" s="31">
        <v>2</v>
      </c>
      <c r="JG618" s="31">
        <v>2</v>
      </c>
      <c r="JH618" s="31">
        <v>2</v>
      </c>
      <c r="JI618" s="31">
        <v>2</v>
      </c>
      <c r="JJ618" s="31">
        <v>2</v>
      </c>
      <c r="JN618" s="31" t="s">
        <v>366</v>
      </c>
      <c r="JZ618" s="31">
        <v>1</v>
      </c>
      <c r="KC618" s="31">
        <v>1</v>
      </c>
      <c r="LA618" s="31" t="s">
        <v>369</v>
      </c>
      <c r="LB618" s="31" t="s">
        <v>359</v>
      </c>
      <c r="LC618" s="31">
        <v>2</v>
      </c>
      <c r="LE618" s="31" t="s">
        <v>360</v>
      </c>
      <c r="LF618" s="31">
        <v>2</v>
      </c>
      <c r="LG618" s="31">
        <v>2</v>
      </c>
      <c r="LH618" s="31">
        <v>2</v>
      </c>
      <c r="LI618" s="31">
        <v>2</v>
      </c>
      <c r="LK618" s="31">
        <v>2</v>
      </c>
      <c r="LM618" s="31">
        <v>2</v>
      </c>
      <c r="LO618" s="31">
        <v>2</v>
      </c>
      <c r="LQ618" s="31">
        <v>2</v>
      </c>
      <c r="LS618" s="31">
        <v>2</v>
      </c>
      <c r="LU618" s="31">
        <v>2</v>
      </c>
      <c r="LW618" s="31">
        <v>2</v>
      </c>
      <c r="LY618" s="31">
        <v>2</v>
      </c>
      <c r="MA618" s="31">
        <v>2</v>
      </c>
      <c r="MC618" s="31">
        <v>2</v>
      </c>
      <c r="ME618" s="31">
        <v>2</v>
      </c>
      <c r="MG618" s="31">
        <v>2</v>
      </c>
      <c r="MI618" s="31">
        <v>2</v>
      </c>
      <c r="MK618" s="31">
        <v>2</v>
      </c>
      <c r="MM618" s="31">
        <v>2</v>
      </c>
      <c r="MO618" s="31">
        <v>2</v>
      </c>
      <c r="MQ618" s="31">
        <v>2</v>
      </c>
      <c r="MS618" s="31">
        <v>2</v>
      </c>
      <c r="MU618" s="31">
        <v>2</v>
      </c>
      <c r="MW618" s="31">
        <v>2</v>
      </c>
      <c r="MY618" s="31" t="s">
        <v>355</v>
      </c>
      <c r="NA618" s="31">
        <v>2</v>
      </c>
      <c r="NC618" s="31">
        <v>2</v>
      </c>
      <c r="NE618" s="31">
        <v>2</v>
      </c>
      <c r="NG618" s="31">
        <v>2</v>
      </c>
      <c r="NI618" s="31">
        <v>2</v>
      </c>
      <c r="NK618" s="31">
        <v>2</v>
      </c>
      <c r="NM618" s="31">
        <v>2</v>
      </c>
      <c r="NO618" s="31">
        <v>2</v>
      </c>
      <c r="NQ618" s="31">
        <v>2</v>
      </c>
      <c r="NS618" s="31">
        <v>2</v>
      </c>
      <c r="NU618" s="31">
        <v>2</v>
      </c>
      <c r="NW618" s="31">
        <v>2</v>
      </c>
      <c r="NY618" s="31">
        <v>2</v>
      </c>
      <c r="OA618" s="31">
        <v>2</v>
      </c>
      <c r="OC618" s="31">
        <v>2</v>
      </c>
      <c r="OE618" s="31">
        <v>2</v>
      </c>
      <c r="OG618" s="31">
        <v>2</v>
      </c>
      <c r="OI618" s="31">
        <v>2</v>
      </c>
      <c r="OK618" s="31">
        <v>2</v>
      </c>
      <c r="OM618" s="31">
        <v>2</v>
      </c>
      <c r="OO618" s="31">
        <v>2</v>
      </c>
      <c r="OQ618" s="31" t="s">
        <v>355</v>
      </c>
      <c r="OS618" s="31">
        <v>2</v>
      </c>
      <c r="OU618" s="31">
        <v>2</v>
      </c>
      <c r="OW618" s="31">
        <v>2</v>
      </c>
      <c r="OY618" s="31">
        <v>2</v>
      </c>
      <c r="PA618" s="31">
        <v>2</v>
      </c>
      <c r="PC618" s="31">
        <v>2</v>
      </c>
      <c r="PE618" s="31">
        <v>2</v>
      </c>
      <c r="PG618" s="31">
        <v>2</v>
      </c>
      <c r="PI618" s="31">
        <v>2</v>
      </c>
      <c r="PK618" s="31">
        <v>2</v>
      </c>
      <c r="PM618" s="31">
        <v>2</v>
      </c>
      <c r="PO618" s="31">
        <v>2</v>
      </c>
      <c r="PQ618" s="31">
        <v>2</v>
      </c>
      <c r="PS618" s="31">
        <v>2</v>
      </c>
      <c r="PU618" s="31">
        <v>2</v>
      </c>
      <c r="PW618" s="31">
        <v>2</v>
      </c>
      <c r="PY618" s="31">
        <v>2</v>
      </c>
      <c r="QA618" s="31">
        <v>2</v>
      </c>
      <c r="QC618" s="31">
        <v>2</v>
      </c>
      <c r="QE618" s="31">
        <v>2</v>
      </c>
      <c r="QG618" s="31">
        <v>2</v>
      </c>
      <c r="QI618" s="31" t="s">
        <v>355</v>
      </c>
      <c r="QK618" s="31">
        <v>1</v>
      </c>
      <c r="QL618" s="31">
        <v>2</v>
      </c>
      <c r="QM618" s="31">
        <v>2</v>
      </c>
      <c r="QN618" s="31">
        <v>2</v>
      </c>
      <c r="QO618" s="31">
        <v>2</v>
      </c>
      <c r="QP618" s="31">
        <v>2</v>
      </c>
      <c r="QQ618" s="31">
        <v>2</v>
      </c>
      <c r="QR618" s="31">
        <v>1</v>
      </c>
      <c r="QS618" s="31">
        <v>2</v>
      </c>
      <c r="QT618" s="31">
        <v>2</v>
      </c>
      <c r="QU618" s="31">
        <v>2</v>
      </c>
      <c r="QV618" s="31">
        <v>2</v>
      </c>
      <c r="QW618" s="31">
        <v>2</v>
      </c>
      <c r="QX618" s="31">
        <v>2</v>
      </c>
      <c r="QY618" s="31">
        <v>2</v>
      </c>
      <c r="QZ618" s="31">
        <v>2</v>
      </c>
      <c r="RA618" s="31">
        <v>2</v>
      </c>
      <c r="RB618" s="31">
        <v>2</v>
      </c>
      <c r="RC618" s="31">
        <v>2</v>
      </c>
      <c r="RD618" s="31">
        <v>2</v>
      </c>
      <c r="RE618" s="31">
        <v>2</v>
      </c>
      <c r="RF618" s="31">
        <v>2</v>
      </c>
      <c r="RG618" s="31">
        <v>1</v>
      </c>
      <c r="RH618" s="31">
        <v>2</v>
      </c>
      <c r="RI618" s="31">
        <v>2</v>
      </c>
      <c r="RJ618" s="31">
        <v>2</v>
      </c>
      <c r="RK618" s="31">
        <v>2</v>
      </c>
      <c r="RL618" s="31">
        <v>2</v>
      </c>
      <c r="RM618" s="31">
        <v>2</v>
      </c>
      <c r="RN618" s="31">
        <v>2</v>
      </c>
      <c r="RO618" s="31">
        <v>2</v>
      </c>
      <c r="RP618" s="31">
        <v>2</v>
      </c>
      <c r="RQ618" s="31">
        <v>2</v>
      </c>
      <c r="RR618" s="31">
        <v>2</v>
      </c>
      <c r="RS618" s="31">
        <v>2</v>
      </c>
      <c r="RT618" s="31" t="s">
        <v>3740</v>
      </c>
      <c r="RU618" s="31" t="s">
        <v>3740</v>
      </c>
      <c r="RX618" s="31">
        <v>5</v>
      </c>
      <c r="RY618" s="31">
        <v>2</v>
      </c>
      <c r="RZ618" s="31">
        <v>2</v>
      </c>
      <c r="SA618" s="31">
        <v>2</v>
      </c>
      <c r="SB618" s="31">
        <v>2</v>
      </c>
      <c r="SC618" s="31">
        <v>2</v>
      </c>
      <c r="SD618" s="31">
        <v>5</v>
      </c>
      <c r="SE618" s="31">
        <v>2</v>
      </c>
      <c r="SF618" s="31">
        <v>2</v>
      </c>
      <c r="SG618" s="31">
        <v>2</v>
      </c>
      <c r="SH618" s="31">
        <v>2</v>
      </c>
      <c r="SI618" s="31">
        <v>2</v>
      </c>
      <c r="SJ618" s="31">
        <v>2</v>
      </c>
      <c r="SK618" s="31">
        <v>2</v>
      </c>
      <c r="SL618" s="31">
        <v>2</v>
      </c>
      <c r="UA618" s="31">
        <v>2</v>
      </c>
    </row>
    <row r="619" spans="1:547" s="31" customFormat="1" ht="13.5" customHeight="1">
      <c r="A619" s="31">
        <f t="shared" si="9"/>
        <v>617</v>
      </c>
      <c r="C619" s="31">
        <v>8</v>
      </c>
      <c r="D619" s="31" t="s">
        <v>3719</v>
      </c>
      <c r="E619" s="31" t="s">
        <v>3741</v>
      </c>
      <c r="F619" s="31">
        <v>3</v>
      </c>
      <c r="H619" s="31">
        <v>42327</v>
      </c>
      <c r="I619" s="31">
        <v>12855</v>
      </c>
      <c r="J619" s="31">
        <v>1</v>
      </c>
      <c r="K619" s="31">
        <v>1</v>
      </c>
      <c r="L619" s="31">
        <v>5</v>
      </c>
      <c r="M619" s="31">
        <v>2</v>
      </c>
      <c r="N619" s="31">
        <v>5</v>
      </c>
      <c r="O619" s="31">
        <v>2</v>
      </c>
      <c r="P619" s="31">
        <v>5</v>
      </c>
      <c r="Q619" s="31">
        <v>2</v>
      </c>
      <c r="FK619" s="31">
        <v>2</v>
      </c>
      <c r="FL619" s="31">
        <v>2</v>
      </c>
      <c r="FM619" s="31">
        <v>2</v>
      </c>
      <c r="FN619" s="31">
        <v>2</v>
      </c>
      <c r="FO619" s="31">
        <v>2</v>
      </c>
      <c r="FP619" s="31">
        <v>2</v>
      </c>
      <c r="FQ619" s="31">
        <v>2</v>
      </c>
      <c r="FR619" s="31">
        <v>2</v>
      </c>
      <c r="FS619" s="31">
        <v>4</v>
      </c>
      <c r="FT619" s="31">
        <v>2</v>
      </c>
      <c r="FU619" s="31">
        <v>2</v>
      </c>
      <c r="FV619" s="31">
        <v>2</v>
      </c>
      <c r="FW619" s="31">
        <v>17</v>
      </c>
      <c r="FX619" s="31">
        <v>1</v>
      </c>
      <c r="FY619" s="31">
        <v>2</v>
      </c>
      <c r="GA619" s="31">
        <v>2</v>
      </c>
      <c r="GB619" s="31">
        <v>2</v>
      </c>
      <c r="GC619" s="31">
        <v>2</v>
      </c>
      <c r="GE619" s="31">
        <v>2</v>
      </c>
      <c r="GH619" s="31">
        <v>1</v>
      </c>
      <c r="GI619" s="31" t="s">
        <v>3742</v>
      </c>
      <c r="GJ619" s="31">
        <v>2</v>
      </c>
      <c r="GL619" s="31">
        <v>2</v>
      </c>
      <c r="GO619" s="31">
        <v>2</v>
      </c>
      <c r="GQ619" s="31">
        <v>2</v>
      </c>
      <c r="GS619" s="31">
        <v>2</v>
      </c>
      <c r="GU619" s="31">
        <v>2</v>
      </c>
      <c r="GW619" s="31">
        <v>2</v>
      </c>
      <c r="HB619" s="31" t="s">
        <v>355</v>
      </c>
      <c r="HM619" s="31">
        <v>2</v>
      </c>
      <c r="HP619" s="31">
        <v>2</v>
      </c>
      <c r="HQ619" s="31">
        <v>2</v>
      </c>
      <c r="HR619" s="31">
        <v>2</v>
      </c>
      <c r="HS619" s="31">
        <v>2</v>
      </c>
      <c r="HT619" s="31">
        <v>2</v>
      </c>
      <c r="HU619" s="31">
        <v>2</v>
      </c>
      <c r="HV619" s="31">
        <v>2</v>
      </c>
      <c r="HZ619" s="31">
        <v>2</v>
      </c>
      <c r="IA619" s="31">
        <v>2</v>
      </c>
      <c r="IB619" s="31">
        <v>2</v>
      </c>
      <c r="IC619" s="31">
        <v>2</v>
      </c>
      <c r="ID619" s="31">
        <v>2</v>
      </c>
      <c r="IE619" s="31">
        <v>2</v>
      </c>
      <c r="IF619" s="31">
        <v>2</v>
      </c>
      <c r="IJ619" s="31">
        <v>2</v>
      </c>
      <c r="IK619" s="31">
        <v>2</v>
      </c>
      <c r="IL619" s="31">
        <v>2</v>
      </c>
      <c r="IM619" s="31">
        <v>2</v>
      </c>
      <c r="IN619" s="31">
        <v>2</v>
      </c>
      <c r="IO619" s="31">
        <v>2</v>
      </c>
      <c r="IP619" s="31">
        <v>2</v>
      </c>
      <c r="IT619" s="31">
        <v>2</v>
      </c>
      <c r="IU619" s="31">
        <v>2</v>
      </c>
      <c r="IV619" s="31">
        <v>2</v>
      </c>
      <c r="IW619" s="31">
        <v>2</v>
      </c>
      <c r="IX619" s="31">
        <v>2</v>
      </c>
      <c r="IY619" s="31">
        <v>2</v>
      </c>
      <c r="IZ619" s="31">
        <v>2</v>
      </c>
      <c r="JD619" s="31">
        <v>2</v>
      </c>
      <c r="JE619" s="31">
        <v>2</v>
      </c>
      <c r="JF619" s="31">
        <v>2</v>
      </c>
      <c r="JG619" s="31">
        <v>2</v>
      </c>
      <c r="JH619" s="31">
        <v>2</v>
      </c>
      <c r="JI619" s="31">
        <v>2</v>
      </c>
      <c r="JJ619" s="31">
        <v>2</v>
      </c>
      <c r="JN619" s="31" t="s">
        <v>371</v>
      </c>
      <c r="JQ619" s="31" t="s">
        <v>3743</v>
      </c>
      <c r="JZ619" s="31">
        <v>2</v>
      </c>
      <c r="KA619" s="31" t="s">
        <v>380</v>
      </c>
      <c r="KB619" s="31">
        <v>94</v>
      </c>
      <c r="KC619" s="31">
        <v>2</v>
      </c>
      <c r="KD619" s="31" t="s">
        <v>371</v>
      </c>
      <c r="KE619" s="31">
        <v>74</v>
      </c>
      <c r="LA619" s="31" t="s">
        <v>379</v>
      </c>
      <c r="LB619" s="31" t="s">
        <v>373</v>
      </c>
      <c r="LC619" s="31">
        <v>2</v>
      </c>
      <c r="LE619" s="31" t="s">
        <v>369</v>
      </c>
      <c r="LF619" s="31">
        <v>2</v>
      </c>
      <c r="LG619" s="31">
        <v>2</v>
      </c>
      <c r="LH619" s="31">
        <v>2</v>
      </c>
      <c r="LI619" s="31">
        <v>2</v>
      </c>
      <c r="LK619" s="31">
        <v>2</v>
      </c>
      <c r="LM619" s="31">
        <v>2</v>
      </c>
      <c r="LO619" s="31">
        <v>2</v>
      </c>
      <c r="LQ619" s="31">
        <v>2</v>
      </c>
      <c r="LS619" s="31">
        <v>2</v>
      </c>
      <c r="LU619" s="31">
        <v>2</v>
      </c>
      <c r="LW619" s="31">
        <v>2</v>
      </c>
      <c r="LY619" s="31">
        <v>2</v>
      </c>
      <c r="MA619" s="31">
        <v>2</v>
      </c>
      <c r="MC619" s="31">
        <v>2</v>
      </c>
      <c r="ME619" s="31">
        <v>2</v>
      </c>
      <c r="MG619" s="31">
        <v>2</v>
      </c>
      <c r="MI619" s="31">
        <v>2</v>
      </c>
      <c r="MK619" s="31">
        <v>2</v>
      </c>
      <c r="MM619" s="31">
        <v>2</v>
      </c>
      <c r="MO619" s="31">
        <v>2</v>
      </c>
      <c r="MQ619" s="31">
        <v>2</v>
      </c>
      <c r="MS619" s="31">
        <v>2</v>
      </c>
      <c r="MU619" s="31">
        <v>2</v>
      </c>
      <c r="MW619" s="31">
        <v>2</v>
      </c>
      <c r="MY619" s="31" t="s">
        <v>355</v>
      </c>
      <c r="NA619" s="31">
        <v>2</v>
      </c>
      <c r="NC619" s="31">
        <v>2</v>
      </c>
      <c r="NE619" s="31">
        <v>2</v>
      </c>
      <c r="NG619" s="31">
        <v>2</v>
      </c>
      <c r="NI619" s="31">
        <v>2</v>
      </c>
      <c r="NK619" s="31">
        <v>2</v>
      </c>
      <c r="NM619" s="31">
        <v>2</v>
      </c>
      <c r="NO619" s="31">
        <v>2</v>
      </c>
      <c r="NQ619" s="31">
        <v>2</v>
      </c>
      <c r="NS619" s="31">
        <v>2</v>
      </c>
      <c r="NU619" s="31">
        <v>2</v>
      </c>
      <c r="NW619" s="31">
        <v>2</v>
      </c>
      <c r="NY619" s="31">
        <v>2</v>
      </c>
      <c r="OA619" s="31">
        <v>2</v>
      </c>
      <c r="OC619" s="31">
        <v>2</v>
      </c>
      <c r="OE619" s="31">
        <v>2</v>
      </c>
      <c r="OG619" s="31">
        <v>2</v>
      </c>
      <c r="OI619" s="31">
        <v>2</v>
      </c>
      <c r="OK619" s="31">
        <v>2</v>
      </c>
      <c r="OM619" s="31">
        <v>2</v>
      </c>
      <c r="OO619" s="31">
        <v>2</v>
      </c>
      <c r="OQ619" s="31" t="s">
        <v>355</v>
      </c>
      <c r="OS619" s="31">
        <v>2</v>
      </c>
      <c r="OU619" s="31">
        <v>2</v>
      </c>
      <c r="OW619" s="31">
        <v>2</v>
      </c>
      <c r="OY619" s="31">
        <v>2</v>
      </c>
      <c r="PA619" s="31">
        <v>2</v>
      </c>
      <c r="PC619" s="31">
        <v>2</v>
      </c>
      <c r="PE619" s="31">
        <v>2</v>
      </c>
      <c r="PG619" s="31">
        <v>2</v>
      </c>
      <c r="PI619" s="31">
        <v>2</v>
      </c>
      <c r="PK619" s="31">
        <v>2</v>
      </c>
      <c r="PM619" s="31">
        <v>2</v>
      </c>
      <c r="PO619" s="31">
        <v>2</v>
      </c>
      <c r="PQ619" s="31">
        <v>2</v>
      </c>
      <c r="PS619" s="31">
        <v>2</v>
      </c>
      <c r="PU619" s="31">
        <v>2</v>
      </c>
      <c r="PW619" s="31">
        <v>2</v>
      </c>
      <c r="PY619" s="31">
        <v>2</v>
      </c>
      <c r="QA619" s="31">
        <v>2</v>
      </c>
      <c r="QC619" s="31">
        <v>2</v>
      </c>
      <c r="QE619" s="31">
        <v>2</v>
      </c>
      <c r="QG619" s="31">
        <v>2</v>
      </c>
      <c r="QI619" s="31" t="s">
        <v>355</v>
      </c>
      <c r="QK619" s="31">
        <v>2</v>
      </c>
      <c r="QL619" s="31">
        <v>2</v>
      </c>
      <c r="QM619" s="31">
        <v>2</v>
      </c>
      <c r="QN619" s="31">
        <v>2</v>
      </c>
      <c r="QO619" s="31">
        <v>2</v>
      </c>
      <c r="QP619" s="31">
        <v>2</v>
      </c>
      <c r="QQ619" s="31">
        <v>2</v>
      </c>
      <c r="QR619" s="31">
        <v>2</v>
      </c>
      <c r="QS619" s="31">
        <v>2</v>
      </c>
      <c r="QT619" s="31">
        <v>2</v>
      </c>
      <c r="QU619" s="31">
        <v>2</v>
      </c>
      <c r="QV619" s="31">
        <v>2</v>
      </c>
      <c r="QW619" s="31">
        <v>2</v>
      </c>
      <c r="QX619" s="31">
        <v>2</v>
      </c>
      <c r="QY619" s="31">
        <v>2</v>
      </c>
      <c r="QZ619" s="31">
        <v>2</v>
      </c>
      <c r="RA619" s="31">
        <v>2</v>
      </c>
      <c r="RB619" s="31">
        <v>2</v>
      </c>
      <c r="RC619" s="31">
        <v>2</v>
      </c>
      <c r="RD619" s="31">
        <v>2</v>
      </c>
      <c r="RE619" s="31">
        <v>2</v>
      </c>
      <c r="RF619" s="31">
        <v>2</v>
      </c>
      <c r="RG619" s="31">
        <v>2</v>
      </c>
      <c r="RH619" s="31">
        <v>2</v>
      </c>
      <c r="RI619" s="31">
        <v>2</v>
      </c>
      <c r="RJ619" s="31">
        <v>2</v>
      </c>
      <c r="RK619" s="31">
        <v>2</v>
      </c>
      <c r="RL619" s="31">
        <v>2</v>
      </c>
      <c r="RM619" s="31">
        <v>2</v>
      </c>
      <c r="RN619" s="31">
        <v>2</v>
      </c>
      <c r="RO619" s="31">
        <v>2</v>
      </c>
      <c r="RP619" s="31">
        <v>2</v>
      </c>
      <c r="RQ619" s="31">
        <v>2</v>
      </c>
      <c r="RR619" s="31">
        <v>2</v>
      </c>
      <c r="RS619" s="31">
        <v>2</v>
      </c>
      <c r="RT619" s="31" t="s">
        <v>1863</v>
      </c>
      <c r="RU619" s="31" t="s">
        <v>1863</v>
      </c>
      <c r="RX619" s="31">
        <v>5</v>
      </c>
      <c r="RY619" s="31">
        <v>2</v>
      </c>
      <c r="RZ619" s="31">
        <v>2</v>
      </c>
      <c r="SA619" s="31">
        <v>2</v>
      </c>
      <c r="SB619" s="31">
        <v>2</v>
      </c>
      <c r="SC619" s="31">
        <v>2</v>
      </c>
      <c r="SD619" s="31">
        <v>5</v>
      </c>
      <c r="SE619" s="31">
        <v>2</v>
      </c>
      <c r="SF619" s="31">
        <v>2</v>
      </c>
      <c r="SG619" s="31">
        <v>2</v>
      </c>
      <c r="SH619" s="31">
        <v>2</v>
      </c>
      <c r="SI619" s="31">
        <v>2</v>
      </c>
      <c r="SJ619" s="31">
        <v>2</v>
      </c>
      <c r="SK619" s="31">
        <v>2</v>
      </c>
      <c r="SL619" s="31">
        <v>2</v>
      </c>
      <c r="UA619" s="31">
        <v>2</v>
      </c>
    </row>
    <row r="620" spans="1:547" s="31" customFormat="1" ht="13.5" customHeight="1">
      <c r="A620" s="31">
        <f t="shared" si="9"/>
        <v>618</v>
      </c>
      <c r="C620" s="31">
        <v>9</v>
      </c>
      <c r="D620" s="31" t="s">
        <v>3719</v>
      </c>
      <c r="E620" s="31" t="s">
        <v>3744</v>
      </c>
      <c r="F620" s="31">
        <v>3</v>
      </c>
      <c r="H620" s="31">
        <v>42387</v>
      </c>
      <c r="I620" s="31">
        <v>16124</v>
      </c>
      <c r="J620" s="31">
        <v>2</v>
      </c>
      <c r="K620" s="31">
        <v>1</v>
      </c>
      <c r="L620" s="31">
        <v>3</v>
      </c>
      <c r="N620" s="31">
        <v>3</v>
      </c>
      <c r="P620" s="31">
        <v>3</v>
      </c>
      <c r="FK620" s="31">
        <v>1</v>
      </c>
      <c r="FL620" s="31">
        <v>1</v>
      </c>
      <c r="FM620" s="31">
        <v>2</v>
      </c>
      <c r="FN620" s="31">
        <v>2</v>
      </c>
      <c r="FO620" s="31">
        <v>2</v>
      </c>
      <c r="FP620" s="31">
        <v>2</v>
      </c>
      <c r="FQ620" s="31">
        <v>2</v>
      </c>
      <c r="FR620" s="31">
        <v>2</v>
      </c>
      <c r="FS620" s="31">
        <v>4</v>
      </c>
      <c r="FT620" s="31">
        <v>2</v>
      </c>
      <c r="FU620" s="31">
        <v>2</v>
      </c>
      <c r="FV620" s="31">
        <v>2</v>
      </c>
      <c r="FW620" s="31">
        <v>1</v>
      </c>
      <c r="FX620" s="31">
        <v>1</v>
      </c>
      <c r="FY620" s="31">
        <v>2</v>
      </c>
      <c r="GA620" s="31">
        <v>2</v>
      </c>
      <c r="GB620" s="31">
        <v>2</v>
      </c>
      <c r="GC620" s="31">
        <v>2</v>
      </c>
      <c r="GE620" s="31">
        <v>2</v>
      </c>
      <c r="GH620" s="31">
        <v>2</v>
      </c>
      <c r="GJ620" s="31">
        <v>2</v>
      </c>
      <c r="GL620" s="31">
        <v>2</v>
      </c>
      <c r="GO620" s="31">
        <v>2</v>
      </c>
      <c r="GQ620" s="31">
        <v>1</v>
      </c>
      <c r="GS620" s="31">
        <v>2</v>
      </c>
      <c r="GU620" s="31">
        <v>2</v>
      </c>
      <c r="GW620" s="31">
        <v>2</v>
      </c>
      <c r="HB620" s="31" t="s">
        <v>355</v>
      </c>
      <c r="HM620" s="31">
        <v>2</v>
      </c>
      <c r="HP620" s="31">
        <v>2</v>
      </c>
      <c r="HQ620" s="31">
        <v>2</v>
      </c>
      <c r="HR620" s="31">
        <v>2</v>
      </c>
      <c r="HS620" s="31">
        <v>2</v>
      </c>
      <c r="HT620" s="31">
        <v>2</v>
      </c>
      <c r="HU620" s="31">
        <v>2</v>
      </c>
      <c r="HV620" s="31">
        <v>2</v>
      </c>
      <c r="HZ620" s="31">
        <v>2</v>
      </c>
      <c r="IA620" s="31">
        <v>2</v>
      </c>
      <c r="IB620" s="31">
        <v>2</v>
      </c>
      <c r="IC620" s="31">
        <v>2</v>
      </c>
      <c r="ID620" s="31">
        <v>2</v>
      </c>
      <c r="IE620" s="31">
        <v>2</v>
      </c>
      <c r="IF620" s="31">
        <v>2</v>
      </c>
      <c r="IJ620" s="31">
        <v>2</v>
      </c>
      <c r="IK620" s="31">
        <v>2</v>
      </c>
      <c r="IL620" s="31">
        <v>2</v>
      </c>
      <c r="IM620" s="31">
        <v>2</v>
      </c>
      <c r="IN620" s="31">
        <v>2</v>
      </c>
      <c r="IO620" s="31">
        <v>2</v>
      </c>
      <c r="IP620" s="31">
        <v>2</v>
      </c>
      <c r="IT620" s="31">
        <v>2</v>
      </c>
      <c r="IU620" s="31">
        <v>2</v>
      </c>
      <c r="IV620" s="31">
        <v>2</v>
      </c>
      <c r="IW620" s="31">
        <v>2</v>
      </c>
      <c r="IX620" s="31">
        <v>2</v>
      </c>
      <c r="IY620" s="31">
        <v>2</v>
      </c>
      <c r="IZ620" s="31">
        <v>2</v>
      </c>
      <c r="JD620" s="31">
        <v>2</v>
      </c>
      <c r="JE620" s="31">
        <v>2</v>
      </c>
      <c r="JF620" s="31">
        <v>2</v>
      </c>
      <c r="JG620" s="31">
        <v>2</v>
      </c>
      <c r="JH620" s="31">
        <v>2</v>
      </c>
      <c r="JI620" s="31">
        <v>2</v>
      </c>
      <c r="JJ620" s="31">
        <v>2</v>
      </c>
      <c r="JN620" s="31" t="s">
        <v>3745</v>
      </c>
      <c r="JQ620" s="31" t="s">
        <v>3745</v>
      </c>
      <c r="JZ620" s="31">
        <v>2</v>
      </c>
      <c r="KA620" s="31" t="s">
        <v>3745</v>
      </c>
      <c r="KB620" s="31">
        <v>83</v>
      </c>
      <c r="KC620" s="31">
        <v>2</v>
      </c>
      <c r="KD620" s="31" t="s">
        <v>3745</v>
      </c>
      <c r="KE620" s="31">
        <v>85</v>
      </c>
      <c r="KF620" s="31" t="s">
        <v>361</v>
      </c>
      <c r="KG620" s="31" t="s">
        <v>1566</v>
      </c>
      <c r="KH620" s="31">
        <v>75</v>
      </c>
      <c r="KI620" s="31" t="s">
        <v>361</v>
      </c>
      <c r="KJ620" s="31" t="s">
        <v>1777</v>
      </c>
      <c r="KK620" s="31">
        <v>84</v>
      </c>
      <c r="LC620" s="31">
        <v>2</v>
      </c>
      <c r="LE620" s="31" t="s">
        <v>1660</v>
      </c>
      <c r="LF620" s="31">
        <v>2</v>
      </c>
      <c r="LG620" s="31">
        <v>2</v>
      </c>
      <c r="LH620" s="31">
        <v>1</v>
      </c>
      <c r="LI620" s="31">
        <v>2</v>
      </c>
      <c r="LK620" s="31">
        <v>2</v>
      </c>
      <c r="LM620" s="31">
        <v>2</v>
      </c>
      <c r="LO620" s="31">
        <v>2</v>
      </c>
      <c r="LQ620" s="31">
        <v>2</v>
      </c>
      <c r="LS620" s="31">
        <v>2</v>
      </c>
      <c r="LU620" s="31">
        <v>2</v>
      </c>
      <c r="LW620" s="31">
        <v>2</v>
      </c>
      <c r="LY620" s="31">
        <v>2</v>
      </c>
      <c r="MA620" s="31">
        <v>1</v>
      </c>
      <c r="MB620" s="31">
        <v>20</v>
      </c>
      <c r="MC620" s="31">
        <v>2</v>
      </c>
      <c r="ME620" s="31">
        <v>1</v>
      </c>
      <c r="MF620" s="31">
        <v>20</v>
      </c>
      <c r="MG620" s="31">
        <v>2</v>
      </c>
      <c r="MI620" s="31">
        <v>2</v>
      </c>
      <c r="MK620" s="31">
        <v>2</v>
      </c>
      <c r="MM620" s="31">
        <v>2</v>
      </c>
      <c r="MO620" s="31">
        <v>2</v>
      </c>
      <c r="MQ620" s="31">
        <v>2</v>
      </c>
      <c r="MS620" s="31">
        <v>2</v>
      </c>
      <c r="MU620" s="31">
        <v>2</v>
      </c>
      <c r="MW620" s="31">
        <v>2</v>
      </c>
      <c r="MY620" s="31" t="s">
        <v>355</v>
      </c>
      <c r="NA620" s="31">
        <v>2</v>
      </c>
      <c r="NC620" s="31">
        <v>2</v>
      </c>
      <c r="NE620" s="31">
        <v>2</v>
      </c>
      <c r="NG620" s="31">
        <v>2</v>
      </c>
      <c r="NI620" s="31">
        <v>2</v>
      </c>
      <c r="NK620" s="31">
        <v>2</v>
      </c>
      <c r="NM620" s="31">
        <v>2</v>
      </c>
      <c r="NO620" s="31">
        <v>2</v>
      </c>
      <c r="NQ620" s="31">
        <v>2</v>
      </c>
      <c r="NS620" s="31">
        <v>2</v>
      </c>
      <c r="NU620" s="31">
        <v>2</v>
      </c>
      <c r="NW620" s="31">
        <v>2</v>
      </c>
      <c r="NY620" s="31">
        <v>2</v>
      </c>
      <c r="OA620" s="31">
        <v>2</v>
      </c>
      <c r="OC620" s="31">
        <v>2</v>
      </c>
      <c r="OE620" s="31">
        <v>2</v>
      </c>
      <c r="OG620" s="31">
        <v>2</v>
      </c>
      <c r="OI620" s="31">
        <v>2</v>
      </c>
      <c r="OK620" s="31">
        <v>2</v>
      </c>
      <c r="OM620" s="31">
        <v>2</v>
      </c>
      <c r="OO620" s="31">
        <v>2</v>
      </c>
      <c r="OQ620" s="31" t="s">
        <v>355</v>
      </c>
      <c r="OS620" s="31">
        <v>2</v>
      </c>
      <c r="OU620" s="31">
        <v>2</v>
      </c>
      <c r="OW620" s="31">
        <v>2</v>
      </c>
      <c r="OY620" s="31">
        <v>2</v>
      </c>
      <c r="PA620" s="31">
        <v>2</v>
      </c>
      <c r="PC620" s="31">
        <v>2</v>
      </c>
      <c r="PE620" s="31">
        <v>2</v>
      </c>
      <c r="PG620" s="31">
        <v>2</v>
      </c>
      <c r="PI620" s="31">
        <v>2</v>
      </c>
      <c r="PK620" s="31">
        <v>2</v>
      </c>
      <c r="PM620" s="31">
        <v>2</v>
      </c>
      <c r="PO620" s="31">
        <v>2</v>
      </c>
      <c r="PQ620" s="31">
        <v>2</v>
      </c>
      <c r="PS620" s="31">
        <v>2</v>
      </c>
      <c r="PU620" s="31">
        <v>2</v>
      </c>
      <c r="PW620" s="31">
        <v>2</v>
      </c>
      <c r="PY620" s="31">
        <v>2</v>
      </c>
      <c r="QA620" s="31">
        <v>2</v>
      </c>
      <c r="QC620" s="31">
        <v>2</v>
      </c>
      <c r="QE620" s="31">
        <v>2</v>
      </c>
      <c r="QG620" s="31">
        <v>2</v>
      </c>
      <c r="QI620" s="31" t="s">
        <v>355</v>
      </c>
      <c r="QK620" s="31">
        <v>1</v>
      </c>
      <c r="QL620" s="31">
        <v>2</v>
      </c>
      <c r="QM620" s="31">
        <v>2</v>
      </c>
      <c r="QN620" s="31">
        <v>2</v>
      </c>
      <c r="QO620" s="31">
        <v>2</v>
      </c>
      <c r="QP620" s="31">
        <v>2</v>
      </c>
      <c r="QQ620" s="31">
        <v>2</v>
      </c>
      <c r="QR620" s="31">
        <v>2</v>
      </c>
      <c r="QS620" s="31">
        <v>2</v>
      </c>
      <c r="QT620" s="31">
        <v>2</v>
      </c>
      <c r="QU620" s="31">
        <v>2</v>
      </c>
      <c r="QV620" s="31">
        <v>2</v>
      </c>
      <c r="QW620" s="31">
        <v>2</v>
      </c>
      <c r="QX620" s="31">
        <v>2</v>
      </c>
      <c r="QY620" s="31">
        <v>1</v>
      </c>
      <c r="QZ620" s="31">
        <v>2</v>
      </c>
      <c r="RA620" s="31">
        <v>2</v>
      </c>
      <c r="RB620" s="31">
        <v>2</v>
      </c>
      <c r="RC620" s="31">
        <v>2</v>
      </c>
      <c r="RD620" s="31">
        <v>2</v>
      </c>
      <c r="RE620" s="31">
        <v>2</v>
      </c>
      <c r="RF620" s="31">
        <v>2</v>
      </c>
      <c r="RG620" s="31">
        <v>2</v>
      </c>
      <c r="RH620" s="31">
        <v>2</v>
      </c>
      <c r="RI620" s="31">
        <v>2</v>
      </c>
      <c r="RJ620" s="31">
        <v>2</v>
      </c>
      <c r="RK620" s="31">
        <v>2</v>
      </c>
      <c r="RL620" s="31">
        <v>2</v>
      </c>
      <c r="RM620" s="31">
        <v>2</v>
      </c>
      <c r="RN620" s="31">
        <v>2</v>
      </c>
      <c r="RO620" s="31">
        <v>2</v>
      </c>
      <c r="RP620" s="31">
        <v>2</v>
      </c>
      <c r="RQ620" s="31">
        <v>2</v>
      </c>
      <c r="RR620" s="31">
        <v>2</v>
      </c>
      <c r="RS620" s="31">
        <v>2</v>
      </c>
      <c r="RT620" s="31" t="s">
        <v>1702</v>
      </c>
      <c r="RU620" s="31" t="s">
        <v>1702</v>
      </c>
      <c r="RX620" s="31">
        <v>5</v>
      </c>
      <c r="RY620" s="31">
        <v>2</v>
      </c>
      <c r="RZ620" s="31">
        <v>2</v>
      </c>
      <c r="SA620" s="31">
        <v>2</v>
      </c>
      <c r="SB620" s="31">
        <v>2</v>
      </c>
      <c r="SC620" s="31">
        <v>2</v>
      </c>
      <c r="SD620" s="31">
        <v>5</v>
      </c>
      <c r="SE620" s="31">
        <v>2</v>
      </c>
      <c r="SF620" s="31">
        <v>2</v>
      </c>
      <c r="SG620" s="31">
        <v>2</v>
      </c>
      <c r="SH620" s="31">
        <v>2</v>
      </c>
      <c r="SI620" s="31">
        <v>2</v>
      </c>
      <c r="SJ620" s="31">
        <v>2</v>
      </c>
      <c r="SK620" s="31">
        <v>2</v>
      </c>
      <c r="SL620" s="31">
        <v>2</v>
      </c>
      <c r="UA620" s="31">
        <v>2</v>
      </c>
    </row>
    <row r="621" spans="1:547" s="31" customFormat="1" ht="13.5" customHeight="1">
      <c r="A621" s="31">
        <f t="shared" si="9"/>
        <v>619</v>
      </c>
      <c r="C621" s="31">
        <v>10</v>
      </c>
      <c r="D621" s="31" t="s">
        <v>3719</v>
      </c>
      <c r="E621" s="31" t="s">
        <v>3746</v>
      </c>
      <c r="F621" s="31">
        <v>3</v>
      </c>
      <c r="H621" s="31">
        <v>42401</v>
      </c>
      <c r="I621" s="31">
        <v>15336</v>
      </c>
      <c r="J621" s="31">
        <v>2</v>
      </c>
      <c r="K621" s="31">
        <v>1</v>
      </c>
      <c r="L621" s="31">
        <v>1</v>
      </c>
      <c r="M621" s="31">
        <v>1</v>
      </c>
      <c r="N621" s="31">
        <v>1</v>
      </c>
      <c r="O621" s="31">
        <v>1</v>
      </c>
      <c r="P621" s="31">
        <v>1</v>
      </c>
      <c r="Q621" s="31">
        <v>1</v>
      </c>
      <c r="FK621" s="31">
        <v>1</v>
      </c>
      <c r="FL621" s="31">
        <v>2</v>
      </c>
      <c r="FM621" s="31">
        <v>1</v>
      </c>
      <c r="FN621" s="31">
        <v>2</v>
      </c>
      <c r="FO621" s="31">
        <v>2</v>
      </c>
      <c r="FP621" s="31">
        <v>2</v>
      </c>
      <c r="FQ621" s="31">
        <v>2</v>
      </c>
      <c r="FR621" s="31">
        <v>2</v>
      </c>
      <c r="FS621" s="31">
        <v>1</v>
      </c>
      <c r="FT621" s="31">
        <v>1</v>
      </c>
      <c r="FU621" s="31">
        <v>1</v>
      </c>
      <c r="FV621" s="31">
        <v>2</v>
      </c>
      <c r="FW621" s="31">
        <v>1</v>
      </c>
      <c r="FX621" s="31">
        <v>1</v>
      </c>
      <c r="FY621" s="31">
        <v>2</v>
      </c>
      <c r="GA621" s="31">
        <v>2</v>
      </c>
      <c r="GB621" s="31">
        <v>2</v>
      </c>
      <c r="GC621" s="31">
        <v>1</v>
      </c>
      <c r="GE621" s="31">
        <v>1</v>
      </c>
      <c r="GF621" s="31">
        <v>2000</v>
      </c>
      <c r="GG621" s="31">
        <v>0.3</v>
      </c>
      <c r="GH621" s="31">
        <v>1</v>
      </c>
      <c r="GJ621" s="31">
        <v>2</v>
      </c>
      <c r="GL621" s="31">
        <v>2</v>
      </c>
      <c r="GO621" s="31">
        <v>2</v>
      </c>
      <c r="GQ621" s="31">
        <v>1</v>
      </c>
      <c r="GS621" s="31">
        <v>2</v>
      </c>
      <c r="GU621" s="31">
        <v>2</v>
      </c>
      <c r="GW621" s="31">
        <v>2</v>
      </c>
      <c r="HB621" s="31" t="s">
        <v>355</v>
      </c>
      <c r="HM621" s="31">
        <v>2</v>
      </c>
      <c r="HP621" s="31">
        <v>2</v>
      </c>
      <c r="HQ621" s="31">
        <v>2</v>
      </c>
      <c r="HR621" s="31">
        <v>2</v>
      </c>
      <c r="HS621" s="31">
        <v>2</v>
      </c>
      <c r="HT621" s="31">
        <v>2</v>
      </c>
      <c r="HU621" s="31">
        <v>2</v>
      </c>
      <c r="HV621" s="31">
        <v>2</v>
      </c>
      <c r="HZ621" s="31">
        <v>1</v>
      </c>
      <c r="IA621" s="31">
        <v>2</v>
      </c>
      <c r="IB621" s="31">
        <v>1</v>
      </c>
      <c r="IC621" s="31">
        <v>2</v>
      </c>
      <c r="ID621" s="31">
        <v>2</v>
      </c>
      <c r="IE621" s="31">
        <v>2</v>
      </c>
      <c r="IF621" s="31">
        <v>2</v>
      </c>
      <c r="IJ621" s="31">
        <v>1</v>
      </c>
      <c r="IK621" s="31">
        <v>1</v>
      </c>
      <c r="IL621" s="31">
        <v>2</v>
      </c>
      <c r="IM621" s="31">
        <v>2</v>
      </c>
      <c r="IN621" s="31">
        <v>2</v>
      </c>
      <c r="IO621" s="31">
        <v>2</v>
      </c>
      <c r="IP621" s="31">
        <v>2</v>
      </c>
      <c r="IT621" s="31">
        <v>2</v>
      </c>
      <c r="IU621" s="31">
        <v>2</v>
      </c>
      <c r="IV621" s="31">
        <v>2</v>
      </c>
      <c r="IW621" s="31">
        <v>2</v>
      </c>
      <c r="IX621" s="31">
        <v>2</v>
      </c>
      <c r="IY621" s="31">
        <v>2</v>
      </c>
      <c r="IZ621" s="31">
        <v>2</v>
      </c>
      <c r="JD621" s="31">
        <v>2</v>
      </c>
      <c r="JE621" s="31">
        <v>2</v>
      </c>
      <c r="JF621" s="31">
        <v>2</v>
      </c>
      <c r="JG621" s="31">
        <v>2</v>
      </c>
      <c r="JH621" s="31">
        <v>2</v>
      </c>
      <c r="JI621" s="31">
        <v>2</v>
      </c>
      <c r="JJ621" s="31">
        <v>2</v>
      </c>
      <c r="JZ621" s="31">
        <v>2</v>
      </c>
      <c r="KA621" s="31" t="s">
        <v>1642</v>
      </c>
      <c r="KB621" s="31">
        <v>82</v>
      </c>
      <c r="KC621" s="31">
        <v>2</v>
      </c>
      <c r="KD621" s="31" t="s">
        <v>1763</v>
      </c>
      <c r="KE621" s="31">
        <v>69</v>
      </c>
      <c r="LA621" s="31" t="s">
        <v>367</v>
      </c>
      <c r="LB621" s="31" t="s">
        <v>360</v>
      </c>
      <c r="LC621" s="31">
        <v>2</v>
      </c>
      <c r="LE621" s="31" t="s">
        <v>359</v>
      </c>
      <c r="LF621" s="31">
        <v>2</v>
      </c>
      <c r="LG621" s="31">
        <v>2</v>
      </c>
      <c r="LH621" s="31">
        <v>2</v>
      </c>
      <c r="LI621" s="31">
        <v>2</v>
      </c>
      <c r="LK621" s="31">
        <v>2</v>
      </c>
      <c r="LM621" s="31">
        <v>2</v>
      </c>
      <c r="LO621" s="31">
        <v>2</v>
      </c>
      <c r="LQ621" s="31">
        <v>2</v>
      </c>
      <c r="LS621" s="31">
        <v>2</v>
      </c>
      <c r="LU621" s="31">
        <v>2</v>
      </c>
      <c r="LW621" s="31">
        <v>2</v>
      </c>
      <c r="LY621" s="31">
        <v>2</v>
      </c>
      <c r="MA621" s="31">
        <v>2</v>
      </c>
      <c r="MC621" s="31">
        <v>2</v>
      </c>
      <c r="ME621" s="31">
        <v>2</v>
      </c>
      <c r="MG621" s="31">
        <v>2</v>
      </c>
      <c r="MI621" s="31">
        <v>2</v>
      </c>
      <c r="MK621" s="31">
        <v>2</v>
      </c>
      <c r="MM621" s="31">
        <v>2</v>
      </c>
      <c r="MO621" s="31">
        <v>2</v>
      </c>
      <c r="MQ621" s="31">
        <v>2</v>
      </c>
      <c r="MS621" s="31">
        <v>2</v>
      </c>
      <c r="MU621" s="31">
        <v>2</v>
      </c>
      <c r="MW621" s="31">
        <v>2</v>
      </c>
      <c r="MY621" s="31" t="s">
        <v>355</v>
      </c>
      <c r="NA621" s="31">
        <v>2</v>
      </c>
      <c r="NC621" s="31">
        <v>2</v>
      </c>
      <c r="NE621" s="31">
        <v>2</v>
      </c>
      <c r="NG621" s="31">
        <v>2</v>
      </c>
      <c r="NI621" s="31">
        <v>2</v>
      </c>
      <c r="NK621" s="31">
        <v>2</v>
      </c>
      <c r="NM621" s="31">
        <v>2</v>
      </c>
      <c r="NO621" s="31">
        <v>2</v>
      </c>
      <c r="NQ621" s="31">
        <v>2</v>
      </c>
      <c r="NS621" s="31">
        <v>2</v>
      </c>
      <c r="NU621" s="31">
        <v>2</v>
      </c>
      <c r="NW621" s="31">
        <v>2</v>
      </c>
      <c r="NY621" s="31">
        <v>2</v>
      </c>
      <c r="OA621" s="31">
        <v>2</v>
      </c>
      <c r="OC621" s="31">
        <v>2</v>
      </c>
      <c r="OE621" s="31">
        <v>2</v>
      </c>
      <c r="OG621" s="31">
        <v>2</v>
      </c>
      <c r="OI621" s="31">
        <v>2</v>
      </c>
      <c r="OK621" s="31">
        <v>2</v>
      </c>
      <c r="OM621" s="31">
        <v>2</v>
      </c>
      <c r="OO621" s="31">
        <v>2</v>
      </c>
      <c r="OQ621" s="31" t="s">
        <v>355</v>
      </c>
      <c r="OS621" s="31">
        <v>2</v>
      </c>
      <c r="OU621" s="31">
        <v>2</v>
      </c>
      <c r="OW621" s="31">
        <v>2</v>
      </c>
      <c r="OY621" s="31">
        <v>2</v>
      </c>
      <c r="PA621" s="31">
        <v>2</v>
      </c>
      <c r="PC621" s="31">
        <v>2</v>
      </c>
      <c r="PE621" s="31">
        <v>2</v>
      </c>
      <c r="PG621" s="31">
        <v>2</v>
      </c>
      <c r="PI621" s="31">
        <v>2</v>
      </c>
      <c r="PK621" s="31">
        <v>2</v>
      </c>
      <c r="PM621" s="31">
        <v>2</v>
      </c>
      <c r="PO621" s="31">
        <v>2</v>
      </c>
      <c r="PQ621" s="31">
        <v>2</v>
      </c>
      <c r="PS621" s="31">
        <v>2</v>
      </c>
      <c r="PU621" s="31">
        <v>2</v>
      </c>
      <c r="PW621" s="31">
        <v>2</v>
      </c>
      <c r="PY621" s="31">
        <v>2</v>
      </c>
      <c r="QA621" s="31">
        <v>2</v>
      </c>
      <c r="QC621" s="31">
        <v>2</v>
      </c>
      <c r="QE621" s="31">
        <v>2</v>
      </c>
      <c r="QG621" s="31">
        <v>2</v>
      </c>
      <c r="QI621" s="31" t="s">
        <v>355</v>
      </c>
      <c r="QK621" s="31">
        <v>1</v>
      </c>
      <c r="QL621" s="31">
        <v>2</v>
      </c>
      <c r="QM621" s="31">
        <v>2</v>
      </c>
      <c r="QN621" s="31">
        <v>2</v>
      </c>
      <c r="QO621" s="31">
        <v>2</v>
      </c>
      <c r="QP621" s="31">
        <v>2</v>
      </c>
      <c r="QQ621" s="31">
        <v>2</v>
      </c>
      <c r="QR621" s="31">
        <v>2</v>
      </c>
      <c r="QS621" s="31">
        <v>2</v>
      </c>
      <c r="QT621" s="31">
        <v>2</v>
      </c>
      <c r="QU621" s="31">
        <v>2</v>
      </c>
      <c r="QV621" s="31">
        <v>2</v>
      </c>
      <c r="QW621" s="31">
        <v>2</v>
      </c>
      <c r="QX621" s="31">
        <v>2</v>
      </c>
      <c r="QY621" s="31">
        <v>2</v>
      </c>
      <c r="QZ621" s="31">
        <v>2</v>
      </c>
      <c r="RA621" s="31">
        <v>2</v>
      </c>
      <c r="RB621" s="31">
        <v>2</v>
      </c>
      <c r="RC621" s="31">
        <v>2</v>
      </c>
      <c r="RD621" s="31">
        <v>2</v>
      </c>
      <c r="RE621" s="31">
        <v>2</v>
      </c>
      <c r="RF621" s="31">
        <v>2</v>
      </c>
      <c r="RG621" s="31">
        <v>2</v>
      </c>
      <c r="RH621" s="31">
        <v>2</v>
      </c>
      <c r="RI621" s="31">
        <v>2</v>
      </c>
      <c r="RJ621" s="31">
        <v>2</v>
      </c>
      <c r="RK621" s="31">
        <v>2</v>
      </c>
      <c r="RL621" s="31">
        <v>2</v>
      </c>
      <c r="RM621" s="31">
        <v>2</v>
      </c>
      <c r="RN621" s="31">
        <v>2</v>
      </c>
      <c r="RO621" s="31">
        <v>2</v>
      </c>
      <c r="RP621" s="31">
        <v>2</v>
      </c>
      <c r="RQ621" s="31">
        <v>2</v>
      </c>
      <c r="RR621" s="31">
        <v>2</v>
      </c>
      <c r="RS621" s="31">
        <v>2</v>
      </c>
      <c r="RT621" s="31" t="s">
        <v>362</v>
      </c>
      <c r="RU621" s="31" t="s">
        <v>3747</v>
      </c>
      <c r="RX621" s="31">
        <v>4</v>
      </c>
      <c r="RY621" s="31">
        <v>2</v>
      </c>
      <c r="RZ621" s="31">
        <v>2</v>
      </c>
      <c r="SA621" s="31">
        <v>2</v>
      </c>
      <c r="SB621" s="31">
        <v>2</v>
      </c>
      <c r="SC621" s="31">
        <v>2</v>
      </c>
      <c r="SD621" s="31">
        <v>5</v>
      </c>
      <c r="SE621" s="31">
        <v>2</v>
      </c>
      <c r="SF621" s="31">
        <v>2</v>
      </c>
      <c r="SG621" s="31">
        <v>2</v>
      </c>
      <c r="SH621" s="31">
        <v>2</v>
      </c>
      <c r="SI621" s="31">
        <v>2</v>
      </c>
      <c r="SJ621" s="31">
        <v>2</v>
      </c>
      <c r="SK621" s="31">
        <v>2</v>
      </c>
      <c r="SL621" s="31">
        <v>2</v>
      </c>
      <c r="UA621" s="31">
        <v>2</v>
      </c>
    </row>
    <row r="622" spans="1:547" s="31" customFormat="1" ht="13.5" customHeight="1">
      <c r="A622" s="31">
        <f t="shared" si="9"/>
        <v>620</v>
      </c>
      <c r="C622" s="31">
        <v>11</v>
      </c>
      <c r="D622" s="31" t="s">
        <v>3719</v>
      </c>
      <c r="E622" s="31" t="s">
        <v>3748</v>
      </c>
      <c r="F622" s="31">
        <v>3</v>
      </c>
      <c r="H622" s="31">
        <v>42401</v>
      </c>
      <c r="I622" s="31">
        <v>19119</v>
      </c>
      <c r="J622" s="31">
        <v>2</v>
      </c>
      <c r="K622" s="31">
        <v>1</v>
      </c>
      <c r="L622" s="31">
        <v>5</v>
      </c>
      <c r="M622" s="31">
        <v>2</v>
      </c>
      <c r="N622" s="31">
        <v>2</v>
      </c>
      <c r="O622" s="31">
        <v>1</v>
      </c>
      <c r="P622" s="31">
        <v>3</v>
      </c>
      <c r="Q622" s="31">
        <v>1</v>
      </c>
      <c r="FK622" s="31">
        <v>1</v>
      </c>
      <c r="FL622" s="31">
        <v>2</v>
      </c>
      <c r="FM622" s="31">
        <v>1</v>
      </c>
      <c r="FN622" s="31">
        <v>2</v>
      </c>
      <c r="FO622" s="31">
        <v>2</v>
      </c>
      <c r="FP622" s="31">
        <v>2</v>
      </c>
      <c r="FQ622" s="31">
        <v>2</v>
      </c>
      <c r="FR622" s="31">
        <v>2</v>
      </c>
      <c r="FS622" s="31">
        <v>4</v>
      </c>
      <c r="FT622" s="31">
        <v>2</v>
      </c>
      <c r="FU622" s="31">
        <v>2</v>
      </c>
      <c r="FV622" s="31">
        <v>2</v>
      </c>
      <c r="FW622" s="31">
        <v>1</v>
      </c>
      <c r="FX622" s="31">
        <v>1</v>
      </c>
      <c r="FY622" s="31">
        <v>2</v>
      </c>
      <c r="GA622" s="31">
        <v>2</v>
      </c>
      <c r="GB622" s="31">
        <v>2</v>
      </c>
      <c r="GC622" s="31">
        <v>1</v>
      </c>
      <c r="GE622" s="31">
        <v>1</v>
      </c>
      <c r="GF622" s="31">
        <v>1986</v>
      </c>
      <c r="GG622" s="31">
        <v>2</v>
      </c>
      <c r="GH622" s="31">
        <v>2</v>
      </c>
      <c r="GJ622" s="31">
        <v>2</v>
      </c>
      <c r="GL622" s="31">
        <v>2</v>
      </c>
      <c r="GO622" s="31">
        <v>2</v>
      </c>
      <c r="GQ622" s="31">
        <v>1</v>
      </c>
      <c r="GS622" s="31">
        <v>2</v>
      </c>
      <c r="GU622" s="31">
        <v>2</v>
      </c>
      <c r="GW622" s="31">
        <v>2</v>
      </c>
      <c r="HB622" s="31" t="s">
        <v>355</v>
      </c>
      <c r="HM622" s="31">
        <v>2</v>
      </c>
      <c r="HP622" s="31">
        <v>2</v>
      </c>
      <c r="HQ622" s="31">
        <v>2</v>
      </c>
      <c r="HR622" s="31">
        <v>2</v>
      </c>
      <c r="HS622" s="31">
        <v>2</v>
      </c>
      <c r="HT622" s="31">
        <v>2</v>
      </c>
      <c r="HU622" s="31">
        <v>2</v>
      </c>
      <c r="HV622" s="31">
        <v>2</v>
      </c>
      <c r="HZ622" s="31">
        <v>2</v>
      </c>
      <c r="IA622" s="31">
        <v>2</v>
      </c>
      <c r="IB622" s="31">
        <v>2</v>
      </c>
      <c r="IC622" s="31">
        <v>2</v>
      </c>
      <c r="ID622" s="31">
        <v>2</v>
      </c>
      <c r="IE622" s="31">
        <v>2</v>
      </c>
      <c r="IF622" s="31">
        <v>2</v>
      </c>
      <c r="IJ622" s="31">
        <v>1</v>
      </c>
      <c r="IK622" s="31">
        <v>1</v>
      </c>
      <c r="IL622" s="31">
        <v>2</v>
      </c>
      <c r="IM622" s="31">
        <v>2</v>
      </c>
      <c r="IN622" s="31">
        <v>2</v>
      </c>
      <c r="IO622" s="31">
        <v>2</v>
      </c>
      <c r="IP622" s="31">
        <v>2</v>
      </c>
      <c r="IT622" s="31">
        <v>2</v>
      </c>
      <c r="IU622" s="31">
        <v>2</v>
      </c>
      <c r="IV622" s="31">
        <v>2</v>
      </c>
      <c r="IW622" s="31">
        <v>2</v>
      </c>
      <c r="IX622" s="31">
        <v>2</v>
      </c>
      <c r="IY622" s="31">
        <v>2</v>
      </c>
      <c r="IZ622" s="31">
        <v>2</v>
      </c>
      <c r="JD622" s="31">
        <v>2</v>
      </c>
      <c r="JE622" s="31">
        <v>2</v>
      </c>
      <c r="JF622" s="31">
        <v>2</v>
      </c>
      <c r="JG622" s="31">
        <v>2</v>
      </c>
      <c r="JH622" s="31">
        <v>2</v>
      </c>
      <c r="JI622" s="31">
        <v>2</v>
      </c>
      <c r="JJ622" s="31">
        <v>2</v>
      </c>
      <c r="JQ622" s="31" t="s">
        <v>1567</v>
      </c>
      <c r="JZ622" s="31">
        <v>2</v>
      </c>
      <c r="KA622" s="31" t="s">
        <v>1964</v>
      </c>
      <c r="KB622" s="31">
        <v>86</v>
      </c>
      <c r="KC622" s="31">
        <v>2</v>
      </c>
      <c r="KD622" s="31" t="s">
        <v>1567</v>
      </c>
      <c r="KE622" s="31">
        <v>69</v>
      </c>
      <c r="LA622" s="31" t="s">
        <v>379</v>
      </c>
      <c r="LB622" s="31" t="s">
        <v>359</v>
      </c>
      <c r="LC622" s="31">
        <v>2</v>
      </c>
      <c r="LE622" s="31" t="s">
        <v>370</v>
      </c>
      <c r="LF622" s="31">
        <v>2</v>
      </c>
      <c r="LG622" s="31">
        <v>2</v>
      </c>
      <c r="LH622" s="31">
        <v>1</v>
      </c>
      <c r="LI622" s="31">
        <v>2</v>
      </c>
      <c r="LK622" s="31">
        <v>2</v>
      </c>
      <c r="LM622" s="31">
        <v>2</v>
      </c>
      <c r="LO622" s="31">
        <v>2</v>
      </c>
      <c r="LQ622" s="31">
        <v>2</v>
      </c>
      <c r="LS622" s="31">
        <v>2</v>
      </c>
      <c r="LU622" s="31">
        <v>2</v>
      </c>
      <c r="LW622" s="31">
        <v>2</v>
      </c>
      <c r="LY622" s="31">
        <v>2</v>
      </c>
      <c r="MA622" s="31">
        <v>2</v>
      </c>
      <c r="MC622" s="31">
        <v>2</v>
      </c>
      <c r="ME622" s="31">
        <v>2</v>
      </c>
      <c r="MG622" s="31">
        <v>2</v>
      </c>
      <c r="MI622" s="31">
        <v>1</v>
      </c>
      <c r="MK622" s="31">
        <v>2</v>
      </c>
      <c r="MM622" s="31">
        <v>2</v>
      </c>
      <c r="MO622" s="31">
        <v>2</v>
      </c>
      <c r="MQ622" s="31">
        <v>2</v>
      </c>
      <c r="MS622" s="31">
        <v>2</v>
      </c>
      <c r="MU622" s="31">
        <v>2</v>
      </c>
      <c r="MW622" s="31">
        <v>2</v>
      </c>
      <c r="MY622" s="31" t="s">
        <v>355</v>
      </c>
      <c r="NA622" s="31">
        <v>2</v>
      </c>
      <c r="NC622" s="31">
        <v>2</v>
      </c>
      <c r="NE622" s="31">
        <v>2</v>
      </c>
      <c r="NG622" s="31">
        <v>2</v>
      </c>
      <c r="NI622" s="31">
        <v>2</v>
      </c>
      <c r="NK622" s="31">
        <v>2</v>
      </c>
      <c r="NM622" s="31">
        <v>2</v>
      </c>
      <c r="NO622" s="31">
        <v>2</v>
      </c>
      <c r="NQ622" s="31">
        <v>2</v>
      </c>
      <c r="NS622" s="31">
        <v>2</v>
      </c>
      <c r="NU622" s="31">
        <v>2</v>
      </c>
      <c r="NW622" s="31">
        <v>2</v>
      </c>
      <c r="NY622" s="31">
        <v>2</v>
      </c>
      <c r="OA622" s="31">
        <v>2</v>
      </c>
      <c r="OC622" s="31">
        <v>2</v>
      </c>
      <c r="OE622" s="31">
        <v>2</v>
      </c>
      <c r="OG622" s="31">
        <v>2</v>
      </c>
      <c r="OI622" s="31">
        <v>2</v>
      </c>
      <c r="OK622" s="31">
        <v>2</v>
      </c>
      <c r="OM622" s="31">
        <v>2</v>
      </c>
      <c r="OO622" s="31">
        <v>2</v>
      </c>
      <c r="OQ622" s="31" t="s">
        <v>355</v>
      </c>
      <c r="OS622" s="31">
        <v>2</v>
      </c>
      <c r="OU622" s="31">
        <v>2</v>
      </c>
      <c r="OW622" s="31">
        <v>2</v>
      </c>
      <c r="OY622" s="31">
        <v>2</v>
      </c>
      <c r="PA622" s="31">
        <v>2</v>
      </c>
      <c r="PC622" s="31">
        <v>2</v>
      </c>
      <c r="PE622" s="31">
        <v>2</v>
      </c>
      <c r="PG622" s="31">
        <v>2</v>
      </c>
      <c r="PI622" s="31">
        <v>2</v>
      </c>
      <c r="PK622" s="31">
        <v>2</v>
      </c>
      <c r="PM622" s="31">
        <v>2</v>
      </c>
      <c r="PO622" s="31">
        <v>2</v>
      </c>
      <c r="PQ622" s="31">
        <v>2</v>
      </c>
      <c r="PS622" s="31">
        <v>2</v>
      </c>
      <c r="PU622" s="31">
        <v>2</v>
      </c>
      <c r="PW622" s="31">
        <v>2</v>
      </c>
      <c r="PY622" s="31">
        <v>2</v>
      </c>
      <c r="QA622" s="31">
        <v>2</v>
      </c>
      <c r="QC622" s="31">
        <v>2</v>
      </c>
      <c r="QE622" s="31">
        <v>2</v>
      </c>
      <c r="QG622" s="31">
        <v>2</v>
      </c>
      <c r="QI622" s="31" t="s">
        <v>355</v>
      </c>
      <c r="QK622" s="31">
        <v>1</v>
      </c>
      <c r="QL622" s="31">
        <v>2</v>
      </c>
      <c r="QM622" s="31">
        <v>1</v>
      </c>
      <c r="QN622" s="31">
        <v>2</v>
      </c>
      <c r="QO622" s="31">
        <v>2</v>
      </c>
      <c r="QP622" s="31">
        <v>2</v>
      </c>
      <c r="QQ622" s="31">
        <v>2</v>
      </c>
      <c r="QR622" s="31">
        <v>2</v>
      </c>
      <c r="QS622" s="31">
        <v>2</v>
      </c>
      <c r="QT622" s="31">
        <v>2</v>
      </c>
      <c r="QU622" s="31">
        <v>2</v>
      </c>
      <c r="QV622" s="31">
        <v>2</v>
      </c>
      <c r="QW622" s="31">
        <v>2</v>
      </c>
      <c r="QX622" s="31">
        <v>2</v>
      </c>
      <c r="QY622" s="31">
        <v>2</v>
      </c>
      <c r="QZ622" s="31">
        <v>2</v>
      </c>
      <c r="RA622" s="31">
        <v>2</v>
      </c>
      <c r="RB622" s="31">
        <v>2</v>
      </c>
      <c r="RC622" s="31">
        <v>2</v>
      </c>
      <c r="RD622" s="31">
        <v>2</v>
      </c>
      <c r="RE622" s="31">
        <v>2</v>
      </c>
      <c r="RF622" s="31">
        <v>2</v>
      </c>
      <c r="RG622" s="31">
        <v>2</v>
      </c>
      <c r="RH622" s="31">
        <v>2</v>
      </c>
      <c r="RI622" s="31">
        <v>2</v>
      </c>
      <c r="RJ622" s="31">
        <v>2</v>
      </c>
      <c r="RK622" s="31">
        <v>2</v>
      </c>
      <c r="RL622" s="31">
        <v>2</v>
      </c>
      <c r="RM622" s="31">
        <v>1</v>
      </c>
      <c r="RN622" s="31">
        <v>2</v>
      </c>
      <c r="RO622" s="31">
        <v>2</v>
      </c>
      <c r="RP622" s="31">
        <v>2</v>
      </c>
      <c r="RQ622" s="31">
        <v>2</v>
      </c>
      <c r="RR622" s="31">
        <v>2</v>
      </c>
      <c r="RS622" s="31">
        <v>2</v>
      </c>
      <c r="RT622" s="31" t="s">
        <v>2995</v>
      </c>
      <c r="RU622" s="31" t="s">
        <v>2995</v>
      </c>
      <c r="RV622" s="31" t="s">
        <v>1967</v>
      </c>
      <c r="RW622" s="31" t="s">
        <v>1967</v>
      </c>
      <c r="RX622" s="31">
        <v>5</v>
      </c>
      <c r="RY622" s="31">
        <v>2</v>
      </c>
      <c r="RZ622" s="31">
        <v>2</v>
      </c>
      <c r="SA622" s="31">
        <v>2</v>
      </c>
      <c r="SB622" s="31">
        <v>2</v>
      </c>
      <c r="SC622" s="31">
        <v>2</v>
      </c>
      <c r="SD622" s="31">
        <v>5</v>
      </c>
      <c r="SE622" s="31">
        <v>2</v>
      </c>
      <c r="SF622" s="31">
        <v>2</v>
      </c>
      <c r="SG622" s="31">
        <v>2</v>
      </c>
      <c r="SH622" s="31">
        <v>2</v>
      </c>
      <c r="SI622" s="31">
        <v>2</v>
      </c>
      <c r="SJ622" s="31">
        <v>2</v>
      </c>
      <c r="SK622" s="31">
        <v>2</v>
      </c>
      <c r="SL622" s="31">
        <v>2</v>
      </c>
      <c r="UA622" s="31">
        <v>2</v>
      </c>
    </row>
    <row r="623" spans="1:547" s="31" customFormat="1" ht="13.5" customHeight="1">
      <c r="A623" s="31">
        <f t="shared" si="9"/>
        <v>621</v>
      </c>
      <c r="C623" s="31">
        <v>12</v>
      </c>
      <c r="D623" s="31" t="s">
        <v>3719</v>
      </c>
      <c r="E623" s="31" t="s">
        <v>3749</v>
      </c>
      <c r="F623" s="31">
        <v>3</v>
      </c>
      <c r="H623" s="31">
        <v>42452</v>
      </c>
      <c r="I623" s="31">
        <v>26735</v>
      </c>
      <c r="J623" s="31">
        <v>2</v>
      </c>
      <c r="K623" s="31">
        <v>1</v>
      </c>
      <c r="L623" s="31">
        <v>4</v>
      </c>
      <c r="M623" s="31">
        <v>2</v>
      </c>
      <c r="N623" s="31">
        <v>4</v>
      </c>
      <c r="O623" s="31">
        <v>2</v>
      </c>
      <c r="P623" s="31">
        <v>4</v>
      </c>
      <c r="Q623" s="31">
        <v>2</v>
      </c>
      <c r="FK623" s="31">
        <v>1</v>
      </c>
      <c r="FL623" s="31">
        <v>2</v>
      </c>
      <c r="FM623" s="31">
        <v>1</v>
      </c>
      <c r="FN623" s="31">
        <v>2</v>
      </c>
      <c r="FO623" s="31">
        <v>2</v>
      </c>
      <c r="FP623" s="31">
        <v>2</v>
      </c>
      <c r="FQ623" s="31">
        <v>2</v>
      </c>
      <c r="FR623" s="31">
        <v>2</v>
      </c>
      <c r="FS623" s="31">
        <v>4</v>
      </c>
      <c r="FT623" s="31">
        <v>2</v>
      </c>
      <c r="FU623" s="31">
        <v>2</v>
      </c>
      <c r="FV623" s="31">
        <v>2</v>
      </c>
      <c r="FW623" s="31">
        <v>1</v>
      </c>
      <c r="FX623" s="31">
        <v>1</v>
      </c>
      <c r="FY623" s="31">
        <v>2</v>
      </c>
      <c r="GA623" s="31">
        <v>2</v>
      </c>
      <c r="GB623" s="31">
        <v>2</v>
      </c>
      <c r="GC623" s="31">
        <v>2</v>
      </c>
      <c r="GE623" s="31">
        <v>2</v>
      </c>
      <c r="GH623" s="31">
        <v>2</v>
      </c>
      <c r="GJ623" s="31">
        <v>2</v>
      </c>
      <c r="GL623" s="31">
        <v>2</v>
      </c>
      <c r="GO623" s="31">
        <v>2</v>
      </c>
      <c r="GQ623" s="31">
        <v>1</v>
      </c>
      <c r="GS623" s="31">
        <v>2</v>
      </c>
      <c r="GU623" s="31">
        <v>2</v>
      </c>
      <c r="GW623" s="31">
        <v>2</v>
      </c>
      <c r="HB623" s="31" t="s">
        <v>355</v>
      </c>
      <c r="HM623" s="31">
        <v>2</v>
      </c>
      <c r="HP623" s="31">
        <v>2</v>
      </c>
      <c r="HQ623" s="31">
        <v>2</v>
      </c>
      <c r="HR623" s="31">
        <v>2</v>
      </c>
      <c r="HS623" s="31">
        <v>2</v>
      </c>
      <c r="HT623" s="31">
        <v>2</v>
      </c>
      <c r="HU623" s="31">
        <v>2</v>
      </c>
      <c r="HV623" s="31">
        <v>2</v>
      </c>
      <c r="HZ623" s="31">
        <v>2</v>
      </c>
      <c r="IA623" s="31">
        <v>2</v>
      </c>
      <c r="IB623" s="31">
        <v>2</v>
      </c>
      <c r="IC623" s="31">
        <v>2</v>
      </c>
      <c r="ID623" s="31">
        <v>2</v>
      </c>
      <c r="IE623" s="31">
        <v>2</v>
      </c>
      <c r="IF623" s="31">
        <v>2</v>
      </c>
      <c r="IJ623" s="31">
        <v>1</v>
      </c>
      <c r="IK623" s="31">
        <v>1</v>
      </c>
      <c r="IL623" s="31">
        <v>2</v>
      </c>
      <c r="IM623" s="31">
        <v>2</v>
      </c>
      <c r="IN623" s="31">
        <v>2</v>
      </c>
      <c r="IO623" s="31">
        <v>2</v>
      </c>
      <c r="IP623" s="31">
        <v>2</v>
      </c>
      <c r="IT623" s="31">
        <v>2</v>
      </c>
      <c r="IU623" s="31">
        <v>2</v>
      </c>
      <c r="IV623" s="31">
        <v>2</v>
      </c>
      <c r="IW623" s="31">
        <v>2</v>
      </c>
      <c r="IX623" s="31">
        <v>2</v>
      </c>
      <c r="IY623" s="31">
        <v>2</v>
      </c>
      <c r="IZ623" s="31">
        <v>2</v>
      </c>
      <c r="JD623" s="31">
        <v>2</v>
      </c>
      <c r="JE623" s="31">
        <v>2</v>
      </c>
      <c r="JF623" s="31">
        <v>2</v>
      </c>
      <c r="JG623" s="31">
        <v>2</v>
      </c>
      <c r="JH623" s="31">
        <v>2</v>
      </c>
      <c r="JI623" s="31">
        <v>2</v>
      </c>
      <c r="JJ623" s="31">
        <v>2</v>
      </c>
      <c r="JQ623" s="31" t="s">
        <v>3750</v>
      </c>
      <c r="JZ623" s="31">
        <v>1</v>
      </c>
      <c r="KC623" s="31">
        <v>1</v>
      </c>
      <c r="LA623" s="31" t="s">
        <v>375</v>
      </c>
      <c r="LB623" s="31" t="s">
        <v>365</v>
      </c>
      <c r="LC623" s="31">
        <v>2</v>
      </c>
      <c r="LE623" s="31" t="s">
        <v>370</v>
      </c>
      <c r="LF623" s="31">
        <v>2</v>
      </c>
      <c r="LG623" s="31">
        <v>2</v>
      </c>
      <c r="LH623" s="31">
        <v>1</v>
      </c>
      <c r="LI623" s="31">
        <v>2</v>
      </c>
      <c r="LK623" s="31">
        <v>2</v>
      </c>
      <c r="LM623" s="31">
        <v>2</v>
      </c>
      <c r="LO623" s="31">
        <v>2</v>
      </c>
      <c r="LQ623" s="31">
        <v>2</v>
      </c>
      <c r="LS623" s="31">
        <v>2</v>
      </c>
      <c r="LU623" s="31">
        <v>2</v>
      </c>
      <c r="LW623" s="31">
        <v>2</v>
      </c>
      <c r="LY623" s="31">
        <v>2</v>
      </c>
      <c r="MA623" s="31">
        <v>2</v>
      </c>
      <c r="MC623" s="31">
        <v>2</v>
      </c>
      <c r="ME623" s="31">
        <v>2</v>
      </c>
      <c r="MG623" s="31">
        <v>2</v>
      </c>
      <c r="MI623" s="31">
        <v>2</v>
      </c>
      <c r="MK623" s="31">
        <v>2</v>
      </c>
      <c r="MM623" s="31">
        <v>2</v>
      </c>
      <c r="MO623" s="31">
        <v>2</v>
      </c>
      <c r="MQ623" s="31">
        <v>2</v>
      </c>
      <c r="MS623" s="31">
        <v>2</v>
      </c>
      <c r="MU623" s="31">
        <v>2</v>
      </c>
      <c r="MW623" s="31">
        <v>2</v>
      </c>
      <c r="MY623" s="31" t="s">
        <v>355</v>
      </c>
      <c r="NA623" s="31">
        <v>2</v>
      </c>
      <c r="NC623" s="31">
        <v>2</v>
      </c>
      <c r="NE623" s="31">
        <v>2</v>
      </c>
      <c r="NG623" s="31">
        <v>1</v>
      </c>
      <c r="NH623" s="31">
        <v>20</v>
      </c>
      <c r="NI623" s="31">
        <v>2</v>
      </c>
      <c r="NK623" s="31">
        <v>2</v>
      </c>
      <c r="NM623" s="31">
        <v>2</v>
      </c>
      <c r="NO623" s="31">
        <v>2</v>
      </c>
      <c r="NQ623" s="31">
        <v>2</v>
      </c>
      <c r="NS623" s="31">
        <v>2</v>
      </c>
      <c r="NU623" s="31">
        <v>2</v>
      </c>
      <c r="NW623" s="31">
        <v>2</v>
      </c>
      <c r="NY623" s="31">
        <v>2</v>
      </c>
      <c r="OA623" s="31">
        <v>2</v>
      </c>
      <c r="OC623" s="31">
        <v>2</v>
      </c>
      <c r="OE623" s="31">
        <v>2</v>
      </c>
      <c r="OG623" s="31">
        <v>2</v>
      </c>
      <c r="OI623" s="31">
        <v>2</v>
      </c>
      <c r="OK623" s="31">
        <v>2</v>
      </c>
      <c r="OM623" s="31">
        <v>2</v>
      </c>
      <c r="OO623" s="31">
        <v>2</v>
      </c>
      <c r="OQ623" s="31" t="s">
        <v>355</v>
      </c>
      <c r="OS623" s="31">
        <v>2</v>
      </c>
      <c r="OU623" s="31">
        <v>2</v>
      </c>
      <c r="OW623" s="31">
        <v>2</v>
      </c>
      <c r="OY623" s="31">
        <v>2</v>
      </c>
      <c r="PA623" s="31">
        <v>2</v>
      </c>
      <c r="PC623" s="31">
        <v>2</v>
      </c>
      <c r="PE623" s="31">
        <v>2</v>
      </c>
      <c r="PG623" s="31">
        <v>2</v>
      </c>
      <c r="PI623" s="31">
        <v>2</v>
      </c>
      <c r="PK623" s="31">
        <v>2</v>
      </c>
      <c r="PM623" s="31">
        <v>2</v>
      </c>
      <c r="PO623" s="31">
        <v>2</v>
      </c>
      <c r="PQ623" s="31">
        <v>2</v>
      </c>
      <c r="PS623" s="31">
        <v>2</v>
      </c>
      <c r="PU623" s="31">
        <v>2</v>
      </c>
      <c r="PW623" s="31">
        <v>2</v>
      </c>
      <c r="PY623" s="31">
        <v>2</v>
      </c>
      <c r="QA623" s="31">
        <v>2</v>
      </c>
      <c r="QC623" s="31">
        <v>2</v>
      </c>
      <c r="QE623" s="31">
        <v>2</v>
      </c>
      <c r="QG623" s="31">
        <v>2</v>
      </c>
      <c r="QI623" s="31" t="s">
        <v>355</v>
      </c>
      <c r="QK623" s="31">
        <v>1</v>
      </c>
      <c r="QL623" s="31">
        <v>2</v>
      </c>
      <c r="QM623" s="31">
        <v>2</v>
      </c>
      <c r="QN623" s="31">
        <v>2</v>
      </c>
      <c r="QO623" s="31">
        <v>2</v>
      </c>
      <c r="QP623" s="31">
        <v>2</v>
      </c>
      <c r="QQ623" s="31">
        <v>2</v>
      </c>
      <c r="QR623" s="31">
        <v>2</v>
      </c>
      <c r="QS623" s="31">
        <v>2</v>
      </c>
      <c r="QT623" s="31">
        <v>2</v>
      </c>
      <c r="QU623" s="31">
        <v>2</v>
      </c>
      <c r="QV623" s="31">
        <v>2</v>
      </c>
      <c r="QW623" s="31">
        <v>2</v>
      </c>
      <c r="QX623" s="31">
        <v>2</v>
      </c>
      <c r="QY623" s="31">
        <v>2</v>
      </c>
      <c r="QZ623" s="31">
        <v>2</v>
      </c>
      <c r="RA623" s="31">
        <v>2</v>
      </c>
      <c r="RB623" s="31">
        <v>2</v>
      </c>
      <c r="RC623" s="31">
        <v>1</v>
      </c>
      <c r="RD623" s="31">
        <v>2</v>
      </c>
      <c r="RE623" s="31">
        <v>1</v>
      </c>
      <c r="RF623" s="31">
        <v>2</v>
      </c>
      <c r="RG623" s="31">
        <v>2</v>
      </c>
      <c r="RH623" s="31">
        <v>2</v>
      </c>
      <c r="RI623" s="31">
        <v>2</v>
      </c>
      <c r="RJ623" s="31">
        <v>2</v>
      </c>
      <c r="RK623" s="31">
        <v>2</v>
      </c>
      <c r="RL623" s="31">
        <v>2</v>
      </c>
      <c r="RM623" s="31">
        <v>2</v>
      </c>
      <c r="RN623" s="31">
        <v>2</v>
      </c>
      <c r="RO623" s="31">
        <v>2</v>
      </c>
      <c r="RP623" s="31">
        <v>2</v>
      </c>
      <c r="RQ623" s="31">
        <v>2</v>
      </c>
      <c r="RR623" s="31">
        <v>2</v>
      </c>
      <c r="RS623" s="31">
        <v>2</v>
      </c>
      <c r="RT623" s="31" t="s">
        <v>1781</v>
      </c>
      <c r="RU623" s="31" t="s">
        <v>1781</v>
      </c>
      <c r="RX623" s="31">
        <v>4</v>
      </c>
      <c r="RY623" s="31">
        <v>2</v>
      </c>
      <c r="RZ623" s="31">
        <v>2</v>
      </c>
      <c r="SA623" s="31">
        <v>2</v>
      </c>
      <c r="SB623" s="31">
        <v>2</v>
      </c>
      <c r="SC623" s="31">
        <v>2</v>
      </c>
      <c r="SD623" s="31">
        <v>4</v>
      </c>
      <c r="SE623" s="31">
        <v>2</v>
      </c>
      <c r="SF623" s="31">
        <v>2</v>
      </c>
      <c r="SG623" s="31">
        <v>2</v>
      </c>
      <c r="SH623" s="31">
        <v>2</v>
      </c>
      <c r="SI623" s="31">
        <v>2</v>
      </c>
      <c r="SJ623" s="31">
        <v>2</v>
      </c>
      <c r="SK623" s="31">
        <v>2</v>
      </c>
      <c r="SL623" s="31">
        <v>2</v>
      </c>
      <c r="UA623" s="31">
        <v>2</v>
      </c>
    </row>
    <row r="624" spans="1:547" s="31" customFormat="1" ht="13.5" customHeight="1">
      <c r="A624" s="31">
        <f t="shared" si="9"/>
        <v>622</v>
      </c>
      <c r="C624" s="31">
        <v>13</v>
      </c>
      <c r="D624" s="31" t="s">
        <v>3719</v>
      </c>
      <c r="E624" s="31" t="s">
        <v>3751</v>
      </c>
      <c r="F624" s="31">
        <v>3</v>
      </c>
      <c r="H624" s="31">
        <v>42475</v>
      </c>
      <c r="I624" s="31">
        <v>19733</v>
      </c>
      <c r="J624" s="31">
        <v>2</v>
      </c>
      <c r="K624" s="31">
        <v>1</v>
      </c>
      <c r="L624" s="31">
        <v>5</v>
      </c>
      <c r="M624" s="31">
        <v>2</v>
      </c>
      <c r="N624" s="31">
        <v>5</v>
      </c>
      <c r="O624" s="31">
        <v>2</v>
      </c>
      <c r="P624" s="31">
        <v>5</v>
      </c>
      <c r="Q624" s="31">
        <v>2</v>
      </c>
      <c r="FK624" s="31">
        <v>2</v>
      </c>
      <c r="FL624" s="31">
        <v>2</v>
      </c>
      <c r="FM624" s="31">
        <v>1</v>
      </c>
      <c r="FN624" s="31">
        <v>2</v>
      </c>
      <c r="FO624" s="31">
        <v>2</v>
      </c>
      <c r="FP624" s="31">
        <v>2</v>
      </c>
      <c r="FQ624" s="31">
        <v>1</v>
      </c>
      <c r="FR624" s="31">
        <v>2</v>
      </c>
      <c r="FS624" s="31">
        <v>4</v>
      </c>
      <c r="FT624" s="31">
        <v>2</v>
      </c>
      <c r="FU624" s="31">
        <v>2</v>
      </c>
      <c r="FV624" s="31">
        <v>2</v>
      </c>
      <c r="FW624" s="31">
        <v>1</v>
      </c>
      <c r="FX624" s="31">
        <v>1</v>
      </c>
      <c r="FY624" s="31">
        <v>2</v>
      </c>
      <c r="GA624" s="31">
        <v>2</v>
      </c>
      <c r="GB624" s="31">
        <v>2</v>
      </c>
      <c r="GC624" s="31">
        <v>1</v>
      </c>
      <c r="GD624" s="31">
        <v>1974</v>
      </c>
      <c r="GE624" s="31">
        <v>1</v>
      </c>
      <c r="GF624" s="31">
        <v>2016</v>
      </c>
      <c r="GG624" s="31">
        <v>1</v>
      </c>
      <c r="GH624" s="31">
        <v>2</v>
      </c>
      <c r="GJ624" s="31">
        <v>2</v>
      </c>
      <c r="GL624" s="31">
        <v>2</v>
      </c>
      <c r="GO624" s="31">
        <v>2</v>
      </c>
      <c r="GQ624" s="31">
        <v>2</v>
      </c>
      <c r="GS624" s="31">
        <v>1</v>
      </c>
      <c r="GU624" s="31">
        <v>1</v>
      </c>
      <c r="GW624" s="31">
        <v>2</v>
      </c>
      <c r="HB624" s="31" t="s">
        <v>355</v>
      </c>
      <c r="HM624" s="31">
        <v>2</v>
      </c>
      <c r="HP624" s="31">
        <v>2</v>
      </c>
      <c r="HQ624" s="31">
        <v>2</v>
      </c>
      <c r="HR624" s="31">
        <v>2</v>
      </c>
      <c r="HS624" s="31">
        <v>2</v>
      </c>
      <c r="HT624" s="31">
        <v>2</v>
      </c>
      <c r="HU624" s="31">
        <v>2</v>
      </c>
      <c r="HV624" s="31">
        <v>2</v>
      </c>
      <c r="HZ624" s="31">
        <v>2</v>
      </c>
      <c r="IA624" s="31">
        <v>2</v>
      </c>
      <c r="IB624" s="31">
        <v>2</v>
      </c>
      <c r="IC624" s="31">
        <v>2</v>
      </c>
      <c r="ID624" s="31">
        <v>2</v>
      </c>
      <c r="IE624" s="31">
        <v>2</v>
      </c>
      <c r="IF624" s="31">
        <v>2</v>
      </c>
      <c r="IJ624" s="31">
        <v>2</v>
      </c>
      <c r="IK624" s="31">
        <v>2</v>
      </c>
      <c r="IL624" s="31">
        <v>2</v>
      </c>
      <c r="IM624" s="31">
        <v>2</v>
      </c>
      <c r="IN624" s="31">
        <v>2</v>
      </c>
      <c r="IO624" s="31">
        <v>2</v>
      </c>
      <c r="IP624" s="31">
        <v>2</v>
      </c>
      <c r="IT624" s="31">
        <v>2</v>
      </c>
      <c r="IU624" s="31">
        <v>2</v>
      </c>
      <c r="IV624" s="31">
        <v>2</v>
      </c>
      <c r="IW624" s="31">
        <v>2</v>
      </c>
      <c r="IX624" s="31">
        <v>2</v>
      </c>
      <c r="IY624" s="31">
        <v>2</v>
      </c>
      <c r="IZ624" s="31">
        <v>2</v>
      </c>
      <c r="JD624" s="31">
        <v>2</v>
      </c>
      <c r="JE624" s="31">
        <v>2</v>
      </c>
      <c r="JF624" s="31">
        <v>2</v>
      </c>
      <c r="JG624" s="31">
        <v>2</v>
      </c>
      <c r="JH624" s="31">
        <v>2</v>
      </c>
      <c r="JI624" s="31">
        <v>2</v>
      </c>
      <c r="JJ624" s="31">
        <v>2</v>
      </c>
      <c r="JN624" s="31" t="s">
        <v>3745</v>
      </c>
      <c r="JZ624" s="31">
        <v>2</v>
      </c>
      <c r="KA624" s="31" t="s">
        <v>3745</v>
      </c>
      <c r="KB624" s="31">
        <v>44</v>
      </c>
      <c r="KC624" s="31">
        <v>2</v>
      </c>
      <c r="KD624" s="31" t="s">
        <v>1563</v>
      </c>
      <c r="KE624" s="31">
        <v>82</v>
      </c>
      <c r="LA624" s="31" t="s">
        <v>364</v>
      </c>
      <c r="LB624" s="31" t="s">
        <v>365</v>
      </c>
      <c r="LC624" s="31">
        <v>2</v>
      </c>
      <c r="LE624" s="31" t="s">
        <v>364</v>
      </c>
      <c r="LF624" s="31">
        <v>2</v>
      </c>
      <c r="LG624" s="31">
        <v>2</v>
      </c>
      <c r="LH624" s="31">
        <v>2</v>
      </c>
      <c r="LI624" s="31">
        <v>2</v>
      </c>
      <c r="LK624" s="31">
        <v>2</v>
      </c>
      <c r="LM624" s="31">
        <v>2</v>
      </c>
      <c r="LO624" s="31">
        <v>2</v>
      </c>
      <c r="LQ624" s="31">
        <v>2</v>
      </c>
      <c r="LS624" s="31">
        <v>2</v>
      </c>
      <c r="LU624" s="31">
        <v>2</v>
      </c>
      <c r="LW624" s="31">
        <v>2</v>
      </c>
      <c r="LY624" s="31">
        <v>2</v>
      </c>
      <c r="MA624" s="31">
        <v>2</v>
      </c>
      <c r="MC624" s="31">
        <v>2</v>
      </c>
      <c r="ME624" s="31">
        <v>2</v>
      </c>
      <c r="MG624" s="31">
        <v>2</v>
      </c>
      <c r="MI624" s="31">
        <v>2</v>
      </c>
      <c r="MK624" s="31">
        <v>2</v>
      </c>
      <c r="MM624" s="31">
        <v>2</v>
      </c>
      <c r="MO624" s="31">
        <v>2</v>
      </c>
      <c r="MQ624" s="31">
        <v>2</v>
      </c>
      <c r="MS624" s="31">
        <v>2</v>
      </c>
      <c r="MU624" s="31">
        <v>2</v>
      </c>
      <c r="MW624" s="31">
        <v>2</v>
      </c>
      <c r="MY624" s="31" t="s">
        <v>355</v>
      </c>
      <c r="NA624" s="31">
        <v>2</v>
      </c>
      <c r="NC624" s="31">
        <v>2</v>
      </c>
      <c r="NE624" s="31">
        <v>2</v>
      </c>
      <c r="NG624" s="31">
        <v>2</v>
      </c>
      <c r="NI624" s="31">
        <v>2</v>
      </c>
      <c r="NK624" s="31">
        <v>2</v>
      </c>
      <c r="NM624" s="31">
        <v>2</v>
      </c>
      <c r="NO624" s="31">
        <v>2</v>
      </c>
      <c r="NQ624" s="31">
        <v>2</v>
      </c>
      <c r="NS624" s="31">
        <v>2</v>
      </c>
      <c r="NU624" s="31">
        <v>2</v>
      </c>
      <c r="NW624" s="31">
        <v>2</v>
      </c>
      <c r="NY624" s="31">
        <v>2</v>
      </c>
      <c r="OA624" s="31">
        <v>2</v>
      </c>
      <c r="OC624" s="31">
        <v>2</v>
      </c>
      <c r="OE624" s="31">
        <v>2</v>
      </c>
      <c r="OG624" s="31">
        <v>2</v>
      </c>
      <c r="OI624" s="31">
        <v>2</v>
      </c>
      <c r="OK624" s="31">
        <v>2</v>
      </c>
      <c r="OM624" s="31">
        <v>2</v>
      </c>
      <c r="OO624" s="31">
        <v>2</v>
      </c>
      <c r="OQ624" s="31" t="s">
        <v>355</v>
      </c>
      <c r="OS624" s="31">
        <v>2</v>
      </c>
      <c r="OU624" s="31">
        <v>2</v>
      </c>
      <c r="OW624" s="31">
        <v>2</v>
      </c>
      <c r="OY624" s="31">
        <v>2</v>
      </c>
      <c r="PA624" s="31">
        <v>2</v>
      </c>
      <c r="PC624" s="31">
        <v>2</v>
      </c>
      <c r="PE624" s="31">
        <v>2</v>
      </c>
      <c r="PG624" s="31">
        <v>2</v>
      </c>
      <c r="PI624" s="31">
        <v>2</v>
      </c>
      <c r="PK624" s="31">
        <v>2</v>
      </c>
      <c r="PM624" s="31">
        <v>2</v>
      </c>
      <c r="PO624" s="31">
        <v>2</v>
      </c>
      <c r="PQ624" s="31">
        <v>2</v>
      </c>
      <c r="PS624" s="31">
        <v>2</v>
      </c>
      <c r="PU624" s="31">
        <v>2</v>
      </c>
      <c r="PW624" s="31">
        <v>2</v>
      </c>
      <c r="PY624" s="31">
        <v>2</v>
      </c>
      <c r="QA624" s="31">
        <v>2</v>
      </c>
      <c r="QC624" s="31">
        <v>2</v>
      </c>
      <c r="QE624" s="31">
        <v>2</v>
      </c>
      <c r="QG624" s="31">
        <v>2</v>
      </c>
      <c r="QI624" s="31" t="s">
        <v>355</v>
      </c>
      <c r="QK624" s="31">
        <v>1</v>
      </c>
      <c r="QL624" s="31">
        <v>2</v>
      </c>
      <c r="QM624" s="31">
        <v>2</v>
      </c>
      <c r="QN624" s="31">
        <v>2</v>
      </c>
      <c r="QO624" s="31">
        <v>2</v>
      </c>
      <c r="QP624" s="31">
        <v>2</v>
      </c>
      <c r="QQ624" s="31">
        <v>2</v>
      </c>
      <c r="QR624" s="31">
        <v>2</v>
      </c>
      <c r="QS624" s="31">
        <v>2</v>
      </c>
      <c r="QT624" s="31">
        <v>2</v>
      </c>
      <c r="QU624" s="31">
        <v>2</v>
      </c>
      <c r="QV624" s="31">
        <v>2</v>
      </c>
      <c r="QW624" s="31">
        <v>2</v>
      </c>
      <c r="QX624" s="31">
        <v>2</v>
      </c>
      <c r="QY624" s="31">
        <v>2</v>
      </c>
      <c r="QZ624" s="31">
        <v>2</v>
      </c>
      <c r="RA624" s="31">
        <v>2</v>
      </c>
      <c r="RB624" s="31">
        <v>2</v>
      </c>
      <c r="RC624" s="31">
        <v>2</v>
      </c>
      <c r="RD624" s="31">
        <v>2</v>
      </c>
      <c r="RE624" s="31">
        <v>2</v>
      </c>
      <c r="RF624" s="31">
        <v>2</v>
      </c>
      <c r="RG624" s="31">
        <v>2</v>
      </c>
      <c r="RH624" s="31">
        <v>2</v>
      </c>
      <c r="RI624" s="31">
        <v>2</v>
      </c>
      <c r="RJ624" s="31">
        <v>2</v>
      </c>
      <c r="RK624" s="31">
        <v>2</v>
      </c>
      <c r="RL624" s="31">
        <v>2</v>
      </c>
      <c r="RM624" s="31">
        <v>2</v>
      </c>
      <c r="RN624" s="31">
        <v>2</v>
      </c>
      <c r="RO624" s="31">
        <v>1</v>
      </c>
      <c r="RP624" s="31">
        <v>2</v>
      </c>
      <c r="RQ624" s="31">
        <v>2</v>
      </c>
      <c r="RR624" s="31">
        <v>2</v>
      </c>
      <c r="RS624" s="31">
        <v>2</v>
      </c>
      <c r="RT624" s="31" t="s">
        <v>3752</v>
      </c>
      <c r="RU624" s="31" t="s">
        <v>3752</v>
      </c>
      <c r="RX624" s="31">
        <v>5</v>
      </c>
      <c r="RY624" s="31">
        <v>2</v>
      </c>
      <c r="RZ624" s="31">
        <v>2</v>
      </c>
      <c r="SA624" s="31">
        <v>2</v>
      </c>
      <c r="SB624" s="31">
        <v>2</v>
      </c>
      <c r="SC624" s="31">
        <v>2</v>
      </c>
      <c r="SD624" s="31">
        <v>5</v>
      </c>
      <c r="SE624" s="31">
        <v>2</v>
      </c>
      <c r="SF624" s="31">
        <v>2</v>
      </c>
      <c r="SG624" s="31">
        <v>2</v>
      </c>
      <c r="SH624" s="31">
        <v>2</v>
      </c>
      <c r="SI624" s="31">
        <v>2</v>
      </c>
      <c r="SJ624" s="31">
        <v>2</v>
      </c>
      <c r="SK624" s="31">
        <v>2</v>
      </c>
      <c r="SL624" s="31">
        <v>2</v>
      </c>
      <c r="UA624" s="31">
        <v>2</v>
      </c>
    </row>
    <row r="625" spans="1:547" s="31" customFormat="1" ht="13.5" customHeight="1">
      <c r="A625" s="31">
        <f t="shared" si="9"/>
        <v>623</v>
      </c>
      <c r="C625" s="31">
        <v>14</v>
      </c>
      <c r="D625" s="31" t="s">
        <v>3719</v>
      </c>
      <c r="E625" s="31" t="s">
        <v>3753</v>
      </c>
      <c r="F625" s="31">
        <v>3</v>
      </c>
      <c r="H625" s="31">
        <v>42475</v>
      </c>
      <c r="I625" s="31">
        <v>20779</v>
      </c>
      <c r="J625" s="31">
        <v>1</v>
      </c>
      <c r="K625" s="31">
        <v>1</v>
      </c>
      <c r="L625" s="31">
        <v>5</v>
      </c>
      <c r="M625" s="31">
        <v>2</v>
      </c>
      <c r="N625" s="31">
        <v>4</v>
      </c>
      <c r="O625" s="31">
        <v>2</v>
      </c>
      <c r="P625" s="31">
        <v>4</v>
      </c>
      <c r="Q625" s="31">
        <v>2</v>
      </c>
      <c r="FK625" s="31">
        <v>2</v>
      </c>
      <c r="FL625" s="31">
        <v>2</v>
      </c>
      <c r="FM625" s="31">
        <v>2</v>
      </c>
      <c r="FN625" s="31">
        <v>2</v>
      </c>
      <c r="FO625" s="31">
        <v>2</v>
      </c>
      <c r="FP625" s="31">
        <v>2</v>
      </c>
      <c r="FQ625" s="31">
        <v>2</v>
      </c>
      <c r="FR625" s="31">
        <v>2</v>
      </c>
      <c r="FS625" s="31">
        <v>4</v>
      </c>
      <c r="FT625" s="31">
        <v>2</v>
      </c>
      <c r="FU625" s="31">
        <v>2</v>
      </c>
      <c r="FV625" s="31">
        <v>2</v>
      </c>
      <c r="FW625" s="31">
        <v>3</v>
      </c>
      <c r="FX625" s="31">
        <v>1</v>
      </c>
      <c r="FY625" s="31">
        <v>2</v>
      </c>
      <c r="GA625" s="31">
        <v>2</v>
      </c>
      <c r="GB625" s="31">
        <v>2</v>
      </c>
      <c r="GC625" s="31">
        <v>2</v>
      </c>
      <c r="GE625" s="31">
        <v>2</v>
      </c>
      <c r="GH625" s="31">
        <v>1</v>
      </c>
      <c r="GJ625" s="31">
        <v>2</v>
      </c>
      <c r="GL625" s="31">
        <v>2</v>
      </c>
      <c r="GO625" s="31">
        <v>2</v>
      </c>
      <c r="GQ625" s="31">
        <v>2</v>
      </c>
      <c r="GS625" s="31">
        <v>2</v>
      </c>
      <c r="GU625" s="31">
        <v>2</v>
      </c>
      <c r="GW625" s="31">
        <v>2</v>
      </c>
      <c r="HB625" s="31" t="s">
        <v>355</v>
      </c>
      <c r="HM625" s="31">
        <v>2</v>
      </c>
      <c r="HP625" s="31">
        <v>2</v>
      </c>
      <c r="HQ625" s="31">
        <v>2</v>
      </c>
      <c r="HR625" s="31">
        <v>2</v>
      </c>
      <c r="HS625" s="31">
        <v>2</v>
      </c>
      <c r="HT625" s="31">
        <v>2</v>
      </c>
      <c r="HU625" s="31">
        <v>2</v>
      </c>
      <c r="HV625" s="31">
        <v>2</v>
      </c>
      <c r="HZ625" s="31">
        <v>2</v>
      </c>
      <c r="IA625" s="31">
        <v>2</v>
      </c>
      <c r="IB625" s="31">
        <v>2</v>
      </c>
      <c r="IC625" s="31">
        <v>2</v>
      </c>
      <c r="ID625" s="31">
        <v>2</v>
      </c>
      <c r="IE625" s="31">
        <v>2</v>
      </c>
      <c r="IF625" s="31">
        <v>2</v>
      </c>
      <c r="IJ625" s="31">
        <v>2</v>
      </c>
      <c r="IK625" s="31">
        <v>2</v>
      </c>
      <c r="IL625" s="31">
        <v>2</v>
      </c>
      <c r="IM625" s="31">
        <v>2</v>
      </c>
      <c r="IN625" s="31">
        <v>2</v>
      </c>
      <c r="IO625" s="31">
        <v>2</v>
      </c>
      <c r="IP625" s="31">
        <v>2</v>
      </c>
      <c r="IT625" s="31">
        <v>2</v>
      </c>
      <c r="IU625" s="31">
        <v>2</v>
      </c>
      <c r="IV625" s="31">
        <v>2</v>
      </c>
      <c r="IW625" s="31">
        <v>2</v>
      </c>
      <c r="IX625" s="31">
        <v>2</v>
      </c>
      <c r="IY625" s="31">
        <v>2</v>
      </c>
      <c r="IZ625" s="31">
        <v>2</v>
      </c>
      <c r="JD625" s="31">
        <v>2</v>
      </c>
      <c r="JE625" s="31">
        <v>2</v>
      </c>
      <c r="JF625" s="31">
        <v>2</v>
      </c>
      <c r="JG625" s="31">
        <v>2</v>
      </c>
      <c r="JH625" s="31">
        <v>2</v>
      </c>
      <c r="JI625" s="31">
        <v>2</v>
      </c>
      <c r="JJ625" s="31">
        <v>2</v>
      </c>
      <c r="JN625" s="31" t="s">
        <v>366</v>
      </c>
      <c r="JZ625" s="31">
        <v>2</v>
      </c>
      <c r="KA625" s="31" t="s">
        <v>366</v>
      </c>
      <c r="KB625" s="31">
        <v>75</v>
      </c>
      <c r="KC625" s="31">
        <v>2</v>
      </c>
      <c r="KD625" s="31" t="s">
        <v>1563</v>
      </c>
      <c r="KE625" s="31">
        <v>86</v>
      </c>
      <c r="LA625" s="31" t="s">
        <v>375</v>
      </c>
      <c r="LB625" s="31" t="s">
        <v>375</v>
      </c>
      <c r="LC625" s="31">
        <v>2</v>
      </c>
      <c r="LE625" s="31" t="s">
        <v>373</v>
      </c>
      <c r="LF625" s="31">
        <v>2</v>
      </c>
      <c r="LG625" s="31">
        <v>2</v>
      </c>
      <c r="LH625" s="31">
        <v>2</v>
      </c>
      <c r="LI625" s="31">
        <v>2</v>
      </c>
      <c r="LK625" s="31">
        <v>2</v>
      </c>
      <c r="LM625" s="31">
        <v>2</v>
      </c>
      <c r="LO625" s="31">
        <v>2</v>
      </c>
      <c r="LQ625" s="31">
        <v>2</v>
      </c>
      <c r="LS625" s="31">
        <v>2</v>
      </c>
      <c r="LU625" s="31">
        <v>2</v>
      </c>
      <c r="LW625" s="31">
        <v>2</v>
      </c>
      <c r="LY625" s="31">
        <v>2</v>
      </c>
      <c r="MA625" s="31">
        <v>2</v>
      </c>
      <c r="MC625" s="31">
        <v>2</v>
      </c>
      <c r="ME625" s="31">
        <v>2</v>
      </c>
      <c r="MG625" s="31">
        <v>2</v>
      </c>
      <c r="MI625" s="31">
        <v>2</v>
      </c>
      <c r="MK625" s="31">
        <v>2</v>
      </c>
      <c r="MM625" s="31">
        <v>2</v>
      </c>
      <c r="MO625" s="31">
        <v>2</v>
      </c>
      <c r="MQ625" s="31">
        <v>2</v>
      </c>
      <c r="MS625" s="31">
        <v>2</v>
      </c>
      <c r="MU625" s="31">
        <v>2</v>
      </c>
      <c r="MW625" s="31">
        <v>2</v>
      </c>
      <c r="MY625" s="31" t="s">
        <v>355</v>
      </c>
      <c r="NA625" s="31">
        <v>2</v>
      </c>
      <c r="NC625" s="31">
        <v>2</v>
      </c>
      <c r="NE625" s="31">
        <v>2</v>
      </c>
      <c r="NG625" s="31">
        <v>2</v>
      </c>
      <c r="NI625" s="31">
        <v>2</v>
      </c>
      <c r="NK625" s="31">
        <v>2</v>
      </c>
      <c r="NM625" s="31">
        <v>2</v>
      </c>
      <c r="NO625" s="31">
        <v>2</v>
      </c>
      <c r="NQ625" s="31">
        <v>2</v>
      </c>
      <c r="NS625" s="31">
        <v>2</v>
      </c>
      <c r="NU625" s="31">
        <v>2</v>
      </c>
      <c r="NW625" s="31">
        <v>2</v>
      </c>
      <c r="NY625" s="31">
        <v>2</v>
      </c>
      <c r="OA625" s="31">
        <v>2</v>
      </c>
      <c r="OC625" s="31">
        <v>2</v>
      </c>
      <c r="OE625" s="31">
        <v>2</v>
      </c>
      <c r="OG625" s="31">
        <v>2</v>
      </c>
      <c r="OI625" s="31">
        <v>2</v>
      </c>
      <c r="OK625" s="31">
        <v>2</v>
      </c>
      <c r="OM625" s="31">
        <v>2</v>
      </c>
      <c r="OO625" s="31">
        <v>2</v>
      </c>
      <c r="OQ625" s="31" t="s">
        <v>355</v>
      </c>
      <c r="OS625" s="31">
        <v>2</v>
      </c>
      <c r="OU625" s="31">
        <v>2</v>
      </c>
      <c r="OW625" s="31">
        <v>2</v>
      </c>
      <c r="OY625" s="31">
        <v>2</v>
      </c>
      <c r="PA625" s="31">
        <v>2</v>
      </c>
      <c r="PC625" s="31">
        <v>2</v>
      </c>
      <c r="PE625" s="31">
        <v>2</v>
      </c>
      <c r="PG625" s="31">
        <v>2</v>
      </c>
      <c r="PI625" s="31">
        <v>2</v>
      </c>
      <c r="PK625" s="31">
        <v>2</v>
      </c>
      <c r="PM625" s="31">
        <v>2</v>
      </c>
      <c r="PO625" s="31">
        <v>2</v>
      </c>
      <c r="PQ625" s="31">
        <v>2</v>
      </c>
      <c r="PS625" s="31">
        <v>2</v>
      </c>
      <c r="PU625" s="31">
        <v>2</v>
      </c>
      <c r="PW625" s="31">
        <v>2</v>
      </c>
      <c r="PY625" s="31">
        <v>2</v>
      </c>
      <c r="QA625" s="31">
        <v>2</v>
      </c>
      <c r="QC625" s="31">
        <v>2</v>
      </c>
      <c r="QE625" s="31">
        <v>2</v>
      </c>
      <c r="QG625" s="31">
        <v>2</v>
      </c>
      <c r="QI625" s="31" t="s">
        <v>355</v>
      </c>
      <c r="QK625" s="31">
        <v>1</v>
      </c>
      <c r="QL625" s="31">
        <v>2</v>
      </c>
      <c r="QM625" s="31">
        <v>2</v>
      </c>
      <c r="QN625" s="31">
        <v>2</v>
      </c>
      <c r="QO625" s="31">
        <v>2</v>
      </c>
      <c r="QP625" s="31">
        <v>2</v>
      </c>
      <c r="QQ625" s="31">
        <v>2</v>
      </c>
      <c r="QR625" s="31">
        <v>2</v>
      </c>
      <c r="QS625" s="31">
        <v>2</v>
      </c>
      <c r="QT625" s="31">
        <v>2</v>
      </c>
      <c r="QU625" s="31">
        <v>2</v>
      </c>
      <c r="QV625" s="31">
        <v>2</v>
      </c>
      <c r="QW625" s="31">
        <v>2</v>
      </c>
      <c r="QX625" s="31">
        <v>2</v>
      </c>
      <c r="QY625" s="31">
        <v>2</v>
      </c>
      <c r="QZ625" s="31">
        <v>2</v>
      </c>
      <c r="RA625" s="31">
        <v>2</v>
      </c>
      <c r="RB625" s="31">
        <v>2</v>
      </c>
      <c r="RC625" s="31">
        <v>2</v>
      </c>
      <c r="RD625" s="31">
        <v>2</v>
      </c>
      <c r="RE625" s="31">
        <v>2</v>
      </c>
      <c r="RF625" s="31">
        <v>2</v>
      </c>
      <c r="RG625" s="31">
        <v>2</v>
      </c>
      <c r="RH625" s="31">
        <v>2</v>
      </c>
      <c r="RI625" s="31">
        <v>2</v>
      </c>
      <c r="RJ625" s="31">
        <v>2</v>
      </c>
      <c r="RK625" s="31">
        <v>1</v>
      </c>
      <c r="RL625" s="31">
        <v>2</v>
      </c>
      <c r="RM625" s="31">
        <v>2</v>
      </c>
      <c r="RN625" s="31">
        <v>2</v>
      </c>
      <c r="RO625" s="31">
        <v>2</v>
      </c>
      <c r="RP625" s="31">
        <v>2</v>
      </c>
      <c r="RQ625" s="31">
        <v>2</v>
      </c>
      <c r="RR625" s="31">
        <v>2</v>
      </c>
      <c r="RS625" s="31">
        <v>2</v>
      </c>
      <c r="RT625" s="31" t="s">
        <v>1863</v>
      </c>
      <c r="RU625" s="31" t="s">
        <v>1863</v>
      </c>
      <c r="RX625" s="31">
        <v>5</v>
      </c>
      <c r="RY625" s="31">
        <v>2</v>
      </c>
      <c r="RZ625" s="31">
        <v>2</v>
      </c>
      <c r="SA625" s="31">
        <v>2</v>
      </c>
      <c r="SB625" s="31">
        <v>2</v>
      </c>
      <c r="SC625" s="31">
        <v>2</v>
      </c>
      <c r="SD625" s="31">
        <v>5</v>
      </c>
      <c r="SE625" s="31">
        <v>2</v>
      </c>
      <c r="SF625" s="31">
        <v>2</v>
      </c>
      <c r="SG625" s="31">
        <v>2</v>
      </c>
      <c r="SH625" s="31">
        <v>2</v>
      </c>
      <c r="SI625" s="31">
        <v>2</v>
      </c>
      <c r="SJ625" s="31">
        <v>2</v>
      </c>
      <c r="SK625" s="31">
        <v>2</v>
      </c>
      <c r="SL625" s="31">
        <v>2</v>
      </c>
      <c r="UA625" s="31">
        <v>2</v>
      </c>
    </row>
    <row r="626" spans="1:547" s="31" customFormat="1" ht="13.5" customHeight="1">
      <c r="A626" s="31">
        <f t="shared" si="9"/>
        <v>624</v>
      </c>
      <c r="C626" s="31">
        <v>15</v>
      </c>
      <c r="D626" s="31" t="s">
        <v>3719</v>
      </c>
      <c r="E626" s="31" t="s">
        <v>3754</v>
      </c>
      <c r="F626" s="31">
        <v>3</v>
      </c>
      <c r="H626" s="31">
        <v>42481</v>
      </c>
      <c r="I626" s="31">
        <v>26940</v>
      </c>
      <c r="J626" s="31">
        <v>1</v>
      </c>
      <c r="K626" s="31">
        <v>1</v>
      </c>
      <c r="L626" s="31">
        <v>2</v>
      </c>
      <c r="M626" s="31">
        <v>2</v>
      </c>
      <c r="N626" s="31">
        <v>2</v>
      </c>
      <c r="O626" s="31">
        <v>2</v>
      </c>
      <c r="P626" s="31">
        <v>2</v>
      </c>
      <c r="Q626" s="31">
        <v>2</v>
      </c>
      <c r="FK626" s="31">
        <v>2</v>
      </c>
      <c r="FL626" s="31">
        <v>2</v>
      </c>
      <c r="FM626" s="31">
        <v>2</v>
      </c>
      <c r="FN626" s="31">
        <v>2</v>
      </c>
      <c r="FO626" s="31">
        <v>2</v>
      </c>
      <c r="FP626" s="31">
        <v>2</v>
      </c>
      <c r="FQ626" s="31">
        <v>2</v>
      </c>
      <c r="FR626" s="31">
        <v>2</v>
      </c>
      <c r="FS626" s="31">
        <v>4</v>
      </c>
      <c r="FT626" s="31">
        <v>2</v>
      </c>
      <c r="FU626" s="31">
        <v>2</v>
      </c>
      <c r="FV626" s="31">
        <v>2</v>
      </c>
      <c r="FW626" s="31">
        <v>1</v>
      </c>
      <c r="FX626" s="31">
        <v>1</v>
      </c>
      <c r="FY626" s="31">
        <v>2</v>
      </c>
      <c r="GA626" s="31">
        <v>2</v>
      </c>
      <c r="GB626" s="31">
        <v>2</v>
      </c>
      <c r="GC626" s="31">
        <v>2</v>
      </c>
      <c r="GE626" s="31">
        <v>2</v>
      </c>
      <c r="GH626" s="31">
        <v>2</v>
      </c>
      <c r="GJ626" s="31">
        <v>2</v>
      </c>
      <c r="GL626" s="31">
        <v>2</v>
      </c>
      <c r="GO626" s="31">
        <v>2</v>
      </c>
      <c r="GQ626" s="31">
        <v>2</v>
      </c>
      <c r="GS626" s="31">
        <v>2</v>
      </c>
      <c r="GU626" s="31">
        <v>2</v>
      </c>
      <c r="GW626" s="31">
        <v>2</v>
      </c>
      <c r="HB626" s="31" t="s">
        <v>355</v>
      </c>
      <c r="HM626" s="31">
        <v>2</v>
      </c>
      <c r="HP626" s="31">
        <v>2</v>
      </c>
      <c r="HQ626" s="31">
        <v>2</v>
      </c>
      <c r="HR626" s="31">
        <v>2</v>
      </c>
      <c r="HS626" s="31">
        <v>2</v>
      </c>
      <c r="HT626" s="31">
        <v>2</v>
      </c>
      <c r="HU626" s="31">
        <v>2</v>
      </c>
      <c r="HV626" s="31">
        <v>2</v>
      </c>
      <c r="HZ626" s="31">
        <v>2</v>
      </c>
      <c r="IA626" s="31">
        <v>2</v>
      </c>
      <c r="IB626" s="31">
        <v>2</v>
      </c>
      <c r="IC626" s="31">
        <v>2</v>
      </c>
      <c r="ID626" s="31">
        <v>2</v>
      </c>
      <c r="IE626" s="31">
        <v>2</v>
      </c>
      <c r="IF626" s="31">
        <v>2</v>
      </c>
      <c r="IJ626" s="31">
        <v>2</v>
      </c>
      <c r="IK626" s="31">
        <v>2</v>
      </c>
      <c r="IL626" s="31">
        <v>2</v>
      </c>
      <c r="IM626" s="31">
        <v>2</v>
      </c>
      <c r="IN626" s="31">
        <v>2</v>
      </c>
      <c r="IO626" s="31">
        <v>2</v>
      </c>
      <c r="IP626" s="31">
        <v>2</v>
      </c>
      <c r="IT626" s="31">
        <v>2</v>
      </c>
      <c r="IU626" s="31">
        <v>2</v>
      </c>
      <c r="IV626" s="31">
        <v>2</v>
      </c>
      <c r="IW626" s="31">
        <v>2</v>
      </c>
      <c r="IX626" s="31">
        <v>2</v>
      </c>
      <c r="IY626" s="31">
        <v>2</v>
      </c>
      <c r="IZ626" s="31">
        <v>2</v>
      </c>
      <c r="JD626" s="31">
        <v>2</v>
      </c>
      <c r="JE626" s="31">
        <v>2</v>
      </c>
      <c r="JF626" s="31">
        <v>2</v>
      </c>
      <c r="JG626" s="31">
        <v>2</v>
      </c>
      <c r="JH626" s="31">
        <v>2</v>
      </c>
      <c r="JI626" s="31">
        <v>2</v>
      </c>
      <c r="JJ626" s="31">
        <v>2</v>
      </c>
      <c r="JN626" s="31" t="s">
        <v>2668</v>
      </c>
      <c r="JZ626" s="31">
        <v>1</v>
      </c>
      <c r="KC626" s="31">
        <v>2</v>
      </c>
      <c r="KD626" s="31" t="s">
        <v>1740</v>
      </c>
      <c r="KE626" s="31">
        <v>69</v>
      </c>
      <c r="LA626" s="31" t="s">
        <v>367</v>
      </c>
      <c r="LB626" s="31" t="s">
        <v>379</v>
      </c>
      <c r="LC626" s="31">
        <v>2</v>
      </c>
      <c r="LE626" s="31" t="s">
        <v>360</v>
      </c>
      <c r="LF626" s="31">
        <v>2</v>
      </c>
      <c r="LG626" s="31">
        <v>2</v>
      </c>
      <c r="LH626" s="31">
        <v>1</v>
      </c>
      <c r="LI626" s="31">
        <v>2</v>
      </c>
      <c r="LK626" s="31">
        <v>2</v>
      </c>
      <c r="LM626" s="31">
        <v>2</v>
      </c>
      <c r="LO626" s="31">
        <v>2</v>
      </c>
      <c r="LQ626" s="31">
        <v>2</v>
      </c>
      <c r="LS626" s="31">
        <v>2</v>
      </c>
      <c r="LU626" s="31">
        <v>2</v>
      </c>
      <c r="LW626" s="31">
        <v>2</v>
      </c>
      <c r="LY626" s="31">
        <v>2</v>
      </c>
      <c r="MA626" s="31">
        <v>2</v>
      </c>
      <c r="MC626" s="31">
        <v>2</v>
      </c>
      <c r="ME626" s="31">
        <v>2</v>
      </c>
      <c r="MG626" s="31">
        <v>2</v>
      </c>
      <c r="MI626" s="31">
        <v>2</v>
      </c>
      <c r="MK626" s="31">
        <v>2</v>
      </c>
      <c r="MM626" s="31">
        <v>2</v>
      </c>
      <c r="MO626" s="31">
        <v>2</v>
      </c>
      <c r="MQ626" s="31">
        <v>2</v>
      </c>
      <c r="MS626" s="31">
        <v>2</v>
      </c>
      <c r="MU626" s="31">
        <v>2</v>
      </c>
      <c r="MW626" s="31">
        <v>2</v>
      </c>
      <c r="MY626" s="31" t="s">
        <v>355</v>
      </c>
      <c r="NA626" s="31">
        <v>2</v>
      </c>
      <c r="NC626" s="31">
        <v>2</v>
      </c>
      <c r="NE626" s="31">
        <v>2</v>
      </c>
      <c r="NG626" s="31">
        <v>2</v>
      </c>
      <c r="NI626" s="31">
        <v>2</v>
      </c>
      <c r="NK626" s="31">
        <v>2</v>
      </c>
      <c r="NM626" s="31">
        <v>2</v>
      </c>
      <c r="NO626" s="31">
        <v>2</v>
      </c>
      <c r="NQ626" s="31">
        <v>2</v>
      </c>
      <c r="NS626" s="31">
        <v>2</v>
      </c>
      <c r="NU626" s="31">
        <v>2</v>
      </c>
      <c r="NW626" s="31">
        <v>2</v>
      </c>
      <c r="NY626" s="31">
        <v>2</v>
      </c>
      <c r="OA626" s="31">
        <v>2</v>
      </c>
      <c r="OC626" s="31">
        <v>2</v>
      </c>
      <c r="OE626" s="31">
        <v>1</v>
      </c>
      <c r="OF626" s="31">
        <v>10</v>
      </c>
      <c r="OG626" s="31">
        <v>2</v>
      </c>
      <c r="OI626" s="31">
        <v>2</v>
      </c>
      <c r="OK626" s="31">
        <v>2</v>
      </c>
      <c r="OM626" s="31">
        <v>2</v>
      </c>
      <c r="OO626" s="31">
        <v>2</v>
      </c>
      <c r="OQ626" s="31" t="s">
        <v>355</v>
      </c>
      <c r="OS626" s="31">
        <v>2</v>
      </c>
      <c r="OU626" s="31">
        <v>2</v>
      </c>
      <c r="OW626" s="31">
        <v>2</v>
      </c>
      <c r="OY626" s="31">
        <v>2</v>
      </c>
      <c r="PA626" s="31">
        <v>2</v>
      </c>
      <c r="PC626" s="31">
        <v>2</v>
      </c>
      <c r="PE626" s="31">
        <v>2</v>
      </c>
      <c r="PG626" s="31">
        <v>2</v>
      </c>
      <c r="PI626" s="31">
        <v>2</v>
      </c>
      <c r="PK626" s="31">
        <v>2</v>
      </c>
      <c r="PM626" s="31">
        <v>2</v>
      </c>
      <c r="PO626" s="31">
        <v>2</v>
      </c>
      <c r="PQ626" s="31">
        <v>2</v>
      </c>
      <c r="PS626" s="31">
        <v>2</v>
      </c>
      <c r="PU626" s="31">
        <v>2</v>
      </c>
      <c r="PW626" s="31">
        <v>2</v>
      </c>
      <c r="PY626" s="31">
        <v>2</v>
      </c>
      <c r="QA626" s="31">
        <v>2</v>
      </c>
      <c r="QC626" s="31">
        <v>2</v>
      </c>
      <c r="QE626" s="31">
        <v>2</v>
      </c>
      <c r="QG626" s="31">
        <v>2</v>
      </c>
      <c r="QI626" s="31" t="s">
        <v>355</v>
      </c>
      <c r="QK626" s="31">
        <v>1</v>
      </c>
      <c r="QL626" s="31">
        <v>2</v>
      </c>
      <c r="QM626" s="31">
        <v>2</v>
      </c>
      <c r="QN626" s="31">
        <v>2</v>
      </c>
      <c r="QO626" s="31">
        <v>2</v>
      </c>
      <c r="QP626" s="31">
        <v>2</v>
      </c>
      <c r="QQ626" s="31">
        <v>2</v>
      </c>
      <c r="QR626" s="31">
        <v>2</v>
      </c>
      <c r="QS626" s="31">
        <v>2</v>
      </c>
      <c r="QT626" s="31">
        <v>2</v>
      </c>
      <c r="QU626" s="31">
        <v>2</v>
      </c>
      <c r="QV626" s="31">
        <v>2</v>
      </c>
      <c r="QW626" s="31">
        <v>2</v>
      </c>
      <c r="QX626" s="31">
        <v>2</v>
      </c>
      <c r="QY626" s="31">
        <v>2</v>
      </c>
      <c r="QZ626" s="31">
        <v>2</v>
      </c>
      <c r="RA626" s="31">
        <v>2</v>
      </c>
      <c r="RB626" s="31">
        <v>2</v>
      </c>
      <c r="RC626" s="31">
        <v>2</v>
      </c>
      <c r="RD626" s="31">
        <v>2</v>
      </c>
      <c r="RE626" s="31">
        <v>2</v>
      </c>
      <c r="RF626" s="31">
        <v>2</v>
      </c>
      <c r="RG626" s="31">
        <v>2</v>
      </c>
      <c r="RH626" s="31">
        <v>2</v>
      </c>
      <c r="RI626" s="31">
        <v>2</v>
      </c>
      <c r="RJ626" s="31">
        <v>2</v>
      </c>
      <c r="RK626" s="31">
        <v>2</v>
      </c>
      <c r="RL626" s="31">
        <v>2</v>
      </c>
      <c r="RM626" s="31">
        <v>2</v>
      </c>
      <c r="RN626" s="31">
        <v>2</v>
      </c>
      <c r="RO626" s="31">
        <v>2</v>
      </c>
      <c r="RP626" s="31">
        <v>2</v>
      </c>
      <c r="RQ626" s="31">
        <v>2</v>
      </c>
      <c r="RR626" s="31">
        <v>2</v>
      </c>
      <c r="RS626" s="31">
        <v>2</v>
      </c>
      <c r="RT626" s="31" t="s">
        <v>1894</v>
      </c>
      <c r="RU626" s="31" t="s">
        <v>1894</v>
      </c>
      <c r="RX626" s="31">
        <v>2</v>
      </c>
      <c r="RY626" s="31">
        <v>2</v>
      </c>
      <c r="RZ626" s="31">
        <v>2</v>
      </c>
      <c r="SA626" s="31">
        <v>2</v>
      </c>
      <c r="SB626" s="31">
        <v>2</v>
      </c>
      <c r="SC626" s="31">
        <v>2</v>
      </c>
      <c r="SD626" s="31">
        <v>2</v>
      </c>
      <c r="SE626" s="31">
        <v>2</v>
      </c>
      <c r="SF626" s="31">
        <v>2</v>
      </c>
      <c r="SG626" s="31">
        <v>2</v>
      </c>
      <c r="SH626" s="31">
        <v>2</v>
      </c>
      <c r="SI626" s="31">
        <v>2</v>
      </c>
      <c r="SJ626" s="31">
        <v>2</v>
      </c>
      <c r="SK626" s="31">
        <v>2</v>
      </c>
      <c r="SL626" s="31">
        <v>2</v>
      </c>
      <c r="UA626" s="31">
        <v>2</v>
      </c>
    </row>
    <row r="627" spans="1:547" s="31" customFormat="1" ht="13.5" customHeight="1">
      <c r="A627" s="31">
        <f t="shared" si="9"/>
        <v>625</v>
      </c>
      <c r="C627" s="31">
        <v>16</v>
      </c>
      <c r="D627" s="31" t="s">
        <v>3719</v>
      </c>
      <c r="E627" s="31" t="s">
        <v>3755</v>
      </c>
      <c r="F627" s="31">
        <v>3</v>
      </c>
      <c r="H627" s="31">
        <v>42508</v>
      </c>
      <c r="I627" s="31">
        <v>19049</v>
      </c>
      <c r="J627" s="31">
        <v>1</v>
      </c>
      <c r="K627" s="31">
        <v>1</v>
      </c>
      <c r="L627" s="31">
        <v>1</v>
      </c>
      <c r="M627" s="31">
        <v>1</v>
      </c>
      <c r="N627" s="31">
        <v>3</v>
      </c>
      <c r="O627" s="31">
        <v>1</v>
      </c>
      <c r="P627" s="31">
        <v>1</v>
      </c>
      <c r="Q627" s="31">
        <v>1</v>
      </c>
      <c r="FK627" s="31">
        <v>1</v>
      </c>
      <c r="FL627" s="31">
        <v>2</v>
      </c>
      <c r="FM627" s="31">
        <v>2</v>
      </c>
      <c r="FN627" s="31">
        <v>2</v>
      </c>
      <c r="FO627" s="31">
        <v>2</v>
      </c>
      <c r="FP627" s="31">
        <v>2</v>
      </c>
      <c r="FQ627" s="31">
        <v>2</v>
      </c>
      <c r="FR627" s="31">
        <v>2</v>
      </c>
      <c r="FS627" s="31">
        <v>4</v>
      </c>
      <c r="FT627" s="31">
        <v>2</v>
      </c>
      <c r="FU627" s="31">
        <v>2</v>
      </c>
      <c r="FV627" s="31">
        <v>2</v>
      </c>
      <c r="FW627" s="31">
        <v>1</v>
      </c>
      <c r="FX627" s="31">
        <v>1</v>
      </c>
      <c r="FY627" s="31">
        <v>2</v>
      </c>
      <c r="GA627" s="31">
        <v>2</v>
      </c>
      <c r="GB627" s="31">
        <v>2</v>
      </c>
      <c r="GC627" s="31">
        <v>2</v>
      </c>
      <c r="GE627" s="31">
        <v>2</v>
      </c>
      <c r="GH627" s="31">
        <v>2</v>
      </c>
      <c r="GJ627" s="31">
        <v>2</v>
      </c>
      <c r="GL627" s="31">
        <v>2</v>
      </c>
      <c r="GO627" s="31">
        <v>2</v>
      </c>
      <c r="GQ627" s="31">
        <v>2</v>
      </c>
      <c r="GS627" s="31">
        <v>2</v>
      </c>
      <c r="GU627" s="31">
        <v>2</v>
      </c>
      <c r="GW627" s="31">
        <v>2</v>
      </c>
      <c r="HB627" s="31" t="s">
        <v>355</v>
      </c>
      <c r="HM627" s="31">
        <v>2</v>
      </c>
      <c r="HP627" s="31">
        <v>2</v>
      </c>
      <c r="HQ627" s="31">
        <v>2</v>
      </c>
      <c r="HR627" s="31">
        <v>2</v>
      </c>
      <c r="HS627" s="31">
        <v>2</v>
      </c>
      <c r="HT627" s="31">
        <v>2</v>
      </c>
      <c r="HU627" s="31">
        <v>2</v>
      </c>
      <c r="HV627" s="31">
        <v>2</v>
      </c>
      <c r="HZ627" s="31">
        <v>2</v>
      </c>
      <c r="IA627" s="31">
        <v>2</v>
      </c>
      <c r="IB627" s="31">
        <v>2</v>
      </c>
      <c r="IC627" s="31">
        <v>2</v>
      </c>
      <c r="ID627" s="31">
        <v>2</v>
      </c>
      <c r="IE627" s="31">
        <v>2</v>
      </c>
      <c r="IF627" s="31">
        <v>2</v>
      </c>
      <c r="IJ627" s="31">
        <v>2</v>
      </c>
      <c r="IK627" s="31">
        <v>2</v>
      </c>
      <c r="IL627" s="31">
        <v>2</v>
      </c>
      <c r="IM627" s="31">
        <v>2</v>
      </c>
      <c r="IN627" s="31">
        <v>2</v>
      </c>
      <c r="IO627" s="31">
        <v>2</v>
      </c>
      <c r="IP627" s="31">
        <v>2</v>
      </c>
      <c r="IT627" s="31">
        <v>2</v>
      </c>
      <c r="IU627" s="31">
        <v>2</v>
      </c>
      <c r="IV627" s="31">
        <v>2</v>
      </c>
      <c r="IW627" s="31">
        <v>2</v>
      </c>
      <c r="IX627" s="31">
        <v>2</v>
      </c>
      <c r="IY627" s="31">
        <v>2</v>
      </c>
      <c r="IZ627" s="31">
        <v>2</v>
      </c>
      <c r="JD627" s="31">
        <v>2</v>
      </c>
      <c r="JE627" s="31">
        <v>2</v>
      </c>
      <c r="JF627" s="31">
        <v>2</v>
      </c>
      <c r="JG627" s="31">
        <v>2</v>
      </c>
      <c r="JH627" s="31">
        <v>2</v>
      </c>
      <c r="JI627" s="31">
        <v>2</v>
      </c>
      <c r="JJ627" s="31">
        <v>2</v>
      </c>
      <c r="JN627" s="31" t="s">
        <v>371</v>
      </c>
      <c r="JQ627" s="31" t="s">
        <v>1632</v>
      </c>
      <c r="JZ627" s="31">
        <v>2</v>
      </c>
      <c r="KA627" s="31" t="s">
        <v>371</v>
      </c>
      <c r="KB627" s="31">
        <v>86</v>
      </c>
      <c r="KC627" s="31">
        <v>2</v>
      </c>
      <c r="KD627" s="31" t="s">
        <v>1632</v>
      </c>
      <c r="KE627" s="31">
        <v>80</v>
      </c>
      <c r="LA627" s="31" t="s">
        <v>1736</v>
      </c>
      <c r="LB627" s="31" t="s">
        <v>1729</v>
      </c>
      <c r="LC627" s="31">
        <v>2</v>
      </c>
      <c r="LE627" s="31" t="s">
        <v>360</v>
      </c>
      <c r="LF627" s="31">
        <v>2</v>
      </c>
      <c r="LG627" s="31">
        <v>2</v>
      </c>
      <c r="LH627" s="31">
        <v>2</v>
      </c>
      <c r="LI627" s="31">
        <v>2</v>
      </c>
      <c r="LK627" s="31">
        <v>2</v>
      </c>
      <c r="LM627" s="31">
        <v>2</v>
      </c>
      <c r="LO627" s="31">
        <v>2</v>
      </c>
      <c r="LQ627" s="31">
        <v>2</v>
      </c>
      <c r="LS627" s="31">
        <v>2</v>
      </c>
      <c r="LU627" s="31">
        <v>2</v>
      </c>
      <c r="LW627" s="31">
        <v>2</v>
      </c>
      <c r="LY627" s="31">
        <v>2</v>
      </c>
      <c r="MA627" s="31">
        <v>2</v>
      </c>
      <c r="MC627" s="31">
        <v>2</v>
      </c>
      <c r="ME627" s="31">
        <v>2</v>
      </c>
      <c r="MG627" s="31">
        <v>2</v>
      </c>
      <c r="MI627" s="31">
        <v>2</v>
      </c>
      <c r="MK627" s="31">
        <v>2</v>
      </c>
      <c r="MM627" s="31">
        <v>2</v>
      </c>
      <c r="MO627" s="31">
        <v>2</v>
      </c>
      <c r="MQ627" s="31">
        <v>2</v>
      </c>
      <c r="MS627" s="31">
        <v>2</v>
      </c>
      <c r="MU627" s="31">
        <v>2</v>
      </c>
      <c r="MW627" s="31">
        <v>2</v>
      </c>
      <c r="MY627" s="31" t="s">
        <v>355</v>
      </c>
      <c r="NA627" s="31">
        <v>2</v>
      </c>
      <c r="NC627" s="31">
        <v>2</v>
      </c>
      <c r="NE627" s="31">
        <v>2</v>
      </c>
      <c r="NG627" s="31">
        <v>2</v>
      </c>
      <c r="NI627" s="31">
        <v>2</v>
      </c>
      <c r="NK627" s="31">
        <v>2</v>
      </c>
      <c r="NM627" s="31">
        <v>2</v>
      </c>
      <c r="NO627" s="31">
        <v>2</v>
      </c>
      <c r="NQ627" s="31">
        <v>2</v>
      </c>
      <c r="NS627" s="31">
        <v>2</v>
      </c>
      <c r="NU627" s="31">
        <v>2</v>
      </c>
      <c r="NW627" s="31">
        <v>2</v>
      </c>
      <c r="NY627" s="31">
        <v>2</v>
      </c>
      <c r="OA627" s="31">
        <v>2</v>
      </c>
      <c r="OC627" s="31">
        <v>2</v>
      </c>
      <c r="OE627" s="31">
        <v>2</v>
      </c>
      <c r="OG627" s="31">
        <v>2</v>
      </c>
      <c r="OI627" s="31">
        <v>2</v>
      </c>
      <c r="OK627" s="31">
        <v>2</v>
      </c>
      <c r="OM627" s="31">
        <v>2</v>
      </c>
      <c r="OO627" s="31">
        <v>2</v>
      </c>
      <c r="OQ627" s="31" t="s">
        <v>355</v>
      </c>
      <c r="OS627" s="31">
        <v>2</v>
      </c>
      <c r="OU627" s="31">
        <v>2</v>
      </c>
      <c r="OW627" s="31">
        <v>2</v>
      </c>
      <c r="OY627" s="31">
        <v>2</v>
      </c>
      <c r="PA627" s="31">
        <v>2</v>
      </c>
      <c r="PC627" s="31">
        <v>2</v>
      </c>
      <c r="PE627" s="31">
        <v>2</v>
      </c>
      <c r="PG627" s="31">
        <v>2</v>
      </c>
      <c r="PI627" s="31">
        <v>2</v>
      </c>
      <c r="PK627" s="31">
        <v>2</v>
      </c>
      <c r="PM627" s="31">
        <v>2</v>
      </c>
      <c r="PO627" s="31">
        <v>2</v>
      </c>
      <c r="PQ627" s="31">
        <v>2</v>
      </c>
      <c r="PS627" s="31">
        <v>2</v>
      </c>
      <c r="PU627" s="31">
        <v>2</v>
      </c>
      <c r="PW627" s="31">
        <v>2</v>
      </c>
      <c r="PY627" s="31">
        <v>2</v>
      </c>
      <c r="QA627" s="31">
        <v>2</v>
      </c>
      <c r="QC627" s="31">
        <v>2</v>
      </c>
      <c r="QE627" s="31">
        <v>2</v>
      </c>
      <c r="QG627" s="31">
        <v>2</v>
      </c>
      <c r="QI627" s="31" t="s">
        <v>355</v>
      </c>
      <c r="QK627" s="31">
        <v>3</v>
      </c>
      <c r="QL627" s="31">
        <v>2</v>
      </c>
      <c r="QM627" s="31">
        <v>2</v>
      </c>
      <c r="QN627" s="31">
        <v>2</v>
      </c>
      <c r="QO627" s="31">
        <v>2</v>
      </c>
      <c r="QP627" s="31">
        <v>2</v>
      </c>
      <c r="QQ627" s="31">
        <v>2</v>
      </c>
      <c r="QR627" s="31">
        <v>2</v>
      </c>
      <c r="QS627" s="31">
        <v>2</v>
      </c>
      <c r="QT627" s="31">
        <v>2</v>
      </c>
      <c r="QU627" s="31">
        <v>2</v>
      </c>
      <c r="QV627" s="31">
        <v>2</v>
      </c>
      <c r="QW627" s="31">
        <v>2</v>
      </c>
      <c r="QX627" s="31">
        <v>2</v>
      </c>
      <c r="QY627" s="31">
        <v>2</v>
      </c>
      <c r="QZ627" s="31">
        <v>2</v>
      </c>
      <c r="RA627" s="31">
        <v>2</v>
      </c>
      <c r="RB627" s="31">
        <v>2</v>
      </c>
      <c r="RC627" s="31">
        <v>2</v>
      </c>
      <c r="RD627" s="31">
        <v>2</v>
      </c>
      <c r="RE627" s="31">
        <v>2</v>
      </c>
      <c r="RF627" s="31">
        <v>2</v>
      </c>
      <c r="RG627" s="31">
        <v>2</v>
      </c>
      <c r="RH627" s="31">
        <v>2</v>
      </c>
      <c r="RI627" s="31">
        <v>1</v>
      </c>
      <c r="RJ627" s="31">
        <v>2</v>
      </c>
      <c r="RK627" s="31">
        <v>2</v>
      </c>
      <c r="RL627" s="31">
        <v>2</v>
      </c>
      <c r="RM627" s="31">
        <v>2</v>
      </c>
      <c r="RN627" s="31">
        <v>2</v>
      </c>
      <c r="RO627" s="31">
        <v>2</v>
      </c>
      <c r="RP627" s="31">
        <v>2</v>
      </c>
      <c r="RQ627" s="31">
        <v>2</v>
      </c>
      <c r="RR627" s="31">
        <v>2</v>
      </c>
      <c r="RS627" s="31">
        <v>2</v>
      </c>
      <c r="RT627" s="31" t="s">
        <v>3756</v>
      </c>
      <c r="RU627" s="31" t="s">
        <v>3756</v>
      </c>
      <c r="RX627" s="31">
        <v>1</v>
      </c>
      <c r="RY627" s="31">
        <v>1</v>
      </c>
      <c r="RZ627" s="31">
        <v>2</v>
      </c>
      <c r="SA627" s="31">
        <v>2</v>
      </c>
      <c r="SB627" s="31">
        <v>2</v>
      </c>
      <c r="SC627" s="31">
        <v>2</v>
      </c>
      <c r="SD627" s="31">
        <v>1</v>
      </c>
      <c r="SE627" s="31">
        <v>1</v>
      </c>
      <c r="SF627" s="31">
        <v>2</v>
      </c>
      <c r="SG627" s="31">
        <v>2</v>
      </c>
      <c r="SH627" s="31">
        <v>2</v>
      </c>
      <c r="SI627" s="31">
        <v>2</v>
      </c>
      <c r="SJ627" s="31">
        <v>2</v>
      </c>
      <c r="SK627" s="31">
        <v>2</v>
      </c>
      <c r="SL627" s="31">
        <v>2</v>
      </c>
      <c r="UA627" s="31">
        <v>2</v>
      </c>
    </row>
    <row r="628" spans="1:547" s="31" customFormat="1" ht="13.5" customHeight="1">
      <c r="A628" s="31">
        <f t="shared" si="9"/>
        <v>626</v>
      </c>
      <c r="C628" s="31">
        <v>17</v>
      </c>
      <c r="D628" s="31" t="s">
        <v>3719</v>
      </c>
      <c r="E628" s="31" t="s">
        <v>3757</v>
      </c>
      <c r="F628" s="31">
        <v>3</v>
      </c>
      <c r="H628" s="31">
        <v>42514</v>
      </c>
      <c r="I628" s="31">
        <v>21446</v>
      </c>
      <c r="J628" s="31">
        <v>1</v>
      </c>
      <c r="K628" s="31">
        <v>1</v>
      </c>
      <c r="L628" s="31">
        <v>4</v>
      </c>
      <c r="M628" s="31">
        <v>2</v>
      </c>
      <c r="N628" s="31">
        <v>1</v>
      </c>
      <c r="O628" s="31">
        <v>1</v>
      </c>
      <c r="P628" s="31">
        <v>1</v>
      </c>
      <c r="Q628" s="31">
        <v>1</v>
      </c>
      <c r="FK628" s="31">
        <v>2</v>
      </c>
      <c r="FL628" s="31">
        <v>2</v>
      </c>
      <c r="FM628" s="31">
        <v>2</v>
      </c>
      <c r="FN628" s="31">
        <v>2</v>
      </c>
      <c r="FO628" s="31">
        <v>2</v>
      </c>
      <c r="FP628" s="31">
        <v>1</v>
      </c>
      <c r="FQ628" s="31">
        <v>2</v>
      </c>
      <c r="FR628" s="31">
        <v>2</v>
      </c>
      <c r="FS628" s="31">
        <v>4</v>
      </c>
      <c r="FT628" s="31">
        <v>2</v>
      </c>
      <c r="FU628" s="31">
        <v>2</v>
      </c>
      <c r="FV628" s="31">
        <v>2</v>
      </c>
      <c r="FW628" s="31">
        <v>1</v>
      </c>
      <c r="FX628" s="31">
        <v>1</v>
      </c>
      <c r="FY628" s="31">
        <v>2</v>
      </c>
      <c r="GA628" s="31">
        <v>2</v>
      </c>
      <c r="GB628" s="31">
        <v>2</v>
      </c>
      <c r="GC628" s="31">
        <v>2</v>
      </c>
      <c r="GE628" s="31">
        <v>2</v>
      </c>
      <c r="GH628" s="31">
        <v>2</v>
      </c>
      <c r="GJ628" s="31">
        <v>2</v>
      </c>
      <c r="GL628" s="31">
        <v>2</v>
      </c>
      <c r="GO628" s="31">
        <v>2</v>
      </c>
      <c r="GQ628" s="31">
        <v>2</v>
      </c>
      <c r="GS628" s="31">
        <v>2</v>
      </c>
      <c r="GU628" s="31">
        <v>2</v>
      </c>
      <c r="GW628" s="31">
        <v>2</v>
      </c>
      <c r="HB628" s="31" t="s">
        <v>355</v>
      </c>
      <c r="HM628" s="31">
        <v>2</v>
      </c>
      <c r="HP628" s="31">
        <v>2</v>
      </c>
      <c r="HQ628" s="31">
        <v>2</v>
      </c>
      <c r="HR628" s="31">
        <v>2</v>
      </c>
      <c r="HS628" s="31">
        <v>2</v>
      </c>
      <c r="HT628" s="31">
        <v>2</v>
      </c>
      <c r="HU628" s="31">
        <v>2</v>
      </c>
      <c r="HV628" s="31">
        <v>2</v>
      </c>
      <c r="HZ628" s="31">
        <v>2</v>
      </c>
      <c r="IA628" s="31">
        <v>2</v>
      </c>
      <c r="IB628" s="31">
        <v>2</v>
      </c>
      <c r="IC628" s="31">
        <v>2</v>
      </c>
      <c r="ID628" s="31">
        <v>2</v>
      </c>
      <c r="IE628" s="31">
        <v>2</v>
      </c>
      <c r="IF628" s="31">
        <v>2</v>
      </c>
      <c r="IJ628" s="31">
        <v>2</v>
      </c>
      <c r="IK628" s="31">
        <v>2</v>
      </c>
      <c r="IL628" s="31">
        <v>2</v>
      </c>
      <c r="IM628" s="31">
        <v>2</v>
      </c>
      <c r="IN628" s="31">
        <v>2</v>
      </c>
      <c r="IO628" s="31">
        <v>2</v>
      </c>
      <c r="IP628" s="31">
        <v>2</v>
      </c>
      <c r="IT628" s="31">
        <v>2</v>
      </c>
      <c r="IU628" s="31">
        <v>2</v>
      </c>
      <c r="IV628" s="31">
        <v>2</v>
      </c>
      <c r="IW628" s="31">
        <v>2</v>
      </c>
      <c r="IX628" s="31">
        <v>2</v>
      </c>
      <c r="IY628" s="31">
        <v>2</v>
      </c>
      <c r="IZ628" s="31">
        <v>2</v>
      </c>
      <c r="JD628" s="31">
        <v>2</v>
      </c>
      <c r="JE628" s="31">
        <v>2</v>
      </c>
      <c r="JF628" s="31">
        <v>2</v>
      </c>
      <c r="JG628" s="31">
        <v>2</v>
      </c>
      <c r="JH628" s="31">
        <v>2</v>
      </c>
      <c r="JI628" s="31">
        <v>2</v>
      </c>
      <c r="JJ628" s="31">
        <v>2</v>
      </c>
      <c r="JN628" s="31" t="s">
        <v>3750</v>
      </c>
      <c r="JQ628" s="31" t="s">
        <v>377</v>
      </c>
      <c r="JZ628" s="31">
        <v>1</v>
      </c>
      <c r="KC628" s="31">
        <v>2</v>
      </c>
      <c r="KD628" s="31" t="s">
        <v>377</v>
      </c>
      <c r="KE628" s="31">
        <v>65</v>
      </c>
      <c r="LA628" s="31" t="s">
        <v>375</v>
      </c>
      <c r="LB628" s="31" t="s">
        <v>374</v>
      </c>
      <c r="LC628" s="31">
        <v>2</v>
      </c>
      <c r="LE628" s="31" t="s">
        <v>359</v>
      </c>
      <c r="LF628" s="31">
        <v>2</v>
      </c>
      <c r="LG628" s="31">
        <v>2</v>
      </c>
      <c r="LH628" s="31">
        <v>1</v>
      </c>
      <c r="LI628" s="31">
        <v>2</v>
      </c>
      <c r="LK628" s="31">
        <v>2</v>
      </c>
      <c r="LM628" s="31">
        <v>2</v>
      </c>
      <c r="LO628" s="31">
        <v>2</v>
      </c>
      <c r="LQ628" s="31">
        <v>2</v>
      </c>
      <c r="LS628" s="31">
        <v>2</v>
      </c>
      <c r="LU628" s="31">
        <v>2</v>
      </c>
      <c r="LW628" s="31">
        <v>2</v>
      </c>
      <c r="LY628" s="31">
        <v>2</v>
      </c>
      <c r="MA628" s="31">
        <v>2</v>
      </c>
      <c r="MC628" s="31">
        <v>2</v>
      </c>
      <c r="ME628" s="31">
        <v>2</v>
      </c>
      <c r="MG628" s="31">
        <v>2</v>
      </c>
      <c r="MI628" s="31">
        <v>2</v>
      </c>
      <c r="MK628" s="31">
        <v>2</v>
      </c>
      <c r="MM628" s="31">
        <v>2</v>
      </c>
      <c r="MO628" s="31">
        <v>2</v>
      </c>
      <c r="MQ628" s="31">
        <v>2</v>
      </c>
      <c r="MS628" s="31">
        <v>2</v>
      </c>
      <c r="MU628" s="31">
        <v>2</v>
      </c>
      <c r="MW628" s="31">
        <v>2</v>
      </c>
      <c r="MY628" s="31" t="s">
        <v>355</v>
      </c>
      <c r="NA628" s="31">
        <v>2</v>
      </c>
      <c r="NC628" s="31">
        <v>2</v>
      </c>
      <c r="NE628" s="31">
        <v>2</v>
      </c>
      <c r="NG628" s="31">
        <v>2</v>
      </c>
      <c r="NI628" s="31">
        <v>2</v>
      </c>
      <c r="NK628" s="31">
        <v>2</v>
      </c>
      <c r="NM628" s="31">
        <v>2</v>
      </c>
      <c r="NO628" s="31">
        <v>2</v>
      </c>
      <c r="NQ628" s="31">
        <v>2</v>
      </c>
      <c r="NS628" s="31">
        <v>2</v>
      </c>
      <c r="NU628" s="31">
        <v>2</v>
      </c>
      <c r="NW628" s="31">
        <v>2</v>
      </c>
      <c r="NY628" s="31">
        <v>2</v>
      </c>
      <c r="OA628" s="31">
        <v>2</v>
      </c>
      <c r="OC628" s="31">
        <v>2</v>
      </c>
      <c r="OE628" s="31">
        <v>2</v>
      </c>
      <c r="OG628" s="31">
        <v>2</v>
      </c>
      <c r="OI628" s="31">
        <v>2</v>
      </c>
      <c r="OK628" s="31">
        <v>2</v>
      </c>
      <c r="OM628" s="31">
        <v>2</v>
      </c>
      <c r="OO628" s="31">
        <v>2</v>
      </c>
      <c r="OQ628" s="31" t="s">
        <v>355</v>
      </c>
      <c r="OS628" s="31">
        <v>2</v>
      </c>
      <c r="OU628" s="31">
        <v>2</v>
      </c>
      <c r="OW628" s="31">
        <v>2</v>
      </c>
      <c r="OY628" s="31">
        <v>2</v>
      </c>
      <c r="PA628" s="31">
        <v>2</v>
      </c>
      <c r="PC628" s="31">
        <v>2</v>
      </c>
      <c r="PE628" s="31">
        <v>2</v>
      </c>
      <c r="PG628" s="31">
        <v>2</v>
      </c>
      <c r="PI628" s="31">
        <v>1</v>
      </c>
      <c r="PJ628" s="31">
        <v>4</v>
      </c>
      <c r="PK628" s="31">
        <v>2</v>
      </c>
      <c r="PM628" s="31">
        <v>2</v>
      </c>
      <c r="PO628" s="31">
        <v>2</v>
      </c>
      <c r="PQ628" s="31">
        <v>2</v>
      </c>
      <c r="PS628" s="31">
        <v>2</v>
      </c>
      <c r="PU628" s="31">
        <v>2</v>
      </c>
      <c r="PW628" s="31">
        <v>2</v>
      </c>
      <c r="PY628" s="31">
        <v>2</v>
      </c>
      <c r="QA628" s="31">
        <v>2</v>
      </c>
      <c r="QC628" s="31">
        <v>2</v>
      </c>
      <c r="QE628" s="31">
        <v>2</v>
      </c>
      <c r="QG628" s="31">
        <v>2</v>
      </c>
      <c r="QI628" s="31" t="s">
        <v>355</v>
      </c>
      <c r="QK628" s="31">
        <v>1</v>
      </c>
      <c r="QL628" s="31">
        <v>2</v>
      </c>
      <c r="QM628" s="31">
        <v>2</v>
      </c>
      <c r="QN628" s="31">
        <v>2</v>
      </c>
      <c r="QO628" s="31">
        <v>2</v>
      </c>
      <c r="QP628" s="31">
        <v>2</v>
      </c>
      <c r="QQ628" s="31">
        <v>2</v>
      </c>
      <c r="QR628" s="31">
        <v>2</v>
      </c>
      <c r="QS628" s="31">
        <v>2</v>
      </c>
      <c r="QT628" s="31">
        <v>2</v>
      </c>
      <c r="QU628" s="31">
        <v>2</v>
      </c>
      <c r="QV628" s="31">
        <v>2</v>
      </c>
      <c r="QW628" s="31">
        <v>2</v>
      </c>
      <c r="QX628" s="31">
        <v>2</v>
      </c>
      <c r="QY628" s="31">
        <v>2</v>
      </c>
      <c r="QZ628" s="31">
        <v>2</v>
      </c>
      <c r="RA628" s="31">
        <v>2</v>
      </c>
      <c r="RB628" s="31">
        <v>1</v>
      </c>
      <c r="RC628" s="31">
        <v>2</v>
      </c>
      <c r="RD628" s="31">
        <v>2</v>
      </c>
      <c r="RE628" s="31">
        <v>2</v>
      </c>
      <c r="RF628" s="31">
        <v>2</v>
      </c>
      <c r="RG628" s="31">
        <v>2</v>
      </c>
      <c r="RH628" s="31">
        <v>2</v>
      </c>
      <c r="RI628" s="31">
        <v>1</v>
      </c>
      <c r="RJ628" s="31">
        <v>2</v>
      </c>
      <c r="RK628" s="31">
        <v>2</v>
      </c>
      <c r="RL628" s="31">
        <v>2</v>
      </c>
      <c r="RM628" s="31">
        <v>2</v>
      </c>
      <c r="RN628" s="31">
        <v>2</v>
      </c>
      <c r="RO628" s="31">
        <v>2</v>
      </c>
      <c r="RP628" s="31">
        <v>2</v>
      </c>
      <c r="RQ628" s="31">
        <v>2</v>
      </c>
      <c r="RR628" s="31">
        <v>2</v>
      </c>
      <c r="RS628" s="31">
        <v>2</v>
      </c>
      <c r="RT628" s="31" t="s">
        <v>3758</v>
      </c>
      <c r="RU628" s="31" t="s">
        <v>3758</v>
      </c>
      <c r="RX628" s="31">
        <v>3</v>
      </c>
      <c r="RY628" s="31">
        <v>2</v>
      </c>
      <c r="RZ628" s="31">
        <v>2</v>
      </c>
      <c r="SA628" s="31">
        <v>2</v>
      </c>
      <c r="SB628" s="31">
        <v>2</v>
      </c>
      <c r="SC628" s="31">
        <v>2</v>
      </c>
      <c r="SD628" s="31">
        <v>3</v>
      </c>
      <c r="SE628" s="31">
        <v>2</v>
      </c>
      <c r="SF628" s="31">
        <v>2</v>
      </c>
      <c r="SG628" s="31">
        <v>2</v>
      </c>
      <c r="SH628" s="31">
        <v>2</v>
      </c>
      <c r="SI628" s="31">
        <v>2</v>
      </c>
      <c r="SJ628" s="31">
        <v>2</v>
      </c>
      <c r="SK628" s="31">
        <v>2</v>
      </c>
      <c r="SL628" s="31">
        <v>2</v>
      </c>
      <c r="UA628" s="31">
        <v>2</v>
      </c>
    </row>
    <row r="629" spans="1:547" s="31" customFormat="1" ht="13.5" customHeight="1">
      <c r="A629" s="31">
        <f t="shared" si="9"/>
        <v>627</v>
      </c>
      <c r="C629" s="31">
        <v>18</v>
      </c>
      <c r="D629" s="31" t="s">
        <v>3719</v>
      </c>
      <c r="E629" s="31" t="s">
        <v>3759</v>
      </c>
      <c r="F629" s="31">
        <v>3</v>
      </c>
      <c r="H629" s="31">
        <v>42522</v>
      </c>
      <c r="I629" s="31">
        <v>21733</v>
      </c>
      <c r="J629" s="31">
        <v>1</v>
      </c>
      <c r="K629" s="31">
        <v>1</v>
      </c>
      <c r="L629" s="31">
        <v>3</v>
      </c>
      <c r="M629" s="31">
        <v>1</v>
      </c>
      <c r="N629" s="31">
        <v>3</v>
      </c>
      <c r="O629" s="31">
        <v>1</v>
      </c>
      <c r="P629" s="31">
        <v>3</v>
      </c>
      <c r="Q629" s="31">
        <v>1</v>
      </c>
      <c r="FK629" s="31">
        <v>2</v>
      </c>
      <c r="FL629" s="31">
        <v>2</v>
      </c>
      <c r="FM629" s="31">
        <v>1</v>
      </c>
      <c r="FN629" s="31">
        <v>2</v>
      </c>
      <c r="FO629" s="31">
        <v>2</v>
      </c>
      <c r="FP629" s="31">
        <v>2</v>
      </c>
      <c r="FQ629" s="31">
        <v>1</v>
      </c>
      <c r="FR629" s="31">
        <v>2</v>
      </c>
      <c r="FS629" s="31">
        <v>4</v>
      </c>
      <c r="FT629" s="31">
        <v>2</v>
      </c>
      <c r="FU629" s="31">
        <v>2</v>
      </c>
      <c r="FV629" s="31">
        <v>2</v>
      </c>
      <c r="FW629" s="31">
        <v>1</v>
      </c>
      <c r="FX629" s="31">
        <v>1</v>
      </c>
      <c r="FY629" s="31">
        <v>2</v>
      </c>
      <c r="GA629" s="31">
        <v>2</v>
      </c>
      <c r="GB629" s="31">
        <v>2</v>
      </c>
      <c r="GC629" s="31">
        <v>2</v>
      </c>
      <c r="GE629" s="31">
        <v>2</v>
      </c>
      <c r="GH629" s="31">
        <v>2</v>
      </c>
      <c r="GJ629" s="31">
        <v>2</v>
      </c>
      <c r="GL629" s="31">
        <v>2</v>
      </c>
      <c r="GO629" s="31">
        <v>2</v>
      </c>
      <c r="GQ629" s="31">
        <v>2</v>
      </c>
      <c r="GS629" s="31">
        <v>1</v>
      </c>
      <c r="GU629" s="31">
        <v>1</v>
      </c>
      <c r="GW629" s="31">
        <v>2</v>
      </c>
      <c r="HB629" s="31" t="s">
        <v>355</v>
      </c>
      <c r="HM629" s="31">
        <v>2</v>
      </c>
      <c r="HP629" s="31">
        <v>2</v>
      </c>
      <c r="HQ629" s="31">
        <v>2</v>
      </c>
      <c r="HR629" s="31">
        <v>2</v>
      </c>
      <c r="HS629" s="31">
        <v>2</v>
      </c>
      <c r="HT629" s="31">
        <v>2</v>
      </c>
      <c r="HU629" s="31">
        <v>2</v>
      </c>
      <c r="HV629" s="31">
        <v>2</v>
      </c>
      <c r="HZ629" s="31">
        <v>2</v>
      </c>
      <c r="IA629" s="31">
        <v>2</v>
      </c>
      <c r="IB629" s="31">
        <v>2</v>
      </c>
      <c r="IC629" s="31">
        <v>2</v>
      </c>
      <c r="ID629" s="31">
        <v>2</v>
      </c>
      <c r="IE629" s="31">
        <v>2</v>
      </c>
      <c r="IF629" s="31">
        <v>2</v>
      </c>
      <c r="IJ629" s="31">
        <v>1</v>
      </c>
      <c r="IK629" s="31">
        <v>1</v>
      </c>
      <c r="IL629" s="31">
        <v>2</v>
      </c>
      <c r="IM629" s="31">
        <v>2</v>
      </c>
      <c r="IN629" s="31">
        <v>2</v>
      </c>
      <c r="IO629" s="31">
        <v>2</v>
      </c>
      <c r="IP629" s="31">
        <v>2</v>
      </c>
      <c r="IT629" s="31">
        <v>2</v>
      </c>
      <c r="IU629" s="31">
        <v>2</v>
      </c>
      <c r="IV629" s="31">
        <v>2</v>
      </c>
      <c r="IW629" s="31">
        <v>2</v>
      </c>
      <c r="IX629" s="31">
        <v>2</v>
      </c>
      <c r="IY629" s="31">
        <v>2</v>
      </c>
      <c r="IZ629" s="31">
        <v>2</v>
      </c>
      <c r="JD629" s="31">
        <v>2</v>
      </c>
      <c r="JE629" s="31">
        <v>2</v>
      </c>
      <c r="JF629" s="31">
        <v>2</v>
      </c>
      <c r="JG629" s="31">
        <v>2</v>
      </c>
      <c r="JH629" s="31">
        <v>2</v>
      </c>
      <c r="JI629" s="31">
        <v>2</v>
      </c>
      <c r="JJ629" s="31">
        <v>2</v>
      </c>
      <c r="JQ629" s="31" t="s">
        <v>3760</v>
      </c>
      <c r="JZ629" s="31">
        <v>1</v>
      </c>
      <c r="KC629" s="31">
        <v>2</v>
      </c>
      <c r="KD629" s="31" t="s">
        <v>3760</v>
      </c>
      <c r="KE629" s="31">
        <v>70</v>
      </c>
      <c r="LA629" s="31" t="s">
        <v>1636</v>
      </c>
      <c r="LB629" s="31" t="s">
        <v>364</v>
      </c>
      <c r="LC629" s="31">
        <v>2</v>
      </c>
      <c r="LE629" s="31" t="s">
        <v>375</v>
      </c>
      <c r="LF629" s="31">
        <v>2</v>
      </c>
      <c r="LG629" s="31">
        <v>2</v>
      </c>
      <c r="LH629" s="31">
        <v>2</v>
      </c>
      <c r="LI629" s="31">
        <v>2</v>
      </c>
      <c r="LK629" s="31">
        <v>2</v>
      </c>
      <c r="LM629" s="31">
        <v>2</v>
      </c>
      <c r="LO629" s="31">
        <v>2</v>
      </c>
      <c r="LQ629" s="31">
        <v>2</v>
      </c>
      <c r="LS629" s="31">
        <v>2</v>
      </c>
      <c r="LU629" s="31">
        <v>2</v>
      </c>
      <c r="LW629" s="31">
        <v>2</v>
      </c>
      <c r="LY629" s="31">
        <v>2</v>
      </c>
      <c r="MA629" s="31">
        <v>2</v>
      </c>
      <c r="MC629" s="31">
        <v>2</v>
      </c>
      <c r="ME629" s="31">
        <v>2</v>
      </c>
      <c r="MG629" s="31">
        <v>2</v>
      </c>
      <c r="MI629" s="31">
        <v>2</v>
      </c>
      <c r="MK629" s="31">
        <v>2</v>
      </c>
      <c r="MM629" s="31">
        <v>2</v>
      </c>
      <c r="MO629" s="31">
        <v>2</v>
      </c>
      <c r="MQ629" s="31">
        <v>2</v>
      </c>
      <c r="MS629" s="31">
        <v>2</v>
      </c>
      <c r="MU629" s="31">
        <v>2</v>
      </c>
      <c r="MW629" s="31">
        <v>2</v>
      </c>
      <c r="MY629" s="31" t="s">
        <v>355</v>
      </c>
      <c r="NA629" s="31">
        <v>2</v>
      </c>
      <c r="NC629" s="31">
        <v>2</v>
      </c>
      <c r="NE629" s="31">
        <v>2</v>
      </c>
      <c r="NG629" s="31">
        <v>2</v>
      </c>
      <c r="NI629" s="31">
        <v>2</v>
      </c>
      <c r="NK629" s="31">
        <v>2</v>
      </c>
      <c r="NM629" s="31">
        <v>2</v>
      </c>
      <c r="NO629" s="31">
        <v>2</v>
      </c>
      <c r="NQ629" s="31">
        <v>2</v>
      </c>
      <c r="NS629" s="31">
        <v>2</v>
      </c>
      <c r="NU629" s="31">
        <v>2</v>
      </c>
      <c r="NW629" s="31">
        <v>2</v>
      </c>
      <c r="NY629" s="31">
        <v>2</v>
      </c>
      <c r="OA629" s="31">
        <v>2</v>
      </c>
      <c r="OC629" s="31">
        <v>2</v>
      </c>
      <c r="OE629" s="31">
        <v>2</v>
      </c>
      <c r="OG629" s="31">
        <v>2</v>
      </c>
      <c r="OI629" s="31">
        <v>2</v>
      </c>
      <c r="OK629" s="31">
        <v>2</v>
      </c>
      <c r="OM629" s="31">
        <v>2</v>
      </c>
      <c r="OO629" s="31">
        <v>2</v>
      </c>
      <c r="OQ629" s="31" t="s">
        <v>355</v>
      </c>
      <c r="OS629" s="31">
        <v>2</v>
      </c>
      <c r="OU629" s="31">
        <v>2</v>
      </c>
      <c r="OW629" s="31">
        <v>2</v>
      </c>
      <c r="OY629" s="31">
        <v>2</v>
      </c>
      <c r="PA629" s="31">
        <v>2</v>
      </c>
      <c r="PC629" s="31">
        <v>2</v>
      </c>
      <c r="PE629" s="31">
        <v>2</v>
      </c>
      <c r="PG629" s="31">
        <v>2</v>
      </c>
      <c r="PI629" s="31">
        <v>2</v>
      </c>
      <c r="PK629" s="31">
        <v>2</v>
      </c>
      <c r="PM629" s="31">
        <v>2</v>
      </c>
      <c r="PO629" s="31">
        <v>2</v>
      </c>
      <c r="PQ629" s="31">
        <v>2</v>
      </c>
      <c r="PS629" s="31">
        <v>2</v>
      </c>
      <c r="PU629" s="31">
        <v>2</v>
      </c>
      <c r="PW629" s="31">
        <v>2</v>
      </c>
      <c r="PY629" s="31">
        <v>2</v>
      </c>
      <c r="QA629" s="31">
        <v>2</v>
      </c>
      <c r="QC629" s="31">
        <v>2</v>
      </c>
      <c r="QE629" s="31">
        <v>2</v>
      </c>
      <c r="QG629" s="31">
        <v>2</v>
      </c>
      <c r="QI629" s="31" t="s">
        <v>355</v>
      </c>
      <c r="QK629" s="31">
        <v>1</v>
      </c>
      <c r="QL629" s="31">
        <v>2</v>
      </c>
      <c r="QM629" s="31">
        <v>2</v>
      </c>
      <c r="QN629" s="31">
        <v>2</v>
      </c>
      <c r="QO629" s="31">
        <v>2</v>
      </c>
      <c r="QP629" s="31">
        <v>2</v>
      </c>
      <c r="QQ629" s="31">
        <v>2</v>
      </c>
      <c r="QR629" s="31">
        <v>2</v>
      </c>
      <c r="QS629" s="31">
        <v>2</v>
      </c>
      <c r="QT629" s="31">
        <v>2</v>
      </c>
      <c r="QU629" s="31">
        <v>2</v>
      </c>
      <c r="QV629" s="31">
        <v>2</v>
      </c>
      <c r="QW629" s="31">
        <v>2</v>
      </c>
      <c r="QX629" s="31">
        <v>2</v>
      </c>
      <c r="QY629" s="31">
        <v>2</v>
      </c>
      <c r="QZ629" s="31">
        <v>2</v>
      </c>
      <c r="RA629" s="31">
        <v>2</v>
      </c>
      <c r="RB629" s="31">
        <v>2</v>
      </c>
      <c r="RC629" s="31">
        <v>2</v>
      </c>
      <c r="RD629" s="31">
        <v>2</v>
      </c>
      <c r="RE629" s="31">
        <v>2</v>
      </c>
      <c r="RF629" s="31">
        <v>2</v>
      </c>
      <c r="RG629" s="31">
        <v>2</v>
      </c>
      <c r="RH629" s="31">
        <v>2</v>
      </c>
      <c r="RI629" s="31">
        <v>2</v>
      </c>
      <c r="RJ629" s="31">
        <v>2</v>
      </c>
      <c r="RK629" s="31">
        <v>2</v>
      </c>
      <c r="RL629" s="31">
        <v>2</v>
      </c>
      <c r="RM629" s="31">
        <v>2</v>
      </c>
      <c r="RN629" s="31">
        <v>2</v>
      </c>
      <c r="RO629" s="31">
        <v>2</v>
      </c>
      <c r="RP629" s="31">
        <v>2</v>
      </c>
      <c r="RQ629" s="31">
        <v>2</v>
      </c>
      <c r="RR629" s="31">
        <v>2</v>
      </c>
      <c r="RS629" s="31">
        <v>2</v>
      </c>
      <c r="RT629" s="31" t="s">
        <v>1894</v>
      </c>
      <c r="RU629" s="31" t="s">
        <v>1894</v>
      </c>
      <c r="RX629" s="31">
        <v>3</v>
      </c>
      <c r="RY629" s="31">
        <v>2</v>
      </c>
      <c r="RZ629" s="31">
        <v>2</v>
      </c>
      <c r="SA629" s="31">
        <v>2</v>
      </c>
      <c r="SB629" s="31">
        <v>2</v>
      </c>
      <c r="SC629" s="31">
        <v>2</v>
      </c>
      <c r="SD629" s="31">
        <v>3</v>
      </c>
      <c r="SE629" s="31">
        <v>2</v>
      </c>
      <c r="SF629" s="31">
        <v>2</v>
      </c>
      <c r="SG629" s="31">
        <v>2</v>
      </c>
      <c r="SH629" s="31">
        <v>2</v>
      </c>
      <c r="SI629" s="31">
        <v>2</v>
      </c>
      <c r="SJ629" s="31">
        <v>2</v>
      </c>
      <c r="SK629" s="31">
        <v>2</v>
      </c>
      <c r="SL629" s="31">
        <v>2</v>
      </c>
      <c r="UA629" s="31">
        <v>2</v>
      </c>
    </row>
    <row r="630" spans="1:547" s="31" customFormat="1" ht="13.5" customHeight="1">
      <c r="A630" s="31">
        <f t="shared" si="9"/>
        <v>628</v>
      </c>
      <c r="C630" s="31">
        <v>19</v>
      </c>
      <c r="D630" s="31" t="s">
        <v>3719</v>
      </c>
      <c r="E630" s="31" t="s">
        <v>3761</v>
      </c>
      <c r="F630" s="31">
        <v>3</v>
      </c>
      <c r="H630" s="31">
        <v>42536</v>
      </c>
      <c r="I630" s="31">
        <v>19472</v>
      </c>
      <c r="J630" s="31">
        <v>2</v>
      </c>
      <c r="K630" s="31">
        <v>1</v>
      </c>
      <c r="L630" s="31">
        <v>4</v>
      </c>
      <c r="M630" s="31">
        <v>2</v>
      </c>
      <c r="N630" s="31">
        <v>2</v>
      </c>
      <c r="O630" s="31">
        <v>1</v>
      </c>
      <c r="P630" s="31">
        <v>4</v>
      </c>
      <c r="Q630" s="31">
        <v>2</v>
      </c>
      <c r="FK630" s="31">
        <v>2</v>
      </c>
      <c r="FL630" s="31">
        <v>2</v>
      </c>
      <c r="FM630" s="31">
        <v>2</v>
      </c>
      <c r="FN630" s="31">
        <v>2</v>
      </c>
      <c r="FO630" s="31">
        <v>2</v>
      </c>
      <c r="FP630" s="31">
        <v>2</v>
      </c>
      <c r="FQ630" s="31">
        <v>2</v>
      </c>
      <c r="FR630" s="31">
        <v>2</v>
      </c>
      <c r="FS630" s="31">
        <v>4</v>
      </c>
      <c r="FT630" s="31">
        <v>2</v>
      </c>
      <c r="FU630" s="31">
        <v>1</v>
      </c>
      <c r="FV630" s="31">
        <v>2</v>
      </c>
      <c r="FW630" s="31">
        <v>1</v>
      </c>
      <c r="FX630" s="31">
        <v>1</v>
      </c>
      <c r="FY630" s="31">
        <v>2</v>
      </c>
      <c r="GA630" s="31">
        <v>2</v>
      </c>
      <c r="GB630" s="31">
        <v>2</v>
      </c>
      <c r="GC630" s="31">
        <v>2</v>
      </c>
      <c r="GE630" s="31">
        <v>2</v>
      </c>
      <c r="GH630" s="31">
        <v>2</v>
      </c>
      <c r="GJ630" s="31">
        <v>2</v>
      </c>
      <c r="GL630" s="31">
        <v>2</v>
      </c>
      <c r="GO630" s="31">
        <v>2</v>
      </c>
      <c r="GQ630" s="31">
        <v>2</v>
      </c>
      <c r="GS630" s="31">
        <v>2</v>
      </c>
      <c r="GU630" s="31">
        <v>2</v>
      </c>
      <c r="GW630" s="31">
        <v>2</v>
      </c>
      <c r="HB630" s="31" t="s">
        <v>355</v>
      </c>
      <c r="HM630" s="31">
        <v>2</v>
      </c>
      <c r="HP630" s="31">
        <v>2</v>
      </c>
      <c r="HQ630" s="31">
        <v>2</v>
      </c>
      <c r="HR630" s="31">
        <v>2</v>
      </c>
      <c r="HS630" s="31">
        <v>2</v>
      </c>
      <c r="HT630" s="31">
        <v>2</v>
      </c>
      <c r="HU630" s="31">
        <v>2</v>
      </c>
      <c r="HV630" s="31">
        <v>2</v>
      </c>
      <c r="HZ630" s="31">
        <v>2</v>
      </c>
      <c r="IA630" s="31">
        <v>2</v>
      </c>
      <c r="IB630" s="31">
        <v>2</v>
      </c>
      <c r="IC630" s="31">
        <v>2</v>
      </c>
      <c r="ID630" s="31">
        <v>2</v>
      </c>
      <c r="IE630" s="31">
        <v>2</v>
      </c>
      <c r="IF630" s="31">
        <v>2</v>
      </c>
      <c r="IJ630" s="31">
        <v>2</v>
      </c>
      <c r="IK630" s="31">
        <v>2</v>
      </c>
      <c r="IL630" s="31">
        <v>2</v>
      </c>
      <c r="IM630" s="31">
        <v>2</v>
      </c>
      <c r="IN630" s="31">
        <v>2</v>
      </c>
      <c r="IO630" s="31">
        <v>2</v>
      </c>
      <c r="IP630" s="31">
        <v>2</v>
      </c>
      <c r="IT630" s="31">
        <v>2</v>
      </c>
      <c r="IU630" s="31">
        <v>2</v>
      </c>
      <c r="IV630" s="31">
        <v>2</v>
      </c>
      <c r="IW630" s="31">
        <v>2</v>
      </c>
      <c r="IX630" s="31">
        <v>2</v>
      </c>
      <c r="IY630" s="31">
        <v>2</v>
      </c>
      <c r="IZ630" s="31">
        <v>2</v>
      </c>
      <c r="JD630" s="31">
        <v>2</v>
      </c>
      <c r="JE630" s="31">
        <v>2</v>
      </c>
      <c r="JF630" s="31">
        <v>2</v>
      </c>
      <c r="JG630" s="31">
        <v>2</v>
      </c>
      <c r="JH630" s="31">
        <v>2</v>
      </c>
      <c r="JI630" s="31">
        <v>2</v>
      </c>
      <c r="JJ630" s="31">
        <v>2</v>
      </c>
      <c r="JQ630" s="31" t="s">
        <v>371</v>
      </c>
      <c r="JZ630" s="31">
        <v>2</v>
      </c>
      <c r="KA630" s="31" t="s">
        <v>380</v>
      </c>
      <c r="KB630" s="31">
        <v>95</v>
      </c>
      <c r="KC630" s="31">
        <v>2</v>
      </c>
      <c r="KD630" s="31" t="s">
        <v>371</v>
      </c>
      <c r="KE630" s="31">
        <v>74</v>
      </c>
      <c r="LA630" s="31" t="s">
        <v>359</v>
      </c>
      <c r="LB630" s="31" t="s">
        <v>373</v>
      </c>
      <c r="LC630" s="31">
        <v>2</v>
      </c>
      <c r="LE630" s="31" t="s">
        <v>375</v>
      </c>
      <c r="LF630" s="31">
        <v>2</v>
      </c>
      <c r="LG630" s="31">
        <v>2</v>
      </c>
      <c r="LH630" s="31">
        <v>2</v>
      </c>
      <c r="LI630" s="31">
        <v>2</v>
      </c>
      <c r="LK630" s="31">
        <v>2</v>
      </c>
      <c r="LM630" s="31">
        <v>2</v>
      </c>
      <c r="LO630" s="31">
        <v>2</v>
      </c>
      <c r="LQ630" s="31">
        <v>2</v>
      </c>
      <c r="LS630" s="31">
        <v>2</v>
      </c>
      <c r="LU630" s="31">
        <v>2</v>
      </c>
      <c r="LW630" s="31">
        <v>2</v>
      </c>
      <c r="LY630" s="31">
        <v>2</v>
      </c>
      <c r="MA630" s="31">
        <v>2</v>
      </c>
      <c r="MC630" s="31">
        <v>2</v>
      </c>
      <c r="ME630" s="31">
        <v>2</v>
      </c>
      <c r="MG630" s="31">
        <v>2</v>
      </c>
      <c r="MI630" s="31">
        <v>2</v>
      </c>
      <c r="MK630" s="31">
        <v>2</v>
      </c>
      <c r="MM630" s="31">
        <v>2</v>
      </c>
      <c r="MO630" s="31">
        <v>2</v>
      </c>
      <c r="MQ630" s="31">
        <v>2</v>
      </c>
      <c r="MS630" s="31">
        <v>2</v>
      </c>
      <c r="MU630" s="31">
        <v>2</v>
      </c>
      <c r="MW630" s="31">
        <v>2</v>
      </c>
      <c r="MY630" s="31" t="s">
        <v>355</v>
      </c>
      <c r="NA630" s="31">
        <v>2</v>
      </c>
      <c r="NC630" s="31">
        <v>2</v>
      </c>
      <c r="NE630" s="31">
        <v>2</v>
      </c>
      <c r="NG630" s="31">
        <v>2</v>
      </c>
      <c r="NI630" s="31">
        <v>2</v>
      </c>
      <c r="NK630" s="31">
        <v>2</v>
      </c>
      <c r="NM630" s="31">
        <v>2</v>
      </c>
      <c r="NO630" s="31">
        <v>2</v>
      </c>
      <c r="NQ630" s="31">
        <v>2</v>
      </c>
      <c r="NS630" s="31">
        <v>2</v>
      </c>
      <c r="NU630" s="31">
        <v>2</v>
      </c>
      <c r="NW630" s="31">
        <v>2</v>
      </c>
      <c r="NY630" s="31">
        <v>2</v>
      </c>
      <c r="OA630" s="31">
        <v>2</v>
      </c>
      <c r="OC630" s="31">
        <v>2</v>
      </c>
      <c r="OE630" s="31">
        <v>2</v>
      </c>
      <c r="OG630" s="31">
        <v>2</v>
      </c>
      <c r="OI630" s="31">
        <v>2</v>
      </c>
      <c r="OK630" s="31">
        <v>2</v>
      </c>
      <c r="OM630" s="31">
        <v>2</v>
      </c>
      <c r="OO630" s="31">
        <v>2</v>
      </c>
      <c r="OQ630" s="31" t="s">
        <v>355</v>
      </c>
      <c r="OS630" s="31">
        <v>2</v>
      </c>
      <c r="OU630" s="31">
        <v>2</v>
      </c>
      <c r="OW630" s="31">
        <v>2</v>
      </c>
      <c r="OY630" s="31">
        <v>2</v>
      </c>
      <c r="PA630" s="31">
        <v>2</v>
      </c>
      <c r="PC630" s="31">
        <v>2</v>
      </c>
      <c r="PE630" s="31">
        <v>2</v>
      </c>
      <c r="PG630" s="31">
        <v>2</v>
      </c>
      <c r="PI630" s="31">
        <v>2</v>
      </c>
      <c r="PK630" s="31">
        <v>2</v>
      </c>
      <c r="PM630" s="31">
        <v>2</v>
      </c>
      <c r="PO630" s="31">
        <v>2</v>
      </c>
      <c r="PQ630" s="31">
        <v>2</v>
      </c>
      <c r="PS630" s="31">
        <v>2</v>
      </c>
      <c r="PU630" s="31">
        <v>2</v>
      </c>
      <c r="PW630" s="31">
        <v>2</v>
      </c>
      <c r="PY630" s="31">
        <v>2</v>
      </c>
      <c r="QA630" s="31">
        <v>2</v>
      </c>
      <c r="QC630" s="31">
        <v>2</v>
      </c>
      <c r="QE630" s="31">
        <v>2</v>
      </c>
      <c r="QG630" s="31">
        <v>2</v>
      </c>
      <c r="QI630" s="31" t="s">
        <v>355</v>
      </c>
      <c r="QK630" s="31">
        <v>1</v>
      </c>
      <c r="QL630" s="31">
        <v>2</v>
      </c>
      <c r="QM630" s="31">
        <v>2</v>
      </c>
      <c r="QN630" s="31">
        <v>2</v>
      </c>
      <c r="QO630" s="31">
        <v>2</v>
      </c>
      <c r="QP630" s="31">
        <v>1</v>
      </c>
      <c r="QQ630" s="31">
        <v>2</v>
      </c>
      <c r="QR630" s="31">
        <v>2</v>
      </c>
      <c r="QS630" s="31">
        <v>2</v>
      </c>
      <c r="QT630" s="31">
        <v>2</v>
      </c>
      <c r="QU630" s="31">
        <v>2</v>
      </c>
      <c r="QV630" s="31">
        <v>2</v>
      </c>
      <c r="QW630" s="31">
        <v>2</v>
      </c>
      <c r="QX630" s="31">
        <v>2</v>
      </c>
      <c r="QY630" s="31">
        <v>2</v>
      </c>
      <c r="QZ630" s="31">
        <v>2</v>
      </c>
      <c r="RA630" s="31">
        <v>1</v>
      </c>
      <c r="RB630" s="31">
        <v>2</v>
      </c>
      <c r="RC630" s="31">
        <v>2</v>
      </c>
      <c r="RD630" s="31">
        <v>2</v>
      </c>
      <c r="RE630" s="31">
        <v>2</v>
      </c>
      <c r="RF630" s="31">
        <v>2</v>
      </c>
      <c r="RG630" s="31">
        <v>2</v>
      </c>
      <c r="RH630" s="31">
        <v>2</v>
      </c>
      <c r="RI630" s="31">
        <v>2</v>
      </c>
      <c r="RJ630" s="31">
        <v>2</v>
      </c>
      <c r="RK630" s="31">
        <v>2</v>
      </c>
      <c r="RL630" s="31">
        <v>2</v>
      </c>
      <c r="RM630" s="31">
        <v>2</v>
      </c>
      <c r="RN630" s="31">
        <v>2</v>
      </c>
      <c r="RO630" s="31">
        <v>2</v>
      </c>
      <c r="RP630" s="31">
        <v>2</v>
      </c>
      <c r="RQ630" s="31">
        <v>2</v>
      </c>
      <c r="RR630" s="31">
        <v>2</v>
      </c>
      <c r="RS630" s="31">
        <v>2</v>
      </c>
      <c r="RT630" s="31" t="s">
        <v>2610</v>
      </c>
      <c r="RU630" s="31" t="s">
        <v>2610</v>
      </c>
      <c r="RX630" s="31">
        <v>4</v>
      </c>
      <c r="RY630" s="31">
        <v>2</v>
      </c>
      <c r="RZ630" s="31">
        <v>2</v>
      </c>
      <c r="SA630" s="31">
        <v>2</v>
      </c>
      <c r="SB630" s="31">
        <v>2</v>
      </c>
      <c r="SC630" s="31">
        <v>2</v>
      </c>
      <c r="SD630" s="31">
        <v>4</v>
      </c>
      <c r="SE630" s="31">
        <v>2</v>
      </c>
      <c r="SF630" s="31">
        <v>2</v>
      </c>
      <c r="SG630" s="31">
        <v>2</v>
      </c>
      <c r="SH630" s="31">
        <v>2</v>
      </c>
      <c r="SI630" s="31">
        <v>2</v>
      </c>
      <c r="SJ630" s="31">
        <v>2</v>
      </c>
      <c r="SK630" s="31">
        <v>2</v>
      </c>
      <c r="SL630" s="31">
        <v>2</v>
      </c>
      <c r="UA630" s="31">
        <v>2</v>
      </c>
    </row>
    <row r="631" spans="1:547" s="31" customFormat="1" ht="13.5" customHeight="1">
      <c r="A631" s="31">
        <f t="shared" si="9"/>
        <v>629</v>
      </c>
      <c r="C631" s="31">
        <v>20</v>
      </c>
      <c r="D631" s="31" t="s">
        <v>3719</v>
      </c>
      <c r="E631" s="31" t="s">
        <v>3762</v>
      </c>
      <c r="F631" s="31">
        <v>3</v>
      </c>
      <c r="H631" s="31">
        <v>42537</v>
      </c>
      <c r="I631" s="31">
        <v>22928</v>
      </c>
      <c r="J631" s="31">
        <v>2</v>
      </c>
      <c r="K631" s="31">
        <v>1</v>
      </c>
      <c r="L631" s="31">
        <v>4</v>
      </c>
      <c r="M631" s="31">
        <v>2</v>
      </c>
      <c r="N631" s="31">
        <v>4</v>
      </c>
      <c r="O631" s="31">
        <v>2</v>
      </c>
      <c r="P631" s="31">
        <v>4</v>
      </c>
      <c r="Q631" s="31">
        <v>2</v>
      </c>
      <c r="FK631" s="31">
        <v>2</v>
      </c>
      <c r="FL631" s="31">
        <v>2</v>
      </c>
      <c r="FM631" s="31">
        <v>2</v>
      </c>
      <c r="FN631" s="31">
        <v>2</v>
      </c>
      <c r="FO631" s="31">
        <v>2</v>
      </c>
      <c r="FP631" s="31">
        <v>2</v>
      </c>
      <c r="FQ631" s="31">
        <v>1</v>
      </c>
      <c r="FR631" s="31">
        <v>2</v>
      </c>
      <c r="FS631" s="31">
        <v>4</v>
      </c>
      <c r="FT631" s="31">
        <v>2</v>
      </c>
      <c r="FU631" s="31">
        <v>2</v>
      </c>
      <c r="FV631" s="31">
        <v>2</v>
      </c>
      <c r="FW631" s="31">
        <v>1</v>
      </c>
      <c r="FX631" s="31">
        <v>1</v>
      </c>
      <c r="FY631" s="31">
        <v>2</v>
      </c>
      <c r="GA631" s="31">
        <v>2</v>
      </c>
      <c r="GB631" s="31">
        <v>2</v>
      </c>
      <c r="GC631" s="31">
        <v>2</v>
      </c>
      <c r="GE631" s="31">
        <v>2</v>
      </c>
      <c r="GH631" s="31">
        <v>2</v>
      </c>
      <c r="GJ631" s="31">
        <v>2</v>
      </c>
      <c r="GL631" s="31">
        <v>2</v>
      </c>
      <c r="GO631" s="31">
        <v>2</v>
      </c>
      <c r="GQ631" s="31">
        <v>2</v>
      </c>
      <c r="GS631" s="31">
        <v>1</v>
      </c>
      <c r="GU631" s="31">
        <v>1</v>
      </c>
      <c r="GW631" s="31">
        <v>2</v>
      </c>
      <c r="HB631" s="31" t="s">
        <v>355</v>
      </c>
      <c r="HM631" s="31">
        <v>2</v>
      </c>
      <c r="HP631" s="31">
        <v>2</v>
      </c>
      <c r="HQ631" s="31">
        <v>2</v>
      </c>
      <c r="HR631" s="31">
        <v>2</v>
      </c>
      <c r="HS631" s="31">
        <v>2</v>
      </c>
      <c r="HT631" s="31">
        <v>2</v>
      </c>
      <c r="HU631" s="31">
        <v>2</v>
      </c>
      <c r="HV631" s="31">
        <v>2</v>
      </c>
      <c r="HZ631" s="31">
        <v>2</v>
      </c>
      <c r="IA631" s="31">
        <v>2</v>
      </c>
      <c r="IB631" s="31">
        <v>2</v>
      </c>
      <c r="IC631" s="31">
        <v>2</v>
      </c>
      <c r="ID631" s="31">
        <v>2</v>
      </c>
      <c r="IE631" s="31">
        <v>2</v>
      </c>
      <c r="IF631" s="31">
        <v>2</v>
      </c>
      <c r="IJ631" s="31">
        <v>2</v>
      </c>
      <c r="IK631" s="31">
        <v>2</v>
      </c>
      <c r="IL631" s="31">
        <v>2</v>
      </c>
      <c r="IM631" s="31">
        <v>2</v>
      </c>
      <c r="IN631" s="31">
        <v>2</v>
      </c>
      <c r="IO631" s="31">
        <v>2</v>
      </c>
      <c r="IP631" s="31">
        <v>2</v>
      </c>
      <c r="IT631" s="31">
        <v>2</v>
      </c>
      <c r="IU631" s="31">
        <v>2</v>
      </c>
      <c r="IV631" s="31">
        <v>2</v>
      </c>
      <c r="IW631" s="31">
        <v>2</v>
      </c>
      <c r="IX631" s="31">
        <v>2</v>
      </c>
      <c r="IY631" s="31">
        <v>2</v>
      </c>
      <c r="IZ631" s="31">
        <v>2</v>
      </c>
      <c r="JD631" s="31">
        <v>2</v>
      </c>
      <c r="JE631" s="31">
        <v>2</v>
      </c>
      <c r="JF631" s="31">
        <v>2</v>
      </c>
      <c r="JG631" s="31">
        <v>2</v>
      </c>
      <c r="JH631" s="31">
        <v>2</v>
      </c>
      <c r="JI631" s="31">
        <v>2</v>
      </c>
      <c r="JJ631" s="31">
        <v>2</v>
      </c>
      <c r="JQ631" s="31" t="s">
        <v>1632</v>
      </c>
      <c r="JZ631" s="31">
        <v>2</v>
      </c>
      <c r="KA631" s="31" t="s">
        <v>1740</v>
      </c>
      <c r="KB631" s="31">
        <v>75</v>
      </c>
      <c r="KC631" s="31">
        <v>2</v>
      </c>
      <c r="KD631" s="31" t="s">
        <v>1632</v>
      </c>
      <c r="KE631" s="31">
        <v>72</v>
      </c>
      <c r="LA631" s="31" t="s">
        <v>374</v>
      </c>
      <c r="LB631" s="31" t="s">
        <v>360</v>
      </c>
      <c r="LC631" s="31">
        <v>2</v>
      </c>
      <c r="LE631" s="31" t="s">
        <v>3679</v>
      </c>
      <c r="LF631" s="31">
        <v>2</v>
      </c>
      <c r="LG631" s="31">
        <v>2</v>
      </c>
      <c r="LH631" s="31">
        <v>2</v>
      </c>
      <c r="LI631" s="31">
        <v>2</v>
      </c>
      <c r="LK631" s="31">
        <v>2</v>
      </c>
      <c r="LM631" s="31">
        <v>2</v>
      </c>
      <c r="LO631" s="31">
        <v>2</v>
      </c>
      <c r="LQ631" s="31">
        <v>2</v>
      </c>
      <c r="LS631" s="31">
        <v>2</v>
      </c>
      <c r="LU631" s="31">
        <v>2</v>
      </c>
      <c r="LW631" s="31">
        <v>2</v>
      </c>
      <c r="LY631" s="31">
        <v>2</v>
      </c>
      <c r="MA631" s="31">
        <v>2</v>
      </c>
      <c r="MC631" s="31">
        <v>2</v>
      </c>
      <c r="ME631" s="31">
        <v>2</v>
      </c>
      <c r="MG631" s="31">
        <v>2</v>
      </c>
      <c r="MI631" s="31">
        <v>2</v>
      </c>
      <c r="MK631" s="31">
        <v>2</v>
      </c>
      <c r="MM631" s="31">
        <v>2</v>
      </c>
      <c r="MO631" s="31">
        <v>2</v>
      </c>
      <c r="MQ631" s="31">
        <v>2</v>
      </c>
      <c r="MS631" s="31">
        <v>2</v>
      </c>
      <c r="MU631" s="31">
        <v>2</v>
      </c>
      <c r="MW631" s="31">
        <v>2</v>
      </c>
      <c r="MY631" s="31" t="s">
        <v>355</v>
      </c>
      <c r="NA631" s="31">
        <v>2</v>
      </c>
      <c r="NC631" s="31">
        <v>2</v>
      </c>
      <c r="NE631" s="31">
        <v>2</v>
      </c>
      <c r="NG631" s="31">
        <v>2</v>
      </c>
      <c r="NI631" s="31">
        <v>2</v>
      </c>
      <c r="NK631" s="31">
        <v>2</v>
      </c>
      <c r="NM631" s="31">
        <v>2</v>
      </c>
      <c r="NO631" s="31">
        <v>2</v>
      </c>
      <c r="NQ631" s="31">
        <v>2</v>
      </c>
      <c r="NS631" s="31">
        <v>2</v>
      </c>
      <c r="NU631" s="31">
        <v>2</v>
      </c>
      <c r="NW631" s="31">
        <v>2</v>
      </c>
      <c r="NY631" s="31">
        <v>2</v>
      </c>
      <c r="OA631" s="31">
        <v>2</v>
      </c>
      <c r="OC631" s="31">
        <v>2</v>
      </c>
      <c r="OE631" s="31">
        <v>2</v>
      </c>
      <c r="OG631" s="31">
        <v>2</v>
      </c>
      <c r="OI631" s="31">
        <v>2</v>
      </c>
      <c r="OK631" s="31">
        <v>2</v>
      </c>
      <c r="OM631" s="31">
        <v>2</v>
      </c>
      <c r="OO631" s="31">
        <v>2</v>
      </c>
      <c r="OQ631" s="31" t="s">
        <v>355</v>
      </c>
      <c r="OS631" s="31">
        <v>2</v>
      </c>
      <c r="OU631" s="31">
        <v>2</v>
      </c>
      <c r="OW631" s="31">
        <v>2</v>
      </c>
      <c r="OY631" s="31">
        <v>2</v>
      </c>
      <c r="PA631" s="31">
        <v>2</v>
      </c>
      <c r="PC631" s="31">
        <v>2</v>
      </c>
      <c r="PE631" s="31">
        <v>2</v>
      </c>
      <c r="PG631" s="31">
        <v>2</v>
      </c>
      <c r="PI631" s="31">
        <v>2</v>
      </c>
      <c r="PK631" s="31">
        <v>2</v>
      </c>
      <c r="PM631" s="31">
        <v>2</v>
      </c>
      <c r="PO631" s="31">
        <v>2</v>
      </c>
      <c r="PQ631" s="31">
        <v>2</v>
      </c>
      <c r="PS631" s="31">
        <v>2</v>
      </c>
      <c r="PU631" s="31">
        <v>2</v>
      </c>
      <c r="PW631" s="31">
        <v>2</v>
      </c>
      <c r="PY631" s="31">
        <v>2</v>
      </c>
      <c r="QA631" s="31">
        <v>2</v>
      </c>
      <c r="QC631" s="31">
        <v>2</v>
      </c>
      <c r="QE631" s="31">
        <v>2</v>
      </c>
      <c r="QG631" s="31">
        <v>2</v>
      </c>
      <c r="QI631" s="31" t="s">
        <v>355</v>
      </c>
      <c r="QK631" s="31">
        <v>1</v>
      </c>
      <c r="QL631" s="31">
        <v>2</v>
      </c>
      <c r="QM631" s="31">
        <v>2</v>
      </c>
      <c r="QN631" s="31">
        <v>2</v>
      </c>
      <c r="QO631" s="31">
        <v>2</v>
      </c>
      <c r="QP631" s="31">
        <v>2</v>
      </c>
      <c r="QQ631" s="31">
        <v>2</v>
      </c>
      <c r="QR631" s="31">
        <v>2</v>
      </c>
      <c r="QS631" s="31">
        <v>2</v>
      </c>
      <c r="QT631" s="31">
        <v>2</v>
      </c>
      <c r="QU631" s="31">
        <v>2</v>
      </c>
      <c r="QV631" s="31">
        <v>2</v>
      </c>
      <c r="QW631" s="31">
        <v>2</v>
      </c>
      <c r="QX631" s="31">
        <v>2</v>
      </c>
      <c r="QY631" s="31">
        <v>1</v>
      </c>
      <c r="QZ631" s="31">
        <v>2</v>
      </c>
      <c r="RA631" s="31">
        <v>2</v>
      </c>
      <c r="RB631" s="31">
        <v>2</v>
      </c>
      <c r="RC631" s="31">
        <v>2</v>
      </c>
      <c r="RD631" s="31">
        <v>2</v>
      </c>
      <c r="RE631" s="31">
        <v>2</v>
      </c>
      <c r="RF631" s="31">
        <v>2</v>
      </c>
      <c r="RG631" s="31">
        <v>2</v>
      </c>
      <c r="RH631" s="31">
        <v>2</v>
      </c>
      <c r="RI631" s="31">
        <v>2</v>
      </c>
      <c r="RJ631" s="31">
        <v>2</v>
      </c>
      <c r="RK631" s="31">
        <v>2</v>
      </c>
      <c r="RL631" s="31">
        <v>2</v>
      </c>
      <c r="RM631" s="31">
        <v>2</v>
      </c>
      <c r="RN631" s="31">
        <v>2</v>
      </c>
      <c r="RO631" s="31">
        <v>2</v>
      </c>
      <c r="RP631" s="31">
        <v>2</v>
      </c>
      <c r="RQ631" s="31">
        <v>2</v>
      </c>
      <c r="RR631" s="31">
        <v>2</v>
      </c>
      <c r="RS631" s="31">
        <v>2</v>
      </c>
      <c r="RT631" s="31" t="s">
        <v>362</v>
      </c>
      <c r="RU631" s="31" t="s">
        <v>2007</v>
      </c>
      <c r="RX631" s="31">
        <v>4</v>
      </c>
      <c r="RY631" s="31">
        <v>2</v>
      </c>
      <c r="RZ631" s="31">
        <v>2</v>
      </c>
      <c r="SA631" s="31">
        <v>2</v>
      </c>
      <c r="SB631" s="31">
        <v>2</v>
      </c>
      <c r="SC631" s="31">
        <v>2</v>
      </c>
      <c r="SD631" s="31">
        <v>4</v>
      </c>
      <c r="SE631" s="31">
        <v>2</v>
      </c>
      <c r="SF631" s="31">
        <v>2</v>
      </c>
      <c r="SG631" s="31">
        <v>2</v>
      </c>
      <c r="SH631" s="31">
        <v>2</v>
      </c>
      <c r="SI631" s="31">
        <v>2</v>
      </c>
      <c r="SJ631" s="31">
        <v>2</v>
      </c>
      <c r="SK631" s="31">
        <v>2</v>
      </c>
      <c r="SL631" s="31">
        <v>2</v>
      </c>
      <c r="UA631" s="31">
        <v>2</v>
      </c>
    </row>
    <row r="632" spans="1:547" s="31" customFormat="1" ht="13.5" customHeight="1">
      <c r="A632" s="31">
        <f t="shared" si="9"/>
        <v>630</v>
      </c>
      <c r="C632" s="31">
        <v>21</v>
      </c>
      <c r="D632" s="31" t="s">
        <v>3719</v>
      </c>
      <c r="E632" s="31" t="s">
        <v>3763</v>
      </c>
      <c r="F632" s="31">
        <v>3</v>
      </c>
      <c r="H632" s="31">
        <v>42537</v>
      </c>
      <c r="I632" s="31">
        <v>45735</v>
      </c>
      <c r="J632" s="31">
        <v>1</v>
      </c>
      <c r="K632" s="31">
        <v>1</v>
      </c>
      <c r="L632" s="31">
        <v>4</v>
      </c>
      <c r="M632" s="31">
        <v>2</v>
      </c>
      <c r="N632" s="31">
        <v>2</v>
      </c>
      <c r="O632" s="31">
        <v>1</v>
      </c>
      <c r="P632" s="31">
        <v>3</v>
      </c>
      <c r="Q632" s="31">
        <v>1</v>
      </c>
      <c r="FK632" s="31">
        <v>2</v>
      </c>
      <c r="FL632" s="31">
        <v>2</v>
      </c>
      <c r="FM632" s="31">
        <v>1</v>
      </c>
      <c r="FN632" s="31">
        <v>2</v>
      </c>
      <c r="FO632" s="31">
        <v>2</v>
      </c>
      <c r="FP632" s="31">
        <v>2</v>
      </c>
      <c r="FQ632" s="31">
        <v>2</v>
      </c>
      <c r="FR632" s="31">
        <v>2</v>
      </c>
      <c r="FS632" s="31">
        <v>4</v>
      </c>
      <c r="FT632" s="31">
        <v>2</v>
      </c>
      <c r="FU632" s="31">
        <v>2</v>
      </c>
      <c r="FV632" s="31">
        <v>2</v>
      </c>
      <c r="FW632" s="31">
        <v>1</v>
      </c>
      <c r="FX632" s="31">
        <v>1</v>
      </c>
      <c r="FY632" s="31">
        <v>2</v>
      </c>
      <c r="GA632" s="31">
        <v>2</v>
      </c>
      <c r="GB632" s="31">
        <v>2</v>
      </c>
      <c r="GC632" s="31">
        <v>2</v>
      </c>
      <c r="GE632" s="31">
        <v>2</v>
      </c>
      <c r="GH632" s="31">
        <v>2</v>
      </c>
      <c r="GJ632" s="31">
        <v>2</v>
      </c>
      <c r="GL632" s="31">
        <v>2</v>
      </c>
      <c r="GO632" s="31">
        <v>2</v>
      </c>
      <c r="GQ632" s="31">
        <v>1</v>
      </c>
      <c r="GS632" s="31">
        <v>2</v>
      </c>
      <c r="GU632" s="31">
        <v>2</v>
      </c>
      <c r="GW632" s="31">
        <v>2</v>
      </c>
      <c r="HB632" s="31" t="s">
        <v>355</v>
      </c>
      <c r="HM632" s="31">
        <v>2</v>
      </c>
      <c r="HP632" s="31">
        <v>2</v>
      </c>
      <c r="HQ632" s="31">
        <v>2</v>
      </c>
      <c r="HR632" s="31">
        <v>2</v>
      </c>
      <c r="HS632" s="31">
        <v>2</v>
      </c>
      <c r="HT632" s="31">
        <v>2</v>
      </c>
      <c r="HU632" s="31">
        <v>2</v>
      </c>
      <c r="HV632" s="31">
        <v>2</v>
      </c>
      <c r="HZ632" s="31">
        <v>2</v>
      </c>
      <c r="IA632" s="31">
        <v>2</v>
      </c>
      <c r="IB632" s="31">
        <v>2</v>
      </c>
      <c r="IC632" s="31">
        <v>2</v>
      </c>
      <c r="ID632" s="31">
        <v>2</v>
      </c>
      <c r="IE632" s="31">
        <v>2</v>
      </c>
      <c r="IF632" s="31">
        <v>2</v>
      </c>
      <c r="IJ632" s="31">
        <v>2</v>
      </c>
      <c r="IK632" s="31">
        <v>2</v>
      </c>
      <c r="IL632" s="31">
        <v>2</v>
      </c>
      <c r="IM632" s="31">
        <v>2</v>
      </c>
      <c r="IN632" s="31">
        <v>2</v>
      </c>
      <c r="IO632" s="31">
        <v>2</v>
      </c>
      <c r="IP632" s="31">
        <v>2</v>
      </c>
      <c r="IT632" s="31">
        <v>2</v>
      </c>
      <c r="IU632" s="31">
        <v>2</v>
      </c>
      <c r="IV632" s="31">
        <v>2</v>
      </c>
      <c r="IW632" s="31">
        <v>2</v>
      </c>
      <c r="IX632" s="31">
        <v>2</v>
      </c>
      <c r="IY632" s="31">
        <v>2</v>
      </c>
      <c r="IZ632" s="31">
        <v>2</v>
      </c>
      <c r="JD632" s="31">
        <v>2</v>
      </c>
      <c r="JE632" s="31">
        <v>2</v>
      </c>
      <c r="JF632" s="31">
        <v>2</v>
      </c>
      <c r="JG632" s="31">
        <v>2</v>
      </c>
      <c r="JH632" s="31">
        <v>2</v>
      </c>
      <c r="JI632" s="31">
        <v>2</v>
      </c>
      <c r="JJ632" s="31">
        <v>2</v>
      </c>
      <c r="JZ632" s="31">
        <v>2</v>
      </c>
      <c r="KA632" s="31" t="s">
        <v>1563</v>
      </c>
      <c r="KB632" s="31">
        <v>85</v>
      </c>
      <c r="KC632" s="31">
        <v>2</v>
      </c>
      <c r="KD632" s="31" t="s">
        <v>1563</v>
      </c>
      <c r="KE632" s="31">
        <v>83</v>
      </c>
      <c r="KF632" s="31" t="s">
        <v>2014</v>
      </c>
      <c r="KG632" s="31" t="s">
        <v>3304</v>
      </c>
      <c r="LA632" s="31" t="s">
        <v>359</v>
      </c>
      <c r="LB632" s="31" t="s">
        <v>374</v>
      </c>
      <c r="LC632" s="31">
        <v>2</v>
      </c>
      <c r="LE632" s="31" t="s">
        <v>360</v>
      </c>
      <c r="LF632" s="31">
        <v>2</v>
      </c>
      <c r="LG632" s="31">
        <v>2</v>
      </c>
      <c r="LH632" s="31">
        <v>2</v>
      </c>
      <c r="LI632" s="31">
        <v>2</v>
      </c>
      <c r="LK632" s="31">
        <v>2</v>
      </c>
      <c r="LM632" s="31">
        <v>2</v>
      </c>
      <c r="LO632" s="31">
        <v>2</v>
      </c>
      <c r="LQ632" s="31">
        <v>2</v>
      </c>
      <c r="LS632" s="31">
        <v>2</v>
      </c>
      <c r="LU632" s="31">
        <v>2</v>
      </c>
      <c r="LW632" s="31">
        <v>2</v>
      </c>
      <c r="LY632" s="31">
        <v>2</v>
      </c>
      <c r="MA632" s="31">
        <v>2</v>
      </c>
      <c r="MC632" s="31">
        <v>2</v>
      </c>
      <c r="ME632" s="31">
        <v>2</v>
      </c>
      <c r="MG632" s="31">
        <v>2</v>
      </c>
      <c r="MI632" s="31">
        <v>2</v>
      </c>
      <c r="MK632" s="31">
        <v>2</v>
      </c>
      <c r="MM632" s="31">
        <v>2</v>
      </c>
      <c r="MO632" s="31">
        <v>2</v>
      </c>
      <c r="MQ632" s="31">
        <v>2</v>
      </c>
      <c r="MS632" s="31">
        <v>2</v>
      </c>
      <c r="MU632" s="31">
        <v>2</v>
      </c>
      <c r="MW632" s="31">
        <v>2</v>
      </c>
      <c r="MY632" s="31" t="s">
        <v>355</v>
      </c>
      <c r="NA632" s="31">
        <v>2</v>
      </c>
      <c r="NC632" s="31">
        <v>2</v>
      </c>
      <c r="NE632" s="31">
        <v>2</v>
      </c>
      <c r="NG632" s="31">
        <v>2</v>
      </c>
      <c r="NI632" s="31">
        <v>2</v>
      </c>
      <c r="NK632" s="31">
        <v>2</v>
      </c>
      <c r="NM632" s="31">
        <v>2</v>
      </c>
      <c r="NO632" s="31">
        <v>2</v>
      </c>
      <c r="NQ632" s="31">
        <v>2</v>
      </c>
      <c r="NS632" s="31">
        <v>2</v>
      </c>
      <c r="NU632" s="31">
        <v>2</v>
      </c>
      <c r="NW632" s="31">
        <v>2</v>
      </c>
      <c r="NY632" s="31">
        <v>2</v>
      </c>
      <c r="OA632" s="31">
        <v>2</v>
      </c>
      <c r="OC632" s="31">
        <v>2</v>
      </c>
      <c r="OE632" s="31">
        <v>2</v>
      </c>
      <c r="OG632" s="31">
        <v>2</v>
      </c>
      <c r="OI632" s="31">
        <v>2</v>
      </c>
      <c r="OK632" s="31">
        <v>2</v>
      </c>
      <c r="OM632" s="31">
        <v>2</v>
      </c>
      <c r="OO632" s="31">
        <v>2</v>
      </c>
      <c r="OQ632" s="31" t="s">
        <v>355</v>
      </c>
      <c r="OS632" s="31">
        <v>2</v>
      </c>
      <c r="OU632" s="31">
        <v>2</v>
      </c>
      <c r="OW632" s="31">
        <v>2</v>
      </c>
      <c r="OY632" s="31">
        <v>2</v>
      </c>
      <c r="PA632" s="31">
        <v>2</v>
      </c>
      <c r="PC632" s="31">
        <v>2</v>
      </c>
      <c r="PE632" s="31">
        <v>2</v>
      </c>
      <c r="PG632" s="31">
        <v>2</v>
      </c>
      <c r="PI632" s="31">
        <v>2</v>
      </c>
      <c r="PK632" s="31">
        <v>2</v>
      </c>
      <c r="PM632" s="31">
        <v>2</v>
      </c>
      <c r="PO632" s="31">
        <v>2</v>
      </c>
      <c r="PQ632" s="31">
        <v>2</v>
      </c>
      <c r="PS632" s="31">
        <v>2</v>
      </c>
      <c r="PU632" s="31">
        <v>2</v>
      </c>
      <c r="PW632" s="31">
        <v>2</v>
      </c>
      <c r="PY632" s="31">
        <v>2</v>
      </c>
      <c r="QA632" s="31">
        <v>2</v>
      </c>
      <c r="QC632" s="31">
        <v>2</v>
      </c>
      <c r="QE632" s="31">
        <v>2</v>
      </c>
      <c r="QG632" s="31">
        <v>2</v>
      </c>
      <c r="QI632" s="31" t="s">
        <v>355</v>
      </c>
      <c r="QK632" s="31">
        <v>1</v>
      </c>
      <c r="QL632" s="31">
        <v>2</v>
      </c>
      <c r="QM632" s="31">
        <v>2</v>
      </c>
      <c r="QN632" s="31">
        <v>2</v>
      </c>
      <c r="QO632" s="31">
        <v>2</v>
      </c>
      <c r="QP632" s="31">
        <v>2</v>
      </c>
      <c r="QQ632" s="31">
        <v>2</v>
      </c>
      <c r="QR632" s="31">
        <v>2</v>
      </c>
      <c r="QS632" s="31">
        <v>2</v>
      </c>
      <c r="QT632" s="31">
        <v>2</v>
      </c>
      <c r="QU632" s="31">
        <v>2</v>
      </c>
      <c r="QV632" s="31">
        <v>2</v>
      </c>
      <c r="QW632" s="31">
        <v>2</v>
      </c>
      <c r="QX632" s="31">
        <v>2</v>
      </c>
      <c r="QY632" s="31">
        <v>2</v>
      </c>
      <c r="QZ632" s="31">
        <v>2</v>
      </c>
      <c r="RA632" s="31">
        <v>2</v>
      </c>
      <c r="RB632" s="31">
        <v>2</v>
      </c>
      <c r="RC632" s="31">
        <v>2</v>
      </c>
      <c r="RD632" s="31">
        <v>2</v>
      </c>
      <c r="RE632" s="31">
        <v>2</v>
      </c>
      <c r="RF632" s="31">
        <v>2</v>
      </c>
      <c r="RG632" s="31">
        <v>2</v>
      </c>
      <c r="RH632" s="31">
        <v>2</v>
      </c>
      <c r="RI632" s="31">
        <v>1</v>
      </c>
      <c r="RJ632" s="31">
        <v>2</v>
      </c>
      <c r="RK632" s="31">
        <v>2</v>
      </c>
      <c r="RL632" s="31">
        <v>2</v>
      </c>
      <c r="RM632" s="31">
        <v>2</v>
      </c>
      <c r="RN632" s="31">
        <v>2</v>
      </c>
      <c r="RO632" s="31">
        <v>2</v>
      </c>
      <c r="RP632" s="31">
        <v>2</v>
      </c>
      <c r="RQ632" s="31">
        <v>2</v>
      </c>
      <c r="RR632" s="31">
        <v>2</v>
      </c>
      <c r="RS632" s="31">
        <v>2</v>
      </c>
      <c r="RT632" s="31" t="s">
        <v>2026</v>
      </c>
      <c r="RU632" s="31" t="s">
        <v>2026</v>
      </c>
      <c r="RX632" s="31">
        <v>5</v>
      </c>
      <c r="RY632" s="31">
        <v>2</v>
      </c>
      <c r="RZ632" s="31">
        <v>2</v>
      </c>
      <c r="SA632" s="31">
        <v>2</v>
      </c>
      <c r="SB632" s="31">
        <v>2</v>
      </c>
      <c r="SC632" s="31">
        <v>2</v>
      </c>
      <c r="SD632" s="31">
        <v>5</v>
      </c>
      <c r="SE632" s="31">
        <v>2</v>
      </c>
      <c r="SF632" s="31">
        <v>2</v>
      </c>
      <c r="SG632" s="31">
        <v>2</v>
      </c>
      <c r="SH632" s="31">
        <v>2</v>
      </c>
      <c r="SI632" s="31">
        <v>2</v>
      </c>
      <c r="SJ632" s="31">
        <v>2</v>
      </c>
      <c r="SK632" s="31">
        <v>2</v>
      </c>
      <c r="SL632" s="31">
        <v>2</v>
      </c>
      <c r="UA632" s="31">
        <v>2</v>
      </c>
    </row>
    <row r="633" spans="1:547" s="31" customFormat="1" ht="13.5" customHeight="1">
      <c r="A633" s="31">
        <f t="shared" si="9"/>
        <v>631</v>
      </c>
      <c r="C633" s="31">
        <v>22</v>
      </c>
      <c r="D633" s="31" t="s">
        <v>3719</v>
      </c>
      <c r="E633" s="31" t="s">
        <v>3764</v>
      </c>
      <c r="F633" s="31">
        <v>3</v>
      </c>
      <c r="H633" s="31">
        <v>42538</v>
      </c>
      <c r="I633" s="31">
        <v>20415</v>
      </c>
      <c r="J633" s="31">
        <v>1</v>
      </c>
      <c r="K633" s="31">
        <v>1</v>
      </c>
      <c r="L633" s="31">
        <v>4</v>
      </c>
      <c r="M633" s="31">
        <v>2</v>
      </c>
      <c r="N633" s="31">
        <v>4</v>
      </c>
      <c r="O633" s="31">
        <v>2</v>
      </c>
      <c r="P633" s="31">
        <v>4</v>
      </c>
      <c r="Q633" s="31">
        <v>2</v>
      </c>
      <c r="FK633" s="31">
        <v>1</v>
      </c>
      <c r="FL633" s="31">
        <v>2</v>
      </c>
      <c r="FM633" s="31">
        <v>1</v>
      </c>
      <c r="FN633" s="31">
        <v>2</v>
      </c>
      <c r="FO633" s="31">
        <v>2</v>
      </c>
      <c r="FP633" s="31">
        <v>2</v>
      </c>
      <c r="FQ633" s="31">
        <v>2</v>
      </c>
      <c r="FR633" s="31">
        <v>2</v>
      </c>
      <c r="FS633" s="31">
        <v>4</v>
      </c>
      <c r="FT633" s="31">
        <v>2</v>
      </c>
      <c r="FU633" s="31">
        <v>2</v>
      </c>
      <c r="FV633" s="31">
        <v>2</v>
      </c>
      <c r="FW633" s="31">
        <v>1</v>
      </c>
      <c r="FX633" s="31">
        <v>1</v>
      </c>
      <c r="FY633" s="31">
        <v>2</v>
      </c>
      <c r="GA633" s="31">
        <v>2</v>
      </c>
      <c r="GB633" s="31">
        <v>2</v>
      </c>
      <c r="GC633" s="31">
        <v>2</v>
      </c>
      <c r="GE633" s="31">
        <v>2</v>
      </c>
      <c r="GH633" s="31">
        <v>2</v>
      </c>
      <c r="GJ633" s="31">
        <v>2</v>
      </c>
      <c r="GL633" s="31">
        <v>2</v>
      </c>
      <c r="GO633" s="31">
        <v>2</v>
      </c>
      <c r="GQ633" s="31">
        <v>2</v>
      </c>
      <c r="GS633" s="31">
        <v>2</v>
      </c>
      <c r="GU633" s="31">
        <v>2</v>
      </c>
      <c r="GW633" s="31">
        <v>2</v>
      </c>
      <c r="HB633" s="31" t="s">
        <v>355</v>
      </c>
      <c r="HM633" s="31">
        <v>2</v>
      </c>
      <c r="HP633" s="31">
        <v>2</v>
      </c>
      <c r="HQ633" s="31">
        <v>2</v>
      </c>
      <c r="HR633" s="31">
        <v>2</v>
      </c>
      <c r="HS633" s="31">
        <v>2</v>
      </c>
      <c r="HT633" s="31">
        <v>2</v>
      </c>
      <c r="HU633" s="31">
        <v>2</v>
      </c>
      <c r="HV633" s="31">
        <v>2</v>
      </c>
      <c r="HZ633" s="31">
        <v>2</v>
      </c>
      <c r="IA633" s="31">
        <v>2</v>
      </c>
      <c r="IB633" s="31">
        <v>2</v>
      </c>
      <c r="IC633" s="31">
        <v>2</v>
      </c>
      <c r="ID633" s="31">
        <v>2</v>
      </c>
      <c r="IE633" s="31">
        <v>2</v>
      </c>
      <c r="IF633" s="31">
        <v>2</v>
      </c>
      <c r="IJ633" s="31">
        <v>2</v>
      </c>
      <c r="IK633" s="31">
        <v>2</v>
      </c>
      <c r="IL633" s="31">
        <v>2</v>
      </c>
      <c r="IM633" s="31">
        <v>2</v>
      </c>
      <c r="IN633" s="31">
        <v>2</v>
      </c>
      <c r="IO633" s="31">
        <v>2</v>
      </c>
      <c r="IP633" s="31">
        <v>2</v>
      </c>
      <c r="IT633" s="31">
        <v>2</v>
      </c>
      <c r="IU633" s="31">
        <v>2</v>
      </c>
      <c r="IV633" s="31">
        <v>2</v>
      </c>
      <c r="IW633" s="31">
        <v>2</v>
      </c>
      <c r="IX633" s="31">
        <v>2</v>
      </c>
      <c r="IY633" s="31">
        <v>2</v>
      </c>
      <c r="IZ633" s="31">
        <v>2</v>
      </c>
      <c r="JD633" s="31">
        <v>2</v>
      </c>
      <c r="JE633" s="31">
        <v>2</v>
      </c>
      <c r="JF633" s="31">
        <v>2</v>
      </c>
      <c r="JG633" s="31">
        <v>2</v>
      </c>
      <c r="JH633" s="31">
        <v>2</v>
      </c>
      <c r="JI633" s="31">
        <v>2</v>
      </c>
      <c r="JJ633" s="31">
        <v>2</v>
      </c>
      <c r="JN633" s="31" t="s">
        <v>2222</v>
      </c>
      <c r="JQ633" s="31" t="s">
        <v>3765</v>
      </c>
      <c r="JZ633" s="31">
        <v>2</v>
      </c>
      <c r="KA633" s="31" t="s">
        <v>2222</v>
      </c>
      <c r="KB633" s="31">
        <v>69</v>
      </c>
      <c r="KC633" s="31">
        <v>2</v>
      </c>
      <c r="KD633" s="31" t="s">
        <v>3765</v>
      </c>
      <c r="KE633" s="31">
        <v>86</v>
      </c>
      <c r="LA633" s="31" t="s">
        <v>364</v>
      </c>
      <c r="LB633" s="31" t="s">
        <v>359</v>
      </c>
      <c r="LC633" s="31">
        <v>2</v>
      </c>
      <c r="LE633" s="31" t="s">
        <v>360</v>
      </c>
      <c r="LF633" s="31">
        <v>2</v>
      </c>
      <c r="LG633" s="31">
        <v>2</v>
      </c>
      <c r="LH633" s="31">
        <v>2</v>
      </c>
      <c r="LI633" s="31">
        <v>2</v>
      </c>
      <c r="LK633" s="31">
        <v>2</v>
      </c>
      <c r="LM633" s="31">
        <v>2</v>
      </c>
      <c r="LO633" s="31">
        <v>2</v>
      </c>
      <c r="LQ633" s="31">
        <v>2</v>
      </c>
      <c r="LS633" s="31">
        <v>2</v>
      </c>
      <c r="LU633" s="31">
        <v>2</v>
      </c>
      <c r="LW633" s="31">
        <v>2</v>
      </c>
      <c r="LY633" s="31">
        <v>2</v>
      </c>
      <c r="MA633" s="31">
        <v>2</v>
      </c>
      <c r="MC633" s="31">
        <v>2</v>
      </c>
      <c r="ME633" s="31">
        <v>2</v>
      </c>
      <c r="MG633" s="31">
        <v>2</v>
      </c>
      <c r="MI633" s="31">
        <v>2</v>
      </c>
      <c r="MK633" s="31">
        <v>2</v>
      </c>
      <c r="MM633" s="31">
        <v>2</v>
      </c>
      <c r="MO633" s="31">
        <v>2</v>
      </c>
      <c r="MQ633" s="31">
        <v>2</v>
      </c>
      <c r="MS633" s="31">
        <v>2</v>
      </c>
      <c r="MU633" s="31">
        <v>2</v>
      </c>
      <c r="MW633" s="31">
        <v>2</v>
      </c>
      <c r="MY633" s="31" t="s">
        <v>355</v>
      </c>
      <c r="NA633" s="31">
        <v>2</v>
      </c>
      <c r="NC633" s="31">
        <v>2</v>
      </c>
      <c r="NE633" s="31">
        <v>2</v>
      </c>
      <c r="NG633" s="31">
        <v>2</v>
      </c>
      <c r="NI633" s="31">
        <v>2</v>
      </c>
      <c r="NK633" s="31">
        <v>2</v>
      </c>
      <c r="NM633" s="31">
        <v>2</v>
      </c>
      <c r="NO633" s="31">
        <v>2</v>
      </c>
      <c r="NQ633" s="31">
        <v>2</v>
      </c>
      <c r="NS633" s="31">
        <v>2</v>
      </c>
      <c r="NU633" s="31">
        <v>2</v>
      </c>
      <c r="NW633" s="31">
        <v>2</v>
      </c>
      <c r="NY633" s="31">
        <v>2</v>
      </c>
      <c r="OA633" s="31">
        <v>2</v>
      </c>
      <c r="OC633" s="31">
        <v>2</v>
      </c>
      <c r="OE633" s="31">
        <v>2</v>
      </c>
      <c r="OG633" s="31">
        <v>2</v>
      </c>
      <c r="OI633" s="31">
        <v>2</v>
      </c>
      <c r="OK633" s="31">
        <v>2</v>
      </c>
      <c r="OM633" s="31">
        <v>2</v>
      </c>
      <c r="OO633" s="31">
        <v>2</v>
      </c>
      <c r="OQ633" s="31" t="s">
        <v>355</v>
      </c>
      <c r="OS633" s="31">
        <v>2</v>
      </c>
      <c r="OU633" s="31">
        <v>2</v>
      </c>
      <c r="OW633" s="31">
        <v>2</v>
      </c>
      <c r="OY633" s="31">
        <v>2</v>
      </c>
      <c r="PA633" s="31">
        <v>2</v>
      </c>
      <c r="PC633" s="31">
        <v>2</v>
      </c>
      <c r="PE633" s="31">
        <v>2</v>
      </c>
      <c r="PG633" s="31">
        <v>2</v>
      </c>
      <c r="PI633" s="31">
        <v>2</v>
      </c>
      <c r="PK633" s="31">
        <v>2</v>
      </c>
      <c r="PM633" s="31">
        <v>2</v>
      </c>
      <c r="PO633" s="31">
        <v>2</v>
      </c>
      <c r="PQ633" s="31">
        <v>2</v>
      </c>
      <c r="PS633" s="31">
        <v>2</v>
      </c>
      <c r="PU633" s="31">
        <v>2</v>
      </c>
      <c r="PW633" s="31">
        <v>2</v>
      </c>
      <c r="PY633" s="31">
        <v>2</v>
      </c>
      <c r="QA633" s="31">
        <v>2</v>
      </c>
      <c r="QC633" s="31">
        <v>2</v>
      </c>
      <c r="QE633" s="31">
        <v>2</v>
      </c>
      <c r="QG633" s="31">
        <v>2</v>
      </c>
      <c r="QI633" s="31" t="s">
        <v>355</v>
      </c>
      <c r="QK633" s="31">
        <v>1</v>
      </c>
      <c r="QL633" s="31">
        <v>2</v>
      </c>
      <c r="QM633" s="31">
        <v>2</v>
      </c>
      <c r="QN633" s="31">
        <v>2</v>
      </c>
      <c r="QO633" s="31">
        <v>2</v>
      </c>
      <c r="QP633" s="31">
        <v>2</v>
      </c>
      <c r="QQ633" s="31">
        <v>2</v>
      </c>
      <c r="QR633" s="31">
        <v>2</v>
      </c>
      <c r="QS633" s="31">
        <v>2</v>
      </c>
      <c r="QT633" s="31">
        <v>2</v>
      </c>
      <c r="QU633" s="31">
        <v>2</v>
      </c>
      <c r="QV633" s="31">
        <v>2</v>
      </c>
      <c r="QW633" s="31">
        <v>2</v>
      </c>
      <c r="QX633" s="31">
        <v>2</v>
      </c>
      <c r="QY633" s="31">
        <v>2</v>
      </c>
      <c r="QZ633" s="31">
        <v>2</v>
      </c>
      <c r="RA633" s="31">
        <v>2</v>
      </c>
      <c r="RB633" s="31">
        <v>2</v>
      </c>
      <c r="RC633" s="31">
        <v>2</v>
      </c>
      <c r="RD633" s="31">
        <v>2</v>
      </c>
      <c r="RE633" s="31">
        <v>2</v>
      </c>
      <c r="RF633" s="31">
        <v>2</v>
      </c>
      <c r="RG633" s="31">
        <v>2</v>
      </c>
      <c r="RH633" s="31">
        <v>2</v>
      </c>
      <c r="RI633" s="31">
        <v>2</v>
      </c>
      <c r="RJ633" s="31">
        <v>2</v>
      </c>
      <c r="RK633" s="31">
        <v>2</v>
      </c>
      <c r="RL633" s="31">
        <v>2</v>
      </c>
      <c r="RM633" s="31">
        <v>2</v>
      </c>
      <c r="RN633" s="31">
        <v>2</v>
      </c>
      <c r="RO633" s="31">
        <v>2</v>
      </c>
      <c r="RP633" s="31">
        <v>2</v>
      </c>
      <c r="RQ633" s="31">
        <v>2</v>
      </c>
      <c r="RR633" s="31">
        <v>2</v>
      </c>
      <c r="RS633" s="31">
        <v>2</v>
      </c>
      <c r="RT633" s="31" t="s">
        <v>1863</v>
      </c>
      <c r="RU633" s="31" t="s">
        <v>1863</v>
      </c>
      <c r="RX633" s="31">
        <v>4</v>
      </c>
      <c r="RY633" s="31">
        <v>2</v>
      </c>
      <c r="RZ633" s="31">
        <v>2</v>
      </c>
      <c r="SA633" s="31">
        <v>2</v>
      </c>
      <c r="SB633" s="31">
        <v>2</v>
      </c>
      <c r="SC633" s="31">
        <v>2</v>
      </c>
      <c r="SD633" s="31">
        <v>4</v>
      </c>
      <c r="SE633" s="31">
        <v>2</v>
      </c>
      <c r="SF633" s="31">
        <v>2</v>
      </c>
      <c r="SG633" s="31">
        <v>2</v>
      </c>
      <c r="SH633" s="31">
        <v>2</v>
      </c>
      <c r="SI633" s="31">
        <v>2</v>
      </c>
      <c r="SJ633" s="31">
        <v>2</v>
      </c>
      <c r="SK633" s="31">
        <v>2</v>
      </c>
      <c r="SL633" s="31">
        <v>2</v>
      </c>
      <c r="UA633" s="31">
        <v>2</v>
      </c>
    </row>
    <row r="634" spans="1:547" s="31" customFormat="1" ht="13.5" customHeight="1">
      <c r="A634" s="31">
        <f t="shared" si="9"/>
        <v>632</v>
      </c>
      <c r="C634" s="31">
        <v>23</v>
      </c>
      <c r="D634" s="31" t="s">
        <v>3719</v>
      </c>
      <c r="E634" s="31" t="s">
        <v>3766</v>
      </c>
      <c r="F634" s="31">
        <v>3</v>
      </c>
      <c r="H634" s="31">
        <v>42538</v>
      </c>
      <c r="I634" s="31">
        <v>15570</v>
      </c>
      <c r="J634" s="31">
        <v>2</v>
      </c>
      <c r="K634" s="31">
        <v>1</v>
      </c>
      <c r="L634" s="31">
        <v>3</v>
      </c>
      <c r="M634" s="31">
        <v>1</v>
      </c>
      <c r="N634" s="31">
        <v>3</v>
      </c>
      <c r="O634" s="31">
        <v>1</v>
      </c>
      <c r="P634" s="31">
        <v>3</v>
      </c>
      <c r="Q634" s="31">
        <v>1</v>
      </c>
      <c r="FK634" s="31">
        <v>1</v>
      </c>
      <c r="FL634" s="31">
        <v>2</v>
      </c>
      <c r="FM634" s="31">
        <v>2</v>
      </c>
      <c r="FN634" s="31">
        <v>2</v>
      </c>
      <c r="FO634" s="31">
        <v>2</v>
      </c>
      <c r="FP634" s="31">
        <v>2</v>
      </c>
      <c r="FQ634" s="31">
        <v>2</v>
      </c>
      <c r="FR634" s="31">
        <v>2</v>
      </c>
      <c r="FS634" s="31">
        <v>4</v>
      </c>
      <c r="FT634" s="31">
        <v>2</v>
      </c>
      <c r="FU634" s="31">
        <v>2</v>
      </c>
      <c r="FV634" s="31">
        <v>2</v>
      </c>
      <c r="FW634" s="31">
        <v>1</v>
      </c>
      <c r="FX634" s="31">
        <v>1</v>
      </c>
      <c r="FY634" s="31">
        <v>2</v>
      </c>
      <c r="GA634" s="31">
        <v>2</v>
      </c>
      <c r="GB634" s="31">
        <v>2</v>
      </c>
      <c r="GC634" s="31">
        <v>2</v>
      </c>
      <c r="GE634" s="31">
        <v>2</v>
      </c>
      <c r="GH634" s="31">
        <v>2</v>
      </c>
      <c r="GJ634" s="31">
        <v>2</v>
      </c>
      <c r="GL634" s="31">
        <v>2</v>
      </c>
      <c r="GO634" s="31">
        <v>2</v>
      </c>
      <c r="GQ634" s="31">
        <v>2</v>
      </c>
      <c r="GS634" s="31">
        <v>2</v>
      </c>
      <c r="GU634" s="31">
        <v>2</v>
      </c>
      <c r="GW634" s="31">
        <v>2</v>
      </c>
      <c r="HA634" s="31">
        <v>2</v>
      </c>
      <c r="HB634" s="31" t="s">
        <v>355</v>
      </c>
      <c r="HM634" s="31">
        <v>2</v>
      </c>
      <c r="HP634" s="31">
        <v>2</v>
      </c>
      <c r="HQ634" s="31">
        <v>2</v>
      </c>
      <c r="HR634" s="31">
        <v>2</v>
      </c>
      <c r="HS634" s="31">
        <v>2</v>
      </c>
      <c r="HT634" s="31">
        <v>2</v>
      </c>
      <c r="HU634" s="31">
        <v>2</v>
      </c>
      <c r="HV634" s="31">
        <v>2</v>
      </c>
      <c r="HZ634" s="31">
        <v>2</v>
      </c>
      <c r="IA634" s="31">
        <v>2</v>
      </c>
      <c r="IB634" s="31">
        <v>2</v>
      </c>
      <c r="IC634" s="31">
        <v>2</v>
      </c>
      <c r="ID634" s="31">
        <v>2</v>
      </c>
      <c r="IE634" s="31">
        <v>2</v>
      </c>
      <c r="IF634" s="31">
        <v>2</v>
      </c>
      <c r="IJ634" s="31">
        <v>2</v>
      </c>
      <c r="IK634" s="31">
        <v>2</v>
      </c>
      <c r="IL634" s="31">
        <v>2</v>
      </c>
      <c r="IM634" s="31">
        <v>2</v>
      </c>
      <c r="IN634" s="31">
        <v>2</v>
      </c>
      <c r="IO634" s="31">
        <v>2</v>
      </c>
      <c r="IP634" s="31">
        <v>2</v>
      </c>
      <c r="IT634" s="31">
        <v>2</v>
      </c>
      <c r="IU634" s="31">
        <v>2</v>
      </c>
      <c r="IV634" s="31">
        <v>2</v>
      </c>
      <c r="IW634" s="31">
        <v>2</v>
      </c>
      <c r="IX634" s="31">
        <v>2</v>
      </c>
      <c r="IY634" s="31">
        <v>2</v>
      </c>
      <c r="IZ634" s="31">
        <v>2</v>
      </c>
      <c r="JD634" s="31">
        <v>2</v>
      </c>
      <c r="JE634" s="31">
        <v>2</v>
      </c>
      <c r="JF634" s="31">
        <v>2</v>
      </c>
      <c r="JG634" s="31">
        <v>2</v>
      </c>
      <c r="JH634" s="31">
        <v>2</v>
      </c>
      <c r="JI634" s="31">
        <v>2</v>
      </c>
      <c r="JJ634" s="31">
        <v>2</v>
      </c>
      <c r="JZ634" s="31">
        <v>2</v>
      </c>
      <c r="KA634" s="31" t="s">
        <v>1563</v>
      </c>
      <c r="KB634" s="31">
        <v>91</v>
      </c>
      <c r="KC634" s="31">
        <v>2</v>
      </c>
      <c r="KD634" s="31" t="s">
        <v>1836</v>
      </c>
      <c r="KE634" s="31">
        <v>76</v>
      </c>
      <c r="LA634" s="31" t="s">
        <v>1736</v>
      </c>
      <c r="LB634" s="31" t="s">
        <v>378</v>
      </c>
      <c r="LC634" s="31">
        <v>2</v>
      </c>
      <c r="LE634" s="31" t="s">
        <v>1643</v>
      </c>
      <c r="LF634" s="31">
        <v>2</v>
      </c>
      <c r="LG634" s="31">
        <v>2</v>
      </c>
      <c r="LH634" s="31">
        <v>1</v>
      </c>
      <c r="LI634" s="31">
        <v>2</v>
      </c>
      <c r="LK634" s="31">
        <v>2</v>
      </c>
      <c r="LM634" s="31">
        <v>2</v>
      </c>
      <c r="LO634" s="31">
        <v>2</v>
      </c>
      <c r="LQ634" s="31">
        <v>2</v>
      </c>
      <c r="LS634" s="31">
        <v>2</v>
      </c>
      <c r="LU634" s="31">
        <v>2</v>
      </c>
      <c r="LW634" s="31">
        <v>2</v>
      </c>
      <c r="LY634" s="31">
        <v>2</v>
      </c>
      <c r="MA634" s="31">
        <v>2</v>
      </c>
      <c r="MC634" s="31">
        <v>2</v>
      </c>
      <c r="ME634" s="31">
        <v>2</v>
      </c>
      <c r="MG634" s="31">
        <v>2</v>
      </c>
      <c r="MI634" s="31">
        <v>2</v>
      </c>
      <c r="MK634" s="31">
        <v>2</v>
      </c>
      <c r="MM634" s="31">
        <v>2</v>
      </c>
      <c r="MO634" s="31">
        <v>2</v>
      </c>
      <c r="MQ634" s="31">
        <v>2</v>
      </c>
      <c r="MS634" s="31">
        <v>2</v>
      </c>
      <c r="MU634" s="31">
        <v>2</v>
      </c>
      <c r="MW634" s="31">
        <v>2</v>
      </c>
      <c r="MY634" s="31" t="s">
        <v>355</v>
      </c>
      <c r="NA634" s="31">
        <v>2</v>
      </c>
      <c r="NC634" s="31">
        <v>2</v>
      </c>
      <c r="NE634" s="31">
        <v>2</v>
      </c>
      <c r="NG634" s="31">
        <v>1</v>
      </c>
      <c r="NH634" s="31">
        <v>20</v>
      </c>
      <c r="NI634" s="31">
        <v>2</v>
      </c>
      <c r="NK634" s="31">
        <v>2</v>
      </c>
      <c r="NM634" s="31">
        <v>1</v>
      </c>
      <c r="NN634" s="31">
        <v>20</v>
      </c>
      <c r="NO634" s="31">
        <v>2</v>
      </c>
      <c r="NQ634" s="31">
        <v>2</v>
      </c>
      <c r="NS634" s="31">
        <v>2</v>
      </c>
      <c r="NU634" s="31">
        <v>2</v>
      </c>
      <c r="NW634" s="31">
        <v>2</v>
      </c>
      <c r="NY634" s="31">
        <v>2</v>
      </c>
      <c r="OA634" s="31">
        <v>2</v>
      </c>
      <c r="OC634" s="31">
        <v>2</v>
      </c>
      <c r="OE634" s="31">
        <v>2</v>
      </c>
      <c r="OG634" s="31">
        <v>2</v>
      </c>
      <c r="OI634" s="31">
        <v>2</v>
      </c>
      <c r="OK634" s="31">
        <v>2</v>
      </c>
      <c r="OM634" s="31">
        <v>2</v>
      </c>
      <c r="OO634" s="31">
        <v>2</v>
      </c>
      <c r="OQ634" s="31" t="s">
        <v>355</v>
      </c>
      <c r="OS634" s="31">
        <v>2</v>
      </c>
      <c r="OU634" s="31">
        <v>2</v>
      </c>
      <c r="OW634" s="31">
        <v>2</v>
      </c>
      <c r="OY634" s="31">
        <v>2</v>
      </c>
      <c r="PA634" s="31">
        <v>2</v>
      </c>
      <c r="PC634" s="31">
        <v>2</v>
      </c>
      <c r="PE634" s="31">
        <v>2</v>
      </c>
      <c r="PG634" s="31">
        <v>2</v>
      </c>
      <c r="PI634" s="31">
        <v>2</v>
      </c>
      <c r="PK634" s="31">
        <v>2</v>
      </c>
      <c r="PM634" s="31">
        <v>2</v>
      </c>
      <c r="PO634" s="31">
        <v>2</v>
      </c>
      <c r="PQ634" s="31">
        <v>2</v>
      </c>
      <c r="PS634" s="31">
        <v>2</v>
      </c>
      <c r="PU634" s="31">
        <v>2</v>
      </c>
      <c r="PW634" s="31">
        <v>2</v>
      </c>
      <c r="PY634" s="31">
        <v>2</v>
      </c>
      <c r="QA634" s="31">
        <v>2</v>
      </c>
      <c r="QC634" s="31">
        <v>2</v>
      </c>
      <c r="QE634" s="31">
        <v>2</v>
      </c>
      <c r="QG634" s="31">
        <v>2</v>
      </c>
      <c r="QI634" s="31" t="s">
        <v>355</v>
      </c>
      <c r="QK634" s="31">
        <v>1</v>
      </c>
      <c r="QL634" s="31">
        <v>2</v>
      </c>
      <c r="QM634" s="31">
        <v>2</v>
      </c>
      <c r="QN634" s="31">
        <v>2</v>
      </c>
      <c r="QO634" s="31">
        <v>2</v>
      </c>
      <c r="QP634" s="31">
        <v>1</v>
      </c>
      <c r="QQ634" s="31">
        <v>2</v>
      </c>
      <c r="QR634" s="31">
        <v>2</v>
      </c>
      <c r="QS634" s="31">
        <v>2</v>
      </c>
      <c r="QT634" s="31">
        <v>2</v>
      </c>
      <c r="QU634" s="31">
        <v>2</v>
      </c>
      <c r="QV634" s="31">
        <v>2</v>
      </c>
      <c r="QW634" s="31">
        <v>2</v>
      </c>
      <c r="QX634" s="31">
        <v>2</v>
      </c>
      <c r="QY634" s="31">
        <v>2</v>
      </c>
      <c r="QZ634" s="31">
        <v>2</v>
      </c>
      <c r="RA634" s="31">
        <v>2</v>
      </c>
      <c r="RB634" s="31">
        <v>2</v>
      </c>
      <c r="RC634" s="31">
        <v>2</v>
      </c>
      <c r="RD634" s="31">
        <v>2</v>
      </c>
      <c r="RE634" s="31">
        <v>1</v>
      </c>
      <c r="RF634" s="31">
        <v>2</v>
      </c>
      <c r="RG634" s="31">
        <v>2</v>
      </c>
      <c r="RH634" s="31">
        <v>2</v>
      </c>
      <c r="RI634" s="31">
        <v>2</v>
      </c>
      <c r="RJ634" s="31">
        <v>2</v>
      </c>
      <c r="RK634" s="31">
        <v>2</v>
      </c>
      <c r="RL634" s="31">
        <v>2</v>
      </c>
      <c r="RM634" s="31">
        <v>2</v>
      </c>
      <c r="RN634" s="31">
        <v>2</v>
      </c>
      <c r="RO634" s="31">
        <v>2</v>
      </c>
      <c r="RP634" s="31">
        <v>2</v>
      </c>
      <c r="RQ634" s="31">
        <v>2</v>
      </c>
      <c r="RR634" s="31">
        <v>2</v>
      </c>
      <c r="RS634" s="31">
        <v>2</v>
      </c>
      <c r="RT634" s="31" t="s">
        <v>362</v>
      </c>
      <c r="RU634" s="31" t="s">
        <v>3767</v>
      </c>
      <c r="RX634" s="31">
        <v>2</v>
      </c>
      <c r="RY634" s="31">
        <v>1</v>
      </c>
      <c r="RZ634" s="31">
        <v>2</v>
      </c>
      <c r="SA634" s="31">
        <v>2</v>
      </c>
      <c r="SB634" s="31">
        <v>2</v>
      </c>
      <c r="SC634" s="31">
        <v>2</v>
      </c>
      <c r="SD634" s="31">
        <v>2</v>
      </c>
      <c r="SE634" s="31">
        <v>1</v>
      </c>
      <c r="SF634" s="31">
        <v>2</v>
      </c>
      <c r="SG634" s="31">
        <v>2</v>
      </c>
      <c r="SH634" s="31">
        <v>2</v>
      </c>
      <c r="SI634" s="31">
        <v>2</v>
      </c>
      <c r="SJ634" s="31">
        <v>2</v>
      </c>
      <c r="SK634" s="31">
        <v>2</v>
      </c>
      <c r="SL634" s="31">
        <v>2</v>
      </c>
      <c r="UA634" s="31">
        <v>2</v>
      </c>
    </row>
    <row r="635" spans="1:547" s="31" customFormat="1" ht="13.5" customHeight="1">
      <c r="A635" s="31">
        <f t="shared" si="9"/>
        <v>633</v>
      </c>
      <c r="C635" s="31">
        <v>24</v>
      </c>
      <c r="D635" s="31" t="s">
        <v>3719</v>
      </c>
      <c r="E635" s="31" t="s">
        <v>3768</v>
      </c>
      <c r="F635" s="31">
        <v>3</v>
      </c>
      <c r="H635" s="31">
        <v>42550</v>
      </c>
      <c r="I635" s="31">
        <v>22157</v>
      </c>
      <c r="J635" s="31">
        <v>2</v>
      </c>
      <c r="K635" s="31">
        <v>1</v>
      </c>
      <c r="L635" s="31">
        <v>4</v>
      </c>
      <c r="M635" s="31">
        <v>2</v>
      </c>
      <c r="N635" s="31">
        <v>4</v>
      </c>
      <c r="O635" s="31">
        <v>2</v>
      </c>
      <c r="P635" s="31">
        <v>4</v>
      </c>
      <c r="Q635" s="31">
        <v>2</v>
      </c>
      <c r="FK635" s="31">
        <v>1</v>
      </c>
      <c r="FL635" s="31">
        <v>2</v>
      </c>
      <c r="FM635" s="31">
        <v>2</v>
      </c>
      <c r="FN635" s="31">
        <v>2</v>
      </c>
      <c r="FO635" s="31">
        <v>2</v>
      </c>
      <c r="FP635" s="31">
        <v>2</v>
      </c>
      <c r="FQ635" s="31">
        <v>2</v>
      </c>
      <c r="FR635" s="31">
        <v>2</v>
      </c>
      <c r="FS635" s="31">
        <v>4</v>
      </c>
      <c r="FT635" s="31">
        <v>2</v>
      </c>
      <c r="FU635" s="31">
        <v>2</v>
      </c>
      <c r="FV635" s="31">
        <v>2</v>
      </c>
      <c r="FW635" s="31">
        <v>1</v>
      </c>
      <c r="FX635" s="31">
        <v>1</v>
      </c>
      <c r="FY635" s="31">
        <v>2</v>
      </c>
      <c r="GA635" s="31">
        <v>2</v>
      </c>
      <c r="GB635" s="31">
        <v>2</v>
      </c>
      <c r="GC635" s="31">
        <v>2</v>
      </c>
      <c r="GE635" s="31">
        <v>2</v>
      </c>
      <c r="GH635" s="31">
        <v>1</v>
      </c>
      <c r="GI635" s="31" t="s">
        <v>3769</v>
      </c>
      <c r="GJ635" s="31">
        <v>2</v>
      </c>
      <c r="GL635" s="31">
        <v>2</v>
      </c>
      <c r="GO635" s="31">
        <v>2</v>
      </c>
      <c r="GQ635" s="31">
        <v>2</v>
      </c>
      <c r="GS635" s="31">
        <v>2</v>
      </c>
      <c r="GU635" s="31">
        <v>2</v>
      </c>
      <c r="GW635" s="31">
        <v>2</v>
      </c>
      <c r="HB635" s="31" t="s">
        <v>355</v>
      </c>
      <c r="HM635" s="31">
        <v>2</v>
      </c>
      <c r="HP635" s="31">
        <v>2</v>
      </c>
      <c r="HQ635" s="31">
        <v>2</v>
      </c>
      <c r="HR635" s="31">
        <v>2</v>
      </c>
      <c r="HS635" s="31">
        <v>2</v>
      </c>
      <c r="HT635" s="31">
        <v>2</v>
      </c>
      <c r="HU635" s="31">
        <v>2</v>
      </c>
      <c r="HV635" s="31">
        <v>2</v>
      </c>
      <c r="HZ635" s="31">
        <v>2</v>
      </c>
      <c r="IA635" s="31">
        <v>2</v>
      </c>
      <c r="IB635" s="31">
        <v>2</v>
      </c>
      <c r="IC635" s="31">
        <v>2</v>
      </c>
      <c r="ID635" s="31">
        <v>2</v>
      </c>
      <c r="IE635" s="31">
        <v>2</v>
      </c>
      <c r="IF635" s="31">
        <v>2</v>
      </c>
      <c r="IJ635" s="31">
        <v>1</v>
      </c>
      <c r="IK635" s="31">
        <v>2</v>
      </c>
      <c r="IL635" s="31">
        <v>1</v>
      </c>
      <c r="IM635" s="31">
        <v>2</v>
      </c>
      <c r="IN635" s="31">
        <v>2</v>
      </c>
      <c r="IO635" s="31">
        <v>2</v>
      </c>
      <c r="IP635" s="31">
        <v>2</v>
      </c>
      <c r="IT635" s="31">
        <v>2</v>
      </c>
      <c r="IU635" s="31">
        <v>2</v>
      </c>
      <c r="IV635" s="31">
        <v>2</v>
      </c>
      <c r="IW635" s="31">
        <v>2</v>
      </c>
      <c r="IX635" s="31">
        <v>2</v>
      </c>
      <c r="IY635" s="31">
        <v>2</v>
      </c>
      <c r="IZ635" s="31">
        <v>2</v>
      </c>
      <c r="JD635" s="31">
        <v>2</v>
      </c>
      <c r="JE635" s="31">
        <v>2</v>
      </c>
      <c r="JF635" s="31">
        <v>2</v>
      </c>
      <c r="JG635" s="31">
        <v>2</v>
      </c>
      <c r="JH635" s="31">
        <v>2</v>
      </c>
      <c r="JI635" s="31">
        <v>2</v>
      </c>
      <c r="JJ635" s="31">
        <v>2</v>
      </c>
      <c r="JN635" s="31" t="s">
        <v>377</v>
      </c>
      <c r="JT635" s="31" t="s">
        <v>3770</v>
      </c>
      <c r="JZ635" s="31">
        <v>2</v>
      </c>
      <c r="KA635" s="31" t="s">
        <v>377</v>
      </c>
      <c r="KB635" s="31">
        <v>62</v>
      </c>
      <c r="KC635" s="31">
        <v>2</v>
      </c>
      <c r="KD635" s="31" t="s">
        <v>1642</v>
      </c>
      <c r="KE635" s="31">
        <v>81</v>
      </c>
      <c r="LA635" s="31" t="s">
        <v>375</v>
      </c>
      <c r="LB635" s="31" t="s">
        <v>374</v>
      </c>
      <c r="LC635" s="31">
        <v>2</v>
      </c>
      <c r="LE635" s="31" t="s">
        <v>1937</v>
      </c>
      <c r="LF635" s="31">
        <v>2</v>
      </c>
      <c r="LG635" s="31">
        <v>2</v>
      </c>
      <c r="LH635" s="31">
        <v>1</v>
      </c>
      <c r="LI635" s="31">
        <v>2</v>
      </c>
      <c r="LK635" s="31">
        <v>2</v>
      </c>
      <c r="LM635" s="31">
        <v>2</v>
      </c>
      <c r="LO635" s="31">
        <v>2</v>
      </c>
      <c r="LQ635" s="31">
        <v>2</v>
      </c>
      <c r="LS635" s="31">
        <v>2</v>
      </c>
      <c r="LU635" s="31">
        <v>2</v>
      </c>
      <c r="LW635" s="31">
        <v>2</v>
      </c>
      <c r="LY635" s="31">
        <v>2</v>
      </c>
      <c r="MA635" s="31">
        <v>2</v>
      </c>
      <c r="MC635" s="31">
        <v>2</v>
      </c>
      <c r="ME635" s="31">
        <v>2</v>
      </c>
      <c r="MG635" s="31">
        <v>2</v>
      </c>
      <c r="MI635" s="31">
        <v>2</v>
      </c>
      <c r="MK635" s="31">
        <v>2</v>
      </c>
      <c r="MM635" s="31">
        <v>2</v>
      </c>
      <c r="MO635" s="31">
        <v>2</v>
      </c>
      <c r="MQ635" s="31">
        <v>2</v>
      </c>
      <c r="MS635" s="31">
        <v>2</v>
      </c>
      <c r="MU635" s="31">
        <v>2</v>
      </c>
      <c r="MW635" s="31">
        <v>2</v>
      </c>
      <c r="MY635" s="31" t="s">
        <v>355</v>
      </c>
      <c r="NA635" s="31">
        <v>2</v>
      </c>
      <c r="NC635" s="31">
        <v>2</v>
      </c>
      <c r="NE635" s="31">
        <v>2</v>
      </c>
      <c r="NG635" s="31">
        <v>2</v>
      </c>
      <c r="NI635" s="31">
        <v>2</v>
      </c>
      <c r="NK635" s="31">
        <v>2</v>
      </c>
      <c r="NM635" s="31">
        <v>2</v>
      </c>
      <c r="NO635" s="31">
        <v>2</v>
      </c>
      <c r="NQ635" s="31">
        <v>2</v>
      </c>
      <c r="NS635" s="31">
        <v>2</v>
      </c>
      <c r="NU635" s="31">
        <v>2</v>
      </c>
      <c r="NW635" s="31">
        <v>2</v>
      </c>
      <c r="NY635" s="31">
        <v>2</v>
      </c>
      <c r="OA635" s="31">
        <v>2</v>
      </c>
      <c r="OC635" s="31">
        <v>2</v>
      </c>
      <c r="OE635" s="31">
        <v>2</v>
      </c>
      <c r="OG635" s="31">
        <v>2</v>
      </c>
      <c r="OI635" s="31">
        <v>2</v>
      </c>
      <c r="OK635" s="31">
        <v>2</v>
      </c>
      <c r="OM635" s="31">
        <v>2</v>
      </c>
      <c r="OO635" s="31">
        <v>2</v>
      </c>
      <c r="OQ635" s="31" t="s">
        <v>355</v>
      </c>
      <c r="OS635" s="31">
        <v>2</v>
      </c>
      <c r="OU635" s="31">
        <v>2</v>
      </c>
      <c r="OW635" s="31">
        <v>2</v>
      </c>
      <c r="OY635" s="31">
        <v>2</v>
      </c>
      <c r="PA635" s="31">
        <v>2</v>
      </c>
      <c r="PC635" s="31">
        <v>2</v>
      </c>
      <c r="PE635" s="31">
        <v>2</v>
      </c>
      <c r="PG635" s="31">
        <v>2</v>
      </c>
      <c r="PI635" s="31">
        <v>1</v>
      </c>
      <c r="PJ635" s="31">
        <v>15</v>
      </c>
      <c r="PK635" s="31">
        <v>2</v>
      </c>
      <c r="PM635" s="31">
        <v>2</v>
      </c>
      <c r="PO635" s="31">
        <v>2</v>
      </c>
      <c r="PQ635" s="31">
        <v>2</v>
      </c>
      <c r="PS635" s="31">
        <v>2</v>
      </c>
      <c r="PU635" s="31">
        <v>2</v>
      </c>
      <c r="PW635" s="31">
        <v>2</v>
      </c>
      <c r="PY635" s="31">
        <v>2</v>
      </c>
      <c r="QA635" s="31">
        <v>2</v>
      </c>
      <c r="QC635" s="31">
        <v>2</v>
      </c>
      <c r="QE635" s="31">
        <v>2</v>
      </c>
      <c r="QG635" s="31">
        <v>2</v>
      </c>
      <c r="QI635" s="31" t="s">
        <v>355</v>
      </c>
      <c r="QK635" s="31">
        <v>1</v>
      </c>
      <c r="QL635" s="31">
        <v>2</v>
      </c>
      <c r="QM635" s="31">
        <v>2</v>
      </c>
      <c r="QN635" s="31">
        <v>2</v>
      </c>
      <c r="QO635" s="31">
        <v>2</v>
      </c>
      <c r="QP635" s="31">
        <v>2</v>
      </c>
      <c r="QQ635" s="31">
        <v>2</v>
      </c>
      <c r="QR635" s="31">
        <v>2</v>
      </c>
      <c r="QS635" s="31">
        <v>2</v>
      </c>
      <c r="QT635" s="31">
        <v>2</v>
      </c>
      <c r="QU635" s="31">
        <v>2</v>
      </c>
      <c r="QV635" s="31">
        <v>2</v>
      </c>
      <c r="QW635" s="31">
        <v>2</v>
      </c>
      <c r="QX635" s="31">
        <v>2</v>
      </c>
      <c r="QY635" s="31">
        <v>2</v>
      </c>
      <c r="QZ635" s="31">
        <v>2</v>
      </c>
      <c r="RA635" s="31">
        <v>2</v>
      </c>
      <c r="RB635" s="31">
        <v>2</v>
      </c>
      <c r="RC635" s="31">
        <v>2</v>
      </c>
      <c r="RD635" s="31">
        <v>2</v>
      </c>
      <c r="RE635" s="31">
        <v>1</v>
      </c>
      <c r="RF635" s="31">
        <v>2</v>
      </c>
      <c r="RG635" s="31">
        <v>2</v>
      </c>
      <c r="RH635" s="31">
        <v>2</v>
      </c>
      <c r="RI635" s="31">
        <v>2</v>
      </c>
      <c r="RJ635" s="31">
        <v>2</v>
      </c>
      <c r="RK635" s="31">
        <v>2</v>
      </c>
      <c r="RL635" s="31">
        <v>2</v>
      </c>
      <c r="RM635" s="31">
        <v>2</v>
      </c>
      <c r="RN635" s="31">
        <v>2</v>
      </c>
      <c r="RO635" s="31">
        <v>2</v>
      </c>
      <c r="RP635" s="31">
        <v>2</v>
      </c>
      <c r="RQ635" s="31">
        <v>2</v>
      </c>
      <c r="RR635" s="31">
        <v>2</v>
      </c>
      <c r="RS635" s="31">
        <v>2</v>
      </c>
      <c r="RT635" s="31" t="s">
        <v>3771</v>
      </c>
      <c r="RU635" s="31" t="s">
        <v>3771</v>
      </c>
      <c r="RX635" s="31">
        <v>5</v>
      </c>
      <c r="RY635" s="31">
        <v>2</v>
      </c>
      <c r="RZ635" s="31">
        <v>2</v>
      </c>
      <c r="SA635" s="31">
        <v>2</v>
      </c>
      <c r="SB635" s="31">
        <v>2</v>
      </c>
      <c r="SC635" s="31">
        <v>2</v>
      </c>
      <c r="SD635" s="31">
        <v>5</v>
      </c>
      <c r="SE635" s="31">
        <v>2</v>
      </c>
      <c r="SF635" s="31">
        <v>2</v>
      </c>
      <c r="SG635" s="31">
        <v>2</v>
      </c>
      <c r="SH635" s="31">
        <v>2</v>
      </c>
      <c r="SI635" s="31">
        <v>2</v>
      </c>
      <c r="SJ635" s="31">
        <v>2</v>
      </c>
      <c r="SK635" s="31">
        <v>2</v>
      </c>
      <c r="SL635" s="31">
        <v>2</v>
      </c>
      <c r="UA635" s="31">
        <v>2</v>
      </c>
    </row>
    <row r="636" spans="1:547" s="31" customFormat="1" ht="13.5" customHeight="1">
      <c r="A636" s="31">
        <f t="shared" si="9"/>
        <v>634</v>
      </c>
      <c r="C636" s="31">
        <v>25</v>
      </c>
      <c r="D636" s="31" t="s">
        <v>3719</v>
      </c>
      <c r="E636" s="31" t="s">
        <v>3772</v>
      </c>
      <c r="F636" s="31">
        <v>3</v>
      </c>
      <c r="H636" s="31">
        <v>42550</v>
      </c>
      <c r="I636" s="31">
        <v>15784</v>
      </c>
      <c r="J636" s="31">
        <v>1</v>
      </c>
      <c r="K636" s="31">
        <v>1</v>
      </c>
      <c r="L636" s="31">
        <v>2</v>
      </c>
      <c r="M636" s="31">
        <v>1</v>
      </c>
      <c r="N636" s="31">
        <v>2</v>
      </c>
      <c r="O636" s="31">
        <v>1</v>
      </c>
      <c r="P636" s="31">
        <v>2</v>
      </c>
      <c r="Q636" s="31">
        <v>1</v>
      </c>
      <c r="FK636" s="31">
        <v>2</v>
      </c>
      <c r="FL636" s="31">
        <v>2</v>
      </c>
      <c r="FM636" s="31">
        <v>2</v>
      </c>
      <c r="FN636" s="31">
        <v>2</v>
      </c>
      <c r="FO636" s="31">
        <v>2</v>
      </c>
      <c r="FP636" s="31">
        <v>2</v>
      </c>
      <c r="FQ636" s="31">
        <v>2</v>
      </c>
      <c r="FR636" s="31">
        <v>2</v>
      </c>
      <c r="FS636" s="31">
        <v>4</v>
      </c>
      <c r="FT636" s="31">
        <v>2</v>
      </c>
      <c r="FU636" s="31">
        <v>2</v>
      </c>
      <c r="FV636" s="31">
        <v>2</v>
      </c>
      <c r="FW636" s="31">
        <v>1</v>
      </c>
      <c r="FX636" s="31">
        <v>1</v>
      </c>
      <c r="FY636" s="31">
        <v>2</v>
      </c>
      <c r="GA636" s="31">
        <v>2</v>
      </c>
      <c r="GB636" s="31">
        <v>2</v>
      </c>
      <c r="GC636" s="31">
        <v>2</v>
      </c>
      <c r="GE636" s="31">
        <v>2</v>
      </c>
      <c r="GH636" s="31">
        <v>1</v>
      </c>
      <c r="GI636" s="31" t="s">
        <v>3773</v>
      </c>
      <c r="GJ636" s="31">
        <v>2</v>
      </c>
      <c r="GL636" s="31">
        <v>2</v>
      </c>
      <c r="GO636" s="31">
        <v>1</v>
      </c>
      <c r="GP636" s="31" t="s">
        <v>3774</v>
      </c>
      <c r="GQ636" s="31">
        <v>2</v>
      </c>
      <c r="GS636" s="31">
        <v>2</v>
      </c>
      <c r="GU636" s="31">
        <v>2</v>
      </c>
      <c r="GW636" s="31">
        <v>2</v>
      </c>
      <c r="HB636" s="31" t="s">
        <v>355</v>
      </c>
      <c r="HM636" s="31">
        <v>2</v>
      </c>
      <c r="HP636" s="31">
        <v>2</v>
      </c>
      <c r="HQ636" s="31">
        <v>2</v>
      </c>
      <c r="HR636" s="31">
        <v>2</v>
      </c>
      <c r="HS636" s="31">
        <v>2</v>
      </c>
      <c r="HT636" s="31">
        <v>2</v>
      </c>
      <c r="HU636" s="31">
        <v>2</v>
      </c>
      <c r="HV636" s="31">
        <v>2</v>
      </c>
      <c r="HZ636" s="31">
        <v>2</v>
      </c>
      <c r="IA636" s="31">
        <v>2</v>
      </c>
      <c r="IB636" s="31">
        <v>2</v>
      </c>
      <c r="IC636" s="31">
        <v>2</v>
      </c>
      <c r="ID636" s="31">
        <v>2</v>
      </c>
      <c r="IE636" s="31">
        <v>2</v>
      </c>
      <c r="IF636" s="31">
        <v>2</v>
      </c>
      <c r="IJ636" s="31">
        <v>2</v>
      </c>
      <c r="IK636" s="31">
        <v>2</v>
      </c>
      <c r="IL636" s="31">
        <v>2</v>
      </c>
      <c r="IM636" s="31">
        <v>2</v>
      </c>
      <c r="IN636" s="31">
        <v>2</v>
      </c>
      <c r="IO636" s="31">
        <v>2</v>
      </c>
      <c r="IP636" s="31">
        <v>2</v>
      </c>
      <c r="IT636" s="31">
        <v>2</v>
      </c>
      <c r="IU636" s="31">
        <v>2</v>
      </c>
      <c r="IV636" s="31">
        <v>2</v>
      </c>
      <c r="IW636" s="31">
        <v>2</v>
      </c>
      <c r="IX636" s="31">
        <v>2</v>
      </c>
      <c r="IY636" s="31">
        <v>2</v>
      </c>
      <c r="IZ636" s="31">
        <v>2</v>
      </c>
      <c r="JD636" s="31">
        <v>2</v>
      </c>
      <c r="JE636" s="31">
        <v>2</v>
      </c>
      <c r="JF636" s="31">
        <v>2</v>
      </c>
      <c r="JG636" s="31">
        <v>2</v>
      </c>
      <c r="JH636" s="31">
        <v>2</v>
      </c>
      <c r="JI636" s="31">
        <v>2</v>
      </c>
      <c r="JJ636" s="31">
        <v>2</v>
      </c>
      <c r="JN636" s="31" t="s">
        <v>358</v>
      </c>
      <c r="JQ636" s="31" t="s">
        <v>3666</v>
      </c>
      <c r="JZ636" s="31">
        <v>2</v>
      </c>
      <c r="KA636" s="31" t="s">
        <v>358</v>
      </c>
      <c r="KB636" s="31">
        <v>72</v>
      </c>
      <c r="KC636" s="31">
        <v>2</v>
      </c>
      <c r="KD636" s="31" t="s">
        <v>3760</v>
      </c>
      <c r="KE636" s="31">
        <v>68</v>
      </c>
      <c r="LA636" s="31" t="s">
        <v>370</v>
      </c>
      <c r="LB636" s="31" t="s">
        <v>367</v>
      </c>
      <c r="LC636" s="31">
        <v>2</v>
      </c>
      <c r="LE636" s="31" t="s">
        <v>375</v>
      </c>
      <c r="LF636" s="31">
        <v>2</v>
      </c>
      <c r="LG636" s="31">
        <v>2</v>
      </c>
      <c r="LH636" s="31">
        <v>1</v>
      </c>
      <c r="LI636" s="31">
        <v>2</v>
      </c>
      <c r="LK636" s="31">
        <v>2</v>
      </c>
      <c r="LM636" s="31">
        <v>2</v>
      </c>
      <c r="LO636" s="31">
        <v>2</v>
      </c>
      <c r="LQ636" s="31">
        <v>2</v>
      </c>
      <c r="LS636" s="31">
        <v>2</v>
      </c>
      <c r="LU636" s="31">
        <v>2</v>
      </c>
      <c r="LW636" s="31">
        <v>2</v>
      </c>
      <c r="LY636" s="31">
        <v>2</v>
      </c>
      <c r="MA636" s="31">
        <v>2</v>
      </c>
      <c r="MC636" s="31">
        <v>2</v>
      </c>
      <c r="ME636" s="31">
        <v>2</v>
      </c>
      <c r="MG636" s="31">
        <v>2</v>
      </c>
      <c r="MI636" s="31">
        <v>2</v>
      </c>
      <c r="MK636" s="31">
        <v>2</v>
      </c>
      <c r="MM636" s="31">
        <v>2</v>
      </c>
      <c r="MO636" s="31">
        <v>2</v>
      </c>
      <c r="MQ636" s="31">
        <v>2</v>
      </c>
      <c r="MS636" s="31">
        <v>2</v>
      </c>
      <c r="MU636" s="31">
        <v>2</v>
      </c>
      <c r="MW636" s="31">
        <v>2</v>
      </c>
      <c r="MY636" s="31" t="s">
        <v>355</v>
      </c>
      <c r="NA636" s="31">
        <v>2</v>
      </c>
      <c r="NC636" s="31">
        <v>2</v>
      </c>
      <c r="NE636" s="31">
        <v>2</v>
      </c>
      <c r="NG636" s="31">
        <v>2</v>
      </c>
      <c r="NI636" s="31">
        <v>2</v>
      </c>
      <c r="NK636" s="31">
        <v>2</v>
      </c>
      <c r="NM636" s="31">
        <v>2</v>
      </c>
      <c r="NO636" s="31">
        <v>2</v>
      </c>
      <c r="NQ636" s="31">
        <v>2</v>
      </c>
      <c r="NS636" s="31">
        <v>2</v>
      </c>
      <c r="NU636" s="31">
        <v>2</v>
      </c>
      <c r="NW636" s="31">
        <v>2</v>
      </c>
      <c r="NY636" s="31">
        <v>2</v>
      </c>
      <c r="OA636" s="31">
        <v>2</v>
      </c>
      <c r="OC636" s="31">
        <v>2</v>
      </c>
      <c r="OE636" s="31">
        <v>2</v>
      </c>
      <c r="OG636" s="31">
        <v>2</v>
      </c>
      <c r="OI636" s="31">
        <v>2</v>
      </c>
      <c r="OK636" s="31">
        <v>2</v>
      </c>
      <c r="OM636" s="31">
        <v>2</v>
      </c>
      <c r="OO636" s="31">
        <v>2</v>
      </c>
      <c r="OQ636" s="31" t="s">
        <v>355</v>
      </c>
      <c r="OS636" s="31">
        <v>2</v>
      </c>
      <c r="OU636" s="31">
        <v>2</v>
      </c>
      <c r="OW636" s="31">
        <v>2</v>
      </c>
      <c r="OY636" s="31">
        <v>2</v>
      </c>
      <c r="PA636" s="31">
        <v>2</v>
      </c>
      <c r="PC636" s="31">
        <v>2</v>
      </c>
      <c r="PE636" s="31">
        <v>1</v>
      </c>
      <c r="PF636" s="31">
        <v>10</v>
      </c>
      <c r="PG636" s="31">
        <v>2</v>
      </c>
      <c r="PI636" s="31">
        <v>2</v>
      </c>
      <c r="PK636" s="31">
        <v>2</v>
      </c>
      <c r="PM636" s="31">
        <v>2</v>
      </c>
      <c r="PO636" s="31">
        <v>2</v>
      </c>
      <c r="PQ636" s="31">
        <v>2</v>
      </c>
      <c r="PS636" s="31">
        <v>2</v>
      </c>
      <c r="PU636" s="31">
        <v>2</v>
      </c>
      <c r="PW636" s="31">
        <v>2</v>
      </c>
      <c r="PY636" s="31">
        <v>2</v>
      </c>
      <c r="QA636" s="31">
        <v>2</v>
      </c>
      <c r="QC636" s="31">
        <v>2</v>
      </c>
      <c r="QE636" s="31">
        <v>2</v>
      </c>
      <c r="QG636" s="31">
        <v>2</v>
      </c>
      <c r="QI636" s="31" t="s">
        <v>355</v>
      </c>
      <c r="QK636" s="31">
        <v>1</v>
      </c>
      <c r="QL636" s="31">
        <v>2</v>
      </c>
      <c r="QM636" s="31">
        <v>2</v>
      </c>
      <c r="QN636" s="31">
        <v>2</v>
      </c>
      <c r="QO636" s="31">
        <v>2</v>
      </c>
      <c r="QP636" s="31">
        <v>2</v>
      </c>
      <c r="QQ636" s="31">
        <v>2</v>
      </c>
      <c r="QR636" s="31">
        <v>2</v>
      </c>
      <c r="QS636" s="31">
        <v>2</v>
      </c>
      <c r="QT636" s="31">
        <v>2</v>
      </c>
      <c r="QU636" s="31">
        <v>2</v>
      </c>
      <c r="QV636" s="31">
        <v>2</v>
      </c>
      <c r="QW636" s="31">
        <v>2</v>
      </c>
      <c r="QX636" s="31">
        <v>2</v>
      </c>
      <c r="QY636" s="31">
        <v>2</v>
      </c>
      <c r="QZ636" s="31">
        <v>2</v>
      </c>
      <c r="RA636" s="31">
        <v>2</v>
      </c>
      <c r="RB636" s="31">
        <v>2</v>
      </c>
      <c r="RC636" s="31">
        <v>2</v>
      </c>
      <c r="RD636" s="31">
        <v>2</v>
      </c>
      <c r="RE636" s="31">
        <v>2</v>
      </c>
      <c r="RF636" s="31">
        <v>2</v>
      </c>
      <c r="RG636" s="31">
        <v>2</v>
      </c>
      <c r="RH636" s="31">
        <v>2</v>
      </c>
      <c r="RI636" s="31">
        <v>1</v>
      </c>
      <c r="RJ636" s="31">
        <v>2</v>
      </c>
      <c r="RK636" s="31">
        <v>2</v>
      </c>
      <c r="RL636" s="31">
        <v>2</v>
      </c>
      <c r="RM636" s="31">
        <v>2</v>
      </c>
      <c r="RN636" s="31">
        <v>2</v>
      </c>
      <c r="RO636" s="31">
        <v>2</v>
      </c>
      <c r="RP636" s="31">
        <v>2</v>
      </c>
      <c r="RQ636" s="31">
        <v>2</v>
      </c>
      <c r="RR636" s="31">
        <v>2</v>
      </c>
      <c r="RS636" s="31">
        <v>2</v>
      </c>
      <c r="RT636" s="31" t="s">
        <v>2026</v>
      </c>
      <c r="RU636" s="31" t="s">
        <v>2026</v>
      </c>
      <c r="RX636" s="31">
        <v>5</v>
      </c>
      <c r="RY636" s="31">
        <v>2</v>
      </c>
      <c r="RZ636" s="31">
        <v>2</v>
      </c>
      <c r="SA636" s="31">
        <v>2</v>
      </c>
      <c r="SB636" s="31">
        <v>2</v>
      </c>
      <c r="SC636" s="31">
        <v>2</v>
      </c>
      <c r="SD636" s="31">
        <v>5</v>
      </c>
      <c r="SE636" s="31">
        <v>2</v>
      </c>
      <c r="SF636" s="31">
        <v>2</v>
      </c>
      <c r="SG636" s="31">
        <v>2</v>
      </c>
      <c r="SH636" s="31">
        <v>2</v>
      </c>
      <c r="SI636" s="31">
        <v>2</v>
      </c>
      <c r="SJ636" s="31">
        <v>2</v>
      </c>
      <c r="SK636" s="31">
        <v>2</v>
      </c>
      <c r="SL636" s="31">
        <v>2</v>
      </c>
      <c r="UA636" s="31">
        <v>2</v>
      </c>
    </row>
    <row r="637" spans="1:547" s="31" customFormat="1" ht="13.5" customHeight="1">
      <c r="A637" s="31">
        <f t="shared" si="9"/>
        <v>635</v>
      </c>
      <c r="C637" s="31">
        <v>26</v>
      </c>
      <c r="D637" s="31" t="s">
        <v>3719</v>
      </c>
      <c r="E637" s="31" t="s">
        <v>3775</v>
      </c>
      <c r="F637" s="31">
        <v>3</v>
      </c>
      <c r="H637" s="31">
        <v>42551</v>
      </c>
      <c r="I637" s="31">
        <v>22992</v>
      </c>
      <c r="J637" s="31">
        <v>1</v>
      </c>
      <c r="K637" s="31">
        <v>1</v>
      </c>
      <c r="L637" s="31">
        <v>5</v>
      </c>
      <c r="M637" s="31">
        <v>2</v>
      </c>
      <c r="N637" s="31">
        <v>4</v>
      </c>
      <c r="O637" s="31">
        <v>2</v>
      </c>
      <c r="P637" s="31">
        <v>4</v>
      </c>
      <c r="Q637" s="31">
        <v>2</v>
      </c>
      <c r="FK637" s="31">
        <v>2</v>
      </c>
      <c r="FL637" s="31">
        <v>2</v>
      </c>
      <c r="FM637" s="31">
        <v>2</v>
      </c>
      <c r="FN637" s="31">
        <v>2</v>
      </c>
      <c r="FO637" s="31">
        <v>2</v>
      </c>
      <c r="FP637" s="31">
        <v>2</v>
      </c>
      <c r="FQ637" s="31">
        <v>2</v>
      </c>
      <c r="FR637" s="31">
        <v>2</v>
      </c>
      <c r="FS637" s="31">
        <v>4</v>
      </c>
      <c r="FT637" s="31">
        <v>2</v>
      </c>
      <c r="FU637" s="31">
        <v>2</v>
      </c>
      <c r="FV637" s="31">
        <v>2</v>
      </c>
      <c r="FW637" s="31">
        <v>1</v>
      </c>
      <c r="FX637" s="31">
        <v>1</v>
      </c>
      <c r="FY637" s="31">
        <v>2</v>
      </c>
      <c r="GA637" s="31">
        <v>2</v>
      </c>
      <c r="GB637" s="31">
        <v>2</v>
      </c>
      <c r="GC637" s="31">
        <v>2</v>
      </c>
      <c r="GE637" s="31">
        <v>2</v>
      </c>
      <c r="GH637" s="31">
        <v>2</v>
      </c>
      <c r="GJ637" s="31">
        <v>2</v>
      </c>
      <c r="GL637" s="31">
        <v>2</v>
      </c>
      <c r="GO637" s="31">
        <v>2</v>
      </c>
      <c r="GQ637" s="31">
        <v>2</v>
      </c>
      <c r="GS637" s="31">
        <v>2</v>
      </c>
      <c r="GU637" s="31">
        <v>2</v>
      </c>
      <c r="GW637" s="31">
        <v>2</v>
      </c>
      <c r="HB637" s="31" t="s">
        <v>355</v>
      </c>
      <c r="HM637" s="31">
        <v>2</v>
      </c>
      <c r="HP637" s="31">
        <v>2</v>
      </c>
      <c r="HQ637" s="31">
        <v>2</v>
      </c>
      <c r="HR637" s="31">
        <v>2</v>
      </c>
      <c r="HS637" s="31">
        <v>2</v>
      </c>
      <c r="HT637" s="31">
        <v>2</v>
      </c>
      <c r="HU637" s="31">
        <v>2</v>
      </c>
      <c r="HV637" s="31">
        <v>2</v>
      </c>
      <c r="HZ637" s="31">
        <v>2</v>
      </c>
      <c r="IA637" s="31">
        <v>2</v>
      </c>
      <c r="IB637" s="31">
        <v>2</v>
      </c>
      <c r="IC637" s="31">
        <v>2</v>
      </c>
      <c r="ID637" s="31">
        <v>2</v>
      </c>
      <c r="IE637" s="31">
        <v>2</v>
      </c>
      <c r="IF637" s="31">
        <v>2</v>
      </c>
      <c r="IJ637" s="31">
        <v>2</v>
      </c>
      <c r="IK637" s="31">
        <v>2</v>
      </c>
      <c r="IL637" s="31">
        <v>2</v>
      </c>
      <c r="IM637" s="31">
        <v>2</v>
      </c>
      <c r="IN637" s="31">
        <v>2</v>
      </c>
      <c r="IO637" s="31">
        <v>2</v>
      </c>
      <c r="IP637" s="31">
        <v>2</v>
      </c>
      <c r="IT637" s="31">
        <v>2</v>
      </c>
      <c r="IU637" s="31">
        <v>2</v>
      </c>
      <c r="IV637" s="31">
        <v>2</v>
      </c>
      <c r="IW637" s="31">
        <v>2</v>
      </c>
      <c r="IX637" s="31">
        <v>2</v>
      </c>
      <c r="IY637" s="31">
        <v>2</v>
      </c>
      <c r="IZ637" s="31">
        <v>2</v>
      </c>
      <c r="JD637" s="31">
        <v>2</v>
      </c>
      <c r="JE637" s="31">
        <v>2</v>
      </c>
      <c r="JF637" s="31">
        <v>2</v>
      </c>
      <c r="JG637" s="31">
        <v>2</v>
      </c>
      <c r="JH637" s="31">
        <v>2</v>
      </c>
      <c r="JI637" s="31">
        <v>2</v>
      </c>
      <c r="JJ637" s="31">
        <v>2</v>
      </c>
      <c r="JQ637" s="31" t="s">
        <v>377</v>
      </c>
      <c r="JZ637" s="31">
        <v>2</v>
      </c>
      <c r="KA637" s="31" t="s">
        <v>1563</v>
      </c>
      <c r="KB637" s="31">
        <v>89</v>
      </c>
      <c r="KC637" s="31">
        <v>2</v>
      </c>
      <c r="KD637" s="31" t="s">
        <v>377</v>
      </c>
      <c r="KE637" s="31">
        <v>85</v>
      </c>
      <c r="LA637" s="31" t="s">
        <v>1841</v>
      </c>
      <c r="LB637" s="31" t="s">
        <v>360</v>
      </c>
      <c r="LC637" s="31">
        <v>2</v>
      </c>
      <c r="LE637" s="31" t="s">
        <v>370</v>
      </c>
      <c r="LF637" s="31">
        <v>2</v>
      </c>
      <c r="LG637" s="31">
        <v>2</v>
      </c>
      <c r="LH637" s="31">
        <v>2</v>
      </c>
      <c r="LI637" s="31">
        <v>2</v>
      </c>
      <c r="LK637" s="31">
        <v>2</v>
      </c>
      <c r="LM637" s="31">
        <v>2</v>
      </c>
      <c r="LO637" s="31">
        <v>2</v>
      </c>
      <c r="LQ637" s="31">
        <v>2</v>
      </c>
      <c r="LS637" s="31">
        <v>2</v>
      </c>
      <c r="LU637" s="31">
        <v>2</v>
      </c>
      <c r="LW637" s="31">
        <v>2</v>
      </c>
      <c r="LY637" s="31">
        <v>2</v>
      </c>
      <c r="MA637" s="31">
        <v>2</v>
      </c>
      <c r="MC637" s="31">
        <v>2</v>
      </c>
      <c r="ME637" s="31">
        <v>2</v>
      </c>
      <c r="MG637" s="31">
        <v>2</v>
      </c>
      <c r="MI637" s="31">
        <v>2</v>
      </c>
      <c r="MK637" s="31">
        <v>2</v>
      </c>
      <c r="MM637" s="31">
        <v>2</v>
      </c>
      <c r="MO637" s="31">
        <v>2</v>
      </c>
      <c r="MQ637" s="31">
        <v>2</v>
      </c>
      <c r="MS637" s="31">
        <v>2</v>
      </c>
      <c r="MU637" s="31">
        <v>2</v>
      </c>
      <c r="MW637" s="31">
        <v>2</v>
      </c>
      <c r="MY637" s="31" t="s">
        <v>355</v>
      </c>
      <c r="NA637" s="31">
        <v>2</v>
      </c>
      <c r="NC637" s="31">
        <v>2</v>
      </c>
      <c r="NE637" s="31">
        <v>2</v>
      </c>
      <c r="NG637" s="31">
        <v>2</v>
      </c>
      <c r="NI637" s="31">
        <v>2</v>
      </c>
      <c r="NK637" s="31">
        <v>2</v>
      </c>
      <c r="NM637" s="31">
        <v>2</v>
      </c>
      <c r="NO637" s="31">
        <v>2</v>
      </c>
      <c r="NQ637" s="31">
        <v>2</v>
      </c>
      <c r="NS637" s="31">
        <v>2</v>
      </c>
      <c r="NU637" s="31">
        <v>2</v>
      </c>
      <c r="NW637" s="31">
        <v>2</v>
      </c>
      <c r="NY637" s="31">
        <v>2</v>
      </c>
      <c r="OA637" s="31">
        <v>2</v>
      </c>
      <c r="OC637" s="31">
        <v>2</v>
      </c>
      <c r="OE637" s="31">
        <v>2</v>
      </c>
      <c r="OG637" s="31">
        <v>2</v>
      </c>
      <c r="OI637" s="31">
        <v>2</v>
      </c>
      <c r="OK637" s="31">
        <v>2</v>
      </c>
      <c r="OM637" s="31">
        <v>2</v>
      </c>
      <c r="OO637" s="31">
        <v>2</v>
      </c>
      <c r="OQ637" s="31" t="s">
        <v>355</v>
      </c>
      <c r="OS637" s="31">
        <v>2</v>
      </c>
      <c r="OU637" s="31">
        <v>2</v>
      </c>
      <c r="OW637" s="31">
        <v>2</v>
      </c>
      <c r="OY637" s="31">
        <v>2</v>
      </c>
      <c r="PA637" s="31">
        <v>2</v>
      </c>
      <c r="PC637" s="31">
        <v>2</v>
      </c>
      <c r="PE637" s="31">
        <v>2</v>
      </c>
      <c r="PG637" s="31">
        <v>2</v>
      </c>
      <c r="PI637" s="31">
        <v>2</v>
      </c>
      <c r="PK637" s="31">
        <v>2</v>
      </c>
      <c r="PM637" s="31">
        <v>2</v>
      </c>
      <c r="PO637" s="31">
        <v>2</v>
      </c>
      <c r="PQ637" s="31">
        <v>2</v>
      </c>
      <c r="PS637" s="31">
        <v>2</v>
      </c>
      <c r="PU637" s="31">
        <v>2</v>
      </c>
      <c r="PW637" s="31">
        <v>2</v>
      </c>
      <c r="PY637" s="31">
        <v>2</v>
      </c>
      <c r="QA637" s="31">
        <v>2</v>
      </c>
      <c r="QC637" s="31">
        <v>2</v>
      </c>
      <c r="QE637" s="31">
        <v>2</v>
      </c>
      <c r="QG637" s="31">
        <v>2</v>
      </c>
      <c r="QI637" s="31" t="s">
        <v>355</v>
      </c>
      <c r="QK637" s="31">
        <v>1</v>
      </c>
      <c r="QL637" s="31">
        <v>2</v>
      </c>
      <c r="QM637" s="31">
        <v>2</v>
      </c>
      <c r="QN637" s="31">
        <v>2</v>
      </c>
      <c r="QO637" s="31">
        <v>2</v>
      </c>
      <c r="QP637" s="31">
        <v>2</v>
      </c>
      <c r="QQ637" s="31">
        <v>2</v>
      </c>
      <c r="QR637" s="31">
        <v>2</v>
      </c>
      <c r="QS637" s="31">
        <v>2</v>
      </c>
      <c r="QT637" s="31">
        <v>2</v>
      </c>
      <c r="QU637" s="31">
        <v>2</v>
      </c>
      <c r="QV637" s="31">
        <v>2</v>
      </c>
      <c r="QW637" s="31">
        <v>2</v>
      </c>
      <c r="QX637" s="31">
        <v>2</v>
      </c>
      <c r="QY637" s="31">
        <v>2</v>
      </c>
      <c r="QZ637" s="31">
        <v>2</v>
      </c>
      <c r="RA637" s="31">
        <v>2</v>
      </c>
      <c r="RB637" s="31">
        <v>2</v>
      </c>
      <c r="RC637" s="31">
        <v>2</v>
      </c>
      <c r="RD637" s="31">
        <v>1</v>
      </c>
      <c r="RE637" s="31">
        <v>1</v>
      </c>
      <c r="RF637" s="31">
        <v>2</v>
      </c>
      <c r="RG637" s="31">
        <v>2</v>
      </c>
      <c r="RH637" s="31">
        <v>2</v>
      </c>
      <c r="RI637" s="31">
        <v>2</v>
      </c>
      <c r="RJ637" s="31">
        <v>2</v>
      </c>
      <c r="RK637" s="31">
        <v>2</v>
      </c>
      <c r="RL637" s="31">
        <v>2</v>
      </c>
      <c r="RM637" s="31">
        <v>2</v>
      </c>
      <c r="RN637" s="31">
        <v>2</v>
      </c>
      <c r="RO637" s="31">
        <v>2</v>
      </c>
      <c r="RP637" s="31">
        <v>2</v>
      </c>
      <c r="RQ637" s="31">
        <v>2</v>
      </c>
      <c r="RR637" s="31">
        <v>2</v>
      </c>
      <c r="RS637" s="31">
        <v>2</v>
      </c>
      <c r="RT637" s="31" t="s">
        <v>1564</v>
      </c>
      <c r="RU637" s="31" t="s">
        <v>1564</v>
      </c>
      <c r="RX637" s="31">
        <v>5</v>
      </c>
      <c r="RY637" s="31">
        <v>2</v>
      </c>
      <c r="RZ637" s="31">
        <v>2</v>
      </c>
      <c r="SA637" s="31">
        <v>2</v>
      </c>
      <c r="SB637" s="31">
        <v>2</v>
      </c>
      <c r="SC637" s="31">
        <v>2</v>
      </c>
      <c r="SD637" s="31">
        <v>5</v>
      </c>
      <c r="SE637" s="31">
        <v>2</v>
      </c>
      <c r="SF637" s="31">
        <v>2</v>
      </c>
      <c r="SG637" s="31">
        <v>2</v>
      </c>
      <c r="SH637" s="31">
        <v>2</v>
      </c>
      <c r="SI637" s="31">
        <v>2</v>
      </c>
      <c r="SJ637" s="31">
        <v>2</v>
      </c>
      <c r="SK637" s="31">
        <v>2</v>
      </c>
      <c r="SL637" s="31">
        <v>2</v>
      </c>
      <c r="UA637" s="31">
        <v>2</v>
      </c>
    </row>
    <row r="638" spans="1:547" s="31" customFormat="1" ht="13.5" customHeight="1">
      <c r="A638" s="31">
        <f t="shared" si="9"/>
        <v>636</v>
      </c>
      <c r="C638" s="31">
        <v>27</v>
      </c>
      <c r="D638" s="31" t="s">
        <v>3719</v>
      </c>
      <c r="E638" s="31" t="s">
        <v>3776</v>
      </c>
      <c r="F638" s="31">
        <v>3</v>
      </c>
      <c r="H638" s="31">
        <v>42551</v>
      </c>
      <c r="I638" s="31">
        <v>28297</v>
      </c>
      <c r="J638" s="31">
        <v>1</v>
      </c>
      <c r="K638" s="31">
        <v>1</v>
      </c>
      <c r="L638" s="31">
        <v>5</v>
      </c>
      <c r="M638" s="31">
        <v>2</v>
      </c>
      <c r="N638" s="31">
        <v>5</v>
      </c>
      <c r="O638" s="31">
        <v>2</v>
      </c>
      <c r="P638" s="31">
        <v>5</v>
      </c>
      <c r="Q638" s="31">
        <v>2</v>
      </c>
      <c r="FK638" s="31">
        <v>2</v>
      </c>
      <c r="FL638" s="31">
        <v>2</v>
      </c>
      <c r="FM638" s="31">
        <v>2</v>
      </c>
      <c r="FN638" s="31">
        <v>2</v>
      </c>
      <c r="FO638" s="31">
        <v>2</v>
      </c>
      <c r="FP638" s="31">
        <v>2</v>
      </c>
      <c r="FQ638" s="31">
        <v>2</v>
      </c>
      <c r="FR638" s="31">
        <v>2</v>
      </c>
      <c r="FS638" s="31">
        <v>4</v>
      </c>
      <c r="FT638" s="31">
        <v>2</v>
      </c>
      <c r="FU638" s="31">
        <v>2</v>
      </c>
      <c r="FV638" s="31">
        <v>2</v>
      </c>
      <c r="FW638" s="31">
        <v>1</v>
      </c>
      <c r="FX638" s="31">
        <v>1</v>
      </c>
      <c r="FY638" s="31">
        <v>2</v>
      </c>
      <c r="GA638" s="31">
        <v>2</v>
      </c>
      <c r="GB638" s="31">
        <v>2</v>
      </c>
      <c r="GC638" s="31">
        <v>2</v>
      </c>
      <c r="GE638" s="31">
        <v>2</v>
      </c>
      <c r="GH638" s="31">
        <v>2</v>
      </c>
      <c r="GJ638" s="31">
        <v>2</v>
      </c>
      <c r="GL638" s="31">
        <v>2</v>
      </c>
      <c r="GO638" s="31">
        <v>2</v>
      </c>
      <c r="GQ638" s="31">
        <v>2</v>
      </c>
      <c r="GS638" s="31">
        <v>2</v>
      </c>
      <c r="GU638" s="31">
        <v>2</v>
      </c>
      <c r="GW638" s="31">
        <v>2</v>
      </c>
      <c r="HB638" s="31" t="s">
        <v>355</v>
      </c>
      <c r="HM638" s="31">
        <v>2</v>
      </c>
      <c r="HP638" s="31">
        <v>2</v>
      </c>
      <c r="HQ638" s="31">
        <v>2</v>
      </c>
      <c r="HR638" s="31">
        <v>2</v>
      </c>
      <c r="HS638" s="31">
        <v>2</v>
      </c>
      <c r="HT638" s="31">
        <v>2</v>
      </c>
      <c r="HU638" s="31">
        <v>2</v>
      </c>
      <c r="HV638" s="31">
        <v>2</v>
      </c>
      <c r="HZ638" s="31">
        <v>2</v>
      </c>
      <c r="IA638" s="31">
        <v>2</v>
      </c>
      <c r="IB638" s="31">
        <v>2</v>
      </c>
      <c r="IC638" s="31">
        <v>2</v>
      </c>
      <c r="ID638" s="31">
        <v>2</v>
      </c>
      <c r="IE638" s="31">
        <v>2</v>
      </c>
      <c r="IF638" s="31">
        <v>2</v>
      </c>
      <c r="IJ638" s="31">
        <v>2</v>
      </c>
      <c r="IK638" s="31">
        <v>2</v>
      </c>
      <c r="IL638" s="31">
        <v>2</v>
      </c>
      <c r="IM638" s="31">
        <v>2</v>
      </c>
      <c r="IN638" s="31">
        <v>2</v>
      </c>
      <c r="IO638" s="31">
        <v>2</v>
      </c>
      <c r="IP638" s="31">
        <v>2</v>
      </c>
      <c r="IT638" s="31">
        <v>2</v>
      </c>
      <c r="IU638" s="31">
        <v>2</v>
      </c>
      <c r="IV638" s="31">
        <v>2</v>
      </c>
      <c r="IW638" s="31">
        <v>2</v>
      </c>
      <c r="IX638" s="31">
        <v>2</v>
      </c>
      <c r="IY638" s="31">
        <v>2</v>
      </c>
      <c r="IZ638" s="31">
        <v>2</v>
      </c>
      <c r="JD638" s="31">
        <v>2</v>
      </c>
      <c r="JE638" s="31">
        <v>2</v>
      </c>
      <c r="JF638" s="31">
        <v>2</v>
      </c>
      <c r="JG638" s="31">
        <v>2</v>
      </c>
      <c r="JH638" s="31">
        <v>2</v>
      </c>
      <c r="JI638" s="31">
        <v>2</v>
      </c>
      <c r="JJ638" s="31">
        <v>2</v>
      </c>
      <c r="JQ638" s="31" t="s">
        <v>366</v>
      </c>
      <c r="JZ638" s="31">
        <v>2</v>
      </c>
      <c r="KA638" s="31" t="s">
        <v>372</v>
      </c>
      <c r="KB638" s="31">
        <v>30</v>
      </c>
      <c r="KC638" s="31">
        <v>2</v>
      </c>
      <c r="KD638" s="31" t="s">
        <v>366</v>
      </c>
      <c r="KE638" s="31">
        <v>67</v>
      </c>
      <c r="LA638" s="31" t="s">
        <v>374</v>
      </c>
      <c r="LB638" s="31" t="s">
        <v>359</v>
      </c>
      <c r="LC638" s="31">
        <v>2</v>
      </c>
      <c r="LE638" s="31" t="s">
        <v>370</v>
      </c>
      <c r="LF638" s="31">
        <v>2</v>
      </c>
      <c r="LG638" s="31">
        <v>2</v>
      </c>
      <c r="LH638" s="31">
        <v>1</v>
      </c>
      <c r="LI638" s="31">
        <v>2</v>
      </c>
      <c r="LK638" s="31">
        <v>2</v>
      </c>
      <c r="LM638" s="31">
        <v>2</v>
      </c>
      <c r="LO638" s="31">
        <v>2</v>
      </c>
      <c r="LQ638" s="31">
        <v>2</v>
      </c>
      <c r="LS638" s="31">
        <v>2</v>
      </c>
      <c r="LU638" s="31">
        <v>2</v>
      </c>
      <c r="LW638" s="31">
        <v>2</v>
      </c>
      <c r="LY638" s="31">
        <v>2</v>
      </c>
      <c r="MA638" s="31">
        <v>2</v>
      </c>
      <c r="MC638" s="31">
        <v>2</v>
      </c>
      <c r="ME638" s="31">
        <v>2</v>
      </c>
      <c r="MG638" s="31">
        <v>2</v>
      </c>
      <c r="MI638" s="31">
        <v>2</v>
      </c>
      <c r="MK638" s="31">
        <v>2</v>
      </c>
      <c r="MM638" s="31">
        <v>2</v>
      </c>
      <c r="MO638" s="31">
        <v>2</v>
      </c>
      <c r="MQ638" s="31">
        <v>2</v>
      </c>
      <c r="MS638" s="31">
        <v>2</v>
      </c>
      <c r="MU638" s="31">
        <v>2</v>
      </c>
      <c r="MW638" s="31">
        <v>2</v>
      </c>
      <c r="MY638" s="31" t="s">
        <v>355</v>
      </c>
      <c r="NA638" s="31">
        <v>2</v>
      </c>
      <c r="NC638" s="31">
        <v>2</v>
      </c>
      <c r="NE638" s="31">
        <v>2</v>
      </c>
      <c r="NG638" s="31">
        <v>2</v>
      </c>
      <c r="NI638" s="31">
        <v>2</v>
      </c>
      <c r="NK638" s="31">
        <v>2</v>
      </c>
      <c r="NM638" s="31">
        <v>2</v>
      </c>
      <c r="NO638" s="31">
        <v>2</v>
      </c>
      <c r="NQ638" s="31">
        <v>2</v>
      </c>
      <c r="NS638" s="31">
        <v>2</v>
      </c>
      <c r="NU638" s="31">
        <v>2</v>
      </c>
      <c r="NW638" s="31">
        <v>2</v>
      </c>
      <c r="NY638" s="31">
        <v>2</v>
      </c>
      <c r="OA638" s="31">
        <v>2</v>
      </c>
      <c r="OC638" s="31">
        <v>2</v>
      </c>
      <c r="OE638" s="31">
        <v>2</v>
      </c>
      <c r="OG638" s="31">
        <v>2</v>
      </c>
      <c r="OI638" s="31">
        <v>2</v>
      </c>
      <c r="OK638" s="31">
        <v>1</v>
      </c>
      <c r="OL638" s="31">
        <v>7</v>
      </c>
      <c r="OM638" s="31">
        <v>1</v>
      </c>
      <c r="ON638" s="31">
        <v>7</v>
      </c>
      <c r="OO638" s="31">
        <v>2</v>
      </c>
      <c r="OQ638" s="31" t="s">
        <v>355</v>
      </c>
      <c r="OS638" s="31">
        <v>2</v>
      </c>
      <c r="OU638" s="31">
        <v>2</v>
      </c>
      <c r="OW638" s="31">
        <v>2</v>
      </c>
      <c r="OY638" s="31">
        <v>2</v>
      </c>
      <c r="PA638" s="31">
        <v>2</v>
      </c>
      <c r="PC638" s="31">
        <v>2</v>
      </c>
      <c r="PE638" s="31">
        <v>2</v>
      </c>
      <c r="PG638" s="31">
        <v>2</v>
      </c>
      <c r="PI638" s="31">
        <v>2</v>
      </c>
      <c r="PK638" s="31">
        <v>2</v>
      </c>
      <c r="PM638" s="31">
        <v>2</v>
      </c>
      <c r="PO638" s="31">
        <v>2</v>
      </c>
      <c r="PQ638" s="31">
        <v>2</v>
      </c>
      <c r="PS638" s="31">
        <v>2</v>
      </c>
      <c r="PU638" s="31">
        <v>2</v>
      </c>
      <c r="PW638" s="31">
        <v>2</v>
      </c>
      <c r="PY638" s="31">
        <v>2</v>
      </c>
      <c r="QA638" s="31">
        <v>2</v>
      </c>
      <c r="QC638" s="31">
        <v>2</v>
      </c>
      <c r="QE638" s="31">
        <v>2</v>
      </c>
      <c r="QG638" s="31">
        <v>2</v>
      </c>
      <c r="QI638" s="31" t="s">
        <v>355</v>
      </c>
      <c r="QK638" s="31">
        <v>1</v>
      </c>
      <c r="QL638" s="31">
        <v>2</v>
      </c>
      <c r="QM638" s="31">
        <v>2</v>
      </c>
      <c r="QN638" s="31">
        <v>2</v>
      </c>
      <c r="QO638" s="31">
        <v>2</v>
      </c>
      <c r="QP638" s="31">
        <v>2</v>
      </c>
      <c r="QQ638" s="31">
        <v>2</v>
      </c>
      <c r="QR638" s="31">
        <v>2</v>
      </c>
      <c r="QS638" s="31">
        <v>2</v>
      </c>
      <c r="QT638" s="31">
        <v>2</v>
      </c>
      <c r="QU638" s="31">
        <v>2</v>
      </c>
      <c r="QV638" s="31">
        <v>2</v>
      </c>
      <c r="QW638" s="31">
        <v>2</v>
      </c>
      <c r="QX638" s="31">
        <v>2</v>
      </c>
      <c r="QY638" s="31">
        <v>2</v>
      </c>
      <c r="QZ638" s="31">
        <v>2</v>
      </c>
      <c r="RA638" s="31">
        <v>2</v>
      </c>
      <c r="RB638" s="31">
        <v>2</v>
      </c>
      <c r="RC638" s="31">
        <v>2</v>
      </c>
      <c r="RD638" s="31">
        <v>2</v>
      </c>
      <c r="RE638" s="31">
        <v>2</v>
      </c>
      <c r="RF638" s="31">
        <v>2</v>
      </c>
      <c r="RG638" s="31">
        <v>2</v>
      </c>
      <c r="RH638" s="31">
        <v>2</v>
      </c>
      <c r="RI638" s="31">
        <v>2</v>
      </c>
      <c r="RJ638" s="31">
        <v>2</v>
      </c>
      <c r="RK638" s="31">
        <v>2</v>
      </c>
      <c r="RL638" s="31">
        <v>2</v>
      </c>
      <c r="RM638" s="31">
        <v>2</v>
      </c>
      <c r="RN638" s="31">
        <v>2</v>
      </c>
      <c r="RO638" s="31">
        <v>2</v>
      </c>
      <c r="RP638" s="31">
        <v>2</v>
      </c>
      <c r="RQ638" s="31">
        <v>2</v>
      </c>
      <c r="RR638" s="31">
        <v>2</v>
      </c>
      <c r="RS638" s="31">
        <v>2</v>
      </c>
      <c r="RT638" s="31" t="s">
        <v>3777</v>
      </c>
      <c r="RU638" s="31" t="s">
        <v>3777</v>
      </c>
      <c r="RX638" s="31">
        <v>5</v>
      </c>
      <c r="RY638" s="31">
        <v>2</v>
      </c>
      <c r="RZ638" s="31">
        <v>2</v>
      </c>
      <c r="SA638" s="31">
        <v>2</v>
      </c>
      <c r="SB638" s="31">
        <v>2</v>
      </c>
      <c r="SC638" s="31">
        <v>2</v>
      </c>
      <c r="SD638" s="31">
        <v>5</v>
      </c>
      <c r="SE638" s="31">
        <v>2</v>
      </c>
      <c r="SF638" s="31">
        <v>2</v>
      </c>
      <c r="SG638" s="31">
        <v>2</v>
      </c>
      <c r="SH638" s="31">
        <v>2</v>
      </c>
      <c r="SI638" s="31">
        <v>2</v>
      </c>
      <c r="SJ638" s="31">
        <v>2</v>
      </c>
      <c r="SK638" s="31">
        <v>2</v>
      </c>
      <c r="SL638" s="31">
        <v>2</v>
      </c>
      <c r="UA638" s="31">
        <v>2</v>
      </c>
    </row>
    <row r="639" spans="1:547" s="31" customFormat="1" ht="13.5" customHeight="1">
      <c r="A639" s="31">
        <f t="shared" si="9"/>
        <v>637</v>
      </c>
      <c r="C639" s="31">
        <v>28</v>
      </c>
      <c r="D639" s="31" t="s">
        <v>3719</v>
      </c>
      <c r="E639" s="31" t="s">
        <v>3778</v>
      </c>
      <c r="F639" s="31">
        <v>3</v>
      </c>
      <c r="H639" s="31">
        <v>42558</v>
      </c>
      <c r="I639" s="31">
        <v>16027</v>
      </c>
      <c r="J639" s="31">
        <v>1</v>
      </c>
      <c r="K639" s="31">
        <v>1</v>
      </c>
      <c r="L639" s="31">
        <v>1</v>
      </c>
      <c r="M639" s="31">
        <v>1</v>
      </c>
      <c r="N639" s="31">
        <v>1</v>
      </c>
      <c r="O639" s="31">
        <v>1</v>
      </c>
      <c r="P639" s="31">
        <v>1</v>
      </c>
      <c r="Q639" s="31">
        <v>1</v>
      </c>
      <c r="FK639" s="31">
        <v>2</v>
      </c>
      <c r="FL639" s="31">
        <v>2</v>
      </c>
      <c r="FM639" s="31">
        <v>2</v>
      </c>
      <c r="FN639" s="31">
        <v>2</v>
      </c>
      <c r="FO639" s="31">
        <v>2</v>
      </c>
      <c r="FP639" s="31">
        <v>2</v>
      </c>
      <c r="FQ639" s="31">
        <v>2</v>
      </c>
      <c r="FR639" s="31">
        <v>2</v>
      </c>
      <c r="FS639" s="31">
        <v>4</v>
      </c>
      <c r="FT639" s="31">
        <v>2</v>
      </c>
      <c r="FU639" s="31">
        <v>2</v>
      </c>
      <c r="FV639" s="31">
        <v>2</v>
      </c>
      <c r="FW639" s="31">
        <v>1</v>
      </c>
      <c r="FX639" s="31">
        <v>1</v>
      </c>
      <c r="FY639" s="31">
        <v>2</v>
      </c>
      <c r="GA639" s="31">
        <v>2</v>
      </c>
      <c r="GB639" s="31">
        <v>2</v>
      </c>
      <c r="GC639" s="31">
        <v>2</v>
      </c>
      <c r="GE639" s="31">
        <v>2</v>
      </c>
      <c r="GH639" s="31">
        <v>1</v>
      </c>
      <c r="GI639" s="31" t="s">
        <v>1754</v>
      </c>
      <c r="GJ639" s="31">
        <v>2</v>
      </c>
      <c r="GL639" s="31">
        <v>2</v>
      </c>
      <c r="GO639" s="31">
        <v>2</v>
      </c>
      <c r="GQ639" s="31">
        <v>2</v>
      </c>
      <c r="GS639" s="31">
        <v>2</v>
      </c>
      <c r="GU639" s="31">
        <v>2</v>
      </c>
      <c r="GW639" s="31">
        <v>2</v>
      </c>
      <c r="HB639" s="31" t="s">
        <v>355</v>
      </c>
      <c r="HM639" s="31">
        <v>2</v>
      </c>
      <c r="HP639" s="31">
        <v>2</v>
      </c>
      <c r="HQ639" s="31">
        <v>2</v>
      </c>
      <c r="HR639" s="31">
        <v>2</v>
      </c>
      <c r="HS639" s="31">
        <v>2</v>
      </c>
      <c r="HT639" s="31">
        <v>2</v>
      </c>
      <c r="HU639" s="31">
        <v>2</v>
      </c>
      <c r="HV639" s="31">
        <v>2</v>
      </c>
      <c r="HZ639" s="31">
        <v>2</v>
      </c>
      <c r="IA639" s="31">
        <v>2</v>
      </c>
      <c r="IB639" s="31">
        <v>2</v>
      </c>
      <c r="IC639" s="31">
        <v>2</v>
      </c>
      <c r="ID639" s="31">
        <v>2</v>
      </c>
      <c r="IE639" s="31">
        <v>2</v>
      </c>
      <c r="IF639" s="31">
        <v>2</v>
      </c>
      <c r="IJ639" s="31">
        <v>2</v>
      </c>
      <c r="IK639" s="31">
        <v>2</v>
      </c>
      <c r="IL639" s="31">
        <v>2</v>
      </c>
      <c r="IM639" s="31">
        <v>2</v>
      </c>
      <c r="IN639" s="31">
        <v>2</v>
      </c>
      <c r="IO639" s="31">
        <v>2</v>
      </c>
      <c r="IP639" s="31">
        <v>2</v>
      </c>
      <c r="IT639" s="31">
        <v>2</v>
      </c>
      <c r="IU639" s="31">
        <v>2</v>
      </c>
      <c r="IV639" s="31">
        <v>2</v>
      </c>
      <c r="IW639" s="31">
        <v>2</v>
      </c>
      <c r="IX639" s="31">
        <v>2</v>
      </c>
      <c r="IY639" s="31">
        <v>2</v>
      </c>
      <c r="IZ639" s="31">
        <v>2</v>
      </c>
      <c r="JD639" s="31">
        <v>2</v>
      </c>
      <c r="JE639" s="31">
        <v>2</v>
      </c>
      <c r="JF639" s="31">
        <v>2</v>
      </c>
      <c r="JG639" s="31">
        <v>2</v>
      </c>
      <c r="JH639" s="31">
        <v>2</v>
      </c>
      <c r="JI639" s="31">
        <v>2</v>
      </c>
      <c r="JJ639" s="31">
        <v>2</v>
      </c>
      <c r="JZ639" s="31">
        <v>2</v>
      </c>
      <c r="KA639" s="31" t="s">
        <v>1563</v>
      </c>
      <c r="KB639" s="31">
        <v>89</v>
      </c>
      <c r="KC639" s="31">
        <v>2</v>
      </c>
      <c r="KD639" s="31" t="s">
        <v>372</v>
      </c>
      <c r="KE639" s="31">
        <v>60</v>
      </c>
      <c r="LA639" s="31" t="s">
        <v>3046</v>
      </c>
      <c r="LB639" s="31" t="s">
        <v>360</v>
      </c>
      <c r="LC639" s="31">
        <v>2</v>
      </c>
      <c r="LE639" s="31" t="s">
        <v>375</v>
      </c>
      <c r="LF639" s="31">
        <v>2</v>
      </c>
      <c r="LG639" s="31">
        <v>2</v>
      </c>
      <c r="LH639" s="31">
        <v>2</v>
      </c>
      <c r="LI639" s="31">
        <v>2</v>
      </c>
      <c r="LK639" s="31">
        <v>2</v>
      </c>
      <c r="LM639" s="31">
        <v>2</v>
      </c>
      <c r="LO639" s="31">
        <v>2</v>
      </c>
      <c r="LQ639" s="31">
        <v>2</v>
      </c>
      <c r="LS639" s="31">
        <v>2</v>
      </c>
      <c r="LU639" s="31">
        <v>2</v>
      </c>
      <c r="LW639" s="31">
        <v>2</v>
      </c>
      <c r="LY639" s="31">
        <v>2</v>
      </c>
      <c r="MA639" s="31">
        <v>2</v>
      </c>
      <c r="MC639" s="31">
        <v>2</v>
      </c>
      <c r="ME639" s="31">
        <v>2</v>
      </c>
      <c r="MG639" s="31">
        <v>2</v>
      </c>
      <c r="MI639" s="31">
        <v>2</v>
      </c>
      <c r="MK639" s="31">
        <v>2</v>
      </c>
      <c r="MM639" s="31">
        <v>2</v>
      </c>
      <c r="MO639" s="31">
        <v>2</v>
      </c>
      <c r="MQ639" s="31">
        <v>2</v>
      </c>
      <c r="MS639" s="31">
        <v>2</v>
      </c>
      <c r="MU639" s="31">
        <v>2</v>
      </c>
      <c r="MW639" s="31">
        <v>2</v>
      </c>
      <c r="MY639" s="31" t="s">
        <v>355</v>
      </c>
      <c r="NA639" s="31">
        <v>2</v>
      </c>
      <c r="NC639" s="31">
        <v>2</v>
      </c>
      <c r="NE639" s="31">
        <v>2</v>
      </c>
      <c r="NG639" s="31">
        <v>2</v>
      </c>
      <c r="NI639" s="31">
        <v>2</v>
      </c>
      <c r="NK639" s="31">
        <v>2</v>
      </c>
      <c r="NM639" s="31">
        <v>2</v>
      </c>
      <c r="NO639" s="31">
        <v>2</v>
      </c>
      <c r="NQ639" s="31">
        <v>2</v>
      </c>
      <c r="NS639" s="31">
        <v>2</v>
      </c>
      <c r="NU639" s="31">
        <v>2</v>
      </c>
      <c r="NW639" s="31">
        <v>2</v>
      </c>
      <c r="NY639" s="31">
        <v>2</v>
      </c>
      <c r="OA639" s="31">
        <v>2</v>
      </c>
      <c r="OC639" s="31">
        <v>2</v>
      </c>
      <c r="OE639" s="31">
        <v>2</v>
      </c>
      <c r="OG639" s="31">
        <v>2</v>
      </c>
      <c r="OI639" s="31">
        <v>2</v>
      </c>
      <c r="OK639" s="31">
        <v>2</v>
      </c>
      <c r="OM639" s="31">
        <v>2</v>
      </c>
      <c r="OO639" s="31">
        <v>2</v>
      </c>
      <c r="OQ639" s="31" t="s">
        <v>355</v>
      </c>
      <c r="OS639" s="31">
        <v>2</v>
      </c>
      <c r="OU639" s="31">
        <v>2</v>
      </c>
      <c r="OW639" s="31">
        <v>2</v>
      </c>
      <c r="OY639" s="31">
        <v>2</v>
      </c>
      <c r="PA639" s="31">
        <v>2</v>
      </c>
      <c r="PC639" s="31">
        <v>2</v>
      </c>
      <c r="PE639" s="31">
        <v>2</v>
      </c>
      <c r="PG639" s="31">
        <v>2</v>
      </c>
      <c r="PI639" s="31">
        <v>2</v>
      </c>
      <c r="PK639" s="31">
        <v>2</v>
      </c>
      <c r="PM639" s="31">
        <v>2</v>
      </c>
      <c r="PO639" s="31">
        <v>2</v>
      </c>
      <c r="PQ639" s="31">
        <v>2</v>
      </c>
      <c r="PS639" s="31">
        <v>2</v>
      </c>
      <c r="PU639" s="31">
        <v>2</v>
      </c>
      <c r="PW639" s="31">
        <v>2</v>
      </c>
      <c r="PY639" s="31">
        <v>2</v>
      </c>
      <c r="QA639" s="31">
        <v>2</v>
      </c>
      <c r="QC639" s="31">
        <v>2</v>
      </c>
      <c r="QE639" s="31">
        <v>2</v>
      </c>
      <c r="QG639" s="31">
        <v>2</v>
      </c>
      <c r="QI639" s="31" t="s">
        <v>355</v>
      </c>
      <c r="QK639" s="31">
        <v>2</v>
      </c>
      <c r="QL639" s="31">
        <v>2</v>
      </c>
      <c r="QM639" s="31">
        <v>2</v>
      </c>
      <c r="QN639" s="31">
        <v>2</v>
      </c>
      <c r="QO639" s="31">
        <v>2</v>
      </c>
      <c r="QP639" s="31">
        <v>2</v>
      </c>
      <c r="QQ639" s="31">
        <v>2</v>
      </c>
      <c r="QR639" s="31">
        <v>2</v>
      </c>
      <c r="QS639" s="31">
        <v>2</v>
      </c>
      <c r="QT639" s="31">
        <v>2</v>
      </c>
      <c r="QU639" s="31">
        <v>2</v>
      </c>
      <c r="QV639" s="31">
        <v>2</v>
      </c>
      <c r="QW639" s="31">
        <v>2</v>
      </c>
      <c r="QX639" s="31">
        <v>2</v>
      </c>
      <c r="QY639" s="31">
        <v>2</v>
      </c>
      <c r="QZ639" s="31">
        <v>2</v>
      </c>
      <c r="RA639" s="31">
        <v>2</v>
      </c>
      <c r="RB639" s="31">
        <v>2</v>
      </c>
      <c r="RC639" s="31">
        <v>2</v>
      </c>
      <c r="RD639" s="31">
        <v>2</v>
      </c>
      <c r="RE639" s="31">
        <v>2</v>
      </c>
      <c r="RF639" s="31">
        <v>2</v>
      </c>
      <c r="RG639" s="31">
        <v>2</v>
      </c>
      <c r="RH639" s="31">
        <v>2</v>
      </c>
      <c r="RI639" s="31">
        <v>2</v>
      </c>
      <c r="RJ639" s="31">
        <v>2</v>
      </c>
      <c r="RK639" s="31">
        <v>2</v>
      </c>
      <c r="RL639" s="31">
        <v>2</v>
      </c>
      <c r="RM639" s="31">
        <v>2</v>
      </c>
      <c r="RN639" s="31">
        <v>2</v>
      </c>
      <c r="RO639" s="31">
        <v>2</v>
      </c>
      <c r="RP639" s="31">
        <v>2</v>
      </c>
      <c r="RQ639" s="31">
        <v>2</v>
      </c>
      <c r="RR639" s="31">
        <v>2</v>
      </c>
      <c r="RS639" s="31">
        <v>2</v>
      </c>
      <c r="RT639" s="31" t="s">
        <v>3756</v>
      </c>
      <c r="RU639" s="31" t="s">
        <v>3756</v>
      </c>
      <c r="RX639" s="31">
        <v>1</v>
      </c>
      <c r="RY639" s="31">
        <v>1</v>
      </c>
      <c r="RZ639" s="31">
        <v>2</v>
      </c>
      <c r="SA639" s="31">
        <v>2</v>
      </c>
      <c r="SB639" s="31">
        <v>2</v>
      </c>
      <c r="SC639" s="31">
        <v>2</v>
      </c>
      <c r="SD639" s="31">
        <v>1</v>
      </c>
      <c r="SE639" s="31">
        <v>1</v>
      </c>
      <c r="SF639" s="31">
        <v>2</v>
      </c>
      <c r="SG639" s="31">
        <v>2</v>
      </c>
      <c r="SH639" s="31">
        <v>2</v>
      </c>
      <c r="SI639" s="31">
        <v>2</v>
      </c>
      <c r="SJ639" s="31">
        <v>2</v>
      </c>
      <c r="SK639" s="31">
        <v>2</v>
      </c>
      <c r="SL639" s="31">
        <v>2</v>
      </c>
      <c r="UA639" s="31">
        <v>2</v>
      </c>
    </row>
    <row r="640" spans="1:547" s="31" customFormat="1" ht="13.5" customHeight="1">
      <c r="A640" s="31">
        <f t="shared" si="9"/>
        <v>638</v>
      </c>
      <c r="C640" s="31">
        <v>29</v>
      </c>
      <c r="D640" s="31" t="s">
        <v>3719</v>
      </c>
      <c r="E640" s="31" t="s">
        <v>3779</v>
      </c>
      <c r="F640" s="31">
        <v>3</v>
      </c>
      <c r="H640" s="31">
        <v>42565</v>
      </c>
      <c r="I640" s="31">
        <v>19302</v>
      </c>
      <c r="J640" s="31">
        <v>1</v>
      </c>
      <c r="K640" s="31">
        <v>1</v>
      </c>
      <c r="L640" s="31">
        <v>1</v>
      </c>
      <c r="M640" s="31">
        <v>1</v>
      </c>
      <c r="N640" s="31">
        <v>1</v>
      </c>
      <c r="O640" s="31">
        <v>1</v>
      </c>
      <c r="P640" s="31">
        <v>1</v>
      </c>
      <c r="Q640" s="31">
        <v>1</v>
      </c>
      <c r="FK640" s="31">
        <v>1</v>
      </c>
      <c r="FL640" s="31">
        <v>1</v>
      </c>
      <c r="FM640" s="31">
        <v>1</v>
      </c>
      <c r="FN640" s="31">
        <v>2</v>
      </c>
      <c r="FO640" s="31">
        <v>2</v>
      </c>
      <c r="FP640" s="31">
        <v>1</v>
      </c>
      <c r="FQ640" s="31">
        <v>2</v>
      </c>
      <c r="FR640" s="31">
        <v>2</v>
      </c>
      <c r="FS640" s="31">
        <v>4</v>
      </c>
      <c r="FT640" s="31">
        <v>2</v>
      </c>
      <c r="FU640" s="31">
        <v>2</v>
      </c>
      <c r="FV640" s="31">
        <v>2</v>
      </c>
      <c r="FW640" s="31">
        <v>1</v>
      </c>
      <c r="FX640" s="31">
        <v>1</v>
      </c>
      <c r="FY640" s="31">
        <v>2</v>
      </c>
      <c r="GA640" s="31">
        <v>2</v>
      </c>
      <c r="GB640" s="31">
        <v>2</v>
      </c>
      <c r="GC640" s="31">
        <v>2</v>
      </c>
      <c r="GE640" s="31">
        <v>2</v>
      </c>
      <c r="GH640" s="31">
        <v>1</v>
      </c>
      <c r="GI640" s="31" t="s">
        <v>3780</v>
      </c>
      <c r="GJ640" s="31">
        <v>2</v>
      </c>
      <c r="GL640" s="31">
        <v>2</v>
      </c>
      <c r="GO640" s="31">
        <v>2</v>
      </c>
      <c r="GQ640" s="31">
        <v>1</v>
      </c>
      <c r="GS640" s="31">
        <v>1</v>
      </c>
      <c r="GU640" s="31">
        <v>2</v>
      </c>
      <c r="GW640" s="31">
        <v>2</v>
      </c>
      <c r="HB640" s="31" t="s">
        <v>355</v>
      </c>
      <c r="HM640" s="31">
        <v>2</v>
      </c>
      <c r="HP640" s="31">
        <v>2</v>
      </c>
      <c r="HQ640" s="31">
        <v>2</v>
      </c>
      <c r="HR640" s="31">
        <v>2</v>
      </c>
      <c r="HS640" s="31">
        <v>2</v>
      </c>
      <c r="HT640" s="31">
        <v>2</v>
      </c>
      <c r="HU640" s="31">
        <v>2</v>
      </c>
      <c r="HV640" s="31">
        <v>2</v>
      </c>
      <c r="HZ640" s="31">
        <v>2</v>
      </c>
      <c r="IA640" s="31">
        <v>2</v>
      </c>
      <c r="IB640" s="31">
        <v>2</v>
      </c>
      <c r="IC640" s="31">
        <v>2</v>
      </c>
      <c r="ID640" s="31">
        <v>2</v>
      </c>
      <c r="IE640" s="31">
        <v>2</v>
      </c>
      <c r="IF640" s="31">
        <v>2</v>
      </c>
      <c r="IJ640" s="31">
        <v>2</v>
      </c>
      <c r="IK640" s="31">
        <v>2</v>
      </c>
      <c r="IL640" s="31">
        <v>2</v>
      </c>
      <c r="IM640" s="31">
        <v>2</v>
      </c>
      <c r="IN640" s="31">
        <v>2</v>
      </c>
      <c r="IO640" s="31">
        <v>2</v>
      </c>
      <c r="IP640" s="31">
        <v>2</v>
      </c>
      <c r="IT640" s="31">
        <v>2</v>
      </c>
      <c r="IU640" s="31">
        <v>2</v>
      </c>
      <c r="IV640" s="31">
        <v>2</v>
      </c>
      <c r="IW640" s="31">
        <v>2</v>
      </c>
      <c r="IX640" s="31">
        <v>2</v>
      </c>
      <c r="IY640" s="31">
        <v>2</v>
      </c>
      <c r="IZ640" s="31">
        <v>2</v>
      </c>
      <c r="JD640" s="31">
        <v>2</v>
      </c>
      <c r="JE640" s="31">
        <v>2</v>
      </c>
      <c r="JF640" s="31">
        <v>2</v>
      </c>
      <c r="JG640" s="31">
        <v>2</v>
      </c>
      <c r="JH640" s="31">
        <v>2</v>
      </c>
      <c r="JI640" s="31">
        <v>2</v>
      </c>
      <c r="JJ640" s="31">
        <v>2</v>
      </c>
      <c r="JN640" s="31" t="s">
        <v>366</v>
      </c>
      <c r="JZ640" s="31">
        <v>2</v>
      </c>
      <c r="KA640" s="31" t="s">
        <v>366</v>
      </c>
      <c r="KB640" s="31">
        <v>92</v>
      </c>
      <c r="KC640" s="31">
        <v>2</v>
      </c>
      <c r="KE640" s="31">
        <v>72</v>
      </c>
      <c r="LA640" s="31" t="s">
        <v>359</v>
      </c>
      <c r="LC640" s="31">
        <v>2</v>
      </c>
      <c r="LD640" s="31">
        <v>0</v>
      </c>
      <c r="LE640" s="31" t="s">
        <v>374</v>
      </c>
      <c r="LF640" s="31">
        <v>2</v>
      </c>
      <c r="LG640" s="31">
        <v>2</v>
      </c>
      <c r="LH640" s="31">
        <v>2</v>
      </c>
      <c r="LI640" s="31">
        <v>2</v>
      </c>
      <c r="LK640" s="31">
        <v>2</v>
      </c>
      <c r="LM640" s="31">
        <v>2</v>
      </c>
      <c r="LO640" s="31">
        <v>2</v>
      </c>
      <c r="LQ640" s="31">
        <v>2</v>
      </c>
      <c r="LS640" s="31">
        <v>2</v>
      </c>
      <c r="LU640" s="31">
        <v>2</v>
      </c>
      <c r="LW640" s="31">
        <v>2</v>
      </c>
      <c r="LY640" s="31">
        <v>2</v>
      </c>
      <c r="MA640" s="31">
        <v>2</v>
      </c>
      <c r="MC640" s="31">
        <v>2</v>
      </c>
      <c r="ME640" s="31">
        <v>2</v>
      </c>
      <c r="MG640" s="31">
        <v>2</v>
      </c>
      <c r="MI640" s="31">
        <v>2</v>
      </c>
      <c r="MK640" s="31">
        <v>2</v>
      </c>
      <c r="MM640" s="31">
        <v>2</v>
      </c>
      <c r="MO640" s="31">
        <v>2</v>
      </c>
      <c r="MQ640" s="31">
        <v>2</v>
      </c>
      <c r="MS640" s="31">
        <v>2</v>
      </c>
      <c r="MU640" s="31">
        <v>2</v>
      </c>
      <c r="MW640" s="31">
        <v>2</v>
      </c>
      <c r="MY640" s="31" t="s">
        <v>355</v>
      </c>
      <c r="NA640" s="31">
        <v>2</v>
      </c>
      <c r="NC640" s="31">
        <v>2</v>
      </c>
      <c r="NE640" s="31">
        <v>2</v>
      </c>
      <c r="NG640" s="31">
        <v>2</v>
      </c>
      <c r="NI640" s="31">
        <v>2</v>
      </c>
      <c r="NK640" s="31">
        <v>2</v>
      </c>
      <c r="NM640" s="31">
        <v>2</v>
      </c>
      <c r="NO640" s="31">
        <v>2</v>
      </c>
      <c r="NQ640" s="31">
        <v>2</v>
      </c>
      <c r="NS640" s="31">
        <v>2</v>
      </c>
      <c r="NU640" s="31">
        <v>2</v>
      </c>
      <c r="NW640" s="31">
        <v>2</v>
      </c>
      <c r="NY640" s="31">
        <v>2</v>
      </c>
      <c r="OA640" s="31">
        <v>2</v>
      </c>
      <c r="OC640" s="31">
        <v>2</v>
      </c>
      <c r="OE640" s="31">
        <v>2</v>
      </c>
      <c r="OG640" s="31">
        <v>2</v>
      </c>
      <c r="OI640" s="31">
        <v>2</v>
      </c>
      <c r="OK640" s="31">
        <v>2</v>
      </c>
      <c r="OM640" s="31">
        <v>2</v>
      </c>
      <c r="OO640" s="31">
        <v>2</v>
      </c>
      <c r="OQ640" s="31" t="s">
        <v>355</v>
      </c>
      <c r="OS640" s="31">
        <v>2</v>
      </c>
      <c r="OU640" s="31">
        <v>2</v>
      </c>
      <c r="OW640" s="31">
        <v>2</v>
      </c>
      <c r="OY640" s="31">
        <v>2</v>
      </c>
      <c r="PA640" s="31">
        <v>2</v>
      </c>
      <c r="PC640" s="31">
        <v>2</v>
      </c>
      <c r="PE640" s="31">
        <v>2</v>
      </c>
      <c r="PG640" s="31">
        <v>2</v>
      </c>
      <c r="PI640" s="31">
        <v>2</v>
      </c>
      <c r="PK640" s="31">
        <v>2</v>
      </c>
      <c r="PM640" s="31">
        <v>2</v>
      </c>
      <c r="PO640" s="31">
        <v>2</v>
      </c>
      <c r="PQ640" s="31">
        <v>2</v>
      </c>
      <c r="PS640" s="31">
        <v>2</v>
      </c>
      <c r="PU640" s="31">
        <v>2</v>
      </c>
      <c r="PW640" s="31">
        <v>2</v>
      </c>
      <c r="PY640" s="31">
        <v>2</v>
      </c>
      <c r="QA640" s="31">
        <v>2</v>
      </c>
      <c r="QC640" s="31">
        <v>2</v>
      </c>
      <c r="QE640" s="31">
        <v>2</v>
      </c>
      <c r="QG640" s="31">
        <v>2</v>
      </c>
      <c r="QI640" s="31" t="s">
        <v>355</v>
      </c>
      <c r="QK640" s="31">
        <v>1</v>
      </c>
      <c r="QL640" s="31">
        <v>2</v>
      </c>
      <c r="QM640" s="31">
        <v>2</v>
      </c>
      <c r="QN640" s="31">
        <v>2</v>
      </c>
      <c r="QO640" s="31">
        <v>2</v>
      </c>
      <c r="QP640" s="31">
        <v>2</v>
      </c>
      <c r="QQ640" s="31">
        <v>2</v>
      </c>
      <c r="QR640" s="31">
        <v>2</v>
      </c>
      <c r="QS640" s="31">
        <v>2</v>
      </c>
      <c r="QT640" s="31">
        <v>2</v>
      </c>
      <c r="QU640" s="31">
        <v>2</v>
      </c>
      <c r="QV640" s="31">
        <v>2</v>
      </c>
      <c r="QW640" s="31">
        <v>2</v>
      </c>
      <c r="QX640" s="31">
        <v>2</v>
      </c>
      <c r="QY640" s="31">
        <v>2</v>
      </c>
      <c r="QZ640" s="31">
        <v>2</v>
      </c>
      <c r="RA640" s="31">
        <v>2</v>
      </c>
      <c r="RB640" s="31">
        <v>2</v>
      </c>
      <c r="RC640" s="31">
        <v>2</v>
      </c>
      <c r="RD640" s="31">
        <v>2</v>
      </c>
      <c r="RE640" s="31">
        <v>1</v>
      </c>
      <c r="RF640" s="31">
        <v>2</v>
      </c>
      <c r="RG640" s="31">
        <v>2</v>
      </c>
      <c r="RH640" s="31">
        <v>2</v>
      </c>
      <c r="RI640" s="31">
        <v>2</v>
      </c>
      <c r="RJ640" s="31">
        <v>2</v>
      </c>
      <c r="RK640" s="31">
        <v>1</v>
      </c>
      <c r="RL640" s="31">
        <v>2</v>
      </c>
      <c r="RM640" s="31">
        <v>2</v>
      </c>
      <c r="RN640" s="31">
        <v>2</v>
      </c>
      <c r="RO640" s="31">
        <v>2</v>
      </c>
      <c r="RP640" s="31">
        <v>2</v>
      </c>
      <c r="RQ640" s="31">
        <v>2</v>
      </c>
      <c r="RR640" s="31">
        <v>2</v>
      </c>
      <c r="RS640" s="31">
        <v>2</v>
      </c>
      <c r="RT640" s="31" t="s">
        <v>384</v>
      </c>
      <c r="RU640" s="31" t="s">
        <v>384</v>
      </c>
      <c r="RX640" s="31">
        <v>5</v>
      </c>
      <c r="RY640" s="31">
        <v>2</v>
      </c>
      <c r="RZ640" s="31">
        <v>2</v>
      </c>
      <c r="SA640" s="31">
        <v>2</v>
      </c>
      <c r="SB640" s="31">
        <v>2</v>
      </c>
      <c r="SC640" s="31">
        <v>2</v>
      </c>
      <c r="SD640" s="31">
        <v>5</v>
      </c>
      <c r="SE640" s="31">
        <v>2</v>
      </c>
      <c r="SF640" s="31">
        <v>2</v>
      </c>
      <c r="SG640" s="31">
        <v>2</v>
      </c>
      <c r="SH640" s="31">
        <v>2</v>
      </c>
      <c r="SI640" s="31">
        <v>2</v>
      </c>
      <c r="SJ640" s="31">
        <v>2</v>
      </c>
      <c r="SK640" s="31">
        <v>2</v>
      </c>
      <c r="SL640" s="31">
        <v>2</v>
      </c>
      <c r="UA640" s="31">
        <v>2</v>
      </c>
    </row>
    <row r="641" spans="1:547" s="31" customFormat="1" ht="13.5" customHeight="1">
      <c r="A641" s="31">
        <f t="shared" si="9"/>
        <v>639</v>
      </c>
      <c r="C641" s="31">
        <v>30</v>
      </c>
      <c r="D641" s="31" t="s">
        <v>3719</v>
      </c>
      <c r="E641" s="31" t="s">
        <v>3781</v>
      </c>
      <c r="F641" s="31">
        <v>3</v>
      </c>
      <c r="H641" s="31">
        <v>42577</v>
      </c>
      <c r="I641" s="31">
        <v>18890</v>
      </c>
      <c r="J641" s="31">
        <v>1</v>
      </c>
      <c r="K641" s="31">
        <v>1</v>
      </c>
      <c r="L641" s="31">
        <v>3</v>
      </c>
      <c r="M641" s="31">
        <v>2</v>
      </c>
      <c r="N641" s="31">
        <v>3</v>
      </c>
      <c r="O641" s="31">
        <v>2</v>
      </c>
      <c r="P641" s="31">
        <v>3</v>
      </c>
      <c r="Q641" s="31">
        <v>2</v>
      </c>
      <c r="FK641" s="31">
        <v>1</v>
      </c>
      <c r="FL641" s="31">
        <v>2</v>
      </c>
      <c r="FM641" s="31">
        <v>1</v>
      </c>
      <c r="FN641" s="31">
        <v>2</v>
      </c>
      <c r="FO641" s="31">
        <v>2</v>
      </c>
      <c r="FP641" s="31">
        <v>2</v>
      </c>
      <c r="FQ641" s="31">
        <v>2</v>
      </c>
      <c r="FR641" s="31">
        <v>2</v>
      </c>
      <c r="FS641" s="31">
        <v>4</v>
      </c>
      <c r="FT641" s="31">
        <v>2</v>
      </c>
      <c r="FU641" s="31">
        <v>2</v>
      </c>
      <c r="FV641" s="31">
        <v>2</v>
      </c>
      <c r="FW641" s="31">
        <v>4</v>
      </c>
      <c r="FX641" s="31">
        <v>1</v>
      </c>
      <c r="FY641" s="31">
        <v>1</v>
      </c>
      <c r="GA641" s="31">
        <v>1</v>
      </c>
      <c r="GB641" s="31">
        <v>2</v>
      </c>
      <c r="GC641" s="31">
        <v>2</v>
      </c>
      <c r="GE641" s="31">
        <v>2</v>
      </c>
      <c r="GH641" s="31">
        <v>1</v>
      </c>
      <c r="GI641" s="31" t="s">
        <v>1959</v>
      </c>
      <c r="GJ641" s="31">
        <v>2</v>
      </c>
      <c r="GL641" s="31">
        <v>2</v>
      </c>
      <c r="GO641" s="31">
        <v>2</v>
      </c>
      <c r="GQ641" s="31">
        <v>1</v>
      </c>
      <c r="GS641" s="31">
        <v>2</v>
      </c>
      <c r="GU641" s="31">
        <v>2</v>
      </c>
      <c r="GW641" s="31">
        <v>2</v>
      </c>
      <c r="HB641" s="31" t="s">
        <v>355</v>
      </c>
      <c r="HM641" s="31">
        <v>2</v>
      </c>
      <c r="HP641" s="31">
        <v>2</v>
      </c>
      <c r="HQ641" s="31">
        <v>2</v>
      </c>
      <c r="HR641" s="31">
        <v>2</v>
      </c>
      <c r="HS641" s="31">
        <v>2</v>
      </c>
      <c r="HT641" s="31">
        <v>2</v>
      </c>
      <c r="HU641" s="31">
        <v>2</v>
      </c>
      <c r="HV641" s="31">
        <v>2</v>
      </c>
      <c r="HZ641" s="31">
        <v>2</v>
      </c>
      <c r="IA641" s="31">
        <v>2</v>
      </c>
      <c r="IB641" s="31">
        <v>2</v>
      </c>
      <c r="IC641" s="31">
        <v>2</v>
      </c>
      <c r="ID641" s="31">
        <v>2</v>
      </c>
      <c r="IE641" s="31">
        <v>2</v>
      </c>
      <c r="IF641" s="31">
        <v>2</v>
      </c>
      <c r="IJ641" s="31">
        <v>1</v>
      </c>
      <c r="IK641" s="31">
        <v>1</v>
      </c>
      <c r="IL641" s="31">
        <v>2</v>
      </c>
      <c r="IM641" s="31">
        <v>2</v>
      </c>
      <c r="IN641" s="31">
        <v>2</v>
      </c>
      <c r="IO641" s="31">
        <v>2</v>
      </c>
      <c r="IP641" s="31">
        <v>2</v>
      </c>
      <c r="IT641" s="31">
        <v>2</v>
      </c>
      <c r="IU641" s="31">
        <v>2</v>
      </c>
      <c r="IV641" s="31">
        <v>2</v>
      </c>
      <c r="IW641" s="31">
        <v>2</v>
      </c>
      <c r="IX641" s="31">
        <v>2</v>
      </c>
      <c r="IY641" s="31">
        <v>2</v>
      </c>
      <c r="IZ641" s="31">
        <v>2</v>
      </c>
      <c r="JD641" s="31">
        <v>2</v>
      </c>
      <c r="JE641" s="31">
        <v>2</v>
      </c>
      <c r="JF641" s="31">
        <v>2</v>
      </c>
      <c r="JG641" s="31">
        <v>2</v>
      </c>
      <c r="JH641" s="31">
        <v>2</v>
      </c>
      <c r="JI641" s="31">
        <v>2</v>
      </c>
      <c r="JJ641" s="31">
        <v>2</v>
      </c>
      <c r="JQ641" s="31" t="s">
        <v>3782</v>
      </c>
      <c r="JT641" s="31" t="s">
        <v>3783</v>
      </c>
      <c r="JZ641" s="31">
        <v>2</v>
      </c>
      <c r="KA641" s="31" t="s">
        <v>1642</v>
      </c>
      <c r="KB641" s="31">
        <v>87</v>
      </c>
      <c r="KC641" s="31">
        <v>2</v>
      </c>
      <c r="KD641" s="31" t="s">
        <v>3782</v>
      </c>
      <c r="KE641" s="31">
        <v>64</v>
      </c>
      <c r="LA641" s="31" t="s">
        <v>1636</v>
      </c>
      <c r="LB641" s="31" t="s">
        <v>1657</v>
      </c>
      <c r="LC641" s="31">
        <v>2</v>
      </c>
      <c r="LD641" s="31">
        <v>1</v>
      </c>
      <c r="LE641" s="31" t="s">
        <v>359</v>
      </c>
      <c r="LF641" s="31">
        <v>2</v>
      </c>
      <c r="LG641" s="31">
        <v>2</v>
      </c>
      <c r="LH641" s="31">
        <v>2</v>
      </c>
      <c r="LI641" s="31">
        <v>2</v>
      </c>
      <c r="LK641" s="31">
        <v>2</v>
      </c>
      <c r="LM641" s="31">
        <v>2</v>
      </c>
      <c r="LO641" s="31">
        <v>2</v>
      </c>
      <c r="LQ641" s="31">
        <v>2</v>
      </c>
      <c r="LS641" s="31">
        <v>2</v>
      </c>
      <c r="LU641" s="31">
        <v>2</v>
      </c>
      <c r="LW641" s="31">
        <v>2</v>
      </c>
      <c r="LY641" s="31">
        <v>2</v>
      </c>
      <c r="MA641" s="31">
        <v>2</v>
      </c>
      <c r="MC641" s="31">
        <v>2</v>
      </c>
      <c r="ME641" s="31">
        <v>2</v>
      </c>
      <c r="MG641" s="31">
        <v>2</v>
      </c>
      <c r="MI641" s="31">
        <v>2</v>
      </c>
      <c r="MK641" s="31">
        <v>2</v>
      </c>
      <c r="MM641" s="31">
        <v>2</v>
      </c>
      <c r="MO641" s="31">
        <v>2</v>
      </c>
      <c r="MQ641" s="31">
        <v>2</v>
      </c>
      <c r="MS641" s="31">
        <v>2</v>
      </c>
      <c r="MU641" s="31">
        <v>2</v>
      </c>
      <c r="MW641" s="31">
        <v>2</v>
      </c>
      <c r="MY641" s="31" t="s">
        <v>355</v>
      </c>
      <c r="NA641" s="31">
        <v>2</v>
      </c>
      <c r="NC641" s="31">
        <v>2</v>
      </c>
      <c r="NE641" s="31">
        <v>2</v>
      </c>
      <c r="NG641" s="31">
        <v>2</v>
      </c>
      <c r="NI641" s="31">
        <v>2</v>
      </c>
      <c r="NK641" s="31">
        <v>2</v>
      </c>
      <c r="NM641" s="31">
        <v>2</v>
      </c>
      <c r="NO641" s="31">
        <v>2</v>
      </c>
      <c r="NQ641" s="31">
        <v>2</v>
      </c>
      <c r="NS641" s="31">
        <v>2</v>
      </c>
      <c r="NU641" s="31">
        <v>2</v>
      </c>
      <c r="NW641" s="31">
        <v>2</v>
      </c>
      <c r="NY641" s="31">
        <v>2</v>
      </c>
      <c r="OA641" s="31">
        <v>2</v>
      </c>
      <c r="OC641" s="31">
        <v>2</v>
      </c>
      <c r="OE641" s="31">
        <v>2</v>
      </c>
      <c r="OG641" s="31">
        <v>2</v>
      </c>
      <c r="OI641" s="31">
        <v>2</v>
      </c>
      <c r="OK641" s="31">
        <v>2</v>
      </c>
      <c r="OM641" s="31">
        <v>2</v>
      </c>
      <c r="OO641" s="31">
        <v>2</v>
      </c>
      <c r="OQ641" s="31" t="s">
        <v>355</v>
      </c>
      <c r="OS641" s="31">
        <v>2</v>
      </c>
      <c r="OU641" s="31">
        <v>2</v>
      </c>
      <c r="OW641" s="31">
        <v>2</v>
      </c>
      <c r="OY641" s="31">
        <v>2</v>
      </c>
      <c r="PA641" s="31">
        <v>2</v>
      </c>
      <c r="PC641" s="31">
        <v>2</v>
      </c>
      <c r="PE641" s="31">
        <v>2</v>
      </c>
      <c r="PG641" s="31">
        <v>2</v>
      </c>
      <c r="PI641" s="31">
        <v>2</v>
      </c>
      <c r="PK641" s="31">
        <v>2</v>
      </c>
      <c r="PM641" s="31">
        <v>2</v>
      </c>
      <c r="PO641" s="31">
        <v>2</v>
      </c>
      <c r="PQ641" s="31">
        <v>2</v>
      </c>
      <c r="PS641" s="31">
        <v>2</v>
      </c>
      <c r="PU641" s="31">
        <v>2</v>
      </c>
      <c r="PW641" s="31">
        <v>2</v>
      </c>
      <c r="PY641" s="31">
        <v>2</v>
      </c>
      <c r="QA641" s="31">
        <v>2</v>
      </c>
      <c r="QC641" s="31">
        <v>2</v>
      </c>
      <c r="QE641" s="31">
        <v>2</v>
      </c>
      <c r="QG641" s="31">
        <v>2</v>
      </c>
      <c r="QI641" s="31" t="s">
        <v>355</v>
      </c>
      <c r="QK641" s="31">
        <v>1</v>
      </c>
      <c r="QL641" s="31">
        <v>2</v>
      </c>
      <c r="QM641" s="31">
        <v>2</v>
      </c>
      <c r="QN641" s="31">
        <v>2</v>
      </c>
      <c r="QO641" s="31">
        <v>2</v>
      </c>
      <c r="QP641" s="31">
        <v>2</v>
      </c>
      <c r="QQ641" s="31">
        <v>2</v>
      </c>
      <c r="QR641" s="31">
        <v>2</v>
      </c>
      <c r="QS641" s="31">
        <v>2</v>
      </c>
      <c r="QT641" s="31">
        <v>2</v>
      </c>
      <c r="QU641" s="31">
        <v>2</v>
      </c>
      <c r="QV641" s="31">
        <v>2</v>
      </c>
      <c r="QW641" s="31">
        <v>2</v>
      </c>
      <c r="QX641" s="31">
        <v>2</v>
      </c>
      <c r="QY641" s="31">
        <v>2</v>
      </c>
      <c r="QZ641" s="31">
        <v>2</v>
      </c>
      <c r="RA641" s="31">
        <v>2</v>
      </c>
      <c r="RB641" s="31">
        <v>2</v>
      </c>
      <c r="RC641" s="31">
        <v>2</v>
      </c>
      <c r="RD641" s="31">
        <v>2</v>
      </c>
      <c r="RE641" s="31">
        <v>2</v>
      </c>
      <c r="RF641" s="31">
        <v>1</v>
      </c>
      <c r="RG641" s="31">
        <v>2</v>
      </c>
      <c r="RH641" s="31">
        <v>2</v>
      </c>
      <c r="RI641" s="31">
        <v>1</v>
      </c>
      <c r="RJ641" s="31">
        <v>2</v>
      </c>
      <c r="RK641" s="31">
        <v>2</v>
      </c>
      <c r="RL641" s="31">
        <v>2</v>
      </c>
      <c r="RM641" s="31">
        <v>2</v>
      </c>
      <c r="RN641" s="31">
        <v>2</v>
      </c>
      <c r="RO641" s="31">
        <v>2</v>
      </c>
      <c r="RP641" s="31">
        <v>2</v>
      </c>
      <c r="RQ641" s="31">
        <v>2</v>
      </c>
      <c r="RR641" s="31">
        <v>2</v>
      </c>
      <c r="RS641" s="31">
        <v>2</v>
      </c>
      <c r="RT641" s="31" t="s">
        <v>1850</v>
      </c>
      <c r="RU641" s="31" t="s">
        <v>1850</v>
      </c>
      <c r="RX641" s="31">
        <v>3</v>
      </c>
      <c r="RY641" s="31">
        <v>2</v>
      </c>
      <c r="RZ641" s="31">
        <v>2</v>
      </c>
      <c r="SA641" s="31">
        <v>2</v>
      </c>
      <c r="SB641" s="31">
        <v>2</v>
      </c>
      <c r="SC641" s="31">
        <v>2</v>
      </c>
      <c r="SD641" s="31">
        <v>3</v>
      </c>
      <c r="SE641" s="31">
        <v>2</v>
      </c>
      <c r="SF641" s="31">
        <v>2</v>
      </c>
      <c r="SG641" s="31">
        <v>2</v>
      </c>
      <c r="SH641" s="31">
        <v>2</v>
      </c>
      <c r="SI641" s="31">
        <v>2</v>
      </c>
      <c r="SJ641" s="31">
        <v>2</v>
      </c>
      <c r="SK641" s="31">
        <v>2</v>
      </c>
      <c r="SL641" s="31">
        <v>2</v>
      </c>
      <c r="UA641" s="31">
        <v>2</v>
      </c>
    </row>
    <row r="642" spans="1:547" s="31" customFormat="1" ht="13.5" customHeight="1">
      <c r="A642" s="31">
        <f t="shared" si="9"/>
        <v>640</v>
      </c>
      <c r="C642" s="31">
        <v>31</v>
      </c>
      <c r="D642" s="31" t="s">
        <v>3719</v>
      </c>
      <c r="E642" s="31" t="s">
        <v>3784</v>
      </c>
      <c r="F642" s="31">
        <v>3</v>
      </c>
      <c r="H642" s="31">
        <v>42607</v>
      </c>
      <c r="I642" s="31">
        <v>42715</v>
      </c>
      <c r="J642" s="31">
        <v>1</v>
      </c>
      <c r="K642" s="31">
        <v>1</v>
      </c>
      <c r="L642" s="31">
        <v>5</v>
      </c>
      <c r="M642" s="31">
        <v>2</v>
      </c>
      <c r="N642" s="31">
        <v>4</v>
      </c>
      <c r="O642" s="31">
        <v>2</v>
      </c>
      <c r="P642" s="31">
        <v>5</v>
      </c>
      <c r="Q642" s="31">
        <v>2</v>
      </c>
      <c r="FK642" s="31">
        <v>2</v>
      </c>
      <c r="FL642" s="31">
        <v>2</v>
      </c>
      <c r="FM642" s="31">
        <v>2</v>
      </c>
      <c r="FN642" s="31">
        <v>2</v>
      </c>
      <c r="FO642" s="31">
        <v>2</v>
      </c>
      <c r="FP642" s="31">
        <v>2</v>
      </c>
      <c r="FQ642" s="31">
        <v>2</v>
      </c>
      <c r="FR642" s="31">
        <v>2</v>
      </c>
      <c r="FS642" s="31">
        <v>4</v>
      </c>
      <c r="FT642" s="31">
        <v>2</v>
      </c>
      <c r="FU642" s="31">
        <v>2</v>
      </c>
      <c r="FV642" s="31">
        <v>2</v>
      </c>
      <c r="FW642" s="31">
        <v>1</v>
      </c>
      <c r="FX642" s="31">
        <v>1</v>
      </c>
      <c r="FY642" s="31">
        <v>2</v>
      </c>
      <c r="GA642" s="31">
        <v>2</v>
      </c>
      <c r="GB642" s="31">
        <v>2</v>
      </c>
      <c r="GC642" s="31">
        <v>2</v>
      </c>
      <c r="GE642" s="31">
        <v>2</v>
      </c>
      <c r="GH642" s="31">
        <v>2</v>
      </c>
      <c r="GJ642" s="31">
        <v>2</v>
      </c>
      <c r="GL642" s="31">
        <v>2</v>
      </c>
      <c r="GO642" s="31">
        <v>2</v>
      </c>
      <c r="GQ642" s="31">
        <v>2</v>
      </c>
      <c r="GS642" s="31">
        <v>2</v>
      </c>
      <c r="GU642" s="31">
        <v>2</v>
      </c>
      <c r="GW642" s="31">
        <v>2</v>
      </c>
      <c r="HB642" s="31" t="s">
        <v>355</v>
      </c>
      <c r="HM642" s="31">
        <v>2</v>
      </c>
      <c r="HP642" s="31">
        <v>2</v>
      </c>
      <c r="HQ642" s="31">
        <v>2</v>
      </c>
      <c r="HR642" s="31">
        <v>2</v>
      </c>
      <c r="HS642" s="31">
        <v>2</v>
      </c>
      <c r="HT642" s="31">
        <v>2</v>
      </c>
      <c r="HU642" s="31">
        <v>2</v>
      </c>
      <c r="HV642" s="31">
        <v>2</v>
      </c>
      <c r="HZ642" s="31">
        <v>2</v>
      </c>
      <c r="IA642" s="31">
        <v>2</v>
      </c>
      <c r="IB642" s="31">
        <v>2</v>
      </c>
      <c r="IC642" s="31">
        <v>2</v>
      </c>
      <c r="ID642" s="31">
        <v>2</v>
      </c>
      <c r="IE642" s="31">
        <v>2</v>
      </c>
      <c r="IF642" s="31">
        <v>2</v>
      </c>
      <c r="IJ642" s="31">
        <v>2</v>
      </c>
      <c r="IK642" s="31">
        <v>2</v>
      </c>
      <c r="IL642" s="31">
        <v>2</v>
      </c>
      <c r="IM642" s="31">
        <v>2</v>
      </c>
      <c r="IN642" s="31">
        <v>2</v>
      </c>
      <c r="IO642" s="31">
        <v>2</v>
      </c>
      <c r="IP642" s="31">
        <v>2</v>
      </c>
      <c r="IT642" s="31">
        <v>2</v>
      </c>
      <c r="IU642" s="31">
        <v>2</v>
      </c>
      <c r="IV642" s="31">
        <v>2</v>
      </c>
      <c r="IW642" s="31">
        <v>2</v>
      </c>
      <c r="IX642" s="31">
        <v>2</v>
      </c>
      <c r="IY642" s="31">
        <v>2</v>
      </c>
      <c r="IZ642" s="31">
        <v>2</v>
      </c>
      <c r="JD642" s="31">
        <v>2</v>
      </c>
      <c r="JE642" s="31">
        <v>2</v>
      </c>
      <c r="JF642" s="31">
        <v>2</v>
      </c>
      <c r="JG642" s="31">
        <v>2</v>
      </c>
      <c r="JH642" s="31">
        <v>2</v>
      </c>
      <c r="JI642" s="31">
        <v>2</v>
      </c>
      <c r="JJ642" s="31">
        <v>2</v>
      </c>
      <c r="JN642" s="31" t="s">
        <v>371</v>
      </c>
      <c r="JQ642" s="31" t="s">
        <v>1566</v>
      </c>
      <c r="JT642" s="31" t="s">
        <v>3785</v>
      </c>
      <c r="JZ642" s="31">
        <v>2</v>
      </c>
      <c r="KA642" s="31" t="s">
        <v>371</v>
      </c>
      <c r="KB642" s="31">
        <v>75</v>
      </c>
      <c r="KC642" s="31">
        <v>2</v>
      </c>
      <c r="KD642" s="31" t="s">
        <v>1566</v>
      </c>
      <c r="KE642" s="31">
        <v>69</v>
      </c>
      <c r="LA642" s="31" t="s">
        <v>360</v>
      </c>
      <c r="LB642" s="31" t="s">
        <v>359</v>
      </c>
      <c r="LC642" s="31">
        <v>2</v>
      </c>
      <c r="LD642" s="31">
        <v>0</v>
      </c>
      <c r="LE642" s="31" t="s">
        <v>3670</v>
      </c>
      <c r="LF642" s="31">
        <v>2</v>
      </c>
      <c r="LG642" s="31">
        <v>2</v>
      </c>
      <c r="LH642" s="31">
        <v>2</v>
      </c>
      <c r="LI642" s="31">
        <v>2</v>
      </c>
      <c r="LK642" s="31">
        <v>2</v>
      </c>
      <c r="LM642" s="31">
        <v>2</v>
      </c>
      <c r="LO642" s="31">
        <v>2</v>
      </c>
      <c r="LQ642" s="31">
        <v>2</v>
      </c>
      <c r="LS642" s="31">
        <v>2</v>
      </c>
      <c r="LU642" s="31">
        <v>2</v>
      </c>
      <c r="LW642" s="31">
        <v>2</v>
      </c>
      <c r="LY642" s="31">
        <v>2</v>
      </c>
      <c r="MA642" s="31">
        <v>2</v>
      </c>
      <c r="MC642" s="31">
        <v>2</v>
      </c>
      <c r="ME642" s="31">
        <v>2</v>
      </c>
      <c r="MG642" s="31">
        <v>2</v>
      </c>
      <c r="MI642" s="31">
        <v>2</v>
      </c>
      <c r="MK642" s="31">
        <v>2</v>
      </c>
      <c r="MM642" s="31">
        <v>2</v>
      </c>
      <c r="MO642" s="31">
        <v>2</v>
      </c>
      <c r="MQ642" s="31">
        <v>2</v>
      </c>
      <c r="MS642" s="31">
        <v>2</v>
      </c>
      <c r="MU642" s="31">
        <v>2</v>
      </c>
      <c r="MW642" s="31">
        <v>2</v>
      </c>
      <c r="MY642" s="31" t="s">
        <v>355</v>
      </c>
      <c r="NA642" s="31">
        <v>2</v>
      </c>
      <c r="NC642" s="31">
        <v>2</v>
      </c>
      <c r="NE642" s="31">
        <v>2</v>
      </c>
      <c r="NG642" s="31">
        <v>2</v>
      </c>
      <c r="NI642" s="31">
        <v>2</v>
      </c>
      <c r="NK642" s="31">
        <v>2</v>
      </c>
      <c r="NM642" s="31">
        <v>2</v>
      </c>
      <c r="NO642" s="31">
        <v>2</v>
      </c>
      <c r="NQ642" s="31">
        <v>2</v>
      </c>
      <c r="NS642" s="31">
        <v>2</v>
      </c>
      <c r="NU642" s="31">
        <v>2</v>
      </c>
      <c r="NW642" s="31">
        <v>2</v>
      </c>
      <c r="NY642" s="31">
        <v>2</v>
      </c>
      <c r="OA642" s="31">
        <v>2</v>
      </c>
      <c r="OC642" s="31">
        <v>2</v>
      </c>
      <c r="OE642" s="31">
        <v>2</v>
      </c>
      <c r="OG642" s="31">
        <v>2</v>
      </c>
      <c r="OI642" s="31">
        <v>2</v>
      </c>
      <c r="OK642" s="31">
        <v>2</v>
      </c>
      <c r="OM642" s="31">
        <v>2</v>
      </c>
      <c r="OO642" s="31">
        <v>2</v>
      </c>
      <c r="OQ642" s="31" t="s">
        <v>355</v>
      </c>
      <c r="OS642" s="31">
        <v>2</v>
      </c>
      <c r="OU642" s="31">
        <v>2</v>
      </c>
      <c r="OW642" s="31">
        <v>2</v>
      </c>
      <c r="OY642" s="31">
        <v>2</v>
      </c>
      <c r="PA642" s="31">
        <v>2</v>
      </c>
      <c r="PC642" s="31">
        <v>2</v>
      </c>
      <c r="PE642" s="31">
        <v>2</v>
      </c>
      <c r="PG642" s="31">
        <v>2</v>
      </c>
      <c r="PI642" s="31">
        <v>2</v>
      </c>
      <c r="PK642" s="31">
        <v>2</v>
      </c>
      <c r="PM642" s="31">
        <v>2</v>
      </c>
      <c r="PO642" s="31">
        <v>2</v>
      </c>
      <c r="PQ642" s="31">
        <v>2</v>
      </c>
      <c r="PS642" s="31">
        <v>2</v>
      </c>
      <c r="PU642" s="31">
        <v>2</v>
      </c>
      <c r="PW642" s="31">
        <v>2</v>
      </c>
      <c r="PY642" s="31">
        <v>2</v>
      </c>
      <c r="QA642" s="31">
        <v>2</v>
      </c>
      <c r="QC642" s="31">
        <v>2</v>
      </c>
      <c r="QE642" s="31">
        <v>2</v>
      </c>
      <c r="QG642" s="31">
        <v>2</v>
      </c>
      <c r="QI642" s="31" t="s">
        <v>355</v>
      </c>
      <c r="QK642" s="31">
        <v>1</v>
      </c>
      <c r="QL642" s="31">
        <v>2</v>
      </c>
      <c r="QM642" s="31">
        <v>2</v>
      </c>
      <c r="QN642" s="31">
        <v>2</v>
      </c>
      <c r="QO642" s="31">
        <v>2</v>
      </c>
      <c r="QP642" s="31">
        <v>2</v>
      </c>
      <c r="QQ642" s="31">
        <v>2</v>
      </c>
      <c r="QR642" s="31">
        <v>2</v>
      </c>
      <c r="QS642" s="31">
        <v>2</v>
      </c>
      <c r="QT642" s="31">
        <v>2</v>
      </c>
      <c r="QU642" s="31">
        <v>2</v>
      </c>
      <c r="QV642" s="31">
        <v>2</v>
      </c>
      <c r="QW642" s="31">
        <v>2</v>
      </c>
      <c r="QX642" s="31">
        <v>2</v>
      </c>
      <c r="QY642" s="31">
        <v>2</v>
      </c>
      <c r="QZ642" s="31">
        <v>2</v>
      </c>
      <c r="RA642" s="31">
        <v>2</v>
      </c>
      <c r="RB642" s="31">
        <v>2</v>
      </c>
      <c r="RC642" s="31">
        <v>2</v>
      </c>
      <c r="RD642" s="31">
        <v>2</v>
      </c>
      <c r="RE642" s="31">
        <v>2</v>
      </c>
      <c r="RF642" s="31">
        <v>2</v>
      </c>
      <c r="RG642" s="31">
        <v>2</v>
      </c>
      <c r="RH642" s="31">
        <v>2</v>
      </c>
      <c r="RI642" s="31">
        <v>2</v>
      </c>
      <c r="RJ642" s="31">
        <v>2</v>
      </c>
      <c r="RK642" s="31">
        <v>2</v>
      </c>
      <c r="RL642" s="31">
        <v>2</v>
      </c>
      <c r="RM642" s="31">
        <v>2</v>
      </c>
      <c r="RN642" s="31">
        <v>2</v>
      </c>
      <c r="RO642" s="31">
        <v>2</v>
      </c>
      <c r="RP642" s="31">
        <v>2</v>
      </c>
      <c r="RQ642" s="31">
        <v>2</v>
      </c>
      <c r="RR642" s="31">
        <v>2</v>
      </c>
      <c r="RS642" s="31">
        <v>2</v>
      </c>
      <c r="RT642" s="31" t="s">
        <v>3232</v>
      </c>
      <c r="RU642" s="31" t="s">
        <v>3232</v>
      </c>
      <c r="RX642" s="31">
        <v>5</v>
      </c>
      <c r="RY642" s="31">
        <v>2</v>
      </c>
      <c r="RZ642" s="31">
        <v>2</v>
      </c>
      <c r="SA642" s="31">
        <v>2</v>
      </c>
      <c r="SB642" s="31">
        <v>2</v>
      </c>
      <c r="SC642" s="31">
        <v>2</v>
      </c>
      <c r="SD642" s="31">
        <v>5</v>
      </c>
      <c r="SE642" s="31">
        <v>2</v>
      </c>
      <c r="SF642" s="31">
        <v>2</v>
      </c>
      <c r="SG642" s="31">
        <v>2</v>
      </c>
      <c r="SH642" s="31">
        <v>2</v>
      </c>
      <c r="SI642" s="31">
        <v>2</v>
      </c>
      <c r="SJ642" s="31">
        <v>2</v>
      </c>
      <c r="SK642" s="31">
        <v>2</v>
      </c>
      <c r="SL642" s="31">
        <v>2</v>
      </c>
      <c r="UA642" s="31">
        <v>2</v>
      </c>
    </row>
    <row r="643" spans="1:547" s="31" customFormat="1" ht="13.5" customHeight="1">
      <c r="A643" s="31">
        <f t="shared" si="9"/>
        <v>641</v>
      </c>
      <c r="C643" s="31">
        <v>32</v>
      </c>
      <c r="D643" s="31" t="s">
        <v>3719</v>
      </c>
      <c r="E643" s="31" t="s">
        <v>3786</v>
      </c>
      <c r="F643" s="31">
        <v>3</v>
      </c>
      <c r="H643" s="31">
        <v>42607</v>
      </c>
      <c r="I643" s="31">
        <v>22471</v>
      </c>
      <c r="J643" s="31">
        <v>2</v>
      </c>
      <c r="K643" s="31">
        <v>1</v>
      </c>
      <c r="L643" s="31">
        <v>5</v>
      </c>
      <c r="M643" s="31">
        <v>2</v>
      </c>
      <c r="N643" s="31">
        <v>5</v>
      </c>
      <c r="O643" s="31">
        <v>2</v>
      </c>
      <c r="P643" s="31">
        <v>5</v>
      </c>
      <c r="Q643" s="31">
        <v>2</v>
      </c>
      <c r="FK643" s="31">
        <v>2</v>
      </c>
      <c r="FL643" s="31">
        <v>2</v>
      </c>
      <c r="FM643" s="31">
        <v>2</v>
      </c>
      <c r="FN643" s="31">
        <v>2</v>
      </c>
      <c r="FO643" s="31">
        <v>2</v>
      </c>
      <c r="FP643" s="31">
        <v>2</v>
      </c>
      <c r="FQ643" s="31">
        <v>2</v>
      </c>
      <c r="FR643" s="31">
        <v>2</v>
      </c>
      <c r="FS643" s="31">
        <v>4</v>
      </c>
      <c r="FT643" s="31">
        <v>2</v>
      </c>
      <c r="FU643" s="31">
        <v>2</v>
      </c>
      <c r="FV643" s="31">
        <v>2</v>
      </c>
      <c r="FW643" s="31">
        <v>1</v>
      </c>
      <c r="FX643" s="31">
        <v>1</v>
      </c>
      <c r="FY643" s="31">
        <v>2</v>
      </c>
      <c r="GA643" s="31">
        <v>2</v>
      </c>
      <c r="GB643" s="31">
        <v>2</v>
      </c>
      <c r="GC643" s="31">
        <v>2</v>
      </c>
      <c r="GE643" s="31">
        <v>2</v>
      </c>
      <c r="GH643" s="31">
        <v>2</v>
      </c>
      <c r="GJ643" s="31">
        <v>2</v>
      </c>
      <c r="GL643" s="31">
        <v>2</v>
      </c>
      <c r="GO643" s="31">
        <v>2</v>
      </c>
      <c r="GQ643" s="31">
        <v>2</v>
      </c>
      <c r="GS643" s="31">
        <v>2</v>
      </c>
      <c r="GU643" s="31">
        <v>2</v>
      </c>
      <c r="GW643" s="31">
        <v>2</v>
      </c>
      <c r="HB643" s="31" t="s">
        <v>355</v>
      </c>
      <c r="HM643" s="31">
        <v>2</v>
      </c>
      <c r="HP643" s="31">
        <v>2</v>
      </c>
      <c r="HQ643" s="31">
        <v>2</v>
      </c>
      <c r="HR643" s="31">
        <v>2</v>
      </c>
      <c r="HS643" s="31">
        <v>2</v>
      </c>
      <c r="HT643" s="31">
        <v>2</v>
      </c>
      <c r="HU643" s="31">
        <v>2</v>
      </c>
      <c r="HV643" s="31">
        <v>2</v>
      </c>
      <c r="HZ643" s="31">
        <v>2</v>
      </c>
      <c r="IA643" s="31">
        <v>2</v>
      </c>
      <c r="IB643" s="31">
        <v>2</v>
      </c>
      <c r="IC643" s="31">
        <v>2</v>
      </c>
      <c r="ID643" s="31">
        <v>2</v>
      </c>
      <c r="IE643" s="31">
        <v>2</v>
      </c>
      <c r="IF643" s="31">
        <v>2</v>
      </c>
      <c r="IJ643" s="31">
        <v>2</v>
      </c>
      <c r="IK643" s="31">
        <v>2</v>
      </c>
      <c r="IL643" s="31">
        <v>2</v>
      </c>
      <c r="IM643" s="31">
        <v>2</v>
      </c>
      <c r="IN643" s="31">
        <v>2</v>
      </c>
      <c r="IO643" s="31">
        <v>2</v>
      </c>
      <c r="IP643" s="31">
        <v>2</v>
      </c>
      <c r="IT643" s="31">
        <v>2</v>
      </c>
      <c r="IU643" s="31">
        <v>2</v>
      </c>
      <c r="IV643" s="31">
        <v>2</v>
      </c>
      <c r="IW643" s="31">
        <v>2</v>
      </c>
      <c r="IX643" s="31">
        <v>2</v>
      </c>
      <c r="IY643" s="31">
        <v>2</v>
      </c>
      <c r="IZ643" s="31">
        <v>2</v>
      </c>
      <c r="JD643" s="31">
        <v>2</v>
      </c>
      <c r="JE643" s="31">
        <v>2</v>
      </c>
      <c r="JF643" s="31">
        <v>2</v>
      </c>
      <c r="JG643" s="31">
        <v>2</v>
      </c>
      <c r="JH643" s="31">
        <v>2</v>
      </c>
      <c r="JI643" s="31">
        <v>2</v>
      </c>
      <c r="JJ643" s="31">
        <v>2</v>
      </c>
      <c r="JQ643" s="31" t="s">
        <v>371</v>
      </c>
      <c r="JZ643" s="31">
        <v>1</v>
      </c>
      <c r="KC643" s="31">
        <v>2</v>
      </c>
      <c r="KD643" s="31" t="s">
        <v>371</v>
      </c>
      <c r="KE643" s="31">
        <v>73</v>
      </c>
      <c r="LA643" s="31" t="s">
        <v>367</v>
      </c>
      <c r="LB643" s="31" t="s">
        <v>1629</v>
      </c>
      <c r="LC643" s="31">
        <v>2</v>
      </c>
      <c r="LD643" s="31">
        <v>1</v>
      </c>
      <c r="LE643" s="31" t="s">
        <v>363</v>
      </c>
      <c r="LF643" s="31">
        <v>2</v>
      </c>
      <c r="LG643" s="31">
        <v>2</v>
      </c>
      <c r="LH643" s="31">
        <v>2</v>
      </c>
      <c r="LI643" s="31">
        <v>2</v>
      </c>
      <c r="LK643" s="31">
        <v>2</v>
      </c>
      <c r="LM643" s="31">
        <v>2</v>
      </c>
      <c r="LO643" s="31">
        <v>2</v>
      </c>
      <c r="LQ643" s="31">
        <v>2</v>
      </c>
      <c r="LS643" s="31">
        <v>2</v>
      </c>
      <c r="LU643" s="31">
        <v>2</v>
      </c>
      <c r="LW643" s="31">
        <v>2</v>
      </c>
      <c r="LY643" s="31">
        <v>2</v>
      </c>
      <c r="MA643" s="31">
        <v>2</v>
      </c>
      <c r="MC643" s="31">
        <v>2</v>
      </c>
      <c r="ME643" s="31">
        <v>2</v>
      </c>
      <c r="MG643" s="31">
        <v>2</v>
      </c>
      <c r="MI643" s="31">
        <v>2</v>
      </c>
      <c r="MK643" s="31">
        <v>2</v>
      </c>
      <c r="MM643" s="31">
        <v>2</v>
      </c>
      <c r="MO643" s="31">
        <v>2</v>
      </c>
      <c r="MQ643" s="31">
        <v>2</v>
      </c>
      <c r="MS643" s="31">
        <v>2</v>
      </c>
      <c r="MU643" s="31">
        <v>2</v>
      </c>
      <c r="MW643" s="31">
        <v>2</v>
      </c>
      <c r="MY643" s="31" t="s">
        <v>355</v>
      </c>
      <c r="NA643" s="31">
        <v>2</v>
      </c>
      <c r="NC643" s="31">
        <v>2</v>
      </c>
      <c r="NE643" s="31">
        <v>2</v>
      </c>
      <c r="NG643" s="31">
        <v>2</v>
      </c>
      <c r="NI643" s="31">
        <v>2</v>
      </c>
      <c r="NK643" s="31">
        <v>2</v>
      </c>
      <c r="NM643" s="31">
        <v>2</v>
      </c>
      <c r="NO643" s="31">
        <v>2</v>
      </c>
      <c r="NQ643" s="31">
        <v>2</v>
      </c>
      <c r="NS643" s="31">
        <v>2</v>
      </c>
      <c r="NU643" s="31">
        <v>2</v>
      </c>
      <c r="NW643" s="31">
        <v>2</v>
      </c>
      <c r="NY643" s="31">
        <v>2</v>
      </c>
      <c r="OA643" s="31">
        <v>2</v>
      </c>
      <c r="OC643" s="31">
        <v>2</v>
      </c>
      <c r="OE643" s="31">
        <v>2</v>
      </c>
      <c r="OG643" s="31">
        <v>2</v>
      </c>
      <c r="OI643" s="31">
        <v>2</v>
      </c>
      <c r="OK643" s="31">
        <v>2</v>
      </c>
      <c r="OM643" s="31">
        <v>2</v>
      </c>
      <c r="OO643" s="31">
        <v>2</v>
      </c>
      <c r="OQ643" s="31" t="s">
        <v>355</v>
      </c>
      <c r="OS643" s="31">
        <v>2</v>
      </c>
      <c r="OU643" s="31">
        <v>2</v>
      </c>
      <c r="OW643" s="31">
        <v>2</v>
      </c>
      <c r="OY643" s="31">
        <v>2</v>
      </c>
      <c r="PA643" s="31">
        <v>2</v>
      </c>
      <c r="PC643" s="31">
        <v>2</v>
      </c>
      <c r="PE643" s="31">
        <v>2</v>
      </c>
      <c r="PG643" s="31">
        <v>2</v>
      </c>
      <c r="PI643" s="31">
        <v>2</v>
      </c>
      <c r="PK643" s="31">
        <v>2</v>
      </c>
      <c r="PM643" s="31">
        <v>2</v>
      </c>
      <c r="PO643" s="31">
        <v>2</v>
      </c>
      <c r="PQ643" s="31">
        <v>2</v>
      </c>
      <c r="PS643" s="31">
        <v>2</v>
      </c>
      <c r="PU643" s="31">
        <v>2</v>
      </c>
      <c r="PW643" s="31">
        <v>2</v>
      </c>
      <c r="PY643" s="31">
        <v>2</v>
      </c>
      <c r="QA643" s="31">
        <v>2</v>
      </c>
      <c r="QC643" s="31">
        <v>2</v>
      </c>
      <c r="QE643" s="31">
        <v>2</v>
      </c>
      <c r="QG643" s="31">
        <v>2</v>
      </c>
      <c r="QI643" s="31" t="s">
        <v>355</v>
      </c>
      <c r="QK643" s="31">
        <v>1</v>
      </c>
      <c r="QL643" s="31">
        <v>2</v>
      </c>
      <c r="QM643" s="31">
        <v>2</v>
      </c>
      <c r="QN643" s="31">
        <v>2</v>
      </c>
      <c r="QO643" s="31">
        <v>2</v>
      </c>
      <c r="QP643" s="31">
        <v>2</v>
      </c>
      <c r="QQ643" s="31">
        <v>2</v>
      </c>
      <c r="QR643" s="31">
        <v>2</v>
      </c>
      <c r="QS643" s="31">
        <v>2</v>
      </c>
      <c r="QT643" s="31">
        <v>2</v>
      </c>
      <c r="QU643" s="31">
        <v>2</v>
      </c>
      <c r="QV643" s="31">
        <v>2</v>
      </c>
      <c r="QW643" s="31">
        <v>2</v>
      </c>
      <c r="QX643" s="31">
        <v>2</v>
      </c>
      <c r="QY643" s="31">
        <v>2</v>
      </c>
      <c r="QZ643" s="31">
        <v>2</v>
      </c>
      <c r="RA643" s="31">
        <v>2</v>
      </c>
      <c r="RB643" s="31">
        <v>2</v>
      </c>
      <c r="RC643" s="31">
        <v>2</v>
      </c>
      <c r="RD643" s="31">
        <v>2</v>
      </c>
      <c r="RE643" s="31">
        <v>2</v>
      </c>
      <c r="RF643" s="31">
        <v>2</v>
      </c>
      <c r="RG643" s="31">
        <v>2</v>
      </c>
      <c r="RH643" s="31">
        <v>1</v>
      </c>
      <c r="RI643" s="31">
        <v>2</v>
      </c>
      <c r="RJ643" s="31">
        <v>2</v>
      </c>
      <c r="RK643" s="31">
        <v>2</v>
      </c>
      <c r="RL643" s="31">
        <v>2</v>
      </c>
      <c r="RM643" s="31">
        <v>2</v>
      </c>
      <c r="RN643" s="31">
        <v>2</v>
      </c>
      <c r="RO643" s="31">
        <v>2</v>
      </c>
      <c r="RP643" s="31">
        <v>2</v>
      </c>
      <c r="RQ643" s="31">
        <v>2</v>
      </c>
      <c r="RR643" s="31">
        <v>2</v>
      </c>
      <c r="RS643" s="31">
        <v>2</v>
      </c>
      <c r="RT643" s="31" t="s">
        <v>3787</v>
      </c>
      <c r="RU643" s="31" t="s">
        <v>3787</v>
      </c>
      <c r="RX643" s="31">
        <v>5</v>
      </c>
      <c r="RY643" s="31">
        <v>2</v>
      </c>
      <c r="RZ643" s="31">
        <v>2</v>
      </c>
      <c r="SA643" s="31">
        <v>2</v>
      </c>
      <c r="SB643" s="31">
        <v>2</v>
      </c>
      <c r="SC643" s="31">
        <v>2</v>
      </c>
      <c r="SD643" s="31">
        <v>5</v>
      </c>
      <c r="SE643" s="31">
        <v>2</v>
      </c>
      <c r="SF643" s="31">
        <v>2</v>
      </c>
      <c r="SG643" s="31">
        <v>2</v>
      </c>
      <c r="SH643" s="31">
        <v>2</v>
      </c>
      <c r="SI643" s="31">
        <v>2</v>
      </c>
      <c r="SJ643" s="31">
        <v>2</v>
      </c>
      <c r="SK643" s="31">
        <v>2</v>
      </c>
      <c r="SL643" s="31">
        <v>2</v>
      </c>
      <c r="UA643" s="31">
        <v>2</v>
      </c>
    </row>
  </sheetData>
  <sheetProtection insertColumns="0" insertRows="0" deleteColumns="0" deleteRows="0"/>
  <protectedRanges>
    <protectedRange sqref="A1:XFD1048576" name="Dane"/>
  </protectedRanges>
  <customSheetViews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A1:UA1">
    <cfRule type="expression" dxfId="30" priority="5">
      <formula>INDIRECT(ADDRESS(COLUMN(A$2)+1,_Col_LongNameErr,,,_sheetname_var))&lt;&gt;0</formula>
    </cfRule>
    <cfRule type="expression" dxfId="29" priority="7">
      <formula>INDIRECT(ADDRESS(COLUMN(A$1)+1,_Col_SPSSNameErr,,,_sheetname_var))&lt;&gt;0</formula>
    </cfRule>
  </conditionalFormatting>
  <conditionalFormatting sqref="B3:UA643">
    <cfRule type="expression" dxfId="28" priority="2">
      <formula>IF(ISNUMBER(B3),AND(INDEX(_WEW_Typ_Niecalk,COLUMN(B$1))=2,B3&lt;&gt;INT(B3)),FALSE)</formula>
    </cfRule>
    <cfRule type="expression" priority="6" stopIfTrue="1">
      <formula>($A3="")</formula>
    </cfRule>
    <cfRule type="expression" priority="12" stopIfTrue="1">
      <formula>(B$1="")*(B$2="")</formula>
    </cfRule>
    <cfRule type="expression" dxfId="27" priority="13">
      <formula>(B3="")</formula>
    </cfRule>
    <cfRule type="expression" dxfId="26" priority="14">
      <formula>IF(ISNUMBER(B3),AND(INDEX(_Wew_ForceDiscrete,COLUMN(B$1)),B3&lt;&gt;INT(B3)),FALSE)</formula>
    </cfRule>
    <cfRule type="expression" dxfId="25" priority="15" stopIfTrue="1">
      <formula>NOT(ISNUMBER(B3))*(B3&lt;&gt;"")*(B3&lt;&gt;"NA")</formula>
    </cfRule>
    <cfRule type="expression" dxfId="24" priority="16">
      <formula>(B3="NA")</formula>
    </cfRule>
    <cfRule type="expression" dxfId="23" priority="17" stopIfTrue="1">
      <formula>IF(INDEX(_Wew_ForceMax,COLUMN(B$1))&lt;&gt;"",B3&gt;INDEX(INDIRECT(INDIRECT("wew!c19")),COLUMN(B$1)),FALSE)</formula>
    </cfRule>
    <cfRule type="expression" dxfId="22" priority="18" stopIfTrue="1">
      <formula>IF(INDEX(_Wew_ForceMin,COLUMN(B$1))&lt;&gt;"",B3&lt;INDEX(INDIRECT(INDIRECT("wew!c17")),COLUMN(B$1)),"")</formula>
    </cfRule>
    <cfRule type="expression" priority="19" stopIfTrue="1">
      <formula>INDEX(_WEW_LabelExist,COLUMN(B$1))</formula>
    </cfRule>
    <cfRule type="expression" dxfId="21" priority="20" stopIfTrue="1">
      <formula>(B3=INDEX(_WEW_Max,COLUMN(B$1)))</formula>
    </cfRule>
    <cfRule type="expression" dxfId="20" priority="21" stopIfTrue="1">
      <formula>(B3=INDEX(_WEW_Min,COLUMN(B$1)))</formula>
    </cfRule>
  </conditionalFormatting>
  <conditionalFormatting sqref="A1:UA643">
    <cfRule type="expression" priority="1" stopIfTrue="1">
      <formula>NOT(_Flag_HighlightValues)</formula>
    </cfRule>
  </conditionalFormatting>
  <conditionalFormatting sqref="B1:UA2">
    <cfRule type="expression" dxfId="19" priority="8" stopIfTrue="1">
      <formula>INDEX(_WEW_TypValueErr,COLUMN(B$1))&gt;0</formula>
    </cfRule>
    <cfRule type="expression" dxfId="18" priority="9">
      <formula>INDIRECT(ADDRESS(COLUMN(B$2)+1,_Col_IsCharacter,,,_sheetname_var))</formula>
    </cfRule>
    <cfRule type="expression" dxfId="17" priority="25">
      <formula>INDEX(_WEW_Typ_Niecalk,COLUMN(B$1))=2</formula>
    </cfRule>
    <cfRule type="expression" dxfId="16" priority="26">
      <formula>INDEX(_WEW_Typ_Niecalk,COLUMN(B$1))=1</formula>
    </cfRule>
  </conditionalFormatting>
  <conditionalFormatting sqref="A3">
    <cfRule type="expression" dxfId="15" priority="27">
      <formula>($A4&lt;&gt;"")*($A3&lt;&gt;"")*($A3&lt;&gt;$A4-1)</formula>
    </cfRule>
  </conditionalFormatting>
  <conditionalFormatting sqref="A4:A643">
    <cfRule type="expression" dxfId="14" priority="335">
      <formula>(#REF!&lt;&gt;"")*($A4&lt;&gt;"")*($A4&lt;&gt;#REF!-1)</formula>
    </cfRule>
  </conditionalFormatting>
  <conditionalFormatting sqref="A1:A2">
    <cfRule type="expression" dxfId="13" priority="587">
      <formula>(MIN($A$3:$A$4)&lt;&gt;1)+(MAX($A$3:$A$4)&lt;&gt;COUNT($A$3:$A$4))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PB36"/>
  <sheetViews>
    <sheetView topLeftCell="AOR1" zoomScale="160" zoomScaleNormal="160" workbookViewId="0">
      <selection activeCell="APB5" sqref="APB5"/>
    </sheetView>
  </sheetViews>
  <sheetFormatPr defaultRowHeight="12.75"/>
  <sheetData>
    <row r="1" spans="1:1094">
      <c r="A1" t="str">
        <f t="shared" ref="A1:BL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rowid</v>
      </c>
      <c r="D1" t="str">
        <f t="shared" ca="1" si="0"/>
        <v>rowid</v>
      </c>
      <c r="E1" t="str">
        <f t="shared" ca="1" si="0"/>
        <v>lp</v>
      </c>
      <c r="F1" t="str">
        <f t="shared" ca="1" si="0"/>
        <v/>
      </c>
      <c r="G1" t="str">
        <f t="shared" ca="1" si="0"/>
        <v>filename</v>
      </c>
      <c r="H1" t="str">
        <f t="shared" ca="1" si="0"/>
        <v/>
      </c>
      <c r="I1" t="str">
        <f t="shared" ca="1" si="0"/>
        <v>q_0</v>
      </c>
      <c r="J1" t="str">
        <f t="shared" ca="1" si="0"/>
        <v>id</v>
      </c>
      <c r="K1" t="str">
        <f t="shared" ca="1" si="0"/>
        <v>q_3a</v>
      </c>
      <c r="L1" t="str">
        <f t="shared" ca="1" si="0"/>
        <v>Relation to control subject</v>
      </c>
      <c r="M1" t="str">
        <f t="shared" ca="1" si="0"/>
        <v>q_3b</v>
      </c>
      <c r="N1" t="str">
        <f t="shared" ca="1" si="0"/>
        <v>Control subject code</v>
      </c>
      <c r="O1" t="str">
        <f t="shared" ca="1" si="0"/>
        <v>q_4</v>
      </c>
      <c r="P1" t="str">
        <f t="shared" ca="1" si="0"/>
        <v>Date of consultation</v>
      </c>
      <c r="Q1" t="str">
        <f t="shared" ca="1" si="0"/>
        <v>q_5</v>
      </c>
      <c r="R1" t="str">
        <f t="shared" ca="1" si="0"/>
        <v>Date of birth</v>
      </c>
      <c r="S1" t="str">
        <f t="shared" ca="1" si="0"/>
        <v>q_6</v>
      </c>
      <c r="T1" t="str">
        <f t="shared" ca="1" si="0"/>
        <v>Gender</v>
      </c>
      <c r="U1" t="str">
        <f t="shared" ca="1" si="0"/>
        <v>q_7</v>
      </c>
      <c r="V1" t="str">
        <f t="shared" ca="1" si="0"/>
        <v>Ethinicity</v>
      </c>
      <c r="W1" t="str">
        <f t="shared" ca="1" si="0"/>
        <v>q_8a</v>
      </c>
      <c r="X1" t="str">
        <f t="shared" ca="1" si="0"/>
        <v>Place of birth</v>
      </c>
      <c r="Y1" t="str">
        <f t="shared" ca="1" si="0"/>
        <v>q_8b</v>
      </c>
      <c r="Z1" t="str">
        <f t="shared" ca="1" si="0"/>
        <v>Place of birth characteristics</v>
      </c>
      <c r="AA1" t="str">
        <f t="shared" ca="1" si="0"/>
        <v>q_9a</v>
      </c>
      <c r="AB1" t="str">
        <f t="shared" ca="1" si="0"/>
        <v>Mother's Place of birth</v>
      </c>
      <c r="AC1" t="str">
        <f t="shared" ca="1" si="0"/>
        <v>q_9b</v>
      </c>
      <c r="AD1" t="str">
        <f t="shared" ca="1" si="0"/>
        <v>Mother's Place of birth characteristics</v>
      </c>
      <c r="AE1" t="str">
        <f t="shared" ca="1" si="0"/>
        <v>q_10a</v>
      </c>
      <c r="AF1" t="str">
        <f t="shared" ca="1" si="0"/>
        <v>Father's Place of birth</v>
      </c>
      <c r="AG1" t="str">
        <f t="shared" ca="1" si="0"/>
        <v>q_10b</v>
      </c>
      <c r="AH1" t="str">
        <f t="shared" ca="1" si="0"/>
        <v>Father's Place of birth characteristics</v>
      </c>
      <c r="AI1" t="str">
        <f t="shared" ca="1" si="0"/>
        <v>q_11</v>
      </c>
      <c r="AJ1" t="str">
        <f t="shared" ca="1" si="0"/>
        <v>Date of 1st Symptoms</v>
      </c>
      <c r="AK1" t="str">
        <f t="shared" ca="1" si="0"/>
        <v>q_12</v>
      </c>
      <c r="AL1" t="str">
        <f t="shared" ca="1" si="0"/>
        <v xml:space="preserve">Date of 1st Medical Consultation </v>
      </c>
      <c r="AM1" t="str">
        <f t="shared" ca="1" si="0"/>
        <v>q_13</v>
      </c>
      <c r="AN1" t="str">
        <f t="shared" ca="1" si="0"/>
        <v>Date of Diagnosis</v>
      </c>
      <c r="AO1" t="str">
        <f t="shared" ca="1" si="0"/>
        <v>q_14</v>
      </c>
      <c r="AP1" t="str">
        <f t="shared" ca="1" si="0"/>
        <v>Date of Invasive ventilation</v>
      </c>
      <c r="AQ1" t="str">
        <f t="shared" ca="1" si="0"/>
        <v>q_15</v>
      </c>
      <c r="AR1" t="str">
        <f t="shared" ca="1" si="0"/>
        <v>Date of Death</v>
      </c>
      <c r="AS1" t="str">
        <f t="shared" ca="1" si="0"/>
        <v>q_16a</v>
      </c>
      <c r="AT1" t="str">
        <f t="shared" ca="1" si="0"/>
        <v>Limbs onset</v>
      </c>
      <c r="AU1" t="str">
        <f t="shared" ca="1" si="0"/>
        <v>q_16b</v>
      </c>
      <c r="AV1" t="str">
        <f t="shared" ca="1" si="0"/>
        <v>Bulbar onset</v>
      </c>
      <c r="AW1" t="str">
        <f t="shared" ca="1" si="0"/>
        <v>q_16c</v>
      </c>
      <c r="AX1" t="str">
        <f t="shared" ca="1" si="0"/>
        <v>Neck onset</v>
      </c>
      <c r="AY1" t="str">
        <f t="shared" ca="1" si="0"/>
        <v>q_16d</v>
      </c>
      <c r="AZ1" t="str">
        <f t="shared" ca="1" si="0"/>
        <v>Thoracic/Abdominal onset</v>
      </c>
      <c r="BA1" t="str">
        <f t="shared" ca="1" si="0"/>
        <v>q_16e</v>
      </c>
      <c r="BB1" t="str">
        <f t="shared" ca="1" si="0"/>
        <v>Respiratory onset</v>
      </c>
      <c r="BC1" t="str">
        <f t="shared" ca="1" si="0"/>
        <v>q_16f</v>
      </c>
      <c r="BD1" t="str">
        <f t="shared" ca="1" si="0"/>
        <v>Dyscognition onset</v>
      </c>
      <c r="BE1" t="str">
        <f t="shared" ca="1" si="0"/>
        <v>q_16g</v>
      </c>
      <c r="BF1" t="str">
        <f t="shared" ca="1" si="0"/>
        <v>Generalized onset</v>
      </c>
      <c r="BG1" t="str">
        <f t="shared" ca="1" si="0"/>
        <v>q_17</v>
      </c>
      <c r="BH1" t="str">
        <f t="shared" ca="1" si="0"/>
        <v>UMN vs LMN manifestation at onset</v>
      </c>
      <c r="BI1" t="str">
        <f t="shared" ca="1" si="0"/>
        <v>q_18a</v>
      </c>
      <c r="BJ1" t="str">
        <f t="shared" ca="1" si="0"/>
        <v>Limb onset</v>
      </c>
      <c r="BK1" t="str">
        <f t="shared" ca="1" si="0"/>
        <v>q_18b</v>
      </c>
      <c r="BL1" t="str">
        <f t="shared" ca="1" si="0"/>
        <v>Predominant side</v>
      </c>
      <c r="BM1" t="str">
        <f t="shared" ref="BM1:DX1" ca="1" si="1">IF(INDIRECT(ADDRESS(MOD(COLUMN(BM2),2)+1,INT((COLUMN(BM2)-1)/2)+1, ,,"data_frame"))="","",INDIRECT(ADDRESS(MOD(COLUMN(BM2),2)+1,INT((COLUMN(BM2)-1)/2)+1, ,,"data_frame")))</f>
        <v>q_18c</v>
      </c>
      <c r="BN1" t="str">
        <f t="shared" ca="1" si="1"/>
        <v>Predominant impairment</v>
      </c>
      <c r="BO1" t="str">
        <f t="shared" ca="1" si="1"/>
        <v>q_19</v>
      </c>
      <c r="BP1" t="str">
        <f t="shared" ca="1" si="1"/>
        <v>Fasciculations at onset</v>
      </c>
      <c r="BQ1" t="str">
        <f t="shared" ca="1" si="1"/>
        <v>q_20</v>
      </c>
      <c r="BR1" t="str">
        <f t="shared" ca="1" si="1"/>
        <v>Weight loss (&gt;10% initial weight)</v>
      </c>
      <c r="BS1" t="str">
        <f t="shared" ca="1" si="1"/>
        <v>q_21</v>
      </c>
      <c r="BT1" t="str">
        <f t="shared" ca="1" si="1"/>
        <v>Emotional lability at onset</v>
      </c>
      <c r="BU1" t="str">
        <f t="shared" ca="1" si="1"/>
        <v>q_22</v>
      </c>
      <c r="BV1" t="str">
        <f t="shared" ca="1" si="1"/>
        <v>Which cognitive symptoms at onset</v>
      </c>
      <c r="BW1" t="str">
        <f t="shared" ca="1" si="1"/>
        <v>q_23</v>
      </c>
      <c r="BX1" t="str">
        <f t="shared" ca="1" si="1"/>
        <v>Handedness</v>
      </c>
      <c r="BY1" t="str">
        <f t="shared" ca="1" si="1"/>
        <v>q_24</v>
      </c>
      <c r="BZ1" t="str">
        <f t="shared" ca="1" si="1"/>
        <v>Bulbar region</v>
      </c>
      <c r="CA1" t="str">
        <f t="shared" ca="1" si="1"/>
        <v>q_24a</v>
      </c>
      <c r="CB1" t="str">
        <f t="shared" ca="1" si="1"/>
        <v>Tongue spasticity (UMN)</v>
      </c>
      <c r="CC1" t="str">
        <f t="shared" ca="1" si="1"/>
        <v>q_24b</v>
      </c>
      <c r="CD1" t="str">
        <f t="shared" ca="1" si="1"/>
        <v>Jaw clonus (UMN)</v>
      </c>
      <c r="CE1" t="str">
        <f t="shared" ca="1" si="1"/>
        <v>q_24c</v>
      </c>
      <c r="CF1" t="str">
        <f t="shared" ca="1" si="1"/>
        <v>Brisk jaw jerk (UMN)</v>
      </c>
      <c r="CG1" t="str">
        <f t="shared" ca="1" si="1"/>
        <v>q_25a</v>
      </c>
      <c r="CH1" t="str">
        <f t="shared" ca="1" si="1"/>
        <v>Tongue atrophy (LMN)</v>
      </c>
      <c r="CI1" t="str">
        <f t="shared" ca="1" si="1"/>
        <v>q_25b</v>
      </c>
      <c r="CJ1" t="str">
        <f t="shared" ca="1" si="1"/>
        <v>Tongue fasciculations (LMN)</v>
      </c>
      <c r="CK1" t="str">
        <f t="shared" ca="1" si="1"/>
        <v>q_25c</v>
      </c>
      <c r="CL1" t="str">
        <f t="shared" ca="1" si="1"/>
        <v>Weak orbicularis oris (LMN)</v>
      </c>
      <c r="CM1" t="str">
        <f t="shared" ca="1" si="1"/>
        <v>q_25d</v>
      </c>
      <c r="CN1" t="str">
        <f t="shared" ca="1" si="1"/>
        <v>Facial muscle fasciculations (LMN)</v>
      </c>
      <c r="CO1" t="str">
        <f t="shared" ca="1" si="1"/>
        <v>q_25e</v>
      </c>
      <c r="CP1" t="str">
        <f t="shared" ca="1" si="1"/>
        <v>Masseter atrophy (LMN)</v>
      </c>
      <c r="CQ1" t="str">
        <f t="shared" ca="1" si="1"/>
        <v>q_26</v>
      </c>
      <c r="CR1" t="str">
        <f t="shared" ca="1" si="1"/>
        <v>Upper Limbs</v>
      </c>
      <c r="CS1" t="str">
        <f t="shared" ca="1" si="1"/>
        <v>q_26a</v>
      </c>
      <c r="CT1" t="str">
        <f t="shared" ca="1" si="1"/>
        <v>Hyperreflexia (UMN)</v>
      </c>
      <c r="CU1" t="str">
        <f t="shared" ca="1" si="1"/>
        <v>q_26b</v>
      </c>
      <c r="CV1" t="str">
        <f t="shared" ca="1" si="1"/>
        <v>Finger flexion/Hoffman sign (UMN)</v>
      </c>
      <c r="CW1" t="str">
        <f t="shared" ca="1" si="1"/>
        <v>q_26c</v>
      </c>
      <c r="CX1" t="str">
        <f t="shared" ca="1" si="1"/>
        <v>Spasticity  (UMN)</v>
      </c>
      <c r="CY1" t="str">
        <f t="shared" ca="1" si="1"/>
        <v>q_27a</v>
      </c>
      <c r="CZ1" t="str">
        <f t="shared" ca="1" si="1"/>
        <v>Atrophy and Weakness (LMN)</v>
      </c>
      <c r="DA1" t="str">
        <f t="shared" ca="1" si="1"/>
        <v>q_27b</v>
      </c>
      <c r="DB1" t="str">
        <f t="shared" ca="1" si="1"/>
        <v>Fasciculations at onset (LMN)</v>
      </c>
      <c r="DC1" t="str">
        <f t="shared" ca="1" si="1"/>
        <v>q_27c</v>
      </c>
      <c r="DD1" t="str">
        <f t="shared" ca="1" si="1"/>
        <v>Hyporeflexia (LMN)</v>
      </c>
      <c r="DE1" t="str">
        <f t="shared" ca="1" si="1"/>
        <v>q_28</v>
      </c>
      <c r="DF1" t="str">
        <f t="shared" ca="1" si="1"/>
        <v>Lower Limbs</v>
      </c>
      <c r="DG1" t="str">
        <f t="shared" ca="1" si="1"/>
        <v>q_28a</v>
      </c>
      <c r="DH1" t="str">
        <f t="shared" ca="1" si="1"/>
        <v>Hyperreflexia (UMN)</v>
      </c>
      <c r="DI1" t="str">
        <f t="shared" ca="1" si="1"/>
        <v>q_28b</v>
      </c>
      <c r="DJ1" t="str">
        <f t="shared" ca="1" si="1"/>
        <v>Finger flexion/Babinski's sign (UMN)</v>
      </c>
      <c r="DK1" t="str">
        <f t="shared" ca="1" si="1"/>
        <v>q_28c</v>
      </c>
      <c r="DL1" t="str">
        <f t="shared" ca="1" si="1"/>
        <v>Spasticity  (UMN)</v>
      </c>
      <c r="DM1" t="str">
        <f t="shared" ca="1" si="1"/>
        <v>q_29a</v>
      </c>
      <c r="DN1" t="str">
        <f t="shared" ca="1" si="1"/>
        <v>Atrophy and Weakness (LMN)</v>
      </c>
      <c r="DO1" t="str">
        <f t="shared" ca="1" si="1"/>
        <v>q_29b</v>
      </c>
      <c r="DP1" t="str">
        <f t="shared" ca="1" si="1"/>
        <v>Fasciculations at onset (LMN)</v>
      </c>
      <c r="DQ1" t="str">
        <f t="shared" ca="1" si="1"/>
        <v>q_29c</v>
      </c>
      <c r="DR1" t="str">
        <f t="shared" ca="1" si="1"/>
        <v>Hyporeflexia (LMN)</v>
      </c>
      <c r="DS1" t="str">
        <f t="shared" ca="1" si="1"/>
        <v>q_30a</v>
      </c>
      <c r="DT1" t="str">
        <f t="shared" ca="1" si="1"/>
        <v>Axial muscles</v>
      </c>
      <c r="DU1" t="str">
        <f t="shared" ca="1" si="1"/>
        <v>q_30</v>
      </c>
      <c r="DV1" t="str">
        <f t="shared" ca="1" si="1"/>
        <v>Neck weakness</v>
      </c>
      <c r="DW1" t="str">
        <f t="shared" ca="1" si="1"/>
        <v>q_31</v>
      </c>
      <c r="DX1" t="str">
        <f t="shared" ca="1" si="1"/>
        <v>Thoracic muscle fasciculations</v>
      </c>
      <c r="DY1" t="str">
        <f t="shared" ref="DY1:GJ1" ca="1" si="2">IF(INDIRECT(ADDRESS(MOD(COLUMN(DY2),2)+1,INT((COLUMN(DY2)-1)/2)+1, ,,"data_frame"))="","",INDIRECT(ADDRESS(MOD(COLUMN(DY2),2)+1,INT((COLUMN(DY2)-1)/2)+1, ,,"data_frame")))</f>
        <v>q_32</v>
      </c>
      <c r="DZ1" t="str">
        <f t="shared" ca="1" si="2"/>
        <v>Resting respiratory fatigue</v>
      </c>
      <c r="EA1" t="str">
        <f t="shared" ca="1" si="2"/>
        <v>q_33</v>
      </c>
      <c r="EB1" t="str">
        <f t="shared" ca="1" si="2"/>
        <v>Othopnea</v>
      </c>
      <c r="EC1" t="str">
        <f t="shared" ca="1" si="2"/>
        <v>q_34</v>
      </c>
      <c r="ED1" t="str">
        <f t="shared" ca="1" si="2"/>
        <v>Paradoxical respiration</v>
      </c>
      <c r="EE1" t="str">
        <f t="shared" ca="1" si="2"/>
        <v>q_35</v>
      </c>
      <c r="EF1" t="str">
        <f t="shared" ca="1" si="2"/>
        <v>Weak cough</v>
      </c>
      <c r="EG1" t="str">
        <f t="shared" ca="1" si="2"/>
        <v>q_36a</v>
      </c>
      <c r="EH1" t="str">
        <f t="shared" ca="1" si="2"/>
        <v>Revised El Escorial Criteria</v>
      </c>
      <c r="EI1" t="str">
        <f t="shared" ca="1" si="2"/>
        <v>q_36b</v>
      </c>
      <c r="EJ1" t="str">
        <f t="shared" ca="1" si="2"/>
        <v>Alternative diagnosis</v>
      </c>
      <c r="EK1" t="str">
        <f t="shared" ca="1" si="2"/>
        <v>q_36c</v>
      </c>
      <c r="EL1" t="str">
        <f t="shared" ca="1" si="2"/>
        <v>Other (specify)</v>
      </c>
      <c r="EM1" t="str">
        <f t="shared" ca="1" si="2"/>
        <v>q_37</v>
      </c>
      <c r="EN1" t="str">
        <f t="shared" ca="1" si="2"/>
        <v xml:space="preserve">Emotional lability </v>
      </c>
      <c r="EO1" t="str">
        <f t="shared" ca="1" si="2"/>
        <v>q_38.1a</v>
      </c>
      <c r="EP1" t="str">
        <f t="shared" ca="1" si="2"/>
        <v>Resting tremor in Upper Limbs</v>
      </c>
      <c r="EQ1" t="str">
        <f t="shared" ca="1" si="2"/>
        <v>q_38.1b</v>
      </c>
      <c r="ER1" t="str">
        <f t="shared" ca="1" si="2"/>
        <v>Resting tremor in Lower Limbs</v>
      </c>
      <c r="ES1" t="str">
        <f t="shared" ca="1" si="2"/>
        <v>q_38.2a</v>
      </c>
      <c r="ET1" t="str">
        <f t="shared" ca="1" si="2"/>
        <v>Bradykinesia in Upper Limbs</v>
      </c>
      <c r="EU1" t="str">
        <f t="shared" ca="1" si="2"/>
        <v>q_38.2b</v>
      </c>
      <c r="EV1" t="str">
        <f t="shared" ca="1" si="2"/>
        <v>Bradykinesia in lower Limbs</v>
      </c>
      <c r="EW1" t="str">
        <f t="shared" ca="1" si="2"/>
        <v>q_39</v>
      </c>
      <c r="EX1" t="str">
        <f t="shared" ca="1" si="2"/>
        <v>Sensory changes</v>
      </c>
      <c r="EY1" t="str">
        <f t="shared" ca="1" si="2"/>
        <v>q_40</v>
      </c>
      <c r="EZ1" t="str">
        <f t="shared" ca="1" si="2"/>
        <v>Apraxia (facial)</v>
      </c>
      <c r="FA1" t="str">
        <f t="shared" ca="1" si="2"/>
        <v>q_41</v>
      </c>
      <c r="FB1" t="str">
        <f t="shared" ca="1" si="2"/>
        <v>Apraxia (upper limbs)</v>
      </c>
      <c r="FC1" t="str">
        <f t="shared" ca="1" si="2"/>
        <v>q_42</v>
      </c>
      <c r="FD1" t="str">
        <f t="shared" ca="1" si="2"/>
        <v>Postural instability - NURT</v>
      </c>
      <c r="FE1" t="str">
        <f t="shared" ca="1" si="2"/>
        <v>q_43</v>
      </c>
      <c r="FF1" t="str">
        <f t="shared" ca="1" si="2"/>
        <v>Broad-based gait</v>
      </c>
      <c r="FG1" t="str">
        <f t="shared" ca="1" si="2"/>
        <v>q_44</v>
      </c>
      <c r="FH1" t="str">
        <f t="shared" ca="1" si="2"/>
        <v>Cognition - Qualitative evaluation</v>
      </c>
      <c r="FI1" t="str">
        <f t="shared" ca="1" si="2"/>
        <v>q_45a</v>
      </c>
      <c r="FJ1" t="str">
        <f t="shared" ca="1" si="2"/>
        <v>Cognition - ECAS value (or NF, NA, NR)</v>
      </c>
      <c r="FK1" t="str">
        <f t="shared" ca="1" si="2"/>
        <v>q_45b</v>
      </c>
      <c r="FL1" t="str">
        <f t="shared" ca="1" si="2"/>
        <v>Cognition - ECAS lower range</v>
      </c>
      <c r="FM1" t="str">
        <f t="shared" ca="1" si="2"/>
        <v>q_45c</v>
      </c>
      <c r="FN1" t="str">
        <f t="shared" ca="1" si="2"/>
        <v>Cognition - ECAS upper range</v>
      </c>
      <c r="FO1" t="str">
        <f t="shared" ca="1" si="2"/>
        <v>q_46</v>
      </c>
      <c r="FP1" t="str">
        <f t="shared" ca="1" si="2"/>
        <v>Depression - Qualitative evaluation</v>
      </c>
      <c r="FQ1" t="str">
        <f t="shared" ca="1" si="2"/>
        <v>q_47a</v>
      </c>
      <c r="FR1" t="str">
        <f t="shared" ca="1" si="2"/>
        <v>ALS depression inventory value  (or NF, NA, NR)</v>
      </c>
      <c r="FS1" t="str">
        <f t="shared" ca="1" si="2"/>
        <v>q_47b</v>
      </c>
      <c r="FT1" t="str">
        <f t="shared" ca="1" si="2"/>
        <v>ALS depression inventory upper range</v>
      </c>
      <c r="FU1" t="str">
        <f t="shared" ca="1" si="2"/>
        <v>q_47c</v>
      </c>
      <c r="FV1" t="str">
        <f t="shared" ca="1" si="2"/>
        <v>ALS depression inventory lower range</v>
      </c>
      <c r="FW1" t="str">
        <f t="shared" ca="1" si="2"/>
        <v>q_48</v>
      </c>
      <c r="FX1" t="str">
        <f t="shared" ca="1" si="2"/>
        <v>Pattern of spreading</v>
      </c>
      <c r="FY1" t="str">
        <f t="shared" ca="1" si="2"/>
        <v>q_48a</v>
      </c>
      <c r="FZ1" t="str">
        <f t="shared" ca="1" si="2"/>
        <v>1st region</v>
      </c>
      <c r="GA1" t="str">
        <f t="shared" ca="1" si="2"/>
        <v>q_48b</v>
      </c>
      <c r="GB1" t="str">
        <f t="shared" ca="1" si="2"/>
        <v>2nd region</v>
      </c>
      <c r="GC1" t="str">
        <f t="shared" ca="1" si="2"/>
        <v>q_48c</v>
      </c>
      <c r="GD1" t="str">
        <f t="shared" ca="1" si="2"/>
        <v>3rd region</v>
      </c>
      <c r="GE1" t="str">
        <f t="shared" ca="1" si="2"/>
        <v>q_48d</v>
      </c>
      <c r="GF1" t="str">
        <f t="shared" ca="1" si="2"/>
        <v>4th region</v>
      </c>
      <c r="GG1" t="str">
        <f t="shared" ca="1" si="2"/>
        <v>q_48e</v>
      </c>
      <c r="GH1" t="str">
        <f t="shared" ca="1" si="2"/>
        <v>5th region</v>
      </c>
      <c r="GI1" t="str">
        <f t="shared" ca="1" si="2"/>
        <v>q_48f</v>
      </c>
      <c r="GJ1" t="str">
        <f t="shared" ca="1" si="2"/>
        <v>6th region</v>
      </c>
      <c r="GK1" t="str">
        <f t="shared" ref="GK1:IV1" ca="1" si="3">IF(INDIRECT(ADDRESS(MOD(COLUMN(GK2),2)+1,INT((COLUMN(GK2)-1)/2)+1, ,,"data_frame"))="","",INDIRECT(ADDRESS(MOD(COLUMN(GK2),2)+1,INT((COLUMN(GK2)-1)/2)+1, ,,"data_frame")))</f>
        <v>q_48g</v>
      </c>
      <c r="GL1" t="str">
        <f t="shared" ca="1" si="3"/>
        <v>7th region</v>
      </c>
      <c r="GM1" t="str">
        <f t="shared" ca="1" si="3"/>
        <v>q_48h</v>
      </c>
      <c r="GN1" t="str">
        <f t="shared" ca="1" si="3"/>
        <v>8th region</v>
      </c>
      <c r="GO1" t="str">
        <f t="shared" ca="1" si="3"/>
        <v>q_48i</v>
      </c>
      <c r="GP1" t="str">
        <f t="shared" ca="1" si="3"/>
        <v>9th region</v>
      </c>
      <c r="GQ1" t="str">
        <f t="shared" ca="1" si="3"/>
        <v>q_48j</v>
      </c>
      <c r="GR1" t="str">
        <f t="shared" ca="1" si="3"/>
        <v>10th region</v>
      </c>
      <c r="GS1" t="str">
        <f t="shared" ca="1" si="3"/>
        <v>q_48k</v>
      </c>
      <c r="GT1" t="str">
        <f t="shared" ca="1" si="3"/>
        <v>11th region</v>
      </c>
      <c r="GU1" t="str">
        <f t="shared" ca="1" si="3"/>
        <v>q_48l</v>
      </c>
      <c r="GV1" t="str">
        <f t="shared" ca="1" si="3"/>
        <v>12th region</v>
      </c>
      <c r="GW1" t="str">
        <f t="shared" ca="1" si="3"/>
        <v>q_48m</v>
      </c>
      <c r="GX1" t="str">
        <f t="shared" ca="1" si="3"/>
        <v>13th region</v>
      </c>
      <c r="GY1" t="str">
        <f t="shared" ca="1" si="3"/>
        <v>q_49</v>
      </c>
      <c r="GZ1" t="str">
        <f t="shared" ca="1" si="3"/>
        <v>Region progression</v>
      </c>
      <c r="HA1" t="str">
        <f t="shared" ca="1" si="3"/>
        <v>q_49a</v>
      </c>
      <c r="HB1" t="str">
        <f t="shared" ca="1" si="3"/>
        <v>Region1</v>
      </c>
      <c r="HC1" t="str">
        <f t="shared" ca="1" si="3"/>
        <v>q_49b</v>
      </c>
      <c r="HD1" t="str">
        <f t="shared" ca="1" si="3"/>
        <v>Region2</v>
      </c>
      <c r="HE1" t="str">
        <f t="shared" ca="1" si="3"/>
        <v>q_49c</v>
      </c>
      <c r="HF1" t="str">
        <f t="shared" ca="1" si="3"/>
        <v>Timing of transition from region 1 to 2</v>
      </c>
      <c r="HG1" t="str">
        <f t="shared" ca="1" si="3"/>
        <v>q_50a</v>
      </c>
      <c r="HH1" t="str">
        <f t="shared" ca="1" si="3"/>
        <v>Region3</v>
      </c>
      <c r="HI1" t="str">
        <f t="shared" ca="1" si="3"/>
        <v>q_50b</v>
      </c>
      <c r="HJ1" t="str">
        <f t="shared" ca="1" si="3"/>
        <v>Timing of transition from region 2 to 3</v>
      </c>
      <c r="HK1" t="str">
        <f t="shared" ca="1" si="3"/>
        <v>q_51.1</v>
      </c>
      <c r="HL1" t="str">
        <f t="shared" ca="1" si="3"/>
        <v>ALSFRS-R number 1</v>
      </c>
      <c r="HM1" t="str">
        <f t="shared" ca="1" si="3"/>
        <v>q_51.2</v>
      </c>
      <c r="HN1" t="str">
        <f t="shared" ca="1" si="3"/>
        <v>ALSFRS-R number 2</v>
      </c>
      <c r="HO1" t="str">
        <f t="shared" ca="1" si="3"/>
        <v>q_51.3</v>
      </c>
      <c r="HP1" t="str">
        <f t="shared" ca="1" si="3"/>
        <v>ALSFRS-R number 3</v>
      </c>
      <c r="HQ1" t="str">
        <f t="shared" ca="1" si="3"/>
        <v>q_51.4</v>
      </c>
      <c r="HR1" t="str">
        <f t="shared" ca="1" si="3"/>
        <v>ALSFRS-R number 4</v>
      </c>
      <c r="HS1" t="str">
        <f t="shared" ca="1" si="3"/>
        <v>q_51.5</v>
      </c>
      <c r="HT1" t="str">
        <f t="shared" ca="1" si="3"/>
        <v>ALSFRS-R number 5</v>
      </c>
      <c r="HU1" t="str">
        <f t="shared" ca="1" si="3"/>
        <v>q_51.6</v>
      </c>
      <c r="HV1" t="str">
        <f t="shared" ca="1" si="3"/>
        <v>ALSFRS-R number 6</v>
      </c>
      <c r="HW1" t="str">
        <f t="shared" ca="1" si="3"/>
        <v>q_51.7</v>
      </c>
      <c r="HX1" t="str">
        <f t="shared" ca="1" si="3"/>
        <v>ALSFRS-R number 7</v>
      </c>
      <c r="HY1" t="str">
        <f t="shared" ca="1" si="3"/>
        <v>q_51.8</v>
      </c>
      <c r="HZ1" t="str">
        <f t="shared" ca="1" si="3"/>
        <v>ALSFRS-R number 8</v>
      </c>
      <c r="IA1" t="str">
        <f t="shared" ca="1" si="3"/>
        <v>q_51.9</v>
      </c>
      <c r="IB1" t="str">
        <f t="shared" ca="1" si="3"/>
        <v>ALSFRS-R number 9</v>
      </c>
      <c r="IC1" t="str">
        <f t="shared" ca="1" si="3"/>
        <v>q_51.10</v>
      </c>
      <c r="ID1" t="str">
        <f t="shared" ca="1" si="3"/>
        <v>ALSFRS-R number 10</v>
      </c>
      <c r="IE1" t="str">
        <f t="shared" ca="1" si="3"/>
        <v>q_51.11</v>
      </c>
      <c r="IF1" t="str">
        <f t="shared" ca="1" si="3"/>
        <v>ALSFRS-R number 11</v>
      </c>
      <c r="IG1" t="str">
        <f t="shared" ca="1" si="3"/>
        <v>q_51.12</v>
      </c>
      <c r="IH1" t="str">
        <f t="shared" ca="1" si="3"/>
        <v>ALSFRS-R number 12</v>
      </c>
      <c r="II1" t="str">
        <f t="shared" ca="1" si="3"/>
        <v>q_52a</v>
      </c>
      <c r="IJ1" t="str">
        <f t="shared" ca="1" si="3"/>
        <v>ALSFRS-R total</v>
      </c>
      <c r="IK1" t="str">
        <f t="shared" ca="1" si="3"/>
        <v>q_52b</v>
      </c>
      <c r="IL1" t="str">
        <f t="shared" ca="1" si="3"/>
        <v>ALSFRS-R rate of decay</v>
      </c>
      <c r="IM1" t="str">
        <f t="shared" ca="1" si="3"/>
        <v>q_53a</v>
      </c>
      <c r="IN1" t="str">
        <f t="shared" ca="1" si="3"/>
        <v>CK level  (or NF, NA, NR)</v>
      </c>
      <c r="IO1" t="str">
        <f t="shared" ca="1" si="3"/>
        <v>q_53b</v>
      </c>
      <c r="IP1" t="str">
        <f t="shared" ca="1" si="3"/>
        <v>CK lower range</v>
      </c>
      <c r="IQ1" t="str">
        <f t="shared" ca="1" si="3"/>
        <v>q_53c</v>
      </c>
      <c r="IR1" t="str">
        <f t="shared" ca="1" si="3"/>
        <v>CK upper range</v>
      </c>
      <c r="IS1" t="str">
        <f t="shared" ca="1" si="3"/>
        <v>q_53d</v>
      </c>
      <c r="IT1" t="str">
        <f t="shared" ca="1" si="3"/>
        <v>CK unit</v>
      </c>
      <c r="IU1" t="str">
        <f t="shared" ca="1" si="3"/>
        <v>q_54a</v>
      </c>
      <c r="IV1" t="str">
        <f t="shared" ca="1" si="3"/>
        <v>Albumin level  (or NF, NA, NR)</v>
      </c>
      <c r="IW1" t="str">
        <f t="shared" ref="IW1:LH1" ca="1" si="4">IF(INDIRECT(ADDRESS(MOD(COLUMN(IW2),2)+1,INT((COLUMN(IW2)-1)/2)+1, ,,"data_frame"))="","",INDIRECT(ADDRESS(MOD(COLUMN(IW2),2)+1,INT((COLUMN(IW2)-1)/2)+1, ,,"data_frame")))</f>
        <v>q_54b</v>
      </c>
      <c r="IX1" t="str">
        <f t="shared" ca="1" si="4"/>
        <v>Albumin lower range</v>
      </c>
      <c r="IY1" t="str">
        <f t="shared" ca="1" si="4"/>
        <v>q_54c</v>
      </c>
      <c r="IZ1" t="str">
        <f t="shared" ca="1" si="4"/>
        <v>Albumin upper range</v>
      </c>
      <c r="JA1" t="str">
        <f t="shared" ca="1" si="4"/>
        <v>q_54d</v>
      </c>
      <c r="JB1" t="str">
        <f t="shared" ca="1" si="4"/>
        <v>Albumin unit</v>
      </c>
      <c r="JC1" t="str">
        <f t="shared" ca="1" si="4"/>
        <v>q_55a</v>
      </c>
      <c r="JD1" t="str">
        <f t="shared" ca="1" si="4"/>
        <v>Creatinine level  (or NF, NA, NR)</v>
      </c>
      <c r="JE1" t="str">
        <f t="shared" ca="1" si="4"/>
        <v>q_55b</v>
      </c>
      <c r="JF1" t="str">
        <f t="shared" ca="1" si="4"/>
        <v>Creatinine lower range</v>
      </c>
      <c r="JG1" t="str">
        <f t="shared" ca="1" si="4"/>
        <v>q_55c</v>
      </c>
      <c r="JH1" t="str">
        <f t="shared" ca="1" si="4"/>
        <v>Creatinine upper range</v>
      </c>
      <c r="JI1" t="str">
        <f t="shared" ca="1" si="4"/>
        <v>q_55d</v>
      </c>
      <c r="JJ1" t="str">
        <f t="shared" ca="1" si="4"/>
        <v>Creatinine unit</v>
      </c>
      <c r="JK1" t="str">
        <f t="shared" ca="1" si="4"/>
        <v>q_56a</v>
      </c>
      <c r="JL1" t="str">
        <f t="shared" ca="1" si="4"/>
        <v>Total Cholesterol level  (or NF, NA, NR)</v>
      </c>
      <c r="JM1" t="str">
        <f t="shared" ca="1" si="4"/>
        <v>q_56b</v>
      </c>
      <c r="JN1" t="str">
        <f t="shared" ca="1" si="4"/>
        <v>Total Cholesterol lower range</v>
      </c>
      <c r="JO1" t="str">
        <f t="shared" ca="1" si="4"/>
        <v>q_56c</v>
      </c>
      <c r="JP1" t="str">
        <f t="shared" ca="1" si="4"/>
        <v>Total Cholesterol upper range</v>
      </c>
      <c r="JQ1" t="str">
        <f t="shared" ca="1" si="4"/>
        <v>q_56d</v>
      </c>
      <c r="JR1" t="str">
        <f t="shared" ca="1" si="4"/>
        <v>Total Cholesterol unit</v>
      </c>
      <c r="JS1" t="str">
        <f t="shared" ca="1" si="4"/>
        <v>q_57a</v>
      </c>
      <c r="JT1" t="str">
        <f t="shared" ca="1" si="4"/>
        <v>HDL Cholesterol level  (or NF, NA, NR)</v>
      </c>
      <c r="JU1" t="str">
        <f t="shared" ca="1" si="4"/>
        <v>q_57b</v>
      </c>
      <c r="JV1" t="str">
        <f t="shared" ca="1" si="4"/>
        <v>HDL Cholesterol lower range</v>
      </c>
      <c r="JW1" t="str">
        <f t="shared" ca="1" si="4"/>
        <v>q_57c</v>
      </c>
      <c r="JX1" t="str">
        <f t="shared" ca="1" si="4"/>
        <v>HDL Cholesterol upper range</v>
      </c>
      <c r="JY1" t="str">
        <f t="shared" ca="1" si="4"/>
        <v>q_57d</v>
      </c>
      <c r="JZ1" t="str">
        <f t="shared" ca="1" si="4"/>
        <v>HDL Cholesterol unit</v>
      </c>
      <c r="KA1" t="str">
        <f t="shared" ca="1" si="4"/>
        <v>q_58a</v>
      </c>
      <c r="KB1" t="str">
        <f t="shared" ca="1" si="4"/>
        <v>LDL Cholesterol level  (or NF, NA, NR)</v>
      </c>
      <c r="KC1" t="str">
        <f t="shared" ca="1" si="4"/>
        <v>q_58b</v>
      </c>
      <c r="KD1" t="str">
        <f t="shared" ca="1" si="4"/>
        <v>LDL Cholesterol lower range</v>
      </c>
      <c r="KE1" t="str">
        <f t="shared" ca="1" si="4"/>
        <v>q_58c</v>
      </c>
      <c r="KF1" t="str">
        <f t="shared" ca="1" si="4"/>
        <v>LDL Cholesterol upper range</v>
      </c>
      <c r="KG1" t="str">
        <f t="shared" ca="1" si="4"/>
        <v>q_58d</v>
      </c>
      <c r="KH1" t="str">
        <f t="shared" ca="1" si="4"/>
        <v>LDL Cholesterol unit</v>
      </c>
      <c r="KI1" t="str">
        <f t="shared" ca="1" si="4"/>
        <v>q_59a</v>
      </c>
      <c r="KJ1" t="str">
        <f t="shared" ca="1" si="4"/>
        <v>Triglycerides level (or NF, NA, NR)</v>
      </c>
      <c r="KK1" t="str">
        <f t="shared" ca="1" si="4"/>
        <v>q_59b</v>
      </c>
      <c r="KL1" t="str">
        <f t="shared" ca="1" si="4"/>
        <v>Triglycerides lower range</v>
      </c>
      <c r="KM1" t="str">
        <f t="shared" ca="1" si="4"/>
        <v>q_59c</v>
      </c>
      <c r="KN1" t="str">
        <f t="shared" ca="1" si="4"/>
        <v>Triglycerides upper range</v>
      </c>
      <c r="KO1" t="str">
        <f t="shared" ca="1" si="4"/>
        <v>q_59d</v>
      </c>
      <c r="KP1" t="str">
        <f t="shared" ca="1" si="4"/>
        <v>Triglycerides unit</v>
      </c>
      <c r="KQ1" t="str">
        <f t="shared" ca="1" si="4"/>
        <v>q_60</v>
      </c>
      <c r="KR1" t="str">
        <f t="shared" ca="1" si="4"/>
        <v>Diagnostic EMG - bulbar region</v>
      </c>
      <c r="KS1" t="str">
        <f t="shared" ca="1" si="4"/>
        <v>q_61</v>
      </c>
      <c r="KT1" t="str">
        <f t="shared" ca="1" si="4"/>
        <v>Diagnostic EMG - upper limbs</v>
      </c>
      <c r="KU1" t="str">
        <f t="shared" ca="1" si="4"/>
        <v>q_62</v>
      </c>
      <c r="KV1" t="str">
        <f t="shared" ca="1" si="4"/>
        <v>Diagnostic EMG - lower limbs</v>
      </c>
      <c r="KW1" t="str">
        <f t="shared" ca="1" si="4"/>
        <v>q_63</v>
      </c>
      <c r="KX1" t="str">
        <f t="shared" ca="1" si="4"/>
        <v>Diagnostic EMG - Nerve conduction studies</v>
      </c>
      <c r="KY1" t="str">
        <f t="shared" ca="1" si="4"/>
        <v>q_64</v>
      </c>
      <c r="KZ1" t="str">
        <f t="shared" ca="1" si="4"/>
        <v xml:space="preserve">Brain MRI </v>
      </c>
      <c r="LA1" t="str">
        <f t="shared" ca="1" si="4"/>
        <v>q_65a</v>
      </c>
      <c r="LB1" t="str">
        <f t="shared" ca="1" si="4"/>
        <v>Spinal cord MRI Cervical</v>
      </c>
      <c r="LC1" t="str">
        <f t="shared" ca="1" si="4"/>
        <v>q_65b</v>
      </c>
      <c r="LD1" t="str">
        <f t="shared" ca="1" si="4"/>
        <v>Spinal cord MRI Thoracic</v>
      </c>
      <c r="LE1" t="str">
        <f t="shared" ca="1" si="4"/>
        <v>q_65c</v>
      </c>
      <c r="LF1" t="str">
        <f t="shared" ca="1" si="4"/>
        <v>Spinal cord MRI Lumbo-sacral</v>
      </c>
      <c r="LG1" t="str">
        <f t="shared" ca="1" si="4"/>
        <v>q_66</v>
      </c>
      <c r="LH1" t="str">
        <f t="shared" ca="1" si="4"/>
        <v>FVC (% predicted values)</v>
      </c>
      <c r="LI1" t="str">
        <f t="shared" ref="LI1:NT1" ca="1" si="5">IF(INDIRECT(ADDRESS(MOD(COLUMN(LI2),2)+1,INT((COLUMN(LI2)-1)/2)+1, ,,"data_frame"))="","",INDIRECT(ADDRESS(MOD(COLUMN(LI2),2)+1,INT((COLUMN(LI2)-1)/2)+1, ,,"data_frame")))</f>
        <v>q_67</v>
      </c>
      <c r="LJ1" t="str">
        <f t="shared" ca="1" si="5"/>
        <v>VC (% predicted values)</v>
      </c>
      <c r="LK1" t="str">
        <f t="shared" ca="1" si="5"/>
        <v>q_68</v>
      </c>
      <c r="LL1" t="str">
        <f t="shared" ca="1" si="5"/>
        <v xml:space="preserve">Maximal Inspiratory Pressure </v>
      </c>
      <c r="LM1" t="str">
        <f t="shared" ca="1" si="5"/>
        <v>q_69</v>
      </c>
      <c r="LN1" t="str">
        <f t="shared" ca="1" si="5"/>
        <v xml:space="preserve">Maximal Expiratory Pressure </v>
      </c>
      <c r="LO1" t="str">
        <f t="shared" ca="1" si="5"/>
        <v>q_70</v>
      </c>
      <c r="LP1" t="str">
        <f t="shared" ca="1" si="5"/>
        <v>SNIP – absolute value (cmH2O)</v>
      </c>
      <c r="LQ1" t="str">
        <f t="shared" ca="1" si="5"/>
        <v>q_71</v>
      </c>
      <c r="LR1" t="str">
        <f t="shared" ca="1" si="5"/>
        <v>Nocturnal oximetry - mean value (%)</v>
      </c>
      <c r="LS1" t="str">
        <f t="shared" ca="1" si="5"/>
        <v>q_72</v>
      </c>
      <c r="LT1" t="str">
        <f t="shared" ca="1" si="5"/>
        <v xml:space="preserve">Nocturnal oximetry &lt; 90% </v>
      </c>
      <c r="LU1" t="str">
        <f t="shared" ca="1" si="5"/>
        <v>q_73</v>
      </c>
      <c r="LV1" t="str">
        <f t="shared" ca="1" si="5"/>
        <v>Blood hypertension</v>
      </c>
      <c r="LW1" t="str">
        <f t="shared" ca="1" si="5"/>
        <v>q_74</v>
      </c>
      <c r="LX1" t="str">
        <f t="shared" ca="1" si="5"/>
        <v>Diabetes – type I / II</v>
      </c>
      <c r="LY1" t="str">
        <f t="shared" ca="1" si="5"/>
        <v>q_75</v>
      </c>
      <c r="LZ1" t="str">
        <f t="shared" ca="1" si="5"/>
        <v>Hypercholesterolemia</v>
      </c>
      <c r="MA1" t="str">
        <f t="shared" ca="1" si="5"/>
        <v>q_76</v>
      </c>
      <c r="MB1" t="str">
        <f t="shared" ca="1" si="5"/>
        <v>Hypertriglyceridemia</v>
      </c>
      <c r="MC1" t="str">
        <f t="shared" ca="1" si="5"/>
        <v>q_77</v>
      </c>
      <c r="MD1" t="str">
        <f t="shared" ca="1" si="5"/>
        <v>Hyperthyroidism</v>
      </c>
      <c r="ME1" t="str">
        <f t="shared" ca="1" si="5"/>
        <v>q_78</v>
      </c>
      <c r="MF1" t="str">
        <f t="shared" ca="1" si="5"/>
        <v>Hypothyroidism</v>
      </c>
      <c r="MG1" t="str">
        <f t="shared" ca="1" si="5"/>
        <v>q_79</v>
      </c>
      <c r="MH1" t="str">
        <f t="shared" ca="1" si="5"/>
        <v>Autoimmune rheumatologic disorder</v>
      </c>
      <c r="MI1" t="str">
        <f t="shared" ca="1" si="5"/>
        <v>q_80</v>
      </c>
      <c r="MJ1" t="str">
        <f t="shared" ca="1" si="5"/>
        <v>Autoimmune intestinal disorder</v>
      </c>
      <c r="MK1" t="str">
        <f t="shared" ca="1" si="5"/>
        <v>q_81</v>
      </c>
      <c r="ML1" t="str">
        <f t="shared" ca="1" si="5"/>
        <v>Stroke</v>
      </c>
      <c r="MM1" t="str">
        <f t="shared" ca="1" si="5"/>
        <v>q_82</v>
      </c>
      <c r="MN1" t="str">
        <f t="shared" ca="1" si="5"/>
        <v>Heart – ischemia</v>
      </c>
      <c r="MO1" t="str">
        <f t="shared" ca="1" si="5"/>
        <v>q_83</v>
      </c>
      <c r="MP1" t="str">
        <f t="shared" ca="1" si="5"/>
        <v>Heart – arrhytmia</v>
      </c>
      <c r="MQ1" t="str">
        <f t="shared" ca="1" si="5"/>
        <v>q_84</v>
      </c>
      <c r="MR1" t="str">
        <f t="shared" ca="1" si="5"/>
        <v>Heart – insufficiency</v>
      </c>
      <c r="MS1" t="str">
        <f t="shared" ca="1" si="5"/>
        <v>q_85a</v>
      </c>
      <c r="MT1" t="str">
        <f t="shared" ca="1" si="5"/>
        <v>Primary cancer</v>
      </c>
      <c r="MU1" t="str">
        <f t="shared" ca="1" si="5"/>
        <v>q_85b</v>
      </c>
      <c r="MV1" t="str">
        <f t="shared" ca="1" si="5"/>
        <v>Metastasis</v>
      </c>
      <c r="MW1" t="str">
        <f t="shared" ca="1" si="5"/>
        <v>q_86a</v>
      </c>
      <c r="MX1" t="str">
        <f t="shared" ca="1" si="5"/>
        <v>Cancer treatment – Chemotherapy</v>
      </c>
      <c r="MY1" t="str">
        <f t="shared" ca="1" si="5"/>
        <v>q_86b</v>
      </c>
      <c r="MZ1" t="str">
        <f t="shared" ca="1" si="5"/>
        <v>Drug used in chemotherapy</v>
      </c>
      <c r="NA1" t="str">
        <f t="shared" ca="1" si="5"/>
        <v>q_87a</v>
      </c>
      <c r="NB1" t="str">
        <f t="shared" ca="1" si="5"/>
        <v>Cancer treatment – Radiotherapy</v>
      </c>
      <c r="NC1" t="str">
        <f t="shared" ca="1" si="5"/>
        <v>q_87b</v>
      </c>
      <c r="ND1" t="str">
        <f t="shared" ca="1" si="5"/>
        <v>Cancer treatment – Radiotherapy of head or neck</v>
      </c>
      <c r="NE1" t="str">
        <f t="shared" ca="1" si="5"/>
        <v>q_88a</v>
      </c>
      <c r="NF1" t="str">
        <f t="shared" ca="1" si="5"/>
        <v>Smoking</v>
      </c>
      <c r="NG1" t="str">
        <f t="shared" ca="1" si="5"/>
        <v>q_88b</v>
      </c>
      <c r="NH1" t="str">
        <f t="shared" ca="1" si="5"/>
        <v>Date of initiation of smoking (year)</v>
      </c>
      <c r="NI1" t="str">
        <f t="shared" ca="1" si="5"/>
        <v>q_88c</v>
      </c>
      <c r="NJ1" t="str">
        <f t="shared" ca="1" si="5"/>
        <v>Stopped smoking</v>
      </c>
      <c r="NK1" t="str">
        <f t="shared" ca="1" si="5"/>
        <v>q_88d</v>
      </c>
      <c r="NL1" t="str">
        <f t="shared" ca="1" si="5"/>
        <v xml:space="preserve">Date of interruption of smoking (year) </v>
      </c>
      <c r="NM1" t="str">
        <f t="shared" ca="1" si="5"/>
        <v>q_88e</v>
      </c>
      <c r="NN1" t="str">
        <f t="shared" ca="1" si="5"/>
        <v>Mean number of packs/day</v>
      </c>
      <c r="NO1" t="str">
        <f t="shared" ca="1" si="5"/>
        <v>q_89a</v>
      </c>
      <c r="NP1" t="str">
        <f t="shared" ca="1" si="5"/>
        <v>Psychiatric medication</v>
      </c>
      <c r="NQ1" t="str">
        <f t="shared" ca="1" si="5"/>
        <v>q_89b</v>
      </c>
      <c r="NR1" t="str">
        <f t="shared" ca="1" si="5"/>
        <v>Drug(s) used in psychiatric medication</v>
      </c>
      <c r="NS1" t="str">
        <f t="shared" ca="1" si="5"/>
        <v>q_90a</v>
      </c>
      <c r="NT1" t="str">
        <f t="shared" ca="1" si="5"/>
        <v xml:space="preserve">Supplements </v>
      </c>
      <c r="NU1" t="str">
        <f t="shared" ref="NU1:QF1" ca="1" si="6">IF(INDIRECT(ADDRESS(MOD(COLUMN(NU2),2)+1,INT((COLUMN(NU2)-1)/2)+1, ,,"data_frame"))="","",INDIRECT(ADDRESS(MOD(COLUMN(NU2),2)+1,INT((COLUMN(NU2)-1)/2)+1, ,,"data_frame")))</f>
        <v>q_90b</v>
      </c>
      <c r="NV1" t="str">
        <f t="shared" ca="1" si="6"/>
        <v xml:space="preserve">Supplement name(s) </v>
      </c>
      <c r="NW1" t="str">
        <f t="shared" ca="1" si="6"/>
        <v>q_91a</v>
      </c>
      <c r="NX1" t="str">
        <f t="shared" ca="1" si="6"/>
        <v>Riluzole</v>
      </c>
      <c r="NY1" t="str">
        <f t="shared" ca="1" si="6"/>
        <v>q_91b</v>
      </c>
      <c r="NZ1" t="str">
        <f t="shared" ca="1" si="6"/>
        <v>Date of initiation of Riluzole</v>
      </c>
      <c r="OA1" t="str">
        <f t="shared" ca="1" si="6"/>
        <v>q_91c</v>
      </c>
      <c r="OB1" t="str">
        <f t="shared" ca="1" si="6"/>
        <v>Side effects of Riluzole</v>
      </c>
      <c r="OC1" t="str">
        <f t="shared" ca="1" si="6"/>
        <v>q_92a</v>
      </c>
      <c r="OD1" t="str">
        <f t="shared" ca="1" si="6"/>
        <v>Antiepileptc drug</v>
      </c>
      <c r="OE1" t="str">
        <f t="shared" ca="1" si="6"/>
        <v>q_92b</v>
      </c>
      <c r="OF1" t="str">
        <f t="shared" ca="1" si="6"/>
        <v>Antiepileptc's name</v>
      </c>
      <c r="OG1" t="str">
        <f t="shared" ca="1" si="6"/>
        <v>q_93a</v>
      </c>
      <c r="OH1" t="str">
        <f t="shared" ca="1" si="6"/>
        <v>Statins</v>
      </c>
      <c r="OI1" t="str">
        <f t="shared" ca="1" si="6"/>
        <v>q_93b</v>
      </c>
      <c r="OJ1" t="str">
        <f t="shared" ca="1" si="6"/>
        <v>Statin's name</v>
      </c>
      <c r="OK1" t="str">
        <f t="shared" ca="1" si="6"/>
        <v>q_94a</v>
      </c>
      <c r="OL1" t="str">
        <f t="shared" ca="1" si="6"/>
        <v>NSAID</v>
      </c>
      <c r="OM1" t="str">
        <f t="shared" ca="1" si="6"/>
        <v>q_94b</v>
      </c>
      <c r="ON1" t="str">
        <f t="shared" ca="1" si="6"/>
        <v>NSAID drug name</v>
      </c>
      <c r="OO1" t="str">
        <f t="shared" ca="1" si="6"/>
        <v>q_95a</v>
      </c>
      <c r="OP1" t="str">
        <f t="shared" ca="1" si="6"/>
        <v>Steroids</v>
      </c>
      <c r="OQ1" t="str">
        <f t="shared" ca="1" si="6"/>
        <v>q_95b</v>
      </c>
      <c r="OR1" t="str">
        <f t="shared" ca="1" si="6"/>
        <v>Steroid's name</v>
      </c>
      <c r="OS1" t="str">
        <f t="shared" ca="1" si="6"/>
        <v>q_96a</v>
      </c>
      <c r="OT1" t="str">
        <f t="shared" ca="1" si="6"/>
        <v>Immunosupressors</v>
      </c>
      <c r="OU1" t="str">
        <f t="shared" ca="1" si="6"/>
        <v>q_96b</v>
      </c>
      <c r="OV1" t="str">
        <f t="shared" ca="1" si="6"/>
        <v>Immunosupressor's name</v>
      </c>
      <c r="OW1" t="str">
        <f t="shared" ca="1" si="6"/>
        <v>q_97a</v>
      </c>
      <c r="OX1" t="str">
        <f t="shared" ca="1" si="6"/>
        <v>SOD1 mutation</v>
      </c>
      <c r="OY1" t="str">
        <f t="shared" ca="1" si="6"/>
        <v>q_97b</v>
      </c>
      <c r="OZ1" t="str">
        <f t="shared" ca="1" si="6"/>
        <v>SOD1 mutation type</v>
      </c>
      <c r="PA1" t="str">
        <f t="shared" ca="1" si="6"/>
        <v>q_98</v>
      </c>
      <c r="PB1" t="str">
        <f t="shared" ca="1" si="6"/>
        <v>Abnormal C9orf72 repeat-expansion</v>
      </c>
      <c r="PC1" t="str">
        <f t="shared" ca="1" si="6"/>
        <v>q_99.1</v>
      </c>
      <c r="PD1" t="str">
        <f t="shared" ca="1" si="6"/>
        <v>Other genes</v>
      </c>
      <c r="PE1" t="str">
        <f t="shared" ca="1" si="6"/>
        <v>q_99.1a</v>
      </c>
      <c r="PF1" t="str">
        <f t="shared" ca="1" si="6"/>
        <v>Other gene 1</v>
      </c>
      <c r="PG1" t="str">
        <f t="shared" ca="1" si="6"/>
        <v>q_99.1b</v>
      </c>
      <c r="PH1" t="str">
        <f t="shared" ca="1" si="6"/>
        <v>Gene 1 result</v>
      </c>
      <c r="PI1" t="str">
        <f t="shared" ca="1" si="6"/>
        <v>q_99.1c</v>
      </c>
      <c r="PJ1" t="str">
        <f t="shared" ca="1" si="6"/>
        <v>Other gene 2</v>
      </c>
      <c r="PK1" t="str">
        <f t="shared" ca="1" si="6"/>
        <v>q_99.1d</v>
      </c>
      <c r="PL1" t="str">
        <f t="shared" ca="1" si="6"/>
        <v>Gene 2 result</v>
      </c>
      <c r="PM1" t="str">
        <f t="shared" ca="1" si="6"/>
        <v>q_99.1e</v>
      </c>
      <c r="PN1" t="str">
        <f t="shared" ca="1" si="6"/>
        <v>Other gene 3</v>
      </c>
      <c r="PO1" t="str">
        <f t="shared" ca="1" si="6"/>
        <v>q_99.1f</v>
      </c>
      <c r="PP1" t="str">
        <f t="shared" ca="1" si="6"/>
        <v>Gene 3 result</v>
      </c>
      <c r="PQ1" t="str">
        <f t="shared" ca="1" si="6"/>
        <v>q_99.1g</v>
      </c>
      <c r="PR1" t="str">
        <f t="shared" ca="1" si="6"/>
        <v>Other gene 4</v>
      </c>
      <c r="PS1" t="str">
        <f t="shared" ca="1" si="6"/>
        <v>q_99.1h</v>
      </c>
      <c r="PT1" t="str">
        <f t="shared" ca="1" si="6"/>
        <v>Gene 4 result</v>
      </c>
      <c r="PU1" t="str">
        <f t="shared" ca="1" si="6"/>
        <v>q_99.1i</v>
      </c>
      <c r="PV1" t="str">
        <f t="shared" ca="1" si="6"/>
        <v>Other gene 5</v>
      </c>
      <c r="PW1" t="str">
        <f t="shared" ca="1" si="6"/>
        <v>q_99.1j</v>
      </c>
      <c r="PX1" t="str">
        <f t="shared" ca="1" si="6"/>
        <v>Gene 4 result</v>
      </c>
      <c r="PY1" t="str">
        <f t="shared" ca="1" si="6"/>
        <v>q_99.2a</v>
      </c>
      <c r="PZ1" t="str">
        <f t="shared" ca="1" si="6"/>
        <v>Was the patient included in other genomic studies</v>
      </c>
      <c r="QA1" t="str">
        <f t="shared" ca="1" si="6"/>
        <v>q_99.2b</v>
      </c>
      <c r="QB1" t="str">
        <f t="shared" ca="1" si="6"/>
        <v>Genomic study name 1</v>
      </c>
      <c r="QC1" t="str">
        <f t="shared" ca="1" si="6"/>
        <v>q_99.2c</v>
      </c>
      <c r="QD1" t="str">
        <f t="shared" ca="1" si="6"/>
        <v>Genomic study name 2</v>
      </c>
      <c r="QE1" t="str">
        <f t="shared" ca="1" si="6"/>
        <v>q_100a</v>
      </c>
      <c r="QF1" t="str">
        <f t="shared" ca="1" si="6"/>
        <v>Was there ALS in the family</v>
      </c>
      <c r="QG1" t="str">
        <f t="shared" ref="QG1:SR1" ca="1" si="7">IF(INDIRECT(ADDRESS(MOD(COLUMN(QG2),2)+1,INT((COLUMN(QG2)-1)/2)+1, ,,"data_frame"))="","",INDIRECT(ADDRESS(MOD(COLUMN(QG2),2)+1,INT((COLUMN(QG2)-1)/2)+1, ,,"data_frame")))</f>
        <v>q_100b</v>
      </c>
      <c r="QH1" t="str">
        <f t="shared" ca="1" si="7"/>
        <v>Mother</v>
      </c>
      <c r="QI1" t="str">
        <f t="shared" ca="1" si="7"/>
        <v>q_100c</v>
      </c>
      <c r="QJ1" t="str">
        <f t="shared" ca="1" si="7"/>
        <v>Father</v>
      </c>
      <c r="QK1" t="str">
        <f t="shared" ca="1" si="7"/>
        <v>q_100d</v>
      </c>
      <c r="QL1" t="str">
        <f t="shared" ca="1" si="7"/>
        <v>Heterozygous twin brother</v>
      </c>
      <c r="QM1" t="str">
        <f t="shared" ca="1" si="7"/>
        <v>q_100e</v>
      </c>
      <c r="QN1" t="str">
        <f t="shared" ca="1" si="7"/>
        <v>homozygous twin brother</v>
      </c>
      <c r="QO1" t="str">
        <f t="shared" ca="1" si="7"/>
        <v>q_100f</v>
      </c>
      <c r="QP1" t="str">
        <f t="shared" ca="1" si="7"/>
        <v>heterozygous twin sister</v>
      </c>
      <c r="QQ1" t="str">
        <f t="shared" ca="1" si="7"/>
        <v>q_100g</v>
      </c>
      <c r="QR1" t="str">
        <f t="shared" ca="1" si="7"/>
        <v>homozygous twin sister</v>
      </c>
      <c r="QS1" t="str">
        <f t="shared" ca="1" si="7"/>
        <v>q_100h</v>
      </c>
      <c r="QT1" t="str">
        <f t="shared" ca="1" si="7"/>
        <v>Other family member 1</v>
      </c>
      <c r="QU1" t="str">
        <f t="shared" ca="1" si="7"/>
        <v>q_100i</v>
      </c>
      <c r="QV1" t="str">
        <f t="shared" ca="1" si="7"/>
        <v>Other family member 2</v>
      </c>
      <c r="QW1" t="str">
        <f t="shared" ca="1" si="7"/>
        <v>q_100j</v>
      </c>
      <c r="QX1" t="str">
        <f t="shared" ca="1" si="7"/>
        <v>Other family member 3</v>
      </c>
      <c r="QY1" t="str">
        <f t="shared" ca="1" si="7"/>
        <v>q_101a</v>
      </c>
      <c r="QZ1" t="str">
        <f t="shared" ca="1" si="7"/>
        <v>Was there FTD in the family</v>
      </c>
      <c r="RA1" t="str">
        <f t="shared" ca="1" si="7"/>
        <v>q_101b</v>
      </c>
      <c r="RB1" t="str">
        <f t="shared" ca="1" si="7"/>
        <v>Mother</v>
      </c>
      <c r="RC1" t="str">
        <f t="shared" ca="1" si="7"/>
        <v>q_101c</v>
      </c>
      <c r="RD1" t="str">
        <f t="shared" ca="1" si="7"/>
        <v>Father</v>
      </c>
      <c r="RE1" t="str">
        <f t="shared" ca="1" si="7"/>
        <v>q_101d</v>
      </c>
      <c r="RF1" t="str">
        <f t="shared" ca="1" si="7"/>
        <v>Heterozygous twin brother</v>
      </c>
      <c r="RG1" t="str">
        <f t="shared" ca="1" si="7"/>
        <v>q_101e</v>
      </c>
      <c r="RH1" t="str">
        <f t="shared" ca="1" si="7"/>
        <v>homozygous twin brother</v>
      </c>
      <c r="RI1" t="str">
        <f t="shared" ca="1" si="7"/>
        <v>q_101f</v>
      </c>
      <c r="RJ1" t="str">
        <f t="shared" ca="1" si="7"/>
        <v>heterozygous twin sister</v>
      </c>
      <c r="RK1" t="str">
        <f t="shared" ca="1" si="7"/>
        <v>q_101g</v>
      </c>
      <c r="RL1" t="str">
        <f t="shared" ca="1" si="7"/>
        <v>homozygous twin sister</v>
      </c>
      <c r="RM1" t="str">
        <f t="shared" ca="1" si="7"/>
        <v>q_101h</v>
      </c>
      <c r="RN1" t="str">
        <f t="shared" ca="1" si="7"/>
        <v>Other family member 1</v>
      </c>
      <c r="RO1" t="str">
        <f t="shared" ca="1" si="7"/>
        <v>q_101i</v>
      </c>
      <c r="RP1" t="str">
        <f t="shared" ca="1" si="7"/>
        <v>Other family member 2</v>
      </c>
      <c r="RQ1" t="str">
        <f t="shared" ca="1" si="7"/>
        <v>q_101j</v>
      </c>
      <c r="RR1" t="str">
        <f t="shared" ca="1" si="7"/>
        <v>Other family member 3</v>
      </c>
      <c r="RS1" t="str">
        <f t="shared" ca="1" si="7"/>
        <v>q_102a</v>
      </c>
      <c r="RT1" t="str">
        <f t="shared" ca="1" si="7"/>
        <v>Was there AD in the family</v>
      </c>
      <c r="RU1" t="str">
        <f t="shared" ca="1" si="7"/>
        <v>q_102b</v>
      </c>
      <c r="RV1" t="str">
        <f t="shared" ca="1" si="7"/>
        <v>Mother</v>
      </c>
      <c r="RW1" t="str">
        <f t="shared" ca="1" si="7"/>
        <v>q_102c</v>
      </c>
      <c r="RX1" t="str">
        <f t="shared" ca="1" si="7"/>
        <v>Father</v>
      </c>
      <c r="RY1" t="str">
        <f t="shared" ca="1" si="7"/>
        <v>q_102d</v>
      </c>
      <c r="RZ1" t="str">
        <f t="shared" ca="1" si="7"/>
        <v>Heterozygous twin brother</v>
      </c>
      <c r="SA1" t="str">
        <f t="shared" ca="1" si="7"/>
        <v>q_102e</v>
      </c>
      <c r="SB1" t="str">
        <f t="shared" ca="1" si="7"/>
        <v>homozygous twin brother</v>
      </c>
      <c r="SC1" t="str">
        <f t="shared" ca="1" si="7"/>
        <v>q_102f</v>
      </c>
      <c r="SD1" t="str">
        <f t="shared" ca="1" si="7"/>
        <v>heterozygous twin sister</v>
      </c>
      <c r="SE1" t="str">
        <f t="shared" ca="1" si="7"/>
        <v>q_102g</v>
      </c>
      <c r="SF1" t="str">
        <f t="shared" ca="1" si="7"/>
        <v>homozygous twin sister</v>
      </c>
      <c r="SG1" t="str">
        <f t="shared" ca="1" si="7"/>
        <v>q_102h</v>
      </c>
      <c r="SH1" t="str">
        <f t="shared" ca="1" si="7"/>
        <v>Other family member 1</v>
      </c>
      <c r="SI1" t="str">
        <f t="shared" ca="1" si="7"/>
        <v>q_102i</v>
      </c>
      <c r="SJ1" t="str">
        <f t="shared" ca="1" si="7"/>
        <v>Other family member 2</v>
      </c>
      <c r="SK1" t="str">
        <f t="shared" ca="1" si="7"/>
        <v>q_102j</v>
      </c>
      <c r="SL1" t="str">
        <f t="shared" ca="1" si="7"/>
        <v>Other family member 3</v>
      </c>
      <c r="SM1" t="str">
        <f t="shared" ca="1" si="7"/>
        <v>q_103a</v>
      </c>
      <c r="SN1" t="str">
        <f t="shared" ca="1" si="7"/>
        <v>Was there PD in the family</v>
      </c>
      <c r="SO1" t="str">
        <f t="shared" ca="1" si="7"/>
        <v>q_103b</v>
      </c>
      <c r="SP1" t="str">
        <f t="shared" ca="1" si="7"/>
        <v>Mother</v>
      </c>
      <c r="SQ1" t="str">
        <f t="shared" ca="1" si="7"/>
        <v>q_103c</v>
      </c>
      <c r="SR1" t="str">
        <f t="shared" ca="1" si="7"/>
        <v>Father</v>
      </c>
      <c r="SS1" t="str">
        <f t="shared" ref="SS1:VD1" ca="1" si="8">IF(INDIRECT(ADDRESS(MOD(COLUMN(SS2),2)+1,INT((COLUMN(SS2)-1)/2)+1, ,,"data_frame"))="","",INDIRECT(ADDRESS(MOD(COLUMN(SS2),2)+1,INT((COLUMN(SS2)-1)/2)+1, ,,"data_frame")))</f>
        <v>q_103d</v>
      </c>
      <c r="ST1" t="str">
        <f t="shared" ca="1" si="8"/>
        <v>Heterozygous twin brother</v>
      </c>
      <c r="SU1" t="str">
        <f t="shared" ca="1" si="8"/>
        <v>q_103e</v>
      </c>
      <c r="SV1" t="str">
        <f t="shared" ca="1" si="8"/>
        <v>homozygous twin brother</v>
      </c>
      <c r="SW1" t="str">
        <f t="shared" ca="1" si="8"/>
        <v>q_103f</v>
      </c>
      <c r="SX1" t="str">
        <f t="shared" ca="1" si="8"/>
        <v>heterozygous twin sister</v>
      </c>
      <c r="SY1" t="str">
        <f t="shared" ca="1" si="8"/>
        <v>q_103g</v>
      </c>
      <c r="SZ1" t="str">
        <f t="shared" ca="1" si="8"/>
        <v>homozygous twin sister</v>
      </c>
      <c r="TA1" t="str">
        <f t="shared" ca="1" si="8"/>
        <v>q_103h</v>
      </c>
      <c r="TB1" t="str">
        <f t="shared" ca="1" si="8"/>
        <v>Other family member 1</v>
      </c>
      <c r="TC1" t="str">
        <f t="shared" ca="1" si="8"/>
        <v>q_103i</v>
      </c>
      <c r="TD1" t="str">
        <f t="shared" ca="1" si="8"/>
        <v>Other family member 2</v>
      </c>
      <c r="TE1" t="str">
        <f t="shared" ca="1" si="8"/>
        <v>q_103j</v>
      </c>
      <c r="TF1" t="str">
        <f t="shared" ca="1" si="8"/>
        <v>Other family member 3</v>
      </c>
      <c r="TG1" t="str">
        <f t="shared" ca="1" si="8"/>
        <v>q_104a</v>
      </c>
      <c r="TH1" t="str">
        <f t="shared" ca="1" si="8"/>
        <v>Was there MS in the family</v>
      </c>
      <c r="TI1" t="str">
        <f t="shared" ca="1" si="8"/>
        <v>q_104b</v>
      </c>
      <c r="TJ1" t="str">
        <f t="shared" ca="1" si="8"/>
        <v>Mother</v>
      </c>
      <c r="TK1" t="str">
        <f t="shared" ca="1" si="8"/>
        <v>q_104c</v>
      </c>
      <c r="TL1" t="str">
        <f t="shared" ca="1" si="8"/>
        <v>Father</v>
      </c>
      <c r="TM1" t="str">
        <f t="shared" ca="1" si="8"/>
        <v>q_104d</v>
      </c>
      <c r="TN1" t="str">
        <f t="shared" ca="1" si="8"/>
        <v>Heterozygous twin brother</v>
      </c>
      <c r="TO1" t="str">
        <f t="shared" ca="1" si="8"/>
        <v>q_104e</v>
      </c>
      <c r="TP1" t="str">
        <f t="shared" ca="1" si="8"/>
        <v>homozygous twin brother</v>
      </c>
      <c r="TQ1" t="str">
        <f t="shared" ca="1" si="8"/>
        <v>q_104f</v>
      </c>
      <c r="TR1" t="str">
        <f t="shared" ca="1" si="8"/>
        <v>heterozygous twin sister</v>
      </c>
      <c r="TS1" t="str">
        <f t="shared" ca="1" si="8"/>
        <v>q_104g</v>
      </c>
      <c r="TT1" t="str">
        <f t="shared" ca="1" si="8"/>
        <v>homozygous twin sister</v>
      </c>
      <c r="TU1" t="str">
        <f t="shared" ca="1" si="8"/>
        <v>q_104h</v>
      </c>
      <c r="TV1" t="str">
        <f t="shared" ca="1" si="8"/>
        <v>Other family member 1</v>
      </c>
      <c r="TW1" t="str">
        <f t="shared" ca="1" si="8"/>
        <v>q_104i</v>
      </c>
      <c r="TX1" t="str">
        <f t="shared" ca="1" si="8"/>
        <v>Other family member 2</v>
      </c>
      <c r="TY1" t="str">
        <f t="shared" ca="1" si="8"/>
        <v>q_104j</v>
      </c>
      <c r="TZ1" t="str">
        <f t="shared" ca="1" si="8"/>
        <v>Other family member 3</v>
      </c>
      <c r="UA1" t="str">
        <f t="shared" ca="1" si="8"/>
        <v>q_105a</v>
      </c>
      <c r="UB1" t="str">
        <f t="shared" ca="1" si="8"/>
        <v>Other severe disease 1 of mother</v>
      </c>
      <c r="UC1" t="str">
        <f t="shared" ca="1" si="8"/>
        <v>q_105b</v>
      </c>
      <c r="UD1" t="str">
        <f t="shared" ca="1" si="8"/>
        <v>Other severe disease 2 of mother</v>
      </c>
      <c r="UE1" t="str">
        <f t="shared" ca="1" si="8"/>
        <v>q_105c</v>
      </c>
      <c r="UF1" t="str">
        <f t="shared" ca="1" si="8"/>
        <v>Other severe disease 3 of mother</v>
      </c>
      <c r="UG1" t="str">
        <f t="shared" ca="1" si="8"/>
        <v>q_105d</v>
      </c>
      <c r="UH1" t="str">
        <f t="shared" ca="1" si="8"/>
        <v>Other severe disease 1 of father</v>
      </c>
      <c r="UI1" t="str">
        <f t="shared" ca="1" si="8"/>
        <v>q_105e</v>
      </c>
      <c r="UJ1" t="str">
        <f t="shared" ca="1" si="8"/>
        <v>Other severe disease 2 of father</v>
      </c>
      <c r="UK1" t="str">
        <f t="shared" ca="1" si="8"/>
        <v>q_105f</v>
      </c>
      <c r="UL1" t="str">
        <f t="shared" ca="1" si="8"/>
        <v>Other severe disease 3 of father</v>
      </c>
      <c r="UM1" t="str">
        <f t="shared" ca="1" si="8"/>
        <v>q_105g</v>
      </c>
      <c r="UN1" t="str">
        <f t="shared" ca="1" si="8"/>
        <v>Other severe disease 1 of other family members</v>
      </c>
      <c r="UO1" t="str">
        <f t="shared" ca="1" si="8"/>
        <v>q_105h</v>
      </c>
      <c r="UP1" t="str">
        <f t="shared" ca="1" si="8"/>
        <v>Other severe disease 2 of other family members</v>
      </c>
      <c r="UQ1" t="str">
        <f t="shared" ca="1" si="8"/>
        <v>q_105i</v>
      </c>
      <c r="UR1" t="str">
        <f t="shared" ca="1" si="8"/>
        <v>Other severe disease 3 of other family members</v>
      </c>
      <c r="US1" t="str">
        <f t="shared" ca="1" si="8"/>
        <v>q_105j</v>
      </c>
      <c r="UT1" t="str">
        <f t="shared" ca="1" si="8"/>
        <v>Other severe disease 4 of other family members</v>
      </c>
      <c r="UU1" t="str">
        <f t="shared" ca="1" si="8"/>
        <v>q_105k</v>
      </c>
      <c r="UV1" t="str">
        <f t="shared" ca="1" si="8"/>
        <v>Other severe disease 5 of other family members</v>
      </c>
      <c r="UW1" t="str">
        <f t="shared" ca="1" si="8"/>
        <v>q_105l</v>
      </c>
      <c r="UX1" t="str">
        <f t="shared" ca="1" si="8"/>
        <v>Other severe disease 6 of other family members</v>
      </c>
      <c r="UY1" t="str">
        <f t="shared" ca="1" si="8"/>
        <v>q_106.1a</v>
      </c>
      <c r="UZ1" t="str">
        <f t="shared" ca="1" si="8"/>
        <v>Mother alive</v>
      </c>
      <c r="VA1" t="str">
        <f t="shared" ca="1" si="8"/>
        <v>q_106.1b</v>
      </c>
      <c r="VB1" t="str">
        <f t="shared" ca="1" si="8"/>
        <v>Mother's cause of death</v>
      </c>
      <c r="VC1" t="str">
        <f t="shared" ca="1" si="8"/>
        <v>q_106.1c</v>
      </c>
      <c r="VD1" t="str">
        <f t="shared" ca="1" si="8"/>
        <v>Mother's age at death</v>
      </c>
      <c r="VE1" t="str">
        <f t="shared" ref="VE1:XP1" ca="1" si="9">IF(INDIRECT(ADDRESS(MOD(COLUMN(VE2),2)+1,INT((COLUMN(VE2)-1)/2)+1, ,,"data_frame"))="","",INDIRECT(ADDRESS(MOD(COLUMN(VE2),2)+1,INT((COLUMN(VE2)-1)/2)+1, ,,"data_frame")))</f>
        <v>q_106.2a</v>
      </c>
      <c r="VF1" t="str">
        <f t="shared" ca="1" si="9"/>
        <v>Father alive</v>
      </c>
      <c r="VG1" t="str">
        <f t="shared" ca="1" si="9"/>
        <v>q_106.2b</v>
      </c>
      <c r="VH1" t="str">
        <f t="shared" ca="1" si="9"/>
        <v>Father's cause of death</v>
      </c>
      <c r="VI1" t="str">
        <f t="shared" ca="1" si="9"/>
        <v>q_106.2c</v>
      </c>
      <c r="VJ1" t="str">
        <f t="shared" ca="1" si="9"/>
        <v>Father's age at death</v>
      </c>
      <c r="VK1" t="str">
        <f t="shared" ca="1" si="9"/>
        <v>q_106.3a</v>
      </c>
      <c r="VL1" t="str">
        <f t="shared" ca="1" si="9"/>
        <v>Other family member 1, who died</v>
      </c>
      <c r="VM1" t="str">
        <f t="shared" ca="1" si="9"/>
        <v>q_106.3b</v>
      </c>
      <c r="VN1" t="str">
        <f t="shared" ca="1" si="9"/>
        <v>Family member 1 cause of death</v>
      </c>
      <c r="VO1" t="str">
        <f t="shared" ca="1" si="9"/>
        <v>q_106.3c</v>
      </c>
      <c r="VP1" t="str">
        <f t="shared" ca="1" si="9"/>
        <v>Family member 1 age at death</v>
      </c>
      <c r="VQ1" t="str">
        <f t="shared" ca="1" si="9"/>
        <v>q_106.4a</v>
      </c>
      <c r="VR1" t="str">
        <f t="shared" ca="1" si="9"/>
        <v>Other family member 2, who died</v>
      </c>
      <c r="VS1" t="str">
        <f t="shared" ca="1" si="9"/>
        <v>q_106.4b</v>
      </c>
      <c r="VT1" t="str">
        <f t="shared" ca="1" si="9"/>
        <v>Family member 2 cause of death</v>
      </c>
      <c r="VU1" t="str">
        <f t="shared" ca="1" si="9"/>
        <v>q_106.4c</v>
      </c>
      <c r="VV1" t="str">
        <f t="shared" ca="1" si="9"/>
        <v>Family member 2 age at death</v>
      </c>
      <c r="VW1" t="str">
        <f t="shared" ca="1" si="9"/>
        <v>q_106.5a</v>
      </c>
      <c r="VX1" t="str">
        <f t="shared" ca="1" si="9"/>
        <v>Other family member 3, who died</v>
      </c>
      <c r="VY1" t="str">
        <f t="shared" ca="1" si="9"/>
        <v>q_106.5b</v>
      </c>
      <c r="VZ1" t="str">
        <f t="shared" ca="1" si="9"/>
        <v>Family member 3 cause of death</v>
      </c>
      <c r="WA1" t="str">
        <f t="shared" ca="1" si="9"/>
        <v>q_106.5c</v>
      </c>
      <c r="WB1" t="str">
        <f t="shared" ca="1" si="9"/>
        <v>Family member 3 age at death</v>
      </c>
      <c r="WC1" t="str">
        <f t="shared" ca="1" si="9"/>
        <v>q_106.6a</v>
      </c>
      <c r="WD1" t="str">
        <f t="shared" ca="1" si="9"/>
        <v>Other family member 4, who died</v>
      </c>
      <c r="WE1" t="str">
        <f t="shared" ca="1" si="9"/>
        <v>q_106.6b</v>
      </c>
      <c r="WF1" t="str">
        <f t="shared" ca="1" si="9"/>
        <v>Family member 4 cause of death</v>
      </c>
      <c r="WG1" t="str">
        <f t="shared" ca="1" si="9"/>
        <v>q_106.6c</v>
      </c>
      <c r="WH1" t="str">
        <f t="shared" ca="1" si="9"/>
        <v>Family member 4 age at death</v>
      </c>
      <c r="WI1" t="str">
        <f t="shared" ca="1" si="9"/>
        <v>q_106.7a</v>
      </c>
      <c r="WJ1" t="str">
        <f t="shared" ca="1" si="9"/>
        <v>Other family member 5, who died</v>
      </c>
      <c r="WK1" t="str">
        <f t="shared" ca="1" si="9"/>
        <v>q_106.7b</v>
      </c>
      <c r="WL1" t="str">
        <f t="shared" ca="1" si="9"/>
        <v>Family member 5 cause of death</v>
      </c>
      <c r="WM1" t="str">
        <f t="shared" ca="1" si="9"/>
        <v>q_106.7c</v>
      </c>
      <c r="WN1" t="str">
        <f t="shared" ca="1" si="9"/>
        <v>Family member 5 age at death</v>
      </c>
      <c r="WO1" t="str">
        <f t="shared" ca="1" si="9"/>
        <v>q_106.8a</v>
      </c>
      <c r="WP1" t="str">
        <f t="shared" ca="1" si="9"/>
        <v>Other family member 6, who died</v>
      </c>
      <c r="WQ1" t="str">
        <f t="shared" ca="1" si="9"/>
        <v>q_106.8b</v>
      </c>
      <c r="WR1" t="str">
        <f t="shared" ca="1" si="9"/>
        <v>Family member 6 cause of death</v>
      </c>
      <c r="WS1" t="str">
        <f t="shared" ca="1" si="9"/>
        <v>q_106.8c</v>
      </c>
      <c r="WT1" t="str">
        <f t="shared" ca="1" si="9"/>
        <v>Family member 6 age at death</v>
      </c>
      <c r="WU1" t="str">
        <f t="shared" ca="1" si="9"/>
        <v>q_106.9a</v>
      </c>
      <c r="WV1" t="str">
        <f t="shared" ca="1" si="9"/>
        <v>Other family member 7, who died</v>
      </c>
      <c r="WW1" t="str">
        <f t="shared" ca="1" si="9"/>
        <v>q_106.9b</v>
      </c>
      <c r="WX1" t="str">
        <f t="shared" ca="1" si="9"/>
        <v>Family member 7 cause of death</v>
      </c>
      <c r="WY1" t="str">
        <f t="shared" ca="1" si="9"/>
        <v>q_106.9c</v>
      </c>
      <c r="WZ1" t="str">
        <f t="shared" ca="1" si="9"/>
        <v>Family member 7 age at death</v>
      </c>
      <c r="XA1" t="str">
        <f t="shared" ca="1" si="9"/>
        <v>q_107</v>
      </c>
      <c r="XB1" t="str">
        <f t="shared" ca="1" si="9"/>
        <v>Mother´s number of siblings and birth order</v>
      </c>
      <c r="XC1" t="str">
        <f t="shared" ca="1" si="9"/>
        <v>q_108</v>
      </c>
      <c r="XD1" t="str">
        <f t="shared" ca="1" si="9"/>
        <v>Father´s number of siblings and birth order</v>
      </c>
      <c r="XE1" t="str">
        <f t="shared" ca="1" si="9"/>
        <v>q_109</v>
      </c>
      <c r="XF1" t="str">
        <f t="shared" ca="1" si="9"/>
        <v>Consanguinity of parents</v>
      </c>
      <c r="XG1" t="str">
        <f t="shared" ca="1" si="9"/>
        <v>q_110a</v>
      </c>
      <c r="XH1" t="str">
        <f t="shared" ca="1" si="9"/>
        <v>Number of children</v>
      </c>
      <c r="XI1" t="str">
        <f t="shared" ca="1" si="9"/>
        <v>q_110b</v>
      </c>
      <c r="XJ1" t="str">
        <f t="shared" ca="1" si="9"/>
        <v>Number of siblings and birth order</v>
      </c>
      <c r="XK1" t="str">
        <f t="shared" ca="1" si="9"/>
        <v>q_110c</v>
      </c>
      <c r="XL1" t="str">
        <f t="shared" ca="1" si="9"/>
        <v>With a monozygous twin</v>
      </c>
      <c r="XM1" t="str">
        <f t="shared" ca="1" si="9"/>
        <v>q_110d</v>
      </c>
      <c r="XN1" t="str">
        <f t="shared" ca="1" si="9"/>
        <v>With a dizygous twin</v>
      </c>
      <c r="XO1" t="str">
        <f t="shared" ca="1" si="9"/>
        <v>q_111</v>
      </c>
      <c r="XP1" t="str">
        <f t="shared" ca="1" si="9"/>
        <v>Regular physical exercise</v>
      </c>
      <c r="XQ1" t="str">
        <f t="shared" ref="XQ1:AAB1" ca="1" si="10">IF(INDIRECT(ADDRESS(MOD(COLUMN(XQ2),2)+1,INT((COLUMN(XQ2)-1)/2)+1, ,,"data_frame"))="","",INDIRECT(ADDRESS(MOD(COLUMN(XQ2),2)+1,INT((COLUMN(XQ2)-1)/2)+1, ,,"data_frame")))</f>
        <v>q_112a.1</v>
      </c>
      <c r="XR1" t="str">
        <f t="shared" ca="1" si="10"/>
        <v>Moderate Basketball activity</v>
      </c>
      <c r="XS1" t="str">
        <f t="shared" ca="1" si="10"/>
        <v>q_112a.2</v>
      </c>
      <c r="XT1" t="str">
        <f t="shared" ca="1" si="10"/>
        <v>How long Basketball activity</v>
      </c>
      <c r="XU1" t="str">
        <f t="shared" ca="1" si="10"/>
        <v>q_112b.1</v>
      </c>
      <c r="XV1" t="str">
        <f t="shared" ca="1" si="10"/>
        <v>Moderate Boxing activity</v>
      </c>
      <c r="XW1" t="str">
        <f t="shared" ca="1" si="10"/>
        <v>q_112b.2</v>
      </c>
      <c r="XX1" t="str">
        <f t="shared" ca="1" si="10"/>
        <v>How long Boxing activity</v>
      </c>
      <c r="XY1" t="str">
        <f t="shared" ca="1" si="10"/>
        <v>q_112c.1</v>
      </c>
      <c r="XZ1" t="str">
        <f t="shared" ca="1" si="10"/>
        <v>Moderate Climbing activity</v>
      </c>
      <c r="YA1" t="str">
        <f t="shared" ca="1" si="10"/>
        <v>q_112c.2</v>
      </c>
      <c r="YB1" t="str">
        <f t="shared" ca="1" si="10"/>
        <v>How long Climbing activity</v>
      </c>
      <c r="YC1" t="str">
        <f t="shared" ca="1" si="10"/>
        <v>q_112d.1</v>
      </c>
      <c r="YD1" t="str">
        <f t="shared" ca="1" si="10"/>
        <v>Moderate Cycling activity</v>
      </c>
      <c r="YE1" t="str">
        <f t="shared" ca="1" si="10"/>
        <v>q_112d.2</v>
      </c>
      <c r="YF1" t="str">
        <f t="shared" ca="1" si="10"/>
        <v>How long Cycling activity</v>
      </c>
      <c r="YG1" t="str">
        <f t="shared" ca="1" si="10"/>
        <v>q_112e.1</v>
      </c>
      <c r="YH1" t="str">
        <f t="shared" ca="1" si="10"/>
        <v>Moderate Dancing activity</v>
      </c>
      <c r="YI1" t="str">
        <f t="shared" ca="1" si="10"/>
        <v>q_112e.2</v>
      </c>
      <c r="YJ1" t="str">
        <f t="shared" ca="1" si="10"/>
        <v>How long Dancing activity</v>
      </c>
      <c r="YK1" t="str">
        <f t="shared" ca="1" si="10"/>
        <v>q_112f.1</v>
      </c>
      <c r="YL1" t="str">
        <f t="shared" ca="1" si="10"/>
        <v>Moderate Diving activity</v>
      </c>
      <c r="YM1" t="str">
        <f t="shared" ca="1" si="10"/>
        <v>q_112f.2</v>
      </c>
      <c r="YN1" t="str">
        <f t="shared" ca="1" si="10"/>
        <v>How long Diving activity</v>
      </c>
      <c r="YO1" t="str">
        <f t="shared" ca="1" si="10"/>
        <v>q_112g.1</v>
      </c>
      <c r="YP1" t="str">
        <f t="shared" ca="1" si="10"/>
        <v>Moderate Fast walking activity</v>
      </c>
      <c r="YQ1" t="str">
        <f t="shared" ca="1" si="10"/>
        <v>q_112g.2</v>
      </c>
      <c r="YR1" t="str">
        <f t="shared" ca="1" si="10"/>
        <v>How long Fast walking activity</v>
      </c>
      <c r="YS1" t="str">
        <f t="shared" ca="1" si="10"/>
        <v>q_112h.1</v>
      </c>
      <c r="YT1" t="str">
        <f t="shared" ca="1" si="10"/>
        <v>Moderate Fencing activity</v>
      </c>
      <c r="YU1" t="str">
        <f t="shared" ca="1" si="10"/>
        <v>q_112h.2</v>
      </c>
      <c r="YV1" t="str">
        <f t="shared" ca="1" si="10"/>
        <v>How long Fencing activity</v>
      </c>
      <c r="YW1" t="str">
        <f t="shared" ca="1" si="10"/>
        <v>q_112i.1</v>
      </c>
      <c r="YX1" t="str">
        <f t="shared" ca="1" si="10"/>
        <v>Moderate Fitness activity</v>
      </c>
      <c r="YY1" t="str">
        <f t="shared" ca="1" si="10"/>
        <v>q_112i.2</v>
      </c>
      <c r="YZ1" t="str">
        <f t="shared" ca="1" si="10"/>
        <v>How long Fitness activity</v>
      </c>
      <c r="ZA1" t="str">
        <f t="shared" ca="1" si="10"/>
        <v>q_112j.1</v>
      </c>
      <c r="ZB1" t="str">
        <f t="shared" ca="1" si="10"/>
        <v>Moderate Football activity</v>
      </c>
      <c r="ZC1" t="str">
        <f t="shared" ca="1" si="10"/>
        <v>q_112j.2</v>
      </c>
      <c r="ZD1" t="str">
        <f t="shared" ca="1" si="10"/>
        <v>How long Football activity</v>
      </c>
      <c r="ZE1" t="str">
        <f t="shared" ca="1" si="10"/>
        <v>q_112k.1</v>
      </c>
      <c r="ZF1" t="str">
        <f t="shared" ca="1" si="10"/>
        <v>Moderate Golf activity</v>
      </c>
      <c r="ZG1" t="str">
        <f t="shared" ca="1" si="10"/>
        <v>q_112k.2</v>
      </c>
      <c r="ZH1" t="str">
        <f t="shared" ca="1" si="10"/>
        <v>How long Golf activity</v>
      </c>
      <c r="ZI1" t="str">
        <f t="shared" ca="1" si="10"/>
        <v>q_112l.1</v>
      </c>
      <c r="ZJ1" t="str">
        <f t="shared" ca="1" si="10"/>
        <v>Moderate Handball activity</v>
      </c>
      <c r="ZK1" t="str">
        <f t="shared" ca="1" si="10"/>
        <v>q_112l.2</v>
      </c>
      <c r="ZL1" t="str">
        <f t="shared" ca="1" si="10"/>
        <v>How long Handball activity</v>
      </c>
      <c r="ZM1" t="str">
        <f t="shared" ca="1" si="10"/>
        <v>q_112m.1</v>
      </c>
      <c r="ZN1" t="str">
        <f t="shared" ca="1" si="10"/>
        <v>Moderate Hockey activity</v>
      </c>
      <c r="ZO1" t="str">
        <f t="shared" ca="1" si="10"/>
        <v>q_112m.2</v>
      </c>
      <c r="ZP1" t="str">
        <f t="shared" ca="1" si="10"/>
        <v>How long Hockey activity</v>
      </c>
      <c r="ZQ1" t="str">
        <f t="shared" ca="1" si="10"/>
        <v>q_112n.1</v>
      </c>
      <c r="ZR1" t="str">
        <f t="shared" ca="1" si="10"/>
        <v>Moderate Rowing activity</v>
      </c>
      <c r="ZS1" t="str">
        <f t="shared" ca="1" si="10"/>
        <v>q_112n.2</v>
      </c>
      <c r="ZT1" t="str">
        <f t="shared" ca="1" si="10"/>
        <v>How long Rowing activity</v>
      </c>
      <c r="ZU1" t="str">
        <f t="shared" ca="1" si="10"/>
        <v>q_112o.1</v>
      </c>
      <c r="ZV1" t="str">
        <f t="shared" ca="1" si="10"/>
        <v>Moderate Rugby activity</v>
      </c>
      <c r="ZW1" t="str">
        <f t="shared" ca="1" si="10"/>
        <v>q_112o.2</v>
      </c>
      <c r="ZX1" t="str">
        <f t="shared" ca="1" si="10"/>
        <v>How long Rugby activity</v>
      </c>
      <c r="ZY1" t="str">
        <f t="shared" ca="1" si="10"/>
        <v>q_112p.1</v>
      </c>
      <c r="ZZ1" t="str">
        <f t="shared" ca="1" si="10"/>
        <v>Moderate Running activity</v>
      </c>
      <c r="AAA1" t="str">
        <f t="shared" ca="1" si="10"/>
        <v>q_112p.2</v>
      </c>
      <c r="AAB1" t="str">
        <f t="shared" ca="1" si="10"/>
        <v>How long Running activity</v>
      </c>
      <c r="AAC1" t="str">
        <f t="shared" ref="AAC1:ACN1" ca="1" si="11">IF(INDIRECT(ADDRESS(MOD(COLUMN(AAC2),2)+1,INT((COLUMN(AAC2)-1)/2)+1, ,,"data_frame"))="","",INDIRECT(ADDRESS(MOD(COLUMN(AAC2),2)+1,INT((COLUMN(AAC2)-1)/2)+1, ,,"data_frame")))</f>
        <v>q_112q.1</v>
      </c>
      <c r="AAD1" t="str">
        <f t="shared" ca="1" si="11"/>
        <v>Moderate Skiing activity</v>
      </c>
      <c r="AAE1" t="str">
        <f t="shared" ca="1" si="11"/>
        <v>q_112q.2</v>
      </c>
      <c r="AAF1" t="str">
        <f t="shared" ca="1" si="11"/>
        <v>How long Skiing activity</v>
      </c>
      <c r="AAG1" t="str">
        <f t="shared" ca="1" si="11"/>
        <v>q_112r.1</v>
      </c>
      <c r="AAH1" t="str">
        <f t="shared" ca="1" si="11"/>
        <v>Moderate Swimming activity</v>
      </c>
      <c r="AAI1" t="str">
        <f t="shared" ca="1" si="11"/>
        <v>q_112r.2</v>
      </c>
      <c r="AAJ1" t="str">
        <f t="shared" ca="1" si="11"/>
        <v>How long Swimming activity</v>
      </c>
      <c r="AAK1" t="str">
        <f t="shared" ca="1" si="11"/>
        <v>q_112s.1</v>
      </c>
      <c r="AAL1" t="str">
        <f t="shared" ca="1" si="11"/>
        <v>Moderate Tennis activity</v>
      </c>
      <c r="AAM1" t="str">
        <f t="shared" ca="1" si="11"/>
        <v>q_112s.2</v>
      </c>
      <c r="AAN1" t="str">
        <f t="shared" ca="1" si="11"/>
        <v>How long Tennis activity</v>
      </c>
      <c r="AAO1" t="str">
        <f t="shared" ca="1" si="11"/>
        <v>q_112t.1</v>
      </c>
      <c r="AAP1" t="str">
        <f t="shared" ca="1" si="11"/>
        <v>Moderate Volleyball activity</v>
      </c>
      <c r="AAQ1" t="str">
        <f t="shared" ca="1" si="11"/>
        <v>q_112t.2</v>
      </c>
      <c r="AAR1" t="str">
        <f t="shared" ca="1" si="11"/>
        <v>How long Volleyball activity</v>
      </c>
      <c r="AAS1" t="str">
        <f t="shared" ca="1" si="11"/>
        <v>q_112u.1</v>
      </c>
      <c r="AAT1" t="str">
        <f t="shared" ca="1" si="11"/>
        <v>Moderate Weightlifting activity</v>
      </c>
      <c r="AAU1" t="str">
        <f t="shared" ca="1" si="11"/>
        <v>q_112u.2</v>
      </c>
      <c r="AAV1" t="str">
        <f t="shared" ca="1" si="11"/>
        <v>How long Weightlifting activity</v>
      </c>
      <c r="AAW1" t="str">
        <f t="shared" ca="1" si="11"/>
        <v>q_112v.1</v>
      </c>
      <c r="AAX1" t="str">
        <f t="shared" ca="1" si="11"/>
        <v>Other moderate activity</v>
      </c>
      <c r="AAY1" t="str">
        <f t="shared" ca="1" si="11"/>
        <v>q_112v.2</v>
      </c>
      <c r="AAZ1" t="str">
        <f t="shared" ca="1" si="11"/>
        <v>How long other moderate activity</v>
      </c>
      <c r="ABA1" t="str">
        <f t="shared" ca="1" si="11"/>
        <v>q_112a.3</v>
      </c>
      <c r="ABB1" t="str">
        <f t="shared" ca="1" si="11"/>
        <v>vigorous Basketball activity</v>
      </c>
      <c r="ABC1" t="str">
        <f t="shared" ca="1" si="11"/>
        <v>q_112a.4</v>
      </c>
      <c r="ABD1" t="str">
        <f t="shared" ca="1" si="11"/>
        <v>How long Basketball activity</v>
      </c>
      <c r="ABE1" t="str">
        <f t="shared" ca="1" si="11"/>
        <v>q_112b.3</v>
      </c>
      <c r="ABF1" t="str">
        <f t="shared" ca="1" si="11"/>
        <v>vigorous Boxing activity</v>
      </c>
      <c r="ABG1" t="str">
        <f t="shared" ca="1" si="11"/>
        <v>q_112b.4</v>
      </c>
      <c r="ABH1" t="str">
        <f t="shared" ca="1" si="11"/>
        <v>How long Boxing activity</v>
      </c>
      <c r="ABI1" t="str">
        <f t="shared" ca="1" si="11"/>
        <v>q_112c.3</v>
      </c>
      <c r="ABJ1" t="str">
        <f t="shared" ca="1" si="11"/>
        <v>vigorous Climbing activity</v>
      </c>
      <c r="ABK1" t="str">
        <f t="shared" ca="1" si="11"/>
        <v>q_112c.4</v>
      </c>
      <c r="ABL1" t="str">
        <f t="shared" ca="1" si="11"/>
        <v>How long Climbing activity</v>
      </c>
      <c r="ABM1" t="str">
        <f t="shared" ca="1" si="11"/>
        <v>q_112d.3</v>
      </c>
      <c r="ABN1" t="str">
        <f t="shared" ca="1" si="11"/>
        <v>vigorous Cycling activity</v>
      </c>
      <c r="ABO1" t="str">
        <f t="shared" ca="1" si="11"/>
        <v>q_112d.4</v>
      </c>
      <c r="ABP1" t="str">
        <f t="shared" ca="1" si="11"/>
        <v>How long Cycling activity</v>
      </c>
      <c r="ABQ1" t="str">
        <f t="shared" ca="1" si="11"/>
        <v>q_112e.3</v>
      </c>
      <c r="ABR1" t="str">
        <f t="shared" ca="1" si="11"/>
        <v>vigorous Dancing activity</v>
      </c>
      <c r="ABS1" t="str">
        <f t="shared" ca="1" si="11"/>
        <v>q_112e.4</v>
      </c>
      <c r="ABT1" t="str">
        <f t="shared" ca="1" si="11"/>
        <v>How long Dancing activity</v>
      </c>
      <c r="ABU1" t="str">
        <f t="shared" ca="1" si="11"/>
        <v>q_112f.3</v>
      </c>
      <c r="ABV1" t="str">
        <f t="shared" ca="1" si="11"/>
        <v>vigorous Diving activity</v>
      </c>
      <c r="ABW1" t="str">
        <f t="shared" ca="1" si="11"/>
        <v>q_112f.4</v>
      </c>
      <c r="ABX1" t="str">
        <f t="shared" ca="1" si="11"/>
        <v>How long Diving activity</v>
      </c>
      <c r="ABY1" t="str">
        <f t="shared" ca="1" si="11"/>
        <v>q_112g.3</v>
      </c>
      <c r="ABZ1" t="str">
        <f t="shared" ca="1" si="11"/>
        <v>vigorous Fast walking activity</v>
      </c>
      <c r="ACA1" t="str">
        <f t="shared" ca="1" si="11"/>
        <v>q_112g.4</v>
      </c>
      <c r="ACB1" t="str">
        <f t="shared" ca="1" si="11"/>
        <v>How long Fast walking activity</v>
      </c>
      <c r="ACC1" t="str">
        <f t="shared" ca="1" si="11"/>
        <v>q_112h.3</v>
      </c>
      <c r="ACD1" t="str">
        <f t="shared" ca="1" si="11"/>
        <v>vigorous Fencing activity</v>
      </c>
      <c r="ACE1" t="str">
        <f t="shared" ca="1" si="11"/>
        <v>q_112h.4</v>
      </c>
      <c r="ACF1" t="str">
        <f t="shared" ca="1" si="11"/>
        <v>How long Fencing activity</v>
      </c>
      <c r="ACG1" t="str">
        <f t="shared" ca="1" si="11"/>
        <v>q_112i.3</v>
      </c>
      <c r="ACH1" t="str">
        <f t="shared" ca="1" si="11"/>
        <v>vigorous Fitness activity</v>
      </c>
      <c r="ACI1" t="str">
        <f t="shared" ca="1" si="11"/>
        <v>q_112i.4</v>
      </c>
      <c r="ACJ1" t="str">
        <f t="shared" ca="1" si="11"/>
        <v>How long Fitness activity</v>
      </c>
      <c r="ACK1" t="str">
        <f t="shared" ca="1" si="11"/>
        <v>q_112j.3</v>
      </c>
      <c r="ACL1" t="str">
        <f t="shared" ca="1" si="11"/>
        <v>vigorous Football activity</v>
      </c>
      <c r="ACM1" t="str">
        <f t="shared" ca="1" si="11"/>
        <v>q_112j.4</v>
      </c>
      <c r="ACN1" t="str">
        <f t="shared" ca="1" si="11"/>
        <v>How long Football activity</v>
      </c>
      <c r="ACO1" t="str">
        <f t="shared" ref="ACO1:AEZ1" ca="1" si="12">IF(INDIRECT(ADDRESS(MOD(COLUMN(ACO2),2)+1,INT((COLUMN(ACO2)-1)/2)+1, ,,"data_frame"))="","",INDIRECT(ADDRESS(MOD(COLUMN(ACO2),2)+1,INT((COLUMN(ACO2)-1)/2)+1, ,,"data_frame")))</f>
        <v>q_112k.3</v>
      </c>
      <c r="ACP1" t="str">
        <f t="shared" ca="1" si="12"/>
        <v>vigorous Golf activity</v>
      </c>
      <c r="ACQ1" t="str">
        <f t="shared" ca="1" si="12"/>
        <v>q_112k.4</v>
      </c>
      <c r="ACR1" t="str">
        <f t="shared" ca="1" si="12"/>
        <v>How long Golf activity</v>
      </c>
      <c r="ACS1" t="str">
        <f t="shared" ca="1" si="12"/>
        <v>q_112l.3</v>
      </c>
      <c r="ACT1" t="str">
        <f t="shared" ca="1" si="12"/>
        <v>vigorous Handball activity</v>
      </c>
      <c r="ACU1" t="str">
        <f t="shared" ca="1" si="12"/>
        <v>q_112l.4</v>
      </c>
      <c r="ACV1" t="str">
        <f t="shared" ca="1" si="12"/>
        <v>How long Handball activity</v>
      </c>
      <c r="ACW1" t="str">
        <f t="shared" ca="1" si="12"/>
        <v>q_112m.3</v>
      </c>
      <c r="ACX1" t="str">
        <f t="shared" ca="1" si="12"/>
        <v>vigorous Hockey activity</v>
      </c>
      <c r="ACY1" t="str">
        <f t="shared" ca="1" si="12"/>
        <v>q_112m.4</v>
      </c>
      <c r="ACZ1" t="str">
        <f t="shared" ca="1" si="12"/>
        <v>How long Hockey activity</v>
      </c>
      <c r="ADA1" t="str">
        <f t="shared" ca="1" si="12"/>
        <v>q_112n.3</v>
      </c>
      <c r="ADB1" t="str">
        <f t="shared" ca="1" si="12"/>
        <v>vigorous Rowing activity</v>
      </c>
      <c r="ADC1" t="str">
        <f t="shared" ca="1" si="12"/>
        <v>q_112n.4</v>
      </c>
      <c r="ADD1" t="str">
        <f t="shared" ca="1" si="12"/>
        <v>How long Rowing activity</v>
      </c>
      <c r="ADE1" t="str">
        <f t="shared" ca="1" si="12"/>
        <v>q_112o.3</v>
      </c>
      <c r="ADF1" t="str">
        <f t="shared" ca="1" si="12"/>
        <v>vigorous Rugby activity</v>
      </c>
      <c r="ADG1" t="str">
        <f t="shared" ca="1" si="12"/>
        <v>q_112o.4</v>
      </c>
      <c r="ADH1" t="str">
        <f t="shared" ca="1" si="12"/>
        <v>How long Rugby activity</v>
      </c>
      <c r="ADI1" t="str">
        <f t="shared" ca="1" si="12"/>
        <v>q_112p.3</v>
      </c>
      <c r="ADJ1" t="str">
        <f t="shared" ca="1" si="12"/>
        <v>vigorous Running activity</v>
      </c>
      <c r="ADK1" t="str">
        <f t="shared" ca="1" si="12"/>
        <v>q_112p.4</v>
      </c>
      <c r="ADL1" t="str">
        <f t="shared" ca="1" si="12"/>
        <v>How long Running activity</v>
      </c>
      <c r="ADM1" t="str">
        <f t="shared" ca="1" si="12"/>
        <v>q_112q.3</v>
      </c>
      <c r="ADN1" t="str">
        <f t="shared" ca="1" si="12"/>
        <v>vigorous Skiing activity</v>
      </c>
      <c r="ADO1" t="str">
        <f t="shared" ca="1" si="12"/>
        <v>q_112q.4</v>
      </c>
      <c r="ADP1" t="str">
        <f t="shared" ca="1" si="12"/>
        <v>How long Skiing activity</v>
      </c>
      <c r="ADQ1" t="str">
        <f t="shared" ca="1" si="12"/>
        <v>q_112r.3</v>
      </c>
      <c r="ADR1" t="str">
        <f t="shared" ca="1" si="12"/>
        <v>vigorous Swimming activity</v>
      </c>
      <c r="ADS1" t="str">
        <f t="shared" ca="1" si="12"/>
        <v>q_112r.4</v>
      </c>
      <c r="ADT1" t="str">
        <f t="shared" ca="1" si="12"/>
        <v>How long Swimming activity</v>
      </c>
      <c r="ADU1" t="str">
        <f t="shared" ca="1" si="12"/>
        <v>q_112s.3</v>
      </c>
      <c r="ADV1" t="str">
        <f t="shared" ca="1" si="12"/>
        <v>vigorous Tennis activity</v>
      </c>
      <c r="ADW1" t="str">
        <f t="shared" ca="1" si="12"/>
        <v>q_112s.4</v>
      </c>
      <c r="ADX1" t="str">
        <f t="shared" ca="1" si="12"/>
        <v>How long Tennis activity</v>
      </c>
      <c r="ADY1" t="str">
        <f t="shared" ca="1" si="12"/>
        <v>q_112t.3</v>
      </c>
      <c r="ADZ1" t="str">
        <f t="shared" ca="1" si="12"/>
        <v>vigorous Volleyball activity</v>
      </c>
      <c r="AEA1" t="str">
        <f t="shared" ca="1" si="12"/>
        <v>q_112t.4</v>
      </c>
      <c r="AEB1" t="str">
        <f t="shared" ca="1" si="12"/>
        <v>How long Volleyball activity</v>
      </c>
      <c r="AEC1" t="str">
        <f t="shared" ca="1" si="12"/>
        <v>q_112u.3</v>
      </c>
      <c r="AED1" t="str">
        <f t="shared" ca="1" si="12"/>
        <v>vigorous Weightlifting activity</v>
      </c>
      <c r="AEE1" t="str">
        <f t="shared" ca="1" si="12"/>
        <v>q_112u.4</v>
      </c>
      <c r="AEF1" t="str">
        <f t="shared" ca="1" si="12"/>
        <v>How long Weightlifting activity</v>
      </c>
      <c r="AEG1" t="str">
        <f t="shared" ca="1" si="12"/>
        <v>q_112v.3</v>
      </c>
      <c r="AEH1" t="str">
        <f t="shared" ca="1" si="12"/>
        <v>Other vigorous activity</v>
      </c>
      <c r="AEI1" t="str">
        <f t="shared" ca="1" si="12"/>
        <v>q_112v.4</v>
      </c>
      <c r="AEJ1" t="str">
        <f t="shared" ca="1" si="12"/>
        <v>How long other vigorous activity</v>
      </c>
      <c r="AEK1" t="str">
        <f t="shared" ca="1" si="12"/>
        <v>q_113a.1</v>
      </c>
      <c r="AEL1" t="str">
        <f t="shared" ca="1" si="12"/>
        <v>Mild Basketball activity</v>
      </c>
      <c r="AEM1" t="str">
        <f t="shared" ca="1" si="12"/>
        <v>q_113a.2</v>
      </c>
      <c r="AEN1" t="str">
        <f t="shared" ca="1" si="12"/>
        <v>How long mild Basketball activity</v>
      </c>
      <c r="AEO1" t="str">
        <f t="shared" ca="1" si="12"/>
        <v>q_113b.1</v>
      </c>
      <c r="AEP1" t="str">
        <f t="shared" ca="1" si="12"/>
        <v>Mild Boxing activity</v>
      </c>
      <c r="AEQ1" t="str">
        <f t="shared" ca="1" si="12"/>
        <v>q_113b.2</v>
      </c>
      <c r="AER1" t="str">
        <f t="shared" ca="1" si="12"/>
        <v>How long mild Boxing activity</v>
      </c>
      <c r="AES1" t="str">
        <f t="shared" ca="1" si="12"/>
        <v>q_113c.1</v>
      </c>
      <c r="AET1" t="str">
        <f t="shared" ca="1" si="12"/>
        <v>Mild Climbing activity</v>
      </c>
      <c r="AEU1" t="str">
        <f t="shared" ca="1" si="12"/>
        <v>q_113c.2</v>
      </c>
      <c r="AEV1" t="str">
        <f t="shared" ca="1" si="12"/>
        <v>How long mild Climbing activity</v>
      </c>
      <c r="AEW1" t="str">
        <f t="shared" ca="1" si="12"/>
        <v>q_113d.1</v>
      </c>
      <c r="AEX1" t="str">
        <f t="shared" ca="1" si="12"/>
        <v>Mild Cycling activity</v>
      </c>
      <c r="AEY1" t="str">
        <f t="shared" ca="1" si="12"/>
        <v>q_113d.2</v>
      </c>
      <c r="AEZ1" t="str">
        <f t="shared" ca="1" si="12"/>
        <v>How long mild Cycling activity</v>
      </c>
      <c r="AFA1" t="str">
        <f t="shared" ref="AFA1:AHL1" ca="1" si="13">IF(INDIRECT(ADDRESS(MOD(COLUMN(AFA2),2)+1,INT((COLUMN(AFA2)-1)/2)+1, ,,"data_frame"))="","",INDIRECT(ADDRESS(MOD(COLUMN(AFA2),2)+1,INT((COLUMN(AFA2)-1)/2)+1, ,,"data_frame")))</f>
        <v>q_113e.1</v>
      </c>
      <c r="AFB1" t="str">
        <f t="shared" ca="1" si="13"/>
        <v>Mild Dancing activity</v>
      </c>
      <c r="AFC1" t="str">
        <f t="shared" ca="1" si="13"/>
        <v>q_113e.2</v>
      </c>
      <c r="AFD1" t="str">
        <f t="shared" ca="1" si="13"/>
        <v>How long mild Dancing activity</v>
      </c>
      <c r="AFE1" t="str">
        <f t="shared" ca="1" si="13"/>
        <v>q_113f.1</v>
      </c>
      <c r="AFF1" t="str">
        <f t="shared" ca="1" si="13"/>
        <v>Mild Diving activity</v>
      </c>
      <c r="AFG1" t="str">
        <f t="shared" ca="1" si="13"/>
        <v>q_113f.2</v>
      </c>
      <c r="AFH1" t="str">
        <f t="shared" ca="1" si="13"/>
        <v>How long mild Diving activity</v>
      </c>
      <c r="AFI1" t="str">
        <f t="shared" ca="1" si="13"/>
        <v>q_113g.1</v>
      </c>
      <c r="AFJ1" t="str">
        <f t="shared" ca="1" si="13"/>
        <v>Mild Fast walking activity</v>
      </c>
      <c r="AFK1" t="str">
        <f t="shared" ca="1" si="13"/>
        <v>q_113g.2</v>
      </c>
      <c r="AFL1" t="str">
        <f t="shared" ca="1" si="13"/>
        <v>How long mild Fast walking activity</v>
      </c>
      <c r="AFM1" t="str">
        <f t="shared" ca="1" si="13"/>
        <v>q_113h.1</v>
      </c>
      <c r="AFN1" t="str">
        <f t="shared" ca="1" si="13"/>
        <v>Mild Fencing activity</v>
      </c>
      <c r="AFO1" t="str">
        <f t="shared" ca="1" si="13"/>
        <v>q_113h.2</v>
      </c>
      <c r="AFP1" t="str">
        <f t="shared" ca="1" si="13"/>
        <v>How long mild Fencing activity</v>
      </c>
      <c r="AFQ1" t="str">
        <f t="shared" ca="1" si="13"/>
        <v>q_113i.1</v>
      </c>
      <c r="AFR1" t="str">
        <f t="shared" ca="1" si="13"/>
        <v>Mild Fitness activity</v>
      </c>
      <c r="AFS1" t="str">
        <f t="shared" ca="1" si="13"/>
        <v>q_113i.2</v>
      </c>
      <c r="AFT1" t="str">
        <f t="shared" ca="1" si="13"/>
        <v>How long mild Fitness activity</v>
      </c>
      <c r="AFU1" t="str">
        <f t="shared" ca="1" si="13"/>
        <v>q_113j.1</v>
      </c>
      <c r="AFV1" t="str">
        <f t="shared" ca="1" si="13"/>
        <v>Mild Football activity</v>
      </c>
      <c r="AFW1" t="str">
        <f t="shared" ca="1" si="13"/>
        <v>q_113j.2</v>
      </c>
      <c r="AFX1" t="str">
        <f t="shared" ca="1" si="13"/>
        <v>How long mild Football activity</v>
      </c>
      <c r="AFY1" t="str">
        <f t="shared" ca="1" si="13"/>
        <v>q_113k.1</v>
      </c>
      <c r="AFZ1" t="str">
        <f t="shared" ca="1" si="13"/>
        <v>Mild Golf activity</v>
      </c>
      <c r="AGA1" t="str">
        <f t="shared" ca="1" si="13"/>
        <v>q_113k.2</v>
      </c>
      <c r="AGB1" t="str">
        <f t="shared" ca="1" si="13"/>
        <v>How long mild Golf activity</v>
      </c>
      <c r="AGC1" t="str">
        <f t="shared" ca="1" si="13"/>
        <v>q_113l.1</v>
      </c>
      <c r="AGD1" t="str">
        <f t="shared" ca="1" si="13"/>
        <v>Mild Handball activity</v>
      </c>
      <c r="AGE1" t="str">
        <f t="shared" ca="1" si="13"/>
        <v>q_113l.2</v>
      </c>
      <c r="AGF1" t="str">
        <f t="shared" ca="1" si="13"/>
        <v>How long mild Handball activity</v>
      </c>
      <c r="AGG1" t="str">
        <f t="shared" ca="1" si="13"/>
        <v>q_113m.1</v>
      </c>
      <c r="AGH1" t="str">
        <f t="shared" ca="1" si="13"/>
        <v>Mild Hockey activity</v>
      </c>
      <c r="AGI1" t="str">
        <f t="shared" ca="1" si="13"/>
        <v>q_113m.2</v>
      </c>
      <c r="AGJ1" t="str">
        <f t="shared" ca="1" si="13"/>
        <v>How long mild Hockey activity</v>
      </c>
      <c r="AGK1" t="str">
        <f t="shared" ca="1" si="13"/>
        <v>q_113n.1</v>
      </c>
      <c r="AGL1" t="str">
        <f t="shared" ca="1" si="13"/>
        <v>Mild Rowing activity</v>
      </c>
      <c r="AGM1" t="str">
        <f t="shared" ca="1" si="13"/>
        <v>q_113n.2</v>
      </c>
      <c r="AGN1" t="str">
        <f t="shared" ca="1" si="13"/>
        <v>How long mild Rowing activity</v>
      </c>
      <c r="AGO1" t="str">
        <f t="shared" ca="1" si="13"/>
        <v>q_113o.1</v>
      </c>
      <c r="AGP1" t="str">
        <f t="shared" ca="1" si="13"/>
        <v>Mild Rugby activity</v>
      </c>
      <c r="AGQ1" t="str">
        <f t="shared" ca="1" si="13"/>
        <v>q_113o.2</v>
      </c>
      <c r="AGR1" t="str">
        <f t="shared" ca="1" si="13"/>
        <v>How long mild Rugby activity</v>
      </c>
      <c r="AGS1" t="str">
        <f t="shared" ca="1" si="13"/>
        <v>q_113p.1</v>
      </c>
      <c r="AGT1" t="str">
        <f t="shared" ca="1" si="13"/>
        <v>Mild Running activity</v>
      </c>
      <c r="AGU1" t="str">
        <f t="shared" ca="1" si="13"/>
        <v>q_113p.2</v>
      </c>
      <c r="AGV1" t="str">
        <f t="shared" ca="1" si="13"/>
        <v>How long mild Running activity</v>
      </c>
      <c r="AGW1" t="str">
        <f t="shared" ca="1" si="13"/>
        <v>q_113q.1</v>
      </c>
      <c r="AGX1" t="str">
        <f t="shared" ca="1" si="13"/>
        <v>Mild Skiing activity</v>
      </c>
      <c r="AGY1" t="str">
        <f t="shared" ca="1" si="13"/>
        <v>q_113q.2</v>
      </c>
      <c r="AGZ1" t="str">
        <f t="shared" ca="1" si="13"/>
        <v>How long mild Skiing activity</v>
      </c>
      <c r="AHA1" t="str">
        <f t="shared" ca="1" si="13"/>
        <v>q_113r.1</v>
      </c>
      <c r="AHB1" t="str">
        <f t="shared" ca="1" si="13"/>
        <v>Mild Swimming activity</v>
      </c>
      <c r="AHC1" t="str">
        <f t="shared" ca="1" si="13"/>
        <v>q_113r.2</v>
      </c>
      <c r="AHD1" t="str">
        <f t="shared" ca="1" si="13"/>
        <v>How long mild Swimming activity</v>
      </c>
      <c r="AHE1" t="str">
        <f t="shared" ca="1" si="13"/>
        <v>q_113s.1</v>
      </c>
      <c r="AHF1" t="str">
        <f t="shared" ca="1" si="13"/>
        <v>Mild Tennis activity</v>
      </c>
      <c r="AHG1" t="str">
        <f t="shared" ca="1" si="13"/>
        <v>q_113s.2</v>
      </c>
      <c r="AHH1" t="str">
        <f t="shared" ca="1" si="13"/>
        <v>How long mild Tennis activity</v>
      </c>
      <c r="AHI1" t="str">
        <f t="shared" ca="1" si="13"/>
        <v>q_113t.1</v>
      </c>
      <c r="AHJ1" t="str">
        <f t="shared" ca="1" si="13"/>
        <v>Mild Volleyball activity</v>
      </c>
      <c r="AHK1" t="str">
        <f t="shared" ca="1" si="13"/>
        <v>q_113t.2</v>
      </c>
      <c r="AHL1" t="str">
        <f t="shared" ca="1" si="13"/>
        <v>How long mild Volleyball activity</v>
      </c>
      <c r="AHM1" t="str">
        <f t="shared" ref="AHM1:AJX1" ca="1" si="14">IF(INDIRECT(ADDRESS(MOD(COLUMN(AHM2),2)+1,INT((COLUMN(AHM2)-1)/2)+1, ,,"data_frame"))="","",INDIRECT(ADDRESS(MOD(COLUMN(AHM2),2)+1,INT((COLUMN(AHM2)-1)/2)+1, ,,"data_frame")))</f>
        <v>q_113u.1</v>
      </c>
      <c r="AHN1" t="str">
        <f t="shared" ca="1" si="14"/>
        <v>Mild Weightlifting activity</v>
      </c>
      <c r="AHO1" t="str">
        <f t="shared" ca="1" si="14"/>
        <v>q_113u.2</v>
      </c>
      <c r="AHP1" t="str">
        <f t="shared" ca="1" si="14"/>
        <v>How long mild Weightlifting activity</v>
      </c>
      <c r="AHQ1" t="str">
        <f t="shared" ca="1" si="14"/>
        <v>q_113v.1</v>
      </c>
      <c r="AHR1" t="str">
        <f t="shared" ca="1" si="14"/>
        <v>Other mild activity</v>
      </c>
      <c r="AHS1" t="str">
        <f t="shared" ca="1" si="14"/>
        <v>q_113v.2</v>
      </c>
      <c r="AHT1" t="str">
        <f t="shared" ca="1" si="14"/>
        <v>How long other mild activity</v>
      </c>
      <c r="AHU1" t="str">
        <f t="shared" ca="1" si="14"/>
        <v>q_114</v>
      </c>
      <c r="AHV1" t="str">
        <f t="shared" ca="1" si="14"/>
        <v>Regular specific diet</v>
      </c>
      <c r="AHW1" t="str">
        <f t="shared" ca="1" si="14"/>
        <v>q_115</v>
      </c>
      <c r="AHX1" t="str">
        <f t="shared" ca="1" si="14"/>
        <v>Head/Neck trauma in the last 5 years</v>
      </c>
      <c r="AHY1" t="str">
        <f t="shared" ca="1" si="14"/>
        <v>q_116</v>
      </c>
      <c r="AHZ1" t="str">
        <f t="shared" ca="1" si="14"/>
        <v>Head/Neck trauma &gt; 5 years</v>
      </c>
      <c r="AIA1" t="str">
        <f t="shared" ca="1" si="14"/>
        <v>q_117a</v>
      </c>
      <c r="AIB1" t="str">
        <f t="shared" ca="1" si="14"/>
        <v>Other Cervical trauma in the last 5 years</v>
      </c>
      <c r="AIC1" t="str">
        <f t="shared" ca="1" si="14"/>
        <v>q_117b</v>
      </c>
      <c r="AID1" t="str">
        <f t="shared" ca="1" si="14"/>
        <v>Other Thoracic trauma in the last 5 years</v>
      </c>
      <c r="AIE1" t="str">
        <f t="shared" ca="1" si="14"/>
        <v>q_117c</v>
      </c>
      <c r="AIF1" t="str">
        <f t="shared" ca="1" si="14"/>
        <v>Other Lumbo-sacral trauma in the last 5 years</v>
      </c>
      <c r="AIG1" t="str">
        <f t="shared" ca="1" si="14"/>
        <v>q_118a</v>
      </c>
      <c r="AIH1" t="str">
        <f t="shared" ca="1" si="14"/>
        <v>Other Cervical trauma &gt; 5 years</v>
      </c>
      <c r="AII1" t="str">
        <f t="shared" ca="1" si="14"/>
        <v>q_118b</v>
      </c>
      <c r="AIJ1" t="str">
        <f t="shared" ca="1" si="14"/>
        <v>Other Thoracic trauma &gt; 5 years</v>
      </c>
      <c r="AIK1" t="str">
        <f t="shared" ca="1" si="14"/>
        <v>q_118c</v>
      </c>
      <c r="AIL1" t="str">
        <f t="shared" ca="1" si="14"/>
        <v>Other Lumbo-sacral trauma &gt; 5 years</v>
      </c>
      <c r="AIM1" t="str">
        <f t="shared" ca="1" si="14"/>
        <v>q_119a</v>
      </c>
      <c r="AIN1" t="str">
        <f t="shared" ca="1" si="14"/>
        <v>Cervical Spine surgery in the last 5 years</v>
      </c>
      <c r="AIO1" t="str">
        <f t="shared" ca="1" si="14"/>
        <v>q_119b</v>
      </c>
      <c r="AIP1" t="str">
        <f t="shared" ca="1" si="14"/>
        <v>Thoracic Spine surgery in the last 5 years</v>
      </c>
      <c r="AIQ1" t="str">
        <f t="shared" ca="1" si="14"/>
        <v>q_119c</v>
      </c>
      <c r="AIR1" t="str">
        <f t="shared" ca="1" si="14"/>
        <v>Lumbo-Sacral Spine surgery in the last 5 years</v>
      </c>
      <c r="AIS1" t="str">
        <f t="shared" ca="1" si="14"/>
        <v>q_120a</v>
      </c>
      <c r="AIT1" t="str">
        <f t="shared" ca="1" si="14"/>
        <v>Cervical Spine surgery &gt; 5 years</v>
      </c>
      <c r="AIU1" t="str">
        <f t="shared" ca="1" si="14"/>
        <v>q_120b</v>
      </c>
      <c r="AIV1" t="str">
        <f t="shared" ca="1" si="14"/>
        <v>Thoracic Spine surgery &gt; 5 years</v>
      </c>
      <c r="AIW1" t="str">
        <f t="shared" ca="1" si="14"/>
        <v>q_120c</v>
      </c>
      <c r="AIX1" t="str">
        <f t="shared" ca="1" si="14"/>
        <v>Lumbo-Sacral Spine surgery &gt; 5 years</v>
      </c>
      <c r="AIY1" t="str">
        <f t="shared" ca="1" si="14"/>
        <v>q_121a</v>
      </c>
      <c r="AIZ1" t="str">
        <f t="shared" ca="1" si="14"/>
        <v>Upper Limb surgery in the last years</v>
      </c>
      <c r="AJA1" t="str">
        <f t="shared" ca="1" si="14"/>
        <v>q_121b</v>
      </c>
      <c r="AJB1" t="str">
        <f t="shared" ca="1" si="14"/>
        <v>Lower Limb surgery in the last 5 years</v>
      </c>
      <c r="AJC1" t="str">
        <f t="shared" ca="1" si="14"/>
        <v>q_122a</v>
      </c>
      <c r="AJD1" t="str">
        <f t="shared" ca="1" si="14"/>
        <v>Upper Limb surgery &gt; 5 years</v>
      </c>
      <c r="AJE1" t="str">
        <f t="shared" ca="1" si="14"/>
        <v>q_122b</v>
      </c>
      <c r="AJF1" t="str">
        <f t="shared" ca="1" si="14"/>
        <v>Lower Limb surgery &gt; 5 years</v>
      </c>
      <c r="AJG1" t="str">
        <f t="shared" ca="1" si="14"/>
        <v>q_123</v>
      </c>
      <c r="AJH1" t="str">
        <f t="shared" ca="1" si="14"/>
        <v>Abdominal surgery in the last 5 years</v>
      </c>
      <c r="AJI1" t="str">
        <f t="shared" ca="1" si="14"/>
        <v>q_124</v>
      </c>
      <c r="AJJ1" t="str">
        <f t="shared" ca="1" si="14"/>
        <v>Abdominal surgery &gt; 5 years</v>
      </c>
      <c r="AJK1" t="str">
        <f t="shared" ca="1" si="14"/>
        <v>q_125</v>
      </c>
      <c r="AJL1" t="str">
        <f t="shared" ca="1" si="14"/>
        <v>Thoracic surgery in the last 5 years</v>
      </c>
      <c r="AJM1" t="str">
        <f t="shared" ca="1" si="14"/>
        <v>q_126</v>
      </c>
      <c r="AJN1" t="str">
        <f t="shared" ca="1" si="14"/>
        <v>Thoracic surgery &gt; 5 years</v>
      </c>
      <c r="AJO1" t="str">
        <f t="shared" ca="1" si="14"/>
        <v>q_127</v>
      </c>
      <c r="AJP1" t="str">
        <f t="shared" ca="1" si="14"/>
        <v>Pelvic Surgery in the last 5 years</v>
      </c>
      <c r="AJQ1" t="str">
        <f t="shared" ca="1" si="14"/>
        <v>q_128</v>
      </c>
      <c r="AJR1" t="str">
        <f t="shared" ca="1" si="14"/>
        <v>Pelvic Surgery &gt; 5 years</v>
      </c>
      <c r="AJS1" t="str">
        <f t="shared" ca="1" si="14"/>
        <v>q_129</v>
      </c>
      <c r="AJT1" t="str">
        <f t="shared" ca="1" si="14"/>
        <v>Head/neck Surgery in the last 5 years</v>
      </c>
      <c r="AJU1" t="str">
        <f t="shared" ca="1" si="14"/>
        <v>q_130</v>
      </c>
      <c r="AJV1" t="str">
        <f t="shared" ca="1" si="14"/>
        <v>Head/neck Surgery &gt; 5 years</v>
      </c>
      <c r="AJW1" t="str">
        <f t="shared" ca="1" si="14"/>
        <v>q_131</v>
      </c>
      <c r="AJX1" t="str">
        <f t="shared" ca="1" si="14"/>
        <v>Blood transfusion in the last 5 years</v>
      </c>
      <c r="AJY1" t="str">
        <f t="shared" ref="AJY1:AMJ1" ca="1" si="15">IF(INDIRECT(ADDRESS(MOD(COLUMN(AJY2),2)+1,INT((COLUMN(AJY2)-1)/2)+1, ,,"data_frame"))="","",INDIRECT(ADDRESS(MOD(COLUMN(AJY2),2)+1,INT((COLUMN(AJY2)-1)/2)+1, ,,"data_frame")))</f>
        <v>q_132</v>
      </c>
      <c r="AJZ1" t="str">
        <f t="shared" ca="1" si="15"/>
        <v>Blood transfusion &gt; 5 years</v>
      </c>
      <c r="AKA1" t="str">
        <f t="shared" ca="1" si="15"/>
        <v>q_133</v>
      </c>
      <c r="AKB1" t="str">
        <f t="shared" ca="1" si="15"/>
        <v>Blood donor in the last 5 years</v>
      </c>
      <c r="AKC1" t="str">
        <f t="shared" ca="1" si="15"/>
        <v>q_134</v>
      </c>
      <c r="AKD1" t="str">
        <f t="shared" ca="1" si="15"/>
        <v>Blood donor &gt; 5 years</v>
      </c>
      <c r="AKE1" t="str">
        <f t="shared" ca="1" si="15"/>
        <v>q_135</v>
      </c>
      <c r="AKF1" t="str">
        <f t="shared" ca="1" si="15"/>
        <v>Electric shock in the last 5 years</v>
      </c>
      <c r="AKG1" t="str">
        <f t="shared" ca="1" si="15"/>
        <v>q_136</v>
      </c>
      <c r="AKH1" t="str">
        <f t="shared" ca="1" si="15"/>
        <v>Electric shock &gt; 5 years</v>
      </c>
      <c r="AKI1" t="str">
        <f t="shared" ca="1" si="15"/>
        <v>q_137</v>
      </c>
      <c r="AKJ1" t="str">
        <f t="shared" ca="1" si="15"/>
        <v>Emotional stress in the last 5 years</v>
      </c>
      <c r="AKK1" t="str">
        <f t="shared" ca="1" si="15"/>
        <v>q_138</v>
      </c>
      <c r="AKL1" t="str">
        <f t="shared" ca="1" si="15"/>
        <v xml:space="preserve">Emotional stress &gt;5 years </v>
      </c>
      <c r="AKM1" t="str">
        <f t="shared" ca="1" si="15"/>
        <v>q_139</v>
      </c>
      <c r="AKN1" t="str">
        <f t="shared" ca="1" si="15"/>
        <v>Main Ocupation</v>
      </c>
      <c r="AKO1" t="str">
        <f t="shared" ca="1" si="15"/>
        <v>q_140</v>
      </c>
      <c r="AKP1" t="str">
        <f t="shared" ca="1" si="15"/>
        <v>Main Ocupation</v>
      </c>
      <c r="AKQ1" t="str">
        <f t="shared" ca="1" si="15"/>
        <v>q_141</v>
      </c>
      <c r="AKR1" t="str">
        <f t="shared" ca="1" si="15"/>
        <v xml:space="preserve">Second Occupation </v>
      </c>
      <c r="AKS1" t="str">
        <f t="shared" ca="1" si="15"/>
        <v>q_142</v>
      </c>
      <c r="AKT1" t="str">
        <f t="shared" ca="1" si="15"/>
        <v xml:space="preserve">Second Occupation </v>
      </c>
      <c r="AKU1" t="str">
        <f t="shared" ca="1" si="15"/>
        <v>q_143</v>
      </c>
      <c r="AKV1" t="str">
        <f t="shared" ca="1" si="15"/>
        <v xml:space="preserve">Place of living </v>
      </c>
      <c r="AKW1" t="str">
        <f t="shared" ca="1" si="15"/>
        <v>q_143a</v>
      </c>
      <c r="AKX1" t="str">
        <f t="shared" ca="1" si="15"/>
        <v>Lives in Rural Area/Urban</v>
      </c>
      <c r="AKY1" t="str">
        <f t="shared" ca="1" si="15"/>
        <v>q_143b</v>
      </c>
      <c r="AKZ1" t="str">
        <f t="shared" ca="1" si="15"/>
        <v>Lives near sewege plant</v>
      </c>
      <c r="ALA1" t="str">
        <f t="shared" ca="1" si="15"/>
        <v>q_143c</v>
      </c>
      <c r="ALB1" t="str">
        <f t="shared" ca="1" si="15"/>
        <v>Lives near landfills</v>
      </c>
      <c r="ALC1" t="str">
        <f t="shared" ca="1" si="15"/>
        <v>q_143d</v>
      </c>
      <c r="ALD1" t="str">
        <f t="shared" ca="1" si="15"/>
        <v>Lives near waste incinerators</v>
      </c>
      <c r="ALE1" t="str">
        <f t="shared" ca="1" si="15"/>
        <v>q_143e</v>
      </c>
      <c r="ALF1" t="str">
        <f t="shared" ca="1" si="15"/>
        <v>Lives near source of EM fields</v>
      </c>
      <c r="ALG1" t="str">
        <f t="shared" ca="1" si="15"/>
        <v>q_144</v>
      </c>
      <c r="ALH1" t="str">
        <f t="shared" ca="1" si="15"/>
        <v xml:space="preserve">Place of living </v>
      </c>
      <c r="ALI1" t="str">
        <f t="shared" ca="1" si="15"/>
        <v>q_144a</v>
      </c>
      <c r="ALJ1" t="str">
        <f t="shared" ca="1" si="15"/>
        <v>Lives in Rural Area/Urban</v>
      </c>
      <c r="ALK1" t="str">
        <f t="shared" ca="1" si="15"/>
        <v>q_144b</v>
      </c>
      <c r="ALL1" t="str">
        <f t="shared" ca="1" si="15"/>
        <v>Lives near sewege plant</v>
      </c>
      <c r="ALM1" t="str">
        <f t="shared" ca="1" si="15"/>
        <v>q_144c</v>
      </c>
      <c r="ALN1" t="str">
        <f t="shared" ca="1" si="15"/>
        <v>Lives near landfills</v>
      </c>
      <c r="ALO1" t="str">
        <f t="shared" ca="1" si="15"/>
        <v>q_144d</v>
      </c>
      <c r="ALP1" t="str">
        <f t="shared" ca="1" si="15"/>
        <v>Lives near waste incinerators</v>
      </c>
      <c r="ALQ1" t="str">
        <f t="shared" ca="1" si="15"/>
        <v>q_144e</v>
      </c>
      <c r="ALR1" t="str">
        <f t="shared" ca="1" si="15"/>
        <v>Lives near source of EM fields</v>
      </c>
      <c r="ALS1" t="str">
        <f t="shared" ca="1" si="15"/>
        <v>q_145</v>
      </c>
      <c r="ALT1" t="str">
        <f t="shared" ca="1" si="15"/>
        <v>ALS cases in the neighborhood</v>
      </c>
      <c r="ALU1" t="str">
        <f t="shared" ca="1" si="15"/>
        <v>q_146</v>
      </c>
      <c r="ALV1" t="str">
        <f t="shared" ca="1" si="15"/>
        <v>ALS disease in co-workers</v>
      </c>
      <c r="ALW1" t="str">
        <f t="shared" ca="1" si="15"/>
        <v>q_147</v>
      </c>
      <c r="ALX1" t="str">
        <f t="shared" ca="1" si="15"/>
        <v>ALS disease in friends</v>
      </c>
      <c r="ALY1" t="str">
        <f t="shared" ca="1" si="15"/>
        <v>q_148</v>
      </c>
      <c r="ALZ1" t="str">
        <f t="shared" ca="1" si="15"/>
        <v>First specialist who observed the patient</v>
      </c>
      <c r="AMA1" t="str">
        <f t="shared" ca="1" si="15"/>
        <v>q_149</v>
      </c>
      <c r="AMB1" t="str">
        <f t="shared" ca="1" si="15"/>
        <v>Investigation requested by the 1st specialist</v>
      </c>
      <c r="AMC1" t="str">
        <f t="shared" ca="1" si="15"/>
        <v>q_149a</v>
      </c>
      <c r="AMD1" t="str">
        <f t="shared" ca="1" si="15"/>
        <v>Brain CT scan</v>
      </c>
      <c r="AME1" t="str">
        <f t="shared" ca="1" si="15"/>
        <v>q_149b</v>
      </c>
      <c r="AMF1" t="str">
        <f t="shared" ca="1" si="15"/>
        <v>Cervical spinal cord CT scan</v>
      </c>
      <c r="AMG1" t="str">
        <f t="shared" ca="1" si="15"/>
        <v>q_149c</v>
      </c>
      <c r="AMH1" t="str">
        <f t="shared" ca="1" si="15"/>
        <v>Lumbo-sacral spinal cord CT scan</v>
      </c>
      <c r="AMI1" t="str">
        <f t="shared" ca="1" si="15"/>
        <v>q_149d</v>
      </c>
      <c r="AMJ1" t="str">
        <f t="shared" ca="1" si="15"/>
        <v xml:space="preserve"> Brain MRI</v>
      </c>
      <c r="AMK1" t="str">
        <f t="shared" ref="AMK1:AOV1" ca="1" si="16">IF(INDIRECT(ADDRESS(MOD(COLUMN(AMK2),2)+1,INT((COLUMN(AMK2)-1)/2)+1, ,,"data_frame"))="","",INDIRECT(ADDRESS(MOD(COLUMN(AMK2),2)+1,INT((COLUMN(AMK2)-1)/2)+1, ,,"data_frame")))</f>
        <v>q_149e</v>
      </c>
      <c r="AML1" t="str">
        <f t="shared" ca="1" si="16"/>
        <v xml:space="preserve"> Cervical spinal cord MRI</v>
      </c>
      <c r="AMM1" t="str">
        <f t="shared" ca="1" si="16"/>
        <v>q_149f</v>
      </c>
      <c r="AMN1" t="str">
        <f t="shared" ca="1" si="16"/>
        <v>Thoracic spinal cord MRI</v>
      </c>
      <c r="AMO1" t="str">
        <f t="shared" ca="1" si="16"/>
        <v>q_149g</v>
      </c>
      <c r="AMP1" t="str">
        <f t="shared" ca="1" si="16"/>
        <v>Lumbo-sacral spinal cord MRI</v>
      </c>
      <c r="AMQ1" t="str">
        <f t="shared" ca="1" si="16"/>
        <v>q_149h</v>
      </c>
      <c r="AMR1" t="str">
        <f t="shared" ca="1" si="16"/>
        <v>EMG</v>
      </c>
      <c r="AMS1" t="str">
        <f t="shared" ca="1" si="16"/>
        <v>q_150</v>
      </c>
      <c r="AMT1" t="str">
        <f t="shared" ca="1" si="16"/>
        <v>Second specialist who observed the patient</v>
      </c>
      <c r="AMU1" t="str">
        <f t="shared" ca="1" si="16"/>
        <v>q_151</v>
      </c>
      <c r="AMV1" t="str">
        <f t="shared" ca="1" si="16"/>
        <v xml:space="preserve">Time gap between first-second specialist </v>
      </c>
      <c r="AMW1" t="str">
        <f t="shared" ca="1" si="16"/>
        <v>q_152</v>
      </c>
      <c r="AMX1" t="str">
        <f t="shared" ca="1" si="16"/>
        <v>Investigation requested by the 2nd specialist</v>
      </c>
      <c r="AMY1" t="str">
        <f t="shared" ca="1" si="16"/>
        <v>q_152a</v>
      </c>
      <c r="AMZ1" t="str">
        <f t="shared" ca="1" si="16"/>
        <v>Brain CT scan</v>
      </c>
      <c r="ANA1" t="str">
        <f t="shared" ca="1" si="16"/>
        <v>q_152b</v>
      </c>
      <c r="ANB1" t="str">
        <f t="shared" ca="1" si="16"/>
        <v>Cervical spinal cord CT scan</v>
      </c>
      <c r="ANC1" t="str">
        <f t="shared" ca="1" si="16"/>
        <v>q_152c</v>
      </c>
      <c r="AND1" t="str">
        <f t="shared" ca="1" si="16"/>
        <v>Lumbo-sacral spinal cord CT scan</v>
      </c>
      <c r="ANE1" t="str">
        <f t="shared" ca="1" si="16"/>
        <v>q_152d</v>
      </c>
      <c r="ANF1" t="str">
        <f t="shared" ca="1" si="16"/>
        <v xml:space="preserve"> Brain MRI</v>
      </c>
      <c r="ANG1" t="str">
        <f t="shared" ca="1" si="16"/>
        <v>q_152e</v>
      </c>
      <c r="ANH1" t="str">
        <f t="shared" ca="1" si="16"/>
        <v xml:space="preserve"> Cervical spinal cord MRI</v>
      </c>
      <c r="ANI1" t="str">
        <f t="shared" ca="1" si="16"/>
        <v>q_152f</v>
      </c>
      <c r="ANJ1" t="str">
        <f t="shared" ca="1" si="16"/>
        <v>Thoracic spinal cord MRI</v>
      </c>
      <c r="ANK1" t="str">
        <f t="shared" ca="1" si="16"/>
        <v>q_152g</v>
      </c>
      <c r="ANL1" t="str">
        <f t="shared" ca="1" si="16"/>
        <v>Lumbo-sacral spinal cord MRI</v>
      </c>
      <c r="ANM1" t="str">
        <f t="shared" ca="1" si="16"/>
        <v>q_152h</v>
      </c>
      <c r="ANN1" t="str">
        <f t="shared" ca="1" si="16"/>
        <v>EMG</v>
      </c>
      <c r="ANO1" t="str">
        <f t="shared" ca="1" si="16"/>
        <v>q_153</v>
      </c>
      <c r="ANP1" t="str">
        <f t="shared" ca="1" si="16"/>
        <v>Specialist who made the diagnosis</v>
      </c>
      <c r="ANQ1" t="str">
        <f t="shared" ca="1" si="16"/>
        <v>q_154</v>
      </c>
      <c r="ANR1" t="str">
        <f t="shared" ca="1" si="16"/>
        <v>Order of specialists that observed the patient</v>
      </c>
      <c r="ANS1" t="str">
        <f t="shared" ca="1" si="16"/>
        <v>q_154a</v>
      </c>
      <c r="ANT1" t="str">
        <f t="shared" ca="1" si="16"/>
        <v>First</v>
      </c>
      <c r="ANU1" t="str">
        <f t="shared" ca="1" si="16"/>
        <v>q_154b</v>
      </c>
      <c r="ANV1" t="str">
        <f t="shared" ca="1" si="16"/>
        <v>Second</v>
      </c>
      <c r="ANW1" t="str">
        <f t="shared" ca="1" si="16"/>
        <v>q_154c</v>
      </c>
      <c r="ANX1" t="str">
        <f t="shared" ca="1" si="16"/>
        <v>Third</v>
      </c>
      <c r="ANY1" t="str">
        <f t="shared" ca="1" si="16"/>
        <v>q_154d</v>
      </c>
      <c r="ANZ1" t="str">
        <f t="shared" ca="1" si="16"/>
        <v>Fourth</v>
      </c>
      <c r="AOA1" t="str">
        <f t="shared" ca="1" si="16"/>
        <v>q_154e</v>
      </c>
      <c r="AOB1" t="str">
        <f t="shared" ca="1" si="16"/>
        <v>Fifth</v>
      </c>
      <c r="AOC1" t="str">
        <f t="shared" ca="1" si="16"/>
        <v>q_154f</v>
      </c>
      <c r="AOD1" t="str">
        <f t="shared" ca="1" si="16"/>
        <v>Sixth</v>
      </c>
      <c r="AOE1" t="str">
        <f t="shared" ca="1" si="16"/>
        <v>q_154g</v>
      </c>
      <c r="AOF1" t="str">
        <f t="shared" ca="1" si="16"/>
        <v>Seventh</v>
      </c>
      <c r="AOG1" t="str">
        <f t="shared" ca="1" si="16"/>
        <v>q_155</v>
      </c>
      <c r="AOH1" t="str">
        <f t="shared" ca="1" si="16"/>
        <v>Time gap between first medical observation and diagnosis</v>
      </c>
      <c r="AOI1" t="str">
        <f t="shared" ca="1" si="16"/>
        <v>q_156</v>
      </c>
      <c r="AOJ1" t="str">
        <f t="shared" ca="1" si="16"/>
        <v>Investigation requested by the specialist, who made diagnosis</v>
      </c>
      <c r="AOK1" t="str">
        <f t="shared" ca="1" si="16"/>
        <v>q_156a</v>
      </c>
      <c r="AOL1" t="str">
        <f t="shared" ca="1" si="16"/>
        <v>Brain CT scan</v>
      </c>
      <c r="AOM1" t="str">
        <f t="shared" ca="1" si="16"/>
        <v>q_156b</v>
      </c>
      <c r="AON1" t="str">
        <f t="shared" ca="1" si="16"/>
        <v>Cervical spinal cord CT scan</v>
      </c>
      <c r="AOO1" t="str">
        <f t="shared" ca="1" si="16"/>
        <v>q_156c</v>
      </c>
      <c r="AOP1" t="str">
        <f t="shared" ca="1" si="16"/>
        <v>Lumbo-sacral spinal cord CT scan</v>
      </c>
      <c r="AOQ1" t="str">
        <f t="shared" ca="1" si="16"/>
        <v>q_156d</v>
      </c>
      <c r="AOR1" t="str">
        <f t="shared" ca="1" si="16"/>
        <v xml:space="preserve"> Brain MRI</v>
      </c>
      <c r="AOS1" t="str">
        <f t="shared" ca="1" si="16"/>
        <v>q_156e</v>
      </c>
      <c r="AOT1" t="str">
        <f t="shared" ca="1" si="16"/>
        <v xml:space="preserve"> Cervical spinal cord MRI</v>
      </c>
      <c r="AOU1" t="str">
        <f t="shared" ca="1" si="16"/>
        <v>q_156f</v>
      </c>
      <c r="AOV1" t="str">
        <f t="shared" ca="1" si="16"/>
        <v>Thoracic spinal cord MRI</v>
      </c>
      <c r="AOW1" t="str">
        <f t="shared" ref="AOW1:ARH1" ca="1" si="17">IF(INDIRECT(ADDRESS(MOD(COLUMN(AOW2),2)+1,INT((COLUMN(AOW2)-1)/2)+1, ,,"data_frame"))="","",INDIRECT(ADDRESS(MOD(COLUMN(AOW2),2)+1,INT((COLUMN(AOW2)-1)/2)+1, ,,"data_frame")))</f>
        <v>q_156g</v>
      </c>
      <c r="AOX1" t="str">
        <f t="shared" ca="1" si="17"/>
        <v>Lumbo-sacral spinal cord MRI</v>
      </c>
      <c r="AOY1" t="str">
        <f t="shared" ca="1" si="17"/>
        <v>q_156h</v>
      </c>
      <c r="AOZ1" t="str">
        <f t="shared" ca="1" si="17"/>
        <v>EMG</v>
      </c>
      <c r="APA1" t="str">
        <f t="shared" ca="1" si="17"/>
        <v>group</v>
      </c>
      <c r="APB1" t="str">
        <f t="shared" ca="1" si="17"/>
        <v>group</v>
      </c>
    </row>
    <row r="2" spans="1:1094">
      <c r="A2" t="str">
        <f t="shared" ref="A2:BL2" ca="1" si="18">IF(A1="","",IF(MOD(COLUMN(B1)-1,2)=0,"Labels","Values"))</f>
        <v>Values</v>
      </c>
      <c r="B2" t="str">
        <f t="shared" ca="1" si="18"/>
        <v>Labels</v>
      </c>
      <c r="C2" t="str">
        <f t="shared" ca="1" si="18"/>
        <v>Values</v>
      </c>
      <c r="D2" t="str">
        <f t="shared" ca="1" si="18"/>
        <v>Labels</v>
      </c>
      <c r="E2" t="str">
        <f t="shared" ca="1" si="18"/>
        <v>Values</v>
      </c>
      <c r="F2" t="str">
        <f t="shared" ca="1" si="18"/>
        <v/>
      </c>
      <c r="G2" t="str">
        <f t="shared" ca="1" si="18"/>
        <v>Values</v>
      </c>
      <c r="H2" t="str">
        <f t="shared" ca="1" si="18"/>
        <v/>
      </c>
      <c r="I2" t="str">
        <f t="shared" ca="1" si="18"/>
        <v>Values</v>
      </c>
      <c r="J2" t="str">
        <f t="shared" ca="1" si="18"/>
        <v>Labels</v>
      </c>
      <c r="K2" t="str">
        <f t="shared" ca="1" si="18"/>
        <v>Values</v>
      </c>
      <c r="L2" t="str">
        <f t="shared" ca="1" si="18"/>
        <v>Labels</v>
      </c>
      <c r="M2" t="str">
        <f t="shared" ca="1" si="18"/>
        <v>Values</v>
      </c>
      <c r="N2" t="str">
        <f t="shared" ca="1" si="18"/>
        <v>Labels</v>
      </c>
      <c r="O2" t="str">
        <f t="shared" ca="1" si="18"/>
        <v>Values</v>
      </c>
      <c r="P2" t="str">
        <f t="shared" ca="1" si="18"/>
        <v>Labels</v>
      </c>
      <c r="Q2" t="str">
        <f t="shared" ca="1" si="18"/>
        <v>Values</v>
      </c>
      <c r="R2" t="str">
        <f t="shared" ca="1" si="18"/>
        <v>Labels</v>
      </c>
      <c r="S2" t="str">
        <f t="shared" ca="1" si="18"/>
        <v>Values</v>
      </c>
      <c r="T2" t="str">
        <f t="shared" ca="1" si="18"/>
        <v>Labels</v>
      </c>
      <c r="U2" t="str">
        <f t="shared" ca="1" si="18"/>
        <v>Values</v>
      </c>
      <c r="V2" t="str">
        <f t="shared" ca="1" si="18"/>
        <v>Labels</v>
      </c>
      <c r="W2" t="str">
        <f t="shared" ca="1" si="18"/>
        <v>Values</v>
      </c>
      <c r="X2" t="str">
        <f t="shared" ca="1" si="18"/>
        <v>Labels</v>
      </c>
      <c r="Y2" t="str">
        <f t="shared" ca="1" si="18"/>
        <v>Values</v>
      </c>
      <c r="Z2" t="str">
        <f t="shared" ca="1" si="18"/>
        <v>Labels</v>
      </c>
      <c r="AA2" t="str">
        <f t="shared" ca="1" si="18"/>
        <v>Values</v>
      </c>
      <c r="AB2" t="str">
        <f t="shared" ca="1" si="18"/>
        <v>Labels</v>
      </c>
      <c r="AC2" t="str">
        <f t="shared" ca="1" si="18"/>
        <v>Values</v>
      </c>
      <c r="AD2" t="str">
        <f t="shared" ca="1" si="18"/>
        <v>Labels</v>
      </c>
      <c r="AE2" t="str">
        <f t="shared" ca="1" si="18"/>
        <v>Values</v>
      </c>
      <c r="AF2" t="str">
        <f t="shared" ca="1" si="18"/>
        <v>Labels</v>
      </c>
      <c r="AG2" t="str">
        <f t="shared" ca="1" si="18"/>
        <v>Values</v>
      </c>
      <c r="AH2" t="str">
        <f t="shared" ca="1" si="18"/>
        <v>Labels</v>
      </c>
      <c r="AI2" t="str">
        <f t="shared" ca="1" si="18"/>
        <v>Values</v>
      </c>
      <c r="AJ2" t="str">
        <f t="shared" ca="1" si="18"/>
        <v>Labels</v>
      </c>
      <c r="AK2" t="str">
        <f t="shared" ca="1" si="18"/>
        <v>Values</v>
      </c>
      <c r="AL2" t="str">
        <f t="shared" ca="1" si="18"/>
        <v>Labels</v>
      </c>
      <c r="AM2" t="str">
        <f t="shared" ca="1" si="18"/>
        <v>Values</v>
      </c>
      <c r="AN2" t="str">
        <f t="shared" ca="1" si="18"/>
        <v>Labels</v>
      </c>
      <c r="AO2" t="str">
        <f t="shared" ca="1" si="18"/>
        <v>Values</v>
      </c>
      <c r="AP2" t="str">
        <f t="shared" ca="1" si="18"/>
        <v>Labels</v>
      </c>
      <c r="AQ2" t="str">
        <f t="shared" ca="1" si="18"/>
        <v>Values</v>
      </c>
      <c r="AR2" t="str">
        <f t="shared" ca="1" si="18"/>
        <v>Labels</v>
      </c>
      <c r="AS2" t="str">
        <f t="shared" ca="1" si="18"/>
        <v>Values</v>
      </c>
      <c r="AT2" t="str">
        <f t="shared" ca="1" si="18"/>
        <v>Labels</v>
      </c>
      <c r="AU2" t="str">
        <f t="shared" ca="1" si="18"/>
        <v>Values</v>
      </c>
      <c r="AV2" t="str">
        <f t="shared" ca="1" si="18"/>
        <v>Labels</v>
      </c>
      <c r="AW2" t="str">
        <f t="shared" ca="1" si="18"/>
        <v>Values</v>
      </c>
      <c r="AX2" t="str">
        <f t="shared" ca="1" si="18"/>
        <v>Labels</v>
      </c>
      <c r="AY2" t="str">
        <f t="shared" ca="1" si="18"/>
        <v>Values</v>
      </c>
      <c r="AZ2" t="str">
        <f t="shared" ca="1" si="18"/>
        <v>Labels</v>
      </c>
      <c r="BA2" t="str">
        <f t="shared" ca="1" si="18"/>
        <v>Values</v>
      </c>
      <c r="BB2" t="str">
        <f t="shared" ca="1" si="18"/>
        <v>Labels</v>
      </c>
      <c r="BC2" t="str">
        <f t="shared" ca="1" si="18"/>
        <v>Values</v>
      </c>
      <c r="BD2" t="str">
        <f t="shared" ca="1" si="18"/>
        <v>Labels</v>
      </c>
      <c r="BE2" t="str">
        <f t="shared" ca="1" si="18"/>
        <v>Values</v>
      </c>
      <c r="BF2" t="str">
        <f t="shared" ca="1" si="18"/>
        <v>Labels</v>
      </c>
      <c r="BG2" t="str">
        <f t="shared" ca="1" si="18"/>
        <v>Values</v>
      </c>
      <c r="BH2" t="str">
        <f t="shared" ca="1" si="18"/>
        <v>Labels</v>
      </c>
      <c r="BI2" t="str">
        <f t="shared" ca="1" si="18"/>
        <v>Values</v>
      </c>
      <c r="BJ2" t="str">
        <f t="shared" ca="1" si="18"/>
        <v>Labels</v>
      </c>
      <c r="BK2" t="str">
        <f t="shared" ca="1" si="18"/>
        <v>Values</v>
      </c>
      <c r="BL2" t="str">
        <f t="shared" ca="1" si="18"/>
        <v>Labels</v>
      </c>
      <c r="BM2" t="str">
        <f t="shared" ref="BM2:DX2" ca="1" si="19">IF(BM1="","",IF(MOD(COLUMN(BN1)-1,2)=0,"Labels","Values"))</f>
        <v>Values</v>
      </c>
      <c r="BN2" t="str">
        <f t="shared" ca="1" si="19"/>
        <v>Labels</v>
      </c>
      <c r="BO2" t="str">
        <f t="shared" ca="1" si="19"/>
        <v>Values</v>
      </c>
      <c r="BP2" t="str">
        <f t="shared" ca="1" si="19"/>
        <v>Labels</v>
      </c>
      <c r="BQ2" t="str">
        <f t="shared" ca="1" si="19"/>
        <v>Values</v>
      </c>
      <c r="BR2" t="str">
        <f t="shared" ca="1" si="19"/>
        <v>Labels</v>
      </c>
      <c r="BS2" t="str">
        <f t="shared" ca="1" si="19"/>
        <v>Values</v>
      </c>
      <c r="BT2" t="str">
        <f t="shared" ca="1" si="19"/>
        <v>Labels</v>
      </c>
      <c r="BU2" t="str">
        <f t="shared" ca="1" si="19"/>
        <v>Values</v>
      </c>
      <c r="BV2" t="str">
        <f t="shared" ca="1" si="19"/>
        <v>Labels</v>
      </c>
      <c r="BW2" t="str">
        <f t="shared" ca="1" si="19"/>
        <v>Values</v>
      </c>
      <c r="BX2" t="str">
        <f t="shared" ca="1" si="19"/>
        <v>Labels</v>
      </c>
      <c r="BY2" t="str">
        <f t="shared" ca="1" si="19"/>
        <v>Values</v>
      </c>
      <c r="BZ2" t="str">
        <f t="shared" ca="1" si="19"/>
        <v>Labels</v>
      </c>
      <c r="CA2" t="str">
        <f t="shared" ca="1" si="19"/>
        <v>Values</v>
      </c>
      <c r="CB2" t="str">
        <f t="shared" ca="1" si="19"/>
        <v>Labels</v>
      </c>
      <c r="CC2" t="str">
        <f t="shared" ca="1" si="19"/>
        <v>Values</v>
      </c>
      <c r="CD2" t="str">
        <f t="shared" ca="1" si="19"/>
        <v>Labels</v>
      </c>
      <c r="CE2" t="str">
        <f t="shared" ca="1" si="19"/>
        <v>Values</v>
      </c>
      <c r="CF2" t="str">
        <f t="shared" ca="1" si="19"/>
        <v>Labels</v>
      </c>
      <c r="CG2" t="str">
        <f t="shared" ca="1" si="19"/>
        <v>Values</v>
      </c>
      <c r="CH2" t="str">
        <f t="shared" ca="1" si="19"/>
        <v>Labels</v>
      </c>
      <c r="CI2" t="str">
        <f t="shared" ca="1" si="19"/>
        <v>Values</v>
      </c>
      <c r="CJ2" t="str">
        <f t="shared" ca="1" si="19"/>
        <v>Labels</v>
      </c>
      <c r="CK2" t="str">
        <f t="shared" ca="1" si="19"/>
        <v>Values</v>
      </c>
      <c r="CL2" t="str">
        <f t="shared" ca="1" si="19"/>
        <v>Labels</v>
      </c>
      <c r="CM2" t="str">
        <f t="shared" ca="1" si="19"/>
        <v>Values</v>
      </c>
      <c r="CN2" t="str">
        <f t="shared" ca="1" si="19"/>
        <v>Labels</v>
      </c>
      <c r="CO2" t="str">
        <f t="shared" ca="1" si="19"/>
        <v>Values</v>
      </c>
      <c r="CP2" t="str">
        <f t="shared" ca="1" si="19"/>
        <v>Labels</v>
      </c>
      <c r="CQ2" t="str">
        <f t="shared" ca="1" si="19"/>
        <v>Values</v>
      </c>
      <c r="CR2" t="str">
        <f t="shared" ca="1" si="19"/>
        <v>Labels</v>
      </c>
      <c r="CS2" t="str">
        <f t="shared" ca="1" si="19"/>
        <v>Values</v>
      </c>
      <c r="CT2" t="str">
        <f t="shared" ca="1" si="19"/>
        <v>Labels</v>
      </c>
      <c r="CU2" t="str">
        <f t="shared" ca="1" si="19"/>
        <v>Values</v>
      </c>
      <c r="CV2" t="str">
        <f t="shared" ca="1" si="19"/>
        <v>Labels</v>
      </c>
      <c r="CW2" t="str">
        <f t="shared" ca="1" si="19"/>
        <v>Values</v>
      </c>
      <c r="CX2" t="str">
        <f t="shared" ca="1" si="19"/>
        <v>Labels</v>
      </c>
      <c r="CY2" t="str">
        <f t="shared" ca="1" si="19"/>
        <v>Values</v>
      </c>
      <c r="CZ2" t="str">
        <f t="shared" ca="1" si="19"/>
        <v>Labels</v>
      </c>
      <c r="DA2" t="str">
        <f t="shared" ca="1" si="19"/>
        <v>Values</v>
      </c>
      <c r="DB2" t="str">
        <f t="shared" ca="1" si="19"/>
        <v>Labels</v>
      </c>
      <c r="DC2" t="str">
        <f t="shared" ca="1" si="19"/>
        <v>Values</v>
      </c>
      <c r="DD2" t="str">
        <f t="shared" ca="1" si="19"/>
        <v>Labels</v>
      </c>
      <c r="DE2" t="str">
        <f t="shared" ca="1" si="19"/>
        <v>Values</v>
      </c>
      <c r="DF2" t="str">
        <f t="shared" ca="1" si="19"/>
        <v>Labels</v>
      </c>
      <c r="DG2" t="str">
        <f t="shared" ca="1" si="19"/>
        <v>Values</v>
      </c>
      <c r="DH2" t="str">
        <f t="shared" ca="1" si="19"/>
        <v>Labels</v>
      </c>
      <c r="DI2" t="str">
        <f t="shared" ca="1" si="19"/>
        <v>Values</v>
      </c>
      <c r="DJ2" t="str">
        <f t="shared" ca="1" si="19"/>
        <v>Labels</v>
      </c>
      <c r="DK2" t="str">
        <f t="shared" ca="1" si="19"/>
        <v>Values</v>
      </c>
      <c r="DL2" t="str">
        <f t="shared" ca="1" si="19"/>
        <v>Labels</v>
      </c>
      <c r="DM2" t="str">
        <f t="shared" ca="1" si="19"/>
        <v>Values</v>
      </c>
      <c r="DN2" t="str">
        <f t="shared" ca="1" si="19"/>
        <v>Labels</v>
      </c>
      <c r="DO2" t="str">
        <f t="shared" ca="1" si="19"/>
        <v>Values</v>
      </c>
      <c r="DP2" t="str">
        <f t="shared" ca="1" si="19"/>
        <v>Labels</v>
      </c>
      <c r="DQ2" t="str">
        <f t="shared" ca="1" si="19"/>
        <v>Values</v>
      </c>
      <c r="DR2" t="str">
        <f t="shared" ca="1" si="19"/>
        <v>Labels</v>
      </c>
      <c r="DS2" t="str">
        <f t="shared" ca="1" si="19"/>
        <v>Values</v>
      </c>
      <c r="DT2" t="str">
        <f t="shared" ca="1" si="19"/>
        <v>Labels</v>
      </c>
      <c r="DU2" t="str">
        <f t="shared" ca="1" si="19"/>
        <v>Values</v>
      </c>
      <c r="DV2" t="str">
        <f t="shared" ca="1" si="19"/>
        <v>Labels</v>
      </c>
      <c r="DW2" t="str">
        <f t="shared" ca="1" si="19"/>
        <v>Values</v>
      </c>
      <c r="DX2" t="str">
        <f t="shared" ca="1" si="19"/>
        <v>Labels</v>
      </c>
      <c r="DY2" t="str">
        <f t="shared" ref="DY2:GJ2" ca="1" si="20">IF(DY1="","",IF(MOD(COLUMN(DZ1)-1,2)=0,"Labels","Values"))</f>
        <v>Values</v>
      </c>
      <c r="DZ2" t="str">
        <f t="shared" ca="1" si="20"/>
        <v>Labels</v>
      </c>
      <c r="EA2" t="str">
        <f t="shared" ca="1" si="20"/>
        <v>Values</v>
      </c>
      <c r="EB2" t="str">
        <f t="shared" ca="1" si="20"/>
        <v>Labels</v>
      </c>
      <c r="EC2" t="str">
        <f t="shared" ca="1" si="20"/>
        <v>Values</v>
      </c>
      <c r="ED2" t="str">
        <f t="shared" ca="1" si="20"/>
        <v>Labels</v>
      </c>
      <c r="EE2" t="str">
        <f t="shared" ca="1" si="20"/>
        <v>Values</v>
      </c>
      <c r="EF2" t="str">
        <f t="shared" ca="1" si="20"/>
        <v>Labels</v>
      </c>
      <c r="EG2" t="str">
        <f t="shared" ca="1" si="20"/>
        <v>Values</v>
      </c>
      <c r="EH2" t="str">
        <f t="shared" ca="1" si="20"/>
        <v>Labels</v>
      </c>
      <c r="EI2" t="str">
        <f t="shared" ca="1" si="20"/>
        <v>Values</v>
      </c>
      <c r="EJ2" t="str">
        <f t="shared" ca="1" si="20"/>
        <v>Labels</v>
      </c>
      <c r="EK2" t="str">
        <f t="shared" ca="1" si="20"/>
        <v>Values</v>
      </c>
      <c r="EL2" t="str">
        <f t="shared" ca="1" si="20"/>
        <v>Labels</v>
      </c>
      <c r="EM2" t="str">
        <f t="shared" ca="1" si="20"/>
        <v>Values</v>
      </c>
      <c r="EN2" t="str">
        <f t="shared" ca="1" si="20"/>
        <v>Labels</v>
      </c>
      <c r="EO2" t="str">
        <f t="shared" ca="1" si="20"/>
        <v>Values</v>
      </c>
      <c r="EP2" t="str">
        <f t="shared" ca="1" si="20"/>
        <v>Labels</v>
      </c>
      <c r="EQ2" t="str">
        <f t="shared" ca="1" si="20"/>
        <v>Values</v>
      </c>
      <c r="ER2" t="str">
        <f t="shared" ca="1" si="20"/>
        <v>Labels</v>
      </c>
      <c r="ES2" t="str">
        <f t="shared" ca="1" si="20"/>
        <v>Values</v>
      </c>
      <c r="ET2" t="str">
        <f t="shared" ca="1" si="20"/>
        <v>Labels</v>
      </c>
      <c r="EU2" t="str">
        <f t="shared" ca="1" si="20"/>
        <v>Values</v>
      </c>
      <c r="EV2" t="str">
        <f t="shared" ca="1" si="20"/>
        <v>Labels</v>
      </c>
      <c r="EW2" t="str">
        <f t="shared" ca="1" si="20"/>
        <v>Values</v>
      </c>
      <c r="EX2" t="str">
        <f t="shared" ca="1" si="20"/>
        <v>Labels</v>
      </c>
      <c r="EY2" t="str">
        <f t="shared" ca="1" si="20"/>
        <v>Values</v>
      </c>
      <c r="EZ2" t="str">
        <f t="shared" ca="1" si="20"/>
        <v>Labels</v>
      </c>
      <c r="FA2" t="str">
        <f t="shared" ca="1" si="20"/>
        <v>Values</v>
      </c>
      <c r="FB2" t="str">
        <f t="shared" ca="1" si="20"/>
        <v>Labels</v>
      </c>
      <c r="FC2" t="str">
        <f t="shared" ca="1" si="20"/>
        <v>Values</v>
      </c>
      <c r="FD2" t="str">
        <f t="shared" ca="1" si="20"/>
        <v>Labels</v>
      </c>
      <c r="FE2" t="str">
        <f t="shared" ca="1" si="20"/>
        <v>Values</v>
      </c>
      <c r="FF2" t="str">
        <f t="shared" ca="1" si="20"/>
        <v>Labels</v>
      </c>
      <c r="FG2" t="str">
        <f t="shared" ca="1" si="20"/>
        <v>Values</v>
      </c>
      <c r="FH2" t="str">
        <f t="shared" ca="1" si="20"/>
        <v>Labels</v>
      </c>
      <c r="FI2" t="str">
        <f t="shared" ca="1" si="20"/>
        <v>Values</v>
      </c>
      <c r="FJ2" t="str">
        <f t="shared" ca="1" si="20"/>
        <v>Labels</v>
      </c>
      <c r="FK2" t="str">
        <f t="shared" ca="1" si="20"/>
        <v>Values</v>
      </c>
      <c r="FL2" t="str">
        <f t="shared" ca="1" si="20"/>
        <v>Labels</v>
      </c>
      <c r="FM2" t="str">
        <f t="shared" ca="1" si="20"/>
        <v>Values</v>
      </c>
      <c r="FN2" t="str">
        <f t="shared" ca="1" si="20"/>
        <v>Labels</v>
      </c>
      <c r="FO2" t="str">
        <f t="shared" ca="1" si="20"/>
        <v>Values</v>
      </c>
      <c r="FP2" t="str">
        <f t="shared" ca="1" si="20"/>
        <v>Labels</v>
      </c>
      <c r="FQ2" t="str">
        <f t="shared" ca="1" si="20"/>
        <v>Values</v>
      </c>
      <c r="FR2" t="str">
        <f t="shared" ca="1" si="20"/>
        <v>Labels</v>
      </c>
      <c r="FS2" t="str">
        <f t="shared" ca="1" si="20"/>
        <v>Values</v>
      </c>
      <c r="FT2" t="str">
        <f t="shared" ca="1" si="20"/>
        <v>Labels</v>
      </c>
      <c r="FU2" t="str">
        <f t="shared" ca="1" si="20"/>
        <v>Values</v>
      </c>
      <c r="FV2" t="str">
        <f t="shared" ca="1" si="20"/>
        <v>Labels</v>
      </c>
      <c r="FW2" t="str">
        <f t="shared" ca="1" si="20"/>
        <v>Values</v>
      </c>
      <c r="FX2" t="str">
        <f t="shared" ca="1" si="20"/>
        <v>Labels</v>
      </c>
      <c r="FY2" t="str">
        <f t="shared" ca="1" si="20"/>
        <v>Values</v>
      </c>
      <c r="FZ2" t="str">
        <f t="shared" ca="1" si="20"/>
        <v>Labels</v>
      </c>
      <c r="GA2" t="str">
        <f t="shared" ca="1" si="20"/>
        <v>Values</v>
      </c>
      <c r="GB2" t="str">
        <f t="shared" ca="1" si="20"/>
        <v>Labels</v>
      </c>
      <c r="GC2" t="str">
        <f t="shared" ca="1" si="20"/>
        <v>Values</v>
      </c>
      <c r="GD2" t="str">
        <f t="shared" ca="1" si="20"/>
        <v>Labels</v>
      </c>
      <c r="GE2" t="str">
        <f t="shared" ca="1" si="20"/>
        <v>Values</v>
      </c>
      <c r="GF2" t="str">
        <f t="shared" ca="1" si="20"/>
        <v>Labels</v>
      </c>
      <c r="GG2" t="str">
        <f t="shared" ca="1" si="20"/>
        <v>Values</v>
      </c>
      <c r="GH2" t="str">
        <f t="shared" ca="1" si="20"/>
        <v>Labels</v>
      </c>
      <c r="GI2" t="str">
        <f t="shared" ca="1" si="20"/>
        <v>Values</v>
      </c>
      <c r="GJ2" t="str">
        <f t="shared" ca="1" si="20"/>
        <v>Labels</v>
      </c>
      <c r="GK2" t="str">
        <f t="shared" ref="GK2:IV2" ca="1" si="21">IF(GK1="","",IF(MOD(COLUMN(GL1)-1,2)=0,"Labels","Values"))</f>
        <v>Values</v>
      </c>
      <c r="GL2" t="str">
        <f t="shared" ca="1" si="21"/>
        <v>Labels</v>
      </c>
      <c r="GM2" t="str">
        <f t="shared" ca="1" si="21"/>
        <v>Values</v>
      </c>
      <c r="GN2" t="str">
        <f t="shared" ca="1" si="21"/>
        <v>Labels</v>
      </c>
      <c r="GO2" t="str">
        <f t="shared" ca="1" si="21"/>
        <v>Values</v>
      </c>
      <c r="GP2" t="str">
        <f t="shared" ca="1" si="21"/>
        <v>Labels</v>
      </c>
      <c r="GQ2" t="str">
        <f t="shared" ca="1" si="21"/>
        <v>Values</v>
      </c>
      <c r="GR2" t="str">
        <f t="shared" ca="1" si="21"/>
        <v>Labels</v>
      </c>
      <c r="GS2" t="str">
        <f t="shared" ca="1" si="21"/>
        <v>Values</v>
      </c>
      <c r="GT2" t="str">
        <f t="shared" ca="1" si="21"/>
        <v>Labels</v>
      </c>
      <c r="GU2" t="str">
        <f t="shared" ca="1" si="21"/>
        <v>Values</v>
      </c>
      <c r="GV2" t="str">
        <f t="shared" ca="1" si="21"/>
        <v>Labels</v>
      </c>
      <c r="GW2" t="str">
        <f t="shared" ca="1" si="21"/>
        <v>Values</v>
      </c>
      <c r="GX2" t="str">
        <f t="shared" ca="1" si="21"/>
        <v>Labels</v>
      </c>
      <c r="GY2" t="str">
        <f t="shared" ca="1" si="21"/>
        <v>Values</v>
      </c>
      <c r="GZ2" t="str">
        <f t="shared" ca="1" si="21"/>
        <v>Labels</v>
      </c>
      <c r="HA2" t="str">
        <f t="shared" ca="1" si="21"/>
        <v>Values</v>
      </c>
      <c r="HB2" t="str">
        <f t="shared" ca="1" si="21"/>
        <v>Labels</v>
      </c>
      <c r="HC2" t="str">
        <f t="shared" ca="1" si="21"/>
        <v>Values</v>
      </c>
      <c r="HD2" t="str">
        <f t="shared" ca="1" si="21"/>
        <v>Labels</v>
      </c>
      <c r="HE2" t="str">
        <f t="shared" ca="1" si="21"/>
        <v>Values</v>
      </c>
      <c r="HF2" t="str">
        <f t="shared" ca="1" si="21"/>
        <v>Labels</v>
      </c>
      <c r="HG2" t="str">
        <f t="shared" ca="1" si="21"/>
        <v>Values</v>
      </c>
      <c r="HH2" t="str">
        <f t="shared" ca="1" si="21"/>
        <v>Labels</v>
      </c>
      <c r="HI2" t="str">
        <f t="shared" ca="1" si="21"/>
        <v>Values</v>
      </c>
      <c r="HJ2" t="str">
        <f t="shared" ca="1" si="21"/>
        <v>Labels</v>
      </c>
      <c r="HK2" t="str">
        <f t="shared" ca="1" si="21"/>
        <v>Values</v>
      </c>
      <c r="HL2" t="str">
        <f t="shared" ca="1" si="21"/>
        <v>Labels</v>
      </c>
      <c r="HM2" t="str">
        <f t="shared" ca="1" si="21"/>
        <v>Values</v>
      </c>
      <c r="HN2" t="str">
        <f t="shared" ca="1" si="21"/>
        <v>Labels</v>
      </c>
      <c r="HO2" t="str">
        <f t="shared" ca="1" si="21"/>
        <v>Values</v>
      </c>
      <c r="HP2" t="str">
        <f t="shared" ca="1" si="21"/>
        <v>Labels</v>
      </c>
      <c r="HQ2" t="str">
        <f t="shared" ca="1" si="21"/>
        <v>Values</v>
      </c>
      <c r="HR2" t="str">
        <f t="shared" ca="1" si="21"/>
        <v>Labels</v>
      </c>
      <c r="HS2" t="str">
        <f t="shared" ca="1" si="21"/>
        <v>Values</v>
      </c>
      <c r="HT2" t="str">
        <f t="shared" ca="1" si="21"/>
        <v>Labels</v>
      </c>
      <c r="HU2" t="str">
        <f t="shared" ca="1" si="21"/>
        <v>Values</v>
      </c>
      <c r="HV2" t="str">
        <f t="shared" ca="1" si="21"/>
        <v>Labels</v>
      </c>
      <c r="HW2" t="str">
        <f t="shared" ca="1" si="21"/>
        <v>Values</v>
      </c>
      <c r="HX2" t="str">
        <f t="shared" ca="1" si="21"/>
        <v>Labels</v>
      </c>
      <c r="HY2" t="str">
        <f t="shared" ca="1" si="21"/>
        <v>Values</v>
      </c>
      <c r="HZ2" t="str">
        <f t="shared" ca="1" si="21"/>
        <v>Labels</v>
      </c>
      <c r="IA2" t="str">
        <f t="shared" ca="1" si="21"/>
        <v>Values</v>
      </c>
      <c r="IB2" t="str">
        <f t="shared" ca="1" si="21"/>
        <v>Labels</v>
      </c>
      <c r="IC2" t="str">
        <f t="shared" ca="1" si="21"/>
        <v>Values</v>
      </c>
      <c r="ID2" t="str">
        <f t="shared" ca="1" si="21"/>
        <v>Labels</v>
      </c>
      <c r="IE2" t="str">
        <f t="shared" ca="1" si="21"/>
        <v>Values</v>
      </c>
      <c r="IF2" t="str">
        <f t="shared" ca="1" si="21"/>
        <v>Labels</v>
      </c>
      <c r="IG2" t="str">
        <f t="shared" ca="1" si="21"/>
        <v>Values</v>
      </c>
      <c r="IH2" t="str">
        <f t="shared" ca="1" si="21"/>
        <v>Labels</v>
      </c>
      <c r="II2" t="str">
        <f t="shared" ca="1" si="21"/>
        <v>Values</v>
      </c>
      <c r="IJ2" t="str">
        <f t="shared" ca="1" si="21"/>
        <v>Labels</v>
      </c>
      <c r="IK2" t="str">
        <f t="shared" ca="1" si="21"/>
        <v>Values</v>
      </c>
      <c r="IL2" t="str">
        <f t="shared" ca="1" si="21"/>
        <v>Labels</v>
      </c>
      <c r="IM2" t="str">
        <f t="shared" ca="1" si="21"/>
        <v>Values</v>
      </c>
      <c r="IN2" t="str">
        <f t="shared" ca="1" si="21"/>
        <v>Labels</v>
      </c>
      <c r="IO2" t="str">
        <f t="shared" ca="1" si="21"/>
        <v>Values</v>
      </c>
      <c r="IP2" t="str">
        <f t="shared" ca="1" si="21"/>
        <v>Labels</v>
      </c>
      <c r="IQ2" t="str">
        <f t="shared" ca="1" si="21"/>
        <v>Values</v>
      </c>
      <c r="IR2" t="str">
        <f t="shared" ca="1" si="21"/>
        <v>Labels</v>
      </c>
      <c r="IS2" t="str">
        <f t="shared" ca="1" si="21"/>
        <v>Values</v>
      </c>
      <c r="IT2" t="str">
        <f t="shared" ca="1" si="21"/>
        <v>Labels</v>
      </c>
      <c r="IU2" t="str">
        <f t="shared" ca="1" si="21"/>
        <v>Values</v>
      </c>
      <c r="IV2" t="str">
        <f t="shared" ca="1" si="21"/>
        <v>Labels</v>
      </c>
      <c r="IW2" t="str">
        <f t="shared" ref="IW2:LH2" ca="1" si="22">IF(IW1="","",IF(MOD(COLUMN(IX1)-1,2)=0,"Labels","Values"))</f>
        <v>Values</v>
      </c>
      <c r="IX2" t="str">
        <f t="shared" ca="1" si="22"/>
        <v>Labels</v>
      </c>
      <c r="IY2" t="str">
        <f t="shared" ca="1" si="22"/>
        <v>Values</v>
      </c>
      <c r="IZ2" t="str">
        <f t="shared" ca="1" si="22"/>
        <v>Labels</v>
      </c>
      <c r="JA2" t="str">
        <f t="shared" ca="1" si="22"/>
        <v>Values</v>
      </c>
      <c r="JB2" t="str">
        <f t="shared" ca="1" si="22"/>
        <v>Labels</v>
      </c>
      <c r="JC2" t="str">
        <f t="shared" ca="1" si="22"/>
        <v>Values</v>
      </c>
      <c r="JD2" t="str">
        <f t="shared" ca="1" si="22"/>
        <v>Labels</v>
      </c>
      <c r="JE2" t="str">
        <f t="shared" ca="1" si="22"/>
        <v>Values</v>
      </c>
      <c r="JF2" t="str">
        <f t="shared" ca="1" si="22"/>
        <v>Labels</v>
      </c>
      <c r="JG2" t="str">
        <f t="shared" ca="1" si="22"/>
        <v>Values</v>
      </c>
      <c r="JH2" t="str">
        <f t="shared" ca="1" si="22"/>
        <v>Labels</v>
      </c>
      <c r="JI2" t="str">
        <f t="shared" ca="1" si="22"/>
        <v>Values</v>
      </c>
      <c r="JJ2" t="str">
        <f t="shared" ca="1" si="22"/>
        <v>Labels</v>
      </c>
      <c r="JK2" t="str">
        <f t="shared" ca="1" si="22"/>
        <v>Values</v>
      </c>
      <c r="JL2" t="str">
        <f t="shared" ca="1" si="22"/>
        <v>Labels</v>
      </c>
      <c r="JM2" t="str">
        <f t="shared" ca="1" si="22"/>
        <v>Values</v>
      </c>
      <c r="JN2" t="str">
        <f t="shared" ca="1" si="22"/>
        <v>Labels</v>
      </c>
      <c r="JO2" t="str">
        <f t="shared" ca="1" si="22"/>
        <v>Values</v>
      </c>
      <c r="JP2" t="str">
        <f t="shared" ca="1" si="22"/>
        <v>Labels</v>
      </c>
      <c r="JQ2" t="str">
        <f t="shared" ca="1" si="22"/>
        <v>Values</v>
      </c>
      <c r="JR2" t="str">
        <f t="shared" ca="1" si="22"/>
        <v>Labels</v>
      </c>
      <c r="JS2" t="str">
        <f t="shared" ca="1" si="22"/>
        <v>Values</v>
      </c>
      <c r="JT2" t="str">
        <f t="shared" ca="1" si="22"/>
        <v>Labels</v>
      </c>
      <c r="JU2" t="str">
        <f t="shared" ca="1" si="22"/>
        <v>Values</v>
      </c>
      <c r="JV2" t="str">
        <f t="shared" ca="1" si="22"/>
        <v>Labels</v>
      </c>
      <c r="JW2" t="str">
        <f t="shared" ca="1" si="22"/>
        <v>Values</v>
      </c>
      <c r="JX2" t="str">
        <f t="shared" ca="1" si="22"/>
        <v>Labels</v>
      </c>
      <c r="JY2" t="str">
        <f t="shared" ca="1" si="22"/>
        <v>Values</v>
      </c>
      <c r="JZ2" t="str">
        <f t="shared" ca="1" si="22"/>
        <v>Labels</v>
      </c>
      <c r="KA2" t="str">
        <f t="shared" ca="1" si="22"/>
        <v>Values</v>
      </c>
      <c r="KB2" t="str">
        <f t="shared" ca="1" si="22"/>
        <v>Labels</v>
      </c>
      <c r="KC2" t="str">
        <f t="shared" ca="1" si="22"/>
        <v>Values</v>
      </c>
      <c r="KD2" t="str">
        <f t="shared" ca="1" si="22"/>
        <v>Labels</v>
      </c>
      <c r="KE2" t="str">
        <f t="shared" ca="1" si="22"/>
        <v>Values</v>
      </c>
      <c r="KF2" t="str">
        <f t="shared" ca="1" si="22"/>
        <v>Labels</v>
      </c>
      <c r="KG2" t="str">
        <f t="shared" ca="1" si="22"/>
        <v>Values</v>
      </c>
      <c r="KH2" t="str">
        <f t="shared" ca="1" si="22"/>
        <v>Labels</v>
      </c>
      <c r="KI2" t="str">
        <f t="shared" ca="1" si="22"/>
        <v>Values</v>
      </c>
      <c r="KJ2" t="str">
        <f t="shared" ca="1" si="22"/>
        <v>Labels</v>
      </c>
      <c r="KK2" t="str">
        <f t="shared" ca="1" si="22"/>
        <v>Values</v>
      </c>
      <c r="KL2" t="str">
        <f t="shared" ca="1" si="22"/>
        <v>Labels</v>
      </c>
      <c r="KM2" t="str">
        <f t="shared" ca="1" si="22"/>
        <v>Values</v>
      </c>
      <c r="KN2" t="str">
        <f t="shared" ca="1" si="22"/>
        <v>Labels</v>
      </c>
      <c r="KO2" t="str">
        <f t="shared" ca="1" si="22"/>
        <v>Values</v>
      </c>
      <c r="KP2" t="str">
        <f t="shared" ca="1" si="22"/>
        <v>Labels</v>
      </c>
      <c r="KQ2" t="str">
        <f t="shared" ca="1" si="22"/>
        <v>Values</v>
      </c>
      <c r="KR2" t="str">
        <f t="shared" ca="1" si="22"/>
        <v>Labels</v>
      </c>
      <c r="KS2" t="str">
        <f t="shared" ca="1" si="22"/>
        <v>Values</v>
      </c>
      <c r="KT2" t="str">
        <f t="shared" ca="1" si="22"/>
        <v>Labels</v>
      </c>
      <c r="KU2" t="str">
        <f t="shared" ca="1" si="22"/>
        <v>Values</v>
      </c>
      <c r="KV2" t="str">
        <f t="shared" ca="1" si="22"/>
        <v>Labels</v>
      </c>
      <c r="KW2" t="str">
        <f t="shared" ca="1" si="22"/>
        <v>Values</v>
      </c>
      <c r="KX2" t="str">
        <f t="shared" ca="1" si="22"/>
        <v>Labels</v>
      </c>
      <c r="KY2" t="str">
        <f t="shared" ca="1" si="22"/>
        <v>Values</v>
      </c>
      <c r="KZ2" t="str">
        <f t="shared" ca="1" si="22"/>
        <v>Labels</v>
      </c>
      <c r="LA2" t="str">
        <f t="shared" ca="1" si="22"/>
        <v>Values</v>
      </c>
      <c r="LB2" t="str">
        <f t="shared" ca="1" si="22"/>
        <v>Labels</v>
      </c>
      <c r="LC2" t="str">
        <f t="shared" ca="1" si="22"/>
        <v>Values</v>
      </c>
      <c r="LD2" t="str">
        <f t="shared" ca="1" si="22"/>
        <v>Labels</v>
      </c>
      <c r="LE2" t="str">
        <f t="shared" ca="1" si="22"/>
        <v>Values</v>
      </c>
      <c r="LF2" t="str">
        <f t="shared" ca="1" si="22"/>
        <v>Labels</v>
      </c>
      <c r="LG2" t="str">
        <f t="shared" ca="1" si="22"/>
        <v>Values</v>
      </c>
      <c r="LH2" t="str">
        <f t="shared" ca="1" si="22"/>
        <v>Labels</v>
      </c>
      <c r="LI2" t="str">
        <f t="shared" ref="LI2:NT2" ca="1" si="23">IF(LI1="","",IF(MOD(COLUMN(LJ1)-1,2)=0,"Labels","Values"))</f>
        <v>Values</v>
      </c>
      <c r="LJ2" t="str">
        <f t="shared" ca="1" si="23"/>
        <v>Labels</v>
      </c>
      <c r="LK2" t="str">
        <f t="shared" ca="1" si="23"/>
        <v>Values</v>
      </c>
      <c r="LL2" t="str">
        <f t="shared" ca="1" si="23"/>
        <v>Labels</v>
      </c>
      <c r="LM2" t="str">
        <f t="shared" ca="1" si="23"/>
        <v>Values</v>
      </c>
      <c r="LN2" t="str">
        <f t="shared" ca="1" si="23"/>
        <v>Labels</v>
      </c>
      <c r="LO2" t="str">
        <f t="shared" ca="1" si="23"/>
        <v>Values</v>
      </c>
      <c r="LP2" t="str">
        <f t="shared" ca="1" si="23"/>
        <v>Labels</v>
      </c>
      <c r="LQ2" t="str">
        <f t="shared" ca="1" si="23"/>
        <v>Values</v>
      </c>
      <c r="LR2" t="str">
        <f t="shared" ca="1" si="23"/>
        <v>Labels</v>
      </c>
      <c r="LS2" t="str">
        <f t="shared" ca="1" si="23"/>
        <v>Values</v>
      </c>
      <c r="LT2" t="str">
        <f t="shared" ca="1" si="23"/>
        <v>Labels</v>
      </c>
      <c r="LU2" t="str">
        <f t="shared" ca="1" si="23"/>
        <v>Values</v>
      </c>
      <c r="LV2" t="str">
        <f t="shared" ca="1" si="23"/>
        <v>Labels</v>
      </c>
      <c r="LW2" t="str">
        <f t="shared" ca="1" si="23"/>
        <v>Values</v>
      </c>
      <c r="LX2" t="str">
        <f t="shared" ca="1" si="23"/>
        <v>Labels</v>
      </c>
      <c r="LY2" t="str">
        <f t="shared" ca="1" si="23"/>
        <v>Values</v>
      </c>
      <c r="LZ2" t="str">
        <f t="shared" ca="1" si="23"/>
        <v>Labels</v>
      </c>
      <c r="MA2" t="str">
        <f t="shared" ca="1" si="23"/>
        <v>Values</v>
      </c>
      <c r="MB2" t="str">
        <f t="shared" ca="1" si="23"/>
        <v>Labels</v>
      </c>
      <c r="MC2" t="str">
        <f t="shared" ca="1" si="23"/>
        <v>Values</v>
      </c>
      <c r="MD2" t="str">
        <f t="shared" ca="1" si="23"/>
        <v>Labels</v>
      </c>
      <c r="ME2" t="str">
        <f t="shared" ca="1" si="23"/>
        <v>Values</v>
      </c>
      <c r="MF2" t="str">
        <f t="shared" ca="1" si="23"/>
        <v>Labels</v>
      </c>
      <c r="MG2" t="str">
        <f t="shared" ca="1" si="23"/>
        <v>Values</v>
      </c>
      <c r="MH2" t="str">
        <f t="shared" ca="1" si="23"/>
        <v>Labels</v>
      </c>
      <c r="MI2" t="str">
        <f t="shared" ca="1" si="23"/>
        <v>Values</v>
      </c>
      <c r="MJ2" t="str">
        <f t="shared" ca="1" si="23"/>
        <v>Labels</v>
      </c>
      <c r="MK2" t="str">
        <f t="shared" ca="1" si="23"/>
        <v>Values</v>
      </c>
      <c r="ML2" t="str">
        <f t="shared" ca="1" si="23"/>
        <v>Labels</v>
      </c>
      <c r="MM2" t="str">
        <f t="shared" ca="1" si="23"/>
        <v>Values</v>
      </c>
      <c r="MN2" t="str">
        <f t="shared" ca="1" si="23"/>
        <v>Labels</v>
      </c>
      <c r="MO2" t="str">
        <f t="shared" ca="1" si="23"/>
        <v>Values</v>
      </c>
      <c r="MP2" t="str">
        <f t="shared" ca="1" si="23"/>
        <v>Labels</v>
      </c>
      <c r="MQ2" t="str">
        <f t="shared" ca="1" si="23"/>
        <v>Values</v>
      </c>
      <c r="MR2" t="str">
        <f t="shared" ca="1" si="23"/>
        <v>Labels</v>
      </c>
      <c r="MS2" t="str">
        <f t="shared" ca="1" si="23"/>
        <v>Values</v>
      </c>
      <c r="MT2" t="str">
        <f t="shared" ca="1" si="23"/>
        <v>Labels</v>
      </c>
      <c r="MU2" t="str">
        <f t="shared" ca="1" si="23"/>
        <v>Values</v>
      </c>
      <c r="MV2" t="str">
        <f t="shared" ca="1" si="23"/>
        <v>Labels</v>
      </c>
      <c r="MW2" t="str">
        <f t="shared" ca="1" si="23"/>
        <v>Values</v>
      </c>
      <c r="MX2" t="str">
        <f t="shared" ca="1" si="23"/>
        <v>Labels</v>
      </c>
      <c r="MY2" t="str">
        <f t="shared" ca="1" si="23"/>
        <v>Values</v>
      </c>
      <c r="MZ2" t="str">
        <f t="shared" ca="1" si="23"/>
        <v>Labels</v>
      </c>
      <c r="NA2" t="str">
        <f t="shared" ca="1" si="23"/>
        <v>Values</v>
      </c>
      <c r="NB2" t="str">
        <f t="shared" ca="1" si="23"/>
        <v>Labels</v>
      </c>
      <c r="NC2" t="str">
        <f t="shared" ca="1" si="23"/>
        <v>Values</v>
      </c>
      <c r="ND2" t="str">
        <f t="shared" ca="1" si="23"/>
        <v>Labels</v>
      </c>
      <c r="NE2" t="str">
        <f t="shared" ca="1" si="23"/>
        <v>Values</v>
      </c>
      <c r="NF2" t="str">
        <f t="shared" ca="1" si="23"/>
        <v>Labels</v>
      </c>
      <c r="NG2" t="str">
        <f t="shared" ca="1" si="23"/>
        <v>Values</v>
      </c>
      <c r="NH2" t="str">
        <f t="shared" ca="1" si="23"/>
        <v>Labels</v>
      </c>
      <c r="NI2" t="str">
        <f t="shared" ca="1" si="23"/>
        <v>Values</v>
      </c>
      <c r="NJ2" t="str">
        <f t="shared" ca="1" si="23"/>
        <v>Labels</v>
      </c>
      <c r="NK2" t="str">
        <f t="shared" ca="1" si="23"/>
        <v>Values</v>
      </c>
      <c r="NL2" t="str">
        <f t="shared" ca="1" si="23"/>
        <v>Labels</v>
      </c>
      <c r="NM2" t="str">
        <f t="shared" ca="1" si="23"/>
        <v>Values</v>
      </c>
      <c r="NN2" t="str">
        <f t="shared" ca="1" si="23"/>
        <v>Labels</v>
      </c>
      <c r="NO2" t="str">
        <f t="shared" ca="1" si="23"/>
        <v>Values</v>
      </c>
      <c r="NP2" t="str">
        <f t="shared" ca="1" si="23"/>
        <v>Labels</v>
      </c>
      <c r="NQ2" t="str">
        <f t="shared" ca="1" si="23"/>
        <v>Values</v>
      </c>
      <c r="NR2" t="str">
        <f t="shared" ca="1" si="23"/>
        <v>Labels</v>
      </c>
      <c r="NS2" t="str">
        <f t="shared" ca="1" si="23"/>
        <v>Values</v>
      </c>
      <c r="NT2" t="str">
        <f t="shared" ca="1" si="23"/>
        <v>Labels</v>
      </c>
      <c r="NU2" t="str">
        <f t="shared" ref="NU2:QF2" ca="1" si="24">IF(NU1="","",IF(MOD(COLUMN(NV1)-1,2)=0,"Labels","Values"))</f>
        <v>Values</v>
      </c>
      <c r="NV2" t="str">
        <f t="shared" ca="1" si="24"/>
        <v>Labels</v>
      </c>
      <c r="NW2" t="str">
        <f t="shared" ca="1" si="24"/>
        <v>Values</v>
      </c>
      <c r="NX2" t="str">
        <f t="shared" ca="1" si="24"/>
        <v>Labels</v>
      </c>
      <c r="NY2" t="str">
        <f t="shared" ca="1" si="24"/>
        <v>Values</v>
      </c>
      <c r="NZ2" t="str">
        <f t="shared" ca="1" si="24"/>
        <v>Labels</v>
      </c>
      <c r="OA2" t="str">
        <f t="shared" ca="1" si="24"/>
        <v>Values</v>
      </c>
      <c r="OB2" t="str">
        <f t="shared" ca="1" si="24"/>
        <v>Labels</v>
      </c>
      <c r="OC2" t="str">
        <f t="shared" ca="1" si="24"/>
        <v>Values</v>
      </c>
      <c r="OD2" t="str">
        <f t="shared" ca="1" si="24"/>
        <v>Labels</v>
      </c>
      <c r="OE2" t="str">
        <f t="shared" ca="1" si="24"/>
        <v>Values</v>
      </c>
      <c r="OF2" t="str">
        <f t="shared" ca="1" si="24"/>
        <v>Labels</v>
      </c>
      <c r="OG2" t="str">
        <f t="shared" ca="1" si="24"/>
        <v>Values</v>
      </c>
      <c r="OH2" t="str">
        <f t="shared" ca="1" si="24"/>
        <v>Labels</v>
      </c>
      <c r="OI2" t="str">
        <f t="shared" ca="1" si="24"/>
        <v>Values</v>
      </c>
      <c r="OJ2" t="str">
        <f t="shared" ca="1" si="24"/>
        <v>Labels</v>
      </c>
      <c r="OK2" t="str">
        <f t="shared" ca="1" si="24"/>
        <v>Values</v>
      </c>
      <c r="OL2" t="str">
        <f t="shared" ca="1" si="24"/>
        <v>Labels</v>
      </c>
      <c r="OM2" t="str">
        <f t="shared" ca="1" si="24"/>
        <v>Values</v>
      </c>
      <c r="ON2" t="str">
        <f t="shared" ca="1" si="24"/>
        <v>Labels</v>
      </c>
      <c r="OO2" t="str">
        <f t="shared" ca="1" si="24"/>
        <v>Values</v>
      </c>
      <c r="OP2" t="str">
        <f t="shared" ca="1" si="24"/>
        <v>Labels</v>
      </c>
      <c r="OQ2" t="str">
        <f t="shared" ca="1" si="24"/>
        <v>Values</v>
      </c>
      <c r="OR2" t="str">
        <f t="shared" ca="1" si="24"/>
        <v>Labels</v>
      </c>
      <c r="OS2" t="str">
        <f t="shared" ca="1" si="24"/>
        <v>Values</v>
      </c>
      <c r="OT2" t="str">
        <f t="shared" ca="1" si="24"/>
        <v>Labels</v>
      </c>
      <c r="OU2" t="str">
        <f t="shared" ca="1" si="24"/>
        <v>Values</v>
      </c>
      <c r="OV2" t="str">
        <f t="shared" ca="1" si="24"/>
        <v>Labels</v>
      </c>
      <c r="OW2" t="str">
        <f t="shared" ca="1" si="24"/>
        <v>Values</v>
      </c>
      <c r="OX2" t="str">
        <f t="shared" ca="1" si="24"/>
        <v>Labels</v>
      </c>
      <c r="OY2" t="str">
        <f t="shared" ca="1" si="24"/>
        <v>Values</v>
      </c>
      <c r="OZ2" t="str">
        <f t="shared" ca="1" si="24"/>
        <v>Labels</v>
      </c>
      <c r="PA2" t="str">
        <f t="shared" ca="1" si="24"/>
        <v>Values</v>
      </c>
      <c r="PB2" t="str">
        <f t="shared" ca="1" si="24"/>
        <v>Labels</v>
      </c>
      <c r="PC2" t="str">
        <f t="shared" ca="1" si="24"/>
        <v>Values</v>
      </c>
      <c r="PD2" t="str">
        <f t="shared" ca="1" si="24"/>
        <v>Labels</v>
      </c>
      <c r="PE2" t="str">
        <f t="shared" ca="1" si="24"/>
        <v>Values</v>
      </c>
      <c r="PF2" t="str">
        <f t="shared" ca="1" si="24"/>
        <v>Labels</v>
      </c>
      <c r="PG2" t="str">
        <f t="shared" ca="1" si="24"/>
        <v>Values</v>
      </c>
      <c r="PH2" t="str">
        <f t="shared" ca="1" si="24"/>
        <v>Labels</v>
      </c>
      <c r="PI2" t="str">
        <f t="shared" ca="1" si="24"/>
        <v>Values</v>
      </c>
      <c r="PJ2" t="str">
        <f t="shared" ca="1" si="24"/>
        <v>Labels</v>
      </c>
      <c r="PK2" t="str">
        <f t="shared" ca="1" si="24"/>
        <v>Values</v>
      </c>
      <c r="PL2" t="str">
        <f t="shared" ca="1" si="24"/>
        <v>Labels</v>
      </c>
      <c r="PM2" t="str">
        <f t="shared" ca="1" si="24"/>
        <v>Values</v>
      </c>
      <c r="PN2" t="str">
        <f t="shared" ca="1" si="24"/>
        <v>Labels</v>
      </c>
      <c r="PO2" t="str">
        <f t="shared" ca="1" si="24"/>
        <v>Values</v>
      </c>
      <c r="PP2" t="str">
        <f t="shared" ca="1" si="24"/>
        <v>Labels</v>
      </c>
      <c r="PQ2" t="str">
        <f t="shared" ca="1" si="24"/>
        <v>Values</v>
      </c>
      <c r="PR2" t="str">
        <f t="shared" ca="1" si="24"/>
        <v>Labels</v>
      </c>
      <c r="PS2" t="str">
        <f t="shared" ca="1" si="24"/>
        <v>Values</v>
      </c>
      <c r="PT2" t="str">
        <f t="shared" ca="1" si="24"/>
        <v>Labels</v>
      </c>
      <c r="PU2" t="str">
        <f t="shared" ca="1" si="24"/>
        <v>Values</v>
      </c>
      <c r="PV2" t="str">
        <f t="shared" ca="1" si="24"/>
        <v>Labels</v>
      </c>
      <c r="PW2" t="str">
        <f t="shared" ca="1" si="24"/>
        <v>Values</v>
      </c>
      <c r="PX2" t="str">
        <f t="shared" ca="1" si="24"/>
        <v>Labels</v>
      </c>
      <c r="PY2" t="str">
        <f t="shared" ca="1" si="24"/>
        <v>Values</v>
      </c>
      <c r="PZ2" t="str">
        <f t="shared" ca="1" si="24"/>
        <v>Labels</v>
      </c>
      <c r="QA2" t="str">
        <f t="shared" ca="1" si="24"/>
        <v>Values</v>
      </c>
      <c r="QB2" t="str">
        <f t="shared" ca="1" si="24"/>
        <v>Labels</v>
      </c>
      <c r="QC2" t="str">
        <f t="shared" ca="1" si="24"/>
        <v>Values</v>
      </c>
      <c r="QD2" t="str">
        <f t="shared" ca="1" si="24"/>
        <v>Labels</v>
      </c>
      <c r="QE2" t="str">
        <f t="shared" ca="1" si="24"/>
        <v>Values</v>
      </c>
      <c r="QF2" t="str">
        <f t="shared" ca="1" si="24"/>
        <v>Labels</v>
      </c>
      <c r="QG2" t="str">
        <f t="shared" ref="QG2:SR2" ca="1" si="25">IF(QG1="","",IF(MOD(COLUMN(QH1)-1,2)=0,"Labels","Values"))</f>
        <v>Values</v>
      </c>
      <c r="QH2" t="str">
        <f t="shared" ca="1" si="25"/>
        <v>Labels</v>
      </c>
      <c r="QI2" t="str">
        <f t="shared" ca="1" si="25"/>
        <v>Values</v>
      </c>
      <c r="QJ2" t="str">
        <f t="shared" ca="1" si="25"/>
        <v>Labels</v>
      </c>
      <c r="QK2" t="str">
        <f t="shared" ca="1" si="25"/>
        <v>Values</v>
      </c>
      <c r="QL2" t="str">
        <f t="shared" ca="1" si="25"/>
        <v>Labels</v>
      </c>
      <c r="QM2" t="str">
        <f t="shared" ca="1" si="25"/>
        <v>Values</v>
      </c>
      <c r="QN2" t="str">
        <f t="shared" ca="1" si="25"/>
        <v>Labels</v>
      </c>
      <c r="QO2" t="str">
        <f t="shared" ca="1" si="25"/>
        <v>Values</v>
      </c>
      <c r="QP2" t="str">
        <f t="shared" ca="1" si="25"/>
        <v>Labels</v>
      </c>
      <c r="QQ2" t="str">
        <f t="shared" ca="1" si="25"/>
        <v>Values</v>
      </c>
      <c r="QR2" t="str">
        <f t="shared" ca="1" si="25"/>
        <v>Labels</v>
      </c>
      <c r="QS2" t="str">
        <f t="shared" ca="1" si="25"/>
        <v>Values</v>
      </c>
      <c r="QT2" t="str">
        <f t="shared" ca="1" si="25"/>
        <v>Labels</v>
      </c>
      <c r="QU2" t="str">
        <f t="shared" ca="1" si="25"/>
        <v>Values</v>
      </c>
      <c r="QV2" t="str">
        <f t="shared" ca="1" si="25"/>
        <v>Labels</v>
      </c>
      <c r="QW2" t="str">
        <f t="shared" ca="1" si="25"/>
        <v>Values</v>
      </c>
      <c r="QX2" t="str">
        <f t="shared" ca="1" si="25"/>
        <v>Labels</v>
      </c>
      <c r="QY2" t="str">
        <f t="shared" ca="1" si="25"/>
        <v>Values</v>
      </c>
      <c r="QZ2" t="str">
        <f t="shared" ca="1" si="25"/>
        <v>Labels</v>
      </c>
      <c r="RA2" t="str">
        <f t="shared" ca="1" si="25"/>
        <v>Values</v>
      </c>
      <c r="RB2" t="str">
        <f t="shared" ca="1" si="25"/>
        <v>Labels</v>
      </c>
      <c r="RC2" t="str">
        <f t="shared" ca="1" si="25"/>
        <v>Values</v>
      </c>
      <c r="RD2" t="str">
        <f t="shared" ca="1" si="25"/>
        <v>Labels</v>
      </c>
      <c r="RE2" t="str">
        <f t="shared" ca="1" si="25"/>
        <v>Values</v>
      </c>
      <c r="RF2" t="str">
        <f t="shared" ca="1" si="25"/>
        <v>Labels</v>
      </c>
      <c r="RG2" t="str">
        <f t="shared" ca="1" si="25"/>
        <v>Values</v>
      </c>
      <c r="RH2" t="str">
        <f t="shared" ca="1" si="25"/>
        <v>Labels</v>
      </c>
      <c r="RI2" t="str">
        <f t="shared" ca="1" si="25"/>
        <v>Values</v>
      </c>
      <c r="RJ2" t="str">
        <f t="shared" ca="1" si="25"/>
        <v>Labels</v>
      </c>
      <c r="RK2" t="str">
        <f t="shared" ca="1" si="25"/>
        <v>Values</v>
      </c>
      <c r="RL2" t="str">
        <f t="shared" ca="1" si="25"/>
        <v>Labels</v>
      </c>
      <c r="RM2" t="str">
        <f t="shared" ca="1" si="25"/>
        <v>Values</v>
      </c>
      <c r="RN2" t="str">
        <f t="shared" ca="1" si="25"/>
        <v>Labels</v>
      </c>
      <c r="RO2" t="str">
        <f t="shared" ca="1" si="25"/>
        <v>Values</v>
      </c>
      <c r="RP2" t="str">
        <f t="shared" ca="1" si="25"/>
        <v>Labels</v>
      </c>
      <c r="RQ2" t="str">
        <f t="shared" ca="1" si="25"/>
        <v>Values</v>
      </c>
      <c r="RR2" t="str">
        <f t="shared" ca="1" si="25"/>
        <v>Labels</v>
      </c>
      <c r="RS2" t="str">
        <f t="shared" ca="1" si="25"/>
        <v>Values</v>
      </c>
      <c r="RT2" t="str">
        <f t="shared" ca="1" si="25"/>
        <v>Labels</v>
      </c>
      <c r="RU2" t="str">
        <f t="shared" ca="1" si="25"/>
        <v>Values</v>
      </c>
      <c r="RV2" t="str">
        <f t="shared" ca="1" si="25"/>
        <v>Labels</v>
      </c>
      <c r="RW2" t="str">
        <f t="shared" ca="1" si="25"/>
        <v>Values</v>
      </c>
      <c r="RX2" t="str">
        <f t="shared" ca="1" si="25"/>
        <v>Labels</v>
      </c>
      <c r="RY2" t="str">
        <f t="shared" ca="1" si="25"/>
        <v>Values</v>
      </c>
      <c r="RZ2" t="str">
        <f t="shared" ca="1" si="25"/>
        <v>Labels</v>
      </c>
      <c r="SA2" t="str">
        <f t="shared" ca="1" si="25"/>
        <v>Values</v>
      </c>
      <c r="SB2" t="str">
        <f t="shared" ca="1" si="25"/>
        <v>Labels</v>
      </c>
      <c r="SC2" t="str">
        <f t="shared" ca="1" si="25"/>
        <v>Values</v>
      </c>
      <c r="SD2" t="str">
        <f t="shared" ca="1" si="25"/>
        <v>Labels</v>
      </c>
      <c r="SE2" t="str">
        <f t="shared" ca="1" si="25"/>
        <v>Values</v>
      </c>
      <c r="SF2" t="str">
        <f t="shared" ca="1" si="25"/>
        <v>Labels</v>
      </c>
      <c r="SG2" t="str">
        <f t="shared" ca="1" si="25"/>
        <v>Values</v>
      </c>
      <c r="SH2" t="str">
        <f t="shared" ca="1" si="25"/>
        <v>Labels</v>
      </c>
      <c r="SI2" t="str">
        <f t="shared" ca="1" si="25"/>
        <v>Values</v>
      </c>
      <c r="SJ2" t="str">
        <f t="shared" ca="1" si="25"/>
        <v>Labels</v>
      </c>
      <c r="SK2" t="str">
        <f t="shared" ca="1" si="25"/>
        <v>Values</v>
      </c>
      <c r="SL2" t="str">
        <f t="shared" ca="1" si="25"/>
        <v>Labels</v>
      </c>
      <c r="SM2" t="str">
        <f t="shared" ca="1" si="25"/>
        <v>Values</v>
      </c>
      <c r="SN2" t="str">
        <f t="shared" ca="1" si="25"/>
        <v>Labels</v>
      </c>
      <c r="SO2" t="str">
        <f t="shared" ca="1" si="25"/>
        <v>Values</v>
      </c>
      <c r="SP2" t="str">
        <f t="shared" ca="1" si="25"/>
        <v>Labels</v>
      </c>
      <c r="SQ2" t="str">
        <f t="shared" ca="1" si="25"/>
        <v>Values</v>
      </c>
      <c r="SR2" t="str">
        <f t="shared" ca="1" si="25"/>
        <v>Labels</v>
      </c>
      <c r="SS2" t="str">
        <f t="shared" ref="SS2:VD2" ca="1" si="26">IF(SS1="","",IF(MOD(COLUMN(ST1)-1,2)=0,"Labels","Values"))</f>
        <v>Values</v>
      </c>
      <c r="ST2" t="str">
        <f t="shared" ca="1" si="26"/>
        <v>Labels</v>
      </c>
      <c r="SU2" t="str">
        <f t="shared" ca="1" si="26"/>
        <v>Values</v>
      </c>
      <c r="SV2" t="str">
        <f t="shared" ca="1" si="26"/>
        <v>Labels</v>
      </c>
      <c r="SW2" t="str">
        <f t="shared" ca="1" si="26"/>
        <v>Values</v>
      </c>
      <c r="SX2" t="str">
        <f t="shared" ca="1" si="26"/>
        <v>Labels</v>
      </c>
      <c r="SY2" t="str">
        <f t="shared" ca="1" si="26"/>
        <v>Values</v>
      </c>
      <c r="SZ2" t="str">
        <f t="shared" ca="1" si="26"/>
        <v>Labels</v>
      </c>
      <c r="TA2" t="str">
        <f t="shared" ca="1" si="26"/>
        <v>Values</v>
      </c>
      <c r="TB2" t="str">
        <f t="shared" ca="1" si="26"/>
        <v>Labels</v>
      </c>
      <c r="TC2" t="str">
        <f t="shared" ca="1" si="26"/>
        <v>Values</v>
      </c>
      <c r="TD2" t="str">
        <f t="shared" ca="1" si="26"/>
        <v>Labels</v>
      </c>
      <c r="TE2" t="str">
        <f t="shared" ca="1" si="26"/>
        <v>Values</v>
      </c>
      <c r="TF2" t="str">
        <f t="shared" ca="1" si="26"/>
        <v>Labels</v>
      </c>
      <c r="TG2" t="str">
        <f t="shared" ca="1" si="26"/>
        <v>Values</v>
      </c>
      <c r="TH2" t="str">
        <f t="shared" ca="1" si="26"/>
        <v>Labels</v>
      </c>
      <c r="TI2" t="str">
        <f t="shared" ca="1" si="26"/>
        <v>Values</v>
      </c>
      <c r="TJ2" t="str">
        <f t="shared" ca="1" si="26"/>
        <v>Labels</v>
      </c>
      <c r="TK2" t="str">
        <f t="shared" ca="1" si="26"/>
        <v>Values</v>
      </c>
      <c r="TL2" t="str">
        <f t="shared" ca="1" si="26"/>
        <v>Labels</v>
      </c>
      <c r="TM2" t="str">
        <f t="shared" ca="1" si="26"/>
        <v>Values</v>
      </c>
      <c r="TN2" t="str">
        <f t="shared" ca="1" si="26"/>
        <v>Labels</v>
      </c>
      <c r="TO2" t="str">
        <f t="shared" ca="1" si="26"/>
        <v>Values</v>
      </c>
      <c r="TP2" t="str">
        <f t="shared" ca="1" si="26"/>
        <v>Labels</v>
      </c>
      <c r="TQ2" t="str">
        <f t="shared" ca="1" si="26"/>
        <v>Values</v>
      </c>
      <c r="TR2" t="str">
        <f t="shared" ca="1" si="26"/>
        <v>Labels</v>
      </c>
      <c r="TS2" t="str">
        <f t="shared" ca="1" si="26"/>
        <v>Values</v>
      </c>
      <c r="TT2" t="str">
        <f t="shared" ca="1" si="26"/>
        <v>Labels</v>
      </c>
      <c r="TU2" t="str">
        <f t="shared" ca="1" si="26"/>
        <v>Values</v>
      </c>
      <c r="TV2" t="str">
        <f t="shared" ca="1" si="26"/>
        <v>Labels</v>
      </c>
      <c r="TW2" t="str">
        <f t="shared" ca="1" si="26"/>
        <v>Values</v>
      </c>
      <c r="TX2" t="str">
        <f t="shared" ca="1" si="26"/>
        <v>Labels</v>
      </c>
      <c r="TY2" t="str">
        <f t="shared" ca="1" si="26"/>
        <v>Values</v>
      </c>
      <c r="TZ2" t="str">
        <f t="shared" ca="1" si="26"/>
        <v>Labels</v>
      </c>
      <c r="UA2" t="str">
        <f t="shared" ca="1" si="26"/>
        <v>Values</v>
      </c>
      <c r="UB2" t="str">
        <f t="shared" ca="1" si="26"/>
        <v>Labels</v>
      </c>
      <c r="UC2" t="str">
        <f t="shared" ca="1" si="26"/>
        <v>Values</v>
      </c>
      <c r="UD2" t="str">
        <f t="shared" ca="1" si="26"/>
        <v>Labels</v>
      </c>
      <c r="UE2" t="str">
        <f t="shared" ca="1" si="26"/>
        <v>Values</v>
      </c>
      <c r="UF2" t="str">
        <f t="shared" ca="1" si="26"/>
        <v>Labels</v>
      </c>
      <c r="UG2" t="str">
        <f t="shared" ca="1" si="26"/>
        <v>Values</v>
      </c>
      <c r="UH2" t="str">
        <f t="shared" ca="1" si="26"/>
        <v>Labels</v>
      </c>
      <c r="UI2" t="str">
        <f t="shared" ca="1" si="26"/>
        <v>Values</v>
      </c>
      <c r="UJ2" t="str">
        <f t="shared" ca="1" si="26"/>
        <v>Labels</v>
      </c>
      <c r="UK2" t="str">
        <f t="shared" ca="1" si="26"/>
        <v>Values</v>
      </c>
      <c r="UL2" t="str">
        <f t="shared" ca="1" si="26"/>
        <v>Labels</v>
      </c>
      <c r="UM2" t="str">
        <f t="shared" ca="1" si="26"/>
        <v>Values</v>
      </c>
      <c r="UN2" t="str">
        <f t="shared" ca="1" si="26"/>
        <v>Labels</v>
      </c>
      <c r="UO2" t="str">
        <f t="shared" ca="1" si="26"/>
        <v>Values</v>
      </c>
      <c r="UP2" t="str">
        <f t="shared" ca="1" si="26"/>
        <v>Labels</v>
      </c>
      <c r="UQ2" t="str">
        <f t="shared" ca="1" si="26"/>
        <v>Values</v>
      </c>
      <c r="UR2" t="str">
        <f t="shared" ca="1" si="26"/>
        <v>Labels</v>
      </c>
      <c r="US2" t="str">
        <f t="shared" ca="1" si="26"/>
        <v>Values</v>
      </c>
      <c r="UT2" t="str">
        <f t="shared" ca="1" si="26"/>
        <v>Labels</v>
      </c>
      <c r="UU2" t="str">
        <f t="shared" ca="1" si="26"/>
        <v>Values</v>
      </c>
      <c r="UV2" t="str">
        <f t="shared" ca="1" si="26"/>
        <v>Labels</v>
      </c>
      <c r="UW2" t="str">
        <f t="shared" ca="1" si="26"/>
        <v>Values</v>
      </c>
      <c r="UX2" t="str">
        <f t="shared" ca="1" si="26"/>
        <v>Labels</v>
      </c>
      <c r="UY2" t="str">
        <f t="shared" ca="1" si="26"/>
        <v>Values</v>
      </c>
      <c r="UZ2" t="str">
        <f t="shared" ca="1" si="26"/>
        <v>Labels</v>
      </c>
      <c r="VA2" t="str">
        <f t="shared" ca="1" si="26"/>
        <v>Values</v>
      </c>
      <c r="VB2" t="str">
        <f t="shared" ca="1" si="26"/>
        <v>Labels</v>
      </c>
      <c r="VC2" t="str">
        <f t="shared" ca="1" si="26"/>
        <v>Values</v>
      </c>
      <c r="VD2" t="str">
        <f t="shared" ca="1" si="26"/>
        <v>Labels</v>
      </c>
      <c r="VE2" t="str">
        <f t="shared" ref="VE2:XP2" ca="1" si="27">IF(VE1="","",IF(MOD(COLUMN(VF1)-1,2)=0,"Labels","Values"))</f>
        <v>Values</v>
      </c>
      <c r="VF2" t="str">
        <f t="shared" ca="1" si="27"/>
        <v>Labels</v>
      </c>
      <c r="VG2" t="str">
        <f t="shared" ca="1" si="27"/>
        <v>Values</v>
      </c>
      <c r="VH2" t="str">
        <f t="shared" ca="1" si="27"/>
        <v>Labels</v>
      </c>
      <c r="VI2" t="str">
        <f t="shared" ca="1" si="27"/>
        <v>Values</v>
      </c>
      <c r="VJ2" t="str">
        <f t="shared" ca="1" si="27"/>
        <v>Labels</v>
      </c>
      <c r="VK2" t="str">
        <f t="shared" ca="1" si="27"/>
        <v>Values</v>
      </c>
      <c r="VL2" t="str">
        <f t="shared" ca="1" si="27"/>
        <v>Labels</v>
      </c>
      <c r="VM2" t="str">
        <f t="shared" ca="1" si="27"/>
        <v>Values</v>
      </c>
      <c r="VN2" t="str">
        <f t="shared" ca="1" si="27"/>
        <v>Labels</v>
      </c>
      <c r="VO2" t="str">
        <f t="shared" ca="1" si="27"/>
        <v>Values</v>
      </c>
      <c r="VP2" t="str">
        <f t="shared" ca="1" si="27"/>
        <v>Labels</v>
      </c>
      <c r="VQ2" t="str">
        <f t="shared" ca="1" si="27"/>
        <v>Values</v>
      </c>
      <c r="VR2" t="str">
        <f t="shared" ca="1" si="27"/>
        <v>Labels</v>
      </c>
      <c r="VS2" t="str">
        <f t="shared" ca="1" si="27"/>
        <v>Values</v>
      </c>
      <c r="VT2" t="str">
        <f t="shared" ca="1" si="27"/>
        <v>Labels</v>
      </c>
      <c r="VU2" t="str">
        <f t="shared" ca="1" si="27"/>
        <v>Values</v>
      </c>
      <c r="VV2" t="str">
        <f t="shared" ca="1" si="27"/>
        <v>Labels</v>
      </c>
      <c r="VW2" t="str">
        <f t="shared" ca="1" si="27"/>
        <v>Values</v>
      </c>
      <c r="VX2" t="str">
        <f t="shared" ca="1" si="27"/>
        <v>Labels</v>
      </c>
      <c r="VY2" t="str">
        <f t="shared" ca="1" si="27"/>
        <v>Values</v>
      </c>
      <c r="VZ2" t="str">
        <f t="shared" ca="1" si="27"/>
        <v>Labels</v>
      </c>
      <c r="WA2" t="str">
        <f t="shared" ca="1" si="27"/>
        <v>Values</v>
      </c>
      <c r="WB2" t="str">
        <f t="shared" ca="1" si="27"/>
        <v>Labels</v>
      </c>
      <c r="WC2" t="str">
        <f t="shared" ca="1" si="27"/>
        <v>Values</v>
      </c>
      <c r="WD2" t="str">
        <f t="shared" ca="1" si="27"/>
        <v>Labels</v>
      </c>
      <c r="WE2" t="str">
        <f t="shared" ca="1" si="27"/>
        <v>Values</v>
      </c>
      <c r="WF2" t="str">
        <f t="shared" ca="1" si="27"/>
        <v>Labels</v>
      </c>
      <c r="WG2" t="str">
        <f t="shared" ca="1" si="27"/>
        <v>Values</v>
      </c>
      <c r="WH2" t="str">
        <f t="shared" ca="1" si="27"/>
        <v>Labels</v>
      </c>
      <c r="WI2" t="str">
        <f t="shared" ca="1" si="27"/>
        <v>Values</v>
      </c>
      <c r="WJ2" t="str">
        <f t="shared" ca="1" si="27"/>
        <v>Labels</v>
      </c>
      <c r="WK2" t="str">
        <f t="shared" ca="1" si="27"/>
        <v>Values</v>
      </c>
      <c r="WL2" t="str">
        <f t="shared" ca="1" si="27"/>
        <v>Labels</v>
      </c>
      <c r="WM2" t="str">
        <f t="shared" ca="1" si="27"/>
        <v>Values</v>
      </c>
      <c r="WN2" t="str">
        <f t="shared" ca="1" si="27"/>
        <v>Labels</v>
      </c>
      <c r="WO2" t="str">
        <f t="shared" ca="1" si="27"/>
        <v>Values</v>
      </c>
      <c r="WP2" t="str">
        <f t="shared" ca="1" si="27"/>
        <v>Labels</v>
      </c>
      <c r="WQ2" t="str">
        <f t="shared" ca="1" si="27"/>
        <v>Values</v>
      </c>
      <c r="WR2" t="str">
        <f t="shared" ca="1" si="27"/>
        <v>Labels</v>
      </c>
      <c r="WS2" t="str">
        <f t="shared" ca="1" si="27"/>
        <v>Values</v>
      </c>
      <c r="WT2" t="str">
        <f t="shared" ca="1" si="27"/>
        <v>Labels</v>
      </c>
      <c r="WU2" t="str">
        <f t="shared" ca="1" si="27"/>
        <v>Values</v>
      </c>
      <c r="WV2" t="str">
        <f t="shared" ca="1" si="27"/>
        <v>Labels</v>
      </c>
      <c r="WW2" t="str">
        <f t="shared" ca="1" si="27"/>
        <v>Values</v>
      </c>
      <c r="WX2" t="str">
        <f t="shared" ca="1" si="27"/>
        <v>Labels</v>
      </c>
      <c r="WY2" t="str">
        <f t="shared" ca="1" si="27"/>
        <v>Values</v>
      </c>
      <c r="WZ2" t="str">
        <f t="shared" ca="1" si="27"/>
        <v>Labels</v>
      </c>
      <c r="XA2" t="str">
        <f t="shared" ca="1" si="27"/>
        <v>Values</v>
      </c>
      <c r="XB2" t="str">
        <f t="shared" ca="1" si="27"/>
        <v>Labels</v>
      </c>
      <c r="XC2" t="str">
        <f t="shared" ca="1" si="27"/>
        <v>Values</v>
      </c>
      <c r="XD2" t="str">
        <f t="shared" ca="1" si="27"/>
        <v>Labels</v>
      </c>
      <c r="XE2" t="str">
        <f t="shared" ca="1" si="27"/>
        <v>Values</v>
      </c>
      <c r="XF2" t="str">
        <f t="shared" ca="1" si="27"/>
        <v>Labels</v>
      </c>
      <c r="XG2" t="str">
        <f t="shared" ca="1" si="27"/>
        <v>Values</v>
      </c>
      <c r="XH2" t="str">
        <f t="shared" ca="1" si="27"/>
        <v>Labels</v>
      </c>
      <c r="XI2" t="str">
        <f t="shared" ca="1" si="27"/>
        <v>Values</v>
      </c>
      <c r="XJ2" t="str">
        <f t="shared" ca="1" si="27"/>
        <v>Labels</v>
      </c>
      <c r="XK2" t="str">
        <f t="shared" ca="1" si="27"/>
        <v>Values</v>
      </c>
      <c r="XL2" t="str">
        <f t="shared" ca="1" si="27"/>
        <v>Labels</v>
      </c>
      <c r="XM2" t="str">
        <f t="shared" ca="1" si="27"/>
        <v>Values</v>
      </c>
      <c r="XN2" t="str">
        <f t="shared" ca="1" si="27"/>
        <v>Labels</v>
      </c>
      <c r="XO2" t="str">
        <f t="shared" ca="1" si="27"/>
        <v>Values</v>
      </c>
      <c r="XP2" t="str">
        <f t="shared" ca="1" si="27"/>
        <v>Labels</v>
      </c>
      <c r="XQ2" t="str">
        <f t="shared" ref="XQ2:AAB2" ca="1" si="28">IF(XQ1="","",IF(MOD(COLUMN(XR1)-1,2)=0,"Labels","Values"))</f>
        <v>Values</v>
      </c>
      <c r="XR2" t="str">
        <f t="shared" ca="1" si="28"/>
        <v>Labels</v>
      </c>
      <c r="XS2" t="str">
        <f t="shared" ca="1" si="28"/>
        <v>Values</v>
      </c>
      <c r="XT2" t="str">
        <f t="shared" ca="1" si="28"/>
        <v>Labels</v>
      </c>
      <c r="XU2" t="str">
        <f t="shared" ca="1" si="28"/>
        <v>Values</v>
      </c>
      <c r="XV2" t="str">
        <f t="shared" ca="1" si="28"/>
        <v>Labels</v>
      </c>
      <c r="XW2" t="str">
        <f t="shared" ca="1" si="28"/>
        <v>Values</v>
      </c>
      <c r="XX2" t="str">
        <f t="shared" ca="1" si="28"/>
        <v>Labels</v>
      </c>
      <c r="XY2" t="str">
        <f t="shared" ca="1" si="28"/>
        <v>Values</v>
      </c>
      <c r="XZ2" t="str">
        <f t="shared" ca="1" si="28"/>
        <v>Labels</v>
      </c>
      <c r="YA2" t="str">
        <f t="shared" ca="1" si="28"/>
        <v>Values</v>
      </c>
      <c r="YB2" t="str">
        <f t="shared" ca="1" si="28"/>
        <v>Labels</v>
      </c>
      <c r="YC2" t="str">
        <f t="shared" ca="1" si="28"/>
        <v>Values</v>
      </c>
      <c r="YD2" t="str">
        <f t="shared" ca="1" si="28"/>
        <v>Labels</v>
      </c>
      <c r="YE2" t="str">
        <f t="shared" ca="1" si="28"/>
        <v>Values</v>
      </c>
      <c r="YF2" t="str">
        <f t="shared" ca="1" si="28"/>
        <v>Labels</v>
      </c>
      <c r="YG2" t="str">
        <f t="shared" ca="1" si="28"/>
        <v>Values</v>
      </c>
      <c r="YH2" t="str">
        <f t="shared" ca="1" si="28"/>
        <v>Labels</v>
      </c>
      <c r="YI2" t="str">
        <f t="shared" ca="1" si="28"/>
        <v>Values</v>
      </c>
      <c r="YJ2" t="str">
        <f t="shared" ca="1" si="28"/>
        <v>Labels</v>
      </c>
      <c r="YK2" t="str">
        <f t="shared" ca="1" si="28"/>
        <v>Values</v>
      </c>
      <c r="YL2" t="str">
        <f t="shared" ca="1" si="28"/>
        <v>Labels</v>
      </c>
      <c r="YM2" t="str">
        <f t="shared" ca="1" si="28"/>
        <v>Values</v>
      </c>
      <c r="YN2" t="str">
        <f t="shared" ca="1" si="28"/>
        <v>Labels</v>
      </c>
      <c r="YO2" t="str">
        <f t="shared" ca="1" si="28"/>
        <v>Values</v>
      </c>
      <c r="YP2" t="str">
        <f t="shared" ca="1" si="28"/>
        <v>Labels</v>
      </c>
      <c r="YQ2" t="str">
        <f t="shared" ca="1" si="28"/>
        <v>Values</v>
      </c>
      <c r="YR2" t="str">
        <f t="shared" ca="1" si="28"/>
        <v>Labels</v>
      </c>
      <c r="YS2" t="str">
        <f t="shared" ca="1" si="28"/>
        <v>Values</v>
      </c>
      <c r="YT2" t="str">
        <f t="shared" ca="1" si="28"/>
        <v>Labels</v>
      </c>
      <c r="YU2" t="str">
        <f t="shared" ca="1" si="28"/>
        <v>Values</v>
      </c>
      <c r="YV2" t="str">
        <f t="shared" ca="1" si="28"/>
        <v>Labels</v>
      </c>
      <c r="YW2" t="str">
        <f t="shared" ca="1" si="28"/>
        <v>Values</v>
      </c>
      <c r="YX2" t="str">
        <f t="shared" ca="1" si="28"/>
        <v>Labels</v>
      </c>
      <c r="YY2" t="str">
        <f t="shared" ca="1" si="28"/>
        <v>Values</v>
      </c>
      <c r="YZ2" t="str">
        <f t="shared" ca="1" si="28"/>
        <v>Labels</v>
      </c>
      <c r="ZA2" t="str">
        <f t="shared" ca="1" si="28"/>
        <v>Values</v>
      </c>
      <c r="ZB2" t="str">
        <f t="shared" ca="1" si="28"/>
        <v>Labels</v>
      </c>
      <c r="ZC2" t="str">
        <f t="shared" ca="1" si="28"/>
        <v>Values</v>
      </c>
      <c r="ZD2" t="str">
        <f t="shared" ca="1" si="28"/>
        <v>Labels</v>
      </c>
      <c r="ZE2" t="str">
        <f t="shared" ca="1" si="28"/>
        <v>Values</v>
      </c>
      <c r="ZF2" t="str">
        <f t="shared" ca="1" si="28"/>
        <v>Labels</v>
      </c>
      <c r="ZG2" t="str">
        <f t="shared" ca="1" si="28"/>
        <v>Values</v>
      </c>
      <c r="ZH2" t="str">
        <f t="shared" ca="1" si="28"/>
        <v>Labels</v>
      </c>
      <c r="ZI2" t="str">
        <f t="shared" ca="1" si="28"/>
        <v>Values</v>
      </c>
      <c r="ZJ2" t="str">
        <f t="shared" ca="1" si="28"/>
        <v>Labels</v>
      </c>
      <c r="ZK2" t="str">
        <f t="shared" ca="1" si="28"/>
        <v>Values</v>
      </c>
      <c r="ZL2" t="str">
        <f t="shared" ca="1" si="28"/>
        <v>Labels</v>
      </c>
      <c r="ZM2" t="str">
        <f t="shared" ca="1" si="28"/>
        <v>Values</v>
      </c>
      <c r="ZN2" t="str">
        <f t="shared" ca="1" si="28"/>
        <v>Labels</v>
      </c>
      <c r="ZO2" t="str">
        <f t="shared" ca="1" si="28"/>
        <v>Values</v>
      </c>
      <c r="ZP2" t="str">
        <f t="shared" ca="1" si="28"/>
        <v>Labels</v>
      </c>
      <c r="ZQ2" t="str">
        <f t="shared" ca="1" si="28"/>
        <v>Values</v>
      </c>
      <c r="ZR2" t="str">
        <f t="shared" ca="1" si="28"/>
        <v>Labels</v>
      </c>
      <c r="ZS2" t="str">
        <f t="shared" ca="1" si="28"/>
        <v>Values</v>
      </c>
      <c r="ZT2" t="str">
        <f t="shared" ca="1" si="28"/>
        <v>Labels</v>
      </c>
      <c r="ZU2" t="str">
        <f t="shared" ca="1" si="28"/>
        <v>Values</v>
      </c>
      <c r="ZV2" t="str">
        <f t="shared" ca="1" si="28"/>
        <v>Labels</v>
      </c>
      <c r="ZW2" t="str">
        <f t="shared" ca="1" si="28"/>
        <v>Values</v>
      </c>
      <c r="ZX2" t="str">
        <f t="shared" ca="1" si="28"/>
        <v>Labels</v>
      </c>
      <c r="ZY2" t="str">
        <f t="shared" ca="1" si="28"/>
        <v>Values</v>
      </c>
      <c r="ZZ2" t="str">
        <f t="shared" ca="1" si="28"/>
        <v>Labels</v>
      </c>
      <c r="AAA2" t="str">
        <f t="shared" ca="1" si="28"/>
        <v>Values</v>
      </c>
      <c r="AAB2" t="str">
        <f t="shared" ca="1" si="28"/>
        <v>Labels</v>
      </c>
      <c r="AAC2" t="str">
        <f t="shared" ref="AAC2:ACN2" ca="1" si="29">IF(AAC1="","",IF(MOD(COLUMN(AAD1)-1,2)=0,"Labels","Values"))</f>
        <v>Values</v>
      </c>
      <c r="AAD2" t="str">
        <f t="shared" ca="1" si="29"/>
        <v>Labels</v>
      </c>
      <c r="AAE2" t="str">
        <f t="shared" ca="1" si="29"/>
        <v>Values</v>
      </c>
      <c r="AAF2" t="str">
        <f t="shared" ca="1" si="29"/>
        <v>Labels</v>
      </c>
      <c r="AAG2" t="str">
        <f t="shared" ca="1" si="29"/>
        <v>Values</v>
      </c>
      <c r="AAH2" t="str">
        <f t="shared" ca="1" si="29"/>
        <v>Labels</v>
      </c>
      <c r="AAI2" t="str">
        <f t="shared" ca="1" si="29"/>
        <v>Values</v>
      </c>
      <c r="AAJ2" t="str">
        <f t="shared" ca="1" si="29"/>
        <v>Labels</v>
      </c>
      <c r="AAK2" t="str">
        <f t="shared" ca="1" si="29"/>
        <v>Values</v>
      </c>
      <c r="AAL2" t="str">
        <f t="shared" ca="1" si="29"/>
        <v>Labels</v>
      </c>
      <c r="AAM2" t="str">
        <f t="shared" ca="1" si="29"/>
        <v>Values</v>
      </c>
      <c r="AAN2" t="str">
        <f t="shared" ca="1" si="29"/>
        <v>Labels</v>
      </c>
      <c r="AAO2" t="str">
        <f t="shared" ca="1" si="29"/>
        <v>Values</v>
      </c>
      <c r="AAP2" t="str">
        <f t="shared" ca="1" si="29"/>
        <v>Labels</v>
      </c>
      <c r="AAQ2" t="str">
        <f t="shared" ca="1" si="29"/>
        <v>Values</v>
      </c>
      <c r="AAR2" t="str">
        <f t="shared" ca="1" si="29"/>
        <v>Labels</v>
      </c>
      <c r="AAS2" t="str">
        <f t="shared" ca="1" si="29"/>
        <v>Values</v>
      </c>
      <c r="AAT2" t="str">
        <f t="shared" ca="1" si="29"/>
        <v>Labels</v>
      </c>
      <c r="AAU2" t="str">
        <f t="shared" ca="1" si="29"/>
        <v>Values</v>
      </c>
      <c r="AAV2" t="str">
        <f t="shared" ca="1" si="29"/>
        <v>Labels</v>
      </c>
      <c r="AAW2" t="str">
        <f t="shared" ca="1" si="29"/>
        <v>Values</v>
      </c>
      <c r="AAX2" t="str">
        <f t="shared" ca="1" si="29"/>
        <v>Labels</v>
      </c>
      <c r="AAY2" t="str">
        <f t="shared" ca="1" si="29"/>
        <v>Values</v>
      </c>
      <c r="AAZ2" t="str">
        <f t="shared" ca="1" si="29"/>
        <v>Labels</v>
      </c>
      <c r="ABA2" t="str">
        <f t="shared" ca="1" si="29"/>
        <v>Values</v>
      </c>
      <c r="ABB2" t="str">
        <f t="shared" ca="1" si="29"/>
        <v>Labels</v>
      </c>
      <c r="ABC2" t="str">
        <f t="shared" ca="1" si="29"/>
        <v>Values</v>
      </c>
      <c r="ABD2" t="str">
        <f t="shared" ca="1" si="29"/>
        <v>Labels</v>
      </c>
      <c r="ABE2" t="str">
        <f t="shared" ca="1" si="29"/>
        <v>Values</v>
      </c>
      <c r="ABF2" t="str">
        <f t="shared" ca="1" si="29"/>
        <v>Labels</v>
      </c>
      <c r="ABG2" t="str">
        <f t="shared" ca="1" si="29"/>
        <v>Values</v>
      </c>
      <c r="ABH2" t="str">
        <f t="shared" ca="1" si="29"/>
        <v>Labels</v>
      </c>
      <c r="ABI2" t="str">
        <f t="shared" ca="1" si="29"/>
        <v>Values</v>
      </c>
      <c r="ABJ2" t="str">
        <f t="shared" ca="1" si="29"/>
        <v>Labels</v>
      </c>
      <c r="ABK2" t="str">
        <f t="shared" ca="1" si="29"/>
        <v>Values</v>
      </c>
      <c r="ABL2" t="str">
        <f t="shared" ca="1" si="29"/>
        <v>Labels</v>
      </c>
      <c r="ABM2" t="str">
        <f t="shared" ca="1" si="29"/>
        <v>Values</v>
      </c>
      <c r="ABN2" t="str">
        <f t="shared" ca="1" si="29"/>
        <v>Labels</v>
      </c>
      <c r="ABO2" t="str">
        <f t="shared" ca="1" si="29"/>
        <v>Values</v>
      </c>
      <c r="ABP2" t="str">
        <f t="shared" ca="1" si="29"/>
        <v>Labels</v>
      </c>
      <c r="ABQ2" t="str">
        <f t="shared" ca="1" si="29"/>
        <v>Values</v>
      </c>
      <c r="ABR2" t="str">
        <f t="shared" ca="1" si="29"/>
        <v>Labels</v>
      </c>
      <c r="ABS2" t="str">
        <f t="shared" ca="1" si="29"/>
        <v>Values</v>
      </c>
      <c r="ABT2" t="str">
        <f t="shared" ca="1" si="29"/>
        <v>Labels</v>
      </c>
      <c r="ABU2" t="str">
        <f t="shared" ca="1" si="29"/>
        <v>Values</v>
      </c>
      <c r="ABV2" t="str">
        <f t="shared" ca="1" si="29"/>
        <v>Labels</v>
      </c>
      <c r="ABW2" t="str">
        <f t="shared" ca="1" si="29"/>
        <v>Values</v>
      </c>
      <c r="ABX2" t="str">
        <f t="shared" ca="1" si="29"/>
        <v>Labels</v>
      </c>
      <c r="ABY2" t="str">
        <f t="shared" ca="1" si="29"/>
        <v>Values</v>
      </c>
      <c r="ABZ2" t="str">
        <f t="shared" ca="1" si="29"/>
        <v>Labels</v>
      </c>
      <c r="ACA2" t="str">
        <f t="shared" ca="1" si="29"/>
        <v>Values</v>
      </c>
      <c r="ACB2" t="str">
        <f t="shared" ca="1" si="29"/>
        <v>Labels</v>
      </c>
      <c r="ACC2" t="str">
        <f t="shared" ca="1" si="29"/>
        <v>Values</v>
      </c>
      <c r="ACD2" t="str">
        <f t="shared" ca="1" si="29"/>
        <v>Labels</v>
      </c>
      <c r="ACE2" t="str">
        <f t="shared" ca="1" si="29"/>
        <v>Values</v>
      </c>
      <c r="ACF2" t="str">
        <f t="shared" ca="1" si="29"/>
        <v>Labels</v>
      </c>
      <c r="ACG2" t="str">
        <f t="shared" ca="1" si="29"/>
        <v>Values</v>
      </c>
      <c r="ACH2" t="str">
        <f t="shared" ca="1" si="29"/>
        <v>Labels</v>
      </c>
      <c r="ACI2" t="str">
        <f t="shared" ca="1" si="29"/>
        <v>Values</v>
      </c>
      <c r="ACJ2" t="str">
        <f t="shared" ca="1" si="29"/>
        <v>Labels</v>
      </c>
      <c r="ACK2" t="str">
        <f t="shared" ca="1" si="29"/>
        <v>Values</v>
      </c>
      <c r="ACL2" t="str">
        <f t="shared" ca="1" si="29"/>
        <v>Labels</v>
      </c>
      <c r="ACM2" t="str">
        <f t="shared" ca="1" si="29"/>
        <v>Values</v>
      </c>
      <c r="ACN2" t="str">
        <f t="shared" ca="1" si="29"/>
        <v>Labels</v>
      </c>
      <c r="ACO2" t="str">
        <f t="shared" ref="ACO2:AEZ2" ca="1" si="30">IF(ACO1="","",IF(MOD(COLUMN(ACP1)-1,2)=0,"Labels","Values"))</f>
        <v>Values</v>
      </c>
      <c r="ACP2" t="str">
        <f t="shared" ca="1" si="30"/>
        <v>Labels</v>
      </c>
      <c r="ACQ2" t="str">
        <f t="shared" ca="1" si="30"/>
        <v>Values</v>
      </c>
      <c r="ACR2" t="str">
        <f t="shared" ca="1" si="30"/>
        <v>Labels</v>
      </c>
      <c r="ACS2" t="str">
        <f t="shared" ca="1" si="30"/>
        <v>Values</v>
      </c>
      <c r="ACT2" t="str">
        <f t="shared" ca="1" si="30"/>
        <v>Labels</v>
      </c>
      <c r="ACU2" t="str">
        <f t="shared" ca="1" si="30"/>
        <v>Values</v>
      </c>
      <c r="ACV2" t="str">
        <f t="shared" ca="1" si="30"/>
        <v>Labels</v>
      </c>
      <c r="ACW2" t="str">
        <f t="shared" ca="1" si="30"/>
        <v>Values</v>
      </c>
      <c r="ACX2" t="str">
        <f t="shared" ca="1" si="30"/>
        <v>Labels</v>
      </c>
      <c r="ACY2" t="str">
        <f t="shared" ca="1" si="30"/>
        <v>Values</v>
      </c>
      <c r="ACZ2" t="str">
        <f t="shared" ca="1" si="30"/>
        <v>Labels</v>
      </c>
      <c r="ADA2" t="str">
        <f t="shared" ca="1" si="30"/>
        <v>Values</v>
      </c>
      <c r="ADB2" t="str">
        <f t="shared" ca="1" si="30"/>
        <v>Labels</v>
      </c>
      <c r="ADC2" t="str">
        <f t="shared" ca="1" si="30"/>
        <v>Values</v>
      </c>
      <c r="ADD2" t="str">
        <f t="shared" ca="1" si="30"/>
        <v>Labels</v>
      </c>
      <c r="ADE2" t="str">
        <f t="shared" ca="1" si="30"/>
        <v>Values</v>
      </c>
      <c r="ADF2" t="str">
        <f t="shared" ca="1" si="30"/>
        <v>Labels</v>
      </c>
      <c r="ADG2" t="str">
        <f t="shared" ca="1" si="30"/>
        <v>Values</v>
      </c>
      <c r="ADH2" t="str">
        <f t="shared" ca="1" si="30"/>
        <v>Labels</v>
      </c>
      <c r="ADI2" t="str">
        <f t="shared" ca="1" si="30"/>
        <v>Values</v>
      </c>
      <c r="ADJ2" t="str">
        <f t="shared" ca="1" si="30"/>
        <v>Labels</v>
      </c>
      <c r="ADK2" t="str">
        <f t="shared" ca="1" si="30"/>
        <v>Values</v>
      </c>
      <c r="ADL2" t="str">
        <f t="shared" ca="1" si="30"/>
        <v>Labels</v>
      </c>
      <c r="ADM2" t="str">
        <f t="shared" ca="1" si="30"/>
        <v>Values</v>
      </c>
      <c r="ADN2" t="str">
        <f t="shared" ca="1" si="30"/>
        <v>Labels</v>
      </c>
      <c r="ADO2" t="str">
        <f t="shared" ca="1" si="30"/>
        <v>Values</v>
      </c>
      <c r="ADP2" t="str">
        <f t="shared" ca="1" si="30"/>
        <v>Labels</v>
      </c>
      <c r="ADQ2" t="str">
        <f t="shared" ca="1" si="30"/>
        <v>Values</v>
      </c>
      <c r="ADR2" t="str">
        <f t="shared" ca="1" si="30"/>
        <v>Labels</v>
      </c>
      <c r="ADS2" t="str">
        <f t="shared" ca="1" si="30"/>
        <v>Values</v>
      </c>
      <c r="ADT2" t="str">
        <f t="shared" ca="1" si="30"/>
        <v>Labels</v>
      </c>
      <c r="ADU2" t="str">
        <f t="shared" ca="1" si="30"/>
        <v>Values</v>
      </c>
      <c r="ADV2" t="str">
        <f t="shared" ca="1" si="30"/>
        <v>Labels</v>
      </c>
      <c r="ADW2" t="str">
        <f t="shared" ca="1" si="30"/>
        <v>Values</v>
      </c>
      <c r="ADX2" t="str">
        <f t="shared" ca="1" si="30"/>
        <v>Labels</v>
      </c>
      <c r="ADY2" t="str">
        <f t="shared" ca="1" si="30"/>
        <v>Values</v>
      </c>
      <c r="ADZ2" t="str">
        <f t="shared" ca="1" si="30"/>
        <v>Labels</v>
      </c>
      <c r="AEA2" t="str">
        <f t="shared" ca="1" si="30"/>
        <v>Values</v>
      </c>
      <c r="AEB2" t="str">
        <f t="shared" ca="1" si="30"/>
        <v>Labels</v>
      </c>
      <c r="AEC2" t="str">
        <f t="shared" ca="1" si="30"/>
        <v>Values</v>
      </c>
      <c r="AED2" t="str">
        <f t="shared" ca="1" si="30"/>
        <v>Labels</v>
      </c>
      <c r="AEE2" t="str">
        <f t="shared" ca="1" si="30"/>
        <v>Values</v>
      </c>
      <c r="AEF2" t="str">
        <f t="shared" ca="1" si="30"/>
        <v>Labels</v>
      </c>
      <c r="AEG2" t="str">
        <f t="shared" ca="1" si="30"/>
        <v>Values</v>
      </c>
      <c r="AEH2" t="str">
        <f t="shared" ca="1" si="30"/>
        <v>Labels</v>
      </c>
      <c r="AEI2" t="str">
        <f t="shared" ca="1" si="30"/>
        <v>Values</v>
      </c>
      <c r="AEJ2" t="str">
        <f t="shared" ca="1" si="30"/>
        <v>Labels</v>
      </c>
      <c r="AEK2" t="str">
        <f t="shared" ca="1" si="30"/>
        <v>Values</v>
      </c>
      <c r="AEL2" t="str">
        <f t="shared" ca="1" si="30"/>
        <v>Labels</v>
      </c>
      <c r="AEM2" t="str">
        <f t="shared" ca="1" si="30"/>
        <v>Values</v>
      </c>
      <c r="AEN2" t="str">
        <f t="shared" ca="1" si="30"/>
        <v>Labels</v>
      </c>
      <c r="AEO2" t="str">
        <f t="shared" ca="1" si="30"/>
        <v>Values</v>
      </c>
      <c r="AEP2" t="str">
        <f t="shared" ca="1" si="30"/>
        <v>Labels</v>
      </c>
      <c r="AEQ2" t="str">
        <f t="shared" ca="1" si="30"/>
        <v>Values</v>
      </c>
      <c r="AER2" t="str">
        <f t="shared" ca="1" si="30"/>
        <v>Labels</v>
      </c>
      <c r="AES2" t="str">
        <f t="shared" ca="1" si="30"/>
        <v>Values</v>
      </c>
      <c r="AET2" t="str">
        <f t="shared" ca="1" si="30"/>
        <v>Labels</v>
      </c>
      <c r="AEU2" t="str">
        <f t="shared" ca="1" si="30"/>
        <v>Values</v>
      </c>
      <c r="AEV2" t="str">
        <f t="shared" ca="1" si="30"/>
        <v>Labels</v>
      </c>
      <c r="AEW2" t="str">
        <f t="shared" ca="1" si="30"/>
        <v>Values</v>
      </c>
      <c r="AEX2" t="str">
        <f t="shared" ca="1" si="30"/>
        <v>Labels</v>
      </c>
      <c r="AEY2" t="str">
        <f t="shared" ca="1" si="30"/>
        <v>Values</v>
      </c>
      <c r="AEZ2" t="str">
        <f t="shared" ca="1" si="30"/>
        <v>Labels</v>
      </c>
      <c r="AFA2" t="str">
        <f t="shared" ref="AFA2:AHL2" ca="1" si="31">IF(AFA1="","",IF(MOD(COLUMN(AFB1)-1,2)=0,"Labels","Values"))</f>
        <v>Values</v>
      </c>
      <c r="AFB2" t="str">
        <f t="shared" ca="1" si="31"/>
        <v>Labels</v>
      </c>
      <c r="AFC2" t="str">
        <f t="shared" ca="1" si="31"/>
        <v>Values</v>
      </c>
      <c r="AFD2" t="str">
        <f t="shared" ca="1" si="31"/>
        <v>Labels</v>
      </c>
      <c r="AFE2" t="str">
        <f t="shared" ca="1" si="31"/>
        <v>Values</v>
      </c>
      <c r="AFF2" t="str">
        <f t="shared" ca="1" si="31"/>
        <v>Labels</v>
      </c>
      <c r="AFG2" t="str">
        <f t="shared" ca="1" si="31"/>
        <v>Values</v>
      </c>
      <c r="AFH2" t="str">
        <f t="shared" ca="1" si="31"/>
        <v>Labels</v>
      </c>
      <c r="AFI2" t="str">
        <f t="shared" ca="1" si="31"/>
        <v>Values</v>
      </c>
      <c r="AFJ2" t="str">
        <f t="shared" ca="1" si="31"/>
        <v>Labels</v>
      </c>
      <c r="AFK2" t="str">
        <f t="shared" ca="1" si="31"/>
        <v>Values</v>
      </c>
      <c r="AFL2" t="str">
        <f t="shared" ca="1" si="31"/>
        <v>Labels</v>
      </c>
      <c r="AFM2" t="str">
        <f t="shared" ca="1" si="31"/>
        <v>Values</v>
      </c>
      <c r="AFN2" t="str">
        <f t="shared" ca="1" si="31"/>
        <v>Labels</v>
      </c>
      <c r="AFO2" t="str">
        <f t="shared" ca="1" si="31"/>
        <v>Values</v>
      </c>
      <c r="AFP2" t="str">
        <f t="shared" ca="1" si="31"/>
        <v>Labels</v>
      </c>
      <c r="AFQ2" t="str">
        <f t="shared" ca="1" si="31"/>
        <v>Values</v>
      </c>
      <c r="AFR2" t="str">
        <f t="shared" ca="1" si="31"/>
        <v>Labels</v>
      </c>
      <c r="AFS2" t="str">
        <f t="shared" ca="1" si="31"/>
        <v>Values</v>
      </c>
      <c r="AFT2" t="str">
        <f t="shared" ca="1" si="31"/>
        <v>Labels</v>
      </c>
      <c r="AFU2" t="str">
        <f t="shared" ca="1" si="31"/>
        <v>Values</v>
      </c>
      <c r="AFV2" t="str">
        <f t="shared" ca="1" si="31"/>
        <v>Labels</v>
      </c>
      <c r="AFW2" t="str">
        <f t="shared" ca="1" si="31"/>
        <v>Values</v>
      </c>
      <c r="AFX2" t="str">
        <f t="shared" ca="1" si="31"/>
        <v>Labels</v>
      </c>
      <c r="AFY2" t="str">
        <f t="shared" ca="1" si="31"/>
        <v>Values</v>
      </c>
      <c r="AFZ2" t="str">
        <f t="shared" ca="1" si="31"/>
        <v>Labels</v>
      </c>
      <c r="AGA2" t="str">
        <f t="shared" ca="1" si="31"/>
        <v>Values</v>
      </c>
      <c r="AGB2" t="str">
        <f t="shared" ca="1" si="31"/>
        <v>Labels</v>
      </c>
      <c r="AGC2" t="str">
        <f t="shared" ca="1" si="31"/>
        <v>Values</v>
      </c>
      <c r="AGD2" t="str">
        <f t="shared" ca="1" si="31"/>
        <v>Labels</v>
      </c>
      <c r="AGE2" t="str">
        <f t="shared" ca="1" si="31"/>
        <v>Values</v>
      </c>
      <c r="AGF2" t="str">
        <f t="shared" ca="1" si="31"/>
        <v>Labels</v>
      </c>
      <c r="AGG2" t="str">
        <f t="shared" ca="1" si="31"/>
        <v>Values</v>
      </c>
      <c r="AGH2" t="str">
        <f t="shared" ca="1" si="31"/>
        <v>Labels</v>
      </c>
      <c r="AGI2" t="str">
        <f t="shared" ca="1" si="31"/>
        <v>Values</v>
      </c>
      <c r="AGJ2" t="str">
        <f t="shared" ca="1" si="31"/>
        <v>Labels</v>
      </c>
      <c r="AGK2" t="str">
        <f t="shared" ca="1" si="31"/>
        <v>Values</v>
      </c>
      <c r="AGL2" t="str">
        <f t="shared" ca="1" si="31"/>
        <v>Labels</v>
      </c>
      <c r="AGM2" t="str">
        <f t="shared" ca="1" si="31"/>
        <v>Values</v>
      </c>
      <c r="AGN2" t="str">
        <f t="shared" ca="1" si="31"/>
        <v>Labels</v>
      </c>
      <c r="AGO2" t="str">
        <f t="shared" ca="1" si="31"/>
        <v>Values</v>
      </c>
      <c r="AGP2" t="str">
        <f t="shared" ca="1" si="31"/>
        <v>Labels</v>
      </c>
      <c r="AGQ2" t="str">
        <f t="shared" ca="1" si="31"/>
        <v>Values</v>
      </c>
      <c r="AGR2" t="str">
        <f t="shared" ca="1" si="31"/>
        <v>Labels</v>
      </c>
      <c r="AGS2" t="str">
        <f t="shared" ca="1" si="31"/>
        <v>Values</v>
      </c>
      <c r="AGT2" t="str">
        <f t="shared" ca="1" si="31"/>
        <v>Labels</v>
      </c>
      <c r="AGU2" t="str">
        <f t="shared" ca="1" si="31"/>
        <v>Values</v>
      </c>
      <c r="AGV2" t="str">
        <f t="shared" ca="1" si="31"/>
        <v>Labels</v>
      </c>
      <c r="AGW2" t="str">
        <f t="shared" ca="1" si="31"/>
        <v>Values</v>
      </c>
      <c r="AGX2" t="str">
        <f t="shared" ca="1" si="31"/>
        <v>Labels</v>
      </c>
      <c r="AGY2" t="str">
        <f t="shared" ca="1" si="31"/>
        <v>Values</v>
      </c>
      <c r="AGZ2" t="str">
        <f t="shared" ca="1" si="31"/>
        <v>Labels</v>
      </c>
      <c r="AHA2" t="str">
        <f t="shared" ca="1" si="31"/>
        <v>Values</v>
      </c>
      <c r="AHB2" t="str">
        <f t="shared" ca="1" si="31"/>
        <v>Labels</v>
      </c>
      <c r="AHC2" t="str">
        <f t="shared" ca="1" si="31"/>
        <v>Values</v>
      </c>
      <c r="AHD2" t="str">
        <f t="shared" ca="1" si="31"/>
        <v>Labels</v>
      </c>
      <c r="AHE2" t="str">
        <f t="shared" ca="1" si="31"/>
        <v>Values</v>
      </c>
      <c r="AHF2" t="str">
        <f t="shared" ca="1" si="31"/>
        <v>Labels</v>
      </c>
      <c r="AHG2" t="str">
        <f t="shared" ca="1" si="31"/>
        <v>Values</v>
      </c>
      <c r="AHH2" t="str">
        <f t="shared" ca="1" si="31"/>
        <v>Labels</v>
      </c>
      <c r="AHI2" t="str">
        <f t="shared" ca="1" si="31"/>
        <v>Values</v>
      </c>
      <c r="AHJ2" t="str">
        <f t="shared" ca="1" si="31"/>
        <v>Labels</v>
      </c>
      <c r="AHK2" t="str">
        <f t="shared" ca="1" si="31"/>
        <v>Values</v>
      </c>
      <c r="AHL2" t="str">
        <f t="shared" ca="1" si="31"/>
        <v>Labels</v>
      </c>
      <c r="AHM2" t="str">
        <f t="shared" ref="AHM2:AJX2" ca="1" si="32">IF(AHM1="","",IF(MOD(COLUMN(AHN1)-1,2)=0,"Labels","Values"))</f>
        <v>Values</v>
      </c>
      <c r="AHN2" t="str">
        <f t="shared" ca="1" si="32"/>
        <v>Labels</v>
      </c>
      <c r="AHO2" t="str">
        <f t="shared" ca="1" si="32"/>
        <v>Values</v>
      </c>
      <c r="AHP2" t="str">
        <f t="shared" ca="1" si="32"/>
        <v>Labels</v>
      </c>
      <c r="AHQ2" t="str">
        <f t="shared" ca="1" si="32"/>
        <v>Values</v>
      </c>
      <c r="AHR2" t="str">
        <f t="shared" ca="1" si="32"/>
        <v>Labels</v>
      </c>
      <c r="AHS2" t="str">
        <f t="shared" ca="1" si="32"/>
        <v>Values</v>
      </c>
      <c r="AHT2" t="str">
        <f t="shared" ca="1" si="32"/>
        <v>Labels</v>
      </c>
      <c r="AHU2" t="str">
        <f t="shared" ca="1" si="32"/>
        <v>Values</v>
      </c>
      <c r="AHV2" t="str">
        <f t="shared" ca="1" si="32"/>
        <v>Labels</v>
      </c>
      <c r="AHW2" t="str">
        <f t="shared" ca="1" si="32"/>
        <v>Values</v>
      </c>
      <c r="AHX2" t="str">
        <f t="shared" ca="1" si="32"/>
        <v>Labels</v>
      </c>
      <c r="AHY2" t="str">
        <f t="shared" ca="1" si="32"/>
        <v>Values</v>
      </c>
      <c r="AHZ2" t="str">
        <f t="shared" ca="1" si="32"/>
        <v>Labels</v>
      </c>
      <c r="AIA2" t="str">
        <f t="shared" ca="1" si="32"/>
        <v>Values</v>
      </c>
      <c r="AIB2" t="str">
        <f t="shared" ca="1" si="32"/>
        <v>Labels</v>
      </c>
      <c r="AIC2" t="str">
        <f t="shared" ca="1" si="32"/>
        <v>Values</v>
      </c>
      <c r="AID2" t="str">
        <f t="shared" ca="1" si="32"/>
        <v>Labels</v>
      </c>
      <c r="AIE2" t="str">
        <f t="shared" ca="1" si="32"/>
        <v>Values</v>
      </c>
      <c r="AIF2" t="str">
        <f t="shared" ca="1" si="32"/>
        <v>Labels</v>
      </c>
      <c r="AIG2" t="str">
        <f t="shared" ca="1" si="32"/>
        <v>Values</v>
      </c>
      <c r="AIH2" t="str">
        <f t="shared" ca="1" si="32"/>
        <v>Labels</v>
      </c>
      <c r="AII2" t="str">
        <f t="shared" ca="1" si="32"/>
        <v>Values</v>
      </c>
      <c r="AIJ2" t="str">
        <f t="shared" ca="1" si="32"/>
        <v>Labels</v>
      </c>
      <c r="AIK2" t="str">
        <f t="shared" ca="1" si="32"/>
        <v>Values</v>
      </c>
      <c r="AIL2" t="str">
        <f t="shared" ca="1" si="32"/>
        <v>Labels</v>
      </c>
      <c r="AIM2" t="str">
        <f t="shared" ca="1" si="32"/>
        <v>Values</v>
      </c>
      <c r="AIN2" t="str">
        <f t="shared" ca="1" si="32"/>
        <v>Labels</v>
      </c>
      <c r="AIO2" t="str">
        <f t="shared" ca="1" si="32"/>
        <v>Values</v>
      </c>
      <c r="AIP2" t="str">
        <f t="shared" ca="1" si="32"/>
        <v>Labels</v>
      </c>
      <c r="AIQ2" t="str">
        <f t="shared" ca="1" si="32"/>
        <v>Values</v>
      </c>
      <c r="AIR2" t="str">
        <f t="shared" ca="1" si="32"/>
        <v>Labels</v>
      </c>
      <c r="AIS2" t="str">
        <f t="shared" ca="1" si="32"/>
        <v>Values</v>
      </c>
      <c r="AIT2" t="str">
        <f t="shared" ca="1" si="32"/>
        <v>Labels</v>
      </c>
      <c r="AIU2" t="str">
        <f t="shared" ca="1" si="32"/>
        <v>Values</v>
      </c>
      <c r="AIV2" t="str">
        <f t="shared" ca="1" si="32"/>
        <v>Labels</v>
      </c>
      <c r="AIW2" t="str">
        <f t="shared" ca="1" si="32"/>
        <v>Values</v>
      </c>
      <c r="AIX2" t="str">
        <f t="shared" ca="1" si="32"/>
        <v>Labels</v>
      </c>
      <c r="AIY2" t="str">
        <f t="shared" ca="1" si="32"/>
        <v>Values</v>
      </c>
      <c r="AIZ2" t="str">
        <f t="shared" ca="1" si="32"/>
        <v>Labels</v>
      </c>
      <c r="AJA2" t="str">
        <f t="shared" ca="1" si="32"/>
        <v>Values</v>
      </c>
      <c r="AJB2" t="str">
        <f t="shared" ca="1" si="32"/>
        <v>Labels</v>
      </c>
      <c r="AJC2" t="str">
        <f t="shared" ca="1" si="32"/>
        <v>Values</v>
      </c>
      <c r="AJD2" t="str">
        <f t="shared" ca="1" si="32"/>
        <v>Labels</v>
      </c>
      <c r="AJE2" t="str">
        <f t="shared" ca="1" si="32"/>
        <v>Values</v>
      </c>
      <c r="AJF2" t="str">
        <f t="shared" ca="1" si="32"/>
        <v>Labels</v>
      </c>
      <c r="AJG2" t="str">
        <f t="shared" ca="1" si="32"/>
        <v>Values</v>
      </c>
      <c r="AJH2" t="str">
        <f t="shared" ca="1" si="32"/>
        <v>Labels</v>
      </c>
      <c r="AJI2" t="str">
        <f t="shared" ca="1" si="32"/>
        <v>Values</v>
      </c>
      <c r="AJJ2" t="str">
        <f t="shared" ca="1" si="32"/>
        <v>Labels</v>
      </c>
      <c r="AJK2" t="str">
        <f t="shared" ca="1" si="32"/>
        <v>Values</v>
      </c>
      <c r="AJL2" t="str">
        <f t="shared" ca="1" si="32"/>
        <v>Labels</v>
      </c>
      <c r="AJM2" t="str">
        <f t="shared" ca="1" si="32"/>
        <v>Values</v>
      </c>
      <c r="AJN2" t="str">
        <f t="shared" ca="1" si="32"/>
        <v>Labels</v>
      </c>
      <c r="AJO2" t="str">
        <f t="shared" ca="1" si="32"/>
        <v>Values</v>
      </c>
      <c r="AJP2" t="str">
        <f t="shared" ca="1" si="32"/>
        <v>Labels</v>
      </c>
      <c r="AJQ2" t="str">
        <f t="shared" ca="1" si="32"/>
        <v>Values</v>
      </c>
      <c r="AJR2" t="str">
        <f t="shared" ca="1" si="32"/>
        <v>Labels</v>
      </c>
      <c r="AJS2" t="str">
        <f t="shared" ca="1" si="32"/>
        <v>Values</v>
      </c>
      <c r="AJT2" t="str">
        <f t="shared" ca="1" si="32"/>
        <v>Labels</v>
      </c>
      <c r="AJU2" t="str">
        <f t="shared" ca="1" si="32"/>
        <v>Values</v>
      </c>
      <c r="AJV2" t="str">
        <f t="shared" ca="1" si="32"/>
        <v>Labels</v>
      </c>
      <c r="AJW2" t="str">
        <f t="shared" ca="1" si="32"/>
        <v>Values</v>
      </c>
      <c r="AJX2" t="str">
        <f t="shared" ca="1" si="32"/>
        <v>Labels</v>
      </c>
      <c r="AJY2" t="str">
        <f t="shared" ref="AJY2:AMJ2" ca="1" si="33">IF(AJY1="","",IF(MOD(COLUMN(AJZ1)-1,2)=0,"Labels","Values"))</f>
        <v>Values</v>
      </c>
      <c r="AJZ2" t="str">
        <f t="shared" ca="1" si="33"/>
        <v>Labels</v>
      </c>
      <c r="AKA2" t="str">
        <f t="shared" ca="1" si="33"/>
        <v>Values</v>
      </c>
      <c r="AKB2" t="str">
        <f t="shared" ca="1" si="33"/>
        <v>Labels</v>
      </c>
      <c r="AKC2" t="str">
        <f t="shared" ca="1" si="33"/>
        <v>Values</v>
      </c>
      <c r="AKD2" t="str">
        <f t="shared" ca="1" si="33"/>
        <v>Labels</v>
      </c>
      <c r="AKE2" t="str">
        <f t="shared" ca="1" si="33"/>
        <v>Values</v>
      </c>
      <c r="AKF2" t="str">
        <f t="shared" ca="1" si="33"/>
        <v>Labels</v>
      </c>
      <c r="AKG2" t="str">
        <f t="shared" ca="1" si="33"/>
        <v>Values</v>
      </c>
      <c r="AKH2" t="str">
        <f t="shared" ca="1" si="33"/>
        <v>Labels</v>
      </c>
      <c r="AKI2" t="str">
        <f t="shared" ca="1" si="33"/>
        <v>Values</v>
      </c>
      <c r="AKJ2" t="str">
        <f t="shared" ca="1" si="33"/>
        <v>Labels</v>
      </c>
      <c r="AKK2" t="str">
        <f t="shared" ca="1" si="33"/>
        <v>Values</v>
      </c>
      <c r="AKL2" t="str">
        <f t="shared" ca="1" si="33"/>
        <v>Labels</v>
      </c>
      <c r="AKM2" t="str">
        <f t="shared" ca="1" si="33"/>
        <v>Values</v>
      </c>
      <c r="AKN2" t="str">
        <f t="shared" ca="1" si="33"/>
        <v>Labels</v>
      </c>
      <c r="AKO2" t="str">
        <f t="shared" ca="1" si="33"/>
        <v>Values</v>
      </c>
      <c r="AKP2" t="str">
        <f t="shared" ca="1" si="33"/>
        <v>Labels</v>
      </c>
      <c r="AKQ2" t="str">
        <f t="shared" ca="1" si="33"/>
        <v>Values</v>
      </c>
      <c r="AKR2" t="str">
        <f t="shared" ca="1" si="33"/>
        <v>Labels</v>
      </c>
      <c r="AKS2" t="str">
        <f t="shared" ca="1" si="33"/>
        <v>Values</v>
      </c>
      <c r="AKT2" t="str">
        <f t="shared" ca="1" si="33"/>
        <v>Labels</v>
      </c>
      <c r="AKU2" t="str">
        <f t="shared" ca="1" si="33"/>
        <v>Values</v>
      </c>
      <c r="AKV2" t="str">
        <f t="shared" ca="1" si="33"/>
        <v>Labels</v>
      </c>
      <c r="AKW2" t="str">
        <f t="shared" ca="1" si="33"/>
        <v>Values</v>
      </c>
      <c r="AKX2" t="str">
        <f t="shared" ca="1" si="33"/>
        <v>Labels</v>
      </c>
      <c r="AKY2" t="str">
        <f t="shared" ca="1" si="33"/>
        <v>Values</v>
      </c>
      <c r="AKZ2" t="str">
        <f t="shared" ca="1" si="33"/>
        <v>Labels</v>
      </c>
      <c r="ALA2" t="str">
        <f t="shared" ca="1" si="33"/>
        <v>Values</v>
      </c>
      <c r="ALB2" t="str">
        <f t="shared" ca="1" si="33"/>
        <v>Labels</v>
      </c>
      <c r="ALC2" t="str">
        <f t="shared" ca="1" si="33"/>
        <v>Values</v>
      </c>
      <c r="ALD2" t="str">
        <f t="shared" ca="1" si="33"/>
        <v>Labels</v>
      </c>
      <c r="ALE2" t="str">
        <f t="shared" ca="1" si="33"/>
        <v>Values</v>
      </c>
      <c r="ALF2" t="str">
        <f t="shared" ca="1" si="33"/>
        <v>Labels</v>
      </c>
      <c r="ALG2" t="str">
        <f t="shared" ca="1" si="33"/>
        <v>Values</v>
      </c>
      <c r="ALH2" t="str">
        <f t="shared" ca="1" si="33"/>
        <v>Labels</v>
      </c>
      <c r="ALI2" t="str">
        <f t="shared" ca="1" si="33"/>
        <v>Values</v>
      </c>
      <c r="ALJ2" t="str">
        <f t="shared" ca="1" si="33"/>
        <v>Labels</v>
      </c>
      <c r="ALK2" t="str">
        <f t="shared" ca="1" si="33"/>
        <v>Values</v>
      </c>
      <c r="ALL2" t="str">
        <f t="shared" ca="1" si="33"/>
        <v>Labels</v>
      </c>
      <c r="ALM2" t="str">
        <f t="shared" ca="1" si="33"/>
        <v>Values</v>
      </c>
      <c r="ALN2" t="str">
        <f t="shared" ca="1" si="33"/>
        <v>Labels</v>
      </c>
      <c r="ALO2" t="str">
        <f t="shared" ca="1" si="33"/>
        <v>Values</v>
      </c>
      <c r="ALP2" t="str">
        <f t="shared" ca="1" si="33"/>
        <v>Labels</v>
      </c>
      <c r="ALQ2" t="str">
        <f t="shared" ca="1" si="33"/>
        <v>Values</v>
      </c>
      <c r="ALR2" t="str">
        <f t="shared" ca="1" si="33"/>
        <v>Labels</v>
      </c>
      <c r="ALS2" t="str">
        <f t="shared" ca="1" si="33"/>
        <v>Values</v>
      </c>
      <c r="ALT2" t="str">
        <f t="shared" ca="1" si="33"/>
        <v>Labels</v>
      </c>
      <c r="ALU2" t="str">
        <f t="shared" ca="1" si="33"/>
        <v>Values</v>
      </c>
      <c r="ALV2" t="str">
        <f t="shared" ca="1" si="33"/>
        <v>Labels</v>
      </c>
      <c r="ALW2" t="str">
        <f t="shared" ca="1" si="33"/>
        <v>Values</v>
      </c>
      <c r="ALX2" t="str">
        <f t="shared" ca="1" si="33"/>
        <v>Labels</v>
      </c>
      <c r="ALY2" t="str">
        <f t="shared" ca="1" si="33"/>
        <v>Values</v>
      </c>
      <c r="ALZ2" t="str">
        <f t="shared" ca="1" si="33"/>
        <v>Labels</v>
      </c>
      <c r="AMA2" t="str">
        <f t="shared" ca="1" si="33"/>
        <v>Values</v>
      </c>
      <c r="AMB2" t="str">
        <f t="shared" ca="1" si="33"/>
        <v>Labels</v>
      </c>
      <c r="AMC2" t="str">
        <f t="shared" ca="1" si="33"/>
        <v>Values</v>
      </c>
      <c r="AMD2" t="str">
        <f t="shared" ca="1" si="33"/>
        <v>Labels</v>
      </c>
      <c r="AME2" t="str">
        <f t="shared" ca="1" si="33"/>
        <v>Values</v>
      </c>
      <c r="AMF2" t="str">
        <f t="shared" ca="1" si="33"/>
        <v>Labels</v>
      </c>
      <c r="AMG2" t="str">
        <f t="shared" ca="1" si="33"/>
        <v>Values</v>
      </c>
      <c r="AMH2" t="str">
        <f t="shared" ca="1" si="33"/>
        <v>Labels</v>
      </c>
      <c r="AMI2" t="str">
        <f t="shared" ca="1" si="33"/>
        <v>Values</v>
      </c>
      <c r="AMJ2" t="str">
        <f t="shared" ca="1" si="33"/>
        <v>Labels</v>
      </c>
      <c r="AMK2" t="str">
        <f t="shared" ref="AMK2:AOV2" ca="1" si="34">IF(AMK1="","",IF(MOD(COLUMN(AML1)-1,2)=0,"Labels","Values"))</f>
        <v>Values</v>
      </c>
      <c r="AML2" t="str">
        <f t="shared" ca="1" si="34"/>
        <v>Labels</v>
      </c>
      <c r="AMM2" t="str">
        <f t="shared" ca="1" si="34"/>
        <v>Values</v>
      </c>
      <c r="AMN2" t="str">
        <f t="shared" ca="1" si="34"/>
        <v>Labels</v>
      </c>
      <c r="AMO2" t="str">
        <f t="shared" ca="1" si="34"/>
        <v>Values</v>
      </c>
      <c r="AMP2" t="str">
        <f t="shared" ca="1" si="34"/>
        <v>Labels</v>
      </c>
      <c r="AMQ2" t="str">
        <f t="shared" ca="1" si="34"/>
        <v>Values</v>
      </c>
      <c r="AMR2" t="str">
        <f t="shared" ca="1" si="34"/>
        <v>Labels</v>
      </c>
      <c r="AMS2" t="str">
        <f t="shared" ca="1" si="34"/>
        <v>Values</v>
      </c>
      <c r="AMT2" t="str">
        <f t="shared" ca="1" si="34"/>
        <v>Labels</v>
      </c>
      <c r="AMU2" t="str">
        <f t="shared" ca="1" si="34"/>
        <v>Values</v>
      </c>
      <c r="AMV2" t="str">
        <f t="shared" ca="1" si="34"/>
        <v>Labels</v>
      </c>
      <c r="AMW2" t="str">
        <f t="shared" ca="1" si="34"/>
        <v>Values</v>
      </c>
      <c r="AMX2" t="str">
        <f t="shared" ca="1" si="34"/>
        <v>Labels</v>
      </c>
      <c r="AMY2" t="str">
        <f t="shared" ca="1" si="34"/>
        <v>Values</v>
      </c>
      <c r="AMZ2" t="str">
        <f t="shared" ca="1" si="34"/>
        <v>Labels</v>
      </c>
      <c r="ANA2" t="str">
        <f t="shared" ca="1" si="34"/>
        <v>Values</v>
      </c>
      <c r="ANB2" t="str">
        <f t="shared" ca="1" si="34"/>
        <v>Labels</v>
      </c>
      <c r="ANC2" t="str">
        <f t="shared" ca="1" si="34"/>
        <v>Values</v>
      </c>
      <c r="AND2" t="str">
        <f t="shared" ca="1" si="34"/>
        <v>Labels</v>
      </c>
      <c r="ANE2" t="str">
        <f t="shared" ca="1" si="34"/>
        <v>Values</v>
      </c>
      <c r="ANF2" t="str">
        <f t="shared" ca="1" si="34"/>
        <v>Labels</v>
      </c>
      <c r="ANG2" t="str">
        <f t="shared" ca="1" si="34"/>
        <v>Values</v>
      </c>
      <c r="ANH2" t="str">
        <f t="shared" ca="1" si="34"/>
        <v>Labels</v>
      </c>
      <c r="ANI2" t="str">
        <f t="shared" ca="1" si="34"/>
        <v>Values</v>
      </c>
      <c r="ANJ2" t="str">
        <f t="shared" ca="1" si="34"/>
        <v>Labels</v>
      </c>
      <c r="ANK2" t="str">
        <f t="shared" ca="1" si="34"/>
        <v>Values</v>
      </c>
      <c r="ANL2" t="str">
        <f t="shared" ca="1" si="34"/>
        <v>Labels</v>
      </c>
      <c r="ANM2" t="str">
        <f t="shared" ca="1" si="34"/>
        <v>Values</v>
      </c>
      <c r="ANN2" t="str">
        <f t="shared" ca="1" si="34"/>
        <v>Labels</v>
      </c>
      <c r="ANO2" t="str">
        <f t="shared" ca="1" si="34"/>
        <v>Values</v>
      </c>
      <c r="ANP2" t="str">
        <f t="shared" ca="1" si="34"/>
        <v>Labels</v>
      </c>
      <c r="ANQ2" t="str">
        <f t="shared" ca="1" si="34"/>
        <v>Values</v>
      </c>
      <c r="ANR2" t="str">
        <f t="shared" ca="1" si="34"/>
        <v>Labels</v>
      </c>
      <c r="ANS2" t="str">
        <f t="shared" ca="1" si="34"/>
        <v>Values</v>
      </c>
      <c r="ANT2" t="str">
        <f t="shared" ca="1" si="34"/>
        <v>Labels</v>
      </c>
      <c r="ANU2" t="str">
        <f t="shared" ca="1" si="34"/>
        <v>Values</v>
      </c>
      <c r="ANV2" t="str">
        <f t="shared" ca="1" si="34"/>
        <v>Labels</v>
      </c>
      <c r="ANW2" t="str">
        <f t="shared" ca="1" si="34"/>
        <v>Values</v>
      </c>
      <c r="ANX2" t="str">
        <f t="shared" ca="1" si="34"/>
        <v>Labels</v>
      </c>
      <c r="ANY2" t="str">
        <f t="shared" ca="1" si="34"/>
        <v>Values</v>
      </c>
      <c r="ANZ2" t="str">
        <f t="shared" ca="1" si="34"/>
        <v>Labels</v>
      </c>
      <c r="AOA2" t="str">
        <f t="shared" ca="1" si="34"/>
        <v>Values</v>
      </c>
      <c r="AOB2" t="str">
        <f t="shared" ca="1" si="34"/>
        <v>Labels</v>
      </c>
      <c r="AOC2" t="str">
        <f t="shared" ca="1" si="34"/>
        <v>Values</v>
      </c>
      <c r="AOD2" t="str">
        <f t="shared" ca="1" si="34"/>
        <v>Labels</v>
      </c>
      <c r="AOE2" t="str">
        <f t="shared" ca="1" si="34"/>
        <v>Values</v>
      </c>
      <c r="AOF2" t="str">
        <f t="shared" ca="1" si="34"/>
        <v>Labels</v>
      </c>
      <c r="AOG2" t="str">
        <f t="shared" ca="1" si="34"/>
        <v>Values</v>
      </c>
      <c r="AOH2" t="str">
        <f t="shared" ca="1" si="34"/>
        <v>Labels</v>
      </c>
      <c r="AOI2" t="str">
        <f t="shared" ca="1" si="34"/>
        <v>Values</v>
      </c>
      <c r="AOJ2" t="str">
        <f t="shared" ca="1" si="34"/>
        <v>Labels</v>
      </c>
      <c r="AOK2" t="str">
        <f t="shared" ca="1" si="34"/>
        <v>Values</v>
      </c>
      <c r="AOL2" t="str">
        <f t="shared" ca="1" si="34"/>
        <v>Labels</v>
      </c>
      <c r="AOM2" t="str">
        <f t="shared" ca="1" si="34"/>
        <v>Values</v>
      </c>
      <c r="AON2" t="str">
        <f t="shared" ca="1" si="34"/>
        <v>Labels</v>
      </c>
      <c r="AOO2" t="str">
        <f t="shared" ca="1" si="34"/>
        <v>Values</v>
      </c>
      <c r="AOP2" t="str">
        <f t="shared" ca="1" si="34"/>
        <v>Labels</v>
      </c>
      <c r="AOQ2" t="str">
        <f t="shared" ca="1" si="34"/>
        <v>Values</v>
      </c>
      <c r="AOR2" t="str">
        <f t="shared" ca="1" si="34"/>
        <v>Labels</v>
      </c>
      <c r="AOS2" t="str">
        <f t="shared" ca="1" si="34"/>
        <v>Values</v>
      </c>
      <c r="AOT2" t="str">
        <f t="shared" ca="1" si="34"/>
        <v>Labels</v>
      </c>
      <c r="AOU2" t="str">
        <f t="shared" ca="1" si="34"/>
        <v>Values</v>
      </c>
      <c r="AOV2" t="str">
        <f t="shared" ca="1" si="34"/>
        <v>Labels</v>
      </c>
      <c r="AOW2" t="str">
        <f t="shared" ref="AOW2:ARH2" ca="1" si="35">IF(AOW1="","",IF(MOD(COLUMN(AOX1)-1,2)=0,"Labels","Values"))</f>
        <v>Values</v>
      </c>
      <c r="AOX2" t="str">
        <f t="shared" ca="1" si="35"/>
        <v>Labels</v>
      </c>
      <c r="AOY2" t="str">
        <f t="shared" ca="1" si="35"/>
        <v>Values</v>
      </c>
      <c r="AOZ2" t="str">
        <f t="shared" ca="1" si="35"/>
        <v>Labels</v>
      </c>
      <c r="APA2" t="str">
        <f t="shared" ca="1" si="35"/>
        <v>Values</v>
      </c>
      <c r="APB2" t="str">
        <f t="shared" ca="1" si="35"/>
        <v>Labels</v>
      </c>
    </row>
    <row r="3" spans="1:1094">
      <c r="K3">
        <v>1</v>
      </c>
      <c r="L3" s="14" t="s">
        <v>751</v>
      </c>
      <c r="S3">
        <v>1</v>
      </c>
      <c r="T3" s="14" t="s">
        <v>752</v>
      </c>
      <c r="U3">
        <v>1</v>
      </c>
      <c r="V3" s="14" t="s">
        <v>753</v>
      </c>
      <c r="W3">
        <v>1</v>
      </c>
      <c r="X3" s="14" t="s">
        <v>754</v>
      </c>
      <c r="Y3">
        <v>1</v>
      </c>
      <c r="Z3" s="14" t="s">
        <v>755</v>
      </c>
      <c r="AA3">
        <v>1</v>
      </c>
      <c r="AB3" s="14" t="s">
        <v>754</v>
      </c>
      <c r="AC3">
        <v>1</v>
      </c>
      <c r="AD3" s="14" t="s">
        <v>755</v>
      </c>
      <c r="AE3">
        <v>1</v>
      </c>
      <c r="AF3" s="14" t="s">
        <v>754</v>
      </c>
      <c r="AG3">
        <v>1</v>
      </c>
      <c r="AH3" s="14" t="s">
        <v>755</v>
      </c>
      <c r="AS3">
        <v>1</v>
      </c>
      <c r="AT3" s="14" t="s">
        <v>356</v>
      </c>
      <c r="AU3">
        <v>1</v>
      </c>
      <c r="AV3" s="14" t="s">
        <v>356</v>
      </c>
      <c r="AW3">
        <v>1</v>
      </c>
      <c r="AX3" s="14" t="s">
        <v>356</v>
      </c>
      <c r="AY3">
        <v>1</v>
      </c>
      <c r="AZ3" s="14" t="s">
        <v>356</v>
      </c>
      <c r="BA3">
        <v>1</v>
      </c>
      <c r="BB3" s="14" t="s">
        <v>356</v>
      </c>
      <c r="BC3">
        <v>1</v>
      </c>
      <c r="BD3" s="14" t="s">
        <v>356</v>
      </c>
      <c r="BE3">
        <v>1</v>
      </c>
      <c r="BF3" s="14" t="s">
        <v>356</v>
      </c>
      <c r="BG3">
        <v>1</v>
      </c>
      <c r="BH3" s="14" t="s">
        <v>1461</v>
      </c>
      <c r="BI3">
        <v>1</v>
      </c>
      <c r="BJ3" s="14" t="s">
        <v>1462</v>
      </c>
      <c r="BK3">
        <v>1</v>
      </c>
      <c r="BL3" s="14" t="s">
        <v>1463</v>
      </c>
      <c r="BM3">
        <v>1</v>
      </c>
      <c r="BN3" s="14" t="s">
        <v>1464</v>
      </c>
      <c r="BO3">
        <v>1</v>
      </c>
      <c r="BP3" s="14" t="s">
        <v>356</v>
      </c>
      <c r="BQ3">
        <v>1</v>
      </c>
      <c r="BR3" s="14" t="s">
        <v>356</v>
      </c>
      <c r="BS3">
        <v>1</v>
      </c>
      <c r="BT3" s="14" t="s">
        <v>356</v>
      </c>
      <c r="BU3">
        <v>1</v>
      </c>
      <c r="BV3" s="14" t="s">
        <v>1465</v>
      </c>
      <c r="BW3">
        <v>1</v>
      </c>
      <c r="BX3" s="14" t="s">
        <v>1463</v>
      </c>
      <c r="BY3">
        <v>1</v>
      </c>
      <c r="BZ3" s="14" t="s">
        <v>356</v>
      </c>
      <c r="CA3">
        <v>1</v>
      </c>
      <c r="CB3" s="14" t="s">
        <v>356</v>
      </c>
      <c r="CC3">
        <v>1</v>
      </c>
      <c r="CD3" s="14" t="s">
        <v>356</v>
      </c>
      <c r="CE3">
        <v>1</v>
      </c>
      <c r="CF3" s="14" t="s">
        <v>356</v>
      </c>
      <c r="CG3">
        <v>1</v>
      </c>
      <c r="CH3" s="14" t="s">
        <v>356</v>
      </c>
      <c r="CI3">
        <v>1</v>
      </c>
      <c r="CJ3" s="14" t="s">
        <v>356</v>
      </c>
      <c r="CK3">
        <v>1</v>
      </c>
      <c r="CL3" s="14" t="s">
        <v>356</v>
      </c>
      <c r="CM3">
        <v>1</v>
      </c>
      <c r="CN3" s="14" t="s">
        <v>356</v>
      </c>
      <c r="CO3">
        <v>1</v>
      </c>
      <c r="CP3" s="14" t="s">
        <v>356</v>
      </c>
      <c r="CQ3">
        <v>1</v>
      </c>
      <c r="CR3" s="14" t="s">
        <v>356</v>
      </c>
      <c r="CS3">
        <v>1</v>
      </c>
      <c r="CT3" s="14" t="s">
        <v>356</v>
      </c>
      <c r="CU3">
        <v>1</v>
      </c>
      <c r="CV3" s="14" t="s">
        <v>356</v>
      </c>
      <c r="CW3">
        <v>1</v>
      </c>
      <c r="CX3" s="14" t="s">
        <v>356</v>
      </c>
      <c r="CY3">
        <v>1</v>
      </c>
      <c r="CZ3" s="14" t="s">
        <v>356</v>
      </c>
      <c r="DA3">
        <v>1</v>
      </c>
      <c r="DB3" s="14" t="s">
        <v>356</v>
      </c>
      <c r="DC3">
        <v>1</v>
      </c>
      <c r="DD3" s="14" t="s">
        <v>356</v>
      </c>
      <c r="DE3">
        <v>1</v>
      </c>
      <c r="DF3" s="14" t="s">
        <v>356</v>
      </c>
      <c r="DG3">
        <v>1</v>
      </c>
      <c r="DH3" s="14" t="s">
        <v>356</v>
      </c>
      <c r="DI3">
        <v>1</v>
      </c>
      <c r="DJ3" s="14" t="s">
        <v>356</v>
      </c>
      <c r="DK3">
        <v>1</v>
      </c>
      <c r="DL3" s="14" t="s">
        <v>356</v>
      </c>
      <c r="DM3">
        <v>1</v>
      </c>
      <c r="DN3" s="14" t="s">
        <v>356</v>
      </c>
      <c r="DO3">
        <v>1</v>
      </c>
      <c r="DP3" s="14" t="s">
        <v>356</v>
      </c>
      <c r="DQ3">
        <v>1</v>
      </c>
      <c r="DR3" s="14" t="s">
        <v>356</v>
      </c>
      <c r="DS3">
        <v>1</v>
      </c>
      <c r="DT3" s="14" t="s">
        <v>356</v>
      </c>
      <c r="DU3">
        <v>1</v>
      </c>
      <c r="DV3" s="14" t="s">
        <v>356</v>
      </c>
      <c r="DW3">
        <v>1</v>
      </c>
      <c r="DX3" s="14" t="s">
        <v>356</v>
      </c>
      <c r="DY3">
        <v>1</v>
      </c>
      <c r="DZ3" s="14" t="s">
        <v>356</v>
      </c>
      <c r="EA3">
        <v>1</v>
      </c>
      <c r="EB3" s="14" t="s">
        <v>356</v>
      </c>
      <c r="EC3">
        <v>1</v>
      </c>
      <c r="ED3" s="14" t="s">
        <v>356</v>
      </c>
      <c r="EE3">
        <v>1</v>
      </c>
      <c r="EF3" s="14" t="s">
        <v>356</v>
      </c>
      <c r="EG3">
        <v>1</v>
      </c>
      <c r="EH3" s="14" t="s">
        <v>1466</v>
      </c>
      <c r="EI3">
        <v>1</v>
      </c>
      <c r="EJ3" s="14" t="s">
        <v>1467</v>
      </c>
      <c r="EM3">
        <v>1</v>
      </c>
      <c r="EN3" s="14" t="s">
        <v>356</v>
      </c>
      <c r="EO3">
        <v>1</v>
      </c>
      <c r="EP3" s="14" t="s">
        <v>356</v>
      </c>
      <c r="EQ3">
        <v>1</v>
      </c>
      <c r="ER3" s="14" t="s">
        <v>356</v>
      </c>
      <c r="ES3">
        <v>1</v>
      </c>
      <c r="ET3" s="14" t="s">
        <v>356</v>
      </c>
      <c r="EU3">
        <v>1</v>
      </c>
      <c r="EV3" s="14" t="s">
        <v>356</v>
      </c>
      <c r="EW3">
        <v>1</v>
      </c>
      <c r="EX3" s="14" t="s">
        <v>355</v>
      </c>
      <c r="EY3">
        <v>1</v>
      </c>
      <c r="EZ3" s="14" t="s">
        <v>356</v>
      </c>
      <c r="FA3">
        <v>1</v>
      </c>
      <c r="FB3" s="14" t="s">
        <v>356</v>
      </c>
      <c r="FC3">
        <v>1</v>
      </c>
      <c r="FD3" s="14" t="s">
        <v>1468</v>
      </c>
      <c r="FE3">
        <v>1</v>
      </c>
      <c r="FF3" s="14" t="s">
        <v>356</v>
      </c>
      <c r="FG3">
        <v>1</v>
      </c>
      <c r="FH3" s="14" t="s">
        <v>1469</v>
      </c>
      <c r="FO3">
        <v>1</v>
      </c>
      <c r="FP3" s="14" t="s">
        <v>1469</v>
      </c>
      <c r="FW3">
        <v>1</v>
      </c>
      <c r="FX3" s="14" t="s">
        <v>1470</v>
      </c>
      <c r="FY3">
        <v>1</v>
      </c>
      <c r="FZ3" s="14" t="s">
        <v>1471</v>
      </c>
      <c r="GA3">
        <v>1</v>
      </c>
      <c r="GB3" s="14" t="s">
        <v>1471</v>
      </c>
      <c r="GC3">
        <v>1</v>
      </c>
      <c r="GD3" s="14" t="s">
        <v>1471</v>
      </c>
      <c r="GE3">
        <v>1</v>
      </c>
      <c r="GF3" s="14" t="s">
        <v>1471</v>
      </c>
      <c r="GG3">
        <v>1</v>
      </c>
      <c r="GH3" s="14" t="s">
        <v>1471</v>
      </c>
      <c r="GI3">
        <v>1</v>
      </c>
      <c r="GJ3" s="14" t="s">
        <v>1471</v>
      </c>
      <c r="GK3">
        <v>1</v>
      </c>
      <c r="GL3" s="14" t="s">
        <v>1471</v>
      </c>
      <c r="GM3">
        <v>1</v>
      </c>
      <c r="GN3" s="14" t="s">
        <v>1471</v>
      </c>
      <c r="GO3">
        <v>1</v>
      </c>
      <c r="GP3" s="14" t="s">
        <v>1471</v>
      </c>
      <c r="GQ3">
        <v>1</v>
      </c>
      <c r="GR3" s="14" t="s">
        <v>1471</v>
      </c>
      <c r="GS3">
        <v>1</v>
      </c>
      <c r="GT3" s="14" t="s">
        <v>1471</v>
      </c>
      <c r="GU3">
        <v>1</v>
      </c>
      <c r="GV3" s="14" t="s">
        <v>1471</v>
      </c>
      <c r="GW3">
        <v>1</v>
      </c>
      <c r="GX3" s="14" t="s">
        <v>1471</v>
      </c>
      <c r="GY3">
        <v>1</v>
      </c>
      <c r="GZ3" s="14" t="s">
        <v>1470</v>
      </c>
      <c r="HA3">
        <v>1</v>
      </c>
      <c r="HB3" s="14" t="s">
        <v>1472</v>
      </c>
      <c r="HC3">
        <v>1</v>
      </c>
      <c r="HD3" s="14" t="s">
        <v>1472</v>
      </c>
      <c r="HG3">
        <v>1</v>
      </c>
      <c r="HH3" s="14" t="s">
        <v>1472</v>
      </c>
      <c r="KQ3">
        <v>1</v>
      </c>
      <c r="KR3" s="14" t="s">
        <v>1469</v>
      </c>
      <c r="KS3">
        <v>1</v>
      </c>
      <c r="KT3" s="14" t="s">
        <v>1469</v>
      </c>
      <c r="KU3">
        <v>1</v>
      </c>
      <c r="KV3" s="14" t="s">
        <v>1469</v>
      </c>
      <c r="KW3">
        <v>1</v>
      </c>
      <c r="KX3" s="14" t="s">
        <v>356</v>
      </c>
      <c r="KY3">
        <v>1</v>
      </c>
      <c r="KZ3" s="14" t="s">
        <v>1469</v>
      </c>
      <c r="LA3">
        <v>1</v>
      </c>
      <c r="LB3" s="14" t="s">
        <v>1469</v>
      </c>
      <c r="LC3">
        <v>1</v>
      </c>
      <c r="LD3" s="14" t="s">
        <v>1469</v>
      </c>
      <c r="LE3">
        <v>1</v>
      </c>
      <c r="LF3" s="14" t="s">
        <v>1469</v>
      </c>
      <c r="LU3">
        <v>1</v>
      </c>
      <c r="LV3" s="14" t="s">
        <v>356</v>
      </c>
      <c r="LW3">
        <v>1</v>
      </c>
      <c r="LX3" s="14" t="s">
        <v>356</v>
      </c>
      <c r="LY3">
        <v>1</v>
      </c>
      <c r="LZ3" s="14" t="s">
        <v>356</v>
      </c>
      <c r="MA3">
        <v>1</v>
      </c>
      <c r="MB3" s="14" t="s">
        <v>356</v>
      </c>
      <c r="MC3">
        <v>1</v>
      </c>
      <c r="MD3" s="14" t="s">
        <v>356</v>
      </c>
      <c r="ME3">
        <v>1</v>
      </c>
      <c r="MF3" s="14" t="s">
        <v>356</v>
      </c>
      <c r="MG3">
        <v>1</v>
      </c>
      <c r="MH3" s="14" t="s">
        <v>356</v>
      </c>
      <c r="MI3">
        <v>1</v>
      </c>
      <c r="MJ3" s="14" t="s">
        <v>356</v>
      </c>
      <c r="MK3">
        <v>1</v>
      </c>
      <c r="ML3" s="14" t="s">
        <v>756</v>
      </c>
      <c r="MM3">
        <v>1</v>
      </c>
      <c r="MN3" s="14" t="s">
        <v>356</v>
      </c>
      <c r="MO3">
        <v>1</v>
      </c>
      <c r="MP3" s="14" t="s">
        <v>356</v>
      </c>
      <c r="MQ3">
        <v>1</v>
      </c>
      <c r="MR3" s="14" t="s">
        <v>356</v>
      </c>
      <c r="MS3">
        <v>1</v>
      </c>
      <c r="MT3" s="14" t="s">
        <v>355</v>
      </c>
      <c r="MU3">
        <v>1</v>
      </c>
      <c r="MV3" s="14" t="s">
        <v>355</v>
      </c>
      <c r="MW3">
        <v>1</v>
      </c>
      <c r="MX3" s="14" t="s">
        <v>356</v>
      </c>
      <c r="NA3">
        <v>1</v>
      </c>
      <c r="NB3" s="14" t="s">
        <v>356</v>
      </c>
      <c r="NC3">
        <v>1</v>
      </c>
      <c r="ND3" s="14" t="s">
        <v>356</v>
      </c>
      <c r="NE3">
        <v>1</v>
      </c>
      <c r="NF3" s="14" t="s">
        <v>757</v>
      </c>
      <c r="NI3">
        <v>1</v>
      </c>
      <c r="NJ3" s="14" t="s">
        <v>356</v>
      </c>
      <c r="NO3">
        <v>1</v>
      </c>
      <c r="NP3" s="14" t="s">
        <v>356</v>
      </c>
      <c r="NS3">
        <v>1</v>
      </c>
      <c r="NT3" s="14" t="s">
        <v>356</v>
      </c>
      <c r="NW3">
        <v>1</v>
      </c>
      <c r="NX3" s="14" t="s">
        <v>356</v>
      </c>
      <c r="OC3">
        <v>1</v>
      </c>
      <c r="OD3" s="14" t="s">
        <v>356</v>
      </c>
      <c r="OG3">
        <v>1</v>
      </c>
      <c r="OH3" s="14" t="s">
        <v>356</v>
      </c>
      <c r="OK3">
        <v>1</v>
      </c>
      <c r="OL3" s="14" t="s">
        <v>356</v>
      </c>
      <c r="OO3">
        <v>1</v>
      </c>
      <c r="OP3" s="14" t="s">
        <v>356</v>
      </c>
      <c r="OS3">
        <v>1</v>
      </c>
      <c r="OT3" s="14" t="s">
        <v>356</v>
      </c>
      <c r="OW3">
        <v>1</v>
      </c>
      <c r="OX3" s="14" t="s">
        <v>356</v>
      </c>
      <c r="PA3">
        <v>1</v>
      </c>
      <c r="PB3" s="14" t="s">
        <v>356</v>
      </c>
      <c r="PY3">
        <v>1</v>
      </c>
      <c r="PZ3" s="14" t="s">
        <v>356</v>
      </c>
      <c r="QE3">
        <v>1</v>
      </c>
      <c r="QF3" s="14" t="s">
        <v>356</v>
      </c>
      <c r="QG3">
        <v>1</v>
      </c>
      <c r="QH3" s="14" t="s">
        <v>356</v>
      </c>
      <c r="QI3">
        <v>1</v>
      </c>
      <c r="QJ3" s="14" t="s">
        <v>356</v>
      </c>
      <c r="QK3">
        <v>1</v>
      </c>
      <c r="QL3" s="14" t="s">
        <v>356</v>
      </c>
      <c r="QM3">
        <v>1</v>
      </c>
      <c r="QN3" s="14" t="s">
        <v>356</v>
      </c>
      <c r="QO3">
        <v>1</v>
      </c>
      <c r="QP3" s="14" t="s">
        <v>356</v>
      </c>
      <c r="QQ3">
        <v>1</v>
      </c>
      <c r="QR3" s="14" t="s">
        <v>356</v>
      </c>
      <c r="QY3">
        <v>1</v>
      </c>
      <c r="QZ3" s="14" t="s">
        <v>356</v>
      </c>
      <c r="RA3">
        <v>1</v>
      </c>
      <c r="RB3" s="14" t="s">
        <v>356</v>
      </c>
      <c r="RC3">
        <v>1</v>
      </c>
      <c r="RD3" s="14" t="s">
        <v>356</v>
      </c>
      <c r="RE3">
        <v>1</v>
      </c>
      <c r="RF3" s="14" t="s">
        <v>356</v>
      </c>
      <c r="RG3">
        <v>1</v>
      </c>
      <c r="RH3" s="14" t="s">
        <v>356</v>
      </c>
      <c r="RI3">
        <v>1</v>
      </c>
      <c r="RJ3" s="14" t="s">
        <v>356</v>
      </c>
      <c r="RK3">
        <v>1</v>
      </c>
      <c r="RL3" s="14" t="s">
        <v>356</v>
      </c>
      <c r="RS3">
        <v>1</v>
      </c>
      <c r="RT3" s="14" t="s">
        <v>356</v>
      </c>
      <c r="RU3">
        <v>1</v>
      </c>
      <c r="RV3" s="14" t="s">
        <v>356</v>
      </c>
      <c r="RW3">
        <v>1</v>
      </c>
      <c r="RX3" s="14" t="s">
        <v>356</v>
      </c>
      <c r="RY3">
        <v>1</v>
      </c>
      <c r="RZ3" s="14" t="s">
        <v>356</v>
      </c>
      <c r="SA3">
        <v>1</v>
      </c>
      <c r="SB3" s="14" t="s">
        <v>356</v>
      </c>
      <c r="SC3">
        <v>1</v>
      </c>
      <c r="SD3" s="14" t="s">
        <v>356</v>
      </c>
      <c r="SE3">
        <v>1</v>
      </c>
      <c r="SF3" s="14" t="s">
        <v>356</v>
      </c>
      <c r="SM3">
        <v>1</v>
      </c>
      <c r="SN3" s="14" t="s">
        <v>356</v>
      </c>
      <c r="SO3">
        <v>1</v>
      </c>
      <c r="SP3" s="14" t="s">
        <v>356</v>
      </c>
      <c r="SQ3">
        <v>1</v>
      </c>
      <c r="SR3" s="14" t="s">
        <v>356</v>
      </c>
      <c r="SS3">
        <v>1</v>
      </c>
      <c r="ST3" s="14" t="s">
        <v>356</v>
      </c>
      <c r="SU3">
        <v>1</v>
      </c>
      <c r="SV3" s="14" t="s">
        <v>356</v>
      </c>
      <c r="SW3">
        <v>1</v>
      </c>
      <c r="SX3" s="14" t="s">
        <v>356</v>
      </c>
      <c r="SY3">
        <v>1</v>
      </c>
      <c r="SZ3" s="14" t="s">
        <v>356</v>
      </c>
      <c r="TG3">
        <v>1</v>
      </c>
      <c r="TH3" s="14" t="s">
        <v>356</v>
      </c>
      <c r="TI3">
        <v>1</v>
      </c>
      <c r="TJ3" s="14" t="s">
        <v>356</v>
      </c>
      <c r="TK3">
        <v>1</v>
      </c>
      <c r="TL3" s="14" t="s">
        <v>356</v>
      </c>
      <c r="TM3">
        <v>1</v>
      </c>
      <c r="TN3" s="14" t="s">
        <v>356</v>
      </c>
      <c r="TO3">
        <v>1</v>
      </c>
      <c r="TP3" s="14" t="s">
        <v>356</v>
      </c>
      <c r="TQ3">
        <v>1</v>
      </c>
      <c r="TR3" s="14" t="s">
        <v>356</v>
      </c>
      <c r="TS3">
        <v>1</v>
      </c>
      <c r="TT3" s="14" t="s">
        <v>356</v>
      </c>
      <c r="UY3">
        <v>1</v>
      </c>
      <c r="UZ3" s="14" t="s">
        <v>356</v>
      </c>
      <c r="VE3">
        <v>1</v>
      </c>
      <c r="VF3" s="14" t="s">
        <v>356</v>
      </c>
      <c r="XE3">
        <v>1</v>
      </c>
      <c r="XF3" s="14" t="s">
        <v>356</v>
      </c>
      <c r="XK3">
        <v>1</v>
      </c>
      <c r="XL3" s="14" t="s">
        <v>356</v>
      </c>
      <c r="XM3">
        <v>1</v>
      </c>
      <c r="XN3" s="14" t="s">
        <v>356</v>
      </c>
      <c r="XO3">
        <v>1</v>
      </c>
      <c r="XP3" s="14" t="s">
        <v>356</v>
      </c>
      <c r="XQ3">
        <v>1</v>
      </c>
      <c r="XR3" s="14" t="s">
        <v>356</v>
      </c>
      <c r="XU3">
        <v>1</v>
      </c>
      <c r="XV3" s="14" t="s">
        <v>356</v>
      </c>
      <c r="XY3">
        <v>1</v>
      </c>
      <c r="XZ3" s="14" t="s">
        <v>356</v>
      </c>
      <c r="YC3">
        <v>1</v>
      </c>
      <c r="YD3" s="14" t="s">
        <v>356</v>
      </c>
      <c r="YG3">
        <v>1</v>
      </c>
      <c r="YH3" s="14" t="s">
        <v>356</v>
      </c>
      <c r="YK3">
        <v>1</v>
      </c>
      <c r="YL3" s="14" t="s">
        <v>356</v>
      </c>
      <c r="YO3">
        <v>1</v>
      </c>
      <c r="YP3" s="14" t="s">
        <v>356</v>
      </c>
      <c r="YS3">
        <v>1</v>
      </c>
      <c r="YT3" s="14" t="s">
        <v>356</v>
      </c>
      <c r="YW3">
        <v>1</v>
      </c>
      <c r="YX3" s="14" t="s">
        <v>356</v>
      </c>
      <c r="ZA3">
        <v>1</v>
      </c>
      <c r="ZB3" s="14" t="s">
        <v>356</v>
      </c>
      <c r="ZE3">
        <v>1</v>
      </c>
      <c r="ZF3" s="14" t="s">
        <v>356</v>
      </c>
      <c r="ZI3">
        <v>1</v>
      </c>
      <c r="ZJ3" s="14" t="s">
        <v>356</v>
      </c>
      <c r="ZM3">
        <v>1</v>
      </c>
      <c r="ZN3" s="14" t="s">
        <v>356</v>
      </c>
      <c r="ZQ3">
        <v>1</v>
      </c>
      <c r="ZR3" s="14" t="s">
        <v>356</v>
      </c>
      <c r="ZU3">
        <v>1</v>
      </c>
      <c r="ZV3" s="14" t="s">
        <v>356</v>
      </c>
      <c r="ZY3">
        <v>1</v>
      </c>
      <c r="ZZ3" s="14" t="s">
        <v>356</v>
      </c>
      <c r="AAC3">
        <v>1</v>
      </c>
      <c r="AAD3" s="14" t="s">
        <v>356</v>
      </c>
      <c r="AAG3">
        <v>1</v>
      </c>
      <c r="AAH3" s="14" t="s">
        <v>356</v>
      </c>
      <c r="AAK3">
        <v>1</v>
      </c>
      <c r="AAL3" s="14" t="s">
        <v>356</v>
      </c>
      <c r="AAO3">
        <v>1</v>
      </c>
      <c r="AAP3" s="14" t="s">
        <v>356</v>
      </c>
      <c r="AAS3">
        <v>1</v>
      </c>
      <c r="AAT3" s="14" t="s">
        <v>356</v>
      </c>
      <c r="ABA3">
        <v>1</v>
      </c>
      <c r="ABB3" s="14" t="s">
        <v>356</v>
      </c>
      <c r="ABE3">
        <v>1</v>
      </c>
      <c r="ABF3" s="14" t="s">
        <v>356</v>
      </c>
      <c r="ABI3">
        <v>1</v>
      </c>
      <c r="ABJ3" s="14" t="s">
        <v>356</v>
      </c>
      <c r="ABM3">
        <v>1</v>
      </c>
      <c r="ABN3" s="14" t="s">
        <v>356</v>
      </c>
      <c r="ABQ3">
        <v>1</v>
      </c>
      <c r="ABR3" s="14" t="s">
        <v>356</v>
      </c>
      <c r="ABU3">
        <v>1</v>
      </c>
      <c r="ABV3" s="14" t="s">
        <v>356</v>
      </c>
      <c r="ABY3">
        <v>1</v>
      </c>
      <c r="ABZ3" s="14" t="s">
        <v>356</v>
      </c>
      <c r="ACC3">
        <v>1</v>
      </c>
      <c r="ACD3" s="14" t="s">
        <v>356</v>
      </c>
      <c r="ACG3">
        <v>1</v>
      </c>
      <c r="ACH3" s="14" t="s">
        <v>356</v>
      </c>
      <c r="ACK3">
        <v>1</v>
      </c>
      <c r="ACL3" s="14" t="s">
        <v>356</v>
      </c>
      <c r="ACO3">
        <v>1</v>
      </c>
      <c r="ACP3" s="14" t="s">
        <v>356</v>
      </c>
      <c r="ACS3">
        <v>1</v>
      </c>
      <c r="ACT3" s="14" t="s">
        <v>356</v>
      </c>
      <c r="ACW3">
        <v>1</v>
      </c>
      <c r="ACX3" s="14" t="s">
        <v>356</v>
      </c>
      <c r="ADA3">
        <v>1</v>
      </c>
      <c r="ADB3" s="14" t="s">
        <v>356</v>
      </c>
      <c r="ADE3">
        <v>1</v>
      </c>
      <c r="ADF3" s="14" t="s">
        <v>356</v>
      </c>
      <c r="ADI3">
        <v>1</v>
      </c>
      <c r="ADJ3" s="14" t="s">
        <v>356</v>
      </c>
      <c r="ADM3">
        <v>1</v>
      </c>
      <c r="ADN3" s="14" t="s">
        <v>356</v>
      </c>
      <c r="ADQ3">
        <v>1</v>
      </c>
      <c r="ADR3" s="14" t="s">
        <v>356</v>
      </c>
      <c r="ADU3">
        <v>1</v>
      </c>
      <c r="ADV3" s="14" t="s">
        <v>356</v>
      </c>
      <c r="ADY3">
        <v>1</v>
      </c>
      <c r="ADZ3" s="14" t="s">
        <v>356</v>
      </c>
      <c r="AEC3">
        <v>1</v>
      </c>
      <c r="AED3" s="14" t="s">
        <v>356</v>
      </c>
      <c r="AEK3">
        <v>1</v>
      </c>
      <c r="AEL3" s="14" t="s">
        <v>356</v>
      </c>
      <c r="AEO3">
        <v>1</v>
      </c>
      <c r="AEP3" s="14" t="s">
        <v>356</v>
      </c>
      <c r="AES3">
        <v>1</v>
      </c>
      <c r="AET3" s="14" t="s">
        <v>356</v>
      </c>
      <c r="AEW3">
        <v>1</v>
      </c>
      <c r="AEX3" s="14" t="s">
        <v>356</v>
      </c>
      <c r="AFA3">
        <v>1</v>
      </c>
      <c r="AFB3" s="14" t="s">
        <v>356</v>
      </c>
      <c r="AFE3">
        <v>1</v>
      </c>
      <c r="AFF3" s="14" t="s">
        <v>356</v>
      </c>
      <c r="AFI3">
        <v>1</v>
      </c>
      <c r="AFJ3" s="14" t="s">
        <v>356</v>
      </c>
      <c r="AFM3">
        <v>1</v>
      </c>
      <c r="AFN3" s="14" t="s">
        <v>356</v>
      </c>
      <c r="AFQ3">
        <v>1</v>
      </c>
      <c r="AFR3" s="14" t="s">
        <v>356</v>
      </c>
      <c r="AFU3">
        <v>1</v>
      </c>
      <c r="AFV3" s="14" t="s">
        <v>356</v>
      </c>
      <c r="AFY3">
        <v>1</v>
      </c>
      <c r="AFZ3" s="14" t="s">
        <v>356</v>
      </c>
      <c r="AGC3">
        <v>1</v>
      </c>
      <c r="AGD3" s="14" t="s">
        <v>356</v>
      </c>
      <c r="AGG3">
        <v>1</v>
      </c>
      <c r="AGH3" s="14" t="s">
        <v>356</v>
      </c>
      <c r="AGK3">
        <v>1</v>
      </c>
      <c r="AGL3" s="14" t="s">
        <v>356</v>
      </c>
      <c r="AGO3">
        <v>1</v>
      </c>
      <c r="AGP3" s="14" t="s">
        <v>356</v>
      </c>
      <c r="AGS3">
        <v>1</v>
      </c>
      <c r="AGT3" s="14" t="s">
        <v>356</v>
      </c>
      <c r="AGW3">
        <v>1</v>
      </c>
      <c r="AGX3" s="14" t="s">
        <v>356</v>
      </c>
      <c r="AHA3">
        <v>1</v>
      </c>
      <c r="AHB3" s="14" t="s">
        <v>356</v>
      </c>
      <c r="AHE3">
        <v>1</v>
      </c>
      <c r="AHF3" s="14" t="s">
        <v>356</v>
      </c>
      <c r="AHI3">
        <v>1</v>
      </c>
      <c r="AHJ3" s="14" t="s">
        <v>356</v>
      </c>
      <c r="AHM3">
        <v>1</v>
      </c>
      <c r="AHN3" s="14" t="s">
        <v>356</v>
      </c>
      <c r="AHU3">
        <v>1</v>
      </c>
      <c r="AHV3" s="14" t="s">
        <v>355</v>
      </c>
      <c r="AHW3">
        <v>1</v>
      </c>
      <c r="AHX3" s="14" t="s">
        <v>356</v>
      </c>
      <c r="AHY3">
        <v>1</v>
      </c>
      <c r="AHZ3" s="14" t="s">
        <v>356</v>
      </c>
      <c r="AIA3">
        <v>1</v>
      </c>
      <c r="AIB3" s="14" t="s">
        <v>356</v>
      </c>
      <c r="AIC3">
        <v>1</v>
      </c>
      <c r="AID3" s="14" t="s">
        <v>356</v>
      </c>
      <c r="AIE3">
        <v>1</v>
      </c>
      <c r="AIF3" s="14" t="s">
        <v>356</v>
      </c>
      <c r="AIG3">
        <v>1</v>
      </c>
      <c r="AIH3" s="14" t="s">
        <v>356</v>
      </c>
      <c r="AII3">
        <v>1</v>
      </c>
      <c r="AIJ3" s="14" t="s">
        <v>356</v>
      </c>
      <c r="AIK3">
        <v>1</v>
      </c>
      <c r="AIL3" s="14" t="s">
        <v>356</v>
      </c>
      <c r="AIM3">
        <v>1</v>
      </c>
      <c r="AIN3" s="14" t="s">
        <v>356</v>
      </c>
      <c r="AIO3">
        <v>1</v>
      </c>
      <c r="AIP3" s="14" t="s">
        <v>356</v>
      </c>
      <c r="AIQ3">
        <v>1</v>
      </c>
      <c r="AIR3" s="14" t="s">
        <v>356</v>
      </c>
      <c r="AIS3">
        <v>1</v>
      </c>
      <c r="AIT3" s="14" t="s">
        <v>356</v>
      </c>
      <c r="AIU3">
        <v>1</v>
      </c>
      <c r="AIV3" s="14" t="s">
        <v>356</v>
      </c>
      <c r="AIW3">
        <v>1</v>
      </c>
      <c r="AIX3" s="14" t="s">
        <v>356</v>
      </c>
      <c r="AIY3">
        <v>1</v>
      </c>
      <c r="AIZ3" s="14" t="s">
        <v>356</v>
      </c>
      <c r="AJA3">
        <v>1</v>
      </c>
      <c r="AJB3" s="14" t="s">
        <v>356</v>
      </c>
      <c r="AJC3">
        <v>1</v>
      </c>
      <c r="AJD3" s="14" t="s">
        <v>356</v>
      </c>
      <c r="AJE3">
        <v>1</v>
      </c>
      <c r="AJF3" s="14" t="s">
        <v>356</v>
      </c>
      <c r="AJG3">
        <v>1</v>
      </c>
      <c r="AJH3" s="14" t="s">
        <v>356</v>
      </c>
      <c r="AJI3">
        <v>1</v>
      </c>
      <c r="AJJ3" s="14" t="s">
        <v>356</v>
      </c>
      <c r="AJK3">
        <v>1</v>
      </c>
      <c r="AJL3" s="14" t="s">
        <v>356</v>
      </c>
      <c r="AJM3">
        <v>1</v>
      </c>
      <c r="AJN3" s="14" t="s">
        <v>356</v>
      </c>
      <c r="AJO3">
        <v>1</v>
      </c>
      <c r="AJP3" s="14" t="s">
        <v>356</v>
      </c>
      <c r="AJQ3">
        <v>1</v>
      </c>
      <c r="AJR3" s="14" t="s">
        <v>356</v>
      </c>
      <c r="AJS3">
        <v>1</v>
      </c>
      <c r="AJT3" s="14" t="s">
        <v>356</v>
      </c>
      <c r="AJU3">
        <v>1</v>
      </c>
      <c r="AJV3" s="14" t="s">
        <v>356</v>
      </c>
      <c r="AJW3">
        <v>1</v>
      </c>
      <c r="AJX3" s="14" t="s">
        <v>356</v>
      </c>
      <c r="AJY3">
        <v>1</v>
      </c>
      <c r="AJZ3" s="14" t="s">
        <v>356</v>
      </c>
      <c r="AKA3">
        <v>1</v>
      </c>
      <c r="AKB3" s="14" t="s">
        <v>356</v>
      </c>
      <c r="AKC3">
        <v>1</v>
      </c>
      <c r="AKD3" s="14" t="s">
        <v>356</v>
      </c>
      <c r="AKE3">
        <v>1</v>
      </c>
      <c r="AKF3" s="14" t="s">
        <v>356</v>
      </c>
      <c r="AKG3">
        <v>1</v>
      </c>
      <c r="AKH3" s="14" t="s">
        <v>356</v>
      </c>
      <c r="AKI3">
        <v>1</v>
      </c>
      <c r="AKJ3" s="14" t="s">
        <v>356</v>
      </c>
      <c r="AKK3">
        <v>1</v>
      </c>
      <c r="AKL3" s="14" t="s">
        <v>356</v>
      </c>
      <c r="AKU3">
        <v>1</v>
      </c>
      <c r="AKV3" s="14" t="s">
        <v>754</v>
      </c>
      <c r="AKW3">
        <v>1</v>
      </c>
      <c r="AKX3" s="14" t="s">
        <v>758</v>
      </c>
      <c r="AKY3">
        <v>1</v>
      </c>
      <c r="AKZ3" s="14" t="s">
        <v>356</v>
      </c>
      <c r="ALA3">
        <v>1</v>
      </c>
      <c r="ALB3" s="14" t="s">
        <v>356</v>
      </c>
      <c r="ALC3">
        <v>1</v>
      </c>
      <c r="ALD3" s="14" t="s">
        <v>356</v>
      </c>
      <c r="ALE3">
        <v>1</v>
      </c>
      <c r="ALF3" s="14" t="s">
        <v>356</v>
      </c>
      <c r="ALG3">
        <v>1</v>
      </c>
      <c r="ALH3" s="14" t="s">
        <v>754</v>
      </c>
      <c r="ALI3">
        <v>1</v>
      </c>
      <c r="ALJ3" s="14" t="s">
        <v>758</v>
      </c>
      <c r="ALK3">
        <v>1</v>
      </c>
      <c r="ALL3" s="14" t="s">
        <v>356</v>
      </c>
      <c r="ALM3">
        <v>1</v>
      </c>
      <c r="ALN3" s="14" t="s">
        <v>356</v>
      </c>
      <c r="ALO3">
        <v>1</v>
      </c>
      <c r="ALP3" s="14" t="s">
        <v>356</v>
      </c>
      <c r="ALQ3">
        <v>1</v>
      </c>
      <c r="ALR3" s="14" t="s">
        <v>356</v>
      </c>
      <c r="ALS3">
        <v>1</v>
      </c>
      <c r="ALT3" s="14" t="s">
        <v>356</v>
      </c>
      <c r="ALU3">
        <v>1</v>
      </c>
      <c r="ALV3" s="14" t="s">
        <v>356</v>
      </c>
      <c r="ALW3">
        <v>1</v>
      </c>
      <c r="ALX3" s="14" t="s">
        <v>356</v>
      </c>
      <c r="AMC3">
        <v>1</v>
      </c>
      <c r="AMD3" s="14" t="s">
        <v>356</v>
      </c>
      <c r="AME3">
        <v>1</v>
      </c>
      <c r="AMF3" s="14" t="s">
        <v>356</v>
      </c>
      <c r="AMG3">
        <v>1</v>
      </c>
      <c r="AMH3" s="14" t="s">
        <v>356</v>
      </c>
      <c r="AMI3">
        <v>1</v>
      </c>
      <c r="AMJ3" s="14" t="s">
        <v>356</v>
      </c>
      <c r="AMK3">
        <v>1</v>
      </c>
      <c r="AML3" s="14" t="s">
        <v>356</v>
      </c>
      <c r="AMM3">
        <v>1</v>
      </c>
      <c r="AMN3" s="14" t="s">
        <v>356</v>
      </c>
      <c r="AMO3">
        <v>1</v>
      </c>
      <c r="AMP3" s="14" t="s">
        <v>356</v>
      </c>
      <c r="AMQ3">
        <v>1</v>
      </c>
      <c r="AMR3" s="14" t="s">
        <v>356</v>
      </c>
      <c r="AMW3">
        <v>1</v>
      </c>
      <c r="AMX3" s="14" t="s">
        <v>1473</v>
      </c>
      <c r="AMY3">
        <v>1</v>
      </c>
      <c r="AMZ3" s="14" t="s">
        <v>356</v>
      </c>
      <c r="ANA3">
        <v>1</v>
      </c>
      <c r="ANB3" s="14" t="s">
        <v>356</v>
      </c>
      <c r="ANC3">
        <v>1</v>
      </c>
      <c r="AND3" s="14" t="s">
        <v>356</v>
      </c>
      <c r="ANE3">
        <v>1</v>
      </c>
      <c r="ANF3" s="14" t="s">
        <v>356</v>
      </c>
      <c r="ANG3">
        <v>1</v>
      </c>
      <c r="ANH3" s="14" t="s">
        <v>356</v>
      </c>
      <c r="ANI3">
        <v>1</v>
      </c>
      <c r="ANJ3" s="14" t="s">
        <v>356</v>
      </c>
      <c r="ANK3">
        <v>1</v>
      </c>
      <c r="ANL3" s="14" t="s">
        <v>356</v>
      </c>
      <c r="ANM3">
        <v>1</v>
      </c>
      <c r="ANN3" s="14" t="s">
        <v>356</v>
      </c>
      <c r="ANQ3">
        <v>1</v>
      </c>
      <c r="ANR3" s="14" t="s">
        <v>1473</v>
      </c>
      <c r="AOI3">
        <v>1</v>
      </c>
      <c r="AOJ3" s="14" t="s">
        <v>1473</v>
      </c>
      <c r="AOK3">
        <v>1</v>
      </c>
      <c r="AOL3" s="14" t="s">
        <v>356</v>
      </c>
      <c r="AOM3">
        <v>1</v>
      </c>
      <c r="AON3" s="14" t="s">
        <v>356</v>
      </c>
      <c r="AOO3">
        <v>1</v>
      </c>
      <c r="AOP3" s="14" t="s">
        <v>356</v>
      </c>
      <c r="AOQ3">
        <v>1</v>
      </c>
      <c r="AOR3" s="14" t="s">
        <v>356</v>
      </c>
      <c r="AOS3">
        <v>1</v>
      </c>
      <c r="AOT3" s="14" t="s">
        <v>356</v>
      </c>
      <c r="AOU3">
        <v>1</v>
      </c>
      <c r="AOV3" s="14" t="s">
        <v>356</v>
      </c>
      <c r="AOW3">
        <v>1</v>
      </c>
      <c r="AOX3" s="14" t="s">
        <v>356</v>
      </c>
      <c r="AOY3">
        <v>1</v>
      </c>
      <c r="AOZ3" s="14" t="s">
        <v>356</v>
      </c>
      <c r="APA3">
        <v>1</v>
      </c>
      <c r="APB3" s="14" t="s">
        <v>2055</v>
      </c>
    </row>
    <row r="4" spans="1:1094">
      <c r="K4">
        <v>2</v>
      </c>
      <c r="L4" s="14" t="s">
        <v>759</v>
      </c>
      <c r="S4">
        <v>2</v>
      </c>
      <c r="T4" s="14" t="s">
        <v>760</v>
      </c>
      <c r="U4">
        <v>2</v>
      </c>
      <c r="V4" s="14" t="s">
        <v>761</v>
      </c>
      <c r="W4">
        <v>2</v>
      </c>
      <c r="X4" s="14" t="s">
        <v>762</v>
      </c>
      <c r="Y4">
        <v>2</v>
      </c>
      <c r="Z4" s="14" t="s">
        <v>763</v>
      </c>
      <c r="AA4">
        <v>2</v>
      </c>
      <c r="AB4" s="14" t="s">
        <v>762</v>
      </c>
      <c r="AC4">
        <v>2</v>
      </c>
      <c r="AD4" s="14" t="s">
        <v>763</v>
      </c>
      <c r="AE4">
        <v>2</v>
      </c>
      <c r="AF4" s="14" t="s">
        <v>762</v>
      </c>
      <c r="AG4">
        <v>2</v>
      </c>
      <c r="AH4" s="14" t="s">
        <v>763</v>
      </c>
      <c r="AS4">
        <v>2</v>
      </c>
      <c r="AT4" s="14" t="s">
        <v>355</v>
      </c>
      <c r="AU4">
        <v>2</v>
      </c>
      <c r="AV4" s="14" t="s">
        <v>355</v>
      </c>
      <c r="AW4">
        <v>2</v>
      </c>
      <c r="AX4" s="14" t="s">
        <v>355</v>
      </c>
      <c r="AY4">
        <v>2</v>
      </c>
      <c r="AZ4" s="14" t="s">
        <v>355</v>
      </c>
      <c r="BA4">
        <v>2</v>
      </c>
      <c r="BB4" s="14" t="s">
        <v>355</v>
      </c>
      <c r="BC4">
        <v>2</v>
      </c>
      <c r="BD4" s="14" t="s">
        <v>355</v>
      </c>
      <c r="BE4">
        <v>2</v>
      </c>
      <c r="BF4" s="14" t="s">
        <v>355</v>
      </c>
      <c r="BG4">
        <v>2</v>
      </c>
      <c r="BH4" s="14" t="s">
        <v>1474</v>
      </c>
      <c r="BI4">
        <v>2</v>
      </c>
      <c r="BJ4" s="14" t="s">
        <v>1475</v>
      </c>
      <c r="BK4">
        <v>2</v>
      </c>
      <c r="BL4" s="14" t="s">
        <v>1476</v>
      </c>
      <c r="BM4">
        <v>2</v>
      </c>
      <c r="BN4" s="14" t="s">
        <v>1477</v>
      </c>
      <c r="BO4">
        <v>2</v>
      </c>
      <c r="BP4" s="14" t="s">
        <v>355</v>
      </c>
      <c r="BQ4">
        <v>2</v>
      </c>
      <c r="BR4" s="14" t="s">
        <v>1478</v>
      </c>
      <c r="BS4">
        <v>2</v>
      </c>
      <c r="BT4" s="14" t="s">
        <v>355</v>
      </c>
      <c r="BU4">
        <v>2</v>
      </c>
      <c r="BV4" s="14" t="s">
        <v>1479</v>
      </c>
      <c r="BW4">
        <v>2</v>
      </c>
      <c r="BX4" s="14" t="s">
        <v>1476</v>
      </c>
      <c r="BY4">
        <v>2</v>
      </c>
      <c r="BZ4" s="14" t="s">
        <v>355</v>
      </c>
      <c r="CA4">
        <v>2</v>
      </c>
      <c r="CB4" s="14" t="s">
        <v>355</v>
      </c>
      <c r="CC4">
        <v>2</v>
      </c>
      <c r="CD4" s="14" t="s">
        <v>355</v>
      </c>
      <c r="CE4">
        <v>2</v>
      </c>
      <c r="CF4" s="14" t="s">
        <v>355</v>
      </c>
      <c r="CG4">
        <v>2</v>
      </c>
      <c r="CH4" s="14" t="s">
        <v>355</v>
      </c>
      <c r="CI4">
        <v>2</v>
      </c>
      <c r="CJ4" s="14" t="s">
        <v>355</v>
      </c>
      <c r="CK4">
        <v>2</v>
      </c>
      <c r="CL4" s="14" t="s">
        <v>355</v>
      </c>
      <c r="CM4">
        <v>2</v>
      </c>
      <c r="CN4" s="14" t="s">
        <v>355</v>
      </c>
      <c r="CO4">
        <v>2</v>
      </c>
      <c r="CP4" s="14" t="s">
        <v>355</v>
      </c>
      <c r="CQ4">
        <v>2</v>
      </c>
      <c r="CR4" s="14" t="s">
        <v>355</v>
      </c>
      <c r="CS4">
        <v>2</v>
      </c>
      <c r="CT4" s="14" t="s">
        <v>355</v>
      </c>
      <c r="CU4">
        <v>2</v>
      </c>
      <c r="CV4" s="14" t="s">
        <v>355</v>
      </c>
      <c r="CW4">
        <v>2</v>
      </c>
      <c r="CX4" s="14" t="s">
        <v>355</v>
      </c>
      <c r="CY4">
        <v>2</v>
      </c>
      <c r="CZ4" s="14" t="s">
        <v>355</v>
      </c>
      <c r="DA4">
        <v>2</v>
      </c>
      <c r="DB4" s="14" t="s">
        <v>355</v>
      </c>
      <c r="DC4">
        <v>2</v>
      </c>
      <c r="DD4" s="14" t="s">
        <v>355</v>
      </c>
      <c r="DE4">
        <v>2</v>
      </c>
      <c r="DF4" s="14" t="s">
        <v>355</v>
      </c>
      <c r="DG4">
        <v>2</v>
      </c>
      <c r="DH4" s="14" t="s">
        <v>355</v>
      </c>
      <c r="DI4">
        <v>2</v>
      </c>
      <c r="DJ4" s="14" t="s">
        <v>355</v>
      </c>
      <c r="DK4">
        <v>2</v>
      </c>
      <c r="DL4" s="14" t="s">
        <v>355</v>
      </c>
      <c r="DM4">
        <v>2</v>
      </c>
      <c r="DN4" s="14" t="s">
        <v>355</v>
      </c>
      <c r="DO4">
        <v>2</v>
      </c>
      <c r="DP4" s="14" t="s">
        <v>355</v>
      </c>
      <c r="DQ4">
        <v>2</v>
      </c>
      <c r="DR4" s="14" t="s">
        <v>355</v>
      </c>
      <c r="DS4">
        <v>2</v>
      </c>
      <c r="DT4" s="14" t="s">
        <v>355</v>
      </c>
      <c r="DU4">
        <v>2</v>
      </c>
      <c r="DV4" s="14" t="s">
        <v>355</v>
      </c>
      <c r="DW4">
        <v>2</v>
      </c>
      <c r="DX4" s="14" t="s">
        <v>355</v>
      </c>
      <c r="DY4">
        <v>2</v>
      </c>
      <c r="DZ4" s="14" t="s">
        <v>355</v>
      </c>
      <c r="EA4">
        <v>2</v>
      </c>
      <c r="EB4" s="14" t="s">
        <v>355</v>
      </c>
      <c r="EC4">
        <v>2</v>
      </c>
      <c r="ED4" s="14" t="s">
        <v>355</v>
      </c>
      <c r="EE4">
        <v>2</v>
      </c>
      <c r="EF4" s="14" t="s">
        <v>355</v>
      </c>
      <c r="EG4">
        <v>2</v>
      </c>
      <c r="EH4" s="14" t="s">
        <v>1480</v>
      </c>
      <c r="EI4">
        <v>2</v>
      </c>
      <c r="EJ4" s="14" t="s">
        <v>1481</v>
      </c>
      <c r="EM4">
        <v>2</v>
      </c>
      <c r="EN4" s="14" t="s">
        <v>355</v>
      </c>
      <c r="EO4">
        <v>2</v>
      </c>
      <c r="EP4" s="14" t="s">
        <v>355</v>
      </c>
      <c r="EQ4">
        <v>2</v>
      </c>
      <c r="ER4" s="14" t="s">
        <v>355</v>
      </c>
      <c r="ES4">
        <v>2</v>
      </c>
      <c r="ET4" s="14" t="s">
        <v>355</v>
      </c>
      <c r="EU4">
        <v>2</v>
      </c>
      <c r="EV4" s="14" t="s">
        <v>355</v>
      </c>
      <c r="EW4">
        <v>2</v>
      </c>
      <c r="EX4" s="14" t="s">
        <v>830</v>
      </c>
      <c r="EY4">
        <v>2</v>
      </c>
      <c r="EZ4" s="14" t="s">
        <v>355</v>
      </c>
      <c r="FA4">
        <v>2</v>
      </c>
      <c r="FB4" s="14" t="s">
        <v>355</v>
      </c>
      <c r="FC4">
        <v>2</v>
      </c>
      <c r="FD4" s="14" t="s">
        <v>1482</v>
      </c>
      <c r="FE4">
        <v>2</v>
      </c>
      <c r="FF4" s="14" t="s">
        <v>355</v>
      </c>
      <c r="FG4">
        <v>2</v>
      </c>
      <c r="FH4" s="14" t="s">
        <v>1483</v>
      </c>
      <c r="FO4">
        <v>2</v>
      </c>
      <c r="FP4" s="14" t="s">
        <v>1483</v>
      </c>
      <c r="FY4">
        <v>2</v>
      </c>
      <c r="FZ4" s="14" t="s">
        <v>1484</v>
      </c>
      <c r="GA4">
        <v>2</v>
      </c>
      <c r="GB4" s="14" t="s">
        <v>1484</v>
      </c>
      <c r="GC4">
        <v>2</v>
      </c>
      <c r="GD4" s="14" t="s">
        <v>1484</v>
      </c>
      <c r="GE4">
        <v>2</v>
      </c>
      <c r="GF4" s="14" t="s">
        <v>1484</v>
      </c>
      <c r="GG4">
        <v>2</v>
      </c>
      <c r="GH4" s="14" t="s">
        <v>1484</v>
      </c>
      <c r="GI4">
        <v>2</v>
      </c>
      <c r="GJ4" s="14" t="s">
        <v>1484</v>
      </c>
      <c r="GK4">
        <v>2</v>
      </c>
      <c r="GL4" s="14" t="s">
        <v>1484</v>
      </c>
      <c r="GM4">
        <v>2</v>
      </c>
      <c r="GN4" s="14" t="s">
        <v>1484</v>
      </c>
      <c r="GO4">
        <v>2</v>
      </c>
      <c r="GP4" s="14" t="s">
        <v>1484</v>
      </c>
      <c r="GQ4">
        <v>2</v>
      </c>
      <c r="GR4" s="14" t="s">
        <v>1484</v>
      </c>
      <c r="GS4">
        <v>2</v>
      </c>
      <c r="GT4" s="14" t="s">
        <v>1484</v>
      </c>
      <c r="GU4">
        <v>2</v>
      </c>
      <c r="GV4" s="14" t="s">
        <v>1484</v>
      </c>
      <c r="GW4">
        <v>2</v>
      </c>
      <c r="GX4" s="14" t="s">
        <v>1484</v>
      </c>
      <c r="HA4">
        <v>2</v>
      </c>
      <c r="HB4" s="14" t="s">
        <v>1485</v>
      </c>
      <c r="HC4">
        <v>2</v>
      </c>
      <c r="HD4" s="14" t="s">
        <v>1485</v>
      </c>
      <c r="HG4">
        <v>2</v>
      </c>
      <c r="HH4" s="14" t="s">
        <v>1485</v>
      </c>
      <c r="KQ4">
        <v>2</v>
      </c>
      <c r="KR4" s="14" t="s">
        <v>1483</v>
      </c>
      <c r="KS4">
        <v>2</v>
      </c>
      <c r="KT4" s="14" t="s">
        <v>1483</v>
      </c>
      <c r="KU4">
        <v>2</v>
      </c>
      <c r="KV4" s="14" t="s">
        <v>1483</v>
      </c>
      <c r="KW4">
        <v>2</v>
      </c>
      <c r="KX4" s="14" t="s">
        <v>355</v>
      </c>
      <c r="KY4">
        <v>2</v>
      </c>
      <c r="KZ4" s="14" t="s">
        <v>1486</v>
      </c>
      <c r="LA4">
        <v>2</v>
      </c>
      <c r="LB4" s="14" t="s">
        <v>1486</v>
      </c>
      <c r="LC4">
        <v>2</v>
      </c>
      <c r="LD4" s="14" t="s">
        <v>1486</v>
      </c>
      <c r="LE4">
        <v>2</v>
      </c>
      <c r="LF4" s="14" t="s">
        <v>1486</v>
      </c>
      <c r="LU4">
        <v>2</v>
      </c>
      <c r="LV4" s="14" t="s">
        <v>355</v>
      </c>
      <c r="LW4">
        <v>2</v>
      </c>
      <c r="LX4" s="14" t="s">
        <v>355</v>
      </c>
      <c r="LY4">
        <v>2</v>
      </c>
      <c r="LZ4" s="14" t="s">
        <v>355</v>
      </c>
      <c r="MA4">
        <v>2</v>
      </c>
      <c r="MB4" s="14" t="s">
        <v>355</v>
      </c>
      <c r="MC4">
        <v>2</v>
      </c>
      <c r="MD4" s="14" t="s">
        <v>355</v>
      </c>
      <c r="ME4">
        <v>2</v>
      </c>
      <c r="MF4" s="14" t="s">
        <v>355</v>
      </c>
      <c r="MG4">
        <v>2</v>
      </c>
      <c r="MH4" s="14" t="s">
        <v>355</v>
      </c>
      <c r="MI4">
        <v>2</v>
      </c>
      <c r="MJ4" s="14" t="s">
        <v>355</v>
      </c>
      <c r="MK4">
        <v>2</v>
      </c>
      <c r="ML4" s="14" t="s">
        <v>764</v>
      </c>
      <c r="MM4">
        <v>2</v>
      </c>
      <c r="MN4" s="14" t="s">
        <v>355</v>
      </c>
      <c r="MO4">
        <v>2</v>
      </c>
      <c r="MP4" s="14" t="s">
        <v>355</v>
      </c>
      <c r="MQ4">
        <v>2</v>
      </c>
      <c r="MR4" s="14" t="s">
        <v>355</v>
      </c>
      <c r="MS4">
        <v>2</v>
      </c>
      <c r="MT4" s="14" t="s">
        <v>765</v>
      </c>
      <c r="MU4">
        <v>2</v>
      </c>
      <c r="MV4" s="14" t="s">
        <v>765</v>
      </c>
      <c r="MW4">
        <v>2</v>
      </c>
      <c r="MX4" s="14" t="s">
        <v>355</v>
      </c>
      <c r="NA4">
        <v>2</v>
      </c>
      <c r="NB4" s="14" t="s">
        <v>355</v>
      </c>
      <c r="NC4">
        <v>2</v>
      </c>
      <c r="ND4" s="14" t="s">
        <v>355</v>
      </c>
      <c r="NE4">
        <v>2</v>
      </c>
      <c r="NF4" s="14" t="s">
        <v>355</v>
      </c>
      <c r="NI4">
        <v>2</v>
      </c>
      <c r="NJ4" s="14" t="s">
        <v>355</v>
      </c>
      <c r="NO4">
        <v>2</v>
      </c>
      <c r="NP4" s="14" t="s">
        <v>355</v>
      </c>
      <c r="NS4">
        <v>2</v>
      </c>
      <c r="NT4" s="14" t="s">
        <v>355</v>
      </c>
      <c r="NW4">
        <v>2</v>
      </c>
      <c r="NX4" s="14" t="s">
        <v>355</v>
      </c>
      <c r="OC4">
        <v>2</v>
      </c>
      <c r="OD4" s="14" t="s">
        <v>355</v>
      </c>
      <c r="OG4">
        <v>2</v>
      </c>
      <c r="OH4" s="14" t="s">
        <v>355</v>
      </c>
      <c r="OK4">
        <v>2</v>
      </c>
      <c r="OL4" s="14" t="s">
        <v>355</v>
      </c>
      <c r="OO4">
        <v>2</v>
      </c>
      <c r="OP4" s="14" t="s">
        <v>355</v>
      </c>
      <c r="OS4">
        <v>2</v>
      </c>
      <c r="OT4" s="14" t="s">
        <v>355</v>
      </c>
      <c r="OW4">
        <v>2</v>
      </c>
      <c r="OX4" s="14" t="s">
        <v>355</v>
      </c>
      <c r="PA4">
        <v>2</v>
      </c>
      <c r="PB4" s="14" t="s">
        <v>355</v>
      </c>
      <c r="PY4">
        <v>2</v>
      </c>
      <c r="PZ4" s="14" t="s">
        <v>355</v>
      </c>
      <c r="QE4">
        <v>2</v>
      </c>
      <c r="QF4" s="14" t="s">
        <v>355</v>
      </c>
      <c r="QG4">
        <v>2</v>
      </c>
      <c r="QH4" s="14" t="s">
        <v>355</v>
      </c>
      <c r="QI4">
        <v>2</v>
      </c>
      <c r="QJ4" s="14" t="s">
        <v>355</v>
      </c>
      <c r="QK4">
        <v>2</v>
      </c>
      <c r="QL4" s="14" t="s">
        <v>355</v>
      </c>
      <c r="QM4">
        <v>2</v>
      </c>
      <c r="QN4" s="14" t="s">
        <v>355</v>
      </c>
      <c r="QO4">
        <v>2</v>
      </c>
      <c r="QP4" s="14" t="s">
        <v>355</v>
      </c>
      <c r="QQ4">
        <v>2</v>
      </c>
      <c r="QR4" s="14" t="s">
        <v>355</v>
      </c>
      <c r="QY4">
        <v>2</v>
      </c>
      <c r="QZ4" s="14" t="s">
        <v>355</v>
      </c>
      <c r="RA4">
        <v>2</v>
      </c>
      <c r="RB4" s="14" t="s">
        <v>355</v>
      </c>
      <c r="RC4">
        <v>2</v>
      </c>
      <c r="RD4" s="14" t="s">
        <v>355</v>
      </c>
      <c r="RE4">
        <v>2</v>
      </c>
      <c r="RF4" s="14" t="s">
        <v>355</v>
      </c>
      <c r="RG4">
        <v>2</v>
      </c>
      <c r="RH4" s="14" t="s">
        <v>355</v>
      </c>
      <c r="RI4">
        <v>2</v>
      </c>
      <c r="RJ4" s="14" t="s">
        <v>355</v>
      </c>
      <c r="RK4">
        <v>2</v>
      </c>
      <c r="RL4" s="14" t="s">
        <v>355</v>
      </c>
      <c r="RS4">
        <v>2</v>
      </c>
      <c r="RT4" s="14" t="s">
        <v>355</v>
      </c>
      <c r="RU4">
        <v>2</v>
      </c>
      <c r="RV4" s="14" t="s">
        <v>355</v>
      </c>
      <c r="RW4">
        <v>2</v>
      </c>
      <c r="RX4" s="14" t="s">
        <v>355</v>
      </c>
      <c r="RY4">
        <v>2</v>
      </c>
      <c r="RZ4" s="14" t="s">
        <v>355</v>
      </c>
      <c r="SA4">
        <v>2</v>
      </c>
      <c r="SB4" s="14" t="s">
        <v>355</v>
      </c>
      <c r="SC4">
        <v>2</v>
      </c>
      <c r="SD4" s="14" t="s">
        <v>355</v>
      </c>
      <c r="SE4">
        <v>2</v>
      </c>
      <c r="SF4" s="14" t="s">
        <v>355</v>
      </c>
      <c r="SM4">
        <v>2</v>
      </c>
      <c r="SN4" s="14" t="s">
        <v>355</v>
      </c>
      <c r="SO4">
        <v>2</v>
      </c>
      <c r="SP4" s="14" t="s">
        <v>355</v>
      </c>
      <c r="SQ4">
        <v>2</v>
      </c>
      <c r="SR4" s="14" t="s">
        <v>355</v>
      </c>
      <c r="SS4">
        <v>2</v>
      </c>
      <c r="ST4" s="14" t="s">
        <v>355</v>
      </c>
      <c r="SU4">
        <v>2</v>
      </c>
      <c r="SV4" s="14" t="s">
        <v>355</v>
      </c>
      <c r="SW4">
        <v>2</v>
      </c>
      <c r="SX4" s="14" t="s">
        <v>355</v>
      </c>
      <c r="SY4">
        <v>2</v>
      </c>
      <c r="SZ4" s="14" t="s">
        <v>355</v>
      </c>
      <c r="TG4">
        <v>2</v>
      </c>
      <c r="TH4" s="14" t="s">
        <v>355</v>
      </c>
      <c r="TI4">
        <v>2</v>
      </c>
      <c r="TJ4" s="14" t="s">
        <v>355</v>
      </c>
      <c r="TK4">
        <v>2</v>
      </c>
      <c r="TL4" s="14" t="s">
        <v>355</v>
      </c>
      <c r="TM4">
        <v>2</v>
      </c>
      <c r="TN4" s="14" t="s">
        <v>355</v>
      </c>
      <c r="TO4">
        <v>2</v>
      </c>
      <c r="TP4" s="14" t="s">
        <v>355</v>
      </c>
      <c r="TQ4">
        <v>2</v>
      </c>
      <c r="TR4" s="14" t="s">
        <v>355</v>
      </c>
      <c r="TS4">
        <v>2</v>
      </c>
      <c r="TT4" s="14" t="s">
        <v>355</v>
      </c>
      <c r="UY4">
        <v>2</v>
      </c>
      <c r="UZ4" s="14" t="s">
        <v>355</v>
      </c>
      <c r="VE4">
        <v>2</v>
      </c>
      <c r="VF4" s="14" t="s">
        <v>355</v>
      </c>
      <c r="XE4">
        <v>2</v>
      </c>
      <c r="XF4" s="14" t="s">
        <v>355</v>
      </c>
      <c r="XK4">
        <v>2</v>
      </c>
      <c r="XL4" s="14" t="s">
        <v>355</v>
      </c>
      <c r="XM4">
        <v>2</v>
      </c>
      <c r="XN4" s="14" t="s">
        <v>355</v>
      </c>
      <c r="XO4">
        <v>2</v>
      </c>
      <c r="XP4" s="14" t="s">
        <v>355</v>
      </c>
      <c r="XQ4">
        <v>2</v>
      </c>
      <c r="XR4" s="14" t="s">
        <v>355</v>
      </c>
      <c r="XU4">
        <v>2</v>
      </c>
      <c r="XV4" s="14" t="s">
        <v>355</v>
      </c>
      <c r="XY4">
        <v>2</v>
      </c>
      <c r="XZ4" s="14" t="s">
        <v>355</v>
      </c>
      <c r="YC4">
        <v>2</v>
      </c>
      <c r="YD4" s="14" t="s">
        <v>355</v>
      </c>
      <c r="YG4">
        <v>2</v>
      </c>
      <c r="YH4" s="14" t="s">
        <v>355</v>
      </c>
      <c r="YK4">
        <v>2</v>
      </c>
      <c r="YL4" s="14" t="s">
        <v>355</v>
      </c>
      <c r="YO4">
        <v>2</v>
      </c>
      <c r="YP4" s="14" t="s">
        <v>355</v>
      </c>
      <c r="YS4">
        <v>2</v>
      </c>
      <c r="YT4" s="14" t="s">
        <v>355</v>
      </c>
      <c r="YW4">
        <v>2</v>
      </c>
      <c r="YX4" s="14" t="s">
        <v>355</v>
      </c>
      <c r="ZA4">
        <v>2</v>
      </c>
      <c r="ZB4" s="14" t="s">
        <v>355</v>
      </c>
      <c r="ZE4">
        <v>2</v>
      </c>
      <c r="ZF4" s="14" t="s">
        <v>355</v>
      </c>
      <c r="ZI4">
        <v>2</v>
      </c>
      <c r="ZJ4" s="14" t="s">
        <v>355</v>
      </c>
      <c r="ZM4">
        <v>2</v>
      </c>
      <c r="ZN4" s="14" t="s">
        <v>355</v>
      </c>
      <c r="ZQ4">
        <v>2</v>
      </c>
      <c r="ZR4" s="14" t="s">
        <v>355</v>
      </c>
      <c r="ZU4">
        <v>2</v>
      </c>
      <c r="ZV4" s="14" t="s">
        <v>355</v>
      </c>
      <c r="ZY4">
        <v>2</v>
      </c>
      <c r="ZZ4" s="14" t="s">
        <v>355</v>
      </c>
      <c r="AAC4">
        <v>2</v>
      </c>
      <c r="AAD4" s="14" t="s">
        <v>355</v>
      </c>
      <c r="AAG4">
        <v>2</v>
      </c>
      <c r="AAH4" s="14" t="s">
        <v>355</v>
      </c>
      <c r="AAK4">
        <v>2</v>
      </c>
      <c r="AAL4" s="14" t="s">
        <v>355</v>
      </c>
      <c r="AAO4">
        <v>2</v>
      </c>
      <c r="AAP4" s="14" t="s">
        <v>355</v>
      </c>
      <c r="AAS4">
        <v>2</v>
      </c>
      <c r="AAT4" s="14" t="s">
        <v>355</v>
      </c>
      <c r="ABA4">
        <v>2</v>
      </c>
      <c r="ABB4" s="14" t="s">
        <v>355</v>
      </c>
      <c r="ABE4">
        <v>2</v>
      </c>
      <c r="ABF4" s="14" t="s">
        <v>355</v>
      </c>
      <c r="ABI4">
        <v>2</v>
      </c>
      <c r="ABJ4" s="14" t="s">
        <v>355</v>
      </c>
      <c r="ABM4">
        <v>2</v>
      </c>
      <c r="ABN4" s="14" t="s">
        <v>355</v>
      </c>
      <c r="ABQ4">
        <v>2</v>
      </c>
      <c r="ABR4" s="14" t="s">
        <v>355</v>
      </c>
      <c r="ABU4">
        <v>2</v>
      </c>
      <c r="ABV4" s="14" t="s">
        <v>355</v>
      </c>
      <c r="ABY4">
        <v>2</v>
      </c>
      <c r="ABZ4" s="14" t="s">
        <v>355</v>
      </c>
      <c r="ACC4">
        <v>2</v>
      </c>
      <c r="ACD4" s="14" t="s">
        <v>355</v>
      </c>
      <c r="ACG4">
        <v>2</v>
      </c>
      <c r="ACH4" s="14" t="s">
        <v>355</v>
      </c>
      <c r="ACK4">
        <v>2</v>
      </c>
      <c r="ACL4" s="14" t="s">
        <v>355</v>
      </c>
      <c r="ACO4">
        <v>2</v>
      </c>
      <c r="ACP4" s="14" t="s">
        <v>355</v>
      </c>
      <c r="ACS4">
        <v>2</v>
      </c>
      <c r="ACT4" s="14" t="s">
        <v>355</v>
      </c>
      <c r="ACW4">
        <v>2</v>
      </c>
      <c r="ACX4" s="14" t="s">
        <v>355</v>
      </c>
      <c r="ADA4">
        <v>2</v>
      </c>
      <c r="ADB4" s="14" t="s">
        <v>355</v>
      </c>
      <c r="ADE4">
        <v>2</v>
      </c>
      <c r="ADF4" s="14" t="s">
        <v>355</v>
      </c>
      <c r="ADI4">
        <v>2</v>
      </c>
      <c r="ADJ4" s="14" t="s">
        <v>355</v>
      </c>
      <c r="ADM4">
        <v>2</v>
      </c>
      <c r="ADN4" s="14" t="s">
        <v>355</v>
      </c>
      <c r="ADQ4">
        <v>2</v>
      </c>
      <c r="ADR4" s="14" t="s">
        <v>355</v>
      </c>
      <c r="ADU4">
        <v>2</v>
      </c>
      <c r="ADV4" s="14" t="s">
        <v>355</v>
      </c>
      <c r="ADY4">
        <v>2</v>
      </c>
      <c r="ADZ4" s="14" t="s">
        <v>355</v>
      </c>
      <c r="AEC4">
        <v>2</v>
      </c>
      <c r="AED4" s="14" t="s">
        <v>355</v>
      </c>
      <c r="AEK4">
        <v>2</v>
      </c>
      <c r="AEL4" s="14" t="s">
        <v>355</v>
      </c>
      <c r="AEO4">
        <v>2</v>
      </c>
      <c r="AEP4" s="14" t="s">
        <v>355</v>
      </c>
      <c r="AES4">
        <v>2</v>
      </c>
      <c r="AET4" s="14" t="s">
        <v>355</v>
      </c>
      <c r="AEW4">
        <v>2</v>
      </c>
      <c r="AEX4" s="14" t="s">
        <v>355</v>
      </c>
      <c r="AFA4">
        <v>2</v>
      </c>
      <c r="AFB4" s="14" t="s">
        <v>355</v>
      </c>
      <c r="AFE4">
        <v>2</v>
      </c>
      <c r="AFF4" s="14" t="s">
        <v>355</v>
      </c>
      <c r="AFI4">
        <v>2</v>
      </c>
      <c r="AFJ4" s="14" t="s">
        <v>355</v>
      </c>
      <c r="AFM4">
        <v>2</v>
      </c>
      <c r="AFN4" s="14" t="s">
        <v>355</v>
      </c>
      <c r="AFQ4">
        <v>2</v>
      </c>
      <c r="AFR4" s="14" t="s">
        <v>355</v>
      </c>
      <c r="AFU4">
        <v>2</v>
      </c>
      <c r="AFV4" s="14" t="s">
        <v>355</v>
      </c>
      <c r="AFY4">
        <v>2</v>
      </c>
      <c r="AFZ4" s="14" t="s">
        <v>355</v>
      </c>
      <c r="AGC4">
        <v>2</v>
      </c>
      <c r="AGD4" s="14" t="s">
        <v>355</v>
      </c>
      <c r="AGG4">
        <v>2</v>
      </c>
      <c r="AGH4" s="14" t="s">
        <v>355</v>
      </c>
      <c r="AGK4">
        <v>2</v>
      </c>
      <c r="AGL4" s="14" t="s">
        <v>355</v>
      </c>
      <c r="AGO4">
        <v>2</v>
      </c>
      <c r="AGP4" s="14" t="s">
        <v>355</v>
      </c>
      <c r="AGS4">
        <v>2</v>
      </c>
      <c r="AGT4" s="14" t="s">
        <v>355</v>
      </c>
      <c r="AGW4">
        <v>2</v>
      </c>
      <c r="AGX4" s="14" t="s">
        <v>355</v>
      </c>
      <c r="AHA4">
        <v>2</v>
      </c>
      <c r="AHB4" s="14" t="s">
        <v>355</v>
      </c>
      <c r="AHE4">
        <v>2</v>
      </c>
      <c r="AHF4" s="14" t="s">
        <v>355</v>
      </c>
      <c r="AHI4">
        <v>2</v>
      </c>
      <c r="AHJ4" s="14" t="s">
        <v>355</v>
      </c>
      <c r="AHM4">
        <v>2</v>
      </c>
      <c r="AHN4" s="14" t="s">
        <v>355</v>
      </c>
      <c r="AHU4">
        <v>2</v>
      </c>
      <c r="AHV4" s="14" t="s">
        <v>766</v>
      </c>
      <c r="AHW4">
        <v>2</v>
      </c>
      <c r="AHX4" s="14" t="s">
        <v>355</v>
      </c>
      <c r="AHY4">
        <v>2</v>
      </c>
      <c r="AHZ4" s="14" t="s">
        <v>355</v>
      </c>
      <c r="AIA4">
        <v>2</v>
      </c>
      <c r="AIB4" s="14" t="s">
        <v>355</v>
      </c>
      <c r="AIC4">
        <v>2</v>
      </c>
      <c r="AID4" s="14" t="s">
        <v>355</v>
      </c>
      <c r="AIE4">
        <v>2</v>
      </c>
      <c r="AIF4" s="14" t="s">
        <v>355</v>
      </c>
      <c r="AIG4">
        <v>2</v>
      </c>
      <c r="AIH4" s="14" t="s">
        <v>355</v>
      </c>
      <c r="AII4">
        <v>2</v>
      </c>
      <c r="AIJ4" s="14" t="s">
        <v>355</v>
      </c>
      <c r="AIK4">
        <v>2</v>
      </c>
      <c r="AIL4" s="14" t="s">
        <v>355</v>
      </c>
      <c r="AIM4">
        <v>2</v>
      </c>
      <c r="AIN4" s="14" t="s">
        <v>355</v>
      </c>
      <c r="AIO4">
        <v>2</v>
      </c>
      <c r="AIP4" s="14" t="s">
        <v>355</v>
      </c>
      <c r="AIQ4">
        <v>2</v>
      </c>
      <c r="AIR4" s="14" t="s">
        <v>355</v>
      </c>
      <c r="AIS4">
        <v>2</v>
      </c>
      <c r="AIT4" s="14" t="s">
        <v>355</v>
      </c>
      <c r="AIU4">
        <v>2</v>
      </c>
      <c r="AIV4" s="14" t="s">
        <v>355</v>
      </c>
      <c r="AIW4">
        <v>2</v>
      </c>
      <c r="AIX4" s="14" t="s">
        <v>355</v>
      </c>
      <c r="AIY4">
        <v>2</v>
      </c>
      <c r="AIZ4" s="14" t="s">
        <v>355</v>
      </c>
      <c r="AJA4">
        <v>2</v>
      </c>
      <c r="AJB4" s="14" t="s">
        <v>355</v>
      </c>
      <c r="AJC4">
        <v>2</v>
      </c>
      <c r="AJD4" s="14" t="s">
        <v>355</v>
      </c>
      <c r="AJE4">
        <v>2</v>
      </c>
      <c r="AJF4" s="14" t="s">
        <v>355</v>
      </c>
      <c r="AJG4">
        <v>2</v>
      </c>
      <c r="AJH4" s="14" t="s">
        <v>355</v>
      </c>
      <c r="AJI4">
        <v>2</v>
      </c>
      <c r="AJJ4" s="14" t="s">
        <v>355</v>
      </c>
      <c r="AJK4">
        <v>2</v>
      </c>
      <c r="AJL4" s="14" t="s">
        <v>355</v>
      </c>
      <c r="AJM4">
        <v>2</v>
      </c>
      <c r="AJN4" s="14" t="s">
        <v>355</v>
      </c>
      <c r="AJO4">
        <v>2</v>
      </c>
      <c r="AJP4" s="14" t="s">
        <v>355</v>
      </c>
      <c r="AJQ4">
        <v>2</v>
      </c>
      <c r="AJR4" s="14" t="s">
        <v>355</v>
      </c>
      <c r="AJS4">
        <v>2</v>
      </c>
      <c r="AJT4" s="14" t="s">
        <v>355</v>
      </c>
      <c r="AJU4">
        <v>2</v>
      </c>
      <c r="AJV4" s="14" t="s">
        <v>355</v>
      </c>
      <c r="AJW4">
        <v>2</v>
      </c>
      <c r="AJX4" s="14" t="s">
        <v>355</v>
      </c>
      <c r="AJY4">
        <v>2</v>
      </c>
      <c r="AJZ4" s="14" t="s">
        <v>355</v>
      </c>
      <c r="AKA4">
        <v>2</v>
      </c>
      <c r="AKB4" s="14" t="s">
        <v>355</v>
      </c>
      <c r="AKC4">
        <v>2</v>
      </c>
      <c r="AKD4" s="14" t="s">
        <v>355</v>
      </c>
      <c r="AKE4">
        <v>2</v>
      </c>
      <c r="AKF4" s="14" t="s">
        <v>355</v>
      </c>
      <c r="AKG4">
        <v>2</v>
      </c>
      <c r="AKH4" s="14" t="s">
        <v>355</v>
      </c>
      <c r="AKI4">
        <v>2</v>
      </c>
      <c r="AKJ4" s="14" t="s">
        <v>355</v>
      </c>
      <c r="AKK4">
        <v>2</v>
      </c>
      <c r="AKL4" s="14" t="s">
        <v>355</v>
      </c>
      <c r="AKU4">
        <v>2</v>
      </c>
      <c r="AKV4" s="14" t="s">
        <v>762</v>
      </c>
      <c r="AKW4">
        <v>2</v>
      </c>
      <c r="AKX4" s="14" t="s">
        <v>767</v>
      </c>
      <c r="AKY4">
        <v>2</v>
      </c>
      <c r="AKZ4" s="14" t="s">
        <v>355</v>
      </c>
      <c r="ALA4">
        <v>2</v>
      </c>
      <c r="ALB4" s="14" t="s">
        <v>355</v>
      </c>
      <c r="ALC4">
        <v>2</v>
      </c>
      <c r="ALD4" s="14" t="s">
        <v>355</v>
      </c>
      <c r="ALE4">
        <v>2</v>
      </c>
      <c r="ALF4" s="14" t="s">
        <v>355</v>
      </c>
      <c r="ALG4">
        <v>2</v>
      </c>
      <c r="ALH4" s="14" t="s">
        <v>762</v>
      </c>
      <c r="ALI4">
        <v>2</v>
      </c>
      <c r="ALJ4" s="14" t="s">
        <v>767</v>
      </c>
      <c r="ALK4">
        <v>2</v>
      </c>
      <c r="ALL4" s="14" t="s">
        <v>355</v>
      </c>
      <c r="ALM4">
        <v>2</v>
      </c>
      <c r="ALN4" s="14" t="s">
        <v>355</v>
      </c>
      <c r="ALO4">
        <v>2</v>
      </c>
      <c r="ALP4" s="14" t="s">
        <v>355</v>
      </c>
      <c r="ALQ4">
        <v>2</v>
      </c>
      <c r="ALR4" s="14" t="s">
        <v>355</v>
      </c>
      <c r="ALS4">
        <v>2</v>
      </c>
      <c r="ALT4" s="14" t="s">
        <v>355</v>
      </c>
      <c r="ALU4">
        <v>2</v>
      </c>
      <c r="ALV4" s="14" t="s">
        <v>355</v>
      </c>
      <c r="ALW4">
        <v>2</v>
      </c>
      <c r="ALX4" s="14" t="s">
        <v>355</v>
      </c>
      <c r="AMC4">
        <v>2</v>
      </c>
      <c r="AMD4" s="14" t="s">
        <v>355</v>
      </c>
      <c r="AME4">
        <v>2</v>
      </c>
      <c r="AMF4" s="14" t="s">
        <v>355</v>
      </c>
      <c r="AMG4">
        <v>2</v>
      </c>
      <c r="AMH4" s="14" t="s">
        <v>355</v>
      </c>
      <c r="AMI4">
        <v>2</v>
      </c>
      <c r="AMJ4" s="14" t="s">
        <v>355</v>
      </c>
      <c r="AMK4">
        <v>2</v>
      </c>
      <c r="AML4" s="14" t="s">
        <v>355</v>
      </c>
      <c r="AMM4">
        <v>2</v>
      </c>
      <c r="AMN4" s="14" t="s">
        <v>355</v>
      </c>
      <c r="AMO4">
        <v>2</v>
      </c>
      <c r="AMP4" s="14" t="s">
        <v>355</v>
      </c>
      <c r="AMQ4">
        <v>2</v>
      </c>
      <c r="AMR4" s="14" t="s">
        <v>355</v>
      </c>
      <c r="AMY4">
        <v>2</v>
      </c>
      <c r="AMZ4" s="14" t="s">
        <v>355</v>
      </c>
      <c r="ANA4">
        <v>2</v>
      </c>
      <c r="ANB4" s="14" t="s">
        <v>355</v>
      </c>
      <c r="ANC4">
        <v>2</v>
      </c>
      <c r="AND4" s="14" t="s">
        <v>355</v>
      </c>
      <c r="ANE4">
        <v>2</v>
      </c>
      <c r="ANF4" s="14" t="s">
        <v>355</v>
      </c>
      <c r="ANG4">
        <v>2</v>
      </c>
      <c r="ANH4" s="14" t="s">
        <v>355</v>
      </c>
      <c r="ANI4">
        <v>2</v>
      </c>
      <c r="ANJ4" s="14" t="s">
        <v>355</v>
      </c>
      <c r="ANK4">
        <v>2</v>
      </c>
      <c r="ANL4" s="14" t="s">
        <v>355</v>
      </c>
      <c r="ANM4">
        <v>2</v>
      </c>
      <c r="ANN4" s="14" t="s">
        <v>355</v>
      </c>
      <c r="AOK4">
        <v>2</v>
      </c>
      <c r="AOL4" s="14" t="s">
        <v>355</v>
      </c>
      <c r="AOM4">
        <v>2</v>
      </c>
      <c r="AON4" s="14" t="s">
        <v>355</v>
      </c>
      <c r="AOO4">
        <v>2</v>
      </c>
      <c r="AOP4" s="14" t="s">
        <v>355</v>
      </c>
      <c r="AOQ4">
        <v>2</v>
      </c>
      <c r="AOR4" s="14" t="s">
        <v>355</v>
      </c>
      <c r="AOS4">
        <v>2</v>
      </c>
      <c r="AOT4" s="14" t="s">
        <v>355</v>
      </c>
      <c r="AOU4">
        <v>2</v>
      </c>
      <c r="AOV4" s="14" t="s">
        <v>355</v>
      </c>
      <c r="AOW4">
        <v>2</v>
      </c>
      <c r="AOX4" s="14" t="s">
        <v>355</v>
      </c>
      <c r="AOY4">
        <v>2</v>
      </c>
      <c r="AOZ4" s="14" t="s">
        <v>355</v>
      </c>
      <c r="APA4">
        <v>2</v>
      </c>
      <c r="APB4" s="14" t="s">
        <v>3790</v>
      </c>
    </row>
    <row r="5" spans="1:1094">
      <c r="K5">
        <v>3</v>
      </c>
      <c r="L5" s="14" t="s">
        <v>768</v>
      </c>
      <c r="U5">
        <v>3</v>
      </c>
      <c r="V5" s="14" t="s">
        <v>769</v>
      </c>
      <c r="W5">
        <v>3</v>
      </c>
      <c r="X5" s="14" t="s">
        <v>770</v>
      </c>
      <c r="AA5">
        <v>3</v>
      </c>
      <c r="AB5" s="14" t="s">
        <v>770</v>
      </c>
      <c r="AE5">
        <v>3</v>
      </c>
      <c r="AF5" s="14" t="s">
        <v>770</v>
      </c>
      <c r="BG5">
        <v>3</v>
      </c>
      <c r="BH5" s="14" t="s">
        <v>1487</v>
      </c>
      <c r="BI5">
        <v>3</v>
      </c>
      <c r="BJ5" s="14" t="s">
        <v>1488</v>
      </c>
      <c r="BK5">
        <v>3</v>
      </c>
      <c r="BL5" s="14" t="s">
        <v>1489</v>
      </c>
      <c r="BM5">
        <v>3</v>
      </c>
      <c r="BN5" s="14" t="s">
        <v>1490</v>
      </c>
      <c r="BQ5">
        <v>3</v>
      </c>
      <c r="BR5" s="14" t="s">
        <v>1491</v>
      </c>
      <c r="BU5">
        <v>3</v>
      </c>
      <c r="BV5" s="14" t="s">
        <v>1492</v>
      </c>
      <c r="BW5">
        <v>3</v>
      </c>
      <c r="BX5" s="14" t="s">
        <v>1493</v>
      </c>
      <c r="EG5">
        <v>3</v>
      </c>
      <c r="EH5" s="14" t="s">
        <v>1494</v>
      </c>
      <c r="EI5">
        <v>3</v>
      </c>
      <c r="EJ5" s="14" t="s">
        <v>1495</v>
      </c>
      <c r="EW5">
        <v>3</v>
      </c>
      <c r="EX5" s="14" t="s">
        <v>837</v>
      </c>
      <c r="FC5">
        <v>3</v>
      </c>
      <c r="FD5" s="14" t="s">
        <v>1434</v>
      </c>
      <c r="FE5">
        <v>3</v>
      </c>
      <c r="FF5" s="14" t="s">
        <v>1434</v>
      </c>
      <c r="FY5">
        <v>3</v>
      </c>
      <c r="FZ5" s="14" t="s">
        <v>1496</v>
      </c>
      <c r="GA5">
        <v>3</v>
      </c>
      <c r="GB5" s="14" t="s">
        <v>1496</v>
      </c>
      <c r="GC5">
        <v>3</v>
      </c>
      <c r="GD5" s="14" t="s">
        <v>1496</v>
      </c>
      <c r="GE5">
        <v>3</v>
      </c>
      <c r="GF5" s="14" t="s">
        <v>1496</v>
      </c>
      <c r="GG5">
        <v>3</v>
      </c>
      <c r="GH5" s="14" t="s">
        <v>1496</v>
      </c>
      <c r="GI5">
        <v>3</v>
      </c>
      <c r="GJ5" s="14" t="s">
        <v>1496</v>
      </c>
      <c r="GK5">
        <v>3</v>
      </c>
      <c r="GL5" s="14" t="s">
        <v>1496</v>
      </c>
      <c r="GM5">
        <v>3</v>
      </c>
      <c r="GN5" s="14" t="s">
        <v>1496</v>
      </c>
      <c r="GO5">
        <v>3</v>
      </c>
      <c r="GP5" s="14" t="s">
        <v>1496</v>
      </c>
      <c r="GQ5">
        <v>3</v>
      </c>
      <c r="GR5" s="14" t="s">
        <v>1496</v>
      </c>
      <c r="GS5">
        <v>3</v>
      </c>
      <c r="GT5" s="14" t="s">
        <v>1496</v>
      </c>
      <c r="GU5">
        <v>3</v>
      </c>
      <c r="GV5" s="14" t="s">
        <v>1496</v>
      </c>
      <c r="GW5">
        <v>3</v>
      </c>
      <c r="GX5" s="14" t="s">
        <v>1496</v>
      </c>
      <c r="HA5">
        <v>3</v>
      </c>
      <c r="HB5" s="14" t="s">
        <v>1497</v>
      </c>
      <c r="HC5">
        <v>3</v>
      </c>
      <c r="HD5" s="14" t="s">
        <v>1497</v>
      </c>
      <c r="HG5">
        <v>3</v>
      </c>
      <c r="HH5" s="14" t="s">
        <v>1497</v>
      </c>
      <c r="KQ5">
        <v>3</v>
      </c>
      <c r="KR5" s="14" t="s">
        <v>357</v>
      </c>
      <c r="KS5">
        <v>3</v>
      </c>
      <c r="KT5" s="14" t="s">
        <v>357</v>
      </c>
      <c r="KU5">
        <v>3</v>
      </c>
      <c r="KV5" s="14" t="s">
        <v>357</v>
      </c>
      <c r="KW5">
        <v>3</v>
      </c>
      <c r="KX5" s="14" t="s">
        <v>357</v>
      </c>
      <c r="KY5">
        <v>3</v>
      </c>
      <c r="KZ5" s="14" t="s">
        <v>385</v>
      </c>
      <c r="LA5">
        <v>3</v>
      </c>
      <c r="LB5" s="14" t="s">
        <v>1498</v>
      </c>
      <c r="LC5">
        <v>3</v>
      </c>
      <c r="LD5" s="14" t="s">
        <v>1498</v>
      </c>
      <c r="LE5">
        <v>3</v>
      </c>
      <c r="LF5" s="14" t="s">
        <v>1498</v>
      </c>
      <c r="MK5">
        <v>3</v>
      </c>
      <c r="ML5" s="14" t="s">
        <v>376</v>
      </c>
      <c r="MS5">
        <v>3</v>
      </c>
      <c r="MT5" s="14" t="s">
        <v>771</v>
      </c>
      <c r="MU5">
        <v>3</v>
      </c>
      <c r="MV5" s="14" t="s">
        <v>771</v>
      </c>
      <c r="OW5">
        <v>3</v>
      </c>
      <c r="OX5" s="14" t="s">
        <v>357</v>
      </c>
      <c r="PA5">
        <v>3</v>
      </c>
      <c r="PB5" s="14" t="s">
        <v>357</v>
      </c>
      <c r="AHU5">
        <v>3</v>
      </c>
      <c r="AHV5" s="14" t="s">
        <v>772</v>
      </c>
      <c r="AKU5">
        <v>3</v>
      </c>
      <c r="AKV5" s="14" t="s">
        <v>770</v>
      </c>
      <c r="ALG5">
        <v>3</v>
      </c>
      <c r="ALH5" s="14" t="s">
        <v>770</v>
      </c>
      <c r="AMC5">
        <v>3</v>
      </c>
      <c r="AMD5" s="14" t="s">
        <v>357</v>
      </c>
      <c r="AME5">
        <v>3</v>
      </c>
      <c r="AMF5" s="14" t="s">
        <v>357</v>
      </c>
      <c r="AMG5">
        <v>3</v>
      </c>
      <c r="AMH5" s="14" t="s">
        <v>357</v>
      </c>
      <c r="AMI5">
        <v>3</v>
      </c>
      <c r="AMJ5" s="14" t="s">
        <v>357</v>
      </c>
      <c r="AMK5">
        <v>3</v>
      </c>
      <c r="AML5" s="14" t="s">
        <v>357</v>
      </c>
      <c r="AMM5">
        <v>3</v>
      </c>
      <c r="AMN5" s="14" t="s">
        <v>357</v>
      </c>
      <c r="AMO5">
        <v>3</v>
      </c>
      <c r="AMP5" s="14" t="s">
        <v>357</v>
      </c>
      <c r="AMQ5">
        <v>3</v>
      </c>
      <c r="AMR5" s="14" t="s">
        <v>357</v>
      </c>
      <c r="AMY5">
        <v>3</v>
      </c>
      <c r="AMZ5" s="14" t="s">
        <v>357</v>
      </c>
      <c r="ANA5">
        <v>3</v>
      </c>
      <c r="ANB5" s="14" t="s">
        <v>357</v>
      </c>
      <c r="ANC5">
        <v>3</v>
      </c>
      <c r="AND5" s="14" t="s">
        <v>357</v>
      </c>
      <c r="ANE5">
        <v>3</v>
      </c>
      <c r="ANF5" s="14" t="s">
        <v>357</v>
      </c>
      <c r="ANG5">
        <v>3</v>
      </c>
      <c r="ANH5" s="14" t="s">
        <v>357</v>
      </c>
      <c r="ANI5">
        <v>3</v>
      </c>
      <c r="ANJ5" s="14" t="s">
        <v>357</v>
      </c>
      <c r="ANK5">
        <v>3</v>
      </c>
      <c r="ANL5" s="14" t="s">
        <v>357</v>
      </c>
      <c r="ANM5">
        <v>3</v>
      </c>
      <c r="ANN5" s="14" t="s">
        <v>357</v>
      </c>
      <c r="AOK5">
        <v>3</v>
      </c>
      <c r="AOL5" s="14" t="s">
        <v>357</v>
      </c>
      <c r="AOM5">
        <v>3</v>
      </c>
      <c r="AON5" s="14" t="s">
        <v>357</v>
      </c>
      <c r="AOO5">
        <v>3</v>
      </c>
      <c r="AOP5" s="14" t="s">
        <v>357</v>
      </c>
      <c r="AOQ5">
        <v>3</v>
      </c>
      <c r="AOR5" s="14" t="s">
        <v>357</v>
      </c>
      <c r="AOS5">
        <v>3</v>
      </c>
      <c r="AOT5" s="14" t="s">
        <v>357</v>
      </c>
      <c r="AOU5">
        <v>3</v>
      </c>
      <c r="AOV5" s="14" t="s">
        <v>357</v>
      </c>
      <c r="AOW5">
        <v>3</v>
      </c>
      <c r="AOX5" s="14" t="s">
        <v>357</v>
      </c>
      <c r="AOY5">
        <v>3</v>
      </c>
      <c r="AOZ5" s="14" t="s">
        <v>357</v>
      </c>
    </row>
    <row r="6" spans="1:1094">
      <c r="U6">
        <v>4</v>
      </c>
      <c r="V6" s="14" t="s">
        <v>773</v>
      </c>
      <c r="W6">
        <v>4</v>
      </c>
      <c r="X6" s="14" t="s">
        <v>774</v>
      </c>
      <c r="AA6">
        <v>4</v>
      </c>
      <c r="AB6" s="14" t="s">
        <v>774</v>
      </c>
      <c r="AE6">
        <v>4</v>
      </c>
      <c r="AF6" s="14" t="s">
        <v>774</v>
      </c>
      <c r="BG6">
        <v>4</v>
      </c>
      <c r="BH6" s="14" t="s">
        <v>1429</v>
      </c>
      <c r="BI6">
        <v>4</v>
      </c>
      <c r="BJ6" s="14" t="s">
        <v>1499</v>
      </c>
      <c r="BQ6">
        <v>4</v>
      </c>
      <c r="BR6" s="14" t="s">
        <v>1500</v>
      </c>
      <c r="BU6">
        <v>4</v>
      </c>
      <c r="BV6" s="14" t="s">
        <v>355</v>
      </c>
      <c r="EG6">
        <v>4</v>
      </c>
      <c r="EH6" s="14" t="s">
        <v>1501</v>
      </c>
      <c r="EI6">
        <v>4</v>
      </c>
      <c r="EJ6" s="14" t="s">
        <v>1502</v>
      </c>
      <c r="FY6">
        <v>4</v>
      </c>
      <c r="FZ6" s="14" t="s">
        <v>1503</v>
      </c>
      <c r="GA6">
        <v>4</v>
      </c>
      <c r="GB6" s="14" t="s">
        <v>1503</v>
      </c>
      <c r="GC6">
        <v>4</v>
      </c>
      <c r="GD6" s="14" t="s">
        <v>1503</v>
      </c>
      <c r="GE6">
        <v>4</v>
      </c>
      <c r="GF6" s="14" t="s">
        <v>1503</v>
      </c>
      <c r="GG6">
        <v>4</v>
      </c>
      <c r="GH6" s="14" t="s">
        <v>1503</v>
      </c>
      <c r="GI6">
        <v>4</v>
      </c>
      <c r="GJ6" s="14" t="s">
        <v>1503</v>
      </c>
      <c r="GK6">
        <v>4</v>
      </c>
      <c r="GL6" s="14" t="s">
        <v>1503</v>
      </c>
      <c r="GM6">
        <v>4</v>
      </c>
      <c r="GN6" s="14" t="s">
        <v>1503</v>
      </c>
      <c r="GO6">
        <v>4</v>
      </c>
      <c r="GP6" s="14" t="s">
        <v>1503</v>
      </c>
      <c r="GQ6">
        <v>4</v>
      </c>
      <c r="GR6" s="14" t="s">
        <v>1503</v>
      </c>
      <c r="GS6">
        <v>4</v>
      </c>
      <c r="GT6" s="14" t="s">
        <v>1503</v>
      </c>
      <c r="GU6">
        <v>4</v>
      </c>
      <c r="GV6" s="14" t="s">
        <v>1503</v>
      </c>
      <c r="GW6">
        <v>4</v>
      </c>
      <c r="GX6" s="14" t="s">
        <v>1503</v>
      </c>
      <c r="HA6">
        <v>4</v>
      </c>
      <c r="HB6" s="14" t="s">
        <v>1504</v>
      </c>
      <c r="HC6">
        <v>4</v>
      </c>
      <c r="HD6" s="14" t="s">
        <v>1504</v>
      </c>
      <c r="HG6">
        <v>4</v>
      </c>
      <c r="HH6" s="14" t="s">
        <v>1504</v>
      </c>
      <c r="KY6">
        <v>4</v>
      </c>
      <c r="KZ6" s="14" t="s">
        <v>1505</v>
      </c>
      <c r="LA6">
        <v>4</v>
      </c>
      <c r="LB6" s="14" t="s">
        <v>1506</v>
      </c>
      <c r="LC6">
        <v>4</v>
      </c>
      <c r="LD6" s="14" t="s">
        <v>1506</v>
      </c>
      <c r="LE6">
        <v>4</v>
      </c>
      <c r="LF6" s="14" t="s">
        <v>1506</v>
      </c>
      <c r="MK6">
        <v>4</v>
      </c>
      <c r="ML6" s="14" t="s">
        <v>355</v>
      </c>
      <c r="MS6">
        <v>4</v>
      </c>
      <c r="MT6" s="14" t="s">
        <v>775</v>
      </c>
      <c r="MU6">
        <v>4</v>
      </c>
      <c r="MV6" s="14" t="s">
        <v>775</v>
      </c>
      <c r="AHU6">
        <v>4</v>
      </c>
      <c r="AHV6" s="14" t="s">
        <v>776</v>
      </c>
      <c r="AKU6">
        <v>4</v>
      </c>
      <c r="AKV6" s="14" t="s">
        <v>774</v>
      </c>
      <c r="ALG6">
        <v>4</v>
      </c>
      <c r="ALH6" s="14" t="s">
        <v>774</v>
      </c>
    </row>
    <row r="7" spans="1:1094">
      <c r="W7">
        <v>5</v>
      </c>
      <c r="X7" s="14" t="s">
        <v>777</v>
      </c>
      <c r="AA7">
        <v>5</v>
      </c>
      <c r="AB7" s="14" t="s">
        <v>777</v>
      </c>
      <c r="AE7">
        <v>5</v>
      </c>
      <c r="AF7" s="14" t="s">
        <v>777</v>
      </c>
      <c r="BQ7">
        <v>5</v>
      </c>
      <c r="BR7" s="14" t="s">
        <v>1507</v>
      </c>
      <c r="EI7">
        <v>5</v>
      </c>
      <c r="EJ7" s="14" t="s">
        <v>1508</v>
      </c>
      <c r="FY7">
        <v>5</v>
      </c>
      <c r="FZ7" s="14" t="s">
        <v>1509</v>
      </c>
      <c r="GA7">
        <v>5</v>
      </c>
      <c r="GB7" s="14" t="s">
        <v>1509</v>
      </c>
      <c r="GC7">
        <v>5</v>
      </c>
      <c r="GD7" s="14" t="s">
        <v>1509</v>
      </c>
      <c r="GE7">
        <v>5</v>
      </c>
      <c r="GF7" s="14" t="s">
        <v>1509</v>
      </c>
      <c r="GG7">
        <v>5</v>
      </c>
      <c r="GH7" s="14" t="s">
        <v>1509</v>
      </c>
      <c r="GI7">
        <v>5</v>
      </c>
      <c r="GJ7" s="14" t="s">
        <v>1509</v>
      </c>
      <c r="GK7">
        <v>5</v>
      </c>
      <c r="GL7" s="14" t="s">
        <v>1509</v>
      </c>
      <c r="GM7">
        <v>5</v>
      </c>
      <c r="GN7" s="14" t="s">
        <v>1509</v>
      </c>
      <c r="GO7">
        <v>5</v>
      </c>
      <c r="GP7" s="14" t="s">
        <v>1509</v>
      </c>
      <c r="GQ7">
        <v>5</v>
      </c>
      <c r="GR7" s="14" t="s">
        <v>1509</v>
      </c>
      <c r="GS7">
        <v>5</v>
      </c>
      <c r="GT7" s="14" t="s">
        <v>1509</v>
      </c>
      <c r="GU7">
        <v>5</v>
      </c>
      <c r="GV7" s="14" t="s">
        <v>1509</v>
      </c>
      <c r="GW7">
        <v>5</v>
      </c>
      <c r="GX7" s="14" t="s">
        <v>1509</v>
      </c>
      <c r="HA7">
        <v>5</v>
      </c>
      <c r="HB7" s="14" t="s">
        <v>1510</v>
      </c>
      <c r="HC7">
        <v>5</v>
      </c>
      <c r="HD7" s="14" t="s">
        <v>1510</v>
      </c>
      <c r="HG7">
        <v>5</v>
      </c>
      <c r="HH7" s="14" t="s">
        <v>1510</v>
      </c>
      <c r="KY7">
        <v>5</v>
      </c>
      <c r="KZ7" s="14" t="s">
        <v>1511</v>
      </c>
      <c r="LA7">
        <v>5</v>
      </c>
      <c r="LB7" s="14" t="s">
        <v>1511</v>
      </c>
      <c r="LC7">
        <v>5</v>
      </c>
      <c r="LD7" s="14" t="s">
        <v>1511</v>
      </c>
      <c r="LE7">
        <v>5</v>
      </c>
      <c r="LF7" s="14" t="s">
        <v>1511</v>
      </c>
      <c r="MS7">
        <v>5</v>
      </c>
      <c r="MT7" s="14" t="s">
        <v>778</v>
      </c>
      <c r="MU7">
        <v>5</v>
      </c>
      <c r="MV7" s="14" t="s">
        <v>778</v>
      </c>
      <c r="AHU7">
        <v>5</v>
      </c>
      <c r="AHV7" s="14" t="s">
        <v>779</v>
      </c>
      <c r="AKU7">
        <v>5</v>
      </c>
      <c r="AKV7" s="14" t="s">
        <v>777</v>
      </c>
      <c r="ALG7">
        <v>5</v>
      </c>
      <c r="ALH7" s="14" t="s">
        <v>777</v>
      </c>
    </row>
    <row r="8" spans="1:1094">
      <c r="BQ8">
        <v>6</v>
      </c>
      <c r="BR8" s="14" t="s">
        <v>355</v>
      </c>
      <c r="FY8">
        <v>6</v>
      </c>
      <c r="FZ8" s="14" t="s">
        <v>1512</v>
      </c>
      <c r="GA8">
        <v>6</v>
      </c>
      <c r="GB8" s="14" t="s">
        <v>1512</v>
      </c>
      <c r="GC8">
        <v>6</v>
      </c>
      <c r="GD8" s="14" t="s">
        <v>1512</v>
      </c>
      <c r="GE8">
        <v>6</v>
      </c>
      <c r="GF8" s="14" t="s">
        <v>1512</v>
      </c>
      <c r="GG8">
        <v>6</v>
      </c>
      <c r="GH8" s="14" t="s">
        <v>1512</v>
      </c>
      <c r="GI8">
        <v>6</v>
      </c>
      <c r="GJ8" s="14" t="s">
        <v>1512</v>
      </c>
      <c r="GK8">
        <v>6</v>
      </c>
      <c r="GL8" s="14" t="s">
        <v>1512</v>
      </c>
      <c r="GM8">
        <v>6</v>
      </c>
      <c r="GN8" s="14" t="s">
        <v>1512</v>
      </c>
      <c r="GO8">
        <v>6</v>
      </c>
      <c r="GP8" s="14" t="s">
        <v>1512</v>
      </c>
      <c r="GQ8">
        <v>6</v>
      </c>
      <c r="GR8" s="14" t="s">
        <v>1512</v>
      </c>
      <c r="GS8">
        <v>6</v>
      </c>
      <c r="GT8" s="14" t="s">
        <v>1512</v>
      </c>
      <c r="GU8">
        <v>6</v>
      </c>
      <c r="GV8" s="14" t="s">
        <v>1512</v>
      </c>
      <c r="GW8">
        <v>6</v>
      </c>
      <c r="GX8" s="14" t="s">
        <v>1512</v>
      </c>
      <c r="KY8">
        <v>6</v>
      </c>
      <c r="KZ8" s="14" t="s">
        <v>1513</v>
      </c>
      <c r="LA8">
        <v>6</v>
      </c>
      <c r="LB8" s="14" t="s">
        <v>1514</v>
      </c>
      <c r="LC8">
        <v>6</v>
      </c>
      <c r="LD8" s="14" t="s">
        <v>1514</v>
      </c>
      <c r="LE8">
        <v>6</v>
      </c>
      <c r="LF8" s="14" t="s">
        <v>1514</v>
      </c>
      <c r="MS8">
        <v>6</v>
      </c>
      <c r="MT8" s="14" t="s">
        <v>780</v>
      </c>
      <c r="MU8">
        <v>6</v>
      </c>
      <c r="MV8" s="14" t="s">
        <v>780</v>
      </c>
      <c r="AHU8">
        <v>6</v>
      </c>
      <c r="AHV8" s="14" t="s">
        <v>781</v>
      </c>
    </row>
    <row r="9" spans="1:1094">
      <c r="FY9">
        <v>7</v>
      </c>
      <c r="FZ9" s="14" t="s">
        <v>1515</v>
      </c>
      <c r="GA9">
        <v>7</v>
      </c>
      <c r="GB9" s="14" t="s">
        <v>1515</v>
      </c>
      <c r="GC9">
        <v>7</v>
      </c>
      <c r="GD9" s="14" t="s">
        <v>1515</v>
      </c>
      <c r="GE9">
        <v>7</v>
      </c>
      <c r="GF9" s="14" t="s">
        <v>1515</v>
      </c>
      <c r="GG9">
        <v>7</v>
      </c>
      <c r="GH9" s="14" t="s">
        <v>1515</v>
      </c>
      <c r="GI9">
        <v>7</v>
      </c>
      <c r="GJ9" s="14" t="s">
        <v>1515</v>
      </c>
      <c r="GK9">
        <v>7</v>
      </c>
      <c r="GL9" s="14" t="s">
        <v>1515</v>
      </c>
      <c r="GM9">
        <v>7</v>
      </c>
      <c r="GN9" s="14" t="s">
        <v>1515</v>
      </c>
      <c r="GO9">
        <v>7</v>
      </c>
      <c r="GP9" s="14" t="s">
        <v>1515</v>
      </c>
      <c r="GQ9">
        <v>7</v>
      </c>
      <c r="GR9" s="14" t="s">
        <v>1515</v>
      </c>
      <c r="GS9">
        <v>7</v>
      </c>
      <c r="GT9" s="14" t="s">
        <v>1515</v>
      </c>
      <c r="GU9">
        <v>7</v>
      </c>
      <c r="GV9" s="14" t="s">
        <v>1515</v>
      </c>
      <c r="GW9">
        <v>7</v>
      </c>
      <c r="GX9" s="14" t="s">
        <v>1515</v>
      </c>
      <c r="KY9">
        <v>7</v>
      </c>
      <c r="KZ9" s="14" t="s">
        <v>357</v>
      </c>
      <c r="LA9">
        <v>7</v>
      </c>
      <c r="LB9" s="14" t="s">
        <v>1508</v>
      </c>
      <c r="LC9">
        <v>7</v>
      </c>
      <c r="LD9" s="14" t="s">
        <v>1508</v>
      </c>
      <c r="LE9">
        <v>7</v>
      </c>
      <c r="LF9" s="14" t="s">
        <v>1508</v>
      </c>
      <c r="MS9">
        <v>7</v>
      </c>
      <c r="MT9" s="14" t="s">
        <v>782</v>
      </c>
      <c r="MU9">
        <v>7</v>
      </c>
      <c r="MV9" s="14" t="s">
        <v>782</v>
      </c>
      <c r="AHU9">
        <v>7</v>
      </c>
      <c r="AHV9" s="14" t="s">
        <v>783</v>
      </c>
    </row>
    <row r="10" spans="1:1094">
      <c r="FY10">
        <v>8</v>
      </c>
      <c r="FZ10" s="14" t="s">
        <v>1516</v>
      </c>
      <c r="GA10">
        <v>8</v>
      </c>
      <c r="GB10" s="14" t="s">
        <v>1516</v>
      </c>
      <c r="GC10">
        <v>8</v>
      </c>
      <c r="GD10" s="14" t="s">
        <v>1516</v>
      </c>
      <c r="GE10">
        <v>8</v>
      </c>
      <c r="GF10" s="14" t="s">
        <v>1516</v>
      </c>
      <c r="GG10">
        <v>8</v>
      </c>
      <c r="GH10" s="14" t="s">
        <v>1516</v>
      </c>
      <c r="GI10">
        <v>8</v>
      </c>
      <c r="GJ10" s="14" t="s">
        <v>1516</v>
      </c>
      <c r="GK10">
        <v>8</v>
      </c>
      <c r="GL10" s="14" t="s">
        <v>1516</v>
      </c>
      <c r="GM10">
        <v>8</v>
      </c>
      <c r="GN10" s="14" t="s">
        <v>1516</v>
      </c>
      <c r="GO10">
        <v>8</v>
      </c>
      <c r="GP10" s="14" t="s">
        <v>1516</v>
      </c>
      <c r="GQ10">
        <v>8</v>
      </c>
      <c r="GR10" s="14" t="s">
        <v>1516</v>
      </c>
      <c r="GS10">
        <v>8</v>
      </c>
      <c r="GT10" s="14" t="s">
        <v>1516</v>
      </c>
      <c r="GU10">
        <v>8</v>
      </c>
      <c r="GV10" s="14" t="s">
        <v>1516</v>
      </c>
      <c r="GW10">
        <v>8</v>
      </c>
      <c r="GX10" s="14" t="s">
        <v>1516</v>
      </c>
      <c r="LA10">
        <v>8</v>
      </c>
      <c r="LB10" s="14" t="s">
        <v>357</v>
      </c>
      <c r="LC10">
        <v>8</v>
      </c>
      <c r="LD10" s="14" t="s">
        <v>357</v>
      </c>
      <c r="LE10">
        <v>8</v>
      </c>
      <c r="LF10" s="14" t="s">
        <v>357</v>
      </c>
      <c r="MS10">
        <v>8</v>
      </c>
      <c r="MT10" s="14" t="s">
        <v>784</v>
      </c>
      <c r="MU10">
        <v>8</v>
      </c>
      <c r="MV10" s="14" t="s">
        <v>784</v>
      </c>
      <c r="AHU10">
        <v>8</v>
      </c>
      <c r="AHV10" s="14" t="s">
        <v>785</v>
      </c>
    </row>
    <row r="11" spans="1:1094">
      <c r="FY11">
        <v>9</v>
      </c>
      <c r="FZ11" s="14" t="s">
        <v>1517</v>
      </c>
      <c r="GA11">
        <v>9</v>
      </c>
      <c r="GB11" s="14" t="s">
        <v>1517</v>
      </c>
      <c r="GC11">
        <v>9</v>
      </c>
      <c r="GD11" s="14" t="s">
        <v>1517</v>
      </c>
      <c r="GE11">
        <v>9</v>
      </c>
      <c r="GF11" s="14" t="s">
        <v>1517</v>
      </c>
      <c r="GG11">
        <v>9</v>
      </c>
      <c r="GH11" s="14" t="s">
        <v>1517</v>
      </c>
      <c r="GI11">
        <v>9</v>
      </c>
      <c r="GJ11" s="14" t="s">
        <v>1517</v>
      </c>
      <c r="GK11">
        <v>9</v>
      </c>
      <c r="GL11" s="14" t="s">
        <v>1517</v>
      </c>
      <c r="GM11">
        <v>9</v>
      </c>
      <c r="GN11" s="14" t="s">
        <v>1517</v>
      </c>
      <c r="GO11">
        <v>9</v>
      </c>
      <c r="GP11" s="14" t="s">
        <v>1517</v>
      </c>
      <c r="GQ11">
        <v>9</v>
      </c>
      <c r="GR11" s="14" t="s">
        <v>1517</v>
      </c>
      <c r="GS11">
        <v>9</v>
      </c>
      <c r="GT11" s="14" t="s">
        <v>1517</v>
      </c>
      <c r="GU11">
        <v>9</v>
      </c>
      <c r="GV11" s="14" t="s">
        <v>1517</v>
      </c>
      <c r="GW11">
        <v>9</v>
      </c>
      <c r="GX11" s="14" t="s">
        <v>1517</v>
      </c>
      <c r="MS11">
        <v>9</v>
      </c>
      <c r="MT11" s="14" t="s">
        <v>786</v>
      </c>
      <c r="MU11">
        <v>9</v>
      </c>
      <c r="MV11" s="14" t="s">
        <v>786</v>
      </c>
    </row>
    <row r="12" spans="1:1094">
      <c r="FY12">
        <v>10</v>
      </c>
      <c r="FZ12" s="14" t="s">
        <v>1518</v>
      </c>
      <c r="GA12">
        <v>10</v>
      </c>
      <c r="GB12" s="14" t="s">
        <v>1518</v>
      </c>
      <c r="GC12">
        <v>10</v>
      </c>
      <c r="GD12" s="14" t="s">
        <v>1518</v>
      </c>
      <c r="GE12">
        <v>10</v>
      </c>
      <c r="GF12" s="14" t="s">
        <v>1518</v>
      </c>
      <c r="GG12">
        <v>10</v>
      </c>
      <c r="GH12" s="14" t="s">
        <v>1518</v>
      </c>
      <c r="GI12">
        <v>10</v>
      </c>
      <c r="GJ12" s="14" t="s">
        <v>1518</v>
      </c>
      <c r="GK12">
        <v>10</v>
      </c>
      <c r="GL12" s="14" t="s">
        <v>1518</v>
      </c>
      <c r="GM12">
        <v>10</v>
      </c>
      <c r="GN12" s="14" t="s">
        <v>1518</v>
      </c>
      <c r="GO12">
        <v>10</v>
      </c>
      <c r="GP12" s="14" t="s">
        <v>1518</v>
      </c>
      <c r="GQ12">
        <v>10</v>
      </c>
      <c r="GR12" s="14" t="s">
        <v>1518</v>
      </c>
      <c r="GS12">
        <v>10</v>
      </c>
      <c r="GT12" s="14" t="s">
        <v>1518</v>
      </c>
      <c r="GU12">
        <v>10</v>
      </c>
      <c r="GV12" s="14" t="s">
        <v>1518</v>
      </c>
      <c r="GW12">
        <v>10</v>
      </c>
      <c r="GX12" s="14" t="s">
        <v>1518</v>
      </c>
      <c r="MS12">
        <v>10</v>
      </c>
      <c r="MT12" s="14" t="s">
        <v>787</v>
      </c>
      <c r="MU12">
        <v>10</v>
      </c>
      <c r="MV12" s="14" t="s">
        <v>787</v>
      </c>
    </row>
    <row r="13" spans="1:1094">
      <c r="FY13">
        <v>11</v>
      </c>
      <c r="FZ13" s="14" t="s">
        <v>1519</v>
      </c>
      <c r="GA13">
        <v>11</v>
      </c>
      <c r="GB13" s="14" t="s">
        <v>1519</v>
      </c>
      <c r="GC13">
        <v>11</v>
      </c>
      <c r="GD13" s="14" t="s">
        <v>1519</v>
      </c>
      <c r="GE13">
        <v>11</v>
      </c>
      <c r="GF13" s="14" t="s">
        <v>1519</v>
      </c>
      <c r="GG13">
        <v>11</v>
      </c>
      <c r="GH13" s="14" t="s">
        <v>1519</v>
      </c>
      <c r="GI13">
        <v>11</v>
      </c>
      <c r="GJ13" s="14" t="s">
        <v>1519</v>
      </c>
      <c r="GK13">
        <v>11</v>
      </c>
      <c r="GL13" s="14" t="s">
        <v>1519</v>
      </c>
      <c r="GM13">
        <v>11</v>
      </c>
      <c r="GN13" s="14" t="s">
        <v>1519</v>
      </c>
      <c r="GO13">
        <v>11</v>
      </c>
      <c r="GP13" s="14" t="s">
        <v>1519</v>
      </c>
      <c r="GQ13">
        <v>11</v>
      </c>
      <c r="GR13" s="14" t="s">
        <v>1519</v>
      </c>
      <c r="GS13">
        <v>11</v>
      </c>
      <c r="GT13" s="14" t="s">
        <v>1519</v>
      </c>
      <c r="GU13">
        <v>11</v>
      </c>
      <c r="GV13" s="14" t="s">
        <v>1519</v>
      </c>
      <c r="GW13">
        <v>11</v>
      </c>
      <c r="GX13" s="14" t="s">
        <v>1519</v>
      </c>
      <c r="MS13">
        <v>11</v>
      </c>
      <c r="MT13" s="14" t="s">
        <v>788</v>
      </c>
      <c r="MU13">
        <v>11</v>
      </c>
      <c r="MV13" s="14" t="s">
        <v>788</v>
      </c>
    </row>
    <row r="14" spans="1:1094">
      <c r="FY14">
        <v>12</v>
      </c>
      <c r="FZ14" s="14" t="s">
        <v>1520</v>
      </c>
      <c r="GA14">
        <v>12</v>
      </c>
      <c r="GB14" s="14" t="s">
        <v>1520</v>
      </c>
      <c r="GC14">
        <v>12</v>
      </c>
      <c r="GD14" s="14" t="s">
        <v>1520</v>
      </c>
      <c r="GE14">
        <v>12</v>
      </c>
      <c r="GF14" s="14" t="s">
        <v>1520</v>
      </c>
      <c r="GG14">
        <v>12</v>
      </c>
      <c r="GH14" s="14" t="s">
        <v>1520</v>
      </c>
      <c r="GI14">
        <v>12</v>
      </c>
      <c r="GJ14" s="14" t="s">
        <v>1520</v>
      </c>
      <c r="GK14">
        <v>12</v>
      </c>
      <c r="GL14" s="14" t="s">
        <v>1520</v>
      </c>
      <c r="GM14">
        <v>12</v>
      </c>
      <c r="GN14" s="14" t="s">
        <v>1520</v>
      </c>
      <c r="GO14">
        <v>12</v>
      </c>
      <c r="GP14" s="14" t="s">
        <v>1520</v>
      </c>
      <c r="GQ14">
        <v>12</v>
      </c>
      <c r="GR14" s="14" t="s">
        <v>1520</v>
      </c>
      <c r="GS14">
        <v>12</v>
      </c>
      <c r="GT14" s="14" t="s">
        <v>1520</v>
      </c>
      <c r="GU14">
        <v>12</v>
      </c>
      <c r="GV14" s="14" t="s">
        <v>1520</v>
      </c>
      <c r="GW14">
        <v>12</v>
      </c>
      <c r="GX14" s="14" t="s">
        <v>1520</v>
      </c>
      <c r="MS14">
        <v>12</v>
      </c>
      <c r="MT14" s="14" t="s">
        <v>789</v>
      </c>
      <c r="MU14">
        <v>12</v>
      </c>
      <c r="MV14" s="14" t="s">
        <v>789</v>
      </c>
    </row>
    <row r="15" spans="1:1094">
      <c r="FY15">
        <v>13</v>
      </c>
      <c r="FZ15" s="14" t="s">
        <v>1521</v>
      </c>
      <c r="GA15">
        <v>13</v>
      </c>
      <c r="GB15" s="14" t="s">
        <v>1521</v>
      </c>
      <c r="GC15">
        <v>13</v>
      </c>
      <c r="GD15" s="14" t="s">
        <v>1521</v>
      </c>
      <c r="GE15">
        <v>13</v>
      </c>
      <c r="GF15" s="14" t="s">
        <v>1521</v>
      </c>
      <c r="GG15">
        <v>13</v>
      </c>
      <c r="GH15" s="14" t="s">
        <v>1521</v>
      </c>
      <c r="GI15">
        <v>13</v>
      </c>
      <c r="GJ15" s="14" t="s">
        <v>1521</v>
      </c>
      <c r="GK15">
        <v>13</v>
      </c>
      <c r="GL15" s="14" t="s">
        <v>1521</v>
      </c>
      <c r="GM15">
        <v>13</v>
      </c>
      <c r="GN15" s="14" t="s">
        <v>1521</v>
      </c>
      <c r="GO15">
        <v>13</v>
      </c>
      <c r="GP15" s="14" t="s">
        <v>1521</v>
      </c>
      <c r="GQ15">
        <v>13</v>
      </c>
      <c r="GR15" s="14" t="s">
        <v>1521</v>
      </c>
      <c r="GS15">
        <v>13</v>
      </c>
      <c r="GT15" s="14" t="s">
        <v>1521</v>
      </c>
      <c r="GU15">
        <v>13</v>
      </c>
      <c r="GV15" s="14" t="s">
        <v>1521</v>
      </c>
      <c r="GW15">
        <v>13</v>
      </c>
      <c r="GX15" s="14" t="s">
        <v>1521</v>
      </c>
      <c r="MS15">
        <v>13</v>
      </c>
      <c r="MT15" s="14" t="s">
        <v>790</v>
      </c>
      <c r="MU15">
        <v>13</v>
      </c>
      <c r="MV15" s="14" t="s">
        <v>790</v>
      </c>
    </row>
    <row r="16" spans="1:1094">
      <c r="FY16">
        <v>14</v>
      </c>
      <c r="FZ16" s="14" t="s">
        <v>1522</v>
      </c>
      <c r="GA16">
        <v>14</v>
      </c>
      <c r="GB16" s="14" t="s">
        <v>1522</v>
      </c>
      <c r="GC16">
        <v>14</v>
      </c>
      <c r="GD16" s="14" t="s">
        <v>1522</v>
      </c>
      <c r="GE16">
        <v>14</v>
      </c>
      <c r="GF16" s="14" t="s">
        <v>1522</v>
      </c>
      <c r="GG16">
        <v>14</v>
      </c>
      <c r="GH16" s="14" t="s">
        <v>1522</v>
      </c>
      <c r="GI16">
        <v>14</v>
      </c>
      <c r="GJ16" s="14" t="s">
        <v>1522</v>
      </c>
      <c r="GK16">
        <v>14</v>
      </c>
      <c r="GL16" s="14" t="s">
        <v>1522</v>
      </c>
      <c r="GM16">
        <v>14</v>
      </c>
      <c r="GN16" s="14" t="s">
        <v>1522</v>
      </c>
      <c r="GO16">
        <v>14</v>
      </c>
      <c r="GP16" s="14" t="s">
        <v>1522</v>
      </c>
      <c r="GQ16">
        <v>14</v>
      </c>
      <c r="GR16" s="14" t="s">
        <v>1522</v>
      </c>
      <c r="GS16">
        <v>14</v>
      </c>
      <c r="GT16" s="14" t="s">
        <v>1522</v>
      </c>
      <c r="GU16">
        <v>14</v>
      </c>
      <c r="GV16" s="14" t="s">
        <v>1522</v>
      </c>
      <c r="GW16">
        <v>14</v>
      </c>
      <c r="GX16" s="14" t="s">
        <v>1522</v>
      </c>
      <c r="MS16">
        <v>14</v>
      </c>
      <c r="MT16" s="14" t="s">
        <v>791</v>
      </c>
      <c r="MU16">
        <v>14</v>
      </c>
      <c r="MV16" s="14" t="s">
        <v>791</v>
      </c>
    </row>
    <row r="17" spans="181:360">
      <c r="FY17">
        <v>15</v>
      </c>
      <c r="FZ17" s="14" t="s">
        <v>1523</v>
      </c>
      <c r="GA17">
        <v>15</v>
      </c>
      <c r="GB17" s="14" t="s">
        <v>1523</v>
      </c>
      <c r="GC17">
        <v>15</v>
      </c>
      <c r="GD17" s="14" t="s">
        <v>1523</v>
      </c>
      <c r="GE17">
        <v>15</v>
      </c>
      <c r="GF17" s="14" t="s">
        <v>1523</v>
      </c>
      <c r="GG17">
        <v>15</v>
      </c>
      <c r="GH17" s="14" t="s">
        <v>1523</v>
      </c>
      <c r="GI17">
        <v>15</v>
      </c>
      <c r="GJ17" s="14" t="s">
        <v>1523</v>
      </c>
      <c r="GK17">
        <v>15</v>
      </c>
      <c r="GL17" s="14" t="s">
        <v>1523</v>
      </c>
      <c r="GM17">
        <v>15</v>
      </c>
      <c r="GN17" s="14" t="s">
        <v>1523</v>
      </c>
      <c r="GO17">
        <v>15</v>
      </c>
      <c r="GP17" s="14" t="s">
        <v>1523</v>
      </c>
      <c r="GQ17">
        <v>15</v>
      </c>
      <c r="GR17" s="14" t="s">
        <v>1523</v>
      </c>
      <c r="GS17">
        <v>15</v>
      </c>
      <c r="GT17" s="14" t="s">
        <v>1523</v>
      </c>
      <c r="GU17">
        <v>15</v>
      </c>
      <c r="GV17" s="14" t="s">
        <v>1523</v>
      </c>
      <c r="GW17">
        <v>15</v>
      </c>
      <c r="GX17" s="14" t="s">
        <v>1523</v>
      </c>
      <c r="MS17">
        <v>15</v>
      </c>
      <c r="MT17" s="14" t="s">
        <v>792</v>
      </c>
      <c r="MU17">
        <v>15</v>
      </c>
      <c r="MV17" s="14" t="s">
        <v>792</v>
      </c>
    </row>
    <row r="18" spans="181:360">
      <c r="FY18">
        <v>16</v>
      </c>
      <c r="FZ18" s="14" t="s">
        <v>1524</v>
      </c>
      <c r="GA18">
        <v>16</v>
      </c>
      <c r="GB18" s="14" t="s">
        <v>1524</v>
      </c>
      <c r="GC18">
        <v>16</v>
      </c>
      <c r="GD18" s="14" t="s">
        <v>1524</v>
      </c>
      <c r="GE18">
        <v>16</v>
      </c>
      <c r="GF18" s="14" t="s">
        <v>1524</v>
      </c>
      <c r="GG18">
        <v>16</v>
      </c>
      <c r="GH18" s="14" t="s">
        <v>1524</v>
      </c>
      <c r="GI18">
        <v>16</v>
      </c>
      <c r="GJ18" s="14" t="s">
        <v>1524</v>
      </c>
      <c r="GK18">
        <v>16</v>
      </c>
      <c r="GL18" s="14" t="s">
        <v>1524</v>
      </c>
      <c r="GM18">
        <v>16</v>
      </c>
      <c r="GN18" s="14" t="s">
        <v>1524</v>
      </c>
      <c r="GO18">
        <v>16</v>
      </c>
      <c r="GP18" s="14" t="s">
        <v>1524</v>
      </c>
      <c r="GQ18">
        <v>16</v>
      </c>
      <c r="GR18" s="14" t="s">
        <v>1524</v>
      </c>
      <c r="GS18">
        <v>16</v>
      </c>
      <c r="GT18" s="14" t="s">
        <v>1524</v>
      </c>
      <c r="GU18">
        <v>16</v>
      </c>
      <c r="GV18" s="14" t="s">
        <v>1524</v>
      </c>
      <c r="GW18">
        <v>16</v>
      </c>
      <c r="GX18" s="14" t="s">
        <v>1524</v>
      </c>
      <c r="MS18">
        <v>16</v>
      </c>
      <c r="MT18" s="14" t="s">
        <v>793</v>
      </c>
      <c r="MU18">
        <v>16</v>
      </c>
      <c r="MV18" s="14" t="s">
        <v>793</v>
      </c>
    </row>
    <row r="19" spans="181:360">
      <c r="FY19">
        <v>17</v>
      </c>
      <c r="FZ19" s="14" t="s">
        <v>1525</v>
      </c>
      <c r="GA19">
        <v>17</v>
      </c>
      <c r="GB19" s="14" t="s">
        <v>1525</v>
      </c>
      <c r="GC19">
        <v>17</v>
      </c>
      <c r="GD19" s="14" t="s">
        <v>1525</v>
      </c>
      <c r="GE19">
        <v>17</v>
      </c>
      <c r="GF19" s="14" t="s">
        <v>1525</v>
      </c>
      <c r="GG19">
        <v>17</v>
      </c>
      <c r="GH19" s="14" t="s">
        <v>1525</v>
      </c>
      <c r="GI19">
        <v>17</v>
      </c>
      <c r="GJ19" s="14" t="s">
        <v>1525</v>
      </c>
      <c r="GK19">
        <v>17</v>
      </c>
      <c r="GL19" s="14" t="s">
        <v>1525</v>
      </c>
      <c r="GM19">
        <v>17</v>
      </c>
      <c r="GN19" s="14" t="s">
        <v>1525</v>
      </c>
      <c r="GO19">
        <v>17</v>
      </c>
      <c r="GP19" s="14" t="s">
        <v>1525</v>
      </c>
      <c r="GQ19">
        <v>17</v>
      </c>
      <c r="GR19" s="14" t="s">
        <v>1525</v>
      </c>
      <c r="GS19">
        <v>17</v>
      </c>
      <c r="GT19" s="14" t="s">
        <v>1525</v>
      </c>
      <c r="GU19">
        <v>17</v>
      </c>
      <c r="GV19" s="14" t="s">
        <v>1525</v>
      </c>
      <c r="GW19">
        <v>17</v>
      </c>
      <c r="GX19" s="14" t="s">
        <v>1525</v>
      </c>
      <c r="MS19">
        <v>17</v>
      </c>
      <c r="MT19" s="14" t="s">
        <v>794</v>
      </c>
      <c r="MU19">
        <v>17</v>
      </c>
      <c r="MV19" s="14" t="s">
        <v>794</v>
      </c>
    </row>
    <row r="20" spans="181:360">
      <c r="FY20">
        <v>18</v>
      </c>
      <c r="FZ20" s="14" t="s">
        <v>1526</v>
      </c>
      <c r="GA20">
        <v>18</v>
      </c>
      <c r="GB20" s="14" t="s">
        <v>1526</v>
      </c>
      <c r="GC20">
        <v>18</v>
      </c>
      <c r="GD20" s="14" t="s">
        <v>1526</v>
      </c>
      <c r="GE20">
        <v>18</v>
      </c>
      <c r="GF20" s="14" t="s">
        <v>1526</v>
      </c>
      <c r="GG20">
        <v>18</v>
      </c>
      <c r="GH20" s="14" t="s">
        <v>1526</v>
      </c>
      <c r="GI20">
        <v>18</v>
      </c>
      <c r="GJ20" s="14" t="s">
        <v>1526</v>
      </c>
      <c r="GK20">
        <v>18</v>
      </c>
      <c r="GL20" s="14" t="s">
        <v>1526</v>
      </c>
      <c r="GM20">
        <v>18</v>
      </c>
      <c r="GN20" s="14" t="s">
        <v>1526</v>
      </c>
      <c r="GO20">
        <v>18</v>
      </c>
      <c r="GP20" s="14" t="s">
        <v>1526</v>
      </c>
      <c r="GQ20">
        <v>18</v>
      </c>
      <c r="GR20" s="14" t="s">
        <v>1526</v>
      </c>
      <c r="GS20">
        <v>18</v>
      </c>
      <c r="GT20" s="14" t="s">
        <v>1526</v>
      </c>
      <c r="GU20">
        <v>18</v>
      </c>
      <c r="GV20" s="14" t="s">
        <v>1526</v>
      </c>
      <c r="GW20">
        <v>18</v>
      </c>
      <c r="GX20" s="14" t="s">
        <v>1526</v>
      </c>
      <c r="MS20">
        <v>18</v>
      </c>
      <c r="MT20" s="14" t="s">
        <v>383</v>
      </c>
      <c r="MU20">
        <v>18</v>
      </c>
      <c r="MV20" s="14" t="s">
        <v>383</v>
      </c>
    </row>
    <row r="21" spans="181:360">
      <c r="FY21">
        <v>19</v>
      </c>
      <c r="FZ21" s="14" t="s">
        <v>1527</v>
      </c>
      <c r="GA21">
        <v>19</v>
      </c>
      <c r="GB21" s="14" t="s">
        <v>1527</v>
      </c>
      <c r="GC21">
        <v>19</v>
      </c>
      <c r="GD21" s="14" t="s">
        <v>1527</v>
      </c>
      <c r="GE21">
        <v>19</v>
      </c>
      <c r="GF21" s="14" t="s">
        <v>1527</v>
      </c>
      <c r="GG21">
        <v>19</v>
      </c>
      <c r="GH21" s="14" t="s">
        <v>1527</v>
      </c>
      <c r="GI21">
        <v>19</v>
      </c>
      <c r="GJ21" s="14" t="s">
        <v>1527</v>
      </c>
      <c r="GK21">
        <v>19</v>
      </c>
      <c r="GL21" s="14" t="s">
        <v>1527</v>
      </c>
      <c r="GM21">
        <v>19</v>
      </c>
      <c r="GN21" s="14" t="s">
        <v>1527</v>
      </c>
      <c r="GO21">
        <v>19</v>
      </c>
      <c r="GP21" s="14" t="s">
        <v>1527</v>
      </c>
      <c r="GQ21">
        <v>19</v>
      </c>
      <c r="GR21" s="14" t="s">
        <v>1527</v>
      </c>
      <c r="GS21">
        <v>19</v>
      </c>
      <c r="GT21" s="14" t="s">
        <v>1527</v>
      </c>
      <c r="GU21">
        <v>19</v>
      </c>
      <c r="GV21" s="14" t="s">
        <v>1527</v>
      </c>
      <c r="GW21">
        <v>19</v>
      </c>
      <c r="GX21" s="14" t="s">
        <v>1527</v>
      </c>
      <c r="MS21">
        <v>19</v>
      </c>
      <c r="MT21" s="14" t="s">
        <v>795</v>
      </c>
      <c r="MU21">
        <v>19</v>
      </c>
      <c r="MV21" s="14" t="s">
        <v>795</v>
      </c>
    </row>
    <row r="22" spans="181:360">
      <c r="FY22">
        <v>20</v>
      </c>
      <c r="FZ22" s="14" t="s">
        <v>1528</v>
      </c>
      <c r="GA22">
        <v>20</v>
      </c>
      <c r="GB22" s="14" t="s">
        <v>1528</v>
      </c>
      <c r="GC22">
        <v>20</v>
      </c>
      <c r="GD22" s="14" t="s">
        <v>1528</v>
      </c>
      <c r="GE22">
        <v>20</v>
      </c>
      <c r="GF22" s="14" t="s">
        <v>1528</v>
      </c>
      <c r="GG22">
        <v>20</v>
      </c>
      <c r="GH22" s="14" t="s">
        <v>1528</v>
      </c>
      <c r="GI22">
        <v>20</v>
      </c>
      <c r="GJ22" s="14" t="s">
        <v>1528</v>
      </c>
      <c r="GK22">
        <v>20</v>
      </c>
      <c r="GL22" s="14" t="s">
        <v>1528</v>
      </c>
      <c r="GM22">
        <v>20</v>
      </c>
      <c r="GN22" s="14" t="s">
        <v>1528</v>
      </c>
      <c r="GO22">
        <v>20</v>
      </c>
      <c r="GP22" s="14" t="s">
        <v>1528</v>
      </c>
      <c r="GQ22">
        <v>20</v>
      </c>
      <c r="GR22" s="14" t="s">
        <v>1528</v>
      </c>
      <c r="GS22">
        <v>20</v>
      </c>
      <c r="GT22" s="14" t="s">
        <v>1528</v>
      </c>
      <c r="GU22">
        <v>20</v>
      </c>
      <c r="GV22" s="14" t="s">
        <v>1528</v>
      </c>
      <c r="GW22">
        <v>20</v>
      </c>
      <c r="GX22" s="14" t="s">
        <v>1528</v>
      </c>
      <c r="MS22">
        <v>20</v>
      </c>
      <c r="MT22" s="14" t="s">
        <v>796</v>
      </c>
      <c r="MU22">
        <v>20</v>
      </c>
      <c r="MV22" s="14" t="s">
        <v>796</v>
      </c>
    </row>
    <row r="23" spans="181:360">
      <c r="FY23">
        <v>21</v>
      </c>
      <c r="FZ23" s="14" t="s">
        <v>1529</v>
      </c>
      <c r="GA23">
        <v>21</v>
      </c>
      <c r="GB23" s="14" t="s">
        <v>1529</v>
      </c>
      <c r="GC23">
        <v>21</v>
      </c>
      <c r="GD23" s="14" t="s">
        <v>1529</v>
      </c>
      <c r="GE23">
        <v>21</v>
      </c>
      <c r="GF23" s="14" t="s">
        <v>1529</v>
      </c>
      <c r="GG23">
        <v>21</v>
      </c>
      <c r="GH23" s="14" t="s">
        <v>1529</v>
      </c>
      <c r="GI23">
        <v>21</v>
      </c>
      <c r="GJ23" s="14" t="s">
        <v>1529</v>
      </c>
      <c r="GK23">
        <v>21</v>
      </c>
      <c r="GL23" s="14" t="s">
        <v>1529</v>
      </c>
      <c r="GM23">
        <v>21</v>
      </c>
      <c r="GN23" s="14" t="s">
        <v>1529</v>
      </c>
      <c r="GO23">
        <v>21</v>
      </c>
      <c r="GP23" s="14" t="s">
        <v>1529</v>
      </c>
      <c r="GQ23">
        <v>21</v>
      </c>
      <c r="GR23" s="14" t="s">
        <v>1529</v>
      </c>
      <c r="GS23">
        <v>21</v>
      </c>
      <c r="GT23" s="14" t="s">
        <v>1529</v>
      </c>
      <c r="GU23">
        <v>21</v>
      </c>
      <c r="GV23" s="14" t="s">
        <v>1529</v>
      </c>
      <c r="GW23">
        <v>21</v>
      </c>
      <c r="GX23" s="14" t="s">
        <v>1529</v>
      </c>
    </row>
    <row r="24" spans="181:360">
      <c r="FY24">
        <v>22</v>
      </c>
      <c r="FZ24" s="14" t="s">
        <v>1530</v>
      </c>
      <c r="GA24">
        <v>22</v>
      </c>
      <c r="GB24" s="14" t="s">
        <v>1530</v>
      </c>
      <c r="GC24">
        <v>22</v>
      </c>
      <c r="GD24" s="14" t="s">
        <v>1530</v>
      </c>
      <c r="GE24">
        <v>22</v>
      </c>
      <c r="GF24" s="14" t="s">
        <v>1530</v>
      </c>
      <c r="GG24">
        <v>22</v>
      </c>
      <c r="GH24" s="14" t="s">
        <v>1530</v>
      </c>
      <c r="GI24">
        <v>22</v>
      </c>
      <c r="GJ24" s="14" t="s">
        <v>1530</v>
      </c>
      <c r="GK24">
        <v>22</v>
      </c>
      <c r="GL24" s="14" t="s">
        <v>1530</v>
      </c>
      <c r="GM24">
        <v>22</v>
      </c>
      <c r="GN24" s="14" t="s">
        <v>1530</v>
      </c>
      <c r="GO24">
        <v>22</v>
      </c>
      <c r="GP24" s="14" t="s">
        <v>1530</v>
      </c>
      <c r="GQ24">
        <v>22</v>
      </c>
      <c r="GR24" s="14" t="s">
        <v>1530</v>
      </c>
      <c r="GS24">
        <v>22</v>
      </c>
      <c r="GT24" s="14" t="s">
        <v>1530</v>
      </c>
      <c r="GU24">
        <v>22</v>
      </c>
      <c r="GV24" s="14" t="s">
        <v>1530</v>
      </c>
      <c r="GW24">
        <v>22</v>
      </c>
      <c r="GX24" s="14" t="s">
        <v>1530</v>
      </c>
    </row>
    <row r="25" spans="181:360">
      <c r="FY25">
        <v>23</v>
      </c>
      <c r="FZ25" s="14" t="s">
        <v>1531</v>
      </c>
      <c r="GA25">
        <v>23</v>
      </c>
      <c r="GB25" s="14" t="s">
        <v>1531</v>
      </c>
      <c r="GC25">
        <v>23</v>
      </c>
      <c r="GD25" s="14" t="s">
        <v>1531</v>
      </c>
      <c r="GE25">
        <v>23</v>
      </c>
      <c r="GF25" s="14" t="s">
        <v>1531</v>
      </c>
      <c r="GG25">
        <v>23</v>
      </c>
      <c r="GH25" s="14" t="s">
        <v>1531</v>
      </c>
      <c r="GI25">
        <v>23</v>
      </c>
      <c r="GJ25" s="14" t="s">
        <v>1531</v>
      </c>
      <c r="GK25">
        <v>23</v>
      </c>
      <c r="GL25" s="14" t="s">
        <v>1531</v>
      </c>
      <c r="GM25">
        <v>23</v>
      </c>
      <c r="GN25" s="14" t="s">
        <v>1531</v>
      </c>
      <c r="GO25">
        <v>23</v>
      </c>
      <c r="GP25" s="14" t="s">
        <v>1531</v>
      </c>
      <c r="GQ25">
        <v>23</v>
      </c>
      <c r="GR25" s="14" t="s">
        <v>1531</v>
      </c>
      <c r="GS25">
        <v>23</v>
      </c>
      <c r="GT25" s="14" t="s">
        <v>1531</v>
      </c>
      <c r="GU25">
        <v>23</v>
      </c>
      <c r="GV25" s="14" t="s">
        <v>1531</v>
      </c>
      <c r="GW25">
        <v>23</v>
      </c>
      <c r="GX25" s="14" t="s">
        <v>1531</v>
      </c>
    </row>
    <row r="26" spans="181:360">
      <c r="FY26">
        <v>24</v>
      </c>
      <c r="FZ26" s="14" t="s">
        <v>1532</v>
      </c>
      <c r="GA26">
        <v>24</v>
      </c>
      <c r="GB26" s="14" t="s">
        <v>1532</v>
      </c>
      <c r="GC26">
        <v>24</v>
      </c>
      <c r="GD26" s="14" t="s">
        <v>1532</v>
      </c>
      <c r="GE26">
        <v>24</v>
      </c>
      <c r="GF26" s="14" t="s">
        <v>1532</v>
      </c>
      <c r="GG26">
        <v>24</v>
      </c>
      <c r="GH26" s="14" t="s">
        <v>1532</v>
      </c>
      <c r="GI26">
        <v>24</v>
      </c>
      <c r="GJ26" s="14" t="s">
        <v>1532</v>
      </c>
      <c r="GK26">
        <v>24</v>
      </c>
      <c r="GL26" s="14" t="s">
        <v>1532</v>
      </c>
      <c r="GM26">
        <v>24</v>
      </c>
      <c r="GN26" s="14" t="s">
        <v>1532</v>
      </c>
      <c r="GO26">
        <v>24</v>
      </c>
      <c r="GP26" s="14" t="s">
        <v>1532</v>
      </c>
      <c r="GQ26">
        <v>24</v>
      </c>
      <c r="GR26" s="14" t="s">
        <v>1532</v>
      </c>
      <c r="GS26">
        <v>24</v>
      </c>
      <c r="GT26" s="14" t="s">
        <v>1532</v>
      </c>
      <c r="GU26">
        <v>24</v>
      </c>
      <c r="GV26" s="14" t="s">
        <v>1532</v>
      </c>
      <c r="GW26">
        <v>24</v>
      </c>
      <c r="GX26" s="14" t="s">
        <v>1532</v>
      </c>
    </row>
    <row r="27" spans="181:360">
      <c r="FY27">
        <v>25</v>
      </c>
      <c r="FZ27" s="14" t="s">
        <v>1533</v>
      </c>
      <c r="GA27">
        <v>25</v>
      </c>
      <c r="GB27" s="14" t="s">
        <v>1533</v>
      </c>
      <c r="GC27">
        <v>25</v>
      </c>
      <c r="GD27" s="14" t="s">
        <v>1533</v>
      </c>
      <c r="GE27">
        <v>25</v>
      </c>
      <c r="GF27" s="14" t="s">
        <v>1533</v>
      </c>
      <c r="GG27">
        <v>25</v>
      </c>
      <c r="GH27" s="14" t="s">
        <v>1533</v>
      </c>
      <c r="GI27">
        <v>25</v>
      </c>
      <c r="GJ27" s="14" t="s">
        <v>1533</v>
      </c>
      <c r="GK27">
        <v>25</v>
      </c>
      <c r="GL27" s="14" t="s">
        <v>1533</v>
      </c>
      <c r="GM27">
        <v>25</v>
      </c>
      <c r="GN27" s="14" t="s">
        <v>1533</v>
      </c>
      <c r="GO27">
        <v>25</v>
      </c>
      <c r="GP27" s="14" t="s">
        <v>1533</v>
      </c>
      <c r="GQ27">
        <v>25</v>
      </c>
      <c r="GR27" s="14" t="s">
        <v>1533</v>
      </c>
      <c r="GS27">
        <v>25</v>
      </c>
      <c r="GT27" s="14" t="s">
        <v>1533</v>
      </c>
      <c r="GU27">
        <v>25</v>
      </c>
      <c r="GV27" s="14" t="s">
        <v>1533</v>
      </c>
      <c r="GW27">
        <v>25</v>
      </c>
      <c r="GX27" s="14" t="s">
        <v>1533</v>
      </c>
    </row>
    <row r="28" spans="181:360">
      <c r="FY28">
        <v>26</v>
      </c>
      <c r="FZ28" s="14" t="s">
        <v>1534</v>
      </c>
      <c r="GA28">
        <v>26</v>
      </c>
      <c r="GB28" s="14" t="s">
        <v>1534</v>
      </c>
      <c r="GC28">
        <v>26</v>
      </c>
      <c r="GD28" s="14" t="s">
        <v>1534</v>
      </c>
      <c r="GE28">
        <v>26</v>
      </c>
      <c r="GF28" s="14" t="s">
        <v>1534</v>
      </c>
      <c r="GG28">
        <v>26</v>
      </c>
      <c r="GH28" s="14" t="s">
        <v>1534</v>
      </c>
      <c r="GI28">
        <v>26</v>
      </c>
      <c r="GJ28" s="14" t="s">
        <v>1534</v>
      </c>
      <c r="GK28">
        <v>26</v>
      </c>
      <c r="GL28" s="14" t="s">
        <v>1534</v>
      </c>
      <c r="GM28">
        <v>26</v>
      </c>
      <c r="GN28" s="14" t="s">
        <v>1534</v>
      </c>
      <c r="GO28">
        <v>26</v>
      </c>
      <c r="GP28" s="14" t="s">
        <v>1534</v>
      </c>
      <c r="GQ28">
        <v>26</v>
      </c>
      <c r="GR28" s="14" t="s">
        <v>1534</v>
      </c>
      <c r="GS28">
        <v>26</v>
      </c>
      <c r="GT28" s="14" t="s">
        <v>1534</v>
      </c>
      <c r="GU28">
        <v>26</v>
      </c>
      <c r="GV28" s="14" t="s">
        <v>1534</v>
      </c>
      <c r="GW28">
        <v>26</v>
      </c>
      <c r="GX28" s="14" t="s">
        <v>1534</v>
      </c>
    </row>
    <row r="29" spans="181:360">
      <c r="FY29">
        <v>27</v>
      </c>
      <c r="FZ29" s="14" t="s">
        <v>1535</v>
      </c>
      <c r="GA29">
        <v>27</v>
      </c>
      <c r="GB29" s="14" t="s">
        <v>1535</v>
      </c>
      <c r="GC29">
        <v>27</v>
      </c>
      <c r="GD29" s="14" t="s">
        <v>1535</v>
      </c>
      <c r="GE29">
        <v>27</v>
      </c>
      <c r="GF29" s="14" t="s">
        <v>1535</v>
      </c>
      <c r="GG29">
        <v>27</v>
      </c>
      <c r="GH29" s="14" t="s">
        <v>1535</v>
      </c>
      <c r="GI29">
        <v>27</v>
      </c>
      <c r="GJ29" s="14" t="s">
        <v>1535</v>
      </c>
      <c r="GK29">
        <v>27</v>
      </c>
      <c r="GL29" s="14" t="s">
        <v>1535</v>
      </c>
      <c r="GM29">
        <v>27</v>
      </c>
      <c r="GN29" s="14" t="s">
        <v>1535</v>
      </c>
      <c r="GO29">
        <v>27</v>
      </c>
      <c r="GP29" s="14" t="s">
        <v>1535</v>
      </c>
      <c r="GQ29">
        <v>27</v>
      </c>
      <c r="GR29" s="14" t="s">
        <v>1535</v>
      </c>
      <c r="GS29">
        <v>27</v>
      </c>
      <c r="GT29" s="14" t="s">
        <v>1535</v>
      </c>
      <c r="GU29">
        <v>27</v>
      </c>
      <c r="GV29" s="14" t="s">
        <v>1535</v>
      </c>
      <c r="GW29">
        <v>27</v>
      </c>
      <c r="GX29" s="14" t="s">
        <v>1535</v>
      </c>
    </row>
    <row r="30" spans="181:360">
      <c r="FY30">
        <v>28</v>
      </c>
      <c r="FZ30" s="14" t="s">
        <v>1536</v>
      </c>
      <c r="GA30">
        <v>28</v>
      </c>
      <c r="GB30" s="14" t="s">
        <v>1536</v>
      </c>
      <c r="GC30">
        <v>28</v>
      </c>
      <c r="GD30" s="14" t="s">
        <v>1536</v>
      </c>
      <c r="GE30">
        <v>28</v>
      </c>
      <c r="GF30" s="14" t="s">
        <v>1536</v>
      </c>
      <c r="GG30">
        <v>28</v>
      </c>
      <c r="GH30" s="14" t="s">
        <v>1536</v>
      </c>
      <c r="GI30">
        <v>28</v>
      </c>
      <c r="GJ30" s="14" t="s">
        <v>1536</v>
      </c>
      <c r="GK30">
        <v>28</v>
      </c>
      <c r="GL30" s="14" t="s">
        <v>1536</v>
      </c>
      <c r="GM30">
        <v>28</v>
      </c>
      <c r="GN30" s="14" t="s">
        <v>1536</v>
      </c>
      <c r="GO30">
        <v>28</v>
      </c>
      <c r="GP30" s="14" t="s">
        <v>1536</v>
      </c>
      <c r="GQ30">
        <v>28</v>
      </c>
      <c r="GR30" s="14" t="s">
        <v>1536</v>
      </c>
      <c r="GS30">
        <v>28</v>
      </c>
      <c r="GT30" s="14" t="s">
        <v>1536</v>
      </c>
      <c r="GU30">
        <v>28</v>
      </c>
      <c r="GV30" s="14" t="s">
        <v>1536</v>
      </c>
      <c r="GW30">
        <v>28</v>
      </c>
      <c r="GX30" s="14" t="s">
        <v>1536</v>
      </c>
    </row>
    <row r="31" spans="181:360">
      <c r="FY31">
        <v>29</v>
      </c>
      <c r="FZ31" s="14" t="s">
        <v>1537</v>
      </c>
      <c r="GA31">
        <v>29</v>
      </c>
      <c r="GB31" s="14" t="s">
        <v>1537</v>
      </c>
      <c r="GC31">
        <v>29</v>
      </c>
      <c r="GD31" s="14" t="s">
        <v>1537</v>
      </c>
      <c r="GE31">
        <v>29</v>
      </c>
      <c r="GF31" s="14" t="s">
        <v>1537</v>
      </c>
      <c r="GG31">
        <v>29</v>
      </c>
      <c r="GH31" s="14" t="s">
        <v>1537</v>
      </c>
      <c r="GI31">
        <v>29</v>
      </c>
      <c r="GJ31" s="14" t="s">
        <v>1537</v>
      </c>
      <c r="GK31">
        <v>29</v>
      </c>
      <c r="GL31" s="14" t="s">
        <v>1537</v>
      </c>
      <c r="GM31">
        <v>29</v>
      </c>
      <c r="GN31" s="14" t="s">
        <v>1537</v>
      </c>
      <c r="GO31">
        <v>29</v>
      </c>
      <c r="GP31" s="14" t="s">
        <v>1537</v>
      </c>
      <c r="GQ31">
        <v>29</v>
      </c>
      <c r="GR31" s="14" t="s">
        <v>1537</v>
      </c>
      <c r="GS31">
        <v>29</v>
      </c>
      <c r="GT31" s="14" t="s">
        <v>1537</v>
      </c>
      <c r="GU31">
        <v>29</v>
      </c>
      <c r="GV31" s="14" t="s">
        <v>1537</v>
      </c>
      <c r="GW31">
        <v>29</v>
      </c>
      <c r="GX31" s="14" t="s">
        <v>1537</v>
      </c>
    </row>
    <row r="32" spans="181:360">
      <c r="FY32">
        <v>30</v>
      </c>
      <c r="FZ32" s="14" t="s">
        <v>1538</v>
      </c>
      <c r="GA32">
        <v>30</v>
      </c>
      <c r="GB32" s="14" t="s">
        <v>1538</v>
      </c>
      <c r="GC32">
        <v>30</v>
      </c>
      <c r="GD32" s="14" t="s">
        <v>1538</v>
      </c>
      <c r="GE32">
        <v>30</v>
      </c>
      <c r="GF32" s="14" t="s">
        <v>1538</v>
      </c>
      <c r="GG32">
        <v>30</v>
      </c>
      <c r="GH32" s="14" t="s">
        <v>1538</v>
      </c>
      <c r="GI32">
        <v>30</v>
      </c>
      <c r="GJ32" s="14" t="s">
        <v>1538</v>
      </c>
      <c r="GK32">
        <v>30</v>
      </c>
      <c r="GL32" s="14" t="s">
        <v>1538</v>
      </c>
      <c r="GM32">
        <v>30</v>
      </c>
      <c r="GN32" s="14" t="s">
        <v>1538</v>
      </c>
      <c r="GO32">
        <v>30</v>
      </c>
      <c r="GP32" s="14" t="s">
        <v>1538</v>
      </c>
      <c r="GQ32">
        <v>30</v>
      </c>
      <c r="GR32" s="14" t="s">
        <v>1538</v>
      </c>
      <c r="GS32">
        <v>30</v>
      </c>
      <c r="GT32" s="14" t="s">
        <v>1538</v>
      </c>
      <c r="GU32">
        <v>30</v>
      </c>
      <c r="GV32" s="14" t="s">
        <v>1538</v>
      </c>
      <c r="GW32">
        <v>30</v>
      </c>
      <c r="GX32" s="14" t="s">
        <v>1538</v>
      </c>
    </row>
    <row r="33" spans="181:206">
      <c r="FY33">
        <v>31</v>
      </c>
      <c r="FZ33" s="14" t="s">
        <v>1539</v>
      </c>
      <c r="GA33">
        <v>31</v>
      </c>
      <c r="GB33" s="14" t="s">
        <v>1539</v>
      </c>
      <c r="GC33">
        <v>31</v>
      </c>
      <c r="GD33" s="14" t="s">
        <v>1539</v>
      </c>
      <c r="GE33">
        <v>31</v>
      </c>
      <c r="GF33" s="14" t="s">
        <v>1539</v>
      </c>
      <c r="GG33">
        <v>31</v>
      </c>
      <c r="GH33" s="14" t="s">
        <v>1539</v>
      </c>
      <c r="GI33">
        <v>31</v>
      </c>
      <c r="GJ33" s="14" t="s">
        <v>1539</v>
      </c>
      <c r="GK33">
        <v>31</v>
      </c>
      <c r="GL33" s="14" t="s">
        <v>1539</v>
      </c>
      <c r="GM33">
        <v>31</v>
      </c>
      <c r="GN33" s="14" t="s">
        <v>1539</v>
      </c>
      <c r="GO33">
        <v>31</v>
      </c>
      <c r="GP33" s="14" t="s">
        <v>1539</v>
      </c>
      <c r="GQ33">
        <v>31</v>
      </c>
      <c r="GR33" s="14" t="s">
        <v>1539</v>
      </c>
      <c r="GS33">
        <v>31</v>
      </c>
      <c r="GT33" s="14" t="s">
        <v>1539</v>
      </c>
      <c r="GU33">
        <v>31</v>
      </c>
      <c r="GV33" s="14" t="s">
        <v>1539</v>
      </c>
      <c r="GW33">
        <v>31</v>
      </c>
      <c r="GX33" s="14" t="s">
        <v>1539</v>
      </c>
    </row>
    <row r="34" spans="181:206">
      <c r="FY34">
        <v>32</v>
      </c>
      <c r="FZ34" s="14" t="s">
        <v>1540</v>
      </c>
      <c r="GA34">
        <v>32</v>
      </c>
      <c r="GB34" s="14" t="s">
        <v>1540</v>
      </c>
      <c r="GC34">
        <v>32</v>
      </c>
      <c r="GD34" s="14" t="s">
        <v>1540</v>
      </c>
      <c r="GE34">
        <v>32</v>
      </c>
      <c r="GF34" s="14" t="s">
        <v>1540</v>
      </c>
      <c r="GG34">
        <v>32</v>
      </c>
      <c r="GH34" s="14" t="s">
        <v>1540</v>
      </c>
      <c r="GI34">
        <v>32</v>
      </c>
      <c r="GJ34" s="14" t="s">
        <v>1540</v>
      </c>
      <c r="GK34">
        <v>32</v>
      </c>
      <c r="GL34" s="14" t="s">
        <v>1540</v>
      </c>
      <c r="GM34">
        <v>32</v>
      </c>
      <c r="GN34" s="14" t="s">
        <v>1540</v>
      </c>
      <c r="GO34">
        <v>32</v>
      </c>
      <c r="GP34" s="14" t="s">
        <v>1540</v>
      </c>
      <c r="GQ34">
        <v>32</v>
      </c>
      <c r="GR34" s="14" t="s">
        <v>1540</v>
      </c>
      <c r="GS34">
        <v>32</v>
      </c>
      <c r="GT34" s="14" t="s">
        <v>1540</v>
      </c>
      <c r="GU34">
        <v>32</v>
      </c>
      <c r="GV34" s="14" t="s">
        <v>1540</v>
      </c>
      <c r="GW34">
        <v>32</v>
      </c>
      <c r="GX34" s="14" t="s">
        <v>1540</v>
      </c>
    </row>
    <row r="35" spans="181:206">
      <c r="FY35">
        <v>33</v>
      </c>
      <c r="FZ35" s="14" t="s">
        <v>1541</v>
      </c>
      <c r="GA35">
        <v>33</v>
      </c>
      <c r="GB35" s="14" t="s">
        <v>1541</v>
      </c>
      <c r="GC35">
        <v>33</v>
      </c>
      <c r="GD35" s="14" t="s">
        <v>1541</v>
      </c>
      <c r="GE35">
        <v>33</v>
      </c>
      <c r="GF35" s="14" t="s">
        <v>1541</v>
      </c>
      <c r="GG35">
        <v>33</v>
      </c>
      <c r="GH35" s="14" t="s">
        <v>1541</v>
      </c>
      <c r="GI35">
        <v>33</v>
      </c>
      <c r="GJ35" s="14" t="s">
        <v>1541</v>
      </c>
      <c r="GK35">
        <v>33</v>
      </c>
      <c r="GL35" s="14" t="s">
        <v>1541</v>
      </c>
      <c r="GM35">
        <v>33</v>
      </c>
      <c r="GN35" s="14" t="s">
        <v>1541</v>
      </c>
      <c r="GO35">
        <v>33</v>
      </c>
      <c r="GP35" s="14" t="s">
        <v>1541</v>
      </c>
      <c r="GQ35">
        <v>33</v>
      </c>
      <c r="GR35" s="14" t="s">
        <v>1541</v>
      </c>
      <c r="GS35">
        <v>33</v>
      </c>
      <c r="GT35" s="14" t="s">
        <v>1541</v>
      </c>
      <c r="GU35">
        <v>33</v>
      </c>
      <c r="GV35" s="14" t="s">
        <v>1541</v>
      </c>
      <c r="GW35">
        <v>33</v>
      </c>
      <c r="GX35" s="14" t="s">
        <v>1541</v>
      </c>
    </row>
    <row r="36" spans="181:206">
      <c r="FY36">
        <v>34</v>
      </c>
      <c r="FZ36" s="14" t="s">
        <v>1542</v>
      </c>
      <c r="GA36">
        <v>34</v>
      </c>
      <c r="GB36" s="14" t="s">
        <v>1542</v>
      </c>
      <c r="GC36">
        <v>34</v>
      </c>
      <c r="GD36" s="14" t="s">
        <v>1542</v>
      </c>
      <c r="GE36">
        <v>34</v>
      </c>
      <c r="GF36" s="14" t="s">
        <v>1542</v>
      </c>
      <c r="GG36">
        <v>34</v>
      </c>
      <c r="GH36" s="14" t="s">
        <v>1542</v>
      </c>
      <c r="GI36">
        <v>34</v>
      </c>
      <c r="GJ36" s="14" t="s">
        <v>1542</v>
      </c>
      <c r="GK36">
        <v>34</v>
      </c>
      <c r="GL36" s="14" t="s">
        <v>1542</v>
      </c>
      <c r="GM36">
        <v>34</v>
      </c>
      <c r="GN36" s="14" t="s">
        <v>1542</v>
      </c>
      <c r="GO36">
        <v>34</v>
      </c>
      <c r="GP36" s="14" t="s">
        <v>1542</v>
      </c>
      <c r="GQ36">
        <v>34</v>
      </c>
      <c r="GR36" s="14" t="s">
        <v>1542</v>
      </c>
      <c r="GS36">
        <v>34</v>
      </c>
      <c r="GT36" s="14" t="s">
        <v>1542</v>
      </c>
      <c r="GU36">
        <v>34</v>
      </c>
      <c r="GV36" s="14" t="s">
        <v>1542</v>
      </c>
      <c r="GW36">
        <v>34</v>
      </c>
      <c r="GX36" s="14" t="s">
        <v>1542</v>
      </c>
    </row>
  </sheetData>
  <protectedRanges>
    <protectedRange sqref="AAM42:AFT60 AGG42:XFD83 A3:XFD36 S37:VJ41 VW37:AAL41 A37:P83 S42:AAL63 AAM61:AGF83 Q64:AAL83 AAM37:XFD41" name="etykiety"/>
  </protectedRanges>
  <customSheetViews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AN548"/>
  <sheetViews>
    <sheetView tabSelected="1" workbookViewId="0">
      <pane xSplit="5" ySplit="1" topLeftCell="F526" activePane="bottomRight" state="frozenSplit"/>
      <selection activeCell="N5" sqref="N5"/>
      <selection pane="topRight"/>
      <selection pane="bottomLeft"/>
      <selection pane="bottomRight" activeCell="F548" sqref="F548"/>
    </sheetView>
  </sheetViews>
  <sheetFormatPr defaultRowHeight="12.75"/>
  <cols>
    <col min="1" max="1" width="6.42578125" customWidth="1"/>
    <col min="2" max="2" width="4.7109375" customWidth="1"/>
    <col min="3" max="3" width="6.5703125" customWidth="1"/>
    <col min="4" max="4" width="8.7109375" customWidth="1"/>
    <col min="5" max="5" width="89.42578125" customWidth="1"/>
    <col min="6" max="6" width="10.5703125" bestFit="1" customWidth="1"/>
    <col min="7" max="7" width="4" style="14" customWidth="1"/>
    <col min="8" max="8" width="5.5703125" style="14" customWidth="1"/>
    <col min="9" max="9" width="7.42578125" style="14" customWidth="1"/>
    <col min="10" max="11" width="14.7109375" customWidth="1"/>
    <col min="12" max="13" width="14.7109375" style="14" customWidth="1"/>
    <col min="14" max="14" width="14.7109375" customWidth="1"/>
    <col min="15" max="15" width="17.7109375" bestFit="1" customWidth="1"/>
    <col min="16" max="16" width="6" bestFit="1" customWidth="1"/>
    <col min="17" max="17" width="12" bestFit="1" customWidth="1"/>
    <col min="18" max="18" width="12" style="14" customWidth="1"/>
    <col min="19" max="19" width="21.140625" style="12" bestFit="1" customWidth="1"/>
    <col min="20" max="23" width="7.7109375" style="17" hidden="1" customWidth="1"/>
    <col min="24" max="24" width="7.7109375" style="24" hidden="1" customWidth="1"/>
    <col min="25" max="25" width="7.7109375" style="17" hidden="1" customWidth="1"/>
    <col min="26" max="29" width="10.5703125" style="17" hidden="1" customWidth="1"/>
    <col min="30" max="30" width="9.28515625" hidden="1" customWidth="1"/>
    <col min="31" max="31" width="9.28515625" style="10" hidden="1" customWidth="1"/>
    <col min="32" max="32" width="13.5703125" customWidth="1"/>
    <col min="33" max="35" width="6.5703125" style="14" customWidth="1"/>
    <col min="36" max="38" width="4" customWidth="1"/>
    <col min="39" max="40" width="4" style="14" customWidth="1"/>
  </cols>
  <sheetData>
    <row r="1" spans="1:40">
      <c r="A1" s="14" t="s">
        <v>352</v>
      </c>
      <c r="B1" t="s">
        <v>0</v>
      </c>
      <c r="C1" s="16" t="s">
        <v>305</v>
      </c>
      <c r="F1" s="15" t="s">
        <v>290</v>
      </c>
      <c r="G1" s="14" t="s">
        <v>36</v>
      </c>
      <c r="H1" s="14" t="s">
        <v>35</v>
      </c>
      <c r="I1" s="15" t="s">
        <v>37</v>
      </c>
      <c r="J1" t="s">
        <v>1</v>
      </c>
      <c r="K1" s="15" t="s">
        <v>292</v>
      </c>
      <c r="L1" s="14" t="s">
        <v>236</v>
      </c>
      <c r="M1" s="14" t="s">
        <v>237</v>
      </c>
      <c r="N1" s="10" t="s">
        <v>28</v>
      </c>
      <c r="O1" s="15" t="s">
        <v>306</v>
      </c>
      <c r="P1" s="10" t="s">
        <v>29</v>
      </c>
      <c r="Q1" s="10" t="s">
        <v>30</v>
      </c>
      <c r="R1" s="11" t="s">
        <v>797</v>
      </c>
      <c r="S1" s="11" t="s">
        <v>307</v>
      </c>
      <c r="T1" s="13" t="s">
        <v>277</v>
      </c>
      <c r="U1" s="13" t="s">
        <v>283</v>
      </c>
      <c r="V1" s="13" t="s">
        <v>284</v>
      </c>
      <c r="W1" s="13" t="s">
        <v>287</v>
      </c>
      <c r="X1" s="23" t="s">
        <v>275</v>
      </c>
      <c r="Y1" s="13" t="s">
        <v>276</v>
      </c>
      <c r="Z1" s="13" t="s">
        <v>278</v>
      </c>
      <c r="AA1" s="13" t="s">
        <v>296</v>
      </c>
      <c r="AB1" s="13" t="s">
        <v>296</v>
      </c>
      <c r="AC1" s="13" t="s">
        <v>297</v>
      </c>
      <c r="AD1" t="s">
        <v>5</v>
      </c>
      <c r="AE1" s="15" t="s">
        <v>39</v>
      </c>
      <c r="AF1" s="15" t="s">
        <v>308</v>
      </c>
      <c r="AG1" s="15" t="s">
        <v>275</v>
      </c>
      <c r="AH1" s="15" t="s">
        <v>276</v>
      </c>
      <c r="AI1" s="15" t="s">
        <v>295</v>
      </c>
      <c r="AJ1" s="3" t="s">
        <v>6</v>
      </c>
      <c r="AK1" s="3" t="s">
        <v>6</v>
      </c>
      <c r="AL1" s="3" t="s">
        <v>6</v>
      </c>
      <c r="AM1" s="16" t="s">
        <v>6</v>
      </c>
      <c r="AN1" s="16" t="s">
        <v>6</v>
      </c>
    </row>
    <row r="2" spans="1:40" s="14" customFormat="1">
      <c r="B2" s="14">
        <f>ROW(A2)-2</f>
        <v>0</v>
      </c>
      <c r="C2" s="14" t="str">
        <f ca="1">IF(OR(E2="",ROW(E2)=2),"",IF(R2&gt;0,"S",IF(J2,IF(F2=2,"D","N"),"I")))</f>
        <v/>
      </c>
      <c r="D2" s="14" t="str">
        <f t="shared" ref="D2" ca="1" si="0">IFERROR(CHOOSE(H2+1,G2,"Nazwa musi zaczynać się od litery:" &amp; G2, "Nazwa nie może kończyć się kropką","Nazwa nie może kończyć się podkreśleniem","Nazwa nie może być dłuższa od 64 znaków","?","Ta nazwa jest zarezerwowana i nie może być użyta"),G2)</f>
        <v>lp</v>
      </c>
      <c r="E2" s="14" t="str">
        <f t="shared" ref="E2" ca="1" si="1">IF(AD2,IF(INDIRECT(ADDRESS(1,ROW(A1),,,_sheetname_dataframe))="","",INDIRECT(ADDRESS(1,ROW(A1),,,_sheetname_dataframe))),"")</f>
        <v>Lp</v>
      </c>
      <c r="F2" s="14">
        <f t="shared" ref="F2" ca="1" si="2">IF(AD2,COUNT(INDIRECT(K2)),0)</f>
        <v>0</v>
      </c>
      <c r="G2" s="14" t="str">
        <f t="shared" ref="G2" ca="1" si="3">IF(AD2,INDIRECT(ADDRESS(2,ROW(A1),,,_sheetname_dataframe)),"")</f>
        <v>lp</v>
      </c>
      <c r="H2" s="14">
        <f ca="1">IF(G2&lt;&gt;"",IFERROR( IsVariableNameLegal(G2),0),0)+IF(COUNTIF(INDIRECT(wew!$C$13),G2)&gt;1,10,0)</f>
        <v>10</v>
      </c>
      <c r="I2" s="14">
        <f ca="1">IF(E2&lt;&gt;"",IF(LEN(E2)&gt;150,1,0)+IF(COUNTIF(INDIRECT(wew!$C$15),E2)&gt;1,10,0),0)</f>
        <v>0</v>
      </c>
      <c r="J2" s="14" t="b">
        <f ca="1">F2&gt;0</f>
        <v>0</v>
      </c>
      <c r="K2" s="14" t="str">
        <f ca="1">ADDRESS(3,(B2+1)*2-1,4,,"[" &amp; wew!$G$7 &amp; "]" &amp; _sheetname_labels) &amp; ":" &amp; ADDRESS(2+ster!$B$20,(B2+1)*2-1,4)</f>
        <v>'[dane surowe2c.xlsm]labels'!A3:A32</v>
      </c>
      <c r="L2" s="14" t="str">
        <f ca="1">IF(F2&gt;0,ADDRESS(3,(B2+1)*2-1,4,,"[" &amp; wew!$G$7 &amp; "]" &amp; _sheetname_labels) &amp; ":" &amp; ADDRESS(2+F2,(B2+1)*2-1,4),"")</f>
        <v/>
      </c>
      <c r="M2" s="14" t="str">
        <f ca="1">IF(F2&gt;0,ADDRESS(3,(B2+1)*2,4,,"["&amp;wew!$G$7&amp;"]"&amp;_sheetname_labels)&amp;":"&amp;ADDRESS(2+F2,(B2+1)*2,4),"")</f>
        <v/>
      </c>
      <c r="N2" s="14" t="str">
        <f ca="1">ADDRESS(3,B2+1,4,,"[" &amp; wew!$G$7 &amp; "]" &amp;_sheetname_dataframe) &amp; ":" &amp; ADDRESS(2+ster!$C$14,B2+1,4)</f>
        <v>'[dane surowe2c.xlsm]data_frame'!A3:A643</v>
      </c>
      <c r="O2" s="14">
        <f ca="1">IF(AD2,COUNT(INDIRECT(N2)),"")</f>
        <v>641</v>
      </c>
      <c r="P2" s="14">
        <f ca="1">IF(AND($AD2,$S2=1),IF(wew!$B$3,MIN(INDIRECT($N2)),"&lt;włącz podświetlanie wartości&gt;"),"—")</f>
        <v>1</v>
      </c>
      <c r="Q2" s="14">
        <f ca="1">IF(AND($AD2,$S2=1),IF(wew!$B$3,MAX(INDIRECT($N2)),"&lt;włącz podświetlanie wartości&gt;"),"—")</f>
        <v>641</v>
      </c>
      <c r="R2" s="14">
        <f ca="1">IF(AD2,ster!$C$14- (COUNTIF( INDIRECT(N2),"" )+ COUNT(INDIRECT(N2)) +COUNTIF( INDIRECT(N2),"NA" )),"")</f>
        <v>0</v>
      </c>
      <c r="S2" s="12">
        <f ca="1">IF(AD2,IF(COUNTA(INDIRECT(N2))=0,0, 1-(ster!$C$14- COUNT(INDIRECT(N2)) -COUNTIF( INDIRECT(N2),"" )) /COUNTA(INDIRECT(N2))),"")</f>
        <v>1</v>
      </c>
      <c r="T2" s="17" t="str">
        <f t="array" aca="1" ref="T2" ca="1">IF(L2&lt;&gt;"",SUM(IF(INDIRECT(L2)&lt;&gt;INT(INDIRECT(L2)),1,0)),"")</f>
        <v/>
      </c>
      <c r="U2" s="17">
        <f t="array" aca="1" ref="U2" ca="1">IF(S2=1,SUM(IF(ISNUMBER(INDIRECT(N2)),IF(INDIRECT(N2)&lt;&gt;INT(INDIRECT(N2)),1,0),0)),"")</f>
        <v>0</v>
      </c>
      <c r="V2" s="17">
        <f ca="1">IF(U2&lt;&gt;"",IF(U2=0,1,IF(U2/O2&lt;0.05,2,3)),0)</f>
        <v>1</v>
      </c>
      <c r="W2" s="17">
        <f ca="1">IF(COUNTA(INDIRECT(N2))=0,0, IF(AND(X2&lt;&gt;"",P2&lt;X2),1,IF(AND(Y2&lt;&gt;"",Q2&gt;Y2),1,IF(AND(Z2,U2&gt;0),2,0))))</f>
        <v>0</v>
      </c>
      <c r="X2" s="24" t="str">
        <f t="array" aca="1" ref="X2" ca="1">IF(AD2,IF(AG2&lt;&gt;"",AG2,IF(J2,MIN(INDIRECT( K2)),"")),"")</f>
        <v/>
      </c>
      <c r="Y2" s="17" t="str">
        <f t="array" aca="1" ref="Y2" ca="1">IF(AD2,IF(AH2&lt;&gt;"",AH2,IF(J2,MAX(INDIRECT( K2)),"")),"")</f>
        <v/>
      </c>
      <c r="Z2" s="17" t="b">
        <f t="shared" ref="Z2" ca="1" si="4">IF(AD2,IF(AI2&lt;&gt;"",AI2,T2=0),FALSE)</f>
        <v>0</v>
      </c>
      <c r="AA2" s="17"/>
      <c r="AB2" s="17"/>
      <c r="AC2" s="17" t="b">
        <f ca="1">IF(AD2,C2="S","")</f>
        <v>0</v>
      </c>
      <c r="AD2" s="14" t="b">
        <f t="shared" ref="AD2" ca="1" si="5">INDIRECT(ADDRESS(2,ROW(A1),,,_sheetname_dataframe))&lt;&gt;""</f>
        <v>1</v>
      </c>
      <c r="AE2" s="15" t="b">
        <f ca="1">J2</f>
        <v>0</v>
      </c>
      <c r="AF2" s="16"/>
      <c r="AG2" s="16"/>
      <c r="AH2" s="16"/>
      <c r="AI2" s="16"/>
      <c r="AJ2" s="16"/>
      <c r="AK2" s="16"/>
      <c r="AL2" s="16"/>
      <c r="AM2" s="16"/>
      <c r="AN2" s="16"/>
    </row>
    <row r="3" spans="1:40">
      <c r="B3" s="14">
        <f t="shared" ref="B3:B66" si="6">ROW(A3)-2</f>
        <v>1</v>
      </c>
      <c r="C3" s="14" t="str">
        <f ca="1">IF(OR(E3="",ROW(E3)=2),"",IF(R3&gt;0,"S",IF(J3,IF(F3=2,"D","N"),"I")))</f>
        <v>I</v>
      </c>
      <c r="D3" s="14" t="str">
        <f t="shared" ref="D3:D66" ca="1" si="7">IFERROR(CHOOSE(H3+1,G3,"Nazwa musi zaczynać się od litery:" &amp; G3, "Nazwa nie może kończyć się kropką","Nazwa nie może kończyć się podkreśleniem","Nazwa nie może być dłuższa od 64 znaków","?","Ta nazwa jest zarezerwowana i nie może być użyta"),G3)</f>
        <v>rowid</v>
      </c>
      <c r="E3" s="14" t="str">
        <f t="shared" ref="E3:E66" ca="1" si="8">IF(AD3,IF(INDIRECT(ADDRESS(1,ROW(A2),,,_sheetname_dataframe))="","",INDIRECT(ADDRESS(1,ROW(A2),,,_sheetname_dataframe))),"")</f>
        <v>rowid</v>
      </c>
      <c r="F3" s="14">
        <f t="shared" ref="F3:F66" ca="1" si="9">IF(AD3,COUNT(INDIRECT(K3)),0)</f>
        <v>0</v>
      </c>
      <c r="G3" s="14" t="str">
        <f t="shared" ref="G3:G66" ca="1" si="10">IF(AD3,INDIRECT(ADDRESS(2,ROW(A2),,,_sheetname_dataframe)),"")</f>
        <v>rowid</v>
      </c>
      <c r="H3" s="14">
        <f ca="1">IF(G3&lt;&gt;"",IFERROR( IsVariableNameLegal(G3),0),0)+IF(COUNTIF(INDIRECT(wew!$C$13),G3)&gt;1,10,0)</f>
        <v>0</v>
      </c>
      <c r="I3" s="14">
        <f ca="1">IF(E3&lt;&gt;"",IF(LEN(E3)&gt;150,1,0)+IF(COUNTIF(INDIRECT(wew!$C$15),E3)&gt;1,10,0),0)</f>
        <v>0</v>
      </c>
      <c r="J3" s="14" t="b">
        <f t="shared" ref="J3:J66" ca="1" si="11">F3&gt;0</f>
        <v>0</v>
      </c>
      <c r="K3" s="14" t="str">
        <f ca="1">ADDRESS(3,(B3+1)*2-1,4,,"[" &amp; wew!$G$7 &amp; "]" &amp; _sheetname_labels) &amp; ":" &amp; ADDRESS(2+ster!$B$20,(B3+1)*2-1,4)</f>
        <v>'[dane surowe2c.xlsm]labels'!C3:C32</v>
      </c>
      <c r="L3" s="14" t="str">
        <f ca="1">IF(F3&gt;0,ADDRESS(3,(B3+1)*2-1,4,,"[" &amp; wew!$G$7 &amp; "]" &amp; _sheetname_labels) &amp; ":" &amp; ADDRESS(2+F3,(B3+1)*2-1,4),"")</f>
        <v/>
      </c>
      <c r="M3" s="14" t="str">
        <f ca="1">IF(F3&gt;0,ADDRESS(3,(B3+1)*2,4,,"["&amp;wew!$G$7&amp;"]"&amp;_sheetname_labels)&amp;":"&amp;ADDRESS(2+F3,(B3+1)*2,4),"")</f>
        <v/>
      </c>
      <c r="N3" s="14" t="str">
        <f ca="1">ADDRESS(3,B3+1,4,,"[" &amp; wew!$G$7 &amp; "]" &amp;_sheetname_dataframe) &amp; ":" &amp; ADDRESS(2+ster!$C$14,B3+1,4)</f>
        <v>'[dane surowe2c.xlsm]data_frame'!B3:B643</v>
      </c>
      <c r="O3" s="14">
        <f t="shared" ref="O3:O66" ca="1" si="12">IF(AD3,COUNT(INDIRECT(N3)),"")</f>
        <v>491</v>
      </c>
      <c r="P3" s="14">
        <f ca="1">IF(AND($AD3,$S3=1),IF(wew!$B$3,MIN(INDIRECT($N3)),"&lt;włącz podświetlanie wartości&gt;"),"—")</f>
        <v>1</v>
      </c>
      <c r="Q3" s="14">
        <f ca="1">IF(AND($AD3,$S3=1),IF(wew!$B$3,MAX(INDIRECT($N3)),"&lt;włącz podświetlanie wartości&gt;"),"—")</f>
        <v>492</v>
      </c>
      <c r="R3" s="14">
        <f ca="1">IF(AD3,ster!$C$14- (COUNTIF( INDIRECT(N3),"" )+ COUNT(INDIRECT(N3)) +COUNTIF( INDIRECT(N3),"NA" )),"")</f>
        <v>0</v>
      </c>
      <c r="S3" s="12">
        <f ca="1">IF(AD3,IF(COUNTA(INDIRECT(N3))=0,0, 1-(ster!$C$14- COUNT(INDIRECT(N3)) -COUNTIF( INDIRECT(N3),"" )) /COUNTA(INDIRECT(N3))),"")</f>
        <v>1</v>
      </c>
      <c r="T3" s="17" t="str">
        <f t="array" aca="1" ref="T3" ca="1">IF(L3&lt;&gt;"",SUM(IF(INDIRECT(L3)&lt;&gt;INT(INDIRECT(L3)),1,0)),"")</f>
        <v/>
      </c>
      <c r="U3" s="17">
        <f t="array" aca="1" ref="U3" ca="1">IF(S3=1,SUM(IF(ISNUMBER(INDIRECT(N3)),IF(INDIRECT(N3)&lt;&gt;INT(INDIRECT(N3)),1,0),0)),"")</f>
        <v>0</v>
      </c>
      <c r="V3" s="17">
        <f t="shared" ref="V3:V66" ca="1" si="13">IF(U3&lt;&gt;"",IF(U3=0,1,IF(U3/O3&lt;0.05,2,3)),0)</f>
        <v>1</v>
      </c>
      <c r="W3" s="17">
        <f t="shared" ref="W3:W66" ca="1" si="14">IF(COUNTA(INDIRECT(N3))=0,0, IF(AND(X3&lt;&gt;"",P3&lt;X3),1,IF(AND(Y3&lt;&gt;"",Q3&gt;Y3),1,IF(AND(Z3,U3&gt;0),2,0))))</f>
        <v>0</v>
      </c>
      <c r="X3" s="24" t="str">
        <f t="array" aca="1" ref="X3" ca="1">IF(AD3,IF(AG3&lt;&gt;"",AG3,IF(J3,MIN(INDIRECT( K3)),"")),"")</f>
        <v/>
      </c>
      <c r="Y3" s="17" t="str">
        <f t="array" aca="1" ref="Y3" ca="1">IF(AD3,IF(AH3&lt;&gt;"",AH3,IF(J3,MAX(INDIRECT( K3)),"")),"")</f>
        <v/>
      </c>
      <c r="Z3" s="17" t="b">
        <f t="shared" ref="Z3:Z66" ca="1" si="15">IF(AD3,IF(AI3&lt;&gt;"",AI3,T3=0),FALSE)</f>
        <v>0</v>
      </c>
      <c r="AC3" s="17" t="b">
        <f t="shared" ref="AC3:AC66" ca="1" si="16">IF(AD3,C3="S","")</f>
        <v>0</v>
      </c>
      <c r="AD3" s="14" t="b">
        <f t="shared" ref="AD3:AD66" ca="1" si="17">INDIRECT(ADDRESS(2,ROW(A2),,,_sheetname_dataframe))&lt;&gt;""</f>
        <v>1</v>
      </c>
      <c r="AE3" s="15" t="b">
        <f t="shared" ref="AE3:AE66" ca="1" si="18">J3</f>
        <v>0</v>
      </c>
      <c r="AF3" s="16"/>
      <c r="AG3" s="16"/>
      <c r="AH3" s="16"/>
      <c r="AI3" s="16"/>
      <c r="AJ3" s="16"/>
      <c r="AK3" s="16"/>
      <c r="AL3" s="16"/>
      <c r="AM3" s="16"/>
    </row>
    <row r="4" spans="1:40">
      <c r="B4" s="14">
        <f t="shared" si="6"/>
        <v>2</v>
      </c>
      <c r="C4" s="14" t="str">
        <f ca="1">IF(OR(E4="",ROW(E4)=2),"",IF(R4&gt;0,"S",IF(J4,IF(F4=2,"D","N"),"I")))</f>
        <v/>
      </c>
      <c r="D4" s="14" t="str">
        <f t="shared" ca="1" si="7"/>
        <v>lp</v>
      </c>
      <c r="E4" s="14" t="str">
        <f t="shared" ca="1" si="8"/>
        <v/>
      </c>
      <c r="F4" s="14">
        <f t="shared" ca="1" si="9"/>
        <v>0</v>
      </c>
      <c r="G4" s="14" t="str">
        <f t="shared" ca="1" si="10"/>
        <v>lp</v>
      </c>
      <c r="H4" s="14">
        <f ca="1">IF(G4&lt;&gt;"",IFERROR( IsVariableNameLegal(G4),0),0)+IF(COUNTIF(INDIRECT(wew!$C$13),G4)&gt;1,10,0)</f>
        <v>10</v>
      </c>
      <c r="I4" s="14">
        <f ca="1">IF(E4&lt;&gt;"",IF(LEN(E4)&gt;150,1,0)+IF(COUNTIF(INDIRECT(wew!$C$15),E4)&gt;1,10,0),0)</f>
        <v>0</v>
      </c>
      <c r="J4" s="14" t="b">
        <f t="shared" ca="1" si="11"/>
        <v>0</v>
      </c>
      <c r="K4" s="14" t="str">
        <f ca="1">ADDRESS(3,(B4+1)*2-1,4,,"[" &amp; wew!$G$7 &amp; "]" &amp; _sheetname_labels) &amp; ":" &amp; ADDRESS(2+ster!$B$20,(B4+1)*2-1,4)</f>
        <v>'[dane surowe2c.xlsm]labels'!E3:E32</v>
      </c>
      <c r="L4" s="14" t="str">
        <f ca="1">IF(F4&gt;0,ADDRESS(3,(B4+1)*2-1,4,,"[" &amp; wew!$G$7 &amp; "]" &amp; _sheetname_labels) &amp; ":" &amp; ADDRESS(2+F4,(B4+1)*2-1,4),"")</f>
        <v/>
      </c>
      <c r="M4" s="14" t="str">
        <f ca="1">IF(F4&gt;0,ADDRESS(3,(B4+1)*2,4,,"["&amp;wew!$G$7&amp;"]"&amp;_sheetname_labels)&amp;":"&amp;ADDRESS(2+F4,(B4+1)*2,4),"")</f>
        <v/>
      </c>
      <c r="N4" s="14" t="str">
        <f ca="1">ADDRESS(3,B4+1,4,,"[" &amp; wew!$G$7 &amp; "]" &amp;_sheetname_dataframe) &amp; ":" &amp; ADDRESS(2+ster!$C$14,B4+1,4)</f>
        <v>'[dane surowe2c.xlsm]data_frame'!C3:C643</v>
      </c>
      <c r="O4" s="14">
        <f t="shared" ca="1" si="12"/>
        <v>641</v>
      </c>
      <c r="P4" s="14">
        <f ca="1">IF(AND($AD4,$S4=1),IF(wew!$B$3,MIN(INDIRECT($N4)),"&lt;włącz podświetlanie wartości&gt;"),"—")</f>
        <v>1</v>
      </c>
      <c r="Q4" s="14">
        <f ca="1">IF(AND($AD4,$S4=1),IF(wew!$B$3,MAX(INDIRECT($N4)),"&lt;włącz podświetlanie wartości&gt;"),"—")</f>
        <v>99</v>
      </c>
      <c r="R4" s="14">
        <f ca="1">IF(AD4,ster!$C$14- (COUNTIF( INDIRECT(N4),"" )+ COUNT(INDIRECT(N4)) +COUNTIF( INDIRECT(N4),"NA" )),"")</f>
        <v>0</v>
      </c>
      <c r="S4" s="12">
        <f ca="1">IF(AD4,IF(COUNTA(INDIRECT(N4))=0,0, 1-(ster!$C$14- COUNT(INDIRECT(N4)) -COUNTIF( INDIRECT(N4),"" )) /COUNTA(INDIRECT(N4))),"")</f>
        <v>1</v>
      </c>
      <c r="T4" s="17" t="str">
        <f t="array" aca="1" ref="T4" ca="1">IF(L4&lt;&gt;"",SUM(IF(INDIRECT(L4)&lt;&gt;INT(INDIRECT(L4)),1,0)),"")</f>
        <v/>
      </c>
      <c r="U4" s="17">
        <f t="array" aca="1" ref="U4" ca="1">IF(S4=1,SUM(IF(ISNUMBER(INDIRECT(N4)),IF(INDIRECT(N4)&lt;&gt;INT(INDIRECT(N4)),1,0),0)),"")</f>
        <v>0</v>
      </c>
      <c r="V4" s="17">
        <f t="shared" ca="1" si="13"/>
        <v>1</v>
      </c>
      <c r="W4" s="17">
        <f t="shared" ca="1" si="14"/>
        <v>0</v>
      </c>
      <c r="X4" s="24" t="str">
        <f t="array" aca="1" ref="X4" ca="1">IF(AD4,IF(AG4&lt;&gt;"",AG4,IF(J4,MIN(INDIRECT( K4)),"")),"")</f>
        <v/>
      </c>
      <c r="Y4" s="17" t="str">
        <f t="array" aca="1" ref="Y4" ca="1">IF(AD4,IF(AH4&lt;&gt;"",AH4,IF(J4,MAX(INDIRECT( K4)),"")),"")</f>
        <v/>
      </c>
      <c r="Z4" s="17" t="b">
        <f t="shared" ca="1" si="15"/>
        <v>0</v>
      </c>
      <c r="AC4" s="17" t="b">
        <f t="shared" ca="1" si="16"/>
        <v>0</v>
      </c>
      <c r="AD4" s="14" t="b">
        <f t="shared" ca="1" si="17"/>
        <v>1</v>
      </c>
      <c r="AE4" s="15" t="b">
        <f t="shared" ca="1" si="18"/>
        <v>0</v>
      </c>
      <c r="AF4" s="16"/>
      <c r="AG4" s="16"/>
      <c r="AH4" s="16"/>
      <c r="AI4" s="16"/>
      <c r="AJ4" s="16"/>
      <c r="AK4" s="16"/>
      <c r="AL4" s="16"/>
      <c r="AM4" s="16"/>
    </row>
    <row r="5" spans="1:40">
      <c r="B5" s="14">
        <f t="shared" si="6"/>
        <v>3</v>
      </c>
      <c r="C5" s="14" t="str">
        <f ca="1">IF(OR(E5="",ROW(E5)=2),"",IF(R5&gt;0,"S",IF(J5,IF(F5=2,"D","N"),"I")))</f>
        <v/>
      </c>
      <c r="D5" s="14" t="str">
        <f t="shared" ca="1" si="7"/>
        <v>filename</v>
      </c>
      <c r="E5" s="14" t="str">
        <f t="shared" ca="1" si="8"/>
        <v/>
      </c>
      <c r="F5" s="14">
        <f t="shared" ca="1" si="9"/>
        <v>0</v>
      </c>
      <c r="G5" s="14" t="str">
        <f t="shared" ca="1" si="10"/>
        <v>filename</v>
      </c>
      <c r="H5" s="14">
        <f ca="1">IF(G5&lt;&gt;"",IFERROR( IsVariableNameLegal(G5),0),0)+IF(COUNTIF(INDIRECT(wew!$C$13),G5)&gt;1,10,0)</f>
        <v>0</v>
      </c>
      <c r="I5" s="14">
        <f ca="1">IF(E5&lt;&gt;"",IF(LEN(E5)&gt;150,1,0)+IF(COUNTIF(INDIRECT(wew!$C$15),E5)&gt;1,10,0),0)</f>
        <v>0</v>
      </c>
      <c r="J5" s="14" t="b">
        <f t="shared" ca="1" si="11"/>
        <v>0</v>
      </c>
      <c r="K5" s="14" t="str">
        <f ca="1">ADDRESS(3,(B5+1)*2-1,4,,"[" &amp; wew!$G$7 &amp; "]" &amp; _sheetname_labels) &amp; ":" &amp; ADDRESS(2+ster!$B$20,(B5+1)*2-1,4)</f>
        <v>'[dane surowe2c.xlsm]labels'!G3:G32</v>
      </c>
      <c r="L5" s="14" t="str">
        <f ca="1">IF(F5&gt;0,ADDRESS(3,(B5+1)*2-1,4,,"[" &amp; wew!$G$7 &amp; "]" &amp; _sheetname_labels) &amp; ":" &amp; ADDRESS(2+F5,(B5+1)*2-1,4),"")</f>
        <v/>
      </c>
      <c r="M5" s="14" t="str">
        <f ca="1">IF(F5&gt;0,ADDRESS(3,(B5+1)*2,4,,"["&amp;wew!$G$7&amp;"]"&amp;_sheetname_labels)&amp;":"&amp;ADDRESS(2+F5,(B5+1)*2,4),"")</f>
        <v/>
      </c>
      <c r="N5" s="14" t="str">
        <f ca="1">ADDRESS(3,B5+1,4,,"[" &amp; wew!$G$7 &amp; "]" &amp;_sheetname_dataframe) &amp; ":" &amp; ADDRESS(2+ster!$C$14,B5+1,4)</f>
        <v>'[dane surowe2c.xlsm]data_frame'!D3:D643</v>
      </c>
      <c r="O5" s="14">
        <f t="shared" ca="1" si="12"/>
        <v>0</v>
      </c>
      <c r="P5" s="14" t="str">
        <f ca="1">IF(AND($AD5,$S5=1),IF(wew!$B$3,MIN(INDIRECT($N5)),"&lt;włącz podświetlanie wartości&gt;"),"—")</f>
        <v>—</v>
      </c>
      <c r="Q5" s="14" t="str">
        <f ca="1">IF(AND($AD5,$S5=1),IF(wew!$B$3,MAX(INDIRECT($N5)),"&lt;włącz podświetlanie wartości&gt;"),"—")</f>
        <v>—</v>
      </c>
      <c r="R5" s="14">
        <f ca="1">IF(AD5,ster!$C$14- (COUNTIF( INDIRECT(N5),"" )+ COUNT(INDIRECT(N5)) +COUNTIF( INDIRECT(N5),"NA" )),"")</f>
        <v>641</v>
      </c>
      <c r="S5" s="12">
        <f ca="1">IF(AD5,IF(COUNTA(INDIRECT(N5))=0,0, 1-(ster!$C$14- COUNT(INDIRECT(N5)) -COUNTIF( INDIRECT(N5),"" )) /COUNTA(INDIRECT(N5))),"")</f>
        <v>0</v>
      </c>
      <c r="T5" s="17" t="str">
        <f t="array" aca="1" ref="T5" ca="1">IF(L5&lt;&gt;"",SUM(IF(INDIRECT(L5)&lt;&gt;INT(INDIRECT(L5)),1,0)),"")</f>
        <v/>
      </c>
      <c r="U5" s="17" t="str">
        <f t="array" aca="1" ref="U5" ca="1">IF(S5=1,SUM(IF(ISNUMBER(INDIRECT(N5)),IF(INDIRECT(N5)&lt;&gt;INT(INDIRECT(N5)),1,0),0)),"")</f>
        <v/>
      </c>
      <c r="V5" s="17">
        <f t="shared" ca="1" si="13"/>
        <v>0</v>
      </c>
      <c r="W5" s="17">
        <f t="shared" ca="1" si="14"/>
        <v>0</v>
      </c>
      <c r="X5" s="24" t="str">
        <f t="array" aca="1" ref="X5" ca="1">IF(AD5,IF(AG5&lt;&gt;"",AG5,IF(J5,MIN(INDIRECT( K5)),"")),"")</f>
        <v/>
      </c>
      <c r="Y5" s="17" t="str">
        <f t="array" aca="1" ref="Y5" ca="1">IF(AD5,IF(AH5&lt;&gt;"",AH5,IF(J5,MAX(INDIRECT( K5)),"")),"")</f>
        <v/>
      </c>
      <c r="Z5" s="17" t="b">
        <f t="shared" ca="1" si="15"/>
        <v>0</v>
      </c>
      <c r="AC5" s="17" t="b">
        <f t="shared" ca="1" si="16"/>
        <v>0</v>
      </c>
      <c r="AD5" s="14" t="b">
        <f t="shared" ca="1" si="17"/>
        <v>1</v>
      </c>
      <c r="AE5" s="15" t="b">
        <f t="shared" ca="1" si="18"/>
        <v>0</v>
      </c>
      <c r="AF5" s="16"/>
      <c r="AG5" s="16"/>
      <c r="AH5" s="16"/>
      <c r="AI5" s="16"/>
      <c r="AJ5" s="16"/>
      <c r="AK5" s="16"/>
      <c r="AL5" s="16"/>
      <c r="AM5" s="16"/>
    </row>
    <row r="6" spans="1:40">
      <c r="B6" s="14">
        <f t="shared" si="6"/>
        <v>4</v>
      </c>
      <c r="C6" s="14" t="str">
        <f ca="1">IF(OR(E6="",ROW(E6)=2),"",IF(R6&gt;0,"S",IF(J6,IF(F6=2,"D","N"),"I")))</f>
        <v>S</v>
      </c>
      <c r="D6" s="14" t="str">
        <f t="shared" ca="1" si="7"/>
        <v>q_0</v>
      </c>
      <c r="E6" s="14" t="str">
        <f t="shared" ca="1" si="8"/>
        <v>id</v>
      </c>
      <c r="F6" s="14">
        <f t="shared" ca="1" si="9"/>
        <v>0</v>
      </c>
      <c r="G6" s="14" t="str">
        <f t="shared" ca="1" si="10"/>
        <v>q_0</v>
      </c>
      <c r="H6" s="14">
        <f ca="1">IF(G6&lt;&gt;"",IFERROR( IsVariableNameLegal(G6),0),0)+IF(COUNTIF(INDIRECT(wew!$C$13),G6)&gt;1,10,0)</f>
        <v>0</v>
      </c>
      <c r="I6" s="14">
        <f ca="1">IF(E6&lt;&gt;"",IF(LEN(E6)&gt;150,1,0)+IF(COUNTIF(INDIRECT(wew!$C$15),E6)&gt;1,10,0),0)</f>
        <v>0</v>
      </c>
      <c r="J6" s="14" t="b">
        <f t="shared" ca="1" si="11"/>
        <v>0</v>
      </c>
      <c r="K6" s="14" t="str">
        <f ca="1">ADDRESS(3,(B6+1)*2-1,4,,"[" &amp; wew!$G$7 &amp; "]" &amp; _sheetname_labels) &amp; ":" &amp; ADDRESS(2+ster!$B$20,(B6+1)*2-1,4)</f>
        <v>'[dane surowe2c.xlsm]labels'!I3:I32</v>
      </c>
      <c r="L6" s="14" t="str">
        <f ca="1">IF(F6&gt;0,ADDRESS(3,(B6+1)*2-1,4,,"[" &amp; wew!$G$7 &amp; "]" &amp; _sheetname_labels) &amp; ":" &amp; ADDRESS(2+F6,(B6+1)*2-1,4),"")</f>
        <v/>
      </c>
      <c r="M6" s="14" t="str">
        <f ca="1">IF(F6&gt;0,ADDRESS(3,(B6+1)*2,4,,"["&amp;wew!$G$7&amp;"]"&amp;_sheetname_labels)&amp;":"&amp;ADDRESS(2+F6,(B6+1)*2,4),"")</f>
        <v/>
      </c>
      <c r="N6" s="14" t="str">
        <f ca="1">ADDRESS(3,B6+1,4,,"[" &amp; wew!$G$7 &amp; "]" &amp;_sheetname_dataframe) &amp; ":" &amp; ADDRESS(2+ster!$C$14,B6+1,4)</f>
        <v>'[dane surowe2c.xlsm]data_frame'!E3:E643</v>
      </c>
      <c r="O6" s="14">
        <f t="shared" ca="1" si="12"/>
        <v>0</v>
      </c>
      <c r="P6" s="14" t="str">
        <f ca="1">IF(AND($AD6,$S6=1),IF(wew!$B$3,MIN(INDIRECT($N6)),"&lt;włącz podświetlanie wartości&gt;"),"—")</f>
        <v>—</v>
      </c>
      <c r="Q6" s="14" t="str">
        <f ca="1">IF(AND($AD6,$S6=1),IF(wew!$B$3,MAX(INDIRECT($N6)),"&lt;włącz podświetlanie wartości&gt;"),"—")</f>
        <v>—</v>
      </c>
      <c r="R6" s="14">
        <f ca="1">IF(AD6,ster!$C$14- (COUNTIF( INDIRECT(N6),"" )+ COUNT(INDIRECT(N6)) +COUNTIF( INDIRECT(N6),"NA" )),"")</f>
        <v>641</v>
      </c>
      <c r="S6" s="12">
        <f ca="1">IF(AD6,IF(COUNTA(INDIRECT(N6))=0,0, 1-(ster!$C$14- COUNT(INDIRECT(N6)) -COUNTIF( INDIRECT(N6),"" )) /COUNTA(INDIRECT(N6))),"")</f>
        <v>0</v>
      </c>
      <c r="T6" s="17" t="str">
        <f t="array" aca="1" ref="T6" ca="1">IF(L6&lt;&gt;"",SUM(IF(INDIRECT(L6)&lt;&gt;INT(INDIRECT(L6)),1,0)),"")</f>
        <v/>
      </c>
      <c r="U6" s="17" t="str">
        <f t="array" aca="1" ref="U6" ca="1">IF(S6=1,SUM(IF(ISNUMBER(INDIRECT(N6)),IF(INDIRECT(N6)&lt;&gt;INT(INDIRECT(N6)),1,0),0)),"")</f>
        <v/>
      </c>
      <c r="V6" s="17">
        <f t="shared" ca="1" si="13"/>
        <v>0</v>
      </c>
      <c r="W6" s="17">
        <f t="shared" ca="1" si="14"/>
        <v>0</v>
      </c>
      <c r="X6" s="24" t="str">
        <f t="array" aca="1" ref="X6" ca="1">IF(AD6,IF(AG6&lt;&gt;"",AG6,IF(J6,MIN(INDIRECT( K6)),"")),"")</f>
        <v/>
      </c>
      <c r="Y6" s="17" t="str">
        <f t="array" aca="1" ref="Y6" ca="1">IF(AD6,IF(AH6&lt;&gt;"",AH6,IF(J6,MAX(INDIRECT( K6)),"")),"")</f>
        <v/>
      </c>
      <c r="Z6" s="17" t="b">
        <f t="shared" ca="1" si="15"/>
        <v>0</v>
      </c>
      <c r="AC6" s="17" t="b">
        <f t="shared" ca="1" si="16"/>
        <v>1</v>
      </c>
      <c r="AD6" s="14" t="b">
        <f t="shared" ca="1" si="17"/>
        <v>1</v>
      </c>
      <c r="AE6" s="15" t="b">
        <f t="shared" ca="1" si="18"/>
        <v>0</v>
      </c>
      <c r="AF6" s="16"/>
      <c r="AG6" s="16"/>
      <c r="AH6" s="16"/>
      <c r="AI6" s="16"/>
      <c r="AJ6" s="16"/>
      <c r="AK6" s="16"/>
      <c r="AL6" s="16"/>
      <c r="AM6" s="16"/>
    </row>
    <row r="7" spans="1:40">
      <c r="B7" s="14">
        <f t="shared" si="6"/>
        <v>5</v>
      </c>
      <c r="C7" s="14" t="str">
        <f ca="1">IF(OR(E7="",ROW(E7)=2),"",IF(R7&gt;0,"S",IF(J7,IF(F7=2,"D","N"),"I")))</f>
        <v>N</v>
      </c>
      <c r="D7" s="14" t="str">
        <f t="shared" ca="1" si="7"/>
        <v>q_3a</v>
      </c>
      <c r="E7" s="14" t="str">
        <f t="shared" ca="1" si="8"/>
        <v>Relation to control subject</v>
      </c>
      <c r="F7" s="14">
        <f t="shared" ca="1" si="9"/>
        <v>3</v>
      </c>
      <c r="G7" s="14" t="str">
        <f t="shared" ca="1" si="10"/>
        <v>q_3a</v>
      </c>
      <c r="H7" s="14">
        <f ca="1">IF(G7&lt;&gt;"",IFERROR( IsVariableNameLegal(G7),0),0)+IF(COUNTIF(INDIRECT(wew!$C$13),G7)&gt;1,10,0)</f>
        <v>0</v>
      </c>
      <c r="I7" s="14">
        <f ca="1">IF(E7&lt;&gt;"",IF(LEN(E7)&gt;150,1,0)+IF(COUNTIF(INDIRECT(wew!$C$15),E7)&gt;1,10,0),0)</f>
        <v>0</v>
      </c>
      <c r="J7" s="14" t="b">
        <f t="shared" ca="1" si="11"/>
        <v>1</v>
      </c>
      <c r="K7" s="14" t="str">
        <f ca="1">ADDRESS(3,(B7+1)*2-1,4,,"[" &amp; wew!$G$7 &amp; "]" &amp; _sheetname_labels) &amp; ":" &amp; ADDRESS(2+ster!$B$20,(B7+1)*2-1,4)</f>
        <v>'[dane surowe2c.xlsm]labels'!K3:K32</v>
      </c>
      <c r="L7" s="14" t="str">
        <f ca="1">IF(F7&gt;0,ADDRESS(3,(B7+1)*2-1,4,,"[" &amp; wew!$G$7 &amp; "]" &amp; _sheetname_labels) &amp; ":" &amp; ADDRESS(2+F7,(B7+1)*2-1,4),"")</f>
        <v>'[dane surowe2c.xlsm]labels'!K3:K5</v>
      </c>
      <c r="M7" s="14" t="str">
        <f ca="1">IF(F7&gt;0,ADDRESS(3,(B7+1)*2,4,,"["&amp;wew!$G$7&amp;"]"&amp;_sheetname_labels)&amp;":"&amp;ADDRESS(2+F7,(B7+1)*2,4),"")</f>
        <v>'[dane surowe2c.xlsm]labels'!L3:L5</v>
      </c>
      <c r="N7" s="14" t="str">
        <f ca="1">ADDRESS(3,B7+1,4,,"[" &amp; wew!$G$7 &amp; "]" &amp;_sheetname_dataframe) &amp; ":" &amp; ADDRESS(2+ster!$C$14,B7+1,4)</f>
        <v>'[dane surowe2c.xlsm]data_frame'!F3:F643</v>
      </c>
      <c r="O7" s="14">
        <f t="shared" ca="1" si="12"/>
        <v>295</v>
      </c>
      <c r="P7" s="14">
        <f ca="1">IF(AND($AD7,$S7=1),IF(wew!$B$3,MIN(INDIRECT($N7)),"&lt;włącz podświetlanie wartości&gt;"),"—")</f>
        <v>1</v>
      </c>
      <c r="Q7" s="14">
        <f ca="1">IF(AND($AD7,$S7=1),IF(wew!$B$3,MAX(INDIRECT($N7)),"&lt;włącz podświetlanie wartości&gt;"),"—")</f>
        <v>3</v>
      </c>
      <c r="R7" s="14">
        <f ca="1">IF(AD7,ster!$C$14- (COUNTIF( INDIRECT(N7),"" )+ COUNT(INDIRECT(N7)) +COUNTIF( INDIRECT(N7),"NA" )),"")</f>
        <v>0</v>
      </c>
      <c r="S7" s="12">
        <f ca="1">IF(AD7,IF(COUNTA(INDIRECT(N7))=0,0, 1-(ster!$C$14- COUNT(INDIRECT(N7)) -COUNTIF( INDIRECT(N7),"" )) /COUNTA(INDIRECT(N7))),"")</f>
        <v>1</v>
      </c>
      <c r="T7" s="17">
        <f t="array" aca="1" ref="T7" ca="1">IF(L7&lt;&gt;"",SUM(IF(INDIRECT(L7)&lt;&gt;INT(INDIRECT(L7)),1,0)),"")</f>
        <v>0</v>
      </c>
      <c r="U7" s="17">
        <f t="array" aca="1" ref="U7" ca="1">IF(S7=1,SUM(IF(ISNUMBER(INDIRECT(N7)),IF(INDIRECT(N7)&lt;&gt;INT(INDIRECT(N7)),1,0),0)),"")</f>
        <v>0</v>
      </c>
      <c r="V7" s="17">
        <f t="shared" ca="1" si="13"/>
        <v>1</v>
      </c>
      <c r="W7" s="17">
        <f t="shared" ca="1" si="14"/>
        <v>0</v>
      </c>
      <c r="X7" s="24">
        <f t="array" aca="1" ref="X7" ca="1">IF(AD7,IF(AG7&lt;&gt;"",AG7,IF(J7,MIN(INDIRECT( K7)),"")),"")</f>
        <v>1</v>
      </c>
      <c r="Y7" s="17">
        <f t="array" aca="1" ref="Y7" ca="1">IF(AD7,IF(AH7&lt;&gt;"",AH7,IF(J7,MAX(INDIRECT( K7)),"")),"")</f>
        <v>3</v>
      </c>
      <c r="Z7" s="17" t="b">
        <f t="shared" ca="1" si="15"/>
        <v>1</v>
      </c>
      <c r="AC7" s="17" t="b">
        <f t="shared" ca="1" si="16"/>
        <v>0</v>
      </c>
      <c r="AD7" s="14" t="b">
        <f t="shared" ca="1" si="17"/>
        <v>1</v>
      </c>
      <c r="AE7" s="15" t="b">
        <f t="shared" ca="1" si="18"/>
        <v>1</v>
      </c>
      <c r="AF7" s="16"/>
      <c r="AG7" s="16"/>
      <c r="AH7" s="16"/>
      <c r="AI7" s="16"/>
      <c r="AJ7" s="16"/>
      <c r="AK7" s="16"/>
      <c r="AL7" s="16"/>
      <c r="AM7" s="16"/>
    </row>
    <row r="8" spans="1:40">
      <c r="B8" s="14">
        <f t="shared" si="6"/>
        <v>6</v>
      </c>
      <c r="C8" s="14" t="str">
        <f ca="1">IF(OR(E8="",ROW(E8)=2),"",IF(R8&gt;0,"S",IF(J8,IF(F8=2,"D","N"),"I")))</f>
        <v>S</v>
      </c>
      <c r="D8" s="14" t="str">
        <f t="shared" ca="1" si="7"/>
        <v>q_3b</v>
      </c>
      <c r="E8" s="14" t="str">
        <f t="shared" ca="1" si="8"/>
        <v>Control subject code</v>
      </c>
      <c r="F8" s="14">
        <f t="shared" ca="1" si="9"/>
        <v>0</v>
      </c>
      <c r="G8" s="14" t="str">
        <f t="shared" ca="1" si="10"/>
        <v>q_3b</v>
      </c>
      <c r="H8" s="14">
        <f ca="1">IF(G8&lt;&gt;"",IFERROR( IsVariableNameLegal(G8),0),0)+IF(COUNTIF(INDIRECT(wew!$C$13),G8)&gt;1,10,0)</f>
        <v>0</v>
      </c>
      <c r="I8" s="14">
        <f ca="1">IF(E8&lt;&gt;"",IF(LEN(E8)&gt;150,1,0)+IF(COUNTIF(INDIRECT(wew!$C$15),E8)&gt;1,10,0),0)</f>
        <v>0</v>
      </c>
      <c r="J8" s="14" t="b">
        <f t="shared" ca="1" si="11"/>
        <v>0</v>
      </c>
      <c r="K8" s="14" t="str">
        <f ca="1">ADDRESS(3,(B8+1)*2-1,4,,"[" &amp; wew!$G$7 &amp; "]" &amp; _sheetname_labels) &amp; ":" &amp; ADDRESS(2+ster!$B$20,(B8+1)*2-1,4)</f>
        <v>'[dane surowe2c.xlsm]labels'!M3:M32</v>
      </c>
      <c r="L8" s="14" t="str">
        <f ca="1">IF(F8&gt;0,ADDRESS(3,(B8+1)*2-1,4,,"[" &amp; wew!$G$7 &amp; "]" &amp; _sheetname_labels) &amp; ":" &amp; ADDRESS(2+F8,(B8+1)*2-1,4),"")</f>
        <v/>
      </c>
      <c r="M8" s="14" t="str">
        <f ca="1">IF(F8&gt;0,ADDRESS(3,(B8+1)*2,4,,"["&amp;wew!$G$7&amp;"]"&amp;_sheetname_labels)&amp;":"&amp;ADDRESS(2+F8,(B8+1)*2,4),"")</f>
        <v/>
      </c>
      <c r="N8" s="14" t="str">
        <f ca="1">ADDRESS(3,B8+1,4,,"[" &amp; wew!$G$7 &amp; "]" &amp;_sheetname_dataframe) &amp; ":" &amp; ADDRESS(2+ster!$C$14,B8+1,4)</f>
        <v>'[dane surowe2c.xlsm]data_frame'!G3:G643</v>
      </c>
      <c r="O8" s="14">
        <f t="shared" ca="1" si="12"/>
        <v>0</v>
      </c>
      <c r="P8" s="14" t="str">
        <f ca="1">IF(AND($AD8,$S8=1),IF(wew!$B$3,MIN(INDIRECT($N8)),"&lt;włącz podświetlanie wartości&gt;"),"—")</f>
        <v>—</v>
      </c>
      <c r="Q8" s="14" t="str">
        <f ca="1">IF(AND($AD8,$S8=1),IF(wew!$B$3,MAX(INDIRECT($N8)),"&lt;włącz podświetlanie wartości&gt;"),"—")</f>
        <v>—</v>
      </c>
      <c r="R8" s="14">
        <f ca="1">IF(AD8,ster!$C$14- (COUNTIF( INDIRECT(N8),"" )+ COUNT(INDIRECT(N8)) +COUNTIF( INDIRECT(N8),"NA" )),"")</f>
        <v>147</v>
      </c>
      <c r="S8" s="12">
        <f ca="1">IF(AD8,IF(COUNTA(INDIRECT(N8))=0,0, 1-(ster!$C$14- COUNT(INDIRECT(N8)) -COUNTIF( INDIRECT(N8),"" )) /COUNTA(INDIRECT(N8))),"")</f>
        <v>0</v>
      </c>
      <c r="T8" s="17" t="str">
        <f t="array" aca="1" ref="T8" ca="1">IF(L8&lt;&gt;"",SUM(IF(INDIRECT(L8)&lt;&gt;INT(INDIRECT(L8)),1,0)),"")</f>
        <v/>
      </c>
      <c r="U8" s="17" t="str">
        <f t="array" aca="1" ref="U8" ca="1">IF(S8=1,SUM(IF(ISNUMBER(INDIRECT(N8)),IF(INDIRECT(N8)&lt;&gt;INT(INDIRECT(N8)),1,0),0)),"")</f>
        <v/>
      </c>
      <c r="V8" s="17">
        <f t="shared" ca="1" si="13"/>
        <v>0</v>
      </c>
      <c r="W8" s="17">
        <f t="shared" ca="1" si="14"/>
        <v>0</v>
      </c>
      <c r="X8" s="24" t="str">
        <f t="array" aca="1" ref="X8" ca="1">IF(AD8,IF(AG8&lt;&gt;"",AG8,IF(J8,MIN(INDIRECT( K8)),"")),"")</f>
        <v/>
      </c>
      <c r="Y8" s="17" t="str">
        <f t="array" aca="1" ref="Y8" ca="1">IF(AD8,IF(AH8&lt;&gt;"",AH8,IF(J8,MAX(INDIRECT( K8)),"")),"")</f>
        <v/>
      </c>
      <c r="Z8" s="17" t="b">
        <f t="shared" ca="1" si="15"/>
        <v>0</v>
      </c>
      <c r="AC8" s="17" t="b">
        <f t="shared" ca="1" si="16"/>
        <v>1</v>
      </c>
      <c r="AD8" s="14" t="b">
        <f t="shared" ca="1" si="17"/>
        <v>1</v>
      </c>
      <c r="AE8" s="15" t="b">
        <f t="shared" ca="1" si="18"/>
        <v>0</v>
      </c>
      <c r="AF8" s="16"/>
      <c r="AG8" s="16"/>
      <c r="AH8" s="16"/>
      <c r="AI8" s="16"/>
      <c r="AJ8" s="16"/>
      <c r="AK8" s="16"/>
      <c r="AL8" s="16"/>
      <c r="AM8" s="16"/>
    </row>
    <row r="9" spans="1:40">
      <c r="B9" s="14">
        <f t="shared" si="6"/>
        <v>7</v>
      </c>
      <c r="C9" s="14" t="str">
        <f ca="1">IF(OR(E9="",ROW(E9)=2),"",IF(R9&gt;0,"S",IF(J9,IF(F9=2,"D","N"),"I")))</f>
        <v>I</v>
      </c>
      <c r="D9" s="14" t="str">
        <f t="shared" ca="1" si="7"/>
        <v>q_4</v>
      </c>
      <c r="E9" s="14" t="str">
        <f t="shared" ca="1" si="8"/>
        <v>Date of consultation</v>
      </c>
      <c r="F9" s="14">
        <f t="shared" ca="1" si="9"/>
        <v>0</v>
      </c>
      <c r="G9" s="14" t="str">
        <f t="shared" ca="1" si="10"/>
        <v>q_4</v>
      </c>
      <c r="H9" s="14">
        <f ca="1">IF(G9&lt;&gt;"",IFERROR( IsVariableNameLegal(G9),0),0)+IF(COUNTIF(INDIRECT(wew!$C$13),G9)&gt;1,10,0)</f>
        <v>0</v>
      </c>
      <c r="I9" s="14">
        <f ca="1">IF(E9&lt;&gt;"",IF(LEN(E9)&gt;150,1,0)+IF(COUNTIF(INDIRECT(wew!$C$15),E9)&gt;1,10,0),0)</f>
        <v>0</v>
      </c>
      <c r="J9" s="14" t="b">
        <f t="shared" ca="1" si="11"/>
        <v>0</v>
      </c>
      <c r="K9" s="14" t="str">
        <f ca="1">ADDRESS(3,(B9+1)*2-1,4,,"[" &amp; wew!$G$7 &amp; "]" &amp; _sheetname_labels) &amp; ":" &amp; ADDRESS(2+ster!$B$20,(B9+1)*2-1,4)</f>
        <v>'[dane surowe2c.xlsm]labels'!O3:O32</v>
      </c>
      <c r="L9" s="14" t="str">
        <f ca="1">IF(F9&gt;0,ADDRESS(3,(B9+1)*2-1,4,,"[" &amp; wew!$G$7 &amp; "]" &amp; _sheetname_labels) &amp; ":" &amp; ADDRESS(2+F9,(B9+1)*2-1,4),"")</f>
        <v/>
      </c>
      <c r="M9" s="14" t="str">
        <f ca="1">IF(F9&gt;0,ADDRESS(3,(B9+1)*2,4,,"["&amp;wew!$G$7&amp;"]"&amp;_sheetname_labels)&amp;":"&amp;ADDRESS(2+F9,(B9+1)*2,4),"")</f>
        <v/>
      </c>
      <c r="N9" s="14" t="str">
        <f ca="1">ADDRESS(3,B9+1,4,,"[" &amp; wew!$G$7 &amp; "]" &amp;_sheetname_dataframe) &amp; ":" &amp; ADDRESS(2+ster!$C$14,B9+1,4)</f>
        <v>'[dane surowe2c.xlsm]data_frame'!H3:H643</v>
      </c>
      <c r="O9" s="14">
        <f t="shared" ca="1" si="12"/>
        <v>640</v>
      </c>
      <c r="P9" s="14">
        <f ca="1">IF(AND($AD9,$S9=1),IF(wew!$B$3,MIN(INDIRECT($N9)),"&lt;włącz podświetlanie wartości&gt;"),"—")</f>
        <v>40324</v>
      </c>
      <c r="Q9" s="14">
        <f ca="1">IF(AND($AD9,$S9=1),IF(wew!$B$3,MAX(INDIRECT($N9)),"&lt;włącz podświetlanie wartości&gt;"),"—")</f>
        <v>407793</v>
      </c>
      <c r="R9" s="14">
        <f ca="1">IF(AD9,ster!$C$14- (COUNTIF( INDIRECT(N9),"" )+ COUNT(INDIRECT(N9)) +COUNTIF( INDIRECT(N9),"NA" )),"")</f>
        <v>0</v>
      </c>
      <c r="S9" s="12">
        <f ca="1">IF(AD9,IF(COUNTA(INDIRECT(N9))=0,0, 1-(ster!$C$14- COUNT(INDIRECT(N9)) -COUNTIF( INDIRECT(N9),"" )) /COUNTA(INDIRECT(N9))),"")</f>
        <v>1</v>
      </c>
      <c r="T9" s="17" t="str">
        <f t="array" aca="1" ref="T9" ca="1">IF(L9&lt;&gt;"",SUM(IF(INDIRECT(L9)&lt;&gt;INT(INDIRECT(L9)),1,0)),"")</f>
        <v/>
      </c>
      <c r="U9" s="17">
        <f t="array" aca="1" ref="U9" ca="1">IF(S9=1,SUM(IF(ISNUMBER(INDIRECT(N9)),IF(INDIRECT(N9)&lt;&gt;INT(INDIRECT(N9)),1,0),0)),"")</f>
        <v>0</v>
      </c>
      <c r="V9" s="17">
        <f t="shared" ca="1" si="13"/>
        <v>1</v>
      </c>
      <c r="W9" s="17">
        <f t="shared" ca="1" si="14"/>
        <v>0</v>
      </c>
      <c r="X9" s="24" t="str">
        <f t="array" aca="1" ref="X9" ca="1">IF(AD9,IF(AG9&lt;&gt;"",AG9,IF(J9,MIN(INDIRECT( K9)),"")),"")</f>
        <v/>
      </c>
      <c r="Y9" s="17" t="str">
        <f t="array" aca="1" ref="Y9" ca="1">IF(AD9,IF(AH9&lt;&gt;"",AH9,IF(J9,MAX(INDIRECT( K9)),"")),"")</f>
        <v/>
      </c>
      <c r="Z9" s="17" t="b">
        <f t="shared" ca="1" si="15"/>
        <v>0</v>
      </c>
      <c r="AC9" s="17" t="b">
        <f t="shared" ca="1" si="16"/>
        <v>0</v>
      </c>
      <c r="AD9" s="14" t="b">
        <f t="shared" ca="1" si="17"/>
        <v>1</v>
      </c>
      <c r="AE9" s="15" t="b">
        <f t="shared" ca="1" si="18"/>
        <v>0</v>
      </c>
      <c r="AF9" s="16"/>
      <c r="AG9" s="16"/>
      <c r="AH9" s="16"/>
      <c r="AI9" s="16"/>
      <c r="AJ9" s="16"/>
      <c r="AK9" s="16"/>
      <c r="AL9" s="16"/>
      <c r="AM9" s="16"/>
    </row>
    <row r="10" spans="1:40">
      <c r="B10" s="14">
        <f t="shared" si="6"/>
        <v>8</v>
      </c>
      <c r="C10" s="14" t="str">
        <f ca="1">IF(OR(E10="",ROW(E10)=2),"",IF(R10&gt;0,"S",IF(J10,IF(F10=2,"D","N"),"I")))</f>
        <v>I</v>
      </c>
      <c r="D10" s="14" t="str">
        <f t="shared" ca="1" si="7"/>
        <v>q_5</v>
      </c>
      <c r="E10" s="14" t="str">
        <f t="shared" ca="1" si="8"/>
        <v>Date of birth</v>
      </c>
      <c r="F10" s="14">
        <f t="shared" ca="1" si="9"/>
        <v>0</v>
      </c>
      <c r="G10" s="14" t="str">
        <f t="shared" ca="1" si="10"/>
        <v>q_5</v>
      </c>
      <c r="H10" s="14">
        <f ca="1">IF(G10&lt;&gt;"",IFERROR( IsVariableNameLegal(G10),0),0)+IF(COUNTIF(INDIRECT(wew!$C$13),G10)&gt;1,10,0)</f>
        <v>0</v>
      </c>
      <c r="I10" s="14">
        <f ca="1">IF(E10&lt;&gt;"",IF(LEN(E10)&gt;150,1,0)+IF(COUNTIF(INDIRECT(wew!$C$15),E10)&gt;1,10,0),0)</f>
        <v>0</v>
      </c>
      <c r="J10" s="14" t="b">
        <f t="shared" ca="1" si="11"/>
        <v>0</v>
      </c>
      <c r="K10" s="14" t="str">
        <f ca="1">ADDRESS(3,(B10+1)*2-1,4,,"[" &amp; wew!$G$7 &amp; "]" &amp; _sheetname_labels) &amp; ":" &amp; ADDRESS(2+ster!$B$20,(B10+1)*2-1,4)</f>
        <v>'[dane surowe2c.xlsm]labels'!Q3:Q32</v>
      </c>
      <c r="L10" s="14" t="str">
        <f ca="1">IF(F10&gt;0,ADDRESS(3,(B10+1)*2-1,4,,"[" &amp; wew!$G$7 &amp; "]" &amp; _sheetname_labels) &amp; ":" &amp; ADDRESS(2+F10,(B10+1)*2-1,4),"")</f>
        <v/>
      </c>
      <c r="M10" s="14" t="str">
        <f ca="1">IF(F10&gt;0,ADDRESS(3,(B10+1)*2,4,,"["&amp;wew!$G$7&amp;"]"&amp;_sheetname_labels)&amp;":"&amp;ADDRESS(2+F10,(B10+1)*2,4),"")</f>
        <v/>
      </c>
      <c r="N10" s="14" t="str">
        <f ca="1">ADDRESS(3,B10+1,4,,"[" &amp; wew!$G$7 &amp; "]" &amp;_sheetname_dataframe) &amp; ":" &amp; ADDRESS(2+ster!$C$14,B10+1,4)</f>
        <v>'[dane surowe2c.xlsm]data_frame'!I3:I643</v>
      </c>
      <c r="O10" s="14">
        <f t="shared" ca="1" si="12"/>
        <v>637</v>
      </c>
      <c r="P10" s="14">
        <f ca="1">IF(AND($AD10,$S10=1),IF(wew!$B$3,MIN(INDIRECT($N10)),"&lt;włącz podświetlanie wartości&gt;"),"—")</f>
        <v>1999</v>
      </c>
      <c r="Q10" s="14">
        <f ca="1">IF(AND($AD10,$S10=1),IF(wew!$B$3,MAX(INDIRECT($N10)),"&lt;włącz podświetlanie wartości&gt;"),"—")</f>
        <v>46554</v>
      </c>
      <c r="R10" s="14">
        <f ca="1">IF(AD10,ster!$C$14- (COUNTIF( INDIRECT(N10),"" )+ COUNT(INDIRECT(N10)) +COUNTIF( INDIRECT(N10),"NA" )),"")</f>
        <v>0</v>
      </c>
      <c r="S10" s="12">
        <f ca="1">IF(AD10,IF(COUNTA(INDIRECT(N10))=0,0, 1-(ster!$C$14- COUNT(INDIRECT(N10)) -COUNTIF( INDIRECT(N10),"" )) /COUNTA(INDIRECT(N10))),"")</f>
        <v>1</v>
      </c>
      <c r="T10" s="17" t="str">
        <f t="array" aca="1" ref="T10" ca="1">IF(L10&lt;&gt;"",SUM(IF(INDIRECT(L10)&lt;&gt;INT(INDIRECT(L10)),1,0)),"")</f>
        <v/>
      </c>
      <c r="U10" s="17">
        <f t="array" aca="1" ref="U10" ca="1">IF(S10=1,SUM(IF(ISNUMBER(INDIRECT(N10)),IF(INDIRECT(N10)&lt;&gt;INT(INDIRECT(N10)),1,0),0)),"")</f>
        <v>0</v>
      </c>
      <c r="V10" s="17">
        <f t="shared" ca="1" si="13"/>
        <v>1</v>
      </c>
      <c r="W10" s="17">
        <f t="shared" ca="1" si="14"/>
        <v>0</v>
      </c>
      <c r="X10" s="24" t="str">
        <f t="array" aca="1" ref="X10" ca="1">IF(AD10,IF(AG10&lt;&gt;"",AG10,IF(J10,MIN(INDIRECT( K10)),"")),"")</f>
        <v/>
      </c>
      <c r="Y10" s="17" t="str">
        <f t="array" aca="1" ref="Y10" ca="1">IF(AD10,IF(AH10&lt;&gt;"",AH10,IF(J10,MAX(INDIRECT( K10)),"")),"")</f>
        <v/>
      </c>
      <c r="Z10" s="17" t="b">
        <f t="shared" ca="1" si="15"/>
        <v>0</v>
      </c>
      <c r="AC10" s="17" t="b">
        <f t="shared" ca="1" si="16"/>
        <v>0</v>
      </c>
      <c r="AD10" s="14" t="b">
        <f t="shared" ca="1" si="17"/>
        <v>1</v>
      </c>
      <c r="AE10" s="15" t="b">
        <f t="shared" ca="1" si="18"/>
        <v>0</v>
      </c>
      <c r="AF10" s="16"/>
      <c r="AG10" s="16"/>
      <c r="AH10" s="16"/>
      <c r="AI10" s="16"/>
      <c r="AJ10" s="16"/>
      <c r="AK10" s="16"/>
      <c r="AL10" s="16"/>
      <c r="AM10" s="16"/>
    </row>
    <row r="11" spans="1:40">
      <c r="B11" s="14">
        <f t="shared" si="6"/>
        <v>9</v>
      </c>
      <c r="C11" s="14" t="str">
        <f ca="1">IF(OR(E11="",ROW(E11)=2),"",IF(R11&gt;0,"S",IF(J11,IF(F11=2,"D","N"),"I")))</f>
        <v>D</v>
      </c>
      <c r="D11" s="14" t="str">
        <f t="shared" ca="1" si="7"/>
        <v>q_6</v>
      </c>
      <c r="E11" s="14" t="str">
        <f t="shared" ca="1" si="8"/>
        <v>Gender</v>
      </c>
      <c r="F11" s="14">
        <f t="shared" ca="1" si="9"/>
        <v>2</v>
      </c>
      <c r="G11" s="14" t="str">
        <f t="shared" ca="1" si="10"/>
        <v>q_6</v>
      </c>
      <c r="H11" s="14">
        <f ca="1">IF(G11&lt;&gt;"",IFERROR( IsVariableNameLegal(G11),0),0)+IF(COUNTIF(INDIRECT(wew!$C$13),G11)&gt;1,10,0)</f>
        <v>0</v>
      </c>
      <c r="I11" s="14">
        <f ca="1">IF(E11&lt;&gt;"",IF(LEN(E11)&gt;150,1,0)+IF(COUNTIF(INDIRECT(wew!$C$15),E11)&gt;1,10,0),0)</f>
        <v>0</v>
      </c>
      <c r="J11" s="14" t="b">
        <f t="shared" ca="1" si="11"/>
        <v>1</v>
      </c>
      <c r="K11" s="14" t="str">
        <f ca="1">ADDRESS(3,(B11+1)*2-1,4,,"[" &amp; wew!$G$7 &amp; "]" &amp; _sheetname_labels) &amp; ":" &amp; ADDRESS(2+ster!$B$20,(B11+1)*2-1,4)</f>
        <v>'[dane surowe2c.xlsm]labels'!S3:S32</v>
      </c>
      <c r="L11" s="14" t="str">
        <f ca="1">IF(F11&gt;0,ADDRESS(3,(B11+1)*2-1,4,,"[" &amp; wew!$G$7 &amp; "]" &amp; _sheetname_labels) &amp; ":" &amp; ADDRESS(2+F11,(B11+1)*2-1,4),"")</f>
        <v>'[dane surowe2c.xlsm]labels'!S3:S4</v>
      </c>
      <c r="M11" s="14" t="str">
        <f ca="1">IF(F11&gt;0,ADDRESS(3,(B11+1)*2,4,,"["&amp;wew!$G$7&amp;"]"&amp;_sheetname_labels)&amp;":"&amp;ADDRESS(2+F11,(B11+1)*2,4),"")</f>
        <v>'[dane surowe2c.xlsm]labels'!T3:T4</v>
      </c>
      <c r="N11" s="14" t="str">
        <f ca="1">ADDRESS(3,B11+1,4,,"[" &amp; wew!$G$7 &amp; "]" &amp;_sheetname_dataframe) &amp; ":" &amp; ADDRESS(2+ster!$C$14,B11+1,4)</f>
        <v>'[dane surowe2c.xlsm]data_frame'!J3:J643</v>
      </c>
      <c r="O11" s="14">
        <f t="shared" ca="1" si="12"/>
        <v>639</v>
      </c>
      <c r="P11" s="14">
        <f ca="1">IF(AND($AD11,$S11=1),IF(wew!$B$3,MIN(INDIRECT($N11)),"&lt;włącz podświetlanie wartości&gt;"),"—")</f>
        <v>1</v>
      </c>
      <c r="Q11" s="14">
        <f ca="1">IF(AND($AD11,$S11=1),IF(wew!$B$3,MAX(INDIRECT($N11)),"&lt;włącz podświetlanie wartości&gt;"),"—")</f>
        <v>2</v>
      </c>
      <c r="R11" s="14">
        <f ca="1">IF(AD11,ster!$C$14- (COUNTIF( INDIRECT(N11),"" )+ COUNT(INDIRECT(N11)) +COUNTIF( INDIRECT(N11),"NA" )),"")</f>
        <v>0</v>
      </c>
      <c r="S11" s="12">
        <f ca="1">IF(AD11,IF(COUNTA(INDIRECT(N11))=0,0, 1-(ster!$C$14- COUNT(INDIRECT(N11)) -COUNTIF( INDIRECT(N11),"" )) /COUNTA(INDIRECT(N11))),"")</f>
        <v>1</v>
      </c>
      <c r="T11" s="17">
        <f t="array" aca="1" ref="T11" ca="1">IF(L11&lt;&gt;"",SUM(IF(INDIRECT(L11)&lt;&gt;INT(INDIRECT(L11)),1,0)),"")</f>
        <v>0</v>
      </c>
      <c r="U11" s="17">
        <f t="array" aca="1" ref="U11" ca="1">IF(S11=1,SUM(IF(ISNUMBER(INDIRECT(N11)),IF(INDIRECT(N11)&lt;&gt;INT(INDIRECT(N11)),1,0),0)),"")</f>
        <v>0</v>
      </c>
      <c r="V11" s="17">
        <f t="shared" ca="1" si="13"/>
        <v>1</v>
      </c>
      <c r="W11" s="17">
        <f t="shared" ca="1" si="14"/>
        <v>0</v>
      </c>
      <c r="X11" s="24">
        <f t="array" aca="1" ref="X11" ca="1">IF(AD11,IF(AG11&lt;&gt;"",AG11,IF(J11,MIN(INDIRECT( K11)),"")),"")</f>
        <v>1</v>
      </c>
      <c r="Y11" s="17">
        <f t="array" aca="1" ref="Y11" ca="1">IF(AD11,IF(AH11&lt;&gt;"",AH11,IF(J11,MAX(INDIRECT( K11)),"")),"")</f>
        <v>2</v>
      </c>
      <c r="Z11" s="17" t="b">
        <f t="shared" ca="1" si="15"/>
        <v>1</v>
      </c>
      <c r="AC11" s="17" t="b">
        <f t="shared" ca="1" si="16"/>
        <v>0</v>
      </c>
      <c r="AD11" s="14" t="b">
        <f t="shared" ca="1" si="17"/>
        <v>1</v>
      </c>
      <c r="AE11" s="15" t="b">
        <f t="shared" ca="1" si="18"/>
        <v>1</v>
      </c>
      <c r="AF11" s="16"/>
      <c r="AG11" s="16"/>
      <c r="AH11" s="16"/>
      <c r="AI11" s="16"/>
      <c r="AJ11" s="16"/>
      <c r="AK11" s="16"/>
      <c r="AL11" s="16"/>
      <c r="AM11" s="16"/>
    </row>
    <row r="12" spans="1:40">
      <c r="B12" s="14">
        <f t="shared" si="6"/>
        <v>10</v>
      </c>
      <c r="C12" s="14" t="str">
        <f ca="1">IF(OR(E12="",ROW(E12)=2),"",IF(R12&gt;0,"S",IF(J12,IF(F12=2,"D","N"),"I")))</f>
        <v>N</v>
      </c>
      <c r="D12" s="14" t="str">
        <f t="shared" ca="1" si="7"/>
        <v>q_7</v>
      </c>
      <c r="E12" s="14" t="str">
        <f t="shared" ca="1" si="8"/>
        <v>Ethinicity</v>
      </c>
      <c r="F12" s="14">
        <f t="shared" ca="1" si="9"/>
        <v>4</v>
      </c>
      <c r="G12" s="14" t="str">
        <f t="shared" ca="1" si="10"/>
        <v>q_7</v>
      </c>
      <c r="H12" s="14">
        <f ca="1">IF(G12&lt;&gt;"",IFERROR( IsVariableNameLegal(G12),0),0)+IF(COUNTIF(INDIRECT(wew!$C$13),G12)&gt;1,10,0)</f>
        <v>0</v>
      </c>
      <c r="I12" s="14">
        <f ca="1">IF(E12&lt;&gt;"",IF(LEN(E12)&gt;150,1,0)+IF(COUNTIF(INDIRECT(wew!$C$15),E12)&gt;1,10,0),0)</f>
        <v>0</v>
      </c>
      <c r="J12" s="14" t="b">
        <f t="shared" ca="1" si="11"/>
        <v>1</v>
      </c>
      <c r="K12" s="14" t="str">
        <f ca="1">ADDRESS(3,(B12+1)*2-1,4,,"[" &amp; wew!$G$7 &amp; "]" &amp; _sheetname_labels) &amp; ":" &amp; ADDRESS(2+ster!$B$20,(B12+1)*2-1,4)</f>
        <v>'[dane surowe2c.xlsm]labels'!U3:U32</v>
      </c>
      <c r="L12" s="14" t="str">
        <f ca="1">IF(F12&gt;0,ADDRESS(3,(B12+1)*2-1,4,,"[" &amp; wew!$G$7 &amp; "]" &amp; _sheetname_labels) &amp; ":" &amp; ADDRESS(2+F12,(B12+1)*2-1,4),"")</f>
        <v>'[dane surowe2c.xlsm]labels'!U3:U6</v>
      </c>
      <c r="M12" s="14" t="str">
        <f ca="1">IF(F12&gt;0,ADDRESS(3,(B12+1)*2,4,,"["&amp;wew!$G$7&amp;"]"&amp;_sheetname_labels)&amp;":"&amp;ADDRESS(2+F12,(B12+1)*2,4),"")</f>
        <v>'[dane surowe2c.xlsm]labels'!V3:V6</v>
      </c>
      <c r="N12" s="14" t="str">
        <f ca="1">ADDRESS(3,B12+1,4,,"[" &amp; wew!$G$7 &amp; "]" &amp;_sheetname_dataframe) &amp; ":" &amp; ADDRESS(2+ster!$C$14,B12+1,4)</f>
        <v>'[dane surowe2c.xlsm]data_frame'!K3:K643</v>
      </c>
      <c r="O12" s="14">
        <f t="shared" ca="1" si="12"/>
        <v>641</v>
      </c>
      <c r="P12" s="14">
        <f ca="1">IF(AND($AD12,$S12=1),IF(wew!$B$3,MIN(INDIRECT($N12)),"&lt;włącz podświetlanie wartości&gt;"),"—")</f>
        <v>1</v>
      </c>
      <c r="Q12" s="14">
        <f ca="1">IF(AND($AD12,$S12=1),IF(wew!$B$3,MAX(INDIRECT($N12)),"&lt;włącz podświetlanie wartości&gt;"),"—")</f>
        <v>3</v>
      </c>
      <c r="R12" s="14">
        <f ca="1">IF(AD12,ster!$C$14- (COUNTIF( INDIRECT(N12),"" )+ COUNT(INDIRECT(N12)) +COUNTIF( INDIRECT(N12),"NA" )),"")</f>
        <v>0</v>
      </c>
      <c r="S12" s="12">
        <f ca="1">IF(AD12,IF(COUNTA(INDIRECT(N12))=0,0, 1-(ster!$C$14- COUNT(INDIRECT(N12)) -COUNTIF( INDIRECT(N12),"" )) /COUNTA(INDIRECT(N12))),"")</f>
        <v>1</v>
      </c>
      <c r="T12" s="17">
        <f t="array" aca="1" ref="T12" ca="1">IF(L12&lt;&gt;"",SUM(IF(INDIRECT(L12)&lt;&gt;INT(INDIRECT(L12)),1,0)),"")</f>
        <v>0</v>
      </c>
      <c r="U12" s="17">
        <f t="array" aca="1" ref="U12" ca="1">IF(S12=1,SUM(IF(ISNUMBER(INDIRECT(N12)),IF(INDIRECT(N12)&lt;&gt;INT(INDIRECT(N12)),1,0),0)),"")</f>
        <v>0</v>
      </c>
      <c r="V12" s="17">
        <f t="shared" ca="1" si="13"/>
        <v>1</v>
      </c>
      <c r="W12" s="17">
        <f t="shared" ca="1" si="14"/>
        <v>0</v>
      </c>
      <c r="X12" s="24">
        <f t="array" aca="1" ref="X12" ca="1">IF(AD12,IF(AG12&lt;&gt;"",AG12,IF(J12,MIN(INDIRECT( K12)),"")),"")</f>
        <v>1</v>
      </c>
      <c r="Y12" s="17">
        <f t="array" aca="1" ref="Y12" ca="1">IF(AD12,IF(AH12&lt;&gt;"",AH12,IF(J12,MAX(INDIRECT( K12)),"")),"")</f>
        <v>4</v>
      </c>
      <c r="Z12" s="17" t="b">
        <f t="shared" ca="1" si="15"/>
        <v>1</v>
      </c>
      <c r="AC12" s="17" t="b">
        <f t="shared" ca="1" si="16"/>
        <v>0</v>
      </c>
      <c r="AD12" s="14" t="b">
        <f t="shared" ca="1" si="17"/>
        <v>1</v>
      </c>
      <c r="AE12" s="15" t="b">
        <f t="shared" ca="1" si="18"/>
        <v>1</v>
      </c>
      <c r="AF12" s="16"/>
      <c r="AG12" s="16"/>
      <c r="AH12" s="16"/>
      <c r="AI12" s="16"/>
      <c r="AJ12" s="16"/>
      <c r="AK12" s="16"/>
      <c r="AL12" s="16"/>
      <c r="AM12" s="16"/>
    </row>
    <row r="13" spans="1:40">
      <c r="B13" s="14">
        <f t="shared" si="6"/>
        <v>11</v>
      </c>
      <c r="C13" s="14" t="str">
        <f ca="1">IF(OR(E13="",ROW(E13)=2),"",IF(R13&gt;0,"S",IF(J13,IF(F13=2,"D","N"),"I")))</f>
        <v>N</v>
      </c>
      <c r="D13" s="14" t="str">
        <f t="shared" ca="1" si="7"/>
        <v>q_8a</v>
      </c>
      <c r="E13" s="14" t="str">
        <f t="shared" ca="1" si="8"/>
        <v>Place of birth</v>
      </c>
      <c r="F13" s="14">
        <f t="shared" ca="1" si="9"/>
        <v>5</v>
      </c>
      <c r="G13" s="14" t="str">
        <f t="shared" ca="1" si="10"/>
        <v>q_8a</v>
      </c>
      <c r="H13" s="14">
        <f ca="1">IF(G13&lt;&gt;"",IFERROR( IsVariableNameLegal(G13),0),0)+IF(COUNTIF(INDIRECT(wew!$C$13),G13)&gt;1,10,0)</f>
        <v>0</v>
      </c>
      <c r="I13" s="14">
        <f ca="1">IF(E13&lt;&gt;"",IF(LEN(E13)&gt;150,1,0)+IF(COUNTIF(INDIRECT(wew!$C$15),E13)&gt;1,10,0),0)</f>
        <v>0</v>
      </c>
      <c r="J13" s="14" t="b">
        <f t="shared" ca="1" si="11"/>
        <v>1</v>
      </c>
      <c r="K13" s="14" t="str">
        <f ca="1">ADDRESS(3,(B13+1)*2-1,4,,"[" &amp; wew!$G$7 &amp; "]" &amp; _sheetname_labels) &amp; ":" &amp; ADDRESS(2+ster!$B$20,(B13+1)*2-1,4)</f>
        <v>'[dane surowe2c.xlsm]labels'!W3:W32</v>
      </c>
      <c r="L13" s="14" t="str">
        <f ca="1">IF(F13&gt;0,ADDRESS(3,(B13+1)*2-1,4,,"[" &amp; wew!$G$7 &amp; "]" &amp; _sheetname_labels) &amp; ":" &amp; ADDRESS(2+F13,(B13+1)*2-1,4),"")</f>
        <v>'[dane surowe2c.xlsm]labels'!W3:W7</v>
      </c>
      <c r="M13" s="14" t="str">
        <f ca="1">IF(F13&gt;0,ADDRESS(3,(B13+1)*2,4,,"["&amp;wew!$G$7&amp;"]"&amp;_sheetname_labels)&amp;":"&amp;ADDRESS(2+F13,(B13+1)*2,4),"")</f>
        <v>'[dane surowe2c.xlsm]labels'!X3:X7</v>
      </c>
      <c r="N13" s="14" t="str">
        <f ca="1">ADDRESS(3,B13+1,4,,"[" &amp; wew!$G$7 &amp; "]" &amp;_sheetname_dataframe) &amp; ":" &amp; ADDRESS(2+ster!$C$14,B13+1,4)</f>
        <v>'[dane surowe2c.xlsm]data_frame'!L3:L643</v>
      </c>
      <c r="O13" s="14">
        <f t="shared" ca="1" si="12"/>
        <v>633</v>
      </c>
      <c r="P13" s="14">
        <f ca="1">IF(AND($AD13,$S13=1),IF(wew!$B$3,MIN(INDIRECT($N13)),"&lt;włącz podświetlanie wartości&gt;"),"—")</f>
        <v>1</v>
      </c>
      <c r="Q13" s="14">
        <f ca="1">IF(AND($AD13,$S13=1),IF(wew!$B$3,MAX(INDIRECT($N13)),"&lt;włącz podświetlanie wartości&gt;"),"—")</f>
        <v>5</v>
      </c>
      <c r="R13" s="14">
        <f ca="1">IF(AD13,ster!$C$14- (COUNTIF( INDIRECT(N13),"" )+ COUNT(INDIRECT(N13)) +COUNTIF( INDIRECT(N13),"NA" )),"")</f>
        <v>0</v>
      </c>
      <c r="S13" s="12">
        <f ca="1">IF(AD13,IF(COUNTA(INDIRECT(N13))=0,0, 1-(ster!$C$14- COUNT(INDIRECT(N13)) -COUNTIF( INDIRECT(N13),"" )) /COUNTA(INDIRECT(N13))),"")</f>
        <v>1</v>
      </c>
      <c r="T13" s="17">
        <f t="array" aca="1" ref="T13" ca="1">IF(L13&lt;&gt;"",SUM(IF(INDIRECT(L13)&lt;&gt;INT(INDIRECT(L13)),1,0)),"")</f>
        <v>0</v>
      </c>
      <c r="U13" s="17">
        <f t="array" aca="1" ref="U13" ca="1">IF(S13=1,SUM(IF(ISNUMBER(INDIRECT(N13)),IF(INDIRECT(N13)&lt;&gt;INT(INDIRECT(N13)),1,0),0)),"")</f>
        <v>0</v>
      </c>
      <c r="V13" s="17">
        <f t="shared" ca="1" si="13"/>
        <v>1</v>
      </c>
      <c r="W13" s="17">
        <f t="shared" ca="1" si="14"/>
        <v>0</v>
      </c>
      <c r="X13" s="24">
        <f t="array" aca="1" ref="X13" ca="1">IF(AD13,IF(AG13&lt;&gt;"",AG13,IF(J13,MIN(INDIRECT( K13)),"")),"")</f>
        <v>1</v>
      </c>
      <c r="Y13" s="17">
        <f t="array" aca="1" ref="Y13" ca="1">IF(AD13,IF(AH13&lt;&gt;"",AH13,IF(J13,MAX(INDIRECT( K13)),"")),"")</f>
        <v>5</v>
      </c>
      <c r="Z13" s="17" t="b">
        <f t="shared" ca="1" si="15"/>
        <v>1</v>
      </c>
      <c r="AC13" s="17" t="b">
        <f t="shared" ca="1" si="16"/>
        <v>0</v>
      </c>
      <c r="AD13" s="14" t="b">
        <f t="shared" ca="1" si="17"/>
        <v>1</v>
      </c>
      <c r="AE13" s="15" t="b">
        <f t="shared" ca="1" si="18"/>
        <v>1</v>
      </c>
      <c r="AF13" s="16"/>
      <c r="AG13" s="16"/>
      <c r="AH13" s="16"/>
      <c r="AI13" s="16"/>
      <c r="AJ13" s="16"/>
      <c r="AK13" s="16"/>
      <c r="AL13" s="16"/>
      <c r="AM13" s="16"/>
    </row>
    <row r="14" spans="1:40">
      <c r="B14" s="14">
        <f t="shared" si="6"/>
        <v>12</v>
      </c>
      <c r="C14" s="14" t="str">
        <f ca="1">IF(OR(E14="",ROW(E14)=2),"",IF(R14&gt;0,"S",IF(J14,IF(F14=2,"D","N"),"I")))</f>
        <v>D</v>
      </c>
      <c r="D14" s="14" t="str">
        <f t="shared" ca="1" si="7"/>
        <v>q_8b</v>
      </c>
      <c r="E14" s="14" t="str">
        <f t="shared" ca="1" si="8"/>
        <v>Place of birth characteristics</v>
      </c>
      <c r="F14" s="14">
        <f t="shared" ca="1" si="9"/>
        <v>2</v>
      </c>
      <c r="G14" s="14" t="str">
        <f t="shared" ca="1" si="10"/>
        <v>q_8b</v>
      </c>
      <c r="H14" s="14">
        <f ca="1">IF(G14&lt;&gt;"",IFERROR( IsVariableNameLegal(G14),0),0)+IF(COUNTIF(INDIRECT(wew!$C$13),G14)&gt;1,10,0)</f>
        <v>0</v>
      </c>
      <c r="I14" s="14">
        <f ca="1">IF(E14&lt;&gt;"",IF(LEN(E14)&gt;150,1,0)+IF(COUNTIF(INDIRECT(wew!$C$15),E14)&gt;1,10,0),0)</f>
        <v>0</v>
      </c>
      <c r="J14" s="14" t="b">
        <f t="shared" ca="1" si="11"/>
        <v>1</v>
      </c>
      <c r="K14" s="14" t="str">
        <f ca="1">ADDRESS(3,(B14+1)*2-1,4,,"[" &amp; wew!$G$7 &amp; "]" &amp; _sheetname_labels) &amp; ":" &amp; ADDRESS(2+ster!$B$20,(B14+1)*2-1,4)</f>
        <v>'[dane surowe2c.xlsm]labels'!Y3:Y32</v>
      </c>
      <c r="L14" s="14" t="str">
        <f ca="1">IF(F14&gt;0,ADDRESS(3,(B14+1)*2-1,4,,"[" &amp; wew!$G$7 &amp; "]" &amp; _sheetname_labels) &amp; ":" &amp; ADDRESS(2+F14,(B14+1)*2-1,4),"")</f>
        <v>'[dane surowe2c.xlsm]labels'!Y3:Y4</v>
      </c>
      <c r="M14" s="14" t="str">
        <f ca="1">IF(F14&gt;0,ADDRESS(3,(B14+1)*2,4,,"["&amp;wew!$G$7&amp;"]"&amp;_sheetname_labels)&amp;":"&amp;ADDRESS(2+F14,(B14+1)*2,4),"")</f>
        <v>'[dane surowe2c.xlsm]labels'!Z3:Z4</v>
      </c>
      <c r="N14" s="14" t="str">
        <f ca="1">ADDRESS(3,B14+1,4,,"[" &amp; wew!$G$7 &amp; "]" &amp;_sheetname_dataframe) &amp; ":" &amp; ADDRESS(2+ster!$C$14,B14+1,4)</f>
        <v>'[dane surowe2c.xlsm]data_frame'!M3:M643</v>
      </c>
      <c r="O14" s="14">
        <f t="shared" ca="1" si="12"/>
        <v>613</v>
      </c>
      <c r="P14" s="14">
        <f ca="1">IF(AND($AD14,$S14=1),IF(wew!$B$3,MIN(INDIRECT($N14)),"&lt;włącz podświetlanie wartości&gt;"),"—")</f>
        <v>1</v>
      </c>
      <c r="Q14" s="14">
        <f ca="1">IF(AND($AD14,$S14=1),IF(wew!$B$3,MAX(INDIRECT($N14)),"&lt;włącz podświetlanie wartości&gt;"),"—")</f>
        <v>2</v>
      </c>
      <c r="R14" s="14">
        <f ca="1">IF(AD14,ster!$C$14- (COUNTIF( INDIRECT(N14),"" )+ COUNT(INDIRECT(N14)) +COUNTIF( INDIRECT(N14),"NA" )),"")</f>
        <v>0</v>
      </c>
      <c r="S14" s="12">
        <f ca="1">IF(AD14,IF(COUNTA(INDIRECT(N14))=0,0, 1-(ster!$C$14- COUNT(INDIRECT(N14)) -COUNTIF( INDIRECT(N14),"" )) /COUNTA(INDIRECT(N14))),"")</f>
        <v>1</v>
      </c>
      <c r="T14" s="17">
        <f t="array" aca="1" ref="T14" ca="1">IF(L14&lt;&gt;"",SUM(IF(INDIRECT(L14)&lt;&gt;INT(INDIRECT(L14)),1,0)),"")</f>
        <v>0</v>
      </c>
      <c r="U14" s="17">
        <f t="array" aca="1" ref="U14" ca="1">IF(S14=1,SUM(IF(ISNUMBER(INDIRECT(N14)),IF(INDIRECT(N14)&lt;&gt;INT(INDIRECT(N14)),1,0),0)),"")</f>
        <v>0</v>
      </c>
      <c r="V14" s="17">
        <f t="shared" ca="1" si="13"/>
        <v>1</v>
      </c>
      <c r="W14" s="17">
        <f t="shared" ca="1" si="14"/>
        <v>0</v>
      </c>
      <c r="X14" s="24">
        <f t="array" aca="1" ref="X14" ca="1">IF(AD14,IF(AG14&lt;&gt;"",AG14,IF(J14,MIN(INDIRECT( K14)),"")),"")</f>
        <v>1</v>
      </c>
      <c r="Y14" s="17">
        <f t="array" aca="1" ref="Y14" ca="1">IF(AD14,IF(AH14&lt;&gt;"",AH14,IF(J14,MAX(INDIRECT( K14)),"")),"")</f>
        <v>2</v>
      </c>
      <c r="Z14" s="17" t="b">
        <f t="shared" ca="1" si="15"/>
        <v>1</v>
      </c>
      <c r="AC14" s="17" t="b">
        <f t="shared" ca="1" si="16"/>
        <v>0</v>
      </c>
      <c r="AD14" s="14" t="b">
        <f t="shared" ca="1" si="17"/>
        <v>1</v>
      </c>
      <c r="AE14" s="15" t="b">
        <f t="shared" ca="1" si="18"/>
        <v>1</v>
      </c>
      <c r="AF14" s="16"/>
      <c r="AG14" s="16"/>
      <c r="AH14" s="16"/>
      <c r="AI14" s="16"/>
      <c r="AJ14" s="16"/>
      <c r="AK14" s="16"/>
      <c r="AL14" s="16"/>
      <c r="AM14" s="16"/>
    </row>
    <row r="15" spans="1:40">
      <c r="B15" s="14">
        <f t="shared" si="6"/>
        <v>13</v>
      </c>
      <c r="C15" s="14" t="str">
        <f ca="1">IF(OR(E15="",ROW(E15)=2),"",IF(R15&gt;0,"S",IF(J15,IF(F15=2,"D","N"),"I")))</f>
        <v>N</v>
      </c>
      <c r="D15" s="14" t="str">
        <f t="shared" ca="1" si="7"/>
        <v>q_9a</v>
      </c>
      <c r="E15" s="14" t="str">
        <f t="shared" ca="1" si="8"/>
        <v>Mother's Place of birth</v>
      </c>
      <c r="F15" s="14">
        <f t="shared" ca="1" si="9"/>
        <v>5</v>
      </c>
      <c r="G15" s="14" t="str">
        <f t="shared" ca="1" si="10"/>
        <v>q_9a</v>
      </c>
      <c r="H15" s="14">
        <f ca="1">IF(G15&lt;&gt;"",IFERROR( IsVariableNameLegal(G15),0),0)+IF(COUNTIF(INDIRECT(wew!$C$13),G15)&gt;1,10,0)</f>
        <v>0</v>
      </c>
      <c r="I15" s="14">
        <f ca="1">IF(E15&lt;&gt;"",IF(LEN(E15)&gt;150,1,0)+IF(COUNTIF(INDIRECT(wew!$C$15),E15)&gt;1,10,0),0)</f>
        <v>0</v>
      </c>
      <c r="J15" s="14" t="b">
        <f t="shared" ca="1" si="11"/>
        <v>1</v>
      </c>
      <c r="K15" s="14" t="str">
        <f ca="1">ADDRESS(3,(B15+1)*2-1,4,,"[" &amp; wew!$G$7 &amp; "]" &amp; _sheetname_labels) &amp; ":" &amp; ADDRESS(2+ster!$B$20,(B15+1)*2-1,4)</f>
        <v>'[dane surowe2c.xlsm]labels'!AA3:AA32</v>
      </c>
      <c r="L15" s="14" t="str">
        <f ca="1">IF(F15&gt;0,ADDRESS(3,(B15+1)*2-1,4,,"[" &amp; wew!$G$7 &amp; "]" &amp; _sheetname_labels) &amp; ":" &amp; ADDRESS(2+F15,(B15+1)*2-1,4),"")</f>
        <v>'[dane surowe2c.xlsm]labels'!AA3:AA7</v>
      </c>
      <c r="M15" s="14" t="str">
        <f ca="1">IF(F15&gt;0,ADDRESS(3,(B15+1)*2,4,,"["&amp;wew!$G$7&amp;"]"&amp;_sheetname_labels)&amp;":"&amp;ADDRESS(2+F15,(B15+1)*2,4),"")</f>
        <v>'[dane surowe2c.xlsm]labels'!AB3:AB7</v>
      </c>
      <c r="N15" s="14" t="str">
        <f ca="1">ADDRESS(3,B15+1,4,,"[" &amp; wew!$G$7 &amp; "]" &amp;_sheetname_dataframe) &amp; ":" &amp; ADDRESS(2+ster!$C$14,B15+1,4)</f>
        <v>'[dane surowe2c.xlsm]data_frame'!N3:N643</v>
      </c>
      <c r="O15" s="14">
        <f t="shared" ca="1" si="12"/>
        <v>594</v>
      </c>
      <c r="P15" s="14">
        <f ca="1">IF(AND($AD15,$S15=1),IF(wew!$B$3,MIN(INDIRECT($N15)),"&lt;włącz podświetlanie wartości&gt;"),"—")</f>
        <v>1</v>
      </c>
      <c r="Q15" s="14">
        <f ca="1">IF(AND($AD15,$S15=1),IF(wew!$B$3,MAX(INDIRECT($N15)),"&lt;włącz podświetlanie wartości&gt;"),"—")</f>
        <v>5</v>
      </c>
      <c r="R15" s="14">
        <f ca="1">IF(AD15,ster!$C$14- (COUNTIF( INDIRECT(N15),"" )+ COUNT(INDIRECT(N15)) +COUNTIF( INDIRECT(N15),"NA" )),"")</f>
        <v>0</v>
      </c>
      <c r="S15" s="12">
        <f ca="1">IF(AD15,IF(COUNTA(INDIRECT(N15))=0,0, 1-(ster!$C$14- COUNT(INDIRECT(N15)) -COUNTIF( INDIRECT(N15),"" )) /COUNTA(INDIRECT(N15))),"")</f>
        <v>1</v>
      </c>
      <c r="T15" s="17">
        <f t="array" aca="1" ref="T15" ca="1">IF(L15&lt;&gt;"",SUM(IF(INDIRECT(L15)&lt;&gt;INT(INDIRECT(L15)),1,0)),"")</f>
        <v>0</v>
      </c>
      <c r="U15" s="17">
        <f t="array" aca="1" ref="U15" ca="1">IF(S15=1,SUM(IF(ISNUMBER(INDIRECT(N15)),IF(INDIRECT(N15)&lt;&gt;INT(INDIRECT(N15)),1,0),0)),"")</f>
        <v>0</v>
      </c>
      <c r="V15" s="17">
        <f t="shared" ca="1" si="13"/>
        <v>1</v>
      </c>
      <c r="W15" s="17">
        <f t="shared" ca="1" si="14"/>
        <v>0</v>
      </c>
      <c r="X15" s="24">
        <f t="array" aca="1" ref="X15" ca="1">IF(AD15,IF(AG15&lt;&gt;"",AG15,IF(J15,MIN(INDIRECT( K15)),"")),"")</f>
        <v>1</v>
      </c>
      <c r="Y15" s="17">
        <f t="array" aca="1" ref="Y15" ca="1">IF(AD15,IF(AH15&lt;&gt;"",AH15,IF(J15,MAX(INDIRECT( K15)),"")),"")</f>
        <v>5</v>
      </c>
      <c r="Z15" s="17" t="b">
        <f t="shared" ca="1" si="15"/>
        <v>1</v>
      </c>
      <c r="AC15" s="17" t="b">
        <f t="shared" ca="1" si="16"/>
        <v>0</v>
      </c>
      <c r="AD15" s="14" t="b">
        <f t="shared" ca="1" si="17"/>
        <v>1</v>
      </c>
      <c r="AE15" s="15" t="b">
        <f t="shared" ca="1" si="18"/>
        <v>1</v>
      </c>
      <c r="AF15" s="16"/>
      <c r="AG15" s="16"/>
      <c r="AH15" s="16"/>
      <c r="AI15" s="16"/>
      <c r="AJ15" s="16"/>
      <c r="AK15" s="16"/>
      <c r="AL15" s="16"/>
      <c r="AM15" s="16"/>
    </row>
    <row r="16" spans="1:40">
      <c r="B16" s="14">
        <f t="shared" si="6"/>
        <v>14</v>
      </c>
      <c r="C16" s="14" t="str">
        <f ca="1">IF(OR(E16="",ROW(E16)=2),"",IF(R16&gt;0,"S",IF(J16,IF(F16=2,"D","N"),"I")))</f>
        <v>D</v>
      </c>
      <c r="D16" s="14" t="str">
        <f t="shared" ca="1" si="7"/>
        <v>q_9b</v>
      </c>
      <c r="E16" s="14" t="str">
        <f t="shared" ca="1" si="8"/>
        <v>Mother's Place of birth characteristics</v>
      </c>
      <c r="F16" s="14">
        <f t="shared" ca="1" si="9"/>
        <v>2</v>
      </c>
      <c r="G16" s="14" t="str">
        <f t="shared" ca="1" si="10"/>
        <v>q_9b</v>
      </c>
      <c r="H16" s="14">
        <f ca="1">IF(G16&lt;&gt;"",IFERROR( IsVariableNameLegal(G16),0),0)+IF(COUNTIF(INDIRECT(wew!$C$13),G16)&gt;1,10,0)</f>
        <v>0</v>
      </c>
      <c r="I16" s="14">
        <f ca="1">IF(E16&lt;&gt;"",IF(LEN(E16)&gt;150,1,0)+IF(COUNTIF(INDIRECT(wew!$C$15),E16)&gt;1,10,0),0)</f>
        <v>0</v>
      </c>
      <c r="J16" s="14" t="b">
        <f t="shared" ca="1" si="11"/>
        <v>1</v>
      </c>
      <c r="K16" s="14" t="str">
        <f ca="1">ADDRESS(3,(B16+1)*2-1,4,,"[" &amp; wew!$G$7 &amp; "]" &amp; _sheetname_labels) &amp; ":" &amp; ADDRESS(2+ster!$B$20,(B16+1)*2-1,4)</f>
        <v>'[dane surowe2c.xlsm]labels'!AC3:AC32</v>
      </c>
      <c r="L16" s="14" t="str">
        <f ca="1">IF(F16&gt;0,ADDRESS(3,(B16+1)*2-1,4,,"[" &amp; wew!$G$7 &amp; "]" &amp; _sheetname_labels) &amp; ":" &amp; ADDRESS(2+F16,(B16+1)*2-1,4),"")</f>
        <v>'[dane surowe2c.xlsm]labels'!AC3:AC4</v>
      </c>
      <c r="M16" s="14" t="str">
        <f ca="1">IF(F16&gt;0,ADDRESS(3,(B16+1)*2,4,,"["&amp;wew!$G$7&amp;"]"&amp;_sheetname_labels)&amp;":"&amp;ADDRESS(2+F16,(B16+1)*2,4),"")</f>
        <v>'[dane surowe2c.xlsm]labels'!AD3:AD4</v>
      </c>
      <c r="N16" s="14" t="str">
        <f ca="1">ADDRESS(3,B16+1,4,,"[" &amp; wew!$G$7 &amp; "]" &amp;_sheetname_dataframe) &amp; ":" &amp; ADDRESS(2+ster!$C$14,B16+1,4)</f>
        <v>'[dane surowe2c.xlsm]data_frame'!O3:O643</v>
      </c>
      <c r="O16" s="14">
        <f t="shared" ca="1" si="12"/>
        <v>562</v>
      </c>
      <c r="P16" s="14">
        <f ca="1">IF(AND($AD16,$S16=1),IF(wew!$B$3,MIN(INDIRECT($N16)),"&lt;włącz podświetlanie wartości&gt;"),"—")</f>
        <v>1</v>
      </c>
      <c r="Q16" s="14">
        <f ca="1">IF(AND($AD16,$S16=1),IF(wew!$B$3,MAX(INDIRECT($N16)),"&lt;włącz podświetlanie wartości&gt;"),"—")</f>
        <v>2</v>
      </c>
      <c r="R16" s="14">
        <f ca="1">IF(AD16,ster!$C$14- (COUNTIF( INDIRECT(N16),"" )+ COUNT(INDIRECT(N16)) +COUNTIF( INDIRECT(N16),"NA" )),"")</f>
        <v>0</v>
      </c>
      <c r="S16" s="12">
        <f ca="1">IF(AD16,IF(COUNTA(INDIRECT(N16))=0,0, 1-(ster!$C$14- COUNT(INDIRECT(N16)) -COUNTIF( INDIRECT(N16),"" )) /COUNTA(INDIRECT(N16))),"")</f>
        <v>1</v>
      </c>
      <c r="T16" s="17">
        <f t="array" aca="1" ref="T16" ca="1">IF(L16&lt;&gt;"",SUM(IF(INDIRECT(L16)&lt;&gt;INT(INDIRECT(L16)),1,0)),"")</f>
        <v>0</v>
      </c>
      <c r="U16" s="17">
        <f t="array" aca="1" ref="U16" ca="1">IF(S16=1,SUM(IF(ISNUMBER(INDIRECT(N16)),IF(INDIRECT(N16)&lt;&gt;INT(INDIRECT(N16)),1,0),0)),"")</f>
        <v>0</v>
      </c>
      <c r="V16" s="17">
        <f t="shared" ca="1" si="13"/>
        <v>1</v>
      </c>
      <c r="W16" s="17">
        <f t="shared" ca="1" si="14"/>
        <v>0</v>
      </c>
      <c r="X16" s="24">
        <f t="array" aca="1" ref="X16" ca="1">IF(AD16,IF(AG16&lt;&gt;"",AG16,IF(J16,MIN(INDIRECT( K16)),"")),"")</f>
        <v>1</v>
      </c>
      <c r="Y16" s="17">
        <f t="array" aca="1" ref="Y16" ca="1">IF(AD16,IF(AH16&lt;&gt;"",AH16,IF(J16,MAX(INDIRECT( K16)),"")),"")</f>
        <v>2</v>
      </c>
      <c r="Z16" s="17" t="b">
        <f t="shared" ca="1" si="15"/>
        <v>1</v>
      </c>
      <c r="AC16" s="17" t="b">
        <f t="shared" ca="1" si="16"/>
        <v>0</v>
      </c>
      <c r="AD16" s="14" t="b">
        <f t="shared" ca="1" si="17"/>
        <v>1</v>
      </c>
      <c r="AE16" s="15" t="b">
        <f t="shared" ca="1" si="18"/>
        <v>1</v>
      </c>
      <c r="AF16" s="16"/>
      <c r="AG16" s="16"/>
      <c r="AH16" s="16"/>
      <c r="AI16" s="16"/>
      <c r="AJ16" s="16"/>
      <c r="AK16" s="16"/>
      <c r="AL16" s="16"/>
      <c r="AM16" s="16"/>
    </row>
    <row r="17" spans="2:39">
      <c r="B17" s="14">
        <f t="shared" si="6"/>
        <v>15</v>
      </c>
      <c r="C17" s="14" t="str">
        <f ca="1">IF(OR(E17="",ROW(E17)=2),"",IF(R17&gt;0,"S",IF(J17,IF(F17=2,"D","N"),"I")))</f>
        <v>N</v>
      </c>
      <c r="D17" s="14" t="str">
        <f t="shared" ca="1" si="7"/>
        <v>q_10a</v>
      </c>
      <c r="E17" s="14" t="str">
        <f t="shared" ca="1" si="8"/>
        <v>Father's Place of birth</v>
      </c>
      <c r="F17" s="14">
        <f t="shared" ca="1" si="9"/>
        <v>5</v>
      </c>
      <c r="G17" s="14" t="str">
        <f t="shared" ca="1" si="10"/>
        <v>q_10a</v>
      </c>
      <c r="H17" s="14">
        <f ca="1">IF(G17&lt;&gt;"",IFERROR( IsVariableNameLegal(G17),0),0)+IF(COUNTIF(INDIRECT(wew!$C$13),G17)&gt;1,10,0)</f>
        <v>0</v>
      </c>
      <c r="I17" s="14">
        <f ca="1">IF(E17&lt;&gt;"",IF(LEN(E17)&gt;150,1,0)+IF(COUNTIF(INDIRECT(wew!$C$15),E17)&gt;1,10,0),0)</f>
        <v>0</v>
      </c>
      <c r="J17" s="14" t="b">
        <f t="shared" ca="1" si="11"/>
        <v>1</v>
      </c>
      <c r="K17" s="14" t="str">
        <f ca="1">ADDRESS(3,(B17+1)*2-1,4,,"[" &amp; wew!$G$7 &amp; "]" &amp; _sheetname_labels) &amp; ":" &amp; ADDRESS(2+ster!$B$20,(B17+1)*2-1,4)</f>
        <v>'[dane surowe2c.xlsm]labels'!AE3:AE32</v>
      </c>
      <c r="L17" s="14" t="str">
        <f ca="1">IF(F17&gt;0,ADDRESS(3,(B17+1)*2-1,4,,"[" &amp; wew!$G$7 &amp; "]" &amp; _sheetname_labels) &amp; ":" &amp; ADDRESS(2+F17,(B17+1)*2-1,4),"")</f>
        <v>'[dane surowe2c.xlsm]labels'!AE3:AE7</v>
      </c>
      <c r="M17" s="14" t="str">
        <f ca="1">IF(F17&gt;0,ADDRESS(3,(B17+1)*2,4,,"["&amp;wew!$G$7&amp;"]"&amp;_sheetname_labels)&amp;":"&amp;ADDRESS(2+F17,(B17+1)*2,4),"")</f>
        <v>'[dane surowe2c.xlsm]labels'!AF3:AF7</v>
      </c>
      <c r="N17" s="14" t="str">
        <f ca="1">ADDRESS(3,B17+1,4,,"[" &amp; wew!$G$7 &amp; "]" &amp;_sheetname_dataframe) &amp; ":" &amp; ADDRESS(2+ster!$C$14,B17+1,4)</f>
        <v>'[dane surowe2c.xlsm]data_frame'!P3:P643</v>
      </c>
      <c r="O17" s="14">
        <f t="shared" ca="1" si="12"/>
        <v>599</v>
      </c>
      <c r="P17" s="14">
        <f ca="1">IF(AND($AD17,$S17=1),IF(wew!$B$3,MIN(INDIRECT($N17)),"&lt;włącz podświetlanie wartości&gt;"),"—")</f>
        <v>1</v>
      </c>
      <c r="Q17" s="14">
        <f ca="1">IF(AND($AD17,$S17=1),IF(wew!$B$3,MAX(INDIRECT($N17)),"&lt;włącz podświetlanie wartości&gt;"),"—")</f>
        <v>5</v>
      </c>
      <c r="R17" s="14">
        <f ca="1">IF(AD17,ster!$C$14- (COUNTIF( INDIRECT(N17),"" )+ COUNT(INDIRECT(N17)) +COUNTIF( INDIRECT(N17),"NA" )),"")</f>
        <v>0</v>
      </c>
      <c r="S17" s="12">
        <f ca="1">IF(AD17,IF(COUNTA(INDIRECT(N17))=0,0, 1-(ster!$C$14- COUNT(INDIRECT(N17)) -COUNTIF( INDIRECT(N17),"" )) /COUNTA(INDIRECT(N17))),"")</f>
        <v>1</v>
      </c>
      <c r="T17" s="17">
        <f t="array" aca="1" ref="T17" ca="1">IF(L17&lt;&gt;"",SUM(IF(INDIRECT(L17)&lt;&gt;INT(INDIRECT(L17)),1,0)),"")</f>
        <v>0</v>
      </c>
      <c r="U17" s="17">
        <f t="array" aca="1" ref="U17" ca="1">IF(S17=1,SUM(IF(ISNUMBER(INDIRECT(N17)),IF(INDIRECT(N17)&lt;&gt;INT(INDIRECT(N17)),1,0),0)),"")</f>
        <v>0</v>
      </c>
      <c r="V17" s="17">
        <f t="shared" ca="1" si="13"/>
        <v>1</v>
      </c>
      <c r="W17" s="17">
        <f t="shared" ca="1" si="14"/>
        <v>0</v>
      </c>
      <c r="X17" s="24">
        <f t="array" aca="1" ref="X17" ca="1">IF(AD17,IF(AG17&lt;&gt;"",AG17,IF(J17,MIN(INDIRECT( K17)),"")),"")</f>
        <v>1</v>
      </c>
      <c r="Y17" s="17">
        <f t="array" aca="1" ref="Y17" ca="1">IF(AD17,IF(AH17&lt;&gt;"",AH17,IF(J17,MAX(INDIRECT( K17)),"")),"")</f>
        <v>5</v>
      </c>
      <c r="Z17" s="17" t="b">
        <f t="shared" ca="1" si="15"/>
        <v>1</v>
      </c>
      <c r="AC17" s="17" t="b">
        <f t="shared" ca="1" si="16"/>
        <v>0</v>
      </c>
      <c r="AD17" s="14" t="b">
        <f t="shared" ca="1" si="17"/>
        <v>1</v>
      </c>
      <c r="AE17" s="15" t="b">
        <f t="shared" ca="1" si="18"/>
        <v>1</v>
      </c>
      <c r="AF17" s="16"/>
      <c r="AG17" s="16"/>
      <c r="AH17" s="16"/>
      <c r="AI17" s="16"/>
      <c r="AJ17" s="16"/>
      <c r="AK17" s="16"/>
      <c r="AL17" s="16"/>
      <c r="AM17" s="16"/>
    </row>
    <row r="18" spans="2:39">
      <c r="B18" s="14">
        <f t="shared" si="6"/>
        <v>16</v>
      </c>
      <c r="C18" s="14" t="str">
        <f ca="1">IF(OR(E18="",ROW(E18)=2),"",IF(R18&gt;0,"S",IF(J18,IF(F18=2,"D","N"),"I")))</f>
        <v>D</v>
      </c>
      <c r="D18" s="14" t="str">
        <f t="shared" ca="1" si="7"/>
        <v>q_10b</v>
      </c>
      <c r="E18" s="14" t="str">
        <f t="shared" ca="1" si="8"/>
        <v>Father's Place of birth characteristics</v>
      </c>
      <c r="F18" s="14">
        <f t="shared" ca="1" si="9"/>
        <v>2</v>
      </c>
      <c r="G18" s="14" t="str">
        <f t="shared" ca="1" si="10"/>
        <v>q_10b</v>
      </c>
      <c r="H18" s="14">
        <f ca="1">IF(G18&lt;&gt;"",IFERROR( IsVariableNameLegal(G18),0),0)+IF(COUNTIF(INDIRECT(wew!$C$13),G18)&gt;1,10,0)</f>
        <v>0</v>
      </c>
      <c r="I18" s="14">
        <f ca="1">IF(E18&lt;&gt;"",IF(LEN(E18)&gt;150,1,0)+IF(COUNTIF(INDIRECT(wew!$C$15),E18)&gt;1,10,0),0)</f>
        <v>0</v>
      </c>
      <c r="J18" s="14" t="b">
        <f t="shared" ca="1" si="11"/>
        <v>1</v>
      </c>
      <c r="K18" s="14" t="str">
        <f ca="1">ADDRESS(3,(B18+1)*2-1,4,,"[" &amp; wew!$G$7 &amp; "]" &amp; _sheetname_labels) &amp; ":" &amp; ADDRESS(2+ster!$B$20,(B18+1)*2-1,4)</f>
        <v>'[dane surowe2c.xlsm]labels'!AG3:AG32</v>
      </c>
      <c r="L18" s="14" t="str">
        <f ca="1">IF(F18&gt;0,ADDRESS(3,(B18+1)*2-1,4,,"[" &amp; wew!$G$7 &amp; "]" &amp; _sheetname_labels) &amp; ":" &amp; ADDRESS(2+F18,(B18+1)*2-1,4),"")</f>
        <v>'[dane surowe2c.xlsm]labels'!AG3:AG4</v>
      </c>
      <c r="M18" s="14" t="str">
        <f ca="1">IF(F18&gt;0,ADDRESS(3,(B18+1)*2,4,,"["&amp;wew!$G$7&amp;"]"&amp;_sheetname_labels)&amp;":"&amp;ADDRESS(2+F18,(B18+1)*2,4),"")</f>
        <v>'[dane surowe2c.xlsm]labels'!AH3:AH4</v>
      </c>
      <c r="N18" s="14" t="str">
        <f ca="1">ADDRESS(3,B18+1,4,,"[" &amp; wew!$G$7 &amp; "]" &amp;_sheetname_dataframe) &amp; ":" &amp; ADDRESS(2+ster!$C$14,B18+1,4)</f>
        <v>'[dane surowe2c.xlsm]data_frame'!Q3:Q643</v>
      </c>
      <c r="O18" s="14">
        <f t="shared" ca="1" si="12"/>
        <v>562</v>
      </c>
      <c r="P18" s="14">
        <f ca="1">IF(AND($AD18,$S18=1),IF(wew!$B$3,MIN(INDIRECT($N18)),"&lt;włącz podświetlanie wartości&gt;"),"—")</f>
        <v>1</v>
      </c>
      <c r="Q18" s="14">
        <f ca="1">IF(AND($AD18,$S18=1),IF(wew!$B$3,MAX(INDIRECT($N18)),"&lt;włącz podświetlanie wartości&gt;"),"—")</f>
        <v>2</v>
      </c>
      <c r="R18" s="14">
        <f ca="1">IF(AD18,ster!$C$14- (COUNTIF( INDIRECT(N18),"" )+ COUNT(INDIRECT(N18)) +COUNTIF( INDIRECT(N18),"NA" )),"")</f>
        <v>0</v>
      </c>
      <c r="S18" s="12">
        <f ca="1">IF(AD18,IF(COUNTA(INDIRECT(N18))=0,0, 1-(ster!$C$14- COUNT(INDIRECT(N18)) -COUNTIF( INDIRECT(N18),"" )) /COUNTA(INDIRECT(N18))),"")</f>
        <v>1</v>
      </c>
      <c r="T18" s="17">
        <f t="array" aca="1" ref="T18" ca="1">IF(L18&lt;&gt;"",SUM(IF(INDIRECT(L18)&lt;&gt;INT(INDIRECT(L18)),1,0)),"")</f>
        <v>0</v>
      </c>
      <c r="U18" s="17">
        <f t="array" aca="1" ref="U18" ca="1">IF(S18=1,SUM(IF(ISNUMBER(INDIRECT(N18)),IF(INDIRECT(N18)&lt;&gt;INT(INDIRECT(N18)),1,0),0)),"")</f>
        <v>0</v>
      </c>
      <c r="V18" s="17">
        <f t="shared" ca="1" si="13"/>
        <v>1</v>
      </c>
      <c r="W18" s="17">
        <f t="shared" ca="1" si="14"/>
        <v>0</v>
      </c>
      <c r="X18" s="24">
        <f t="array" aca="1" ref="X18" ca="1">IF(AD18,IF(AG18&lt;&gt;"",AG18,IF(J18,MIN(INDIRECT( K18)),"")),"")</f>
        <v>1</v>
      </c>
      <c r="Y18" s="17">
        <f t="array" aca="1" ref="Y18" ca="1">IF(AD18,IF(AH18&lt;&gt;"",AH18,IF(J18,MAX(INDIRECT( K18)),"")),"")</f>
        <v>2</v>
      </c>
      <c r="Z18" s="17" t="b">
        <f t="shared" ca="1" si="15"/>
        <v>1</v>
      </c>
      <c r="AC18" s="17" t="b">
        <f t="shared" ca="1" si="16"/>
        <v>0</v>
      </c>
      <c r="AD18" s="14" t="b">
        <f t="shared" ca="1" si="17"/>
        <v>1</v>
      </c>
      <c r="AE18" s="15" t="b">
        <f t="shared" ca="1" si="18"/>
        <v>1</v>
      </c>
      <c r="AF18" s="16"/>
      <c r="AG18" s="16"/>
      <c r="AH18" s="16"/>
      <c r="AI18" s="16"/>
      <c r="AJ18" s="16"/>
      <c r="AK18" s="16"/>
      <c r="AL18" s="16"/>
      <c r="AM18" s="16"/>
    </row>
    <row r="19" spans="2:39">
      <c r="B19" s="14">
        <f t="shared" si="6"/>
        <v>17</v>
      </c>
      <c r="C19" s="14" t="str">
        <f ca="1">IF(OR(E19="",ROW(E19)=2),"",IF(R19&gt;0,"S",IF(J19,IF(F19=2,"D","N"),"I")))</f>
        <v>I</v>
      </c>
      <c r="D19" s="14" t="str">
        <f t="shared" ca="1" si="7"/>
        <v>q_11</v>
      </c>
      <c r="E19" s="14" t="str">
        <f t="shared" ca="1" si="8"/>
        <v>Date of 1st Symptoms</v>
      </c>
      <c r="F19" s="14">
        <f t="shared" ca="1" si="9"/>
        <v>0</v>
      </c>
      <c r="G19" s="14" t="str">
        <f t="shared" ca="1" si="10"/>
        <v>q_11</v>
      </c>
      <c r="H19" s="14">
        <f ca="1">IF(G19&lt;&gt;"",IFERROR( IsVariableNameLegal(G19),0),0)+IF(COUNTIF(INDIRECT(wew!$C$13),G19)&gt;1,10,0)</f>
        <v>0</v>
      </c>
      <c r="I19" s="14">
        <f ca="1">IF(E19&lt;&gt;"",IF(LEN(E19)&gt;150,1,0)+IF(COUNTIF(INDIRECT(wew!$C$15),E19)&gt;1,10,0),0)</f>
        <v>0</v>
      </c>
      <c r="J19" s="14" t="b">
        <f t="shared" ca="1" si="11"/>
        <v>0</v>
      </c>
      <c r="K19" s="14" t="str">
        <f ca="1">ADDRESS(3,(B19+1)*2-1,4,,"[" &amp; wew!$G$7 &amp; "]" &amp; _sheetname_labels) &amp; ":" &amp; ADDRESS(2+ster!$B$20,(B19+1)*2-1,4)</f>
        <v>'[dane surowe2c.xlsm]labels'!AI3:AI32</v>
      </c>
      <c r="L19" s="14" t="str">
        <f ca="1">IF(F19&gt;0,ADDRESS(3,(B19+1)*2-1,4,,"[" &amp; wew!$G$7 &amp; "]" &amp; _sheetname_labels) &amp; ":" &amp; ADDRESS(2+F19,(B19+1)*2-1,4),"")</f>
        <v/>
      </c>
      <c r="M19" s="14" t="str">
        <f ca="1">IF(F19&gt;0,ADDRESS(3,(B19+1)*2,4,,"["&amp;wew!$G$7&amp;"]"&amp;_sheetname_labels)&amp;":"&amp;ADDRESS(2+F19,(B19+1)*2,4),"")</f>
        <v/>
      </c>
      <c r="N19" s="14" t="str">
        <f ca="1">ADDRESS(3,B19+1,4,,"[" &amp; wew!$G$7 &amp; "]" &amp;_sheetname_dataframe) &amp; ":" &amp; ADDRESS(2+ster!$C$14,B19+1,4)</f>
        <v>'[dane surowe2c.xlsm]data_frame'!R3:R643</v>
      </c>
      <c r="O19" s="14">
        <f t="shared" ca="1" si="12"/>
        <v>490</v>
      </c>
      <c r="P19" s="14">
        <f ca="1">IF(AND($AD19,$S19=1),IF(wew!$B$3,MIN(INDIRECT($N19)),"&lt;włącz podświetlanie wartości&gt;"),"—")</f>
        <v>34700</v>
      </c>
      <c r="Q19" s="14">
        <f ca="1">IF(AND($AD19,$S19=1),IF(wew!$B$3,MAX(INDIRECT($N19)),"&lt;włącz podświetlanie wartości&gt;"),"—")</f>
        <v>42552</v>
      </c>
      <c r="R19" s="14">
        <f ca="1">IF(AD19,ster!$C$14- (COUNTIF( INDIRECT(N19),"" )+ COUNT(INDIRECT(N19)) +COUNTIF( INDIRECT(N19),"NA" )),"")</f>
        <v>0</v>
      </c>
      <c r="S19" s="12">
        <f ca="1">IF(AD19,IF(COUNTA(INDIRECT(N19))=0,0, 1-(ster!$C$14- COUNT(INDIRECT(N19)) -COUNTIF( INDIRECT(N19),"" )) /COUNTA(INDIRECT(N19))),"")</f>
        <v>1</v>
      </c>
      <c r="T19" s="17" t="str">
        <f t="array" aca="1" ref="T19" ca="1">IF(L19&lt;&gt;"",SUM(IF(INDIRECT(L19)&lt;&gt;INT(INDIRECT(L19)),1,0)),"")</f>
        <v/>
      </c>
      <c r="U19" s="17">
        <f t="array" aca="1" ref="U19" ca="1">IF(S19=1,SUM(IF(ISNUMBER(INDIRECT(N19)),IF(INDIRECT(N19)&lt;&gt;INT(INDIRECT(N19)),1,0),0)),"")</f>
        <v>0</v>
      </c>
      <c r="V19" s="17">
        <f t="shared" ca="1" si="13"/>
        <v>1</v>
      </c>
      <c r="W19" s="17">
        <f t="shared" ca="1" si="14"/>
        <v>0</v>
      </c>
      <c r="X19" s="24" t="str">
        <f t="array" aca="1" ref="X19" ca="1">IF(AD19,IF(AG19&lt;&gt;"",AG19,IF(J19,MIN(INDIRECT( K19)),"")),"")</f>
        <v/>
      </c>
      <c r="Y19" s="17" t="str">
        <f t="array" aca="1" ref="Y19" ca="1">IF(AD19,IF(AH19&lt;&gt;"",AH19,IF(J19,MAX(INDIRECT( K19)),"")),"")</f>
        <v/>
      </c>
      <c r="Z19" s="17" t="b">
        <f t="shared" ca="1" si="15"/>
        <v>0</v>
      </c>
      <c r="AC19" s="17" t="b">
        <f t="shared" ca="1" si="16"/>
        <v>0</v>
      </c>
      <c r="AD19" s="14" t="b">
        <f t="shared" ca="1" si="17"/>
        <v>1</v>
      </c>
      <c r="AE19" s="15" t="b">
        <f t="shared" ca="1" si="18"/>
        <v>0</v>
      </c>
      <c r="AF19" s="16"/>
      <c r="AG19" s="16"/>
      <c r="AH19" s="16"/>
      <c r="AI19" s="16"/>
      <c r="AJ19" s="16"/>
      <c r="AK19" s="16"/>
      <c r="AL19" s="16"/>
      <c r="AM19" s="16"/>
    </row>
    <row r="20" spans="2:39">
      <c r="B20" s="14">
        <f t="shared" si="6"/>
        <v>18</v>
      </c>
      <c r="C20" s="14" t="str">
        <f ca="1">IF(OR(E20="",ROW(E20)=2),"",IF(R20&gt;0,"S",IF(J20,IF(F20=2,"D","N"),"I")))</f>
        <v>I</v>
      </c>
      <c r="D20" s="14" t="str">
        <f t="shared" ca="1" si="7"/>
        <v>q_12</v>
      </c>
      <c r="E20" s="14" t="str">
        <f t="shared" ca="1" si="8"/>
        <v xml:space="preserve">Date of 1st Medical Consultation </v>
      </c>
      <c r="F20" s="14">
        <f t="shared" ca="1" si="9"/>
        <v>0</v>
      </c>
      <c r="G20" s="14" t="str">
        <f t="shared" ca="1" si="10"/>
        <v>q_12</v>
      </c>
      <c r="H20" s="14">
        <f ca="1">IF(G20&lt;&gt;"",IFERROR( IsVariableNameLegal(G20),0),0)+IF(COUNTIF(INDIRECT(wew!$C$13),G20)&gt;1,10,0)</f>
        <v>0</v>
      </c>
      <c r="I20" s="14">
        <f ca="1">IF(E20&lt;&gt;"",IF(LEN(E20)&gt;150,1,0)+IF(COUNTIF(INDIRECT(wew!$C$15),E20)&gt;1,10,0),0)</f>
        <v>0</v>
      </c>
      <c r="J20" s="14" t="b">
        <f t="shared" ca="1" si="11"/>
        <v>0</v>
      </c>
      <c r="K20" s="14" t="str">
        <f ca="1">ADDRESS(3,(B20+1)*2-1,4,,"[" &amp; wew!$G$7 &amp; "]" &amp; _sheetname_labels) &amp; ":" &amp; ADDRESS(2+ster!$B$20,(B20+1)*2-1,4)</f>
        <v>'[dane surowe2c.xlsm]labels'!AK3:AK32</v>
      </c>
      <c r="L20" s="14" t="str">
        <f ca="1">IF(F20&gt;0,ADDRESS(3,(B20+1)*2-1,4,,"[" &amp; wew!$G$7 &amp; "]" &amp; _sheetname_labels) &amp; ":" &amp; ADDRESS(2+F20,(B20+1)*2-1,4),"")</f>
        <v/>
      </c>
      <c r="M20" s="14" t="str">
        <f ca="1">IF(F20&gt;0,ADDRESS(3,(B20+1)*2,4,,"["&amp;wew!$G$7&amp;"]"&amp;_sheetname_labels)&amp;":"&amp;ADDRESS(2+F20,(B20+1)*2,4),"")</f>
        <v/>
      </c>
      <c r="N20" s="14" t="str">
        <f ca="1">ADDRESS(3,B20+1,4,,"[" &amp; wew!$G$7 &amp; "]" &amp;_sheetname_dataframe) &amp; ":" &amp; ADDRESS(2+ster!$C$14,B20+1,4)</f>
        <v>'[dane surowe2c.xlsm]data_frame'!S3:S643</v>
      </c>
      <c r="O20" s="14">
        <f t="shared" ca="1" si="12"/>
        <v>480</v>
      </c>
      <c r="P20" s="14">
        <f ca="1">IF(AND($AD20,$S20=1),IF(wew!$B$3,MIN(INDIRECT($N20)),"&lt;włącz podświetlanie wartości&gt;"),"—")</f>
        <v>34973</v>
      </c>
      <c r="Q20" s="14">
        <f ca="1">IF(AND($AD20,$S20=1),IF(wew!$B$3,MAX(INDIRECT($N20)),"&lt;włącz podświetlanie wartości&gt;"),"—")</f>
        <v>42675</v>
      </c>
      <c r="R20" s="14">
        <f ca="1">IF(AD20,ster!$C$14- (COUNTIF( INDIRECT(N20),"" )+ COUNT(INDIRECT(N20)) +COUNTIF( INDIRECT(N20),"NA" )),"")</f>
        <v>0</v>
      </c>
      <c r="S20" s="12">
        <f ca="1">IF(AD20,IF(COUNTA(INDIRECT(N20))=0,0, 1-(ster!$C$14- COUNT(INDIRECT(N20)) -COUNTIF( INDIRECT(N20),"" )) /COUNTA(INDIRECT(N20))),"")</f>
        <v>1</v>
      </c>
      <c r="T20" s="17" t="str">
        <f t="array" aca="1" ref="T20" ca="1">IF(L20&lt;&gt;"",SUM(IF(INDIRECT(L20)&lt;&gt;INT(INDIRECT(L20)),1,0)),"")</f>
        <v/>
      </c>
      <c r="U20" s="17">
        <f t="array" aca="1" ref="U20" ca="1">IF(S20=1,SUM(IF(ISNUMBER(INDIRECT(N20)),IF(INDIRECT(N20)&lt;&gt;INT(INDIRECT(N20)),1,0),0)),"")</f>
        <v>0</v>
      </c>
      <c r="V20" s="17">
        <f t="shared" ca="1" si="13"/>
        <v>1</v>
      </c>
      <c r="W20" s="17">
        <f t="shared" ca="1" si="14"/>
        <v>0</v>
      </c>
      <c r="X20" s="24" t="str">
        <f t="array" aca="1" ref="X20" ca="1">IF(AD20,IF(AG20&lt;&gt;"",AG20,IF(J20,MIN(INDIRECT( K20)),"")),"")</f>
        <v/>
      </c>
      <c r="Y20" s="17" t="str">
        <f t="array" aca="1" ref="Y20" ca="1">IF(AD20,IF(AH20&lt;&gt;"",AH20,IF(J20,MAX(INDIRECT( K20)),"")),"")</f>
        <v/>
      </c>
      <c r="Z20" s="17" t="b">
        <f t="shared" ca="1" si="15"/>
        <v>0</v>
      </c>
      <c r="AC20" s="17" t="b">
        <f t="shared" ca="1" si="16"/>
        <v>0</v>
      </c>
      <c r="AD20" s="14" t="b">
        <f t="shared" ca="1" si="17"/>
        <v>1</v>
      </c>
      <c r="AE20" s="15" t="b">
        <f t="shared" ca="1" si="18"/>
        <v>0</v>
      </c>
      <c r="AF20" s="16"/>
      <c r="AG20" s="16"/>
      <c r="AH20" s="16"/>
      <c r="AI20" s="16"/>
      <c r="AJ20" s="16"/>
      <c r="AK20" s="16"/>
      <c r="AL20" s="16"/>
      <c r="AM20" s="16"/>
    </row>
    <row r="21" spans="2:39">
      <c r="B21" s="14">
        <f t="shared" si="6"/>
        <v>19</v>
      </c>
      <c r="C21" s="14" t="str">
        <f ca="1">IF(OR(E21="",ROW(E21)=2),"",IF(R21&gt;0,"S",IF(J21,IF(F21=2,"D","N"),"I")))</f>
        <v>I</v>
      </c>
      <c r="D21" s="14" t="str">
        <f t="shared" ca="1" si="7"/>
        <v>q_13</v>
      </c>
      <c r="E21" s="14" t="str">
        <f t="shared" ca="1" si="8"/>
        <v>Date of Diagnosis</v>
      </c>
      <c r="F21" s="14">
        <f t="shared" ca="1" si="9"/>
        <v>0</v>
      </c>
      <c r="G21" s="14" t="str">
        <f t="shared" ca="1" si="10"/>
        <v>q_13</v>
      </c>
      <c r="H21" s="14">
        <f ca="1">IF(G21&lt;&gt;"",IFERROR( IsVariableNameLegal(G21),0),0)+IF(COUNTIF(INDIRECT(wew!$C$13),G21)&gt;1,10,0)</f>
        <v>0</v>
      </c>
      <c r="I21" s="14">
        <f ca="1">IF(E21&lt;&gt;"",IF(LEN(E21)&gt;150,1,0)+IF(COUNTIF(INDIRECT(wew!$C$15),E21)&gt;1,10,0),0)</f>
        <v>0</v>
      </c>
      <c r="J21" s="14" t="b">
        <f t="shared" ca="1" si="11"/>
        <v>0</v>
      </c>
      <c r="K21" s="14" t="str">
        <f ca="1">ADDRESS(3,(B21+1)*2-1,4,,"[" &amp; wew!$G$7 &amp; "]" &amp; _sheetname_labels) &amp; ":" &amp; ADDRESS(2+ster!$B$20,(B21+1)*2-1,4)</f>
        <v>'[dane surowe2c.xlsm]labels'!AM3:AM32</v>
      </c>
      <c r="L21" s="14" t="str">
        <f ca="1">IF(F21&gt;0,ADDRESS(3,(B21+1)*2-1,4,,"[" &amp; wew!$G$7 &amp; "]" &amp; _sheetname_labels) &amp; ":" &amp; ADDRESS(2+F21,(B21+1)*2-1,4),"")</f>
        <v/>
      </c>
      <c r="M21" s="14" t="str">
        <f ca="1">IF(F21&gt;0,ADDRESS(3,(B21+1)*2,4,,"["&amp;wew!$G$7&amp;"]"&amp;_sheetname_labels)&amp;":"&amp;ADDRESS(2+F21,(B21+1)*2,4),"")</f>
        <v/>
      </c>
      <c r="N21" s="14" t="str">
        <f ca="1">ADDRESS(3,B21+1,4,,"[" &amp; wew!$G$7 &amp; "]" &amp;_sheetname_dataframe) &amp; ":" &amp; ADDRESS(2+ster!$C$14,B21+1,4)</f>
        <v>'[dane surowe2c.xlsm]data_frame'!T3:T643</v>
      </c>
      <c r="O21" s="14">
        <f t="shared" ca="1" si="12"/>
        <v>490</v>
      </c>
      <c r="P21" s="14">
        <f ca="1">IF(AND($AD21,$S21=1),IF(wew!$B$3,MIN(INDIRECT($N21)),"&lt;włącz podświetlanie wartości&gt;"),"—")</f>
        <v>36100</v>
      </c>
      <c r="Q21" s="14">
        <f ca="1">IF(AND($AD21,$S21=1),IF(wew!$B$3,MAX(INDIRECT($N21)),"&lt;włącz podświetlanie wartości&gt;"),"—")</f>
        <v>42705</v>
      </c>
      <c r="R21" s="14">
        <f ca="1">IF(AD21,ster!$C$14- (COUNTIF( INDIRECT(N21),"" )+ COUNT(INDIRECT(N21)) +COUNTIF( INDIRECT(N21),"NA" )),"")</f>
        <v>0</v>
      </c>
      <c r="S21" s="12">
        <f ca="1">IF(AD21,IF(COUNTA(INDIRECT(N21))=0,0, 1-(ster!$C$14- COUNT(INDIRECT(N21)) -COUNTIF( INDIRECT(N21),"" )) /COUNTA(INDIRECT(N21))),"")</f>
        <v>1</v>
      </c>
      <c r="T21" s="17" t="str">
        <f t="array" aca="1" ref="T21" ca="1">IF(L21&lt;&gt;"",SUM(IF(INDIRECT(L21)&lt;&gt;INT(INDIRECT(L21)),1,0)),"")</f>
        <v/>
      </c>
      <c r="U21" s="17">
        <f t="array" aca="1" ref="U21" ca="1">IF(S21=1,SUM(IF(ISNUMBER(INDIRECT(N21)),IF(INDIRECT(N21)&lt;&gt;INT(INDIRECT(N21)),1,0),0)),"")</f>
        <v>0</v>
      </c>
      <c r="V21" s="17">
        <f t="shared" ca="1" si="13"/>
        <v>1</v>
      </c>
      <c r="W21" s="17">
        <f t="shared" ca="1" si="14"/>
        <v>0</v>
      </c>
      <c r="X21" s="24" t="str">
        <f t="array" aca="1" ref="X21" ca="1">IF(AD21,IF(AG21&lt;&gt;"",AG21,IF(J21,MIN(INDIRECT( K21)),"")),"")</f>
        <v/>
      </c>
      <c r="Y21" s="17" t="str">
        <f t="array" aca="1" ref="Y21" ca="1">IF(AD21,IF(AH21&lt;&gt;"",AH21,IF(J21,MAX(INDIRECT( K21)),"")),"")</f>
        <v/>
      </c>
      <c r="Z21" s="17" t="b">
        <f t="shared" ca="1" si="15"/>
        <v>0</v>
      </c>
      <c r="AC21" s="17" t="b">
        <f t="shared" ca="1" si="16"/>
        <v>0</v>
      </c>
      <c r="AD21" s="14" t="b">
        <f t="shared" ca="1" si="17"/>
        <v>1</v>
      </c>
      <c r="AE21" s="15" t="b">
        <f t="shared" ca="1" si="18"/>
        <v>0</v>
      </c>
      <c r="AF21" s="16"/>
      <c r="AG21" s="16"/>
      <c r="AH21" s="16"/>
      <c r="AI21" s="16"/>
      <c r="AJ21" s="16"/>
      <c r="AK21" s="16"/>
      <c r="AL21" s="16"/>
      <c r="AM21" s="16"/>
    </row>
    <row r="22" spans="2:39">
      <c r="B22" s="14">
        <f t="shared" si="6"/>
        <v>20</v>
      </c>
      <c r="C22" s="14" t="str">
        <f ca="1">IF(OR(E22="",ROW(E22)=2),"",IF(R22&gt;0,"S",IF(J22,IF(F22=2,"D","N"),"I")))</f>
        <v>I</v>
      </c>
      <c r="D22" s="14" t="str">
        <f t="shared" ca="1" si="7"/>
        <v>q_14</v>
      </c>
      <c r="E22" s="14" t="str">
        <f t="shared" ca="1" si="8"/>
        <v>Date of Invasive ventilation</v>
      </c>
      <c r="F22" s="14">
        <f t="shared" ca="1" si="9"/>
        <v>0</v>
      </c>
      <c r="G22" s="14" t="str">
        <f t="shared" ca="1" si="10"/>
        <v>q_14</v>
      </c>
      <c r="H22" s="14">
        <f ca="1">IF(G22&lt;&gt;"",IFERROR( IsVariableNameLegal(G22),0),0)+IF(COUNTIF(INDIRECT(wew!$C$13),G22)&gt;1,10,0)</f>
        <v>0</v>
      </c>
      <c r="I22" s="14">
        <f ca="1">IF(E22&lt;&gt;"",IF(LEN(E22)&gt;150,1,0)+IF(COUNTIF(INDIRECT(wew!$C$15),E22)&gt;1,10,0),0)</f>
        <v>0</v>
      </c>
      <c r="J22" s="14" t="b">
        <f t="shared" ca="1" si="11"/>
        <v>0</v>
      </c>
      <c r="K22" s="14" t="str">
        <f ca="1">ADDRESS(3,(B22+1)*2-1,4,,"[" &amp; wew!$G$7 &amp; "]" &amp; _sheetname_labels) &amp; ":" &amp; ADDRESS(2+ster!$B$20,(B22+1)*2-1,4)</f>
        <v>'[dane surowe2c.xlsm]labels'!AO3:AO32</v>
      </c>
      <c r="L22" s="14" t="str">
        <f ca="1">IF(F22&gt;0,ADDRESS(3,(B22+1)*2-1,4,,"[" &amp; wew!$G$7 &amp; "]" &amp; _sheetname_labels) &amp; ":" &amp; ADDRESS(2+F22,(B22+1)*2-1,4),"")</f>
        <v/>
      </c>
      <c r="M22" s="14" t="str">
        <f ca="1">IF(F22&gt;0,ADDRESS(3,(B22+1)*2,4,,"["&amp;wew!$G$7&amp;"]"&amp;_sheetname_labels)&amp;":"&amp;ADDRESS(2+F22,(B22+1)*2,4),"")</f>
        <v/>
      </c>
      <c r="N22" s="14" t="str">
        <f ca="1">ADDRESS(3,B22+1,4,,"[" &amp; wew!$G$7 &amp; "]" &amp;_sheetname_dataframe) &amp; ":" &amp; ADDRESS(2+ster!$C$14,B22+1,4)</f>
        <v>'[dane surowe2c.xlsm]data_frame'!U3:U643</v>
      </c>
      <c r="O22" s="14">
        <f t="shared" ca="1" si="12"/>
        <v>13</v>
      </c>
      <c r="P22" s="14">
        <f ca="1">IF(AND($AD22,$S22=1),IF(wew!$B$3,MIN(INDIRECT($N22)),"&lt;włącz podświetlanie wartości&gt;"),"—")</f>
        <v>38353</v>
      </c>
      <c r="Q22" s="14">
        <f ca="1">IF(AND($AD22,$S22=1),IF(wew!$B$3,MAX(INDIRECT($N22)),"&lt;włącz podświetlanie wartości&gt;"),"—")</f>
        <v>42623</v>
      </c>
      <c r="R22" s="14">
        <f ca="1">IF(AD22,ster!$C$14- (COUNTIF( INDIRECT(N22),"" )+ COUNT(INDIRECT(N22)) +COUNTIF( INDIRECT(N22),"NA" )),"")</f>
        <v>0</v>
      </c>
      <c r="S22" s="12">
        <f ca="1">IF(AD22,IF(COUNTA(INDIRECT(N22))=0,0, 1-(ster!$C$14- COUNT(INDIRECT(N22)) -COUNTIF( INDIRECT(N22),"" )) /COUNTA(INDIRECT(N22))),"")</f>
        <v>1</v>
      </c>
      <c r="T22" s="17" t="str">
        <f t="array" aca="1" ref="T22" ca="1">IF(L22&lt;&gt;"",SUM(IF(INDIRECT(L22)&lt;&gt;INT(INDIRECT(L22)),1,0)),"")</f>
        <v/>
      </c>
      <c r="U22" s="17">
        <f t="array" aca="1" ref="U22" ca="1">IF(S22=1,SUM(IF(ISNUMBER(INDIRECT(N22)),IF(INDIRECT(N22)&lt;&gt;INT(INDIRECT(N22)),1,0),0)),"")</f>
        <v>0</v>
      </c>
      <c r="V22" s="17">
        <f t="shared" ca="1" si="13"/>
        <v>1</v>
      </c>
      <c r="W22" s="17">
        <f t="shared" ca="1" si="14"/>
        <v>0</v>
      </c>
      <c r="X22" s="24" t="str">
        <f t="array" aca="1" ref="X22" ca="1">IF(AD22,IF(AG22&lt;&gt;"",AG22,IF(J22,MIN(INDIRECT( K22)),"")),"")</f>
        <v/>
      </c>
      <c r="Y22" s="17" t="str">
        <f t="array" aca="1" ref="Y22" ca="1">IF(AD22,IF(AH22&lt;&gt;"",AH22,IF(J22,MAX(INDIRECT( K22)),"")),"")</f>
        <v/>
      </c>
      <c r="Z22" s="17" t="b">
        <f t="shared" ca="1" si="15"/>
        <v>0</v>
      </c>
      <c r="AC22" s="17" t="b">
        <f t="shared" ca="1" si="16"/>
        <v>0</v>
      </c>
      <c r="AD22" s="14" t="b">
        <f t="shared" ca="1" si="17"/>
        <v>1</v>
      </c>
      <c r="AE22" s="15" t="b">
        <f t="shared" ca="1" si="18"/>
        <v>0</v>
      </c>
      <c r="AF22" s="16"/>
      <c r="AG22" s="16"/>
      <c r="AH22" s="16"/>
      <c r="AI22" s="16"/>
      <c r="AJ22" s="16"/>
      <c r="AK22" s="16"/>
      <c r="AL22" s="16"/>
      <c r="AM22" s="16"/>
    </row>
    <row r="23" spans="2:39">
      <c r="B23" s="14">
        <f t="shared" si="6"/>
        <v>21</v>
      </c>
      <c r="C23" s="14" t="str">
        <f ca="1">IF(OR(E23="",ROW(E23)=2),"",IF(R23&gt;0,"S",IF(J23,IF(F23=2,"D","N"),"I")))</f>
        <v>I</v>
      </c>
      <c r="D23" s="14" t="str">
        <f t="shared" ca="1" si="7"/>
        <v>q_15</v>
      </c>
      <c r="E23" s="14" t="str">
        <f t="shared" ca="1" si="8"/>
        <v>Date of Death</v>
      </c>
      <c r="F23" s="14">
        <f t="shared" ca="1" si="9"/>
        <v>0</v>
      </c>
      <c r="G23" s="14" t="str">
        <f t="shared" ca="1" si="10"/>
        <v>q_15</v>
      </c>
      <c r="H23" s="14">
        <f ca="1">IF(G23&lt;&gt;"",IFERROR( IsVariableNameLegal(G23),0),0)+IF(COUNTIF(INDIRECT(wew!$C$13),G23)&gt;1,10,0)</f>
        <v>0</v>
      </c>
      <c r="I23" s="14">
        <f ca="1">IF(E23&lt;&gt;"",IF(LEN(E23)&gt;150,1,0)+IF(COUNTIF(INDIRECT(wew!$C$15),E23)&gt;1,10,0),0)</f>
        <v>0</v>
      </c>
      <c r="J23" s="14" t="b">
        <f t="shared" ca="1" si="11"/>
        <v>0</v>
      </c>
      <c r="K23" s="14" t="str">
        <f ca="1">ADDRESS(3,(B23+1)*2-1,4,,"[" &amp; wew!$G$7 &amp; "]" &amp; _sheetname_labels) &amp; ":" &amp; ADDRESS(2+ster!$B$20,(B23+1)*2-1,4)</f>
        <v>'[dane surowe2c.xlsm]labels'!AQ3:AQ32</v>
      </c>
      <c r="L23" s="14" t="str">
        <f ca="1">IF(F23&gt;0,ADDRESS(3,(B23+1)*2-1,4,,"[" &amp; wew!$G$7 &amp; "]" &amp; _sheetname_labels) &amp; ":" &amp; ADDRESS(2+F23,(B23+1)*2-1,4),"")</f>
        <v/>
      </c>
      <c r="M23" s="14" t="str">
        <f ca="1">IF(F23&gt;0,ADDRESS(3,(B23+1)*2,4,,"["&amp;wew!$G$7&amp;"]"&amp;_sheetname_labels)&amp;":"&amp;ADDRESS(2+F23,(B23+1)*2,4),"")</f>
        <v/>
      </c>
      <c r="N23" s="14" t="str">
        <f ca="1">ADDRESS(3,B23+1,4,,"[" &amp; wew!$G$7 &amp; "]" &amp;_sheetname_dataframe) &amp; ":" &amp; ADDRESS(2+ster!$C$14,B23+1,4)</f>
        <v>'[dane surowe2c.xlsm]data_frame'!V3:V643</v>
      </c>
      <c r="O23" s="14">
        <f t="shared" ca="1" si="12"/>
        <v>42</v>
      </c>
      <c r="P23" s="14">
        <f ca="1">IF(AND($AD23,$S23=1),IF(wew!$B$3,MIN(INDIRECT($N23)),"&lt;włącz podświetlanie wartości&gt;"),"—")</f>
        <v>42155</v>
      </c>
      <c r="Q23" s="14">
        <f ca="1">IF(AND($AD23,$S23=1),IF(wew!$B$3,MAX(INDIRECT($N23)),"&lt;włącz podświetlanie wartości&gt;"),"—")</f>
        <v>42717</v>
      </c>
      <c r="R23" s="14">
        <f ca="1">IF(AD23,ster!$C$14- (COUNTIF( INDIRECT(N23),"" )+ COUNT(INDIRECT(N23)) +COUNTIF( INDIRECT(N23),"NA" )),"")</f>
        <v>0</v>
      </c>
      <c r="S23" s="12">
        <f ca="1">IF(AD23,IF(COUNTA(INDIRECT(N23))=0,0, 1-(ster!$C$14- COUNT(INDIRECT(N23)) -COUNTIF( INDIRECT(N23),"" )) /COUNTA(INDIRECT(N23))),"")</f>
        <v>1</v>
      </c>
      <c r="T23" s="17" t="str">
        <f t="array" aca="1" ref="T23" ca="1">IF(L23&lt;&gt;"",SUM(IF(INDIRECT(L23)&lt;&gt;INT(INDIRECT(L23)),1,0)),"")</f>
        <v/>
      </c>
      <c r="U23" s="17">
        <f t="array" aca="1" ref="U23" ca="1">IF(S23=1,SUM(IF(ISNUMBER(INDIRECT(N23)),IF(INDIRECT(N23)&lt;&gt;INT(INDIRECT(N23)),1,0),0)),"")</f>
        <v>0</v>
      </c>
      <c r="V23" s="17">
        <f t="shared" ca="1" si="13"/>
        <v>1</v>
      </c>
      <c r="W23" s="17">
        <f t="shared" ca="1" si="14"/>
        <v>0</v>
      </c>
      <c r="X23" s="24" t="str">
        <f t="array" aca="1" ref="X23" ca="1">IF(AD23,IF(AG23&lt;&gt;"",AG23,IF(J23,MIN(INDIRECT( K23)),"")),"")</f>
        <v/>
      </c>
      <c r="Y23" s="17" t="str">
        <f t="array" aca="1" ref="Y23" ca="1">IF(AD23,IF(AH23&lt;&gt;"",AH23,IF(J23,MAX(INDIRECT( K23)),"")),"")</f>
        <v/>
      </c>
      <c r="Z23" s="17" t="b">
        <f t="shared" ca="1" si="15"/>
        <v>0</v>
      </c>
      <c r="AC23" s="17" t="b">
        <f t="shared" ca="1" si="16"/>
        <v>0</v>
      </c>
      <c r="AD23" s="14" t="b">
        <f t="shared" ca="1" si="17"/>
        <v>1</v>
      </c>
      <c r="AE23" s="15" t="b">
        <f t="shared" ca="1" si="18"/>
        <v>0</v>
      </c>
      <c r="AF23" s="16"/>
      <c r="AG23" s="16"/>
      <c r="AH23" s="16"/>
      <c r="AI23" s="16"/>
      <c r="AJ23" s="16"/>
      <c r="AK23" s="16"/>
      <c r="AL23" s="16"/>
      <c r="AM23" s="16"/>
    </row>
    <row r="24" spans="2:39">
      <c r="B24" s="14">
        <f t="shared" si="6"/>
        <v>22</v>
      </c>
      <c r="C24" s="14" t="str">
        <f ca="1">IF(OR(E24="",ROW(E24)=2),"",IF(R24&gt;0,"S",IF(J24,IF(F24=2,"D","N"),"I")))</f>
        <v>D</v>
      </c>
      <c r="D24" s="14" t="str">
        <f t="shared" ca="1" si="7"/>
        <v>q_16a</v>
      </c>
      <c r="E24" s="14" t="str">
        <f t="shared" ca="1" si="8"/>
        <v>Limbs onset</v>
      </c>
      <c r="F24" s="14">
        <f t="shared" ca="1" si="9"/>
        <v>2</v>
      </c>
      <c r="G24" s="14" t="str">
        <f t="shared" ca="1" si="10"/>
        <v>q_16a</v>
      </c>
      <c r="H24" s="14">
        <f ca="1">IF(G24&lt;&gt;"",IFERROR( IsVariableNameLegal(G24),0),0)+IF(COUNTIF(INDIRECT(wew!$C$13),G24)&gt;1,10,0)</f>
        <v>0</v>
      </c>
      <c r="I24" s="14">
        <f ca="1">IF(E24&lt;&gt;"",IF(LEN(E24)&gt;150,1,0)+IF(COUNTIF(INDIRECT(wew!$C$15),E24)&gt;1,10,0),0)</f>
        <v>0</v>
      </c>
      <c r="J24" s="14" t="b">
        <f t="shared" ca="1" si="11"/>
        <v>1</v>
      </c>
      <c r="K24" s="14" t="str">
        <f ca="1">ADDRESS(3,(B24+1)*2-1,4,,"[" &amp; wew!$G$7 &amp; "]" &amp; _sheetname_labels) &amp; ":" &amp; ADDRESS(2+ster!$B$20,(B24+1)*2-1,4)</f>
        <v>'[dane surowe2c.xlsm]labels'!AS3:AS32</v>
      </c>
      <c r="L24" s="14" t="str">
        <f ca="1">IF(F24&gt;0,ADDRESS(3,(B24+1)*2-1,4,,"[" &amp; wew!$G$7 &amp; "]" &amp; _sheetname_labels) &amp; ":" &amp; ADDRESS(2+F24,(B24+1)*2-1,4),"")</f>
        <v>'[dane surowe2c.xlsm]labels'!AS3:AS4</v>
      </c>
      <c r="M24" s="14" t="str">
        <f ca="1">IF(F24&gt;0,ADDRESS(3,(B24+1)*2,4,,"["&amp;wew!$G$7&amp;"]"&amp;_sheetname_labels)&amp;":"&amp;ADDRESS(2+F24,(B24+1)*2,4),"")</f>
        <v>'[dane surowe2c.xlsm]labels'!AT3:AT4</v>
      </c>
      <c r="N24" s="14" t="str">
        <f ca="1">ADDRESS(3,B24+1,4,,"[" &amp; wew!$G$7 &amp; "]" &amp;_sheetname_dataframe) &amp; ":" &amp; ADDRESS(2+ster!$C$14,B24+1,4)</f>
        <v>'[dane surowe2c.xlsm]data_frame'!W3:W643</v>
      </c>
      <c r="O24" s="14">
        <f t="shared" ca="1" si="12"/>
        <v>490</v>
      </c>
      <c r="P24" s="14">
        <f ca="1">IF(AND($AD24,$S24=1),IF(wew!$B$3,MIN(INDIRECT($N24)),"&lt;włącz podświetlanie wartości&gt;"),"—")</f>
        <v>1</v>
      </c>
      <c r="Q24" s="14">
        <f ca="1">IF(AND($AD24,$S24=1),IF(wew!$B$3,MAX(INDIRECT($N24)),"&lt;włącz podświetlanie wartości&gt;"),"—")</f>
        <v>2</v>
      </c>
      <c r="R24" s="14">
        <f ca="1">IF(AD24,ster!$C$14- (COUNTIF( INDIRECT(N24),"" )+ COUNT(INDIRECT(N24)) +COUNTIF( INDIRECT(N24),"NA" )),"")</f>
        <v>0</v>
      </c>
      <c r="S24" s="12">
        <f ca="1">IF(AD24,IF(COUNTA(INDIRECT(N24))=0,0, 1-(ster!$C$14- COUNT(INDIRECT(N24)) -COUNTIF( INDIRECT(N24),"" )) /COUNTA(INDIRECT(N24))),"")</f>
        <v>1</v>
      </c>
      <c r="T24" s="17">
        <f t="array" aca="1" ref="T24" ca="1">IF(L24&lt;&gt;"",SUM(IF(INDIRECT(L24)&lt;&gt;INT(INDIRECT(L24)),1,0)),"")</f>
        <v>0</v>
      </c>
      <c r="U24" s="17">
        <f t="array" aca="1" ref="U24" ca="1">IF(S24=1,SUM(IF(ISNUMBER(INDIRECT(N24)),IF(INDIRECT(N24)&lt;&gt;INT(INDIRECT(N24)),1,0),0)),"")</f>
        <v>0</v>
      </c>
      <c r="V24" s="17">
        <f t="shared" ca="1" si="13"/>
        <v>1</v>
      </c>
      <c r="W24" s="17">
        <f t="shared" ca="1" si="14"/>
        <v>0</v>
      </c>
      <c r="X24" s="24">
        <f t="array" aca="1" ref="X24" ca="1">IF(AD24,IF(AG24&lt;&gt;"",AG24,IF(J24,MIN(INDIRECT( K24)),"")),"")</f>
        <v>1</v>
      </c>
      <c r="Y24" s="17">
        <f t="array" aca="1" ref="Y24" ca="1">IF(AD24,IF(AH24&lt;&gt;"",AH24,IF(J24,MAX(INDIRECT( K24)),"")),"")</f>
        <v>2</v>
      </c>
      <c r="Z24" s="17" t="b">
        <f t="shared" ca="1" si="15"/>
        <v>1</v>
      </c>
      <c r="AC24" s="17" t="b">
        <f t="shared" ca="1" si="16"/>
        <v>0</v>
      </c>
      <c r="AD24" s="14" t="b">
        <f t="shared" ca="1" si="17"/>
        <v>1</v>
      </c>
      <c r="AE24" s="15" t="b">
        <f t="shared" ca="1" si="18"/>
        <v>1</v>
      </c>
      <c r="AF24" s="16"/>
      <c r="AG24" s="16"/>
      <c r="AH24" s="16"/>
      <c r="AI24" s="16"/>
      <c r="AJ24" s="16"/>
      <c r="AK24" s="16"/>
      <c r="AL24" s="16"/>
      <c r="AM24" s="16"/>
    </row>
    <row r="25" spans="2:39">
      <c r="B25" s="14">
        <f t="shared" si="6"/>
        <v>23</v>
      </c>
      <c r="C25" s="14" t="str">
        <f ca="1">IF(OR(E25="",ROW(E25)=2),"",IF(R25&gt;0,"S",IF(J25,IF(F25=2,"D","N"),"I")))</f>
        <v>D</v>
      </c>
      <c r="D25" s="14" t="str">
        <f t="shared" ca="1" si="7"/>
        <v>q_16b</v>
      </c>
      <c r="E25" s="14" t="str">
        <f t="shared" ca="1" si="8"/>
        <v>Bulbar onset</v>
      </c>
      <c r="F25" s="14">
        <f t="shared" ca="1" si="9"/>
        <v>2</v>
      </c>
      <c r="G25" s="14" t="str">
        <f t="shared" ca="1" si="10"/>
        <v>q_16b</v>
      </c>
      <c r="H25" s="14">
        <f ca="1">IF(G25&lt;&gt;"",IFERROR( IsVariableNameLegal(G25),0),0)+IF(COUNTIF(INDIRECT(wew!$C$13),G25)&gt;1,10,0)</f>
        <v>0</v>
      </c>
      <c r="I25" s="14">
        <f ca="1">IF(E25&lt;&gt;"",IF(LEN(E25)&gt;150,1,0)+IF(COUNTIF(INDIRECT(wew!$C$15),E25)&gt;1,10,0),0)</f>
        <v>0</v>
      </c>
      <c r="J25" s="14" t="b">
        <f t="shared" ca="1" si="11"/>
        <v>1</v>
      </c>
      <c r="K25" s="14" t="str">
        <f ca="1">ADDRESS(3,(B25+1)*2-1,4,,"[" &amp; wew!$G$7 &amp; "]" &amp; _sheetname_labels) &amp; ":" &amp; ADDRESS(2+ster!$B$20,(B25+1)*2-1,4)</f>
        <v>'[dane surowe2c.xlsm]labels'!AU3:AU32</v>
      </c>
      <c r="L25" s="14" t="str">
        <f ca="1">IF(F25&gt;0,ADDRESS(3,(B25+1)*2-1,4,,"[" &amp; wew!$G$7 &amp; "]" &amp; _sheetname_labels) &amp; ":" &amp; ADDRESS(2+F25,(B25+1)*2-1,4),"")</f>
        <v>'[dane surowe2c.xlsm]labels'!AU3:AU4</v>
      </c>
      <c r="M25" s="14" t="str">
        <f ca="1">IF(F25&gt;0,ADDRESS(3,(B25+1)*2,4,,"["&amp;wew!$G$7&amp;"]"&amp;_sheetname_labels)&amp;":"&amp;ADDRESS(2+F25,(B25+1)*2,4),"")</f>
        <v>'[dane surowe2c.xlsm]labels'!AV3:AV4</v>
      </c>
      <c r="N25" s="14" t="str">
        <f ca="1">ADDRESS(3,B25+1,4,,"[" &amp; wew!$G$7 &amp; "]" &amp;_sheetname_dataframe) &amp; ":" &amp; ADDRESS(2+ster!$C$14,B25+1,4)</f>
        <v>'[dane surowe2c.xlsm]data_frame'!X3:X643</v>
      </c>
      <c r="O25" s="14">
        <f t="shared" ca="1" si="12"/>
        <v>491</v>
      </c>
      <c r="P25" s="14">
        <f ca="1">IF(AND($AD25,$S25=1),IF(wew!$B$3,MIN(INDIRECT($N25)),"&lt;włącz podświetlanie wartości&gt;"),"—")</f>
        <v>1</v>
      </c>
      <c r="Q25" s="14">
        <f ca="1">IF(AND($AD25,$S25=1),IF(wew!$B$3,MAX(INDIRECT($N25)),"&lt;włącz podświetlanie wartości&gt;"),"—")</f>
        <v>2</v>
      </c>
      <c r="R25" s="14">
        <f ca="1">IF(AD25,ster!$C$14- (COUNTIF( INDIRECT(N25),"" )+ COUNT(INDIRECT(N25)) +COUNTIF( INDIRECT(N25),"NA" )),"")</f>
        <v>0</v>
      </c>
      <c r="S25" s="12">
        <f ca="1">IF(AD25,IF(COUNTA(INDIRECT(N25))=0,0, 1-(ster!$C$14- COUNT(INDIRECT(N25)) -COUNTIF( INDIRECT(N25),"" )) /COUNTA(INDIRECT(N25))),"")</f>
        <v>1</v>
      </c>
      <c r="T25" s="17">
        <f t="array" aca="1" ref="T25" ca="1">IF(L25&lt;&gt;"",SUM(IF(INDIRECT(L25)&lt;&gt;INT(INDIRECT(L25)),1,0)),"")</f>
        <v>0</v>
      </c>
      <c r="U25" s="17">
        <f t="array" aca="1" ref="U25" ca="1">IF(S25=1,SUM(IF(ISNUMBER(INDIRECT(N25)),IF(INDIRECT(N25)&lt;&gt;INT(INDIRECT(N25)),1,0),0)),"")</f>
        <v>0</v>
      </c>
      <c r="V25" s="17">
        <f t="shared" ca="1" si="13"/>
        <v>1</v>
      </c>
      <c r="W25" s="17">
        <f t="shared" ca="1" si="14"/>
        <v>0</v>
      </c>
      <c r="X25" s="24">
        <f t="array" aca="1" ref="X25" ca="1">IF(AD25,IF(AG25&lt;&gt;"",AG25,IF(J25,MIN(INDIRECT( K25)),"")),"")</f>
        <v>1</v>
      </c>
      <c r="Y25" s="17">
        <f t="array" aca="1" ref="Y25" ca="1">IF(AD25,IF(AH25&lt;&gt;"",AH25,IF(J25,MAX(INDIRECT( K25)),"")),"")</f>
        <v>2</v>
      </c>
      <c r="Z25" s="17" t="b">
        <f t="shared" ca="1" si="15"/>
        <v>1</v>
      </c>
      <c r="AC25" s="17" t="b">
        <f t="shared" ca="1" si="16"/>
        <v>0</v>
      </c>
      <c r="AD25" s="14" t="b">
        <f t="shared" ca="1" si="17"/>
        <v>1</v>
      </c>
      <c r="AE25" s="15" t="b">
        <f t="shared" ca="1" si="18"/>
        <v>1</v>
      </c>
      <c r="AF25" s="16"/>
      <c r="AG25" s="16"/>
      <c r="AH25" s="16"/>
      <c r="AI25" s="16"/>
      <c r="AJ25" s="16"/>
      <c r="AK25" s="16"/>
      <c r="AL25" s="16"/>
      <c r="AM25" s="16"/>
    </row>
    <row r="26" spans="2:39">
      <c r="B26" s="14">
        <f t="shared" si="6"/>
        <v>24</v>
      </c>
      <c r="C26" s="14" t="str">
        <f ca="1">IF(OR(E26="",ROW(E26)=2),"",IF(R26&gt;0,"S",IF(J26,IF(F26=2,"D","N"),"I")))</f>
        <v>D</v>
      </c>
      <c r="D26" s="14" t="str">
        <f t="shared" ca="1" si="7"/>
        <v>q_16c</v>
      </c>
      <c r="E26" s="14" t="str">
        <f t="shared" ca="1" si="8"/>
        <v>Neck onset</v>
      </c>
      <c r="F26" s="14">
        <f t="shared" ca="1" si="9"/>
        <v>2</v>
      </c>
      <c r="G26" s="14" t="str">
        <f t="shared" ca="1" si="10"/>
        <v>q_16c</v>
      </c>
      <c r="H26" s="14">
        <f ca="1">IF(G26&lt;&gt;"",IFERROR( IsVariableNameLegal(G26),0),0)+IF(COUNTIF(INDIRECT(wew!$C$13),G26)&gt;1,10,0)</f>
        <v>0</v>
      </c>
      <c r="I26" s="14">
        <f ca="1">IF(E26&lt;&gt;"",IF(LEN(E26)&gt;150,1,0)+IF(COUNTIF(INDIRECT(wew!$C$15),E26)&gt;1,10,0),0)</f>
        <v>0</v>
      </c>
      <c r="J26" s="14" t="b">
        <f t="shared" ca="1" si="11"/>
        <v>1</v>
      </c>
      <c r="K26" s="14" t="str">
        <f ca="1">ADDRESS(3,(B26+1)*2-1,4,,"[" &amp; wew!$G$7 &amp; "]" &amp; _sheetname_labels) &amp; ":" &amp; ADDRESS(2+ster!$B$20,(B26+1)*2-1,4)</f>
        <v>'[dane surowe2c.xlsm]labels'!AW3:AW32</v>
      </c>
      <c r="L26" s="14" t="str">
        <f ca="1">IF(F26&gt;0,ADDRESS(3,(B26+1)*2-1,4,,"[" &amp; wew!$G$7 &amp; "]" &amp; _sheetname_labels) &amp; ":" &amp; ADDRESS(2+F26,(B26+1)*2-1,4),"")</f>
        <v>'[dane surowe2c.xlsm]labels'!AW3:AW4</v>
      </c>
      <c r="M26" s="14" t="str">
        <f ca="1">IF(F26&gt;0,ADDRESS(3,(B26+1)*2,4,,"["&amp;wew!$G$7&amp;"]"&amp;_sheetname_labels)&amp;":"&amp;ADDRESS(2+F26,(B26+1)*2,4),"")</f>
        <v>'[dane surowe2c.xlsm]labels'!AX3:AX4</v>
      </c>
      <c r="N26" s="14" t="str">
        <f ca="1">ADDRESS(3,B26+1,4,,"[" &amp; wew!$G$7 &amp; "]" &amp;_sheetname_dataframe) &amp; ":" &amp; ADDRESS(2+ster!$C$14,B26+1,4)</f>
        <v>'[dane surowe2c.xlsm]data_frame'!Y3:Y643</v>
      </c>
      <c r="O26" s="14">
        <f t="shared" ca="1" si="12"/>
        <v>491</v>
      </c>
      <c r="P26" s="14">
        <f ca="1">IF(AND($AD26,$S26=1),IF(wew!$B$3,MIN(INDIRECT($N26)),"&lt;włącz podświetlanie wartości&gt;"),"—")</f>
        <v>1</v>
      </c>
      <c r="Q26" s="14">
        <f ca="1">IF(AND($AD26,$S26=1),IF(wew!$B$3,MAX(INDIRECT($N26)),"&lt;włącz podświetlanie wartości&gt;"),"—")</f>
        <v>2</v>
      </c>
      <c r="R26" s="14">
        <f ca="1">IF(AD26,ster!$C$14- (COUNTIF( INDIRECT(N26),"" )+ COUNT(INDIRECT(N26)) +COUNTIF( INDIRECT(N26),"NA" )),"")</f>
        <v>0</v>
      </c>
      <c r="S26" s="12">
        <f ca="1">IF(AD26,IF(COUNTA(INDIRECT(N26))=0,0, 1-(ster!$C$14- COUNT(INDIRECT(N26)) -COUNTIF( INDIRECT(N26),"" )) /COUNTA(INDIRECT(N26))),"")</f>
        <v>1</v>
      </c>
      <c r="T26" s="17">
        <f t="array" aca="1" ref="T26" ca="1">IF(L26&lt;&gt;"",SUM(IF(INDIRECT(L26)&lt;&gt;INT(INDIRECT(L26)),1,0)),"")</f>
        <v>0</v>
      </c>
      <c r="U26" s="17">
        <f t="array" aca="1" ref="U26" ca="1">IF(S26=1,SUM(IF(ISNUMBER(INDIRECT(N26)),IF(INDIRECT(N26)&lt;&gt;INT(INDIRECT(N26)),1,0),0)),"")</f>
        <v>0</v>
      </c>
      <c r="V26" s="17">
        <f t="shared" ca="1" si="13"/>
        <v>1</v>
      </c>
      <c r="W26" s="17">
        <f t="shared" ca="1" si="14"/>
        <v>0</v>
      </c>
      <c r="X26" s="24">
        <f t="array" aca="1" ref="X26" ca="1">IF(AD26,IF(AG26&lt;&gt;"",AG26,IF(J26,MIN(INDIRECT( K26)),"")),"")</f>
        <v>1</v>
      </c>
      <c r="Y26" s="17">
        <f t="array" aca="1" ref="Y26" ca="1">IF(AD26,IF(AH26&lt;&gt;"",AH26,IF(J26,MAX(INDIRECT( K26)),"")),"")</f>
        <v>2</v>
      </c>
      <c r="Z26" s="17" t="b">
        <f t="shared" ca="1" si="15"/>
        <v>1</v>
      </c>
      <c r="AC26" s="17" t="b">
        <f t="shared" ca="1" si="16"/>
        <v>0</v>
      </c>
      <c r="AD26" s="14" t="b">
        <f t="shared" ca="1" si="17"/>
        <v>1</v>
      </c>
      <c r="AE26" s="15" t="b">
        <f t="shared" ca="1" si="18"/>
        <v>1</v>
      </c>
      <c r="AF26" s="16"/>
      <c r="AG26" s="16"/>
      <c r="AH26" s="16"/>
      <c r="AI26" s="16"/>
      <c r="AJ26" s="16"/>
      <c r="AK26" s="16"/>
      <c r="AL26" s="16"/>
      <c r="AM26" s="16"/>
    </row>
    <row r="27" spans="2:39">
      <c r="B27" s="14">
        <f t="shared" si="6"/>
        <v>25</v>
      </c>
      <c r="C27" s="14" t="str">
        <f ca="1">IF(OR(E27="",ROW(E27)=2),"",IF(R27&gt;0,"S",IF(J27,IF(F27=2,"D","N"),"I")))</f>
        <v>D</v>
      </c>
      <c r="D27" s="14" t="str">
        <f t="shared" ca="1" si="7"/>
        <v>q_16d</v>
      </c>
      <c r="E27" s="14" t="str">
        <f t="shared" ca="1" si="8"/>
        <v>Thoracic/Abdominal onset</v>
      </c>
      <c r="F27" s="14">
        <f t="shared" ca="1" si="9"/>
        <v>2</v>
      </c>
      <c r="G27" s="14" t="str">
        <f t="shared" ca="1" si="10"/>
        <v>q_16d</v>
      </c>
      <c r="H27" s="14">
        <f ca="1">IF(G27&lt;&gt;"",IFERROR( IsVariableNameLegal(G27),0),0)+IF(COUNTIF(INDIRECT(wew!$C$13),G27)&gt;1,10,0)</f>
        <v>0</v>
      </c>
      <c r="I27" s="14">
        <f ca="1">IF(E27&lt;&gt;"",IF(LEN(E27)&gt;150,1,0)+IF(COUNTIF(INDIRECT(wew!$C$15),E27)&gt;1,10,0),0)</f>
        <v>0</v>
      </c>
      <c r="J27" s="14" t="b">
        <f t="shared" ca="1" si="11"/>
        <v>1</v>
      </c>
      <c r="K27" s="14" t="str">
        <f ca="1">ADDRESS(3,(B27+1)*2-1,4,,"[" &amp; wew!$G$7 &amp; "]" &amp; _sheetname_labels) &amp; ":" &amp; ADDRESS(2+ster!$B$20,(B27+1)*2-1,4)</f>
        <v>'[dane surowe2c.xlsm]labels'!AY3:AY32</v>
      </c>
      <c r="L27" s="14" t="str">
        <f ca="1">IF(F27&gt;0,ADDRESS(3,(B27+1)*2-1,4,,"[" &amp; wew!$G$7 &amp; "]" &amp; _sheetname_labels) &amp; ":" &amp; ADDRESS(2+F27,(B27+1)*2-1,4),"")</f>
        <v>'[dane surowe2c.xlsm]labels'!AY3:AY4</v>
      </c>
      <c r="M27" s="14" t="str">
        <f ca="1">IF(F27&gt;0,ADDRESS(3,(B27+1)*2,4,,"["&amp;wew!$G$7&amp;"]"&amp;_sheetname_labels)&amp;":"&amp;ADDRESS(2+F27,(B27+1)*2,4),"")</f>
        <v>'[dane surowe2c.xlsm]labels'!AZ3:AZ4</v>
      </c>
      <c r="N27" s="14" t="str">
        <f ca="1">ADDRESS(3,B27+1,4,,"[" &amp; wew!$G$7 &amp; "]" &amp;_sheetname_dataframe) &amp; ":" &amp; ADDRESS(2+ster!$C$14,B27+1,4)</f>
        <v>'[dane surowe2c.xlsm]data_frame'!Z3:Z643</v>
      </c>
      <c r="O27" s="14">
        <f t="shared" ca="1" si="12"/>
        <v>491</v>
      </c>
      <c r="P27" s="14">
        <f ca="1">IF(AND($AD27,$S27=1),IF(wew!$B$3,MIN(INDIRECT($N27)),"&lt;włącz podświetlanie wartości&gt;"),"—")</f>
        <v>1</v>
      </c>
      <c r="Q27" s="14">
        <f ca="1">IF(AND($AD27,$S27=1),IF(wew!$B$3,MAX(INDIRECT($N27)),"&lt;włącz podświetlanie wartości&gt;"),"—")</f>
        <v>2</v>
      </c>
      <c r="R27" s="14">
        <f ca="1">IF(AD27,ster!$C$14- (COUNTIF( INDIRECT(N27),"" )+ COUNT(INDIRECT(N27)) +COUNTIF( INDIRECT(N27),"NA" )),"")</f>
        <v>0</v>
      </c>
      <c r="S27" s="12">
        <f ca="1">IF(AD27,IF(COUNTA(INDIRECT(N27))=0,0, 1-(ster!$C$14- COUNT(INDIRECT(N27)) -COUNTIF( INDIRECT(N27),"" )) /COUNTA(INDIRECT(N27))),"")</f>
        <v>1</v>
      </c>
      <c r="T27" s="17">
        <f t="array" aca="1" ref="T27" ca="1">IF(L27&lt;&gt;"",SUM(IF(INDIRECT(L27)&lt;&gt;INT(INDIRECT(L27)),1,0)),"")</f>
        <v>0</v>
      </c>
      <c r="U27" s="17">
        <f t="array" aca="1" ref="U27" ca="1">IF(S27=1,SUM(IF(ISNUMBER(INDIRECT(N27)),IF(INDIRECT(N27)&lt;&gt;INT(INDIRECT(N27)),1,0),0)),"")</f>
        <v>0</v>
      </c>
      <c r="V27" s="17">
        <f t="shared" ca="1" si="13"/>
        <v>1</v>
      </c>
      <c r="W27" s="17">
        <f t="shared" ca="1" si="14"/>
        <v>0</v>
      </c>
      <c r="X27" s="24">
        <f t="array" aca="1" ref="X27" ca="1">IF(AD27,IF(AG27&lt;&gt;"",AG27,IF(J27,MIN(INDIRECT( K27)),"")),"")</f>
        <v>1</v>
      </c>
      <c r="Y27" s="17">
        <f t="array" aca="1" ref="Y27" ca="1">IF(AD27,IF(AH27&lt;&gt;"",AH27,IF(J27,MAX(INDIRECT( K27)),"")),"")</f>
        <v>2</v>
      </c>
      <c r="Z27" s="17" t="b">
        <f t="shared" ca="1" si="15"/>
        <v>1</v>
      </c>
      <c r="AC27" s="17" t="b">
        <f t="shared" ca="1" si="16"/>
        <v>0</v>
      </c>
      <c r="AD27" s="14" t="b">
        <f t="shared" ca="1" si="17"/>
        <v>1</v>
      </c>
      <c r="AE27" s="15" t="b">
        <f t="shared" ca="1" si="18"/>
        <v>1</v>
      </c>
      <c r="AF27" s="16"/>
      <c r="AG27" s="16"/>
      <c r="AH27" s="16"/>
      <c r="AI27" s="16"/>
      <c r="AJ27" s="16"/>
      <c r="AK27" s="16"/>
      <c r="AL27" s="16"/>
      <c r="AM27" s="16"/>
    </row>
    <row r="28" spans="2:39">
      <c r="B28" s="14">
        <f t="shared" si="6"/>
        <v>26</v>
      </c>
      <c r="C28" s="14" t="str">
        <f ca="1">IF(OR(E28="",ROW(E28)=2),"",IF(R28&gt;0,"S",IF(J28,IF(F28=2,"D","N"),"I")))</f>
        <v>D</v>
      </c>
      <c r="D28" s="14" t="str">
        <f t="shared" ca="1" si="7"/>
        <v>q_16e</v>
      </c>
      <c r="E28" s="14" t="str">
        <f t="shared" ca="1" si="8"/>
        <v>Respiratory onset</v>
      </c>
      <c r="F28" s="14">
        <f t="shared" ca="1" si="9"/>
        <v>2</v>
      </c>
      <c r="G28" s="14" t="str">
        <f t="shared" ca="1" si="10"/>
        <v>q_16e</v>
      </c>
      <c r="H28" s="14">
        <f ca="1">IF(G28&lt;&gt;"",IFERROR( IsVariableNameLegal(G28),0),0)+IF(COUNTIF(INDIRECT(wew!$C$13),G28)&gt;1,10,0)</f>
        <v>0</v>
      </c>
      <c r="I28" s="14">
        <f ca="1">IF(E28&lt;&gt;"",IF(LEN(E28)&gt;150,1,0)+IF(COUNTIF(INDIRECT(wew!$C$15),E28)&gt;1,10,0),0)</f>
        <v>0</v>
      </c>
      <c r="J28" s="14" t="b">
        <f t="shared" ca="1" si="11"/>
        <v>1</v>
      </c>
      <c r="K28" s="14" t="str">
        <f ca="1">ADDRESS(3,(B28+1)*2-1,4,,"[" &amp; wew!$G$7 &amp; "]" &amp; _sheetname_labels) &amp; ":" &amp; ADDRESS(2+ster!$B$20,(B28+1)*2-1,4)</f>
        <v>'[dane surowe2c.xlsm]labels'!BA3:BA32</v>
      </c>
      <c r="L28" s="14" t="str">
        <f ca="1">IF(F28&gt;0,ADDRESS(3,(B28+1)*2-1,4,,"[" &amp; wew!$G$7 &amp; "]" &amp; _sheetname_labels) &amp; ":" &amp; ADDRESS(2+F28,(B28+1)*2-1,4),"")</f>
        <v>'[dane surowe2c.xlsm]labels'!BA3:BA4</v>
      </c>
      <c r="M28" s="14" t="str">
        <f ca="1">IF(F28&gt;0,ADDRESS(3,(B28+1)*2,4,,"["&amp;wew!$G$7&amp;"]"&amp;_sheetname_labels)&amp;":"&amp;ADDRESS(2+F28,(B28+1)*2,4),"")</f>
        <v>'[dane surowe2c.xlsm]labels'!BB3:BB4</v>
      </c>
      <c r="N28" s="14" t="str">
        <f ca="1">ADDRESS(3,B28+1,4,,"[" &amp; wew!$G$7 &amp; "]" &amp;_sheetname_dataframe) &amp; ":" &amp; ADDRESS(2+ster!$C$14,B28+1,4)</f>
        <v>'[dane surowe2c.xlsm]data_frame'!AA3:AA643</v>
      </c>
      <c r="O28" s="14">
        <f t="shared" ca="1" si="12"/>
        <v>491</v>
      </c>
      <c r="P28" s="14">
        <f ca="1">IF(AND($AD28,$S28=1),IF(wew!$B$3,MIN(INDIRECT($N28)),"&lt;włącz podświetlanie wartości&gt;"),"—")</f>
        <v>1</v>
      </c>
      <c r="Q28" s="14">
        <f ca="1">IF(AND($AD28,$S28=1),IF(wew!$B$3,MAX(INDIRECT($N28)),"&lt;włącz podświetlanie wartości&gt;"),"—")</f>
        <v>2</v>
      </c>
      <c r="R28" s="14">
        <f ca="1">IF(AD28,ster!$C$14- (COUNTIF( INDIRECT(N28),"" )+ COUNT(INDIRECT(N28)) +COUNTIF( INDIRECT(N28),"NA" )),"")</f>
        <v>0</v>
      </c>
      <c r="S28" s="12">
        <f ca="1">IF(AD28,IF(COUNTA(INDIRECT(N28))=0,0, 1-(ster!$C$14- COUNT(INDIRECT(N28)) -COUNTIF( INDIRECT(N28),"" )) /COUNTA(INDIRECT(N28))),"")</f>
        <v>1</v>
      </c>
      <c r="T28" s="17">
        <f t="array" aca="1" ref="T28" ca="1">IF(L28&lt;&gt;"",SUM(IF(INDIRECT(L28)&lt;&gt;INT(INDIRECT(L28)),1,0)),"")</f>
        <v>0</v>
      </c>
      <c r="U28" s="17">
        <f t="array" aca="1" ref="U28" ca="1">IF(S28=1,SUM(IF(ISNUMBER(INDIRECT(N28)),IF(INDIRECT(N28)&lt;&gt;INT(INDIRECT(N28)),1,0),0)),"")</f>
        <v>0</v>
      </c>
      <c r="V28" s="17">
        <f t="shared" ca="1" si="13"/>
        <v>1</v>
      </c>
      <c r="W28" s="17">
        <f t="shared" ca="1" si="14"/>
        <v>0</v>
      </c>
      <c r="X28" s="24">
        <f t="array" aca="1" ref="X28" ca="1">IF(AD28,IF(AG28&lt;&gt;"",AG28,IF(J28,MIN(INDIRECT( K28)),"")),"")</f>
        <v>1</v>
      </c>
      <c r="Y28" s="17">
        <f t="array" aca="1" ref="Y28" ca="1">IF(AD28,IF(AH28&lt;&gt;"",AH28,IF(J28,MAX(INDIRECT( K28)),"")),"")</f>
        <v>2</v>
      </c>
      <c r="Z28" s="17" t="b">
        <f t="shared" ca="1" si="15"/>
        <v>1</v>
      </c>
      <c r="AC28" s="17" t="b">
        <f t="shared" ca="1" si="16"/>
        <v>0</v>
      </c>
      <c r="AD28" s="14" t="b">
        <f t="shared" ca="1" si="17"/>
        <v>1</v>
      </c>
      <c r="AE28" s="15" t="b">
        <f t="shared" ca="1" si="18"/>
        <v>1</v>
      </c>
      <c r="AF28" s="16"/>
      <c r="AG28" s="16"/>
      <c r="AH28" s="16"/>
      <c r="AI28" s="16"/>
      <c r="AJ28" s="16"/>
      <c r="AK28" s="16"/>
      <c r="AL28" s="16"/>
      <c r="AM28" s="16"/>
    </row>
    <row r="29" spans="2:39">
      <c r="B29" s="14">
        <f t="shared" si="6"/>
        <v>27</v>
      </c>
      <c r="C29" s="14" t="str">
        <f ca="1">IF(OR(E29="",ROW(E29)=2),"",IF(R29&gt;0,"S",IF(J29,IF(F29=2,"D","N"),"I")))</f>
        <v>D</v>
      </c>
      <c r="D29" s="14" t="str">
        <f t="shared" ca="1" si="7"/>
        <v>q_16f</v>
      </c>
      <c r="E29" s="14" t="str">
        <f t="shared" ca="1" si="8"/>
        <v>Dyscognition onset</v>
      </c>
      <c r="F29" s="14">
        <f t="shared" ca="1" si="9"/>
        <v>2</v>
      </c>
      <c r="G29" s="14" t="str">
        <f t="shared" ca="1" si="10"/>
        <v>q_16f</v>
      </c>
      <c r="H29" s="14">
        <f ca="1">IF(G29&lt;&gt;"",IFERROR( IsVariableNameLegal(G29),0),0)+IF(COUNTIF(INDIRECT(wew!$C$13),G29)&gt;1,10,0)</f>
        <v>0</v>
      </c>
      <c r="I29" s="14">
        <f ca="1">IF(E29&lt;&gt;"",IF(LEN(E29)&gt;150,1,0)+IF(COUNTIF(INDIRECT(wew!$C$15),E29)&gt;1,10,0),0)</f>
        <v>0</v>
      </c>
      <c r="J29" s="14" t="b">
        <f t="shared" ca="1" si="11"/>
        <v>1</v>
      </c>
      <c r="K29" s="14" t="str">
        <f ca="1">ADDRESS(3,(B29+1)*2-1,4,,"[" &amp; wew!$G$7 &amp; "]" &amp; _sheetname_labels) &amp; ":" &amp; ADDRESS(2+ster!$B$20,(B29+1)*2-1,4)</f>
        <v>'[dane surowe2c.xlsm]labels'!BC3:BC32</v>
      </c>
      <c r="L29" s="14" t="str">
        <f ca="1">IF(F29&gt;0,ADDRESS(3,(B29+1)*2-1,4,,"[" &amp; wew!$G$7 &amp; "]" &amp; _sheetname_labels) &amp; ":" &amp; ADDRESS(2+F29,(B29+1)*2-1,4),"")</f>
        <v>'[dane surowe2c.xlsm]labels'!BC3:BC4</v>
      </c>
      <c r="M29" s="14" t="str">
        <f ca="1">IF(F29&gt;0,ADDRESS(3,(B29+1)*2,4,,"["&amp;wew!$G$7&amp;"]"&amp;_sheetname_labels)&amp;":"&amp;ADDRESS(2+F29,(B29+1)*2,4),"")</f>
        <v>'[dane surowe2c.xlsm]labels'!BD3:BD4</v>
      </c>
      <c r="N29" s="14" t="str">
        <f ca="1">ADDRESS(3,B29+1,4,,"[" &amp; wew!$G$7 &amp; "]" &amp;_sheetname_dataframe) &amp; ":" &amp; ADDRESS(2+ster!$C$14,B29+1,4)</f>
        <v>'[dane surowe2c.xlsm]data_frame'!AB3:AB643</v>
      </c>
      <c r="O29" s="14">
        <f t="shared" ca="1" si="12"/>
        <v>491</v>
      </c>
      <c r="P29" s="14">
        <f ca="1">IF(AND($AD29,$S29=1),IF(wew!$B$3,MIN(INDIRECT($N29)),"&lt;włącz podświetlanie wartości&gt;"),"—")</f>
        <v>1</v>
      </c>
      <c r="Q29" s="14">
        <f ca="1">IF(AND($AD29,$S29=1),IF(wew!$B$3,MAX(INDIRECT($N29)),"&lt;włącz podświetlanie wartości&gt;"),"—")</f>
        <v>2</v>
      </c>
      <c r="R29" s="14">
        <f ca="1">IF(AD29,ster!$C$14- (COUNTIF( INDIRECT(N29),"" )+ COUNT(INDIRECT(N29)) +COUNTIF( INDIRECT(N29),"NA" )),"")</f>
        <v>0</v>
      </c>
      <c r="S29" s="12">
        <f ca="1">IF(AD29,IF(COUNTA(INDIRECT(N29))=0,0, 1-(ster!$C$14- COUNT(INDIRECT(N29)) -COUNTIF( INDIRECT(N29),"" )) /COUNTA(INDIRECT(N29))),"")</f>
        <v>1</v>
      </c>
      <c r="T29" s="17">
        <f t="array" aca="1" ref="T29" ca="1">IF(L29&lt;&gt;"",SUM(IF(INDIRECT(L29)&lt;&gt;INT(INDIRECT(L29)),1,0)),"")</f>
        <v>0</v>
      </c>
      <c r="U29" s="17">
        <f t="array" aca="1" ref="U29" ca="1">IF(S29=1,SUM(IF(ISNUMBER(INDIRECT(N29)),IF(INDIRECT(N29)&lt;&gt;INT(INDIRECT(N29)),1,0),0)),"")</f>
        <v>0</v>
      </c>
      <c r="V29" s="17">
        <f t="shared" ca="1" si="13"/>
        <v>1</v>
      </c>
      <c r="W29" s="17">
        <f t="shared" ca="1" si="14"/>
        <v>0</v>
      </c>
      <c r="X29" s="24">
        <f t="array" aca="1" ref="X29" ca="1">IF(AD29,IF(AG29&lt;&gt;"",AG29,IF(J29,MIN(INDIRECT( K29)),"")),"")</f>
        <v>1</v>
      </c>
      <c r="Y29" s="17">
        <f t="array" aca="1" ref="Y29" ca="1">IF(AD29,IF(AH29&lt;&gt;"",AH29,IF(J29,MAX(INDIRECT( K29)),"")),"")</f>
        <v>2</v>
      </c>
      <c r="Z29" s="17" t="b">
        <f t="shared" ca="1" si="15"/>
        <v>1</v>
      </c>
      <c r="AC29" s="17" t="b">
        <f t="shared" ca="1" si="16"/>
        <v>0</v>
      </c>
      <c r="AD29" s="14" t="b">
        <f t="shared" ca="1" si="17"/>
        <v>1</v>
      </c>
      <c r="AE29" s="15" t="b">
        <f t="shared" ca="1" si="18"/>
        <v>1</v>
      </c>
      <c r="AF29" s="16"/>
      <c r="AG29" s="16"/>
      <c r="AH29" s="16"/>
      <c r="AI29" s="16"/>
      <c r="AJ29" s="16"/>
      <c r="AK29" s="16"/>
      <c r="AL29" s="16"/>
      <c r="AM29" s="16"/>
    </row>
    <row r="30" spans="2:39">
      <c r="B30" s="14">
        <f t="shared" si="6"/>
        <v>28</v>
      </c>
      <c r="C30" s="14" t="str">
        <f ca="1">IF(OR(E30="",ROW(E30)=2),"",IF(R30&gt;0,"S",IF(J30,IF(F30=2,"D","N"),"I")))</f>
        <v>D</v>
      </c>
      <c r="D30" s="14" t="str">
        <f t="shared" ca="1" si="7"/>
        <v>q_16g</v>
      </c>
      <c r="E30" s="14" t="str">
        <f t="shared" ca="1" si="8"/>
        <v>Generalized onset</v>
      </c>
      <c r="F30" s="14">
        <f t="shared" ca="1" si="9"/>
        <v>2</v>
      </c>
      <c r="G30" s="14" t="str">
        <f t="shared" ca="1" si="10"/>
        <v>q_16g</v>
      </c>
      <c r="H30" s="14">
        <f ca="1">IF(G30&lt;&gt;"",IFERROR( IsVariableNameLegal(G30),0),0)+IF(COUNTIF(INDIRECT(wew!$C$13),G30)&gt;1,10,0)</f>
        <v>0</v>
      </c>
      <c r="I30" s="14">
        <f ca="1">IF(E30&lt;&gt;"",IF(LEN(E30)&gt;150,1,0)+IF(COUNTIF(INDIRECT(wew!$C$15),E30)&gt;1,10,0),0)</f>
        <v>0</v>
      </c>
      <c r="J30" s="14" t="b">
        <f t="shared" ca="1" si="11"/>
        <v>1</v>
      </c>
      <c r="K30" s="14" t="str">
        <f ca="1">ADDRESS(3,(B30+1)*2-1,4,,"[" &amp; wew!$G$7 &amp; "]" &amp; _sheetname_labels) &amp; ":" &amp; ADDRESS(2+ster!$B$20,(B30+1)*2-1,4)</f>
        <v>'[dane surowe2c.xlsm]labels'!BE3:BE32</v>
      </c>
      <c r="L30" s="14" t="str">
        <f ca="1">IF(F30&gt;0,ADDRESS(3,(B30+1)*2-1,4,,"[" &amp; wew!$G$7 &amp; "]" &amp; _sheetname_labels) &amp; ":" &amp; ADDRESS(2+F30,(B30+1)*2-1,4),"")</f>
        <v>'[dane surowe2c.xlsm]labels'!BE3:BE4</v>
      </c>
      <c r="M30" s="14" t="str">
        <f ca="1">IF(F30&gt;0,ADDRESS(3,(B30+1)*2,4,,"["&amp;wew!$G$7&amp;"]"&amp;_sheetname_labels)&amp;":"&amp;ADDRESS(2+F30,(B30+1)*2,4),"")</f>
        <v>'[dane surowe2c.xlsm]labels'!BF3:BF4</v>
      </c>
      <c r="N30" s="14" t="str">
        <f ca="1">ADDRESS(3,B30+1,4,,"[" &amp; wew!$G$7 &amp; "]" &amp;_sheetname_dataframe) &amp; ":" &amp; ADDRESS(2+ster!$C$14,B30+1,4)</f>
        <v>'[dane surowe2c.xlsm]data_frame'!AC3:AC643</v>
      </c>
      <c r="O30" s="14">
        <f t="shared" ca="1" si="12"/>
        <v>491</v>
      </c>
      <c r="P30" s="14">
        <f ca="1">IF(AND($AD30,$S30=1),IF(wew!$B$3,MIN(INDIRECT($N30)),"&lt;włącz podświetlanie wartości&gt;"),"—")</f>
        <v>1</v>
      </c>
      <c r="Q30" s="14">
        <f ca="1">IF(AND($AD30,$S30=1),IF(wew!$B$3,MAX(INDIRECT($N30)),"&lt;włącz podświetlanie wartości&gt;"),"—")</f>
        <v>2</v>
      </c>
      <c r="R30" s="14">
        <f ca="1">IF(AD30,ster!$C$14- (COUNTIF( INDIRECT(N30),"" )+ COUNT(INDIRECT(N30)) +COUNTIF( INDIRECT(N30),"NA" )),"")</f>
        <v>0</v>
      </c>
      <c r="S30" s="12">
        <f ca="1">IF(AD30,IF(COUNTA(INDIRECT(N30))=0,0, 1-(ster!$C$14- COUNT(INDIRECT(N30)) -COUNTIF( INDIRECT(N30),"" )) /COUNTA(INDIRECT(N30))),"")</f>
        <v>1</v>
      </c>
      <c r="T30" s="17">
        <f t="array" aca="1" ref="T30" ca="1">IF(L30&lt;&gt;"",SUM(IF(INDIRECT(L30)&lt;&gt;INT(INDIRECT(L30)),1,0)),"")</f>
        <v>0</v>
      </c>
      <c r="U30" s="17">
        <f t="array" aca="1" ref="U30" ca="1">IF(S30=1,SUM(IF(ISNUMBER(INDIRECT(N30)),IF(INDIRECT(N30)&lt;&gt;INT(INDIRECT(N30)),1,0),0)),"")</f>
        <v>0</v>
      </c>
      <c r="V30" s="17">
        <f t="shared" ca="1" si="13"/>
        <v>1</v>
      </c>
      <c r="W30" s="17">
        <f t="shared" ca="1" si="14"/>
        <v>0</v>
      </c>
      <c r="X30" s="24">
        <f t="array" aca="1" ref="X30" ca="1">IF(AD30,IF(AG30&lt;&gt;"",AG30,IF(J30,MIN(INDIRECT( K30)),"")),"")</f>
        <v>1</v>
      </c>
      <c r="Y30" s="17">
        <f t="array" aca="1" ref="Y30" ca="1">IF(AD30,IF(AH30&lt;&gt;"",AH30,IF(J30,MAX(INDIRECT( K30)),"")),"")</f>
        <v>2</v>
      </c>
      <c r="Z30" s="17" t="b">
        <f t="shared" ca="1" si="15"/>
        <v>1</v>
      </c>
      <c r="AC30" s="17" t="b">
        <f t="shared" ca="1" si="16"/>
        <v>0</v>
      </c>
      <c r="AD30" s="14" t="b">
        <f t="shared" ca="1" si="17"/>
        <v>1</v>
      </c>
      <c r="AE30" s="15" t="b">
        <f t="shared" ca="1" si="18"/>
        <v>1</v>
      </c>
      <c r="AF30" s="16"/>
      <c r="AG30" s="16"/>
      <c r="AH30" s="16"/>
      <c r="AI30" s="16"/>
      <c r="AJ30" s="16"/>
      <c r="AK30" s="16"/>
      <c r="AL30" s="16"/>
      <c r="AM30" s="16"/>
    </row>
    <row r="31" spans="2:39">
      <c r="B31" s="14">
        <f t="shared" si="6"/>
        <v>29</v>
      </c>
      <c r="C31" s="14" t="str">
        <f ca="1">IF(OR(E31="",ROW(E31)=2),"",IF(R31&gt;0,"S",IF(J31,IF(F31=2,"D","N"),"I")))</f>
        <v>N</v>
      </c>
      <c r="D31" s="14" t="str">
        <f t="shared" ca="1" si="7"/>
        <v>q_17</v>
      </c>
      <c r="E31" s="14" t="str">
        <f t="shared" ca="1" si="8"/>
        <v>UMN vs LMN manifestation at onset</v>
      </c>
      <c r="F31" s="14">
        <f t="shared" ca="1" si="9"/>
        <v>4</v>
      </c>
      <c r="G31" s="14" t="str">
        <f t="shared" ca="1" si="10"/>
        <v>q_17</v>
      </c>
      <c r="H31" s="14">
        <f ca="1">IF(G31&lt;&gt;"",IFERROR( IsVariableNameLegal(G31),0),0)+IF(COUNTIF(INDIRECT(wew!$C$13),G31)&gt;1,10,0)</f>
        <v>0</v>
      </c>
      <c r="I31" s="14">
        <f ca="1">IF(E31&lt;&gt;"",IF(LEN(E31)&gt;150,1,0)+IF(COUNTIF(INDIRECT(wew!$C$15),E31)&gt;1,10,0),0)</f>
        <v>0</v>
      </c>
      <c r="J31" s="14" t="b">
        <f t="shared" ca="1" si="11"/>
        <v>1</v>
      </c>
      <c r="K31" s="14" t="str">
        <f ca="1">ADDRESS(3,(B31+1)*2-1,4,,"[" &amp; wew!$G$7 &amp; "]" &amp; _sheetname_labels) &amp; ":" &amp; ADDRESS(2+ster!$B$20,(B31+1)*2-1,4)</f>
        <v>'[dane surowe2c.xlsm]labels'!BG3:BG32</v>
      </c>
      <c r="L31" s="14" t="str">
        <f ca="1">IF(F31&gt;0,ADDRESS(3,(B31+1)*2-1,4,,"[" &amp; wew!$G$7 &amp; "]" &amp; _sheetname_labels) &amp; ":" &amp; ADDRESS(2+F31,(B31+1)*2-1,4),"")</f>
        <v>'[dane surowe2c.xlsm]labels'!BG3:BG6</v>
      </c>
      <c r="M31" s="14" t="str">
        <f ca="1">IF(F31&gt;0,ADDRESS(3,(B31+1)*2,4,,"["&amp;wew!$G$7&amp;"]"&amp;_sheetname_labels)&amp;":"&amp;ADDRESS(2+F31,(B31+1)*2,4),"")</f>
        <v>'[dane surowe2c.xlsm]labels'!BH3:BH6</v>
      </c>
      <c r="N31" s="14" t="str">
        <f ca="1">ADDRESS(3,B31+1,4,,"[" &amp; wew!$G$7 &amp; "]" &amp;_sheetname_dataframe) &amp; ":" &amp; ADDRESS(2+ster!$C$14,B31+1,4)</f>
        <v>'[dane surowe2c.xlsm]data_frame'!AD3:AD643</v>
      </c>
      <c r="O31" s="14">
        <f t="shared" ca="1" si="12"/>
        <v>473</v>
      </c>
      <c r="P31" s="14">
        <f ca="1">IF(AND($AD31,$S31=1),IF(wew!$B$3,MIN(INDIRECT($N31)),"&lt;włącz podświetlanie wartości&gt;"),"—")</f>
        <v>1</v>
      </c>
      <c r="Q31" s="14">
        <f ca="1">IF(AND($AD31,$S31=1),IF(wew!$B$3,MAX(INDIRECT($N31)),"&lt;włącz podświetlanie wartości&gt;"),"—")</f>
        <v>3</v>
      </c>
      <c r="R31" s="14">
        <f ca="1">IF(AD31,ster!$C$14- (COUNTIF( INDIRECT(N31),"" )+ COUNT(INDIRECT(N31)) +COUNTIF( INDIRECT(N31),"NA" )),"")</f>
        <v>0</v>
      </c>
      <c r="S31" s="12">
        <f ca="1">IF(AD31,IF(COUNTA(INDIRECT(N31))=0,0, 1-(ster!$C$14- COUNT(INDIRECT(N31)) -COUNTIF( INDIRECT(N31),"" )) /COUNTA(INDIRECT(N31))),"")</f>
        <v>1</v>
      </c>
      <c r="T31" s="17">
        <f t="array" aca="1" ref="T31" ca="1">IF(L31&lt;&gt;"",SUM(IF(INDIRECT(L31)&lt;&gt;INT(INDIRECT(L31)),1,0)),"")</f>
        <v>0</v>
      </c>
      <c r="U31" s="17">
        <f t="array" aca="1" ref="U31" ca="1">IF(S31=1,SUM(IF(ISNUMBER(INDIRECT(N31)),IF(INDIRECT(N31)&lt;&gt;INT(INDIRECT(N31)),1,0),0)),"")</f>
        <v>0</v>
      </c>
      <c r="V31" s="17">
        <f t="shared" ca="1" si="13"/>
        <v>1</v>
      </c>
      <c r="W31" s="17">
        <f t="shared" ca="1" si="14"/>
        <v>0</v>
      </c>
      <c r="X31" s="24">
        <f t="array" aca="1" ref="X31" ca="1">IF(AD31,IF(AG31&lt;&gt;"",AG31,IF(J31,MIN(INDIRECT( K31)),"")),"")</f>
        <v>1</v>
      </c>
      <c r="Y31" s="17">
        <f t="array" aca="1" ref="Y31" ca="1">IF(AD31,IF(AH31&lt;&gt;"",AH31,IF(J31,MAX(INDIRECT( K31)),"")),"")</f>
        <v>4</v>
      </c>
      <c r="Z31" s="17" t="b">
        <f t="shared" ca="1" si="15"/>
        <v>1</v>
      </c>
      <c r="AC31" s="17" t="b">
        <f t="shared" ca="1" si="16"/>
        <v>0</v>
      </c>
      <c r="AD31" s="14" t="b">
        <f t="shared" ca="1" si="17"/>
        <v>1</v>
      </c>
      <c r="AE31" s="15" t="b">
        <f t="shared" ca="1" si="18"/>
        <v>1</v>
      </c>
      <c r="AF31" s="16"/>
      <c r="AG31" s="16"/>
      <c r="AH31" s="16"/>
      <c r="AI31" s="16"/>
      <c r="AJ31" s="16"/>
      <c r="AK31" s="16"/>
      <c r="AL31" s="16"/>
      <c r="AM31" s="16"/>
    </row>
    <row r="32" spans="2:39">
      <c r="B32" s="14">
        <f t="shared" si="6"/>
        <v>30</v>
      </c>
      <c r="C32" s="14" t="str">
        <f ca="1">IF(OR(E32="",ROW(E32)=2),"",IF(R32&gt;0,"S",IF(J32,IF(F32=2,"D","N"),"I")))</f>
        <v>N</v>
      </c>
      <c r="D32" s="14" t="str">
        <f t="shared" ca="1" si="7"/>
        <v>q_18a</v>
      </c>
      <c r="E32" s="14" t="str">
        <f t="shared" ca="1" si="8"/>
        <v>Limb onset</v>
      </c>
      <c r="F32" s="14">
        <f t="shared" ca="1" si="9"/>
        <v>4</v>
      </c>
      <c r="G32" s="14" t="str">
        <f t="shared" ca="1" si="10"/>
        <v>q_18a</v>
      </c>
      <c r="H32" s="14">
        <f ca="1">IF(G32&lt;&gt;"",IFERROR( IsVariableNameLegal(G32),0),0)+IF(COUNTIF(INDIRECT(wew!$C$13),G32)&gt;1,10,0)</f>
        <v>0</v>
      </c>
      <c r="I32" s="14">
        <f ca="1">IF(E32&lt;&gt;"",IF(LEN(E32)&gt;150,1,0)+IF(COUNTIF(INDIRECT(wew!$C$15),E32)&gt;1,10,0),0)</f>
        <v>0</v>
      </c>
      <c r="J32" s="14" t="b">
        <f t="shared" ca="1" si="11"/>
        <v>1</v>
      </c>
      <c r="K32" s="14" t="str">
        <f ca="1">ADDRESS(3,(B32+1)*2-1,4,,"[" &amp; wew!$G$7 &amp; "]" &amp; _sheetname_labels) &amp; ":" &amp; ADDRESS(2+ster!$B$20,(B32+1)*2-1,4)</f>
        <v>'[dane surowe2c.xlsm]labels'!BI3:BI32</v>
      </c>
      <c r="L32" s="14" t="str">
        <f ca="1">IF(F32&gt;0,ADDRESS(3,(B32+1)*2-1,4,,"[" &amp; wew!$G$7 &amp; "]" &amp; _sheetname_labels) &amp; ":" &amp; ADDRESS(2+F32,(B32+1)*2-1,4),"")</f>
        <v>'[dane surowe2c.xlsm]labels'!BI3:BI6</v>
      </c>
      <c r="M32" s="14" t="str">
        <f ca="1">IF(F32&gt;0,ADDRESS(3,(B32+1)*2,4,,"["&amp;wew!$G$7&amp;"]"&amp;_sheetname_labels)&amp;":"&amp;ADDRESS(2+F32,(B32+1)*2,4),"")</f>
        <v>'[dane surowe2c.xlsm]labels'!BJ3:BJ6</v>
      </c>
      <c r="N32" s="14" t="str">
        <f ca="1">ADDRESS(3,B32+1,4,,"[" &amp; wew!$G$7 &amp; "]" &amp;_sheetname_dataframe) &amp; ":" &amp; ADDRESS(2+ster!$C$14,B32+1,4)</f>
        <v>'[dane surowe2c.xlsm]data_frame'!AE3:AE643</v>
      </c>
      <c r="O32" s="14">
        <f t="shared" ca="1" si="12"/>
        <v>472</v>
      </c>
      <c r="P32" s="14">
        <f ca="1">IF(AND($AD32,$S32=1),IF(wew!$B$3,MIN(INDIRECT($N32)),"&lt;włącz podświetlanie wartości&gt;"),"—")</f>
        <v>1</v>
      </c>
      <c r="Q32" s="14">
        <f ca="1">IF(AND($AD32,$S32=1),IF(wew!$B$3,MAX(INDIRECT($N32)),"&lt;włącz podświetlanie wartości&gt;"),"—")</f>
        <v>4</v>
      </c>
      <c r="R32" s="14">
        <f ca="1">IF(AD32,ster!$C$14- (COUNTIF( INDIRECT(N32),"" )+ COUNT(INDIRECT(N32)) +COUNTIF( INDIRECT(N32),"NA" )),"")</f>
        <v>0</v>
      </c>
      <c r="S32" s="12">
        <f ca="1">IF(AD32,IF(COUNTA(INDIRECT(N32))=0,0, 1-(ster!$C$14- COUNT(INDIRECT(N32)) -COUNTIF( INDIRECT(N32),"" )) /COUNTA(INDIRECT(N32))),"")</f>
        <v>1</v>
      </c>
      <c r="T32" s="17">
        <f t="array" aca="1" ref="T32" ca="1">IF(L32&lt;&gt;"",SUM(IF(INDIRECT(L32)&lt;&gt;INT(INDIRECT(L32)),1,0)),"")</f>
        <v>0</v>
      </c>
      <c r="U32" s="17">
        <f t="array" aca="1" ref="U32" ca="1">IF(S32=1,SUM(IF(ISNUMBER(INDIRECT(N32)),IF(INDIRECT(N32)&lt;&gt;INT(INDIRECT(N32)),1,0),0)),"")</f>
        <v>0</v>
      </c>
      <c r="V32" s="17">
        <f t="shared" ca="1" si="13"/>
        <v>1</v>
      </c>
      <c r="W32" s="17">
        <f t="shared" ca="1" si="14"/>
        <v>0</v>
      </c>
      <c r="X32" s="24">
        <f t="array" aca="1" ref="X32" ca="1">IF(AD32,IF(AG32&lt;&gt;"",AG32,IF(J32,MIN(INDIRECT( K32)),"")),"")</f>
        <v>1</v>
      </c>
      <c r="Y32" s="17">
        <f t="array" aca="1" ref="Y32" ca="1">IF(AD32,IF(AH32&lt;&gt;"",AH32,IF(J32,MAX(INDIRECT( K32)),"")),"")</f>
        <v>4</v>
      </c>
      <c r="Z32" s="17" t="b">
        <f t="shared" ca="1" si="15"/>
        <v>1</v>
      </c>
      <c r="AC32" s="17" t="b">
        <f t="shared" ca="1" si="16"/>
        <v>0</v>
      </c>
      <c r="AD32" s="14" t="b">
        <f t="shared" ca="1" si="17"/>
        <v>1</v>
      </c>
      <c r="AE32" s="15" t="b">
        <f t="shared" ca="1" si="18"/>
        <v>1</v>
      </c>
      <c r="AF32" s="16"/>
      <c r="AG32" s="16"/>
      <c r="AH32" s="16"/>
      <c r="AI32" s="16"/>
      <c r="AJ32" s="16"/>
      <c r="AK32" s="16"/>
      <c r="AL32" s="16"/>
      <c r="AM32" s="16"/>
    </row>
    <row r="33" spans="2:39">
      <c r="B33" s="14">
        <f t="shared" si="6"/>
        <v>31</v>
      </c>
      <c r="C33" s="14" t="str">
        <f ca="1">IF(OR(E33="",ROW(E33)=2),"",IF(R33&gt;0,"S",IF(J33,IF(F33=2,"D","N"),"I")))</f>
        <v>N</v>
      </c>
      <c r="D33" s="14" t="str">
        <f t="shared" ca="1" si="7"/>
        <v>q_18b</v>
      </c>
      <c r="E33" s="14" t="str">
        <f t="shared" ca="1" si="8"/>
        <v>Predominant side</v>
      </c>
      <c r="F33" s="14">
        <f t="shared" ca="1" si="9"/>
        <v>3</v>
      </c>
      <c r="G33" s="14" t="str">
        <f t="shared" ca="1" si="10"/>
        <v>q_18b</v>
      </c>
      <c r="H33" s="14">
        <f ca="1">IF(G33&lt;&gt;"",IFERROR( IsVariableNameLegal(G33),0),0)+IF(COUNTIF(INDIRECT(wew!$C$13),G33)&gt;1,10,0)</f>
        <v>0</v>
      </c>
      <c r="I33" s="14">
        <f ca="1">IF(E33&lt;&gt;"",IF(LEN(E33)&gt;150,1,0)+IF(COUNTIF(INDIRECT(wew!$C$15),E33)&gt;1,10,0),0)</f>
        <v>0</v>
      </c>
      <c r="J33" s="14" t="b">
        <f t="shared" ca="1" si="11"/>
        <v>1</v>
      </c>
      <c r="K33" s="14" t="str">
        <f ca="1">ADDRESS(3,(B33+1)*2-1,4,,"[" &amp; wew!$G$7 &amp; "]" &amp; _sheetname_labels) &amp; ":" &amp; ADDRESS(2+ster!$B$20,(B33+1)*2-1,4)</f>
        <v>'[dane surowe2c.xlsm]labels'!BK3:BK32</v>
      </c>
      <c r="L33" s="14" t="str">
        <f ca="1">IF(F33&gt;0,ADDRESS(3,(B33+1)*2-1,4,,"[" &amp; wew!$G$7 &amp; "]" &amp; _sheetname_labels) &amp; ":" &amp; ADDRESS(2+F33,(B33+1)*2-1,4),"")</f>
        <v>'[dane surowe2c.xlsm]labels'!BK3:BK5</v>
      </c>
      <c r="M33" s="14" t="str">
        <f ca="1">IF(F33&gt;0,ADDRESS(3,(B33+1)*2,4,,"["&amp;wew!$G$7&amp;"]"&amp;_sheetname_labels)&amp;":"&amp;ADDRESS(2+F33,(B33+1)*2,4),"")</f>
        <v>'[dane surowe2c.xlsm]labels'!BL3:BL5</v>
      </c>
      <c r="N33" s="14" t="str">
        <f ca="1">ADDRESS(3,B33+1,4,,"[" &amp; wew!$G$7 &amp; "]" &amp;_sheetname_dataframe) &amp; ":" &amp; ADDRESS(2+ster!$C$14,B33+1,4)</f>
        <v>'[dane surowe2c.xlsm]data_frame'!AF3:AF643</v>
      </c>
      <c r="O33" s="14">
        <f t="shared" ca="1" si="12"/>
        <v>376</v>
      </c>
      <c r="P33" s="14">
        <f ca="1">IF(AND($AD33,$S33=1),IF(wew!$B$3,MIN(INDIRECT($N33)),"&lt;włącz podświetlanie wartości&gt;"),"—")</f>
        <v>1</v>
      </c>
      <c r="Q33" s="14">
        <f ca="1">IF(AND($AD33,$S33=1),IF(wew!$B$3,MAX(INDIRECT($N33)),"&lt;włącz podświetlanie wartości&gt;"),"—")</f>
        <v>3</v>
      </c>
      <c r="R33" s="14">
        <f ca="1">IF(AD33,ster!$C$14- (COUNTIF( INDIRECT(N33),"" )+ COUNT(INDIRECT(N33)) +COUNTIF( INDIRECT(N33),"NA" )),"")</f>
        <v>0</v>
      </c>
      <c r="S33" s="12">
        <f ca="1">IF(AD33,IF(COUNTA(INDIRECT(N33))=0,0, 1-(ster!$C$14- COUNT(INDIRECT(N33)) -COUNTIF( INDIRECT(N33),"" )) /COUNTA(INDIRECT(N33))),"")</f>
        <v>1</v>
      </c>
      <c r="T33" s="17">
        <f t="array" aca="1" ref="T33" ca="1">IF(L33&lt;&gt;"",SUM(IF(INDIRECT(L33)&lt;&gt;INT(INDIRECT(L33)),1,0)),"")</f>
        <v>0</v>
      </c>
      <c r="U33" s="17">
        <f t="array" aca="1" ref="U33" ca="1">IF(S33=1,SUM(IF(ISNUMBER(INDIRECT(N33)),IF(INDIRECT(N33)&lt;&gt;INT(INDIRECT(N33)),1,0),0)),"")</f>
        <v>0</v>
      </c>
      <c r="V33" s="17">
        <f t="shared" ca="1" si="13"/>
        <v>1</v>
      </c>
      <c r="W33" s="17">
        <f t="shared" ca="1" si="14"/>
        <v>0</v>
      </c>
      <c r="X33" s="24">
        <f t="array" aca="1" ref="X33" ca="1">IF(AD33,IF(AG33&lt;&gt;"",AG33,IF(J33,MIN(INDIRECT( K33)),"")),"")</f>
        <v>1</v>
      </c>
      <c r="Y33" s="17">
        <f t="array" aca="1" ref="Y33" ca="1">IF(AD33,IF(AH33&lt;&gt;"",AH33,IF(J33,MAX(INDIRECT( K33)),"")),"")</f>
        <v>3</v>
      </c>
      <c r="Z33" s="17" t="b">
        <f t="shared" ca="1" si="15"/>
        <v>1</v>
      </c>
      <c r="AC33" s="17" t="b">
        <f t="shared" ca="1" si="16"/>
        <v>0</v>
      </c>
      <c r="AD33" s="14" t="b">
        <f t="shared" ca="1" si="17"/>
        <v>1</v>
      </c>
      <c r="AE33" s="15" t="b">
        <f t="shared" ca="1" si="18"/>
        <v>1</v>
      </c>
      <c r="AF33" s="16"/>
      <c r="AG33" s="16"/>
      <c r="AH33" s="16"/>
      <c r="AI33" s="16"/>
      <c r="AJ33" s="16"/>
      <c r="AK33" s="16"/>
      <c r="AL33" s="16"/>
      <c r="AM33" s="16"/>
    </row>
    <row r="34" spans="2:39">
      <c r="B34" s="14">
        <f t="shared" si="6"/>
        <v>32</v>
      </c>
      <c r="C34" s="14" t="str">
        <f ca="1">IF(OR(E34="",ROW(E34)=2),"",IF(R34&gt;0,"S",IF(J34,IF(F34=2,"D","N"),"I")))</f>
        <v>N</v>
      </c>
      <c r="D34" s="14" t="str">
        <f t="shared" ca="1" si="7"/>
        <v>q_18c</v>
      </c>
      <c r="E34" s="14" t="str">
        <f t="shared" ca="1" si="8"/>
        <v>Predominant impairment</v>
      </c>
      <c r="F34" s="14">
        <f t="shared" ca="1" si="9"/>
        <v>3</v>
      </c>
      <c r="G34" s="14" t="str">
        <f t="shared" ca="1" si="10"/>
        <v>q_18c</v>
      </c>
      <c r="H34" s="14">
        <f ca="1">IF(G34&lt;&gt;"",IFERROR( IsVariableNameLegal(G34),0),0)+IF(COUNTIF(INDIRECT(wew!$C$13),G34)&gt;1,10,0)</f>
        <v>0</v>
      </c>
      <c r="I34" s="14">
        <f ca="1">IF(E34&lt;&gt;"",IF(LEN(E34)&gt;150,1,0)+IF(COUNTIF(INDIRECT(wew!$C$15),E34)&gt;1,10,0),0)</f>
        <v>0</v>
      </c>
      <c r="J34" s="14" t="b">
        <f t="shared" ca="1" si="11"/>
        <v>1</v>
      </c>
      <c r="K34" s="14" t="str">
        <f ca="1">ADDRESS(3,(B34+1)*2-1,4,,"[" &amp; wew!$G$7 &amp; "]" &amp; _sheetname_labels) &amp; ":" &amp; ADDRESS(2+ster!$B$20,(B34+1)*2-1,4)</f>
        <v>'[dane surowe2c.xlsm]labels'!BM3:BM32</v>
      </c>
      <c r="L34" s="14" t="str">
        <f ca="1">IF(F34&gt;0,ADDRESS(3,(B34+1)*2-1,4,,"[" &amp; wew!$G$7 &amp; "]" &amp; _sheetname_labels) &amp; ":" &amp; ADDRESS(2+F34,(B34+1)*2-1,4),"")</f>
        <v>'[dane surowe2c.xlsm]labels'!BM3:BM5</v>
      </c>
      <c r="M34" s="14" t="str">
        <f ca="1">IF(F34&gt;0,ADDRESS(3,(B34+1)*2,4,,"["&amp;wew!$G$7&amp;"]"&amp;_sheetname_labels)&amp;":"&amp;ADDRESS(2+F34,(B34+1)*2,4),"")</f>
        <v>'[dane surowe2c.xlsm]labels'!BN3:BN5</v>
      </c>
      <c r="N34" s="14" t="str">
        <f ca="1">ADDRESS(3,B34+1,4,,"[" &amp; wew!$G$7 &amp; "]" &amp;_sheetname_dataframe) &amp; ":" &amp; ADDRESS(2+ster!$C$14,B34+1,4)</f>
        <v>'[dane surowe2c.xlsm]data_frame'!AG3:AG643</v>
      </c>
      <c r="O34" s="14">
        <f t="shared" ca="1" si="12"/>
        <v>370</v>
      </c>
      <c r="P34" s="14">
        <f ca="1">IF(AND($AD34,$S34=1),IF(wew!$B$3,MIN(INDIRECT($N34)),"&lt;włącz podświetlanie wartości&gt;"),"—")</f>
        <v>1</v>
      </c>
      <c r="Q34" s="14">
        <f ca="1">IF(AND($AD34,$S34=1),IF(wew!$B$3,MAX(INDIRECT($N34)),"&lt;włącz podświetlanie wartości&gt;"),"—")</f>
        <v>3</v>
      </c>
      <c r="R34" s="14">
        <f ca="1">IF(AD34,ster!$C$14- (COUNTIF( INDIRECT(N34),"" )+ COUNT(INDIRECT(N34)) +COUNTIF( INDIRECT(N34),"NA" )),"")</f>
        <v>0</v>
      </c>
      <c r="S34" s="12">
        <f ca="1">IF(AD34,IF(COUNTA(INDIRECT(N34))=0,0, 1-(ster!$C$14- COUNT(INDIRECT(N34)) -COUNTIF( INDIRECT(N34),"" )) /COUNTA(INDIRECT(N34))),"")</f>
        <v>1</v>
      </c>
      <c r="T34" s="17">
        <f t="array" aca="1" ref="T34" ca="1">IF(L34&lt;&gt;"",SUM(IF(INDIRECT(L34)&lt;&gt;INT(INDIRECT(L34)),1,0)),"")</f>
        <v>0</v>
      </c>
      <c r="U34" s="17">
        <f t="array" aca="1" ref="U34" ca="1">IF(S34=1,SUM(IF(ISNUMBER(INDIRECT(N34)),IF(INDIRECT(N34)&lt;&gt;INT(INDIRECT(N34)),1,0),0)),"")</f>
        <v>0</v>
      </c>
      <c r="V34" s="17">
        <f t="shared" ca="1" si="13"/>
        <v>1</v>
      </c>
      <c r="W34" s="17">
        <f t="shared" ca="1" si="14"/>
        <v>0</v>
      </c>
      <c r="X34" s="24">
        <f t="array" aca="1" ref="X34" ca="1">IF(AD34,IF(AG34&lt;&gt;"",AG34,IF(J34,MIN(INDIRECT( K34)),"")),"")</f>
        <v>1</v>
      </c>
      <c r="Y34" s="17">
        <f t="array" aca="1" ref="Y34" ca="1">IF(AD34,IF(AH34&lt;&gt;"",AH34,IF(J34,MAX(INDIRECT( K34)),"")),"")</f>
        <v>3</v>
      </c>
      <c r="Z34" s="17" t="b">
        <f t="shared" ca="1" si="15"/>
        <v>1</v>
      </c>
      <c r="AC34" s="17" t="b">
        <f t="shared" ca="1" si="16"/>
        <v>0</v>
      </c>
      <c r="AD34" s="14" t="b">
        <f t="shared" ca="1" si="17"/>
        <v>1</v>
      </c>
      <c r="AE34" s="15" t="b">
        <f t="shared" ca="1" si="18"/>
        <v>1</v>
      </c>
      <c r="AF34" s="16"/>
      <c r="AG34" s="16"/>
      <c r="AH34" s="16"/>
      <c r="AI34" s="16"/>
      <c r="AJ34" s="16"/>
      <c r="AK34" s="16"/>
      <c r="AL34" s="16"/>
      <c r="AM34" s="16"/>
    </row>
    <row r="35" spans="2:39">
      <c r="B35" s="14">
        <f t="shared" si="6"/>
        <v>33</v>
      </c>
      <c r="C35" s="14" t="str">
        <f ca="1">IF(OR(E35="",ROW(E35)=2),"",IF(R35&gt;0,"S",IF(J35,IF(F35=2,"D","N"),"I")))</f>
        <v>D</v>
      </c>
      <c r="D35" s="14" t="str">
        <f t="shared" ca="1" si="7"/>
        <v>q_19</v>
      </c>
      <c r="E35" s="14" t="str">
        <f t="shared" ca="1" si="8"/>
        <v>Fasciculations at onset</v>
      </c>
      <c r="F35" s="14">
        <f t="shared" ca="1" si="9"/>
        <v>2</v>
      </c>
      <c r="G35" s="14" t="str">
        <f t="shared" ca="1" si="10"/>
        <v>q_19</v>
      </c>
      <c r="H35" s="14">
        <f ca="1">IF(G35&lt;&gt;"",IFERROR( IsVariableNameLegal(G35),0),0)+IF(COUNTIF(INDIRECT(wew!$C$13),G35)&gt;1,10,0)</f>
        <v>0</v>
      </c>
      <c r="I35" s="14">
        <f ca="1">IF(E35&lt;&gt;"",IF(LEN(E35)&gt;150,1,0)+IF(COUNTIF(INDIRECT(wew!$C$15),E35)&gt;1,10,0),0)</f>
        <v>0</v>
      </c>
      <c r="J35" s="14" t="b">
        <f t="shared" ca="1" si="11"/>
        <v>1</v>
      </c>
      <c r="K35" s="14" t="str">
        <f ca="1">ADDRESS(3,(B35+1)*2-1,4,,"[" &amp; wew!$G$7 &amp; "]" &amp; _sheetname_labels) &amp; ":" &amp; ADDRESS(2+ster!$B$20,(B35+1)*2-1,4)</f>
        <v>'[dane surowe2c.xlsm]labels'!BO3:BO32</v>
      </c>
      <c r="L35" s="14" t="str">
        <f ca="1">IF(F35&gt;0,ADDRESS(3,(B35+1)*2-1,4,,"[" &amp; wew!$G$7 &amp; "]" &amp; _sheetname_labels) &amp; ":" &amp; ADDRESS(2+F35,(B35+1)*2-1,4),"")</f>
        <v>'[dane surowe2c.xlsm]labels'!BO3:BO4</v>
      </c>
      <c r="M35" s="14" t="str">
        <f ca="1">IF(F35&gt;0,ADDRESS(3,(B35+1)*2,4,,"["&amp;wew!$G$7&amp;"]"&amp;_sheetname_labels)&amp;":"&amp;ADDRESS(2+F35,(B35+1)*2,4),"")</f>
        <v>'[dane surowe2c.xlsm]labels'!BP3:BP4</v>
      </c>
      <c r="N35" s="14" t="str">
        <f ca="1">ADDRESS(3,B35+1,4,,"[" &amp; wew!$G$7 &amp; "]" &amp;_sheetname_dataframe) &amp; ":" &amp; ADDRESS(2+ster!$C$14,B35+1,4)</f>
        <v>'[dane surowe2c.xlsm]data_frame'!AH3:AH643</v>
      </c>
      <c r="O35" s="14">
        <f t="shared" ca="1" si="12"/>
        <v>483</v>
      </c>
      <c r="P35" s="14">
        <f ca="1">IF(AND($AD35,$S35=1),IF(wew!$B$3,MIN(INDIRECT($N35)),"&lt;włącz podświetlanie wartości&gt;"),"—")</f>
        <v>1</v>
      </c>
      <c r="Q35" s="14">
        <f ca="1">IF(AND($AD35,$S35=1),IF(wew!$B$3,MAX(INDIRECT($N35)),"&lt;włącz podświetlanie wartości&gt;"),"—")</f>
        <v>2</v>
      </c>
      <c r="R35" s="14">
        <f ca="1">IF(AD35,ster!$C$14- (COUNTIF( INDIRECT(N35),"" )+ COUNT(INDIRECT(N35)) +COUNTIF( INDIRECT(N35),"NA" )),"")</f>
        <v>0</v>
      </c>
      <c r="S35" s="12">
        <f ca="1">IF(AD35,IF(COUNTA(INDIRECT(N35))=0,0, 1-(ster!$C$14- COUNT(INDIRECT(N35)) -COUNTIF( INDIRECT(N35),"" )) /COUNTA(INDIRECT(N35))),"")</f>
        <v>1</v>
      </c>
      <c r="T35" s="17">
        <f t="array" aca="1" ref="T35" ca="1">IF(L35&lt;&gt;"",SUM(IF(INDIRECT(L35)&lt;&gt;INT(INDIRECT(L35)),1,0)),"")</f>
        <v>0</v>
      </c>
      <c r="U35" s="17">
        <f t="array" aca="1" ref="U35" ca="1">IF(S35=1,SUM(IF(ISNUMBER(INDIRECT(N35)),IF(INDIRECT(N35)&lt;&gt;INT(INDIRECT(N35)),1,0),0)),"")</f>
        <v>0</v>
      </c>
      <c r="V35" s="17">
        <f t="shared" ca="1" si="13"/>
        <v>1</v>
      </c>
      <c r="W35" s="17">
        <f t="shared" ca="1" si="14"/>
        <v>0</v>
      </c>
      <c r="X35" s="24">
        <f t="array" aca="1" ref="X35" ca="1">IF(AD35,IF(AG35&lt;&gt;"",AG35,IF(J35,MIN(INDIRECT( K35)),"")),"")</f>
        <v>1</v>
      </c>
      <c r="Y35" s="17">
        <f t="array" aca="1" ref="Y35" ca="1">IF(AD35,IF(AH35&lt;&gt;"",AH35,IF(J35,MAX(INDIRECT( K35)),"")),"")</f>
        <v>2</v>
      </c>
      <c r="Z35" s="17" t="b">
        <f t="shared" ca="1" si="15"/>
        <v>1</v>
      </c>
      <c r="AC35" s="17" t="b">
        <f t="shared" ca="1" si="16"/>
        <v>0</v>
      </c>
      <c r="AD35" s="14" t="b">
        <f t="shared" ca="1" si="17"/>
        <v>1</v>
      </c>
      <c r="AE35" s="15" t="b">
        <f t="shared" ca="1" si="18"/>
        <v>1</v>
      </c>
      <c r="AF35" s="16"/>
      <c r="AG35" s="16"/>
      <c r="AH35" s="16"/>
      <c r="AI35" s="16"/>
      <c r="AJ35" s="16"/>
      <c r="AK35" s="16"/>
      <c r="AL35" s="16"/>
      <c r="AM35" s="16"/>
    </row>
    <row r="36" spans="2:39">
      <c r="B36" s="14">
        <f t="shared" si="6"/>
        <v>34</v>
      </c>
      <c r="C36" s="14" t="str">
        <f ca="1">IF(OR(E36="",ROW(E36)=2),"",IF(R36&gt;0,"S",IF(J36,IF(F36=2,"D","N"),"I")))</f>
        <v>N</v>
      </c>
      <c r="D36" s="14" t="str">
        <f t="shared" ca="1" si="7"/>
        <v>q_20</v>
      </c>
      <c r="E36" s="14" t="str">
        <f t="shared" ca="1" si="8"/>
        <v>Weight loss (&gt;10% initial weight)</v>
      </c>
      <c r="F36" s="14">
        <f t="shared" ca="1" si="9"/>
        <v>6</v>
      </c>
      <c r="G36" s="14" t="str">
        <f t="shared" ca="1" si="10"/>
        <v>q_20</v>
      </c>
      <c r="H36" s="14">
        <f ca="1">IF(G36&lt;&gt;"",IFERROR( IsVariableNameLegal(G36),0),0)+IF(COUNTIF(INDIRECT(wew!$C$13),G36)&gt;1,10,0)</f>
        <v>0</v>
      </c>
      <c r="I36" s="14">
        <f ca="1">IF(E36&lt;&gt;"",IF(LEN(E36)&gt;150,1,0)+IF(COUNTIF(INDIRECT(wew!$C$15),E36)&gt;1,10,0),0)</f>
        <v>0</v>
      </c>
      <c r="J36" s="14" t="b">
        <f t="shared" ca="1" si="11"/>
        <v>1</v>
      </c>
      <c r="K36" s="14" t="str">
        <f ca="1">ADDRESS(3,(B36+1)*2-1,4,,"[" &amp; wew!$G$7 &amp; "]" &amp; _sheetname_labels) &amp; ":" &amp; ADDRESS(2+ster!$B$20,(B36+1)*2-1,4)</f>
        <v>'[dane surowe2c.xlsm]labels'!BQ3:BQ32</v>
      </c>
      <c r="L36" s="14" t="str">
        <f ca="1">IF(F36&gt;0,ADDRESS(3,(B36+1)*2-1,4,,"[" &amp; wew!$G$7 &amp; "]" &amp; _sheetname_labels) &amp; ":" &amp; ADDRESS(2+F36,(B36+1)*2-1,4),"")</f>
        <v>'[dane surowe2c.xlsm]labels'!BQ3:BQ8</v>
      </c>
      <c r="M36" s="14" t="str">
        <f ca="1">IF(F36&gt;0,ADDRESS(3,(B36+1)*2,4,,"["&amp;wew!$G$7&amp;"]"&amp;_sheetname_labels)&amp;":"&amp;ADDRESS(2+F36,(B36+1)*2,4),"")</f>
        <v>'[dane surowe2c.xlsm]labels'!BR3:BR8</v>
      </c>
      <c r="N36" s="14" t="str">
        <f ca="1">ADDRESS(3,B36+1,4,,"[" &amp; wew!$G$7 &amp; "]" &amp;_sheetname_dataframe) &amp; ":" &amp; ADDRESS(2+ster!$C$14,B36+1,4)</f>
        <v>'[dane surowe2c.xlsm]data_frame'!AI3:AI643</v>
      </c>
      <c r="O36" s="14">
        <f t="shared" ca="1" si="12"/>
        <v>488</v>
      </c>
      <c r="P36" s="14">
        <f ca="1">IF(AND($AD36,$S36=1),IF(wew!$B$3,MIN(INDIRECT($N36)),"&lt;włącz podświetlanie wartości&gt;"),"—")</f>
        <v>1</v>
      </c>
      <c r="Q36" s="14">
        <f ca="1">IF(AND($AD36,$S36=1),IF(wew!$B$3,MAX(INDIRECT($N36)),"&lt;włącz podświetlanie wartości&gt;"),"—")</f>
        <v>6</v>
      </c>
      <c r="R36" s="14">
        <f ca="1">IF(AD36,ster!$C$14- (COUNTIF( INDIRECT(N36),"" )+ COUNT(INDIRECT(N36)) +COUNTIF( INDIRECT(N36),"NA" )),"")</f>
        <v>0</v>
      </c>
      <c r="S36" s="12">
        <f ca="1">IF(AD36,IF(COUNTA(INDIRECT(N36))=0,0, 1-(ster!$C$14- COUNT(INDIRECT(N36)) -COUNTIF( INDIRECT(N36),"" )) /COUNTA(INDIRECT(N36))),"")</f>
        <v>1</v>
      </c>
      <c r="T36" s="17">
        <f t="array" aca="1" ref="T36" ca="1">IF(L36&lt;&gt;"",SUM(IF(INDIRECT(L36)&lt;&gt;INT(INDIRECT(L36)),1,0)),"")</f>
        <v>0</v>
      </c>
      <c r="U36" s="17">
        <f t="array" aca="1" ref="U36" ca="1">IF(S36=1,SUM(IF(ISNUMBER(INDIRECT(N36)),IF(INDIRECT(N36)&lt;&gt;INT(INDIRECT(N36)),1,0),0)),"")</f>
        <v>0</v>
      </c>
      <c r="V36" s="17">
        <f t="shared" ca="1" si="13"/>
        <v>1</v>
      </c>
      <c r="W36" s="17">
        <f t="shared" ca="1" si="14"/>
        <v>0</v>
      </c>
      <c r="X36" s="24">
        <f t="array" aca="1" ref="X36" ca="1">IF(AD36,IF(AG36&lt;&gt;"",AG36,IF(J36,MIN(INDIRECT( K36)),"")),"")</f>
        <v>1</v>
      </c>
      <c r="Y36" s="17">
        <f t="array" aca="1" ref="Y36" ca="1">IF(AD36,IF(AH36&lt;&gt;"",AH36,IF(J36,MAX(INDIRECT( K36)),"")),"")</f>
        <v>6</v>
      </c>
      <c r="Z36" s="17" t="b">
        <f t="shared" ca="1" si="15"/>
        <v>1</v>
      </c>
      <c r="AC36" s="17" t="b">
        <f t="shared" ca="1" si="16"/>
        <v>0</v>
      </c>
      <c r="AD36" s="14" t="b">
        <f t="shared" ca="1" si="17"/>
        <v>1</v>
      </c>
      <c r="AE36" s="15" t="b">
        <f t="shared" ca="1" si="18"/>
        <v>1</v>
      </c>
      <c r="AF36" s="16"/>
      <c r="AG36" s="16"/>
      <c r="AH36" s="16"/>
      <c r="AI36" s="16"/>
      <c r="AJ36" s="16"/>
      <c r="AK36" s="16"/>
      <c r="AL36" s="16"/>
      <c r="AM36" s="16"/>
    </row>
    <row r="37" spans="2:39">
      <c r="B37" s="14">
        <f t="shared" si="6"/>
        <v>35</v>
      </c>
      <c r="C37" s="14" t="str">
        <f ca="1">IF(OR(E37="",ROW(E37)=2),"",IF(R37&gt;0,"S",IF(J37,IF(F37=2,"D","N"),"I")))</f>
        <v>D</v>
      </c>
      <c r="D37" s="14" t="str">
        <f t="shared" ca="1" si="7"/>
        <v>q_21</v>
      </c>
      <c r="E37" s="14" t="str">
        <f t="shared" ca="1" si="8"/>
        <v>Emotional lability at onset</v>
      </c>
      <c r="F37" s="14">
        <f t="shared" ca="1" si="9"/>
        <v>2</v>
      </c>
      <c r="G37" s="14" t="str">
        <f t="shared" ca="1" si="10"/>
        <v>q_21</v>
      </c>
      <c r="H37" s="14">
        <f ca="1">IF(G37&lt;&gt;"",IFERROR( IsVariableNameLegal(G37),0),0)+IF(COUNTIF(INDIRECT(wew!$C$13),G37)&gt;1,10,0)</f>
        <v>0</v>
      </c>
      <c r="I37" s="14">
        <f ca="1">IF(E37&lt;&gt;"",IF(LEN(E37)&gt;150,1,0)+IF(COUNTIF(INDIRECT(wew!$C$15),E37)&gt;1,10,0),0)</f>
        <v>0</v>
      </c>
      <c r="J37" s="14" t="b">
        <f t="shared" ca="1" si="11"/>
        <v>1</v>
      </c>
      <c r="K37" s="14" t="str">
        <f ca="1">ADDRESS(3,(B37+1)*2-1,4,,"[" &amp; wew!$G$7 &amp; "]" &amp; _sheetname_labels) &amp; ":" &amp; ADDRESS(2+ster!$B$20,(B37+1)*2-1,4)</f>
        <v>'[dane surowe2c.xlsm]labels'!BS3:BS32</v>
      </c>
      <c r="L37" s="14" t="str">
        <f ca="1">IF(F37&gt;0,ADDRESS(3,(B37+1)*2-1,4,,"[" &amp; wew!$G$7 &amp; "]" &amp; _sheetname_labels) &amp; ":" &amp; ADDRESS(2+F37,(B37+1)*2-1,4),"")</f>
        <v>'[dane surowe2c.xlsm]labels'!BS3:BS4</v>
      </c>
      <c r="M37" s="14" t="str">
        <f ca="1">IF(F37&gt;0,ADDRESS(3,(B37+1)*2,4,,"["&amp;wew!$G$7&amp;"]"&amp;_sheetname_labels)&amp;":"&amp;ADDRESS(2+F37,(B37+1)*2,4),"")</f>
        <v>'[dane surowe2c.xlsm]labels'!BT3:BT4</v>
      </c>
      <c r="N37" s="14" t="str">
        <f ca="1">ADDRESS(3,B37+1,4,,"[" &amp; wew!$G$7 &amp; "]" &amp;_sheetname_dataframe) &amp; ":" &amp; ADDRESS(2+ster!$C$14,B37+1,4)</f>
        <v>'[dane surowe2c.xlsm]data_frame'!AJ3:AJ643</v>
      </c>
      <c r="O37" s="14">
        <f t="shared" ca="1" si="12"/>
        <v>487</v>
      </c>
      <c r="P37" s="14">
        <f ca="1">IF(AND($AD37,$S37=1),IF(wew!$B$3,MIN(INDIRECT($N37)),"&lt;włącz podświetlanie wartości&gt;"),"—")</f>
        <v>1</v>
      </c>
      <c r="Q37" s="14">
        <f ca="1">IF(AND($AD37,$S37=1),IF(wew!$B$3,MAX(INDIRECT($N37)),"&lt;włącz podświetlanie wartości&gt;"),"—")</f>
        <v>2</v>
      </c>
      <c r="R37" s="14">
        <f ca="1">IF(AD37,ster!$C$14- (COUNTIF( INDIRECT(N37),"" )+ COUNT(INDIRECT(N37)) +COUNTIF( INDIRECT(N37),"NA" )),"")</f>
        <v>0</v>
      </c>
      <c r="S37" s="12">
        <f ca="1">IF(AD37,IF(COUNTA(INDIRECT(N37))=0,0, 1-(ster!$C$14- COUNT(INDIRECT(N37)) -COUNTIF( INDIRECT(N37),"" )) /COUNTA(INDIRECT(N37))),"")</f>
        <v>1</v>
      </c>
      <c r="T37" s="17">
        <f t="array" aca="1" ref="T37" ca="1">IF(L37&lt;&gt;"",SUM(IF(INDIRECT(L37)&lt;&gt;INT(INDIRECT(L37)),1,0)),"")</f>
        <v>0</v>
      </c>
      <c r="U37" s="17">
        <f t="array" aca="1" ref="U37" ca="1">IF(S37=1,SUM(IF(ISNUMBER(INDIRECT(N37)),IF(INDIRECT(N37)&lt;&gt;INT(INDIRECT(N37)),1,0),0)),"")</f>
        <v>0</v>
      </c>
      <c r="V37" s="17">
        <f t="shared" ca="1" si="13"/>
        <v>1</v>
      </c>
      <c r="W37" s="17">
        <f t="shared" ca="1" si="14"/>
        <v>0</v>
      </c>
      <c r="X37" s="24">
        <f t="array" aca="1" ref="X37" ca="1">IF(AD37,IF(AG37&lt;&gt;"",AG37,IF(J37,MIN(INDIRECT( K37)),"")),"")</f>
        <v>1</v>
      </c>
      <c r="Y37" s="17">
        <f t="array" aca="1" ref="Y37" ca="1">IF(AD37,IF(AH37&lt;&gt;"",AH37,IF(J37,MAX(INDIRECT( K37)),"")),"")</f>
        <v>2</v>
      </c>
      <c r="Z37" s="17" t="b">
        <f t="shared" ca="1" si="15"/>
        <v>1</v>
      </c>
      <c r="AC37" s="17" t="b">
        <f t="shared" ca="1" si="16"/>
        <v>0</v>
      </c>
      <c r="AD37" s="14" t="b">
        <f t="shared" ca="1" si="17"/>
        <v>1</v>
      </c>
      <c r="AE37" s="15" t="b">
        <f t="shared" ca="1" si="18"/>
        <v>1</v>
      </c>
      <c r="AF37" s="16"/>
      <c r="AG37" s="16"/>
      <c r="AH37" s="16"/>
      <c r="AI37" s="16"/>
      <c r="AJ37" s="16"/>
      <c r="AK37" s="16"/>
      <c r="AL37" s="16"/>
      <c r="AM37" s="16"/>
    </row>
    <row r="38" spans="2:39">
      <c r="B38" s="14">
        <f t="shared" si="6"/>
        <v>36</v>
      </c>
      <c r="C38" s="14" t="str">
        <f ca="1">IF(OR(E38="",ROW(E38)=2),"",IF(R38&gt;0,"S",IF(J38,IF(F38=2,"D","N"),"I")))</f>
        <v>N</v>
      </c>
      <c r="D38" s="14" t="str">
        <f t="shared" ca="1" si="7"/>
        <v>q_22</v>
      </c>
      <c r="E38" s="14" t="str">
        <f t="shared" ca="1" si="8"/>
        <v>Which cognitive symptoms at onset</v>
      </c>
      <c r="F38" s="14">
        <f t="shared" ca="1" si="9"/>
        <v>4</v>
      </c>
      <c r="G38" s="14" t="str">
        <f t="shared" ca="1" si="10"/>
        <v>q_22</v>
      </c>
      <c r="H38" s="14">
        <f ca="1">IF(G38&lt;&gt;"",IFERROR( IsVariableNameLegal(G38),0),0)+IF(COUNTIF(INDIRECT(wew!$C$13),G38)&gt;1,10,0)</f>
        <v>0</v>
      </c>
      <c r="I38" s="14">
        <f ca="1">IF(E38&lt;&gt;"",IF(LEN(E38)&gt;150,1,0)+IF(COUNTIF(INDIRECT(wew!$C$15),E38)&gt;1,10,0),0)</f>
        <v>0</v>
      </c>
      <c r="J38" s="14" t="b">
        <f t="shared" ca="1" si="11"/>
        <v>1</v>
      </c>
      <c r="K38" s="14" t="str">
        <f ca="1">ADDRESS(3,(B38+1)*2-1,4,,"[" &amp; wew!$G$7 &amp; "]" &amp; _sheetname_labels) &amp; ":" &amp; ADDRESS(2+ster!$B$20,(B38+1)*2-1,4)</f>
        <v>'[dane surowe2c.xlsm]labels'!BU3:BU32</v>
      </c>
      <c r="L38" s="14" t="str">
        <f ca="1">IF(F38&gt;0,ADDRESS(3,(B38+1)*2-1,4,,"[" &amp; wew!$G$7 &amp; "]" &amp; _sheetname_labels) &amp; ":" &amp; ADDRESS(2+F38,(B38+1)*2-1,4),"")</f>
        <v>'[dane surowe2c.xlsm]labels'!BU3:BU6</v>
      </c>
      <c r="M38" s="14" t="str">
        <f ca="1">IF(F38&gt;0,ADDRESS(3,(B38+1)*2,4,,"["&amp;wew!$G$7&amp;"]"&amp;_sheetname_labels)&amp;":"&amp;ADDRESS(2+F38,(B38+1)*2,4),"")</f>
        <v>'[dane surowe2c.xlsm]labels'!BV3:BV6</v>
      </c>
      <c r="N38" s="14" t="str">
        <f ca="1">ADDRESS(3,B38+1,4,,"[" &amp; wew!$G$7 &amp; "]" &amp;_sheetname_dataframe) &amp; ":" &amp; ADDRESS(2+ster!$C$14,B38+1,4)</f>
        <v>'[dane surowe2c.xlsm]data_frame'!AK3:AK643</v>
      </c>
      <c r="O38" s="14">
        <f t="shared" ca="1" si="12"/>
        <v>486</v>
      </c>
      <c r="P38" s="14">
        <f ca="1">IF(AND($AD38,$S38=1),IF(wew!$B$3,MIN(INDIRECT($N38)),"&lt;włącz podświetlanie wartości&gt;"),"—")</f>
        <v>1</v>
      </c>
      <c r="Q38" s="14">
        <f ca="1">IF(AND($AD38,$S38=1),IF(wew!$B$3,MAX(INDIRECT($N38)),"&lt;włącz podświetlanie wartości&gt;"),"—")</f>
        <v>4</v>
      </c>
      <c r="R38" s="14">
        <f ca="1">IF(AD38,ster!$C$14- (COUNTIF( INDIRECT(N38),"" )+ COUNT(INDIRECT(N38)) +COUNTIF( INDIRECT(N38),"NA" )),"")</f>
        <v>0</v>
      </c>
      <c r="S38" s="12">
        <f ca="1">IF(AD38,IF(COUNTA(INDIRECT(N38))=0,0, 1-(ster!$C$14- COUNT(INDIRECT(N38)) -COUNTIF( INDIRECT(N38),"" )) /COUNTA(INDIRECT(N38))),"")</f>
        <v>1</v>
      </c>
      <c r="T38" s="17">
        <f t="array" aca="1" ref="T38" ca="1">IF(L38&lt;&gt;"",SUM(IF(INDIRECT(L38)&lt;&gt;INT(INDIRECT(L38)),1,0)),"")</f>
        <v>0</v>
      </c>
      <c r="U38" s="17">
        <f t="array" aca="1" ref="U38" ca="1">IF(S38=1,SUM(IF(ISNUMBER(INDIRECT(N38)),IF(INDIRECT(N38)&lt;&gt;INT(INDIRECT(N38)),1,0),0)),"")</f>
        <v>0</v>
      </c>
      <c r="V38" s="17">
        <f t="shared" ca="1" si="13"/>
        <v>1</v>
      </c>
      <c r="W38" s="17">
        <f t="shared" ca="1" si="14"/>
        <v>0</v>
      </c>
      <c r="X38" s="24">
        <f t="array" aca="1" ref="X38" ca="1">IF(AD38,IF(AG38&lt;&gt;"",AG38,IF(J38,MIN(INDIRECT( K38)),"")),"")</f>
        <v>1</v>
      </c>
      <c r="Y38" s="17">
        <f t="array" aca="1" ref="Y38" ca="1">IF(AD38,IF(AH38&lt;&gt;"",AH38,IF(J38,MAX(INDIRECT( K38)),"")),"")</f>
        <v>4</v>
      </c>
      <c r="Z38" s="17" t="b">
        <f t="shared" ca="1" si="15"/>
        <v>1</v>
      </c>
      <c r="AC38" s="17" t="b">
        <f t="shared" ca="1" si="16"/>
        <v>0</v>
      </c>
      <c r="AD38" s="14" t="b">
        <f t="shared" ca="1" si="17"/>
        <v>1</v>
      </c>
      <c r="AE38" s="15" t="b">
        <f t="shared" ca="1" si="18"/>
        <v>1</v>
      </c>
      <c r="AF38" s="16"/>
      <c r="AG38" s="16"/>
      <c r="AH38" s="16"/>
      <c r="AI38" s="16"/>
      <c r="AJ38" s="16"/>
      <c r="AK38" s="16"/>
      <c r="AL38" s="16"/>
      <c r="AM38" s="16"/>
    </row>
    <row r="39" spans="2:39">
      <c r="B39" s="14">
        <f t="shared" si="6"/>
        <v>37</v>
      </c>
      <c r="C39" s="14" t="str">
        <f ca="1">IF(OR(E39="",ROW(E39)=2),"",IF(R39&gt;0,"S",IF(J39,IF(F39=2,"D","N"),"I")))</f>
        <v>N</v>
      </c>
      <c r="D39" s="14" t="str">
        <f t="shared" ca="1" si="7"/>
        <v>q_23</v>
      </c>
      <c r="E39" s="14" t="str">
        <f t="shared" ca="1" si="8"/>
        <v>Handedness</v>
      </c>
      <c r="F39" s="14">
        <f t="shared" ca="1" si="9"/>
        <v>3</v>
      </c>
      <c r="G39" s="14" t="str">
        <f t="shared" ca="1" si="10"/>
        <v>q_23</v>
      </c>
      <c r="H39" s="14">
        <f ca="1">IF(G39&lt;&gt;"",IFERROR( IsVariableNameLegal(G39),0),0)+IF(COUNTIF(INDIRECT(wew!$C$13),G39)&gt;1,10,0)</f>
        <v>0</v>
      </c>
      <c r="I39" s="14">
        <f ca="1">IF(E39&lt;&gt;"",IF(LEN(E39)&gt;150,1,0)+IF(COUNTIF(INDIRECT(wew!$C$15),E39)&gt;1,10,0),0)</f>
        <v>0</v>
      </c>
      <c r="J39" s="14" t="b">
        <f t="shared" ca="1" si="11"/>
        <v>1</v>
      </c>
      <c r="K39" s="14" t="str">
        <f ca="1">ADDRESS(3,(B39+1)*2-1,4,,"[" &amp; wew!$G$7 &amp; "]" &amp; _sheetname_labels) &amp; ":" &amp; ADDRESS(2+ster!$B$20,(B39+1)*2-1,4)</f>
        <v>'[dane surowe2c.xlsm]labels'!BW3:BW32</v>
      </c>
      <c r="L39" s="14" t="str">
        <f ca="1">IF(F39&gt;0,ADDRESS(3,(B39+1)*2-1,4,,"[" &amp; wew!$G$7 &amp; "]" &amp; _sheetname_labels) &amp; ":" &amp; ADDRESS(2+F39,(B39+1)*2-1,4),"")</f>
        <v>'[dane surowe2c.xlsm]labels'!BW3:BW5</v>
      </c>
      <c r="M39" s="14" t="str">
        <f ca="1">IF(F39&gt;0,ADDRESS(3,(B39+1)*2,4,,"["&amp;wew!$G$7&amp;"]"&amp;_sheetname_labels)&amp;":"&amp;ADDRESS(2+F39,(B39+1)*2,4),"")</f>
        <v>'[dane surowe2c.xlsm]labels'!BX3:BX5</v>
      </c>
      <c r="N39" s="14" t="str">
        <f ca="1">ADDRESS(3,B39+1,4,,"[" &amp; wew!$G$7 &amp; "]" &amp;_sheetname_dataframe) &amp; ":" &amp; ADDRESS(2+ster!$C$14,B39+1,4)</f>
        <v>'[dane surowe2c.xlsm]data_frame'!AL3:AL643</v>
      </c>
      <c r="O39" s="14">
        <f t="shared" ca="1" si="12"/>
        <v>485</v>
      </c>
      <c r="P39" s="14">
        <f ca="1">IF(AND($AD39,$S39=1),IF(wew!$B$3,MIN(INDIRECT($N39)),"&lt;włącz podświetlanie wartości&gt;"),"—")</f>
        <v>1</v>
      </c>
      <c r="Q39" s="14">
        <f ca="1">IF(AND($AD39,$S39=1),IF(wew!$B$3,MAX(INDIRECT($N39)),"&lt;włącz podświetlanie wartości&gt;"),"—")</f>
        <v>3</v>
      </c>
      <c r="R39" s="14">
        <f ca="1">IF(AD39,ster!$C$14- (COUNTIF( INDIRECT(N39),"" )+ COUNT(INDIRECT(N39)) +COUNTIF( INDIRECT(N39),"NA" )),"")</f>
        <v>0</v>
      </c>
      <c r="S39" s="12">
        <f ca="1">IF(AD39,IF(COUNTA(INDIRECT(N39))=0,0, 1-(ster!$C$14- COUNT(INDIRECT(N39)) -COUNTIF( INDIRECT(N39),"" )) /COUNTA(INDIRECT(N39))),"")</f>
        <v>1</v>
      </c>
      <c r="T39" s="17">
        <f t="array" aca="1" ref="T39" ca="1">IF(L39&lt;&gt;"",SUM(IF(INDIRECT(L39)&lt;&gt;INT(INDIRECT(L39)),1,0)),"")</f>
        <v>0</v>
      </c>
      <c r="U39" s="17">
        <f t="array" aca="1" ref="U39" ca="1">IF(S39=1,SUM(IF(ISNUMBER(INDIRECT(N39)),IF(INDIRECT(N39)&lt;&gt;INT(INDIRECT(N39)),1,0),0)),"")</f>
        <v>0</v>
      </c>
      <c r="V39" s="17">
        <f t="shared" ca="1" si="13"/>
        <v>1</v>
      </c>
      <c r="W39" s="17">
        <f t="shared" ca="1" si="14"/>
        <v>0</v>
      </c>
      <c r="X39" s="24">
        <f t="array" aca="1" ref="X39" ca="1">IF(AD39,IF(AG39&lt;&gt;"",AG39,IF(J39,MIN(INDIRECT( K39)),"")),"")</f>
        <v>1</v>
      </c>
      <c r="Y39" s="17">
        <f t="array" aca="1" ref="Y39" ca="1">IF(AD39,IF(AH39&lt;&gt;"",AH39,IF(J39,MAX(INDIRECT( K39)),"")),"")</f>
        <v>3</v>
      </c>
      <c r="Z39" s="17" t="b">
        <f t="shared" ca="1" si="15"/>
        <v>1</v>
      </c>
      <c r="AC39" s="17" t="b">
        <f t="shared" ca="1" si="16"/>
        <v>0</v>
      </c>
      <c r="AD39" s="14" t="b">
        <f t="shared" ca="1" si="17"/>
        <v>1</v>
      </c>
      <c r="AE39" s="15" t="b">
        <f t="shared" ca="1" si="18"/>
        <v>1</v>
      </c>
      <c r="AF39" s="16"/>
      <c r="AG39" s="16"/>
      <c r="AH39" s="16"/>
      <c r="AI39" s="16"/>
      <c r="AJ39" s="16"/>
      <c r="AK39" s="16"/>
      <c r="AL39" s="16"/>
      <c r="AM39" s="16"/>
    </row>
    <row r="40" spans="2:39">
      <c r="B40" s="14">
        <f t="shared" si="6"/>
        <v>38</v>
      </c>
      <c r="C40" s="14" t="str">
        <f ca="1">IF(OR(E40="",ROW(E40)=2),"",IF(R40&gt;0,"S",IF(J40,IF(F40=2,"D","N"),"I")))</f>
        <v>D</v>
      </c>
      <c r="D40" s="14" t="str">
        <f t="shared" ca="1" si="7"/>
        <v>q_24</v>
      </c>
      <c r="E40" s="14" t="str">
        <f t="shared" ca="1" si="8"/>
        <v>Bulbar region</v>
      </c>
      <c r="F40" s="14">
        <f t="shared" ca="1" si="9"/>
        <v>2</v>
      </c>
      <c r="G40" s="14" t="str">
        <f t="shared" ca="1" si="10"/>
        <v>q_24</v>
      </c>
      <c r="H40" s="14">
        <f ca="1">IF(G40&lt;&gt;"",IFERROR( IsVariableNameLegal(G40),0),0)+IF(COUNTIF(INDIRECT(wew!$C$13),G40)&gt;1,10,0)</f>
        <v>0</v>
      </c>
      <c r="I40" s="14">
        <f ca="1">IF(E40&lt;&gt;"",IF(LEN(E40)&gt;150,1,0)+IF(COUNTIF(INDIRECT(wew!$C$15),E40)&gt;1,10,0),0)</f>
        <v>0</v>
      </c>
      <c r="J40" s="14" t="b">
        <f t="shared" ca="1" si="11"/>
        <v>1</v>
      </c>
      <c r="K40" s="14" t="str">
        <f ca="1">ADDRESS(3,(B40+1)*2-1,4,,"[" &amp; wew!$G$7 &amp; "]" &amp; _sheetname_labels) &amp; ":" &amp; ADDRESS(2+ster!$B$20,(B40+1)*2-1,4)</f>
        <v>'[dane surowe2c.xlsm]labels'!BY3:BY32</v>
      </c>
      <c r="L40" s="14" t="str">
        <f ca="1">IF(F40&gt;0,ADDRESS(3,(B40+1)*2-1,4,,"[" &amp; wew!$G$7 &amp; "]" &amp; _sheetname_labels) &amp; ":" &amp; ADDRESS(2+F40,(B40+1)*2-1,4),"")</f>
        <v>'[dane surowe2c.xlsm]labels'!BY3:BY4</v>
      </c>
      <c r="M40" s="14" t="str">
        <f ca="1">IF(F40&gt;0,ADDRESS(3,(B40+1)*2,4,,"["&amp;wew!$G$7&amp;"]"&amp;_sheetname_labels)&amp;":"&amp;ADDRESS(2+F40,(B40+1)*2,4),"")</f>
        <v>'[dane surowe2c.xlsm]labels'!BZ3:BZ4</v>
      </c>
      <c r="N40" s="14" t="str">
        <f ca="1">ADDRESS(3,B40+1,4,,"[" &amp; wew!$G$7 &amp; "]" &amp;_sheetname_dataframe) &amp; ":" &amp; ADDRESS(2+ster!$C$14,B40+1,4)</f>
        <v>'[dane surowe2c.xlsm]data_frame'!AM3:AM643</v>
      </c>
      <c r="O40" s="14">
        <f t="shared" ca="1" si="12"/>
        <v>138</v>
      </c>
      <c r="P40" s="14">
        <f ca="1">IF(AND($AD40,$S40=1),IF(wew!$B$3,MIN(INDIRECT($N40)),"&lt;włącz podświetlanie wartości&gt;"),"—")</f>
        <v>1</v>
      </c>
      <c r="Q40" s="14">
        <f ca="1">IF(AND($AD40,$S40=1),IF(wew!$B$3,MAX(INDIRECT($N40)),"&lt;włącz podświetlanie wartości&gt;"),"—")</f>
        <v>2</v>
      </c>
      <c r="R40" s="14">
        <f ca="1">IF(AD40,ster!$C$14- (COUNTIF( INDIRECT(N40),"" )+ COUNT(INDIRECT(N40)) +COUNTIF( INDIRECT(N40),"NA" )),"")</f>
        <v>0</v>
      </c>
      <c r="S40" s="12">
        <f ca="1">IF(AD40,IF(COUNTA(INDIRECT(N40))=0,0, 1-(ster!$C$14- COUNT(INDIRECT(N40)) -COUNTIF( INDIRECT(N40),"" )) /COUNTA(INDIRECT(N40))),"")</f>
        <v>1</v>
      </c>
      <c r="T40" s="17">
        <f t="array" aca="1" ref="T40" ca="1">IF(L40&lt;&gt;"",SUM(IF(INDIRECT(L40)&lt;&gt;INT(INDIRECT(L40)),1,0)),"")</f>
        <v>0</v>
      </c>
      <c r="U40" s="17">
        <f t="array" aca="1" ref="U40" ca="1">IF(S40=1,SUM(IF(ISNUMBER(INDIRECT(N40)),IF(INDIRECT(N40)&lt;&gt;INT(INDIRECT(N40)),1,0),0)),"")</f>
        <v>0</v>
      </c>
      <c r="V40" s="17">
        <f t="shared" ca="1" si="13"/>
        <v>1</v>
      </c>
      <c r="W40" s="17">
        <f t="shared" ca="1" si="14"/>
        <v>0</v>
      </c>
      <c r="X40" s="24">
        <f t="array" aca="1" ref="X40" ca="1">IF(AD40,IF(AG40&lt;&gt;"",AG40,IF(J40,MIN(INDIRECT( K40)),"")),"")</f>
        <v>1</v>
      </c>
      <c r="Y40" s="17">
        <f t="array" aca="1" ref="Y40" ca="1">IF(AD40,IF(AH40&lt;&gt;"",AH40,IF(J40,MAX(INDIRECT( K40)),"")),"")</f>
        <v>2</v>
      </c>
      <c r="Z40" s="17" t="b">
        <f t="shared" ca="1" si="15"/>
        <v>1</v>
      </c>
      <c r="AC40" s="17" t="b">
        <f t="shared" ca="1" si="16"/>
        <v>0</v>
      </c>
      <c r="AD40" s="14" t="b">
        <f t="shared" ca="1" si="17"/>
        <v>1</v>
      </c>
      <c r="AE40" s="15" t="b">
        <f t="shared" ca="1" si="18"/>
        <v>1</v>
      </c>
      <c r="AF40" s="16"/>
      <c r="AG40" s="16"/>
      <c r="AH40" s="16"/>
      <c r="AI40" s="16"/>
      <c r="AJ40" s="16"/>
      <c r="AK40" s="16"/>
      <c r="AL40" s="16"/>
      <c r="AM40" s="16"/>
    </row>
    <row r="41" spans="2:39">
      <c r="B41" s="14">
        <f t="shared" si="6"/>
        <v>39</v>
      </c>
      <c r="C41" s="14" t="str">
        <f ca="1">IF(OR(E41="",ROW(E41)=2),"",IF(R41&gt;0,"S",IF(J41,IF(F41=2,"D","N"),"I")))</f>
        <v>D</v>
      </c>
      <c r="D41" s="14" t="str">
        <f t="shared" ca="1" si="7"/>
        <v>q_24a</v>
      </c>
      <c r="E41" s="14" t="str">
        <f t="shared" ca="1" si="8"/>
        <v>Tongue spasticity (UMN)</v>
      </c>
      <c r="F41" s="14">
        <f t="shared" ca="1" si="9"/>
        <v>2</v>
      </c>
      <c r="G41" s="14" t="str">
        <f t="shared" ca="1" si="10"/>
        <v>q_24a</v>
      </c>
      <c r="H41" s="14">
        <f ca="1">IF(G41&lt;&gt;"",IFERROR( IsVariableNameLegal(G41),0),0)+IF(COUNTIF(INDIRECT(wew!$C$13),G41)&gt;1,10,0)</f>
        <v>0</v>
      </c>
      <c r="I41" s="14">
        <f ca="1">IF(E41&lt;&gt;"",IF(LEN(E41)&gt;150,1,0)+IF(COUNTIF(INDIRECT(wew!$C$15),E41)&gt;1,10,0),0)</f>
        <v>0</v>
      </c>
      <c r="J41" s="14" t="b">
        <f t="shared" ca="1" si="11"/>
        <v>1</v>
      </c>
      <c r="K41" s="14" t="str">
        <f ca="1">ADDRESS(3,(B41+1)*2-1,4,,"[" &amp; wew!$G$7 &amp; "]" &amp; _sheetname_labels) &amp; ":" &amp; ADDRESS(2+ster!$B$20,(B41+1)*2-1,4)</f>
        <v>'[dane surowe2c.xlsm]labels'!CA3:CA32</v>
      </c>
      <c r="L41" s="14" t="str">
        <f ca="1">IF(F41&gt;0,ADDRESS(3,(B41+1)*2-1,4,,"[" &amp; wew!$G$7 &amp; "]" &amp; _sheetname_labels) &amp; ":" &amp; ADDRESS(2+F41,(B41+1)*2-1,4),"")</f>
        <v>'[dane surowe2c.xlsm]labels'!CA3:CA4</v>
      </c>
      <c r="M41" s="14" t="str">
        <f ca="1">IF(F41&gt;0,ADDRESS(3,(B41+1)*2,4,,"["&amp;wew!$G$7&amp;"]"&amp;_sheetname_labels)&amp;":"&amp;ADDRESS(2+F41,(B41+1)*2,4),"")</f>
        <v>'[dane surowe2c.xlsm]labels'!CB3:CB4</v>
      </c>
      <c r="N41" s="14" t="str">
        <f ca="1">ADDRESS(3,B41+1,4,,"[" &amp; wew!$G$7 &amp; "]" &amp;_sheetname_dataframe) &amp; ":" &amp; ADDRESS(2+ster!$C$14,B41+1,4)</f>
        <v>'[dane surowe2c.xlsm]data_frame'!AN3:AN643</v>
      </c>
      <c r="O41" s="14">
        <f t="shared" ca="1" si="12"/>
        <v>491</v>
      </c>
      <c r="P41" s="14">
        <f ca="1">IF(AND($AD41,$S41=1),IF(wew!$B$3,MIN(INDIRECT($N41)),"&lt;włącz podświetlanie wartości&gt;"),"—")</f>
        <v>1</v>
      </c>
      <c r="Q41" s="14">
        <f ca="1">IF(AND($AD41,$S41=1),IF(wew!$B$3,MAX(INDIRECT($N41)),"&lt;włącz podświetlanie wartości&gt;"),"—")</f>
        <v>2</v>
      </c>
      <c r="R41" s="14">
        <f ca="1">IF(AD41,ster!$C$14- (COUNTIF( INDIRECT(N41),"" )+ COUNT(INDIRECT(N41)) +COUNTIF( INDIRECT(N41),"NA" )),"")</f>
        <v>0</v>
      </c>
      <c r="S41" s="12">
        <f ca="1">IF(AD41,IF(COUNTA(INDIRECT(N41))=0,0, 1-(ster!$C$14- COUNT(INDIRECT(N41)) -COUNTIF( INDIRECT(N41),"" )) /COUNTA(INDIRECT(N41))),"")</f>
        <v>1</v>
      </c>
      <c r="T41" s="17">
        <f t="array" aca="1" ref="T41" ca="1">IF(L41&lt;&gt;"",SUM(IF(INDIRECT(L41)&lt;&gt;INT(INDIRECT(L41)),1,0)),"")</f>
        <v>0</v>
      </c>
      <c r="U41" s="17">
        <f t="array" aca="1" ref="U41" ca="1">IF(S41=1,SUM(IF(ISNUMBER(INDIRECT(N41)),IF(INDIRECT(N41)&lt;&gt;INT(INDIRECT(N41)),1,0),0)),"")</f>
        <v>0</v>
      </c>
      <c r="V41" s="17">
        <f t="shared" ca="1" si="13"/>
        <v>1</v>
      </c>
      <c r="W41" s="17">
        <f t="shared" ca="1" si="14"/>
        <v>0</v>
      </c>
      <c r="X41" s="24">
        <f t="array" aca="1" ref="X41" ca="1">IF(AD41,IF(AG41&lt;&gt;"",AG41,IF(J41,MIN(INDIRECT( K41)),"")),"")</f>
        <v>1</v>
      </c>
      <c r="Y41" s="17">
        <f t="array" aca="1" ref="Y41" ca="1">IF(AD41,IF(AH41&lt;&gt;"",AH41,IF(J41,MAX(INDIRECT( K41)),"")),"")</f>
        <v>2</v>
      </c>
      <c r="Z41" s="17" t="b">
        <f t="shared" ca="1" si="15"/>
        <v>1</v>
      </c>
      <c r="AC41" s="17" t="b">
        <f t="shared" ca="1" si="16"/>
        <v>0</v>
      </c>
      <c r="AD41" s="14" t="b">
        <f t="shared" ca="1" si="17"/>
        <v>1</v>
      </c>
      <c r="AE41" s="15" t="b">
        <f t="shared" ca="1" si="18"/>
        <v>1</v>
      </c>
      <c r="AF41" s="16"/>
      <c r="AG41" s="16"/>
      <c r="AH41" s="16"/>
      <c r="AI41" s="16"/>
      <c r="AJ41" s="16"/>
      <c r="AK41" s="16"/>
      <c r="AL41" s="16"/>
      <c r="AM41" s="16"/>
    </row>
    <row r="42" spans="2:39">
      <c r="B42" s="14">
        <f t="shared" si="6"/>
        <v>40</v>
      </c>
      <c r="C42" s="14" t="str">
        <f ca="1">IF(OR(E42="",ROW(E42)=2),"",IF(R42&gt;0,"S",IF(J42,IF(F42=2,"D","N"),"I")))</f>
        <v>D</v>
      </c>
      <c r="D42" s="14" t="str">
        <f t="shared" ca="1" si="7"/>
        <v>q_24b</v>
      </c>
      <c r="E42" s="14" t="str">
        <f t="shared" ca="1" si="8"/>
        <v>Jaw clonus (UMN)</v>
      </c>
      <c r="F42" s="14">
        <f t="shared" ca="1" si="9"/>
        <v>2</v>
      </c>
      <c r="G42" s="14" t="str">
        <f t="shared" ca="1" si="10"/>
        <v>q_24b</v>
      </c>
      <c r="H42" s="14">
        <f ca="1">IF(G42&lt;&gt;"",IFERROR( IsVariableNameLegal(G42),0),0)+IF(COUNTIF(INDIRECT(wew!$C$13),G42)&gt;1,10,0)</f>
        <v>0</v>
      </c>
      <c r="I42" s="14">
        <f ca="1">IF(E42&lt;&gt;"",IF(LEN(E42)&gt;150,1,0)+IF(COUNTIF(INDIRECT(wew!$C$15),E42)&gt;1,10,0),0)</f>
        <v>0</v>
      </c>
      <c r="J42" s="14" t="b">
        <f t="shared" ca="1" si="11"/>
        <v>1</v>
      </c>
      <c r="K42" s="14" t="str">
        <f ca="1">ADDRESS(3,(B42+1)*2-1,4,,"[" &amp; wew!$G$7 &amp; "]" &amp; _sheetname_labels) &amp; ":" &amp; ADDRESS(2+ster!$B$20,(B42+1)*2-1,4)</f>
        <v>'[dane surowe2c.xlsm]labels'!CC3:CC32</v>
      </c>
      <c r="L42" s="14" t="str">
        <f ca="1">IF(F42&gt;0,ADDRESS(3,(B42+1)*2-1,4,,"[" &amp; wew!$G$7 &amp; "]" &amp; _sheetname_labels) &amp; ":" &amp; ADDRESS(2+F42,(B42+1)*2-1,4),"")</f>
        <v>'[dane surowe2c.xlsm]labels'!CC3:CC4</v>
      </c>
      <c r="M42" s="14" t="str">
        <f ca="1">IF(F42&gt;0,ADDRESS(3,(B42+1)*2,4,,"["&amp;wew!$G$7&amp;"]"&amp;_sheetname_labels)&amp;":"&amp;ADDRESS(2+F42,(B42+1)*2,4),"")</f>
        <v>'[dane surowe2c.xlsm]labels'!CD3:CD4</v>
      </c>
      <c r="N42" s="14" t="str">
        <f ca="1">ADDRESS(3,B42+1,4,,"[" &amp; wew!$G$7 &amp; "]" &amp;_sheetname_dataframe) &amp; ":" &amp; ADDRESS(2+ster!$C$14,B42+1,4)</f>
        <v>'[dane surowe2c.xlsm]data_frame'!AO3:AO643</v>
      </c>
      <c r="O42" s="14">
        <f t="shared" ca="1" si="12"/>
        <v>491</v>
      </c>
      <c r="P42" s="14">
        <f ca="1">IF(AND($AD42,$S42=1),IF(wew!$B$3,MIN(INDIRECT($N42)),"&lt;włącz podświetlanie wartości&gt;"),"—")</f>
        <v>1</v>
      </c>
      <c r="Q42" s="14">
        <f ca="1">IF(AND($AD42,$S42=1),IF(wew!$B$3,MAX(INDIRECT($N42)),"&lt;włącz podświetlanie wartości&gt;"),"—")</f>
        <v>2</v>
      </c>
      <c r="R42" s="14">
        <f ca="1">IF(AD42,ster!$C$14- (COUNTIF( INDIRECT(N42),"" )+ COUNT(INDIRECT(N42)) +COUNTIF( INDIRECT(N42),"NA" )),"")</f>
        <v>0</v>
      </c>
      <c r="S42" s="12">
        <f ca="1">IF(AD42,IF(COUNTA(INDIRECT(N42))=0,0, 1-(ster!$C$14- COUNT(INDIRECT(N42)) -COUNTIF( INDIRECT(N42),"" )) /COUNTA(INDIRECT(N42))),"")</f>
        <v>1</v>
      </c>
      <c r="T42" s="17">
        <f t="array" aca="1" ref="T42" ca="1">IF(L42&lt;&gt;"",SUM(IF(INDIRECT(L42)&lt;&gt;INT(INDIRECT(L42)),1,0)),"")</f>
        <v>0</v>
      </c>
      <c r="U42" s="17">
        <f t="array" aca="1" ref="U42" ca="1">IF(S42=1,SUM(IF(ISNUMBER(INDIRECT(N42)),IF(INDIRECT(N42)&lt;&gt;INT(INDIRECT(N42)),1,0),0)),"")</f>
        <v>0</v>
      </c>
      <c r="V42" s="17">
        <f t="shared" ca="1" si="13"/>
        <v>1</v>
      </c>
      <c r="W42" s="17">
        <f t="shared" ca="1" si="14"/>
        <v>0</v>
      </c>
      <c r="X42" s="24">
        <f t="array" aca="1" ref="X42" ca="1">IF(AD42,IF(AG42&lt;&gt;"",AG42,IF(J42,MIN(INDIRECT( K42)),"")),"")</f>
        <v>1</v>
      </c>
      <c r="Y42" s="17">
        <f t="array" aca="1" ref="Y42" ca="1">IF(AD42,IF(AH42&lt;&gt;"",AH42,IF(J42,MAX(INDIRECT( K42)),"")),"")</f>
        <v>2</v>
      </c>
      <c r="Z42" s="17" t="b">
        <f t="shared" ca="1" si="15"/>
        <v>1</v>
      </c>
      <c r="AC42" s="17" t="b">
        <f t="shared" ca="1" si="16"/>
        <v>0</v>
      </c>
      <c r="AD42" s="14" t="b">
        <f t="shared" ca="1" si="17"/>
        <v>1</v>
      </c>
      <c r="AE42" s="15" t="b">
        <f t="shared" ca="1" si="18"/>
        <v>1</v>
      </c>
      <c r="AF42" s="16"/>
      <c r="AG42" s="16"/>
      <c r="AH42" s="16"/>
      <c r="AI42" s="16"/>
      <c r="AJ42" s="16"/>
      <c r="AK42" s="16"/>
      <c r="AL42" s="16"/>
      <c r="AM42" s="16"/>
    </row>
    <row r="43" spans="2:39">
      <c r="B43" s="14">
        <f t="shared" si="6"/>
        <v>41</v>
      </c>
      <c r="C43" s="14" t="str">
        <f ca="1">IF(OR(E43="",ROW(E43)=2),"",IF(R43&gt;0,"S",IF(J43,IF(F43=2,"D","N"),"I")))</f>
        <v>D</v>
      </c>
      <c r="D43" s="14" t="str">
        <f t="shared" ca="1" si="7"/>
        <v>q_24c</v>
      </c>
      <c r="E43" s="14" t="str">
        <f t="shared" ca="1" si="8"/>
        <v>Brisk jaw jerk (UMN)</v>
      </c>
      <c r="F43" s="14">
        <f t="shared" ca="1" si="9"/>
        <v>2</v>
      </c>
      <c r="G43" s="14" t="str">
        <f t="shared" ca="1" si="10"/>
        <v>q_24c</v>
      </c>
      <c r="H43" s="14">
        <f ca="1">IF(G43&lt;&gt;"",IFERROR( IsVariableNameLegal(G43),0),0)+IF(COUNTIF(INDIRECT(wew!$C$13),G43)&gt;1,10,0)</f>
        <v>0</v>
      </c>
      <c r="I43" s="14">
        <f ca="1">IF(E43&lt;&gt;"",IF(LEN(E43)&gt;150,1,0)+IF(COUNTIF(INDIRECT(wew!$C$15),E43)&gt;1,10,0),0)</f>
        <v>0</v>
      </c>
      <c r="J43" s="14" t="b">
        <f t="shared" ca="1" si="11"/>
        <v>1</v>
      </c>
      <c r="K43" s="14" t="str">
        <f ca="1">ADDRESS(3,(B43+1)*2-1,4,,"[" &amp; wew!$G$7 &amp; "]" &amp; _sheetname_labels) &amp; ":" &amp; ADDRESS(2+ster!$B$20,(B43+1)*2-1,4)</f>
        <v>'[dane surowe2c.xlsm]labels'!CE3:CE32</v>
      </c>
      <c r="L43" s="14" t="str">
        <f ca="1">IF(F43&gt;0,ADDRESS(3,(B43+1)*2-1,4,,"[" &amp; wew!$G$7 &amp; "]" &amp; _sheetname_labels) &amp; ":" &amp; ADDRESS(2+F43,(B43+1)*2-1,4),"")</f>
        <v>'[dane surowe2c.xlsm]labels'!CE3:CE4</v>
      </c>
      <c r="M43" s="14" t="str">
        <f ca="1">IF(F43&gt;0,ADDRESS(3,(B43+1)*2,4,,"["&amp;wew!$G$7&amp;"]"&amp;_sheetname_labels)&amp;":"&amp;ADDRESS(2+F43,(B43+1)*2,4),"")</f>
        <v>'[dane surowe2c.xlsm]labels'!CF3:CF4</v>
      </c>
      <c r="N43" s="14" t="str">
        <f ca="1">ADDRESS(3,B43+1,4,,"[" &amp; wew!$G$7 &amp; "]" &amp;_sheetname_dataframe) &amp; ":" &amp; ADDRESS(2+ster!$C$14,B43+1,4)</f>
        <v>'[dane surowe2c.xlsm]data_frame'!AP3:AP643</v>
      </c>
      <c r="O43" s="14">
        <f t="shared" ca="1" si="12"/>
        <v>491</v>
      </c>
      <c r="P43" s="14">
        <f ca="1">IF(AND($AD43,$S43=1),IF(wew!$B$3,MIN(INDIRECT($N43)),"&lt;włącz podświetlanie wartości&gt;"),"—")</f>
        <v>1</v>
      </c>
      <c r="Q43" s="14">
        <f ca="1">IF(AND($AD43,$S43=1),IF(wew!$B$3,MAX(INDIRECT($N43)),"&lt;włącz podświetlanie wartości&gt;"),"—")</f>
        <v>2</v>
      </c>
      <c r="R43" s="14">
        <f ca="1">IF(AD43,ster!$C$14- (COUNTIF( INDIRECT(N43),"" )+ COUNT(INDIRECT(N43)) +COUNTIF( INDIRECT(N43),"NA" )),"")</f>
        <v>0</v>
      </c>
      <c r="S43" s="12">
        <f ca="1">IF(AD43,IF(COUNTA(INDIRECT(N43))=0,0, 1-(ster!$C$14- COUNT(INDIRECT(N43)) -COUNTIF( INDIRECT(N43),"" )) /COUNTA(INDIRECT(N43))),"")</f>
        <v>1</v>
      </c>
      <c r="T43" s="17">
        <f t="array" aca="1" ref="T43" ca="1">IF(L43&lt;&gt;"",SUM(IF(INDIRECT(L43)&lt;&gt;INT(INDIRECT(L43)),1,0)),"")</f>
        <v>0</v>
      </c>
      <c r="U43" s="17">
        <f t="array" aca="1" ref="U43" ca="1">IF(S43=1,SUM(IF(ISNUMBER(INDIRECT(N43)),IF(INDIRECT(N43)&lt;&gt;INT(INDIRECT(N43)),1,0),0)),"")</f>
        <v>0</v>
      </c>
      <c r="V43" s="17">
        <f t="shared" ca="1" si="13"/>
        <v>1</v>
      </c>
      <c r="W43" s="17">
        <f t="shared" ca="1" si="14"/>
        <v>0</v>
      </c>
      <c r="X43" s="24">
        <f t="array" aca="1" ref="X43" ca="1">IF(AD43,IF(AG43&lt;&gt;"",AG43,IF(J43,MIN(INDIRECT( K43)),"")),"")</f>
        <v>1</v>
      </c>
      <c r="Y43" s="17">
        <f t="array" aca="1" ref="Y43" ca="1">IF(AD43,IF(AH43&lt;&gt;"",AH43,IF(J43,MAX(INDIRECT( K43)),"")),"")</f>
        <v>2</v>
      </c>
      <c r="Z43" s="17" t="b">
        <f t="shared" ca="1" si="15"/>
        <v>1</v>
      </c>
      <c r="AC43" s="17" t="b">
        <f t="shared" ca="1" si="16"/>
        <v>0</v>
      </c>
      <c r="AD43" s="14" t="b">
        <f t="shared" ca="1" si="17"/>
        <v>1</v>
      </c>
      <c r="AE43" s="15" t="b">
        <f t="shared" ca="1" si="18"/>
        <v>1</v>
      </c>
      <c r="AF43" s="16"/>
      <c r="AG43" s="16"/>
      <c r="AH43" s="16"/>
      <c r="AI43" s="16"/>
      <c r="AJ43" s="16"/>
      <c r="AK43" s="16"/>
      <c r="AL43" s="16"/>
      <c r="AM43" s="16"/>
    </row>
    <row r="44" spans="2:39">
      <c r="B44" s="14">
        <f t="shared" si="6"/>
        <v>42</v>
      </c>
      <c r="C44" s="14" t="str">
        <f ca="1">IF(OR(E44="",ROW(E44)=2),"",IF(R44&gt;0,"S",IF(J44,IF(F44=2,"D","N"),"I")))</f>
        <v>D</v>
      </c>
      <c r="D44" s="14" t="str">
        <f t="shared" ca="1" si="7"/>
        <v>q_25a</v>
      </c>
      <c r="E44" s="14" t="str">
        <f t="shared" ca="1" si="8"/>
        <v>Tongue atrophy (LMN)</v>
      </c>
      <c r="F44" s="14">
        <f t="shared" ca="1" si="9"/>
        <v>2</v>
      </c>
      <c r="G44" s="14" t="str">
        <f t="shared" ca="1" si="10"/>
        <v>q_25a</v>
      </c>
      <c r="H44" s="14">
        <f ca="1">IF(G44&lt;&gt;"",IFERROR( IsVariableNameLegal(G44),0),0)+IF(COUNTIF(INDIRECT(wew!$C$13),G44)&gt;1,10,0)</f>
        <v>0</v>
      </c>
      <c r="I44" s="14">
        <f ca="1">IF(E44&lt;&gt;"",IF(LEN(E44)&gt;150,1,0)+IF(COUNTIF(INDIRECT(wew!$C$15),E44)&gt;1,10,0),0)</f>
        <v>0</v>
      </c>
      <c r="J44" s="14" t="b">
        <f t="shared" ca="1" si="11"/>
        <v>1</v>
      </c>
      <c r="K44" s="14" t="str">
        <f ca="1">ADDRESS(3,(B44+1)*2-1,4,,"[" &amp; wew!$G$7 &amp; "]" &amp; _sheetname_labels) &amp; ":" &amp; ADDRESS(2+ster!$B$20,(B44+1)*2-1,4)</f>
        <v>'[dane surowe2c.xlsm]labels'!CG3:CG32</v>
      </c>
      <c r="L44" s="14" t="str">
        <f ca="1">IF(F44&gt;0,ADDRESS(3,(B44+1)*2-1,4,,"[" &amp; wew!$G$7 &amp; "]" &amp; _sheetname_labels) &amp; ":" &amp; ADDRESS(2+F44,(B44+1)*2-1,4),"")</f>
        <v>'[dane surowe2c.xlsm]labels'!CG3:CG4</v>
      </c>
      <c r="M44" s="14" t="str">
        <f ca="1">IF(F44&gt;0,ADDRESS(3,(B44+1)*2,4,,"["&amp;wew!$G$7&amp;"]"&amp;_sheetname_labels)&amp;":"&amp;ADDRESS(2+F44,(B44+1)*2,4),"")</f>
        <v>'[dane surowe2c.xlsm]labels'!CH3:CH4</v>
      </c>
      <c r="N44" s="14" t="str">
        <f ca="1">ADDRESS(3,B44+1,4,,"[" &amp; wew!$G$7 &amp; "]" &amp;_sheetname_dataframe) &amp; ":" &amp; ADDRESS(2+ster!$C$14,B44+1,4)</f>
        <v>'[dane surowe2c.xlsm]data_frame'!AQ3:AQ643</v>
      </c>
      <c r="O44" s="14">
        <f t="shared" ca="1" si="12"/>
        <v>491</v>
      </c>
      <c r="P44" s="14">
        <f ca="1">IF(AND($AD44,$S44=1),IF(wew!$B$3,MIN(INDIRECT($N44)),"&lt;włącz podświetlanie wartości&gt;"),"—")</f>
        <v>1</v>
      </c>
      <c r="Q44" s="14">
        <f ca="1">IF(AND($AD44,$S44=1),IF(wew!$B$3,MAX(INDIRECT($N44)),"&lt;włącz podświetlanie wartości&gt;"),"—")</f>
        <v>2</v>
      </c>
      <c r="R44" s="14">
        <f ca="1">IF(AD44,ster!$C$14- (COUNTIF( INDIRECT(N44),"" )+ COUNT(INDIRECT(N44)) +COUNTIF( INDIRECT(N44),"NA" )),"")</f>
        <v>0</v>
      </c>
      <c r="S44" s="12">
        <f ca="1">IF(AD44,IF(COUNTA(INDIRECT(N44))=0,0, 1-(ster!$C$14- COUNT(INDIRECT(N44)) -COUNTIF( INDIRECT(N44),"" )) /COUNTA(INDIRECT(N44))),"")</f>
        <v>1</v>
      </c>
      <c r="T44" s="17">
        <f t="array" aca="1" ref="T44" ca="1">IF(L44&lt;&gt;"",SUM(IF(INDIRECT(L44)&lt;&gt;INT(INDIRECT(L44)),1,0)),"")</f>
        <v>0</v>
      </c>
      <c r="U44" s="17">
        <f t="array" aca="1" ref="U44" ca="1">IF(S44=1,SUM(IF(ISNUMBER(INDIRECT(N44)),IF(INDIRECT(N44)&lt;&gt;INT(INDIRECT(N44)),1,0),0)),"")</f>
        <v>0</v>
      </c>
      <c r="V44" s="17">
        <f t="shared" ca="1" si="13"/>
        <v>1</v>
      </c>
      <c r="W44" s="17">
        <f t="shared" ca="1" si="14"/>
        <v>0</v>
      </c>
      <c r="X44" s="24">
        <f t="array" aca="1" ref="X44" ca="1">IF(AD44,IF(AG44&lt;&gt;"",AG44,IF(J44,MIN(INDIRECT( K44)),"")),"")</f>
        <v>1</v>
      </c>
      <c r="Y44" s="17">
        <f t="array" aca="1" ref="Y44" ca="1">IF(AD44,IF(AH44&lt;&gt;"",AH44,IF(J44,MAX(INDIRECT( K44)),"")),"")</f>
        <v>2</v>
      </c>
      <c r="Z44" s="17" t="b">
        <f t="shared" ca="1" si="15"/>
        <v>1</v>
      </c>
      <c r="AC44" s="17" t="b">
        <f t="shared" ca="1" si="16"/>
        <v>0</v>
      </c>
      <c r="AD44" s="14" t="b">
        <f t="shared" ca="1" si="17"/>
        <v>1</v>
      </c>
      <c r="AE44" s="15" t="b">
        <f t="shared" ca="1" si="18"/>
        <v>1</v>
      </c>
      <c r="AF44" s="16"/>
      <c r="AG44" s="16"/>
      <c r="AH44" s="16"/>
      <c r="AI44" s="16"/>
      <c r="AJ44" s="16"/>
      <c r="AK44" s="16"/>
      <c r="AL44" s="16"/>
      <c r="AM44" s="16"/>
    </row>
    <row r="45" spans="2:39">
      <c r="B45" s="14">
        <f t="shared" si="6"/>
        <v>43</v>
      </c>
      <c r="C45" s="14" t="str">
        <f ca="1">IF(OR(E45="",ROW(E45)=2),"",IF(R45&gt;0,"S",IF(J45,IF(F45=2,"D","N"),"I")))</f>
        <v>D</v>
      </c>
      <c r="D45" s="14" t="str">
        <f t="shared" ca="1" si="7"/>
        <v>q_25b</v>
      </c>
      <c r="E45" s="14" t="str">
        <f t="shared" ca="1" si="8"/>
        <v>Tongue fasciculations (LMN)</v>
      </c>
      <c r="F45" s="14">
        <f t="shared" ca="1" si="9"/>
        <v>2</v>
      </c>
      <c r="G45" s="14" t="str">
        <f t="shared" ca="1" si="10"/>
        <v>q_25b</v>
      </c>
      <c r="H45" s="14">
        <f ca="1">IF(G45&lt;&gt;"",IFERROR( IsVariableNameLegal(G45),0),0)+IF(COUNTIF(INDIRECT(wew!$C$13),G45)&gt;1,10,0)</f>
        <v>0</v>
      </c>
      <c r="I45" s="14">
        <f ca="1">IF(E45&lt;&gt;"",IF(LEN(E45)&gt;150,1,0)+IF(COUNTIF(INDIRECT(wew!$C$15),E45)&gt;1,10,0),0)</f>
        <v>0</v>
      </c>
      <c r="J45" s="14" t="b">
        <f t="shared" ca="1" si="11"/>
        <v>1</v>
      </c>
      <c r="K45" s="14" t="str">
        <f ca="1">ADDRESS(3,(B45+1)*2-1,4,,"[" &amp; wew!$G$7 &amp; "]" &amp; _sheetname_labels) &amp; ":" &amp; ADDRESS(2+ster!$B$20,(B45+1)*2-1,4)</f>
        <v>'[dane surowe2c.xlsm]labels'!CI3:CI32</v>
      </c>
      <c r="L45" s="14" t="str">
        <f ca="1">IF(F45&gt;0,ADDRESS(3,(B45+1)*2-1,4,,"[" &amp; wew!$G$7 &amp; "]" &amp; _sheetname_labels) &amp; ":" &amp; ADDRESS(2+F45,(B45+1)*2-1,4),"")</f>
        <v>'[dane surowe2c.xlsm]labels'!CI3:CI4</v>
      </c>
      <c r="M45" s="14" t="str">
        <f ca="1">IF(F45&gt;0,ADDRESS(3,(B45+1)*2,4,,"["&amp;wew!$G$7&amp;"]"&amp;_sheetname_labels)&amp;":"&amp;ADDRESS(2+F45,(B45+1)*2,4),"")</f>
        <v>'[dane surowe2c.xlsm]labels'!CJ3:CJ4</v>
      </c>
      <c r="N45" s="14" t="str">
        <f ca="1">ADDRESS(3,B45+1,4,,"[" &amp; wew!$G$7 &amp; "]" &amp;_sheetname_dataframe) &amp; ":" &amp; ADDRESS(2+ster!$C$14,B45+1,4)</f>
        <v>'[dane surowe2c.xlsm]data_frame'!AR3:AR643</v>
      </c>
      <c r="O45" s="14">
        <f t="shared" ca="1" si="12"/>
        <v>491</v>
      </c>
      <c r="P45" s="14">
        <f ca="1">IF(AND($AD45,$S45=1),IF(wew!$B$3,MIN(INDIRECT($N45)),"&lt;włącz podświetlanie wartości&gt;"),"—")</f>
        <v>1</v>
      </c>
      <c r="Q45" s="14">
        <f ca="1">IF(AND($AD45,$S45=1),IF(wew!$B$3,MAX(INDIRECT($N45)),"&lt;włącz podświetlanie wartości&gt;"),"—")</f>
        <v>2</v>
      </c>
      <c r="R45" s="14">
        <f ca="1">IF(AD45,ster!$C$14- (COUNTIF( INDIRECT(N45),"" )+ COUNT(INDIRECT(N45)) +COUNTIF( INDIRECT(N45),"NA" )),"")</f>
        <v>0</v>
      </c>
      <c r="S45" s="12">
        <f ca="1">IF(AD45,IF(COUNTA(INDIRECT(N45))=0,0, 1-(ster!$C$14- COUNT(INDIRECT(N45)) -COUNTIF( INDIRECT(N45),"" )) /COUNTA(INDIRECT(N45))),"")</f>
        <v>1</v>
      </c>
      <c r="T45" s="17">
        <f t="array" aca="1" ref="T45" ca="1">IF(L45&lt;&gt;"",SUM(IF(INDIRECT(L45)&lt;&gt;INT(INDIRECT(L45)),1,0)),"")</f>
        <v>0</v>
      </c>
      <c r="U45" s="17">
        <f t="array" aca="1" ref="U45" ca="1">IF(S45=1,SUM(IF(ISNUMBER(INDIRECT(N45)),IF(INDIRECT(N45)&lt;&gt;INT(INDIRECT(N45)),1,0),0)),"")</f>
        <v>0</v>
      </c>
      <c r="V45" s="17">
        <f t="shared" ca="1" si="13"/>
        <v>1</v>
      </c>
      <c r="W45" s="17">
        <f t="shared" ca="1" si="14"/>
        <v>0</v>
      </c>
      <c r="X45" s="24">
        <f t="array" aca="1" ref="X45" ca="1">IF(AD45,IF(AG45&lt;&gt;"",AG45,IF(J45,MIN(INDIRECT( K45)),"")),"")</f>
        <v>1</v>
      </c>
      <c r="Y45" s="17">
        <f t="array" aca="1" ref="Y45" ca="1">IF(AD45,IF(AH45&lt;&gt;"",AH45,IF(J45,MAX(INDIRECT( K45)),"")),"")</f>
        <v>2</v>
      </c>
      <c r="Z45" s="17" t="b">
        <f t="shared" ca="1" si="15"/>
        <v>1</v>
      </c>
      <c r="AC45" s="17" t="b">
        <f t="shared" ca="1" si="16"/>
        <v>0</v>
      </c>
      <c r="AD45" s="14" t="b">
        <f t="shared" ca="1" si="17"/>
        <v>1</v>
      </c>
      <c r="AE45" s="15" t="b">
        <f t="shared" ca="1" si="18"/>
        <v>1</v>
      </c>
      <c r="AF45" s="16"/>
      <c r="AG45" s="16"/>
      <c r="AH45" s="16"/>
      <c r="AI45" s="16"/>
      <c r="AJ45" s="16"/>
      <c r="AK45" s="16"/>
      <c r="AL45" s="16"/>
      <c r="AM45" s="16"/>
    </row>
    <row r="46" spans="2:39">
      <c r="B46" s="14">
        <f t="shared" si="6"/>
        <v>44</v>
      </c>
      <c r="C46" s="14" t="str">
        <f ca="1">IF(OR(E46="",ROW(E46)=2),"",IF(R46&gt;0,"S",IF(J46,IF(F46=2,"D","N"),"I")))</f>
        <v>D</v>
      </c>
      <c r="D46" s="14" t="str">
        <f t="shared" ca="1" si="7"/>
        <v>q_25c</v>
      </c>
      <c r="E46" s="14" t="str">
        <f t="shared" ca="1" si="8"/>
        <v>Weak orbicularis oris (LMN)</v>
      </c>
      <c r="F46" s="14">
        <f t="shared" ca="1" si="9"/>
        <v>2</v>
      </c>
      <c r="G46" s="14" t="str">
        <f t="shared" ca="1" si="10"/>
        <v>q_25c</v>
      </c>
      <c r="H46" s="14">
        <f ca="1">IF(G46&lt;&gt;"",IFERROR( IsVariableNameLegal(G46),0),0)+IF(COUNTIF(INDIRECT(wew!$C$13),G46)&gt;1,10,0)</f>
        <v>0</v>
      </c>
      <c r="I46" s="14">
        <f ca="1">IF(E46&lt;&gt;"",IF(LEN(E46)&gt;150,1,0)+IF(COUNTIF(INDIRECT(wew!$C$15),E46)&gt;1,10,0),0)</f>
        <v>0</v>
      </c>
      <c r="J46" s="14" t="b">
        <f t="shared" ca="1" si="11"/>
        <v>1</v>
      </c>
      <c r="K46" s="14" t="str">
        <f ca="1">ADDRESS(3,(B46+1)*2-1,4,,"[" &amp; wew!$G$7 &amp; "]" &amp; _sheetname_labels) &amp; ":" &amp; ADDRESS(2+ster!$B$20,(B46+1)*2-1,4)</f>
        <v>'[dane surowe2c.xlsm]labels'!CK3:CK32</v>
      </c>
      <c r="L46" s="14" t="str">
        <f ca="1">IF(F46&gt;0,ADDRESS(3,(B46+1)*2-1,4,,"[" &amp; wew!$G$7 &amp; "]" &amp; _sheetname_labels) &amp; ":" &amp; ADDRESS(2+F46,(B46+1)*2-1,4),"")</f>
        <v>'[dane surowe2c.xlsm]labels'!CK3:CK4</v>
      </c>
      <c r="M46" s="14" t="str">
        <f ca="1">IF(F46&gt;0,ADDRESS(3,(B46+1)*2,4,,"["&amp;wew!$G$7&amp;"]"&amp;_sheetname_labels)&amp;":"&amp;ADDRESS(2+F46,(B46+1)*2,4),"")</f>
        <v>'[dane surowe2c.xlsm]labels'!CL3:CL4</v>
      </c>
      <c r="N46" s="14" t="str">
        <f ca="1">ADDRESS(3,B46+1,4,,"[" &amp; wew!$G$7 &amp; "]" &amp;_sheetname_dataframe) &amp; ":" &amp; ADDRESS(2+ster!$C$14,B46+1,4)</f>
        <v>'[dane surowe2c.xlsm]data_frame'!AS3:AS643</v>
      </c>
      <c r="O46" s="14">
        <f t="shared" ca="1" si="12"/>
        <v>491</v>
      </c>
      <c r="P46" s="14">
        <f ca="1">IF(AND($AD46,$S46=1),IF(wew!$B$3,MIN(INDIRECT($N46)),"&lt;włącz podświetlanie wartości&gt;"),"—")</f>
        <v>1</v>
      </c>
      <c r="Q46" s="14">
        <f ca="1">IF(AND($AD46,$S46=1),IF(wew!$B$3,MAX(INDIRECT($N46)),"&lt;włącz podświetlanie wartości&gt;"),"—")</f>
        <v>2</v>
      </c>
      <c r="R46" s="14">
        <f ca="1">IF(AD46,ster!$C$14- (COUNTIF( INDIRECT(N46),"" )+ COUNT(INDIRECT(N46)) +COUNTIF( INDIRECT(N46),"NA" )),"")</f>
        <v>0</v>
      </c>
      <c r="S46" s="12">
        <f ca="1">IF(AD46,IF(COUNTA(INDIRECT(N46))=0,0, 1-(ster!$C$14- COUNT(INDIRECT(N46)) -COUNTIF( INDIRECT(N46),"" )) /COUNTA(INDIRECT(N46))),"")</f>
        <v>1</v>
      </c>
      <c r="T46" s="17">
        <f t="array" aca="1" ref="T46" ca="1">IF(L46&lt;&gt;"",SUM(IF(INDIRECT(L46)&lt;&gt;INT(INDIRECT(L46)),1,0)),"")</f>
        <v>0</v>
      </c>
      <c r="U46" s="17">
        <f t="array" aca="1" ref="U46" ca="1">IF(S46=1,SUM(IF(ISNUMBER(INDIRECT(N46)),IF(INDIRECT(N46)&lt;&gt;INT(INDIRECT(N46)),1,0),0)),"")</f>
        <v>0</v>
      </c>
      <c r="V46" s="17">
        <f t="shared" ca="1" si="13"/>
        <v>1</v>
      </c>
      <c r="W46" s="17">
        <f t="shared" ca="1" si="14"/>
        <v>0</v>
      </c>
      <c r="X46" s="24">
        <f t="array" aca="1" ref="X46" ca="1">IF(AD46,IF(AG46&lt;&gt;"",AG46,IF(J46,MIN(INDIRECT( K46)),"")),"")</f>
        <v>1</v>
      </c>
      <c r="Y46" s="17">
        <f t="array" aca="1" ref="Y46" ca="1">IF(AD46,IF(AH46&lt;&gt;"",AH46,IF(J46,MAX(INDIRECT( K46)),"")),"")</f>
        <v>2</v>
      </c>
      <c r="Z46" s="17" t="b">
        <f t="shared" ca="1" si="15"/>
        <v>1</v>
      </c>
      <c r="AC46" s="17" t="b">
        <f t="shared" ca="1" si="16"/>
        <v>0</v>
      </c>
      <c r="AD46" s="14" t="b">
        <f t="shared" ca="1" si="17"/>
        <v>1</v>
      </c>
      <c r="AE46" s="15" t="b">
        <f t="shared" ca="1" si="18"/>
        <v>1</v>
      </c>
      <c r="AF46" s="16"/>
      <c r="AG46" s="16"/>
      <c r="AH46" s="16"/>
      <c r="AI46" s="16"/>
      <c r="AJ46" s="16"/>
      <c r="AK46" s="16"/>
      <c r="AL46" s="16"/>
      <c r="AM46" s="16"/>
    </row>
    <row r="47" spans="2:39">
      <c r="B47" s="14">
        <f t="shared" si="6"/>
        <v>45</v>
      </c>
      <c r="C47" s="14" t="str">
        <f ca="1">IF(OR(E47="",ROW(E47)=2),"",IF(R47&gt;0,"S",IF(J47,IF(F47=2,"D","N"),"I")))</f>
        <v>D</v>
      </c>
      <c r="D47" s="14" t="str">
        <f t="shared" ca="1" si="7"/>
        <v>q_25d</v>
      </c>
      <c r="E47" s="14" t="str">
        <f t="shared" ca="1" si="8"/>
        <v>Facial muscle fasciculations (LMN)</v>
      </c>
      <c r="F47" s="14">
        <f t="shared" ca="1" si="9"/>
        <v>2</v>
      </c>
      <c r="G47" s="14" t="str">
        <f t="shared" ca="1" si="10"/>
        <v>q_25d</v>
      </c>
      <c r="H47" s="14">
        <f ca="1">IF(G47&lt;&gt;"",IFERROR( IsVariableNameLegal(G47),0),0)+IF(COUNTIF(INDIRECT(wew!$C$13),G47)&gt;1,10,0)</f>
        <v>0</v>
      </c>
      <c r="I47" s="14">
        <f ca="1">IF(E47&lt;&gt;"",IF(LEN(E47)&gt;150,1,0)+IF(COUNTIF(INDIRECT(wew!$C$15),E47)&gt;1,10,0),0)</f>
        <v>0</v>
      </c>
      <c r="J47" s="14" t="b">
        <f t="shared" ca="1" si="11"/>
        <v>1</v>
      </c>
      <c r="K47" s="14" t="str">
        <f ca="1">ADDRESS(3,(B47+1)*2-1,4,,"[" &amp; wew!$G$7 &amp; "]" &amp; _sheetname_labels) &amp; ":" &amp; ADDRESS(2+ster!$B$20,(B47+1)*2-1,4)</f>
        <v>'[dane surowe2c.xlsm]labels'!CM3:CM32</v>
      </c>
      <c r="L47" s="14" t="str">
        <f ca="1">IF(F47&gt;0,ADDRESS(3,(B47+1)*2-1,4,,"[" &amp; wew!$G$7 &amp; "]" &amp; _sheetname_labels) &amp; ":" &amp; ADDRESS(2+F47,(B47+1)*2-1,4),"")</f>
        <v>'[dane surowe2c.xlsm]labels'!CM3:CM4</v>
      </c>
      <c r="M47" s="14" t="str">
        <f ca="1">IF(F47&gt;0,ADDRESS(3,(B47+1)*2,4,,"["&amp;wew!$G$7&amp;"]"&amp;_sheetname_labels)&amp;":"&amp;ADDRESS(2+F47,(B47+1)*2,4),"")</f>
        <v>'[dane surowe2c.xlsm]labels'!CN3:CN4</v>
      </c>
      <c r="N47" s="14" t="str">
        <f ca="1">ADDRESS(3,B47+1,4,,"[" &amp; wew!$G$7 &amp; "]" &amp;_sheetname_dataframe) &amp; ":" &amp; ADDRESS(2+ster!$C$14,B47+1,4)</f>
        <v>'[dane surowe2c.xlsm]data_frame'!AT3:AT643</v>
      </c>
      <c r="O47" s="14">
        <f t="shared" ca="1" si="12"/>
        <v>491</v>
      </c>
      <c r="P47" s="14">
        <f ca="1">IF(AND($AD47,$S47=1),IF(wew!$B$3,MIN(INDIRECT($N47)),"&lt;włącz podświetlanie wartości&gt;"),"—")</f>
        <v>1</v>
      </c>
      <c r="Q47" s="14">
        <f ca="1">IF(AND($AD47,$S47=1),IF(wew!$B$3,MAX(INDIRECT($N47)),"&lt;włącz podświetlanie wartości&gt;"),"—")</f>
        <v>2</v>
      </c>
      <c r="R47" s="14">
        <f ca="1">IF(AD47,ster!$C$14- (COUNTIF( INDIRECT(N47),"" )+ COUNT(INDIRECT(N47)) +COUNTIF( INDIRECT(N47),"NA" )),"")</f>
        <v>0</v>
      </c>
      <c r="S47" s="12">
        <f ca="1">IF(AD47,IF(COUNTA(INDIRECT(N47))=0,0, 1-(ster!$C$14- COUNT(INDIRECT(N47)) -COUNTIF( INDIRECT(N47),"" )) /COUNTA(INDIRECT(N47))),"")</f>
        <v>1</v>
      </c>
      <c r="T47" s="17">
        <f t="array" aca="1" ref="T47" ca="1">IF(L47&lt;&gt;"",SUM(IF(INDIRECT(L47)&lt;&gt;INT(INDIRECT(L47)),1,0)),"")</f>
        <v>0</v>
      </c>
      <c r="U47" s="17">
        <f t="array" aca="1" ref="U47" ca="1">IF(S47=1,SUM(IF(ISNUMBER(INDIRECT(N47)),IF(INDIRECT(N47)&lt;&gt;INT(INDIRECT(N47)),1,0),0)),"")</f>
        <v>0</v>
      </c>
      <c r="V47" s="17">
        <f t="shared" ca="1" si="13"/>
        <v>1</v>
      </c>
      <c r="W47" s="17">
        <f t="shared" ca="1" si="14"/>
        <v>0</v>
      </c>
      <c r="X47" s="24">
        <f t="array" aca="1" ref="X47" ca="1">IF(AD47,IF(AG47&lt;&gt;"",AG47,IF(J47,MIN(INDIRECT( K47)),"")),"")</f>
        <v>1</v>
      </c>
      <c r="Y47" s="17">
        <f t="array" aca="1" ref="Y47" ca="1">IF(AD47,IF(AH47&lt;&gt;"",AH47,IF(J47,MAX(INDIRECT( K47)),"")),"")</f>
        <v>2</v>
      </c>
      <c r="Z47" s="17" t="b">
        <f t="shared" ca="1" si="15"/>
        <v>1</v>
      </c>
      <c r="AC47" s="17" t="b">
        <f t="shared" ca="1" si="16"/>
        <v>0</v>
      </c>
      <c r="AD47" s="14" t="b">
        <f t="shared" ca="1" si="17"/>
        <v>1</v>
      </c>
      <c r="AE47" s="15" t="b">
        <f t="shared" ca="1" si="18"/>
        <v>1</v>
      </c>
      <c r="AF47" s="16"/>
      <c r="AG47" s="16"/>
      <c r="AH47" s="16"/>
      <c r="AI47" s="16"/>
      <c r="AJ47" s="16"/>
      <c r="AK47" s="16"/>
      <c r="AL47" s="16"/>
      <c r="AM47" s="16"/>
    </row>
    <row r="48" spans="2:39">
      <c r="B48" s="14">
        <f t="shared" si="6"/>
        <v>46</v>
      </c>
      <c r="C48" s="14" t="str">
        <f ca="1">IF(OR(E48="",ROW(E48)=2),"",IF(R48&gt;0,"S",IF(J48,IF(F48=2,"D","N"),"I")))</f>
        <v>D</v>
      </c>
      <c r="D48" s="14" t="str">
        <f t="shared" ca="1" si="7"/>
        <v>q_25e</v>
      </c>
      <c r="E48" s="14" t="str">
        <f t="shared" ca="1" si="8"/>
        <v>Masseter atrophy (LMN)</v>
      </c>
      <c r="F48" s="14">
        <f t="shared" ca="1" si="9"/>
        <v>2</v>
      </c>
      <c r="G48" s="14" t="str">
        <f t="shared" ca="1" si="10"/>
        <v>q_25e</v>
      </c>
      <c r="H48" s="14">
        <f ca="1">IF(G48&lt;&gt;"",IFERROR( IsVariableNameLegal(G48),0),0)+IF(COUNTIF(INDIRECT(wew!$C$13),G48)&gt;1,10,0)</f>
        <v>0</v>
      </c>
      <c r="I48" s="14">
        <f ca="1">IF(E48&lt;&gt;"",IF(LEN(E48)&gt;150,1,0)+IF(COUNTIF(INDIRECT(wew!$C$15),E48)&gt;1,10,0),0)</f>
        <v>0</v>
      </c>
      <c r="J48" s="14" t="b">
        <f t="shared" ca="1" si="11"/>
        <v>1</v>
      </c>
      <c r="K48" s="14" t="str">
        <f ca="1">ADDRESS(3,(B48+1)*2-1,4,,"[" &amp; wew!$G$7 &amp; "]" &amp; _sheetname_labels) &amp; ":" &amp; ADDRESS(2+ster!$B$20,(B48+1)*2-1,4)</f>
        <v>'[dane surowe2c.xlsm]labels'!CO3:CO32</v>
      </c>
      <c r="L48" s="14" t="str">
        <f ca="1">IF(F48&gt;0,ADDRESS(3,(B48+1)*2-1,4,,"[" &amp; wew!$G$7 &amp; "]" &amp; _sheetname_labels) &amp; ":" &amp; ADDRESS(2+F48,(B48+1)*2-1,4),"")</f>
        <v>'[dane surowe2c.xlsm]labels'!CO3:CO4</v>
      </c>
      <c r="M48" s="14" t="str">
        <f ca="1">IF(F48&gt;0,ADDRESS(3,(B48+1)*2,4,,"["&amp;wew!$G$7&amp;"]"&amp;_sheetname_labels)&amp;":"&amp;ADDRESS(2+F48,(B48+1)*2,4),"")</f>
        <v>'[dane surowe2c.xlsm]labels'!CP3:CP4</v>
      </c>
      <c r="N48" s="14" t="str">
        <f ca="1">ADDRESS(3,B48+1,4,,"[" &amp; wew!$G$7 &amp; "]" &amp;_sheetname_dataframe) &amp; ":" &amp; ADDRESS(2+ster!$C$14,B48+1,4)</f>
        <v>'[dane surowe2c.xlsm]data_frame'!AU3:AU643</v>
      </c>
      <c r="O48" s="14">
        <f t="shared" ca="1" si="12"/>
        <v>491</v>
      </c>
      <c r="P48" s="14">
        <f ca="1">IF(AND($AD48,$S48=1),IF(wew!$B$3,MIN(INDIRECT($N48)),"&lt;włącz podświetlanie wartości&gt;"),"—")</f>
        <v>1</v>
      </c>
      <c r="Q48" s="14">
        <f ca="1">IF(AND($AD48,$S48=1),IF(wew!$B$3,MAX(INDIRECT($N48)),"&lt;włącz podświetlanie wartości&gt;"),"—")</f>
        <v>2</v>
      </c>
      <c r="R48" s="14">
        <f ca="1">IF(AD48,ster!$C$14- (COUNTIF( INDIRECT(N48),"" )+ COUNT(INDIRECT(N48)) +COUNTIF( INDIRECT(N48),"NA" )),"")</f>
        <v>0</v>
      </c>
      <c r="S48" s="12">
        <f ca="1">IF(AD48,IF(COUNTA(INDIRECT(N48))=0,0, 1-(ster!$C$14- COUNT(INDIRECT(N48)) -COUNTIF( INDIRECT(N48),"" )) /COUNTA(INDIRECT(N48))),"")</f>
        <v>1</v>
      </c>
      <c r="T48" s="17">
        <f t="array" aca="1" ref="T48" ca="1">IF(L48&lt;&gt;"",SUM(IF(INDIRECT(L48)&lt;&gt;INT(INDIRECT(L48)),1,0)),"")</f>
        <v>0</v>
      </c>
      <c r="U48" s="17">
        <f t="array" aca="1" ref="U48" ca="1">IF(S48=1,SUM(IF(ISNUMBER(INDIRECT(N48)),IF(INDIRECT(N48)&lt;&gt;INT(INDIRECT(N48)),1,0),0)),"")</f>
        <v>0</v>
      </c>
      <c r="V48" s="17">
        <f t="shared" ca="1" si="13"/>
        <v>1</v>
      </c>
      <c r="W48" s="17">
        <f t="shared" ca="1" si="14"/>
        <v>0</v>
      </c>
      <c r="X48" s="24">
        <f t="array" aca="1" ref="X48" ca="1">IF(AD48,IF(AG48&lt;&gt;"",AG48,IF(J48,MIN(INDIRECT( K48)),"")),"")</f>
        <v>1</v>
      </c>
      <c r="Y48" s="17">
        <f t="array" aca="1" ref="Y48" ca="1">IF(AD48,IF(AH48&lt;&gt;"",AH48,IF(J48,MAX(INDIRECT( K48)),"")),"")</f>
        <v>2</v>
      </c>
      <c r="Z48" s="17" t="b">
        <f t="shared" ca="1" si="15"/>
        <v>1</v>
      </c>
      <c r="AC48" s="17" t="b">
        <f t="shared" ca="1" si="16"/>
        <v>0</v>
      </c>
      <c r="AD48" s="14" t="b">
        <f t="shared" ca="1" si="17"/>
        <v>1</v>
      </c>
      <c r="AE48" s="15" t="b">
        <f t="shared" ca="1" si="18"/>
        <v>1</v>
      </c>
      <c r="AF48" s="16"/>
      <c r="AG48" s="16"/>
      <c r="AH48" s="16"/>
      <c r="AI48" s="16"/>
      <c r="AJ48" s="16"/>
      <c r="AK48" s="16"/>
      <c r="AL48" s="16"/>
      <c r="AM48" s="16"/>
    </row>
    <row r="49" spans="2:39">
      <c r="B49" s="14">
        <f t="shared" si="6"/>
        <v>47</v>
      </c>
      <c r="C49" s="14" t="str">
        <f ca="1">IF(OR(E49="",ROW(E49)=2),"",IF(R49&gt;0,"S",IF(J49,IF(F49=2,"D","N"),"I")))</f>
        <v>D</v>
      </c>
      <c r="D49" s="14" t="str">
        <f t="shared" ca="1" si="7"/>
        <v>q_26</v>
      </c>
      <c r="E49" s="14" t="str">
        <f t="shared" ca="1" si="8"/>
        <v>Upper Limbs</v>
      </c>
      <c r="F49" s="14">
        <f t="shared" ca="1" si="9"/>
        <v>2</v>
      </c>
      <c r="G49" s="14" t="str">
        <f t="shared" ca="1" si="10"/>
        <v>q_26</v>
      </c>
      <c r="H49" s="14">
        <f ca="1">IF(G49&lt;&gt;"",IFERROR( IsVariableNameLegal(G49),0),0)+IF(COUNTIF(INDIRECT(wew!$C$13),G49)&gt;1,10,0)</f>
        <v>0</v>
      </c>
      <c r="I49" s="14">
        <f ca="1">IF(E49&lt;&gt;"",IF(LEN(E49)&gt;150,1,0)+IF(COUNTIF(INDIRECT(wew!$C$15),E49)&gt;1,10,0),0)</f>
        <v>0</v>
      </c>
      <c r="J49" s="14" t="b">
        <f t="shared" ca="1" si="11"/>
        <v>1</v>
      </c>
      <c r="K49" s="14" t="str">
        <f ca="1">ADDRESS(3,(B49+1)*2-1,4,,"[" &amp; wew!$G$7 &amp; "]" &amp; _sheetname_labels) &amp; ":" &amp; ADDRESS(2+ster!$B$20,(B49+1)*2-1,4)</f>
        <v>'[dane surowe2c.xlsm]labels'!CQ3:CQ32</v>
      </c>
      <c r="L49" s="14" t="str">
        <f ca="1">IF(F49&gt;0,ADDRESS(3,(B49+1)*2-1,4,,"[" &amp; wew!$G$7 &amp; "]" &amp; _sheetname_labels) &amp; ":" &amp; ADDRESS(2+F49,(B49+1)*2-1,4),"")</f>
        <v>'[dane surowe2c.xlsm]labels'!CQ3:CQ4</v>
      </c>
      <c r="M49" s="14" t="str">
        <f ca="1">IF(F49&gt;0,ADDRESS(3,(B49+1)*2,4,,"["&amp;wew!$G$7&amp;"]"&amp;_sheetname_labels)&amp;":"&amp;ADDRESS(2+F49,(B49+1)*2,4),"")</f>
        <v>'[dane surowe2c.xlsm]labels'!CR3:CR4</v>
      </c>
      <c r="N49" s="14" t="str">
        <f ca="1">ADDRESS(3,B49+1,4,,"[" &amp; wew!$G$7 &amp; "]" &amp;_sheetname_dataframe) &amp; ":" &amp; ADDRESS(2+ster!$C$14,B49+1,4)</f>
        <v>'[dane surowe2c.xlsm]data_frame'!AV3:AV643</v>
      </c>
      <c r="O49" s="14">
        <f t="shared" ca="1" si="12"/>
        <v>138</v>
      </c>
      <c r="P49" s="14">
        <f ca="1">IF(AND($AD49,$S49=1),IF(wew!$B$3,MIN(INDIRECT($N49)),"&lt;włącz podświetlanie wartości&gt;"),"—")</f>
        <v>1</v>
      </c>
      <c r="Q49" s="14">
        <f ca="1">IF(AND($AD49,$S49=1),IF(wew!$B$3,MAX(INDIRECT($N49)),"&lt;włącz podświetlanie wartości&gt;"),"—")</f>
        <v>2</v>
      </c>
      <c r="R49" s="14">
        <f ca="1">IF(AD49,ster!$C$14- (COUNTIF( INDIRECT(N49),"" )+ COUNT(INDIRECT(N49)) +COUNTIF( INDIRECT(N49),"NA" )),"")</f>
        <v>0</v>
      </c>
      <c r="S49" s="12">
        <f ca="1">IF(AD49,IF(COUNTA(INDIRECT(N49))=0,0, 1-(ster!$C$14- COUNT(INDIRECT(N49)) -COUNTIF( INDIRECT(N49),"" )) /COUNTA(INDIRECT(N49))),"")</f>
        <v>1</v>
      </c>
      <c r="T49" s="17">
        <f t="array" aca="1" ref="T49" ca="1">IF(L49&lt;&gt;"",SUM(IF(INDIRECT(L49)&lt;&gt;INT(INDIRECT(L49)),1,0)),"")</f>
        <v>0</v>
      </c>
      <c r="U49" s="17">
        <f t="array" aca="1" ref="U49" ca="1">IF(S49=1,SUM(IF(ISNUMBER(INDIRECT(N49)),IF(INDIRECT(N49)&lt;&gt;INT(INDIRECT(N49)),1,0),0)),"")</f>
        <v>0</v>
      </c>
      <c r="V49" s="17">
        <f t="shared" ca="1" si="13"/>
        <v>1</v>
      </c>
      <c r="W49" s="17">
        <f t="shared" ca="1" si="14"/>
        <v>0</v>
      </c>
      <c r="X49" s="24">
        <f t="array" aca="1" ref="X49" ca="1">IF(AD49,IF(AG49&lt;&gt;"",AG49,IF(J49,MIN(INDIRECT( K49)),"")),"")</f>
        <v>1</v>
      </c>
      <c r="Y49" s="17">
        <f t="array" aca="1" ref="Y49" ca="1">IF(AD49,IF(AH49&lt;&gt;"",AH49,IF(J49,MAX(INDIRECT( K49)),"")),"")</f>
        <v>2</v>
      </c>
      <c r="Z49" s="17" t="b">
        <f t="shared" ca="1" si="15"/>
        <v>1</v>
      </c>
      <c r="AC49" s="17" t="b">
        <f t="shared" ca="1" si="16"/>
        <v>0</v>
      </c>
      <c r="AD49" s="14" t="b">
        <f t="shared" ca="1" si="17"/>
        <v>1</v>
      </c>
      <c r="AE49" s="15" t="b">
        <f t="shared" ca="1" si="18"/>
        <v>1</v>
      </c>
      <c r="AF49" s="16"/>
      <c r="AG49" s="16"/>
      <c r="AH49" s="16"/>
      <c r="AI49" s="16"/>
      <c r="AJ49" s="16"/>
      <c r="AK49" s="16"/>
      <c r="AL49" s="16"/>
      <c r="AM49" s="16"/>
    </row>
    <row r="50" spans="2:39">
      <c r="B50" s="14">
        <f t="shared" si="6"/>
        <v>48</v>
      </c>
      <c r="C50" s="14" t="str">
        <f ca="1">IF(OR(E50="",ROW(E50)=2),"",IF(R50&gt;0,"S",IF(J50,IF(F50=2,"D","N"),"I")))</f>
        <v>D</v>
      </c>
      <c r="D50" s="14" t="str">
        <f t="shared" ca="1" si="7"/>
        <v>q_26a</v>
      </c>
      <c r="E50" s="14" t="str">
        <f t="shared" ca="1" si="8"/>
        <v>Hyperreflexia (UMN)</v>
      </c>
      <c r="F50" s="14">
        <f t="shared" ca="1" si="9"/>
        <v>2</v>
      </c>
      <c r="G50" s="14" t="str">
        <f t="shared" ca="1" si="10"/>
        <v>q_26a</v>
      </c>
      <c r="H50" s="14">
        <f ca="1">IF(G50&lt;&gt;"",IFERROR( IsVariableNameLegal(G50),0),0)+IF(COUNTIF(INDIRECT(wew!$C$13),G50)&gt;1,10,0)</f>
        <v>0</v>
      </c>
      <c r="I50" s="14">
        <f ca="1">IF(E50&lt;&gt;"",IF(LEN(E50)&gt;150,1,0)+IF(COUNTIF(INDIRECT(wew!$C$15),E50)&gt;1,10,0),0)</f>
        <v>10</v>
      </c>
      <c r="J50" s="14" t="b">
        <f t="shared" ca="1" si="11"/>
        <v>1</v>
      </c>
      <c r="K50" s="14" t="str">
        <f ca="1">ADDRESS(3,(B50+1)*2-1,4,,"[" &amp; wew!$G$7 &amp; "]" &amp; _sheetname_labels) &amp; ":" &amp; ADDRESS(2+ster!$B$20,(B50+1)*2-1,4)</f>
        <v>'[dane surowe2c.xlsm]labels'!CS3:CS32</v>
      </c>
      <c r="L50" s="14" t="str">
        <f ca="1">IF(F50&gt;0,ADDRESS(3,(B50+1)*2-1,4,,"[" &amp; wew!$G$7 &amp; "]" &amp; _sheetname_labels) &amp; ":" &amp; ADDRESS(2+F50,(B50+1)*2-1,4),"")</f>
        <v>'[dane surowe2c.xlsm]labels'!CS3:CS4</v>
      </c>
      <c r="M50" s="14" t="str">
        <f ca="1">IF(F50&gt;0,ADDRESS(3,(B50+1)*2,4,,"["&amp;wew!$G$7&amp;"]"&amp;_sheetname_labels)&amp;":"&amp;ADDRESS(2+F50,(B50+1)*2,4),"")</f>
        <v>'[dane surowe2c.xlsm]labels'!CT3:CT4</v>
      </c>
      <c r="N50" s="14" t="str">
        <f ca="1">ADDRESS(3,B50+1,4,,"[" &amp; wew!$G$7 &amp; "]" &amp;_sheetname_dataframe) &amp; ":" &amp; ADDRESS(2+ster!$C$14,B50+1,4)</f>
        <v>'[dane surowe2c.xlsm]data_frame'!AW3:AW643</v>
      </c>
      <c r="O50" s="14">
        <f t="shared" ca="1" si="12"/>
        <v>491</v>
      </c>
      <c r="P50" s="14">
        <f ca="1">IF(AND($AD50,$S50=1),IF(wew!$B$3,MIN(INDIRECT($N50)),"&lt;włącz podświetlanie wartości&gt;"),"—")</f>
        <v>1</v>
      </c>
      <c r="Q50" s="14">
        <f ca="1">IF(AND($AD50,$S50=1),IF(wew!$B$3,MAX(INDIRECT($N50)),"&lt;włącz podświetlanie wartości&gt;"),"—")</f>
        <v>2</v>
      </c>
      <c r="R50" s="14">
        <f ca="1">IF(AD50,ster!$C$14- (COUNTIF( INDIRECT(N50),"" )+ COUNT(INDIRECT(N50)) +COUNTIF( INDIRECT(N50),"NA" )),"")</f>
        <v>0</v>
      </c>
      <c r="S50" s="12">
        <f ca="1">IF(AD50,IF(COUNTA(INDIRECT(N50))=0,0, 1-(ster!$C$14- COUNT(INDIRECT(N50)) -COUNTIF( INDIRECT(N50),"" )) /COUNTA(INDIRECT(N50))),"")</f>
        <v>1</v>
      </c>
      <c r="T50" s="17">
        <f t="array" aca="1" ref="T50" ca="1">IF(L50&lt;&gt;"",SUM(IF(INDIRECT(L50)&lt;&gt;INT(INDIRECT(L50)),1,0)),"")</f>
        <v>0</v>
      </c>
      <c r="U50" s="17">
        <f t="array" aca="1" ref="U50" ca="1">IF(S50=1,SUM(IF(ISNUMBER(INDIRECT(N50)),IF(INDIRECT(N50)&lt;&gt;INT(INDIRECT(N50)),1,0),0)),"")</f>
        <v>0</v>
      </c>
      <c r="V50" s="17">
        <f t="shared" ca="1" si="13"/>
        <v>1</v>
      </c>
      <c r="W50" s="17">
        <f t="shared" ca="1" si="14"/>
        <v>0</v>
      </c>
      <c r="X50" s="24">
        <f t="array" aca="1" ref="X50" ca="1">IF(AD50,IF(AG50&lt;&gt;"",AG50,IF(J50,MIN(INDIRECT( K50)),"")),"")</f>
        <v>1</v>
      </c>
      <c r="Y50" s="17">
        <f t="array" aca="1" ref="Y50" ca="1">IF(AD50,IF(AH50&lt;&gt;"",AH50,IF(J50,MAX(INDIRECT( K50)),"")),"")</f>
        <v>2</v>
      </c>
      <c r="Z50" s="17" t="b">
        <f t="shared" ca="1" si="15"/>
        <v>1</v>
      </c>
      <c r="AC50" s="17" t="b">
        <f t="shared" ca="1" si="16"/>
        <v>0</v>
      </c>
      <c r="AD50" s="14" t="b">
        <f t="shared" ca="1" si="17"/>
        <v>1</v>
      </c>
      <c r="AE50" s="15" t="b">
        <f t="shared" ca="1" si="18"/>
        <v>1</v>
      </c>
      <c r="AF50" s="16"/>
      <c r="AG50" s="16"/>
      <c r="AH50" s="16"/>
      <c r="AI50" s="16"/>
      <c r="AJ50" s="16"/>
      <c r="AK50" s="16"/>
      <c r="AL50" s="16"/>
      <c r="AM50" s="16"/>
    </row>
    <row r="51" spans="2:39">
      <c r="B51" s="14">
        <f t="shared" si="6"/>
        <v>49</v>
      </c>
      <c r="C51" s="14" t="str">
        <f ca="1">IF(OR(E51="",ROW(E51)=2),"",IF(R51&gt;0,"S",IF(J51,IF(F51=2,"D","N"),"I")))</f>
        <v>D</v>
      </c>
      <c r="D51" s="14" t="str">
        <f t="shared" ca="1" si="7"/>
        <v>q_26b</v>
      </c>
      <c r="E51" s="14" t="str">
        <f t="shared" ca="1" si="8"/>
        <v>Finger flexion/Hoffman sign (UMN)</v>
      </c>
      <c r="F51" s="14">
        <f t="shared" ca="1" si="9"/>
        <v>2</v>
      </c>
      <c r="G51" s="14" t="str">
        <f t="shared" ca="1" si="10"/>
        <v>q_26b</v>
      </c>
      <c r="H51" s="14">
        <f ca="1">IF(G51&lt;&gt;"",IFERROR( IsVariableNameLegal(G51),0),0)+IF(COUNTIF(INDIRECT(wew!$C$13),G51)&gt;1,10,0)</f>
        <v>0</v>
      </c>
      <c r="I51" s="14">
        <f ca="1">IF(E51&lt;&gt;"",IF(LEN(E51)&gt;150,1,0)+IF(COUNTIF(INDIRECT(wew!$C$15),E51)&gt;1,10,0),0)</f>
        <v>0</v>
      </c>
      <c r="J51" s="14" t="b">
        <f t="shared" ca="1" si="11"/>
        <v>1</v>
      </c>
      <c r="K51" s="14" t="str">
        <f ca="1">ADDRESS(3,(B51+1)*2-1,4,,"[" &amp; wew!$G$7 &amp; "]" &amp; _sheetname_labels) &amp; ":" &amp; ADDRESS(2+ster!$B$20,(B51+1)*2-1,4)</f>
        <v>'[dane surowe2c.xlsm]labels'!CU3:CU32</v>
      </c>
      <c r="L51" s="14" t="str">
        <f ca="1">IF(F51&gt;0,ADDRESS(3,(B51+1)*2-1,4,,"[" &amp; wew!$G$7 &amp; "]" &amp; _sheetname_labels) &amp; ":" &amp; ADDRESS(2+F51,(B51+1)*2-1,4),"")</f>
        <v>'[dane surowe2c.xlsm]labels'!CU3:CU4</v>
      </c>
      <c r="M51" s="14" t="str">
        <f ca="1">IF(F51&gt;0,ADDRESS(3,(B51+1)*2,4,,"["&amp;wew!$G$7&amp;"]"&amp;_sheetname_labels)&amp;":"&amp;ADDRESS(2+F51,(B51+1)*2,4),"")</f>
        <v>'[dane surowe2c.xlsm]labels'!CV3:CV4</v>
      </c>
      <c r="N51" s="14" t="str">
        <f ca="1">ADDRESS(3,B51+1,4,,"[" &amp; wew!$G$7 &amp; "]" &amp;_sheetname_dataframe) &amp; ":" &amp; ADDRESS(2+ster!$C$14,B51+1,4)</f>
        <v>'[dane surowe2c.xlsm]data_frame'!AX3:AX643</v>
      </c>
      <c r="O51" s="14">
        <f t="shared" ca="1" si="12"/>
        <v>483</v>
      </c>
      <c r="P51" s="14">
        <f ca="1">IF(AND($AD51,$S51=1),IF(wew!$B$3,MIN(INDIRECT($N51)),"&lt;włącz podświetlanie wartości&gt;"),"—")</f>
        <v>1</v>
      </c>
      <c r="Q51" s="14">
        <f ca="1">IF(AND($AD51,$S51=1),IF(wew!$B$3,MAX(INDIRECT($N51)),"&lt;włącz podświetlanie wartości&gt;"),"—")</f>
        <v>2</v>
      </c>
      <c r="R51" s="14">
        <f ca="1">IF(AD51,ster!$C$14- (COUNTIF( INDIRECT(N51),"" )+ COUNT(INDIRECT(N51)) +COUNTIF( INDIRECT(N51),"NA" )),"")</f>
        <v>0</v>
      </c>
      <c r="S51" s="12">
        <f ca="1">IF(AD51,IF(COUNTA(INDIRECT(N51))=0,0, 1-(ster!$C$14- COUNT(INDIRECT(N51)) -COUNTIF( INDIRECT(N51),"" )) /COUNTA(INDIRECT(N51))),"")</f>
        <v>1</v>
      </c>
      <c r="T51" s="17">
        <f t="array" aca="1" ref="T51" ca="1">IF(L51&lt;&gt;"",SUM(IF(INDIRECT(L51)&lt;&gt;INT(INDIRECT(L51)),1,0)),"")</f>
        <v>0</v>
      </c>
      <c r="U51" s="17">
        <f t="array" aca="1" ref="U51" ca="1">IF(S51=1,SUM(IF(ISNUMBER(INDIRECT(N51)),IF(INDIRECT(N51)&lt;&gt;INT(INDIRECT(N51)),1,0),0)),"")</f>
        <v>0</v>
      </c>
      <c r="V51" s="17">
        <f t="shared" ca="1" si="13"/>
        <v>1</v>
      </c>
      <c r="W51" s="17">
        <f t="shared" ca="1" si="14"/>
        <v>0</v>
      </c>
      <c r="X51" s="24">
        <f t="array" aca="1" ref="X51" ca="1">IF(AD51,IF(AG51&lt;&gt;"",AG51,IF(J51,MIN(INDIRECT( K51)),"")),"")</f>
        <v>1</v>
      </c>
      <c r="Y51" s="17">
        <f t="array" aca="1" ref="Y51" ca="1">IF(AD51,IF(AH51&lt;&gt;"",AH51,IF(J51,MAX(INDIRECT( K51)),"")),"")</f>
        <v>2</v>
      </c>
      <c r="Z51" s="17" t="b">
        <f t="shared" ca="1" si="15"/>
        <v>1</v>
      </c>
      <c r="AC51" s="17" t="b">
        <f t="shared" ca="1" si="16"/>
        <v>0</v>
      </c>
      <c r="AD51" s="14" t="b">
        <f t="shared" ca="1" si="17"/>
        <v>1</v>
      </c>
      <c r="AE51" s="15" t="b">
        <f t="shared" ca="1" si="18"/>
        <v>1</v>
      </c>
      <c r="AF51" s="16"/>
      <c r="AG51" s="16"/>
      <c r="AH51" s="16"/>
      <c r="AI51" s="16"/>
      <c r="AJ51" s="16"/>
      <c r="AK51" s="16"/>
      <c r="AL51" s="16"/>
      <c r="AM51" s="16"/>
    </row>
    <row r="52" spans="2:39">
      <c r="B52" s="14">
        <f t="shared" si="6"/>
        <v>50</v>
      </c>
      <c r="C52" s="14" t="str">
        <f ca="1">IF(OR(E52="",ROW(E52)=2),"",IF(R52&gt;0,"S",IF(J52,IF(F52=2,"D","N"),"I")))</f>
        <v>D</v>
      </c>
      <c r="D52" s="14" t="str">
        <f t="shared" ca="1" si="7"/>
        <v>q_26c</v>
      </c>
      <c r="E52" s="14" t="str">
        <f t="shared" ca="1" si="8"/>
        <v>Spasticity  (UMN)</v>
      </c>
      <c r="F52" s="14">
        <f t="shared" ca="1" si="9"/>
        <v>2</v>
      </c>
      <c r="G52" s="14" t="str">
        <f t="shared" ca="1" si="10"/>
        <v>q_26c</v>
      </c>
      <c r="H52" s="14">
        <f ca="1">IF(G52&lt;&gt;"",IFERROR( IsVariableNameLegal(G52),0),0)+IF(COUNTIF(INDIRECT(wew!$C$13),G52)&gt;1,10,0)</f>
        <v>0</v>
      </c>
      <c r="I52" s="14">
        <f ca="1">IF(E52&lt;&gt;"",IF(LEN(E52)&gt;150,1,0)+IF(COUNTIF(INDIRECT(wew!$C$15),E52)&gt;1,10,0),0)</f>
        <v>10</v>
      </c>
      <c r="J52" s="14" t="b">
        <f t="shared" ca="1" si="11"/>
        <v>1</v>
      </c>
      <c r="K52" s="14" t="str">
        <f ca="1">ADDRESS(3,(B52+1)*2-1,4,,"[" &amp; wew!$G$7 &amp; "]" &amp; _sheetname_labels) &amp; ":" &amp; ADDRESS(2+ster!$B$20,(B52+1)*2-1,4)</f>
        <v>'[dane surowe2c.xlsm]labels'!CW3:CW32</v>
      </c>
      <c r="L52" s="14" t="str">
        <f ca="1">IF(F52&gt;0,ADDRESS(3,(B52+1)*2-1,4,,"[" &amp; wew!$G$7 &amp; "]" &amp; _sheetname_labels) &amp; ":" &amp; ADDRESS(2+F52,(B52+1)*2-1,4),"")</f>
        <v>'[dane surowe2c.xlsm]labels'!CW3:CW4</v>
      </c>
      <c r="M52" s="14" t="str">
        <f ca="1">IF(F52&gt;0,ADDRESS(3,(B52+1)*2,4,,"["&amp;wew!$G$7&amp;"]"&amp;_sheetname_labels)&amp;":"&amp;ADDRESS(2+F52,(B52+1)*2,4),"")</f>
        <v>'[dane surowe2c.xlsm]labels'!CX3:CX4</v>
      </c>
      <c r="N52" s="14" t="str">
        <f ca="1">ADDRESS(3,B52+1,4,,"[" &amp; wew!$G$7 &amp; "]" &amp;_sheetname_dataframe) &amp; ":" &amp; ADDRESS(2+ster!$C$14,B52+1,4)</f>
        <v>'[dane surowe2c.xlsm]data_frame'!AY3:AY643</v>
      </c>
      <c r="O52" s="14">
        <f t="shared" ca="1" si="12"/>
        <v>491</v>
      </c>
      <c r="P52" s="14">
        <f ca="1">IF(AND($AD52,$S52=1),IF(wew!$B$3,MIN(INDIRECT($N52)),"&lt;włącz podświetlanie wartości&gt;"),"—")</f>
        <v>1</v>
      </c>
      <c r="Q52" s="14">
        <f ca="1">IF(AND($AD52,$S52=1),IF(wew!$B$3,MAX(INDIRECT($N52)),"&lt;włącz podświetlanie wartości&gt;"),"—")</f>
        <v>2</v>
      </c>
      <c r="R52" s="14">
        <f ca="1">IF(AD52,ster!$C$14- (COUNTIF( INDIRECT(N52),"" )+ COUNT(INDIRECT(N52)) +COUNTIF( INDIRECT(N52),"NA" )),"")</f>
        <v>0</v>
      </c>
      <c r="S52" s="12">
        <f ca="1">IF(AD52,IF(COUNTA(INDIRECT(N52))=0,0, 1-(ster!$C$14- COUNT(INDIRECT(N52)) -COUNTIF( INDIRECT(N52),"" )) /COUNTA(INDIRECT(N52))),"")</f>
        <v>1</v>
      </c>
      <c r="T52" s="17">
        <f t="array" aca="1" ref="T52" ca="1">IF(L52&lt;&gt;"",SUM(IF(INDIRECT(L52)&lt;&gt;INT(INDIRECT(L52)),1,0)),"")</f>
        <v>0</v>
      </c>
      <c r="U52" s="17">
        <f t="array" aca="1" ref="U52" ca="1">IF(S52=1,SUM(IF(ISNUMBER(INDIRECT(N52)),IF(INDIRECT(N52)&lt;&gt;INT(INDIRECT(N52)),1,0),0)),"")</f>
        <v>0</v>
      </c>
      <c r="V52" s="17">
        <f t="shared" ca="1" si="13"/>
        <v>1</v>
      </c>
      <c r="W52" s="17">
        <f t="shared" ca="1" si="14"/>
        <v>0</v>
      </c>
      <c r="X52" s="24">
        <f t="array" aca="1" ref="X52" ca="1">IF(AD52,IF(AG52&lt;&gt;"",AG52,IF(J52,MIN(INDIRECT( K52)),"")),"")</f>
        <v>1</v>
      </c>
      <c r="Y52" s="17">
        <f t="array" aca="1" ref="Y52" ca="1">IF(AD52,IF(AH52&lt;&gt;"",AH52,IF(J52,MAX(INDIRECT( K52)),"")),"")</f>
        <v>2</v>
      </c>
      <c r="Z52" s="17" t="b">
        <f t="shared" ca="1" si="15"/>
        <v>1</v>
      </c>
      <c r="AC52" s="17" t="b">
        <f t="shared" ca="1" si="16"/>
        <v>0</v>
      </c>
      <c r="AD52" s="14" t="b">
        <f t="shared" ca="1" si="17"/>
        <v>1</v>
      </c>
      <c r="AE52" s="15" t="b">
        <f t="shared" ca="1" si="18"/>
        <v>1</v>
      </c>
      <c r="AF52" s="16"/>
      <c r="AG52" s="16"/>
      <c r="AH52" s="16"/>
      <c r="AI52" s="16"/>
      <c r="AJ52" s="16"/>
      <c r="AK52" s="16"/>
      <c r="AL52" s="16"/>
      <c r="AM52" s="16"/>
    </row>
    <row r="53" spans="2:39">
      <c r="B53" s="14">
        <f t="shared" si="6"/>
        <v>51</v>
      </c>
      <c r="C53" s="14" t="str">
        <f ca="1">IF(OR(E53="",ROW(E53)=2),"",IF(R53&gt;0,"S",IF(J53,IF(F53=2,"D","N"),"I")))</f>
        <v>D</v>
      </c>
      <c r="D53" s="14" t="str">
        <f t="shared" ca="1" si="7"/>
        <v>q_27a</v>
      </c>
      <c r="E53" s="14" t="str">
        <f t="shared" ca="1" si="8"/>
        <v>Atrophy and Weakness (LMN)</v>
      </c>
      <c r="F53" s="14">
        <f t="shared" ca="1" si="9"/>
        <v>2</v>
      </c>
      <c r="G53" s="14" t="str">
        <f t="shared" ca="1" si="10"/>
        <v>q_27a</v>
      </c>
      <c r="H53" s="14">
        <f ca="1">IF(G53&lt;&gt;"",IFERROR( IsVariableNameLegal(G53),0),0)+IF(COUNTIF(INDIRECT(wew!$C$13),G53)&gt;1,10,0)</f>
        <v>0</v>
      </c>
      <c r="I53" s="14">
        <f ca="1">IF(E53&lt;&gt;"",IF(LEN(E53)&gt;150,1,0)+IF(COUNTIF(INDIRECT(wew!$C$15),E53)&gt;1,10,0),0)</f>
        <v>10</v>
      </c>
      <c r="J53" s="14" t="b">
        <f t="shared" ca="1" si="11"/>
        <v>1</v>
      </c>
      <c r="K53" s="14" t="str">
        <f ca="1">ADDRESS(3,(B53+1)*2-1,4,,"[" &amp; wew!$G$7 &amp; "]" &amp; _sheetname_labels) &amp; ":" &amp; ADDRESS(2+ster!$B$20,(B53+1)*2-1,4)</f>
        <v>'[dane surowe2c.xlsm]labels'!CY3:CY32</v>
      </c>
      <c r="L53" s="14" t="str">
        <f ca="1">IF(F53&gt;0,ADDRESS(3,(B53+1)*2-1,4,,"[" &amp; wew!$G$7 &amp; "]" &amp; _sheetname_labels) &amp; ":" &amp; ADDRESS(2+F53,(B53+1)*2-1,4),"")</f>
        <v>'[dane surowe2c.xlsm]labels'!CY3:CY4</v>
      </c>
      <c r="M53" s="14" t="str">
        <f ca="1">IF(F53&gt;0,ADDRESS(3,(B53+1)*2,4,,"["&amp;wew!$G$7&amp;"]"&amp;_sheetname_labels)&amp;":"&amp;ADDRESS(2+F53,(B53+1)*2,4),"")</f>
        <v>'[dane surowe2c.xlsm]labels'!CZ3:CZ4</v>
      </c>
      <c r="N53" s="14" t="str">
        <f ca="1">ADDRESS(3,B53+1,4,,"[" &amp; wew!$G$7 &amp; "]" &amp;_sheetname_dataframe) &amp; ":" &amp; ADDRESS(2+ster!$C$14,B53+1,4)</f>
        <v>'[dane surowe2c.xlsm]data_frame'!AZ3:AZ643</v>
      </c>
      <c r="O53" s="14">
        <f t="shared" ca="1" si="12"/>
        <v>491</v>
      </c>
      <c r="P53" s="14">
        <f ca="1">IF(AND($AD53,$S53=1),IF(wew!$B$3,MIN(INDIRECT($N53)),"&lt;włącz podświetlanie wartości&gt;"),"—")</f>
        <v>1</v>
      </c>
      <c r="Q53" s="14">
        <f ca="1">IF(AND($AD53,$S53=1),IF(wew!$B$3,MAX(INDIRECT($N53)),"&lt;włącz podświetlanie wartości&gt;"),"—")</f>
        <v>2</v>
      </c>
      <c r="R53" s="14">
        <f ca="1">IF(AD53,ster!$C$14- (COUNTIF( INDIRECT(N53),"" )+ COUNT(INDIRECT(N53)) +COUNTIF( INDIRECT(N53),"NA" )),"")</f>
        <v>0</v>
      </c>
      <c r="S53" s="12">
        <f ca="1">IF(AD53,IF(COUNTA(INDIRECT(N53))=0,0, 1-(ster!$C$14- COUNT(INDIRECT(N53)) -COUNTIF( INDIRECT(N53),"" )) /COUNTA(INDIRECT(N53))),"")</f>
        <v>1</v>
      </c>
      <c r="T53" s="17">
        <f t="array" aca="1" ref="T53" ca="1">IF(L53&lt;&gt;"",SUM(IF(INDIRECT(L53)&lt;&gt;INT(INDIRECT(L53)),1,0)),"")</f>
        <v>0</v>
      </c>
      <c r="U53" s="17">
        <f t="array" aca="1" ref="U53" ca="1">IF(S53=1,SUM(IF(ISNUMBER(INDIRECT(N53)),IF(INDIRECT(N53)&lt;&gt;INT(INDIRECT(N53)),1,0),0)),"")</f>
        <v>0</v>
      </c>
      <c r="V53" s="17">
        <f t="shared" ca="1" si="13"/>
        <v>1</v>
      </c>
      <c r="W53" s="17">
        <f t="shared" ca="1" si="14"/>
        <v>0</v>
      </c>
      <c r="X53" s="24">
        <f t="array" aca="1" ref="X53" ca="1">IF(AD53,IF(AG53&lt;&gt;"",AG53,IF(J53,MIN(INDIRECT( K53)),"")),"")</f>
        <v>1</v>
      </c>
      <c r="Y53" s="17">
        <f t="array" aca="1" ref="Y53" ca="1">IF(AD53,IF(AH53&lt;&gt;"",AH53,IF(J53,MAX(INDIRECT( K53)),"")),"")</f>
        <v>2</v>
      </c>
      <c r="Z53" s="17" t="b">
        <f t="shared" ca="1" si="15"/>
        <v>1</v>
      </c>
      <c r="AC53" s="17" t="b">
        <f t="shared" ca="1" si="16"/>
        <v>0</v>
      </c>
      <c r="AD53" s="14" t="b">
        <f t="shared" ca="1" si="17"/>
        <v>1</v>
      </c>
      <c r="AE53" s="15" t="b">
        <f t="shared" ca="1" si="18"/>
        <v>1</v>
      </c>
      <c r="AF53" s="16"/>
      <c r="AG53" s="16"/>
      <c r="AH53" s="16"/>
      <c r="AI53" s="16"/>
      <c r="AJ53" s="16"/>
      <c r="AK53" s="16"/>
      <c r="AL53" s="16"/>
      <c r="AM53" s="16"/>
    </row>
    <row r="54" spans="2:39">
      <c r="B54" s="14">
        <f t="shared" si="6"/>
        <v>52</v>
      </c>
      <c r="C54" s="14" t="str">
        <f ca="1">IF(OR(E54="",ROW(E54)=2),"",IF(R54&gt;0,"S",IF(J54,IF(F54=2,"D","N"),"I")))</f>
        <v>D</v>
      </c>
      <c r="D54" s="14" t="str">
        <f t="shared" ca="1" si="7"/>
        <v>q_27b</v>
      </c>
      <c r="E54" s="14" t="str">
        <f t="shared" ca="1" si="8"/>
        <v>Fasciculations at onset (LMN)</v>
      </c>
      <c r="F54" s="14">
        <f t="shared" ca="1" si="9"/>
        <v>2</v>
      </c>
      <c r="G54" s="14" t="str">
        <f t="shared" ca="1" si="10"/>
        <v>q_27b</v>
      </c>
      <c r="H54" s="14">
        <f ca="1">IF(G54&lt;&gt;"",IFERROR( IsVariableNameLegal(G54),0),0)+IF(COUNTIF(INDIRECT(wew!$C$13),G54)&gt;1,10,0)</f>
        <v>0</v>
      </c>
      <c r="I54" s="14">
        <f ca="1">IF(E54&lt;&gt;"",IF(LEN(E54)&gt;150,1,0)+IF(COUNTIF(INDIRECT(wew!$C$15),E54)&gt;1,10,0),0)</f>
        <v>10</v>
      </c>
      <c r="J54" s="14" t="b">
        <f t="shared" ca="1" si="11"/>
        <v>1</v>
      </c>
      <c r="K54" s="14" t="str">
        <f ca="1">ADDRESS(3,(B54+1)*2-1,4,,"[" &amp; wew!$G$7 &amp; "]" &amp; _sheetname_labels) &amp; ":" &amp; ADDRESS(2+ster!$B$20,(B54+1)*2-1,4)</f>
        <v>'[dane surowe2c.xlsm]labels'!DA3:DA32</v>
      </c>
      <c r="L54" s="14" t="str">
        <f ca="1">IF(F54&gt;0,ADDRESS(3,(B54+1)*2-1,4,,"[" &amp; wew!$G$7 &amp; "]" &amp; _sheetname_labels) &amp; ":" &amp; ADDRESS(2+F54,(B54+1)*2-1,4),"")</f>
        <v>'[dane surowe2c.xlsm]labels'!DA3:DA4</v>
      </c>
      <c r="M54" s="14" t="str">
        <f ca="1">IF(F54&gt;0,ADDRESS(3,(B54+1)*2,4,,"["&amp;wew!$G$7&amp;"]"&amp;_sheetname_labels)&amp;":"&amp;ADDRESS(2+F54,(B54+1)*2,4),"")</f>
        <v>'[dane surowe2c.xlsm]labels'!DB3:DB4</v>
      </c>
      <c r="N54" s="14" t="str">
        <f ca="1">ADDRESS(3,B54+1,4,,"[" &amp; wew!$G$7 &amp; "]" &amp;_sheetname_dataframe) &amp; ":" &amp; ADDRESS(2+ster!$C$14,B54+1,4)</f>
        <v>'[dane surowe2c.xlsm]data_frame'!BA3:BA643</v>
      </c>
      <c r="O54" s="14">
        <f t="shared" ca="1" si="12"/>
        <v>491</v>
      </c>
      <c r="P54" s="14">
        <f ca="1">IF(AND($AD54,$S54=1),IF(wew!$B$3,MIN(INDIRECT($N54)),"&lt;włącz podświetlanie wartości&gt;"),"—")</f>
        <v>1</v>
      </c>
      <c r="Q54" s="14">
        <f ca="1">IF(AND($AD54,$S54=1),IF(wew!$B$3,MAX(INDIRECT($N54)),"&lt;włącz podświetlanie wartości&gt;"),"—")</f>
        <v>2</v>
      </c>
      <c r="R54" s="14">
        <f ca="1">IF(AD54,ster!$C$14- (COUNTIF( INDIRECT(N54),"" )+ COUNT(INDIRECT(N54)) +COUNTIF( INDIRECT(N54),"NA" )),"")</f>
        <v>0</v>
      </c>
      <c r="S54" s="12">
        <f ca="1">IF(AD54,IF(COUNTA(INDIRECT(N54))=0,0, 1-(ster!$C$14- COUNT(INDIRECT(N54)) -COUNTIF( INDIRECT(N54),"" )) /COUNTA(INDIRECT(N54))),"")</f>
        <v>1</v>
      </c>
      <c r="T54" s="17">
        <f t="array" aca="1" ref="T54" ca="1">IF(L54&lt;&gt;"",SUM(IF(INDIRECT(L54)&lt;&gt;INT(INDIRECT(L54)),1,0)),"")</f>
        <v>0</v>
      </c>
      <c r="U54" s="17">
        <f t="array" aca="1" ref="U54" ca="1">IF(S54=1,SUM(IF(ISNUMBER(INDIRECT(N54)),IF(INDIRECT(N54)&lt;&gt;INT(INDIRECT(N54)),1,0),0)),"")</f>
        <v>0</v>
      </c>
      <c r="V54" s="17">
        <f t="shared" ca="1" si="13"/>
        <v>1</v>
      </c>
      <c r="W54" s="17">
        <f t="shared" ca="1" si="14"/>
        <v>0</v>
      </c>
      <c r="X54" s="24">
        <f t="array" aca="1" ref="X54" ca="1">IF(AD54,IF(AG54&lt;&gt;"",AG54,IF(J54,MIN(INDIRECT( K54)),"")),"")</f>
        <v>1</v>
      </c>
      <c r="Y54" s="17">
        <f t="array" aca="1" ref="Y54" ca="1">IF(AD54,IF(AH54&lt;&gt;"",AH54,IF(J54,MAX(INDIRECT( K54)),"")),"")</f>
        <v>2</v>
      </c>
      <c r="Z54" s="17" t="b">
        <f t="shared" ca="1" si="15"/>
        <v>1</v>
      </c>
      <c r="AC54" s="17" t="b">
        <f t="shared" ca="1" si="16"/>
        <v>0</v>
      </c>
      <c r="AD54" s="14" t="b">
        <f t="shared" ca="1" si="17"/>
        <v>1</v>
      </c>
      <c r="AE54" s="15" t="b">
        <f t="shared" ca="1" si="18"/>
        <v>1</v>
      </c>
      <c r="AF54" s="16"/>
      <c r="AG54" s="16"/>
      <c r="AH54" s="16"/>
      <c r="AI54" s="16"/>
      <c r="AJ54" s="16"/>
      <c r="AK54" s="16"/>
      <c r="AL54" s="16"/>
      <c r="AM54" s="16"/>
    </row>
    <row r="55" spans="2:39">
      <c r="B55" s="14">
        <f t="shared" si="6"/>
        <v>53</v>
      </c>
      <c r="C55" s="14" t="str">
        <f ca="1">IF(OR(E55="",ROW(E55)=2),"",IF(R55&gt;0,"S",IF(J55,IF(F55=2,"D","N"),"I")))</f>
        <v>D</v>
      </c>
      <c r="D55" s="14" t="str">
        <f t="shared" ca="1" si="7"/>
        <v>q_27c</v>
      </c>
      <c r="E55" s="14" t="str">
        <f t="shared" ca="1" si="8"/>
        <v>Hyporeflexia (LMN)</v>
      </c>
      <c r="F55" s="14">
        <f t="shared" ca="1" si="9"/>
        <v>2</v>
      </c>
      <c r="G55" s="14" t="str">
        <f t="shared" ca="1" si="10"/>
        <v>q_27c</v>
      </c>
      <c r="H55" s="14">
        <f ca="1">IF(G55&lt;&gt;"",IFERROR( IsVariableNameLegal(G55),0),0)+IF(COUNTIF(INDIRECT(wew!$C$13),G55)&gt;1,10,0)</f>
        <v>0</v>
      </c>
      <c r="I55" s="14">
        <f ca="1">IF(E55&lt;&gt;"",IF(LEN(E55)&gt;150,1,0)+IF(COUNTIF(INDIRECT(wew!$C$15),E55)&gt;1,10,0),0)</f>
        <v>10</v>
      </c>
      <c r="J55" s="14" t="b">
        <f t="shared" ca="1" si="11"/>
        <v>1</v>
      </c>
      <c r="K55" s="14" t="str">
        <f ca="1">ADDRESS(3,(B55+1)*2-1,4,,"[" &amp; wew!$G$7 &amp; "]" &amp; _sheetname_labels) &amp; ":" &amp; ADDRESS(2+ster!$B$20,(B55+1)*2-1,4)</f>
        <v>'[dane surowe2c.xlsm]labels'!DC3:DC32</v>
      </c>
      <c r="L55" s="14" t="str">
        <f ca="1">IF(F55&gt;0,ADDRESS(3,(B55+1)*2-1,4,,"[" &amp; wew!$G$7 &amp; "]" &amp; _sheetname_labels) &amp; ":" &amp; ADDRESS(2+F55,(B55+1)*2-1,4),"")</f>
        <v>'[dane surowe2c.xlsm]labels'!DC3:DC4</v>
      </c>
      <c r="M55" s="14" t="str">
        <f ca="1">IF(F55&gt;0,ADDRESS(3,(B55+1)*2,4,,"["&amp;wew!$G$7&amp;"]"&amp;_sheetname_labels)&amp;":"&amp;ADDRESS(2+F55,(B55+1)*2,4),"")</f>
        <v>'[dane surowe2c.xlsm]labels'!DD3:DD4</v>
      </c>
      <c r="N55" s="14" t="str">
        <f ca="1">ADDRESS(3,B55+1,4,,"[" &amp; wew!$G$7 &amp; "]" &amp;_sheetname_dataframe) &amp; ":" &amp; ADDRESS(2+ster!$C$14,B55+1,4)</f>
        <v>'[dane surowe2c.xlsm]data_frame'!BB3:BB643</v>
      </c>
      <c r="O55" s="14">
        <f t="shared" ca="1" si="12"/>
        <v>491</v>
      </c>
      <c r="P55" s="14">
        <f ca="1">IF(AND($AD55,$S55=1),IF(wew!$B$3,MIN(INDIRECT($N55)),"&lt;włącz podświetlanie wartości&gt;"),"—")</f>
        <v>1</v>
      </c>
      <c r="Q55" s="14">
        <f ca="1">IF(AND($AD55,$S55=1),IF(wew!$B$3,MAX(INDIRECT($N55)),"&lt;włącz podświetlanie wartości&gt;"),"—")</f>
        <v>2</v>
      </c>
      <c r="R55" s="14">
        <f ca="1">IF(AD55,ster!$C$14- (COUNTIF( INDIRECT(N55),"" )+ COUNT(INDIRECT(N55)) +COUNTIF( INDIRECT(N55),"NA" )),"")</f>
        <v>0</v>
      </c>
      <c r="S55" s="12">
        <f ca="1">IF(AD55,IF(COUNTA(INDIRECT(N55))=0,0, 1-(ster!$C$14- COUNT(INDIRECT(N55)) -COUNTIF( INDIRECT(N55),"" )) /COUNTA(INDIRECT(N55))),"")</f>
        <v>1</v>
      </c>
      <c r="T55" s="17">
        <f t="array" aca="1" ref="T55" ca="1">IF(L55&lt;&gt;"",SUM(IF(INDIRECT(L55)&lt;&gt;INT(INDIRECT(L55)),1,0)),"")</f>
        <v>0</v>
      </c>
      <c r="U55" s="17">
        <f t="array" aca="1" ref="U55" ca="1">IF(S55=1,SUM(IF(ISNUMBER(INDIRECT(N55)),IF(INDIRECT(N55)&lt;&gt;INT(INDIRECT(N55)),1,0),0)),"")</f>
        <v>0</v>
      </c>
      <c r="V55" s="17">
        <f t="shared" ca="1" si="13"/>
        <v>1</v>
      </c>
      <c r="W55" s="17">
        <f t="shared" ca="1" si="14"/>
        <v>0</v>
      </c>
      <c r="X55" s="24">
        <f t="array" aca="1" ref="X55" ca="1">IF(AD55,IF(AG55&lt;&gt;"",AG55,IF(J55,MIN(INDIRECT( K55)),"")),"")</f>
        <v>1</v>
      </c>
      <c r="Y55" s="17">
        <f t="array" aca="1" ref="Y55" ca="1">IF(AD55,IF(AH55&lt;&gt;"",AH55,IF(J55,MAX(INDIRECT( K55)),"")),"")</f>
        <v>2</v>
      </c>
      <c r="Z55" s="17" t="b">
        <f t="shared" ca="1" si="15"/>
        <v>1</v>
      </c>
      <c r="AC55" s="17" t="b">
        <f t="shared" ca="1" si="16"/>
        <v>0</v>
      </c>
      <c r="AD55" s="14" t="b">
        <f t="shared" ca="1" si="17"/>
        <v>1</v>
      </c>
      <c r="AE55" s="15" t="b">
        <f t="shared" ca="1" si="18"/>
        <v>1</v>
      </c>
      <c r="AF55" s="16"/>
      <c r="AG55" s="16"/>
      <c r="AH55" s="16"/>
      <c r="AI55" s="16"/>
      <c r="AJ55" s="16"/>
      <c r="AK55" s="16"/>
      <c r="AL55" s="16"/>
      <c r="AM55" s="16"/>
    </row>
    <row r="56" spans="2:39">
      <c r="B56" s="14">
        <f t="shared" si="6"/>
        <v>54</v>
      </c>
      <c r="C56" s="14" t="str">
        <f ca="1">IF(OR(E56="",ROW(E56)=2),"",IF(R56&gt;0,"S",IF(J56,IF(F56=2,"D","N"),"I")))</f>
        <v>D</v>
      </c>
      <c r="D56" s="14" t="str">
        <f t="shared" ca="1" si="7"/>
        <v>q_28</v>
      </c>
      <c r="E56" s="14" t="str">
        <f t="shared" ca="1" si="8"/>
        <v>Lower Limbs</v>
      </c>
      <c r="F56" s="14">
        <f t="shared" ca="1" si="9"/>
        <v>2</v>
      </c>
      <c r="G56" s="14" t="str">
        <f t="shared" ca="1" si="10"/>
        <v>q_28</v>
      </c>
      <c r="H56" s="14">
        <f ca="1">IF(G56&lt;&gt;"",IFERROR( IsVariableNameLegal(G56),0),0)+IF(COUNTIF(INDIRECT(wew!$C$13),G56)&gt;1,10,0)</f>
        <v>0</v>
      </c>
      <c r="I56" s="14">
        <f ca="1">IF(E56&lt;&gt;"",IF(LEN(E56)&gt;150,1,0)+IF(COUNTIF(INDIRECT(wew!$C$15),E56)&gt;1,10,0),0)</f>
        <v>0</v>
      </c>
      <c r="J56" s="14" t="b">
        <f t="shared" ca="1" si="11"/>
        <v>1</v>
      </c>
      <c r="K56" s="14" t="str">
        <f ca="1">ADDRESS(3,(B56+1)*2-1,4,,"[" &amp; wew!$G$7 &amp; "]" &amp; _sheetname_labels) &amp; ":" &amp; ADDRESS(2+ster!$B$20,(B56+1)*2-1,4)</f>
        <v>'[dane surowe2c.xlsm]labels'!DE3:DE32</v>
      </c>
      <c r="L56" s="14" t="str">
        <f ca="1">IF(F56&gt;0,ADDRESS(3,(B56+1)*2-1,4,,"[" &amp; wew!$G$7 &amp; "]" &amp; _sheetname_labels) &amp; ":" &amp; ADDRESS(2+F56,(B56+1)*2-1,4),"")</f>
        <v>'[dane surowe2c.xlsm]labels'!DE3:DE4</v>
      </c>
      <c r="M56" s="14" t="str">
        <f ca="1">IF(F56&gt;0,ADDRESS(3,(B56+1)*2,4,,"["&amp;wew!$G$7&amp;"]"&amp;_sheetname_labels)&amp;":"&amp;ADDRESS(2+F56,(B56+1)*2,4),"")</f>
        <v>'[dane surowe2c.xlsm]labels'!DF3:DF4</v>
      </c>
      <c r="N56" s="14" t="str">
        <f ca="1">ADDRESS(3,B56+1,4,,"[" &amp; wew!$G$7 &amp; "]" &amp;_sheetname_dataframe) &amp; ":" &amp; ADDRESS(2+ster!$C$14,B56+1,4)</f>
        <v>'[dane surowe2c.xlsm]data_frame'!BC3:BC643</v>
      </c>
      <c r="O56" s="14">
        <f t="shared" ca="1" si="12"/>
        <v>137</v>
      </c>
      <c r="P56" s="14">
        <f ca="1">IF(AND($AD56,$S56=1),IF(wew!$B$3,MIN(INDIRECT($N56)),"&lt;włącz podświetlanie wartości&gt;"),"—")</f>
        <v>1</v>
      </c>
      <c r="Q56" s="14">
        <f ca="1">IF(AND($AD56,$S56=1),IF(wew!$B$3,MAX(INDIRECT($N56)),"&lt;włącz podświetlanie wartości&gt;"),"—")</f>
        <v>2</v>
      </c>
      <c r="R56" s="14">
        <f ca="1">IF(AD56,ster!$C$14- (COUNTIF( INDIRECT(N56),"" )+ COUNT(INDIRECT(N56)) +COUNTIF( INDIRECT(N56),"NA" )),"")</f>
        <v>0</v>
      </c>
      <c r="S56" s="12">
        <f ca="1">IF(AD56,IF(COUNTA(INDIRECT(N56))=0,0, 1-(ster!$C$14- COUNT(INDIRECT(N56)) -COUNTIF( INDIRECT(N56),"" )) /COUNTA(INDIRECT(N56))),"")</f>
        <v>1</v>
      </c>
      <c r="T56" s="17">
        <f t="array" aca="1" ref="T56" ca="1">IF(L56&lt;&gt;"",SUM(IF(INDIRECT(L56)&lt;&gt;INT(INDIRECT(L56)),1,0)),"")</f>
        <v>0</v>
      </c>
      <c r="U56" s="17">
        <f t="array" aca="1" ref="U56" ca="1">IF(S56=1,SUM(IF(ISNUMBER(INDIRECT(N56)),IF(INDIRECT(N56)&lt;&gt;INT(INDIRECT(N56)),1,0),0)),"")</f>
        <v>0</v>
      </c>
      <c r="V56" s="17">
        <f t="shared" ca="1" si="13"/>
        <v>1</v>
      </c>
      <c r="W56" s="17">
        <f t="shared" ca="1" si="14"/>
        <v>0</v>
      </c>
      <c r="X56" s="24">
        <f t="array" aca="1" ref="X56" ca="1">IF(AD56,IF(AG56&lt;&gt;"",AG56,IF(J56,MIN(INDIRECT( K56)),"")),"")</f>
        <v>1</v>
      </c>
      <c r="Y56" s="17">
        <f t="array" aca="1" ref="Y56" ca="1">IF(AD56,IF(AH56&lt;&gt;"",AH56,IF(J56,MAX(INDIRECT( K56)),"")),"")</f>
        <v>2</v>
      </c>
      <c r="Z56" s="17" t="b">
        <f t="shared" ca="1" si="15"/>
        <v>1</v>
      </c>
      <c r="AC56" s="17" t="b">
        <f t="shared" ca="1" si="16"/>
        <v>0</v>
      </c>
      <c r="AD56" s="14" t="b">
        <f t="shared" ca="1" si="17"/>
        <v>1</v>
      </c>
      <c r="AE56" s="15" t="b">
        <f t="shared" ca="1" si="18"/>
        <v>1</v>
      </c>
      <c r="AF56" s="16"/>
      <c r="AG56" s="16"/>
      <c r="AH56" s="16"/>
      <c r="AI56" s="16"/>
      <c r="AJ56" s="16"/>
      <c r="AK56" s="16"/>
      <c r="AL56" s="16"/>
      <c r="AM56" s="16"/>
    </row>
    <row r="57" spans="2:39">
      <c r="B57" s="14">
        <f t="shared" si="6"/>
        <v>55</v>
      </c>
      <c r="C57" s="14" t="str">
        <f ca="1">IF(OR(E57="",ROW(E57)=2),"",IF(R57&gt;0,"S",IF(J57,IF(F57=2,"D","N"),"I")))</f>
        <v>D</v>
      </c>
      <c r="D57" s="14" t="str">
        <f t="shared" ca="1" si="7"/>
        <v>q_28a</v>
      </c>
      <c r="E57" s="14" t="str">
        <f t="shared" ca="1" si="8"/>
        <v>Hyperreflexia (UMN)</v>
      </c>
      <c r="F57" s="14">
        <f t="shared" ca="1" si="9"/>
        <v>2</v>
      </c>
      <c r="G57" s="14" t="str">
        <f t="shared" ca="1" si="10"/>
        <v>q_28a</v>
      </c>
      <c r="H57" s="14">
        <f ca="1">IF(G57&lt;&gt;"",IFERROR( IsVariableNameLegal(G57),0),0)+IF(COUNTIF(INDIRECT(wew!$C$13),G57)&gt;1,10,0)</f>
        <v>0</v>
      </c>
      <c r="I57" s="14">
        <f ca="1">IF(E57&lt;&gt;"",IF(LEN(E57)&gt;150,1,0)+IF(COUNTIF(INDIRECT(wew!$C$15),E57)&gt;1,10,0),0)</f>
        <v>10</v>
      </c>
      <c r="J57" s="14" t="b">
        <f t="shared" ca="1" si="11"/>
        <v>1</v>
      </c>
      <c r="K57" s="14" t="str">
        <f ca="1">ADDRESS(3,(B57+1)*2-1,4,,"[" &amp; wew!$G$7 &amp; "]" &amp; _sheetname_labels) &amp; ":" &amp; ADDRESS(2+ster!$B$20,(B57+1)*2-1,4)</f>
        <v>'[dane surowe2c.xlsm]labels'!DG3:DG32</v>
      </c>
      <c r="L57" s="14" t="str">
        <f ca="1">IF(F57&gt;0,ADDRESS(3,(B57+1)*2-1,4,,"[" &amp; wew!$G$7 &amp; "]" &amp; _sheetname_labels) &amp; ":" &amp; ADDRESS(2+F57,(B57+1)*2-1,4),"")</f>
        <v>'[dane surowe2c.xlsm]labels'!DG3:DG4</v>
      </c>
      <c r="M57" s="14" t="str">
        <f ca="1">IF(F57&gt;0,ADDRESS(3,(B57+1)*2,4,,"["&amp;wew!$G$7&amp;"]"&amp;_sheetname_labels)&amp;":"&amp;ADDRESS(2+F57,(B57+1)*2,4),"")</f>
        <v>'[dane surowe2c.xlsm]labels'!DH3:DH4</v>
      </c>
      <c r="N57" s="14" t="str">
        <f ca="1">ADDRESS(3,B57+1,4,,"[" &amp; wew!$G$7 &amp; "]" &amp;_sheetname_dataframe) &amp; ":" &amp; ADDRESS(2+ster!$C$14,B57+1,4)</f>
        <v>'[dane surowe2c.xlsm]data_frame'!BD3:BD643</v>
      </c>
      <c r="O57" s="14">
        <f t="shared" ca="1" si="12"/>
        <v>491</v>
      </c>
      <c r="P57" s="14">
        <f ca="1">IF(AND($AD57,$S57=1),IF(wew!$B$3,MIN(INDIRECT($N57)),"&lt;włącz podświetlanie wartości&gt;"),"—")</f>
        <v>1</v>
      </c>
      <c r="Q57" s="14">
        <f ca="1">IF(AND($AD57,$S57=1),IF(wew!$B$3,MAX(INDIRECT($N57)),"&lt;włącz podświetlanie wartości&gt;"),"—")</f>
        <v>2</v>
      </c>
      <c r="R57" s="14">
        <f ca="1">IF(AD57,ster!$C$14- (COUNTIF( INDIRECT(N57),"" )+ COUNT(INDIRECT(N57)) +COUNTIF( INDIRECT(N57),"NA" )),"")</f>
        <v>0</v>
      </c>
      <c r="S57" s="12">
        <f ca="1">IF(AD57,IF(COUNTA(INDIRECT(N57))=0,0, 1-(ster!$C$14- COUNT(INDIRECT(N57)) -COUNTIF( INDIRECT(N57),"" )) /COUNTA(INDIRECT(N57))),"")</f>
        <v>1</v>
      </c>
      <c r="T57" s="17">
        <f t="array" aca="1" ref="T57" ca="1">IF(L57&lt;&gt;"",SUM(IF(INDIRECT(L57)&lt;&gt;INT(INDIRECT(L57)),1,0)),"")</f>
        <v>0</v>
      </c>
      <c r="U57" s="17">
        <f t="array" aca="1" ref="U57" ca="1">IF(S57=1,SUM(IF(ISNUMBER(INDIRECT(N57)),IF(INDIRECT(N57)&lt;&gt;INT(INDIRECT(N57)),1,0),0)),"")</f>
        <v>0</v>
      </c>
      <c r="V57" s="17">
        <f t="shared" ca="1" si="13"/>
        <v>1</v>
      </c>
      <c r="W57" s="17">
        <f t="shared" ca="1" si="14"/>
        <v>0</v>
      </c>
      <c r="X57" s="24">
        <f t="array" aca="1" ref="X57" ca="1">IF(AD57,IF(AG57&lt;&gt;"",AG57,IF(J57,MIN(INDIRECT( K57)),"")),"")</f>
        <v>1</v>
      </c>
      <c r="Y57" s="17">
        <f t="array" aca="1" ref="Y57" ca="1">IF(AD57,IF(AH57&lt;&gt;"",AH57,IF(J57,MAX(INDIRECT( K57)),"")),"")</f>
        <v>2</v>
      </c>
      <c r="Z57" s="17" t="b">
        <f t="shared" ca="1" si="15"/>
        <v>1</v>
      </c>
      <c r="AC57" s="17" t="b">
        <f t="shared" ca="1" si="16"/>
        <v>0</v>
      </c>
      <c r="AD57" s="14" t="b">
        <f t="shared" ca="1" si="17"/>
        <v>1</v>
      </c>
      <c r="AE57" s="15" t="b">
        <f t="shared" ca="1" si="18"/>
        <v>1</v>
      </c>
      <c r="AF57" s="16"/>
      <c r="AG57" s="16"/>
      <c r="AH57" s="16"/>
      <c r="AI57" s="16"/>
      <c r="AJ57" s="16"/>
      <c r="AK57" s="16"/>
      <c r="AL57" s="16"/>
      <c r="AM57" s="16"/>
    </row>
    <row r="58" spans="2:39">
      <c r="B58" s="14">
        <f t="shared" si="6"/>
        <v>56</v>
      </c>
      <c r="C58" s="14" t="str">
        <f ca="1">IF(OR(E58="",ROW(E58)=2),"",IF(R58&gt;0,"S",IF(J58,IF(F58=2,"D","N"),"I")))</f>
        <v>D</v>
      </c>
      <c r="D58" s="14" t="str">
        <f t="shared" ca="1" si="7"/>
        <v>q_28b</v>
      </c>
      <c r="E58" s="14" t="str">
        <f t="shared" ca="1" si="8"/>
        <v>Finger flexion/Babinski's sign (UMN)</v>
      </c>
      <c r="F58" s="14">
        <f t="shared" ca="1" si="9"/>
        <v>2</v>
      </c>
      <c r="G58" s="14" t="str">
        <f t="shared" ca="1" si="10"/>
        <v>q_28b</v>
      </c>
      <c r="H58" s="14">
        <f ca="1">IF(G58&lt;&gt;"",IFERROR( IsVariableNameLegal(G58),0),0)+IF(COUNTIF(INDIRECT(wew!$C$13),G58)&gt;1,10,0)</f>
        <v>0</v>
      </c>
      <c r="I58" s="14">
        <f ca="1">IF(E58&lt;&gt;"",IF(LEN(E58)&gt;150,1,0)+IF(COUNTIF(INDIRECT(wew!$C$15),E58)&gt;1,10,0),0)</f>
        <v>0</v>
      </c>
      <c r="J58" s="14" t="b">
        <f t="shared" ca="1" si="11"/>
        <v>1</v>
      </c>
      <c r="K58" s="14" t="str">
        <f ca="1">ADDRESS(3,(B58+1)*2-1,4,,"[" &amp; wew!$G$7 &amp; "]" &amp; _sheetname_labels) &amp; ":" &amp; ADDRESS(2+ster!$B$20,(B58+1)*2-1,4)</f>
        <v>'[dane surowe2c.xlsm]labels'!DI3:DI32</v>
      </c>
      <c r="L58" s="14" t="str">
        <f ca="1">IF(F58&gt;0,ADDRESS(3,(B58+1)*2-1,4,,"[" &amp; wew!$G$7 &amp; "]" &amp; _sheetname_labels) &amp; ":" &amp; ADDRESS(2+F58,(B58+1)*2-1,4),"")</f>
        <v>'[dane surowe2c.xlsm]labels'!DI3:DI4</v>
      </c>
      <c r="M58" s="14" t="str">
        <f ca="1">IF(F58&gt;0,ADDRESS(3,(B58+1)*2,4,,"["&amp;wew!$G$7&amp;"]"&amp;_sheetname_labels)&amp;":"&amp;ADDRESS(2+F58,(B58+1)*2,4),"")</f>
        <v>'[dane surowe2c.xlsm]labels'!DJ3:DJ4</v>
      </c>
      <c r="N58" s="14" t="str">
        <f ca="1">ADDRESS(3,B58+1,4,,"[" &amp; wew!$G$7 &amp; "]" &amp;_sheetname_dataframe) &amp; ":" &amp; ADDRESS(2+ster!$C$14,B58+1,4)</f>
        <v>'[dane surowe2c.xlsm]data_frame'!BE3:BE643</v>
      </c>
      <c r="O58" s="14">
        <f t="shared" ca="1" si="12"/>
        <v>491</v>
      </c>
      <c r="P58" s="14">
        <f ca="1">IF(AND($AD58,$S58=1),IF(wew!$B$3,MIN(INDIRECT($N58)),"&lt;włącz podświetlanie wartości&gt;"),"—")</f>
        <v>1</v>
      </c>
      <c r="Q58" s="14">
        <f ca="1">IF(AND($AD58,$S58=1),IF(wew!$B$3,MAX(INDIRECT($N58)),"&lt;włącz podświetlanie wartości&gt;"),"—")</f>
        <v>2</v>
      </c>
      <c r="R58" s="14">
        <f ca="1">IF(AD58,ster!$C$14- (COUNTIF( INDIRECT(N58),"" )+ COUNT(INDIRECT(N58)) +COUNTIF( INDIRECT(N58),"NA" )),"")</f>
        <v>0</v>
      </c>
      <c r="S58" s="12">
        <f ca="1">IF(AD58,IF(COUNTA(INDIRECT(N58))=0,0, 1-(ster!$C$14- COUNT(INDIRECT(N58)) -COUNTIF( INDIRECT(N58),"" )) /COUNTA(INDIRECT(N58))),"")</f>
        <v>1</v>
      </c>
      <c r="T58" s="17">
        <f t="array" aca="1" ref="T58" ca="1">IF(L58&lt;&gt;"",SUM(IF(INDIRECT(L58)&lt;&gt;INT(INDIRECT(L58)),1,0)),"")</f>
        <v>0</v>
      </c>
      <c r="U58" s="17">
        <f t="array" aca="1" ref="U58" ca="1">IF(S58=1,SUM(IF(ISNUMBER(INDIRECT(N58)),IF(INDIRECT(N58)&lt;&gt;INT(INDIRECT(N58)),1,0),0)),"")</f>
        <v>0</v>
      </c>
      <c r="V58" s="17">
        <f t="shared" ca="1" si="13"/>
        <v>1</v>
      </c>
      <c r="W58" s="17">
        <f t="shared" ca="1" si="14"/>
        <v>0</v>
      </c>
      <c r="X58" s="24">
        <f t="array" aca="1" ref="X58" ca="1">IF(AD58,IF(AG58&lt;&gt;"",AG58,IF(J58,MIN(INDIRECT( K58)),"")),"")</f>
        <v>1</v>
      </c>
      <c r="Y58" s="17">
        <f t="array" aca="1" ref="Y58" ca="1">IF(AD58,IF(AH58&lt;&gt;"",AH58,IF(J58,MAX(INDIRECT( K58)),"")),"")</f>
        <v>2</v>
      </c>
      <c r="Z58" s="17" t="b">
        <f t="shared" ca="1" si="15"/>
        <v>1</v>
      </c>
      <c r="AC58" s="17" t="b">
        <f t="shared" ca="1" si="16"/>
        <v>0</v>
      </c>
      <c r="AD58" s="14" t="b">
        <f t="shared" ca="1" si="17"/>
        <v>1</v>
      </c>
      <c r="AE58" s="15" t="b">
        <f t="shared" ca="1" si="18"/>
        <v>1</v>
      </c>
      <c r="AF58" s="16"/>
      <c r="AG58" s="16"/>
      <c r="AH58" s="16"/>
      <c r="AI58" s="16"/>
      <c r="AJ58" s="16"/>
      <c r="AK58" s="16"/>
      <c r="AL58" s="16"/>
      <c r="AM58" s="16"/>
    </row>
    <row r="59" spans="2:39">
      <c r="B59" s="14">
        <f t="shared" si="6"/>
        <v>57</v>
      </c>
      <c r="C59" s="14" t="str">
        <f ca="1">IF(OR(E59="",ROW(E59)=2),"",IF(R59&gt;0,"S",IF(J59,IF(F59=2,"D","N"),"I")))</f>
        <v>D</v>
      </c>
      <c r="D59" s="14" t="str">
        <f t="shared" ca="1" si="7"/>
        <v>q_28c</v>
      </c>
      <c r="E59" s="14" t="str">
        <f t="shared" ca="1" si="8"/>
        <v>Spasticity  (UMN)</v>
      </c>
      <c r="F59" s="14">
        <f t="shared" ca="1" si="9"/>
        <v>2</v>
      </c>
      <c r="G59" s="14" t="str">
        <f t="shared" ca="1" si="10"/>
        <v>q_28c</v>
      </c>
      <c r="H59" s="14">
        <f ca="1">IF(G59&lt;&gt;"",IFERROR( IsVariableNameLegal(G59),0),0)+IF(COUNTIF(INDIRECT(wew!$C$13),G59)&gt;1,10,0)</f>
        <v>0</v>
      </c>
      <c r="I59" s="14">
        <f ca="1">IF(E59&lt;&gt;"",IF(LEN(E59)&gt;150,1,0)+IF(COUNTIF(INDIRECT(wew!$C$15),E59)&gt;1,10,0),0)</f>
        <v>10</v>
      </c>
      <c r="J59" s="14" t="b">
        <f t="shared" ca="1" si="11"/>
        <v>1</v>
      </c>
      <c r="K59" s="14" t="str">
        <f ca="1">ADDRESS(3,(B59+1)*2-1,4,,"[" &amp; wew!$G$7 &amp; "]" &amp; _sheetname_labels) &amp; ":" &amp; ADDRESS(2+ster!$B$20,(B59+1)*2-1,4)</f>
        <v>'[dane surowe2c.xlsm]labels'!DK3:DK32</v>
      </c>
      <c r="L59" s="14" t="str">
        <f ca="1">IF(F59&gt;0,ADDRESS(3,(B59+1)*2-1,4,,"[" &amp; wew!$G$7 &amp; "]" &amp; _sheetname_labels) &amp; ":" &amp; ADDRESS(2+F59,(B59+1)*2-1,4),"")</f>
        <v>'[dane surowe2c.xlsm]labels'!DK3:DK4</v>
      </c>
      <c r="M59" s="14" t="str">
        <f ca="1">IF(F59&gt;0,ADDRESS(3,(B59+1)*2,4,,"["&amp;wew!$G$7&amp;"]"&amp;_sheetname_labels)&amp;":"&amp;ADDRESS(2+F59,(B59+1)*2,4),"")</f>
        <v>'[dane surowe2c.xlsm]labels'!DL3:DL4</v>
      </c>
      <c r="N59" s="14" t="str">
        <f ca="1">ADDRESS(3,B59+1,4,,"[" &amp; wew!$G$7 &amp; "]" &amp;_sheetname_dataframe) &amp; ":" &amp; ADDRESS(2+ster!$C$14,B59+1,4)</f>
        <v>'[dane surowe2c.xlsm]data_frame'!BF3:BF643</v>
      </c>
      <c r="O59" s="14">
        <f t="shared" ca="1" si="12"/>
        <v>491</v>
      </c>
      <c r="P59" s="14">
        <f ca="1">IF(AND($AD59,$S59=1),IF(wew!$B$3,MIN(INDIRECT($N59)),"&lt;włącz podświetlanie wartości&gt;"),"—")</f>
        <v>1</v>
      </c>
      <c r="Q59" s="14">
        <f ca="1">IF(AND($AD59,$S59=1),IF(wew!$B$3,MAX(INDIRECT($N59)),"&lt;włącz podświetlanie wartości&gt;"),"—")</f>
        <v>2</v>
      </c>
      <c r="R59" s="14">
        <f ca="1">IF(AD59,ster!$C$14- (COUNTIF( INDIRECT(N59),"" )+ COUNT(INDIRECT(N59)) +COUNTIF( INDIRECT(N59),"NA" )),"")</f>
        <v>0</v>
      </c>
      <c r="S59" s="12">
        <f ca="1">IF(AD59,IF(COUNTA(INDIRECT(N59))=0,0, 1-(ster!$C$14- COUNT(INDIRECT(N59)) -COUNTIF( INDIRECT(N59),"" )) /COUNTA(INDIRECT(N59))),"")</f>
        <v>1</v>
      </c>
      <c r="T59" s="17">
        <f t="array" aca="1" ref="T59" ca="1">IF(L59&lt;&gt;"",SUM(IF(INDIRECT(L59)&lt;&gt;INT(INDIRECT(L59)),1,0)),"")</f>
        <v>0</v>
      </c>
      <c r="U59" s="17">
        <f t="array" aca="1" ref="U59" ca="1">IF(S59=1,SUM(IF(ISNUMBER(INDIRECT(N59)),IF(INDIRECT(N59)&lt;&gt;INT(INDIRECT(N59)),1,0),0)),"")</f>
        <v>0</v>
      </c>
      <c r="V59" s="17">
        <f t="shared" ca="1" si="13"/>
        <v>1</v>
      </c>
      <c r="W59" s="17">
        <f t="shared" ca="1" si="14"/>
        <v>0</v>
      </c>
      <c r="X59" s="24">
        <f t="array" aca="1" ref="X59" ca="1">IF(AD59,IF(AG59&lt;&gt;"",AG59,IF(J59,MIN(INDIRECT( K59)),"")),"")</f>
        <v>1</v>
      </c>
      <c r="Y59" s="17">
        <f t="array" aca="1" ref="Y59" ca="1">IF(AD59,IF(AH59&lt;&gt;"",AH59,IF(J59,MAX(INDIRECT( K59)),"")),"")</f>
        <v>2</v>
      </c>
      <c r="Z59" s="17" t="b">
        <f t="shared" ca="1" si="15"/>
        <v>1</v>
      </c>
      <c r="AC59" s="17" t="b">
        <f t="shared" ca="1" si="16"/>
        <v>0</v>
      </c>
      <c r="AD59" s="14" t="b">
        <f t="shared" ca="1" si="17"/>
        <v>1</v>
      </c>
      <c r="AE59" s="15" t="b">
        <f t="shared" ca="1" si="18"/>
        <v>1</v>
      </c>
      <c r="AF59" s="16"/>
      <c r="AG59" s="16"/>
      <c r="AH59" s="16"/>
      <c r="AI59" s="16"/>
      <c r="AJ59" s="16"/>
      <c r="AK59" s="16"/>
      <c r="AL59" s="16"/>
      <c r="AM59" s="16"/>
    </row>
    <row r="60" spans="2:39">
      <c r="B60" s="14">
        <f t="shared" si="6"/>
        <v>58</v>
      </c>
      <c r="C60" s="14" t="str">
        <f ca="1">IF(OR(E60="",ROW(E60)=2),"",IF(R60&gt;0,"S",IF(J60,IF(F60=2,"D","N"),"I")))</f>
        <v>D</v>
      </c>
      <c r="D60" s="14" t="str">
        <f t="shared" ca="1" si="7"/>
        <v>q_29a</v>
      </c>
      <c r="E60" s="14" t="str">
        <f t="shared" ca="1" si="8"/>
        <v>Atrophy and Weakness (LMN)</v>
      </c>
      <c r="F60" s="14">
        <f t="shared" ca="1" si="9"/>
        <v>2</v>
      </c>
      <c r="G60" s="14" t="str">
        <f t="shared" ca="1" si="10"/>
        <v>q_29a</v>
      </c>
      <c r="H60" s="14">
        <f ca="1">IF(G60&lt;&gt;"",IFERROR( IsVariableNameLegal(G60),0),0)+IF(COUNTIF(INDIRECT(wew!$C$13),G60)&gt;1,10,0)</f>
        <v>0</v>
      </c>
      <c r="I60" s="14">
        <f ca="1">IF(E60&lt;&gt;"",IF(LEN(E60)&gt;150,1,0)+IF(COUNTIF(INDIRECT(wew!$C$15),E60)&gt;1,10,0),0)</f>
        <v>10</v>
      </c>
      <c r="J60" s="14" t="b">
        <f t="shared" ca="1" si="11"/>
        <v>1</v>
      </c>
      <c r="K60" s="14" t="str">
        <f ca="1">ADDRESS(3,(B60+1)*2-1,4,,"[" &amp; wew!$G$7 &amp; "]" &amp; _sheetname_labels) &amp; ":" &amp; ADDRESS(2+ster!$B$20,(B60+1)*2-1,4)</f>
        <v>'[dane surowe2c.xlsm]labels'!DM3:DM32</v>
      </c>
      <c r="L60" s="14" t="str">
        <f ca="1">IF(F60&gt;0,ADDRESS(3,(B60+1)*2-1,4,,"[" &amp; wew!$G$7 &amp; "]" &amp; _sheetname_labels) &amp; ":" &amp; ADDRESS(2+F60,(B60+1)*2-1,4),"")</f>
        <v>'[dane surowe2c.xlsm]labels'!DM3:DM4</v>
      </c>
      <c r="M60" s="14" t="str">
        <f ca="1">IF(F60&gt;0,ADDRESS(3,(B60+1)*2,4,,"["&amp;wew!$G$7&amp;"]"&amp;_sheetname_labels)&amp;":"&amp;ADDRESS(2+F60,(B60+1)*2,4),"")</f>
        <v>'[dane surowe2c.xlsm]labels'!DN3:DN4</v>
      </c>
      <c r="N60" s="14" t="str">
        <f ca="1">ADDRESS(3,B60+1,4,,"[" &amp; wew!$G$7 &amp; "]" &amp;_sheetname_dataframe) &amp; ":" &amp; ADDRESS(2+ster!$C$14,B60+1,4)</f>
        <v>'[dane surowe2c.xlsm]data_frame'!BG3:BG643</v>
      </c>
      <c r="O60" s="14">
        <f t="shared" ca="1" si="12"/>
        <v>491</v>
      </c>
      <c r="P60" s="14">
        <f ca="1">IF(AND($AD60,$S60=1),IF(wew!$B$3,MIN(INDIRECT($N60)),"&lt;włącz podświetlanie wartości&gt;"),"—")</f>
        <v>1</v>
      </c>
      <c r="Q60" s="14">
        <f ca="1">IF(AND($AD60,$S60=1),IF(wew!$B$3,MAX(INDIRECT($N60)),"&lt;włącz podświetlanie wartości&gt;"),"—")</f>
        <v>2</v>
      </c>
      <c r="R60" s="14">
        <f ca="1">IF(AD60,ster!$C$14- (COUNTIF( INDIRECT(N60),"" )+ COUNT(INDIRECT(N60)) +COUNTIF( INDIRECT(N60),"NA" )),"")</f>
        <v>0</v>
      </c>
      <c r="S60" s="12">
        <f ca="1">IF(AD60,IF(COUNTA(INDIRECT(N60))=0,0, 1-(ster!$C$14- COUNT(INDIRECT(N60)) -COUNTIF( INDIRECT(N60),"" )) /COUNTA(INDIRECT(N60))),"")</f>
        <v>1</v>
      </c>
      <c r="T60" s="17">
        <f t="array" aca="1" ref="T60" ca="1">IF(L60&lt;&gt;"",SUM(IF(INDIRECT(L60)&lt;&gt;INT(INDIRECT(L60)),1,0)),"")</f>
        <v>0</v>
      </c>
      <c r="U60" s="17">
        <f t="array" aca="1" ref="U60" ca="1">IF(S60=1,SUM(IF(ISNUMBER(INDIRECT(N60)),IF(INDIRECT(N60)&lt;&gt;INT(INDIRECT(N60)),1,0),0)),"")</f>
        <v>0</v>
      </c>
      <c r="V60" s="17">
        <f t="shared" ca="1" si="13"/>
        <v>1</v>
      </c>
      <c r="W60" s="17">
        <f t="shared" ca="1" si="14"/>
        <v>0</v>
      </c>
      <c r="X60" s="24">
        <f t="array" aca="1" ref="X60" ca="1">IF(AD60,IF(AG60&lt;&gt;"",AG60,IF(J60,MIN(INDIRECT( K60)),"")),"")</f>
        <v>1</v>
      </c>
      <c r="Y60" s="17">
        <f t="array" aca="1" ref="Y60" ca="1">IF(AD60,IF(AH60&lt;&gt;"",AH60,IF(J60,MAX(INDIRECT( K60)),"")),"")</f>
        <v>2</v>
      </c>
      <c r="Z60" s="17" t="b">
        <f t="shared" ca="1" si="15"/>
        <v>1</v>
      </c>
      <c r="AC60" s="17" t="b">
        <f t="shared" ca="1" si="16"/>
        <v>0</v>
      </c>
      <c r="AD60" s="14" t="b">
        <f t="shared" ca="1" si="17"/>
        <v>1</v>
      </c>
      <c r="AE60" s="15" t="b">
        <f t="shared" ca="1" si="18"/>
        <v>1</v>
      </c>
      <c r="AF60" s="16"/>
      <c r="AG60" s="16"/>
      <c r="AH60" s="16"/>
      <c r="AI60" s="16"/>
      <c r="AJ60" s="16"/>
      <c r="AK60" s="16"/>
      <c r="AL60" s="16"/>
      <c r="AM60" s="16"/>
    </row>
    <row r="61" spans="2:39">
      <c r="B61" s="14">
        <f t="shared" si="6"/>
        <v>59</v>
      </c>
      <c r="C61" s="14" t="str">
        <f ca="1">IF(OR(E61="",ROW(E61)=2),"",IF(R61&gt;0,"S",IF(J61,IF(F61=2,"D","N"),"I")))</f>
        <v>D</v>
      </c>
      <c r="D61" s="14" t="str">
        <f t="shared" ca="1" si="7"/>
        <v>q_29b</v>
      </c>
      <c r="E61" s="14" t="str">
        <f t="shared" ca="1" si="8"/>
        <v>Fasciculations at onset (LMN)</v>
      </c>
      <c r="F61" s="14">
        <f t="shared" ca="1" si="9"/>
        <v>2</v>
      </c>
      <c r="G61" s="14" t="str">
        <f t="shared" ca="1" si="10"/>
        <v>q_29b</v>
      </c>
      <c r="H61" s="14">
        <f ca="1">IF(G61&lt;&gt;"",IFERROR( IsVariableNameLegal(G61),0),0)+IF(COUNTIF(INDIRECT(wew!$C$13),G61)&gt;1,10,0)</f>
        <v>0</v>
      </c>
      <c r="I61" s="14">
        <f ca="1">IF(E61&lt;&gt;"",IF(LEN(E61)&gt;150,1,0)+IF(COUNTIF(INDIRECT(wew!$C$15),E61)&gt;1,10,0),0)</f>
        <v>10</v>
      </c>
      <c r="J61" s="14" t="b">
        <f t="shared" ca="1" si="11"/>
        <v>1</v>
      </c>
      <c r="K61" s="14" t="str">
        <f ca="1">ADDRESS(3,(B61+1)*2-1,4,,"[" &amp; wew!$G$7 &amp; "]" &amp; _sheetname_labels) &amp; ":" &amp; ADDRESS(2+ster!$B$20,(B61+1)*2-1,4)</f>
        <v>'[dane surowe2c.xlsm]labels'!DO3:DO32</v>
      </c>
      <c r="L61" s="14" t="str">
        <f ca="1">IF(F61&gt;0,ADDRESS(3,(B61+1)*2-1,4,,"[" &amp; wew!$G$7 &amp; "]" &amp; _sheetname_labels) &amp; ":" &amp; ADDRESS(2+F61,(B61+1)*2-1,4),"")</f>
        <v>'[dane surowe2c.xlsm]labels'!DO3:DO4</v>
      </c>
      <c r="M61" s="14" t="str">
        <f ca="1">IF(F61&gt;0,ADDRESS(3,(B61+1)*2,4,,"["&amp;wew!$G$7&amp;"]"&amp;_sheetname_labels)&amp;":"&amp;ADDRESS(2+F61,(B61+1)*2,4),"")</f>
        <v>'[dane surowe2c.xlsm]labels'!DP3:DP4</v>
      </c>
      <c r="N61" s="14" t="str">
        <f ca="1">ADDRESS(3,B61+1,4,,"[" &amp; wew!$G$7 &amp; "]" &amp;_sheetname_dataframe) &amp; ":" &amp; ADDRESS(2+ster!$C$14,B61+1,4)</f>
        <v>'[dane surowe2c.xlsm]data_frame'!BH3:BH643</v>
      </c>
      <c r="O61" s="14">
        <f t="shared" ca="1" si="12"/>
        <v>491</v>
      </c>
      <c r="P61" s="14">
        <f ca="1">IF(AND($AD61,$S61=1),IF(wew!$B$3,MIN(INDIRECT($N61)),"&lt;włącz podświetlanie wartości&gt;"),"—")</f>
        <v>1</v>
      </c>
      <c r="Q61" s="14">
        <f ca="1">IF(AND($AD61,$S61=1),IF(wew!$B$3,MAX(INDIRECT($N61)),"&lt;włącz podświetlanie wartości&gt;"),"—")</f>
        <v>2</v>
      </c>
      <c r="R61" s="14">
        <f ca="1">IF(AD61,ster!$C$14- (COUNTIF( INDIRECT(N61),"" )+ COUNT(INDIRECT(N61)) +COUNTIF( INDIRECT(N61),"NA" )),"")</f>
        <v>0</v>
      </c>
      <c r="S61" s="12">
        <f ca="1">IF(AD61,IF(COUNTA(INDIRECT(N61))=0,0, 1-(ster!$C$14- COUNT(INDIRECT(N61)) -COUNTIF( INDIRECT(N61),"" )) /COUNTA(INDIRECT(N61))),"")</f>
        <v>1</v>
      </c>
      <c r="T61" s="17">
        <f t="array" aca="1" ref="T61" ca="1">IF(L61&lt;&gt;"",SUM(IF(INDIRECT(L61)&lt;&gt;INT(INDIRECT(L61)),1,0)),"")</f>
        <v>0</v>
      </c>
      <c r="U61" s="17">
        <f t="array" aca="1" ref="U61" ca="1">IF(S61=1,SUM(IF(ISNUMBER(INDIRECT(N61)),IF(INDIRECT(N61)&lt;&gt;INT(INDIRECT(N61)),1,0),0)),"")</f>
        <v>0</v>
      </c>
      <c r="V61" s="17">
        <f t="shared" ca="1" si="13"/>
        <v>1</v>
      </c>
      <c r="W61" s="17">
        <f t="shared" ca="1" si="14"/>
        <v>0</v>
      </c>
      <c r="X61" s="24">
        <f t="array" aca="1" ref="X61" ca="1">IF(AD61,IF(AG61&lt;&gt;"",AG61,IF(J61,MIN(INDIRECT( K61)),"")),"")</f>
        <v>1</v>
      </c>
      <c r="Y61" s="17">
        <f t="array" aca="1" ref="Y61" ca="1">IF(AD61,IF(AH61&lt;&gt;"",AH61,IF(J61,MAX(INDIRECT( K61)),"")),"")</f>
        <v>2</v>
      </c>
      <c r="Z61" s="17" t="b">
        <f t="shared" ca="1" si="15"/>
        <v>1</v>
      </c>
      <c r="AC61" s="17" t="b">
        <f t="shared" ca="1" si="16"/>
        <v>0</v>
      </c>
      <c r="AD61" s="14" t="b">
        <f t="shared" ca="1" si="17"/>
        <v>1</v>
      </c>
      <c r="AE61" s="15" t="b">
        <f t="shared" ca="1" si="18"/>
        <v>1</v>
      </c>
      <c r="AF61" s="16"/>
      <c r="AG61" s="16"/>
      <c r="AH61" s="16"/>
      <c r="AI61" s="16"/>
      <c r="AJ61" s="16"/>
      <c r="AK61" s="16"/>
      <c r="AL61" s="16"/>
      <c r="AM61" s="16"/>
    </row>
    <row r="62" spans="2:39">
      <c r="B62" s="14">
        <f t="shared" si="6"/>
        <v>60</v>
      </c>
      <c r="C62" s="14" t="str">
        <f ca="1">IF(OR(E62="",ROW(E62)=2),"",IF(R62&gt;0,"S",IF(J62,IF(F62=2,"D","N"),"I")))</f>
        <v>D</v>
      </c>
      <c r="D62" s="14" t="str">
        <f t="shared" ca="1" si="7"/>
        <v>q_29c</v>
      </c>
      <c r="E62" s="14" t="str">
        <f t="shared" ca="1" si="8"/>
        <v>Hyporeflexia (LMN)</v>
      </c>
      <c r="F62" s="14">
        <f t="shared" ca="1" si="9"/>
        <v>2</v>
      </c>
      <c r="G62" s="14" t="str">
        <f t="shared" ca="1" si="10"/>
        <v>q_29c</v>
      </c>
      <c r="H62" s="14">
        <f ca="1">IF(G62&lt;&gt;"",IFERROR( IsVariableNameLegal(G62),0),0)+IF(COUNTIF(INDIRECT(wew!$C$13),G62)&gt;1,10,0)</f>
        <v>0</v>
      </c>
      <c r="I62" s="14">
        <f ca="1">IF(E62&lt;&gt;"",IF(LEN(E62)&gt;150,1,0)+IF(COUNTIF(INDIRECT(wew!$C$15),E62)&gt;1,10,0),0)</f>
        <v>10</v>
      </c>
      <c r="J62" s="14" t="b">
        <f t="shared" ca="1" si="11"/>
        <v>1</v>
      </c>
      <c r="K62" s="14" t="str">
        <f ca="1">ADDRESS(3,(B62+1)*2-1,4,,"[" &amp; wew!$G$7 &amp; "]" &amp; _sheetname_labels) &amp; ":" &amp; ADDRESS(2+ster!$B$20,(B62+1)*2-1,4)</f>
        <v>'[dane surowe2c.xlsm]labels'!DQ3:DQ32</v>
      </c>
      <c r="L62" s="14" t="str">
        <f ca="1">IF(F62&gt;0,ADDRESS(3,(B62+1)*2-1,4,,"[" &amp; wew!$G$7 &amp; "]" &amp; _sheetname_labels) &amp; ":" &amp; ADDRESS(2+F62,(B62+1)*2-1,4),"")</f>
        <v>'[dane surowe2c.xlsm]labels'!DQ3:DQ4</v>
      </c>
      <c r="M62" s="14" t="str">
        <f ca="1">IF(F62&gt;0,ADDRESS(3,(B62+1)*2,4,,"["&amp;wew!$G$7&amp;"]"&amp;_sheetname_labels)&amp;":"&amp;ADDRESS(2+F62,(B62+1)*2,4),"")</f>
        <v>'[dane surowe2c.xlsm]labels'!DR3:DR4</v>
      </c>
      <c r="N62" s="14" t="str">
        <f ca="1">ADDRESS(3,B62+1,4,,"[" &amp; wew!$G$7 &amp; "]" &amp;_sheetname_dataframe) &amp; ":" &amp; ADDRESS(2+ster!$C$14,B62+1,4)</f>
        <v>'[dane surowe2c.xlsm]data_frame'!BI3:BI643</v>
      </c>
      <c r="O62" s="14">
        <f t="shared" ca="1" si="12"/>
        <v>491</v>
      </c>
      <c r="P62" s="14">
        <f ca="1">IF(AND($AD62,$S62=1),IF(wew!$B$3,MIN(INDIRECT($N62)),"&lt;włącz podświetlanie wartości&gt;"),"—")</f>
        <v>1</v>
      </c>
      <c r="Q62" s="14">
        <f ca="1">IF(AND($AD62,$S62=1),IF(wew!$B$3,MAX(INDIRECT($N62)),"&lt;włącz podświetlanie wartości&gt;"),"—")</f>
        <v>2</v>
      </c>
      <c r="R62" s="14">
        <f ca="1">IF(AD62,ster!$C$14- (COUNTIF( INDIRECT(N62),"" )+ COUNT(INDIRECT(N62)) +COUNTIF( INDIRECT(N62),"NA" )),"")</f>
        <v>0</v>
      </c>
      <c r="S62" s="12">
        <f ca="1">IF(AD62,IF(COUNTA(INDIRECT(N62))=0,0, 1-(ster!$C$14- COUNT(INDIRECT(N62)) -COUNTIF( INDIRECT(N62),"" )) /COUNTA(INDIRECT(N62))),"")</f>
        <v>1</v>
      </c>
      <c r="T62" s="17">
        <f t="array" aca="1" ref="T62" ca="1">IF(L62&lt;&gt;"",SUM(IF(INDIRECT(L62)&lt;&gt;INT(INDIRECT(L62)),1,0)),"")</f>
        <v>0</v>
      </c>
      <c r="U62" s="17">
        <f t="array" aca="1" ref="U62" ca="1">IF(S62=1,SUM(IF(ISNUMBER(INDIRECT(N62)),IF(INDIRECT(N62)&lt;&gt;INT(INDIRECT(N62)),1,0),0)),"")</f>
        <v>0</v>
      </c>
      <c r="V62" s="17">
        <f t="shared" ca="1" si="13"/>
        <v>1</v>
      </c>
      <c r="W62" s="17">
        <f t="shared" ca="1" si="14"/>
        <v>0</v>
      </c>
      <c r="X62" s="24">
        <f t="array" aca="1" ref="X62" ca="1">IF(AD62,IF(AG62&lt;&gt;"",AG62,IF(J62,MIN(INDIRECT( K62)),"")),"")</f>
        <v>1</v>
      </c>
      <c r="Y62" s="17">
        <f t="array" aca="1" ref="Y62" ca="1">IF(AD62,IF(AH62&lt;&gt;"",AH62,IF(J62,MAX(INDIRECT( K62)),"")),"")</f>
        <v>2</v>
      </c>
      <c r="Z62" s="17" t="b">
        <f t="shared" ca="1" si="15"/>
        <v>1</v>
      </c>
      <c r="AC62" s="17" t="b">
        <f t="shared" ca="1" si="16"/>
        <v>0</v>
      </c>
      <c r="AD62" s="14" t="b">
        <f t="shared" ca="1" si="17"/>
        <v>1</v>
      </c>
      <c r="AE62" s="15" t="b">
        <f t="shared" ca="1" si="18"/>
        <v>1</v>
      </c>
      <c r="AF62" s="16"/>
      <c r="AG62" s="16"/>
      <c r="AH62" s="16"/>
      <c r="AI62" s="16"/>
      <c r="AJ62" s="16"/>
      <c r="AK62" s="16"/>
      <c r="AL62" s="16"/>
      <c r="AM62" s="16"/>
    </row>
    <row r="63" spans="2:39">
      <c r="B63" s="14">
        <f t="shared" si="6"/>
        <v>61</v>
      </c>
      <c r="C63" s="14" t="str">
        <f ca="1">IF(OR(E63="",ROW(E63)=2),"",IF(R63&gt;0,"S",IF(J63,IF(F63=2,"D","N"),"I")))</f>
        <v>D</v>
      </c>
      <c r="D63" s="14" t="str">
        <f t="shared" ca="1" si="7"/>
        <v>q_30a</v>
      </c>
      <c r="E63" s="14" t="str">
        <f t="shared" ca="1" si="8"/>
        <v>Axial muscles</v>
      </c>
      <c r="F63" s="14">
        <f t="shared" ca="1" si="9"/>
        <v>2</v>
      </c>
      <c r="G63" s="14" t="str">
        <f t="shared" ca="1" si="10"/>
        <v>q_30a</v>
      </c>
      <c r="H63" s="14">
        <f ca="1">IF(G63&lt;&gt;"",IFERROR( IsVariableNameLegal(G63),0),0)+IF(COUNTIF(INDIRECT(wew!$C$13),G63)&gt;1,10,0)</f>
        <v>0</v>
      </c>
      <c r="I63" s="14">
        <f ca="1">IF(E63&lt;&gt;"",IF(LEN(E63)&gt;150,1,0)+IF(COUNTIF(INDIRECT(wew!$C$15),E63)&gt;1,10,0),0)</f>
        <v>0</v>
      </c>
      <c r="J63" s="14" t="b">
        <f t="shared" ca="1" si="11"/>
        <v>1</v>
      </c>
      <c r="K63" s="14" t="str">
        <f ca="1">ADDRESS(3,(B63+1)*2-1,4,,"[" &amp; wew!$G$7 &amp; "]" &amp; _sheetname_labels) &amp; ":" &amp; ADDRESS(2+ster!$B$20,(B63+1)*2-1,4)</f>
        <v>'[dane surowe2c.xlsm]labels'!DS3:DS32</v>
      </c>
      <c r="L63" s="14" t="str">
        <f ca="1">IF(F63&gt;0,ADDRESS(3,(B63+1)*2-1,4,,"[" &amp; wew!$G$7 &amp; "]" &amp; _sheetname_labels) &amp; ":" &amp; ADDRESS(2+F63,(B63+1)*2-1,4),"")</f>
        <v>'[dane surowe2c.xlsm]labels'!DS3:DS4</v>
      </c>
      <c r="M63" s="14" t="str">
        <f ca="1">IF(F63&gt;0,ADDRESS(3,(B63+1)*2,4,,"["&amp;wew!$G$7&amp;"]"&amp;_sheetname_labels)&amp;":"&amp;ADDRESS(2+F63,(B63+1)*2,4),"")</f>
        <v>'[dane surowe2c.xlsm]labels'!DT3:DT4</v>
      </c>
      <c r="N63" s="14" t="str">
        <f ca="1">ADDRESS(3,B63+1,4,,"[" &amp; wew!$G$7 &amp; "]" &amp;_sheetname_dataframe) &amp; ":" &amp; ADDRESS(2+ster!$C$14,B63+1,4)</f>
        <v>'[dane surowe2c.xlsm]data_frame'!BJ3:BJ643</v>
      </c>
      <c r="O63" s="14">
        <f t="shared" ca="1" si="12"/>
        <v>138</v>
      </c>
      <c r="P63" s="14">
        <f ca="1">IF(AND($AD63,$S63=1),IF(wew!$B$3,MIN(INDIRECT($N63)),"&lt;włącz podświetlanie wartości&gt;"),"—")</f>
        <v>1</v>
      </c>
      <c r="Q63" s="14">
        <f ca="1">IF(AND($AD63,$S63=1),IF(wew!$B$3,MAX(INDIRECT($N63)),"&lt;włącz podświetlanie wartości&gt;"),"—")</f>
        <v>2</v>
      </c>
      <c r="R63" s="14">
        <f ca="1">IF(AD63,ster!$C$14- (COUNTIF( INDIRECT(N63),"" )+ COUNT(INDIRECT(N63)) +COUNTIF( INDIRECT(N63),"NA" )),"")</f>
        <v>0</v>
      </c>
      <c r="S63" s="12">
        <f ca="1">IF(AD63,IF(COUNTA(INDIRECT(N63))=0,0, 1-(ster!$C$14- COUNT(INDIRECT(N63)) -COUNTIF( INDIRECT(N63),"" )) /COUNTA(INDIRECT(N63))),"")</f>
        <v>1</v>
      </c>
      <c r="T63" s="17">
        <f t="array" aca="1" ref="T63" ca="1">IF(L63&lt;&gt;"",SUM(IF(INDIRECT(L63)&lt;&gt;INT(INDIRECT(L63)),1,0)),"")</f>
        <v>0</v>
      </c>
      <c r="U63" s="17">
        <f t="array" aca="1" ref="U63" ca="1">IF(S63=1,SUM(IF(ISNUMBER(INDIRECT(N63)),IF(INDIRECT(N63)&lt;&gt;INT(INDIRECT(N63)),1,0),0)),"")</f>
        <v>0</v>
      </c>
      <c r="V63" s="17">
        <f t="shared" ca="1" si="13"/>
        <v>1</v>
      </c>
      <c r="W63" s="17">
        <f t="shared" ca="1" si="14"/>
        <v>0</v>
      </c>
      <c r="X63" s="24">
        <f t="array" aca="1" ref="X63" ca="1">IF(AD63,IF(AG63&lt;&gt;"",AG63,IF(J63,MIN(INDIRECT( K63)),"")),"")</f>
        <v>1</v>
      </c>
      <c r="Y63" s="17">
        <f t="array" aca="1" ref="Y63" ca="1">IF(AD63,IF(AH63&lt;&gt;"",AH63,IF(J63,MAX(INDIRECT( K63)),"")),"")</f>
        <v>2</v>
      </c>
      <c r="Z63" s="17" t="b">
        <f t="shared" ca="1" si="15"/>
        <v>1</v>
      </c>
      <c r="AC63" s="17" t="b">
        <f t="shared" ca="1" si="16"/>
        <v>0</v>
      </c>
      <c r="AD63" s="14" t="b">
        <f t="shared" ca="1" si="17"/>
        <v>1</v>
      </c>
      <c r="AE63" s="15" t="b">
        <f t="shared" ca="1" si="18"/>
        <v>1</v>
      </c>
      <c r="AF63" s="16"/>
      <c r="AG63" s="16"/>
      <c r="AH63" s="16"/>
      <c r="AI63" s="16"/>
      <c r="AJ63" s="16"/>
      <c r="AK63" s="16"/>
      <c r="AL63" s="16"/>
      <c r="AM63" s="16"/>
    </row>
    <row r="64" spans="2:39">
      <c r="B64" s="14">
        <f t="shared" si="6"/>
        <v>62</v>
      </c>
      <c r="C64" s="14" t="str">
        <f ca="1">IF(OR(E64="",ROW(E64)=2),"",IF(R64&gt;0,"S",IF(J64,IF(F64=2,"D","N"),"I")))</f>
        <v>D</v>
      </c>
      <c r="D64" s="14" t="str">
        <f t="shared" ca="1" si="7"/>
        <v>q_30</v>
      </c>
      <c r="E64" s="14" t="str">
        <f t="shared" ca="1" si="8"/>
        <v>Neck weakness</v>
      </c>
      <c r="F64" s="14">
        <f t="shared" ca="1" si="9"/>
        <v>2</v>
      </c>
      <c r="G64" s="14" t="str">
        <f t="shared" ca="1" si="10"/>
        <v>q_30</v>
      </c>
      <c r="H64" s="14">
        <f ca="1">IF(G64&lt;&gt;"",IFERROR( IsVariableNameLegal(G64),0),0)+IF(COUNTIF(INDIRECT(wew!$C$13),G64)&gt;1,10,0)</f>
        <v>0</v>
      </c>
      <c r="I64" s="14">
        <f ca="1">IF(E64&lt;&gt;"",IF(LEN(E64)&gt;150,1,0)+IF(COUNTIF(INDIRECT(wew!$C$15),E64)&gt;1,10,0),0)</f>
        <v>0</v>
      </c>
      <c r="J64" s="14" t="b">
        <f t="shared" ca="1" si="11"/>
        <v>1</v>
      </c>
      <c r="K64" s="14" t="str">
        <f ca="1">ADDRESS(3,(B64+1)*2-1,4,,"[" &amp; wew!$G$7 &amp; "]" &amp; _sheetname_labels) &amp; ":" &amp; ADDRESS(2+ster!$B$20,(B64+1)*2-1,4)</f>
        <v>'[dane surowe2c.xlsm]labels'!DU3:DU32</v>
      </c>
      <c r="L64" s="14" t="str">
        <f ca="1">IF(F64&gt;0,ADDRESS(3,(B64+1)*2-1,4,,"[" &amp; wew!$G$7 &amp; "]" &amp; _sheetname_labels) &amp; ":" &amp; ADDRESS(2+F64,(B64+1)*2-1,4),"")</f>
        <v>'[dane surowe2c.xlsm]labels'!DU3:DU4</v>
      </c>
      <c r="M64" s="14" t="str">
        <f ca="1">IF(F64&gt;0,ADDRESS(3,(B64+1)*2,4,,"["&amp;wew!$G$7&amp;"]"&amp;_sheetname_labels)&amp;":"&amp;ADDRESS(2+F64,(B64+1)*2,4),"")</f>
        <v>'[dane surowe2c.xlsm]labels'!DV3:DV4</v>
      </c>
      <c r="N64" s="14" t="str">
        <f ca="1">ADDRESS(3,B64+1,4,,"[" &amp; wew!$G$7 &amp; "]" &amp;_sheetname_dataframe) &amp; ":" &amp; ADDRESS(2+ster!$C$14,B64+1,4)</f>
        <v>'[dane surowe2c.xlsm]data_frame'!BK3:BK643</v>
      </c>
      <c r="O64" s="14">
        <f t="shared" ca="1" si="12"/>
        <v>487</v>
      </c>
      <c r="P64" s="14">
        <f ca="1">IF(AND($AD64,$S64=1),IF(wew!$B$3,MIN(INDIRECT($N64)),"&lt;włącz podświetlanie wartości&gt;"),"—")</f>
        <v>1</v>
      </c>
      <c r="Q64" s="14">
        <f ca="1">IF(AND($AD64,$S64=1),IF(wew!$B$3,MAX(INDIRECT($N64)),"&lt;włącz podświetlanie wartości&gt;"),"—")</f>
        <v>2</v>
      </c>
      <c r="R64" s="14">
        <f ca="1">IF(AD64,ster!$C$14- (COUNTIF( INDIRECT(N64),"" )+ COUNT(INDIRECT(N64)) +COUNTIF( INDIRECT(N64),"NA" )),"")</f>
        <v>0</v>
      </c>
      <c r="S64" s="12">
        <f ca="1">IF(AD64,IF(COUNTA(INDIRECT(N64))=0,0, 1-(ster!$C$14- COUNT(INDIRECT(N64)) -COUNTIF( INDIRECT(N64),"" )) /COUNTA(INDIRECT(N64))),"")</f>
        <v>1</v>
      </c>
      <c r="T64" s="17">
        <f t="array" aca="1" ref="T64" ca="1">IF(L64&lt;&gt;"",SUM(IF(INDIRECT(L64)&lt;&gt;INT(INDIRECT(L64)),1,0)),"")</f>
        <v>0</v>
      </c>
      <c r="U64" s="17">
        <f t="array" aca="1" ref="U64" ca="1">IF(S64=1,SUM(IF(ISNUMBER(INDIRECT(N64)),IF(INDIRECT(N64)&lt;&gt;INT(INDIRECT(N64)),1,0),0)),"")</f>
        <v>0</v>
      </c>
      <c r="V64" s="17">
        <f t="shared" ca="1" si="13"/>
        <v>1</v>
      </c>
      <c r="W64" s="17">
        <f t="shared" ca="1" si="14"/>
        <v>0</v>
      </c>
      <c r="X64" s="24">
        <f t="array" aca="1" ref="X64" ca="1">IF(AD64,IF(AG64&lt;&gt;"",AG64,IF(J64,MIN(INDIRECT( K64)),"")),"")</f>
        <v>1</v>
      </c>
      <c r="Y64" s="17">
        <f t="array" aca="1" ref="Y64" ca="1">IF(AD64,IF(AH64&lt;&gt;"",AH64,IF(J64,MAX(INDIRECT( K64)),"")),"")</f>
        <v>2</v>
      </c>
      <c r="Z64" s="17" t="b">
        <f t="shared" ca="1" si="15"/>
        <v>1</v>
      </c>
      <c r="AC64" s="17" t="b">
        <f t="shared" ca="1" si="16"/>
        <v>0</v>
      </c>
      <c r="AD64" s="14" t="b">
        <f t="shared" ca="1" si="17"/>
        <v>1</v>
      </c>
      <c r="AE64" s="15" t="b">
        <f t="shared" ca="1" si="18"/>
        <v>1</v>
      </c>
      <c r="AF64" s="16"/>
      <c r="AG64" s="16"/>
      <c r="AH64" s="16"/>
      <c r="AI64" s="16"/>
      <c r="AJ64" s="16"/>
      <c r="AK64" s="16"/>
      <c r="AL64" s="16"/>
      <c r="AM64" s="16"/>
    </row>
    <row r="65" spans="2:39">
      <c r="B65" s="14">
        <f t="shared" si="6"/>
        <v>63</v>
      </c>
      <c r="C65" s="14" t="str">
        <f ca="1">IF(OR(E65="",ROW(E65)=2),"",IF(R65&gt;0,"S",IF(J65,IF(F65=2,"D","N"),"I")))</f>
        <v>D</v>
      </c>
      <c r="D65" s="14" t="str">
        <f t="shared" ca="1" si="7"/>
        <v>q_31</v>
      </c>
      <c r="E65" s="14" t="str">
        <f t="shared" ca="1" si="8"/>
        <v>Thoracic muscle fasciculations</v>
      </c>
      <c r="F65" s="14">
        <f t="shared" ca="1" si="9"/>
        <v>2</v>
      </c>
      <c r="G65" s="14" t="str">
        <f t="shared" ca="1" si="10"/>
        <v>q_31</v>
      </c>
      <c r="H65" s="14">
        <f ca="1">IF(G65&lt;&gt;"",IFERROR( IsVariableNameLegal(G65),0),0)+IF(COUNTIF(INDIRECT(wew!$C$13),G65)&gt;1,10,0)</f>
        <v>0</v>
      </c>
      <c r="I65" s="14">
        <f ca="1">IF(E65&lt;&gt;"",IF(LEN(E65)&gt;150,1,0)+IF(COUNTIF(INDIRECT(wew!$C$15),E65)&gt;1,10,0),0)</f>
        <v>0</v>
      </c>
      <c r="J65" s="14" t="b">
        <f t="shared" ca="1" si="11"/>
        <v>1</v>
      </c>
      <c r="K65" s="14" t="str">
        <f ca="1">ADDRESS(3,(B65+1)*2-1,4,,"[" &amp; wew!$G$7 &amp; "]" &amp; _sheetname_labels) &amp; ":" &amp; ADDRESS(2+ster!$B$20,(B65+1)*2-1,4)</f>
        <v>'[dane surowe2c.xlsm]labels'!DW3:DW32</v>
      </c>
      <c r="L65" s="14" t="str">
        <f ca="1">IF(F65&gt;0,ADDRESS(3,(B65+1)*2-1,4,,"[" &amp; wew!$G$7 &amp; "]" &amp; _sheetname_labels) &amp; ":" &amp; ADDRESS(2+F65,(B65+1)*2-1,4),"")</f>
        <v>'[dane surowe2c.xlsm]labels'!DW3:DW4</v>
      </c>
      <c r="M65" s="14" t="str">
        <f ca="1">IF(F65&gt;0,ADDRESS(3,(B65+1)*2,4,,"["&amp;wew!$G$7&amp;"]"&amp;_sheetname_labels)&amp;":"&amp;ADDRESS(2+F65,(B65+1)*2,4),"")</f>
        <v>'[dane surowe2c.xlsm]labels'!DX3:DX4</v>
      </c>
      <c r="N65" s="14" t="str">
        <f ca="1">ADDRESS(3,B65+1,4,,"[" &amp; wew!$G$7 &amp; "]" &amp;_sheetname_dataframe) &amp; ":" &amp; ADDRESS(2+ster!$C$14,B65+1,4)</f>
        <v>'[dane surowe2c.xlsm]data_frame'!BL3:BL643</v>
      </c>
      <c r="O65" s="14">
        <f t="shared" ca="1" si="12"/>
        <v>483</v>
      </c>
      <c r="P65" s="14">
        <f ca="1">IF(AND($AD65,$S65=1),IF(wew!$B$3,MIN(INDIRECT($N65)),"&lt;włącz podświetlanie wartości&gt;"),"—")</f>
        <v>1</v>
      </c>
      <c r="Q65" s="14">
        <f ca="1">IF(AND($AD65,$S65=1),IF(wew!$B$3,MAX(INDIRECT($N65)),"&lt;włącz podświetlanie wartości&gt;"),"—")</f>
        <v>2</v>
      </c>
      <c r="R65" s="14">
        <f ca="1">IF(AD65,ster!$C$14- (COUNTIF( INDIRECT(N65),"" )+ COUNT(INDIRECT(N65)) +COUNTIF( INDIRECT(N65),"NA" )),"")</f>
        <v>0</v>
      </c>
      <c r="S65" s="12">
        <f ca="1">IF(AD65,IF(COUNTA(INDIRECT(N65))=0,0, 1-(ster!$C$14- COUNT(INDIRECT(N65)) -COUNTIF( INDIRECT(N65),"" )) /COUNTA(INDIRECT(N65))),"")</f>
        <v>1</v>
      </c>
      <c r="T65" s="17">
        <f t="array" aca="1" ref="T65" ca="1">IF(L65&lt;&gt;"",SUM(IF(INDIRECT(L65)&lt;&gt;INT(INDIRECT(L65)),1,0)),"")</f>
        <v>0</v>
      </c>
      <c r="U65" s="17">
        <f t="array" aca="1" ref="U65" ca="1">IF(S65=1,SUM(IF(ISNUMBER(INDIRECT(N65)),IF(INDIRECT(N65)&lt;&gt;INT(INDIRECT(N65)),1,0),0)),"")</f>
        <v>0</v>
      </c>
      <c r="V65" s="17">
        <f t="shared" ca="1" si="13"/>
        <v>1</v>
      </c>
      <c r="W65" s="17">
        <f t="shared" ca="1" si="14"/>
        <v>0</v>
      </c>
      <c r="X65" s="24">
        <f t="array" aca="1" ref="X65" ca="1">IF(AD65,IF(AG65&lt;&gt;"",AG65,IF(J65,MIN(INDIRECT( K65)),"")),"")</f>
        <v>1</v>
      </c>
      <c r="Y65" s="17">
        <f t="array" aca="1" ref="Y65" ca="1">IF(AD65,IF(AH65&lt;&gt;"",AH65,IF(J65,MAX(INDIRECT( K65)),"")),"")</f>
        <v>2</v>
      </c>
      <c r="Z65" s="17" t="b">
        <f t="shared" ca="1" si="15"/>
        <v>1</v>
      </c>
      <c r="AC65" s="17" t="b">
        <f t="shared" ca="1" si="16"/>
        <v>0</v>
      </c>
      <c r="AD65" s="14" t="b">
        <f t="shared" ca="1" si="17"/>
        <v>1</v>
      </c>
      <c r="AE65" s="15" t="b">
        <f t="shared" ca="1" si="18"/>
        <v>1</v>
      </c>
      <c r="AF65" s="16"/>
      <c r="AG65" s="16"/>
      <c r="AH65" s="16"/>
      <c r="AI65" s="16"/>
      <c r="AJ65" s="16"/>
      <c r="AK65" s="16"/>
      <c r="AL65" s="16"/>
      <c r="AM65" s="16"/>
    </row>
    <row r="66" spans="2:39">
      <c r="B66" s="14">
        <f t="shared" si="6"/>
        <v>64</v>
      </c>
      <c r="C66" s="14" t="str">
        <f ca="1">IF(OR(E66="",ROW(E66)=2),"",IF(R66&gt;0,"S",IF(J66,IF(F66=2,"D","N"),"I")))</f>
        <v>D</v>
      </c>
      <c r="D66" s="14" t="str">
        <f t="shared" ca="1" si="7"/>
        <v>q_32</v>
      </c>
      <c r="E66" s="14" t="str">
        <f t="shared" ca="1" si="8"/>
        <v>Resting respiratory fatigue</v>
      </c>
      <c r="F66" s="14">
        <f t="shared" ca="1" si="9"/>
        <v>2</v>
      </c>
      <c r="G66" s="14" t="str">
        <f t="shared" ca="1" si="10"/>
        <v>q_32</v>
      </c>
      <c r="H66" s="14">
        <f ca="1">IF(G66&lt;&gt;"",IFERROR( IsVariableNameLegal(G66),0),0)+IF(COUNTIF(INDIRECT(wew!$C$13),G66)&gt;1,10,0)</f>
        <v>0</v>
      </c>
      <c r="I66" s="14">
        <f ca="1">IF(E66&lt;&gt;"",IF(LEN(E66)&gt;150,1,0)+IF(COUNTIF(INDIRECT(wew!$C$15),E66)&gt;1,10,0),0)</f>
        <v>0</v>
      </c>
      <c r="J66" s="14" t="b">
        <f t="shared" ca="1" si="11"/>
        <v>1</v>
      </c>
      <c r="K66" s="14" t="str">
        <f ca="1">ADDRESS(3,(B66+1)*2-1,4,,"[" &amp; wew!$G$7 &amp; "]" &amp; _sheetname_labels) &amp; ":" &amp; ADDRESS(2+ster!$B$20,(B66+1)*2-1,4)</f>
        <v>'[dane surowe2c.xlsm]labels'!DY3:DY32</v>
      </c>
      <c r="L66" s="14" t="str">
        <f ca="1">IF(F66&gt;0,ADDRESS(3,(B66+1)*2-1,4,,"[" &amp; wew!$G$7 &amp; "]" &amp; _sheetname_labels) &amp; ":" &amp; ADDRESS(2+F66,(B66+1)*2-1,4),"")</f>
        <v>'[dane surowe2c.xlsm]labels'!DY3:DY4</v>
      </c>
      <c r="M66" s="14" t="str">
        <f ca="1">IF(F66&gt;0,ADDRESS(3,(B66+1)*2,4,,"["&amp;wew!$G$7&amp;"]"&amp;_sheetname_labels)&amp;":"&amp;ADDRESS(2+F66,(B66+1)*2,4),"")</f>
        <v>'[dane surowe2c.xlsm]labels'!DZ3:DZ4</v>
      </c>
      <c r="N66" s="14" t="str">
        <f ca="1">ADDRESS(3,B66+1,4,,"[" &amp; wew!$G$7 &amp; "]" &amp;_sheetname_dataframe) &amp; ":" &amp; ADDRESS(2+ster!$C$14,B66+1,4)</f>
        <v>'[dane surowe2c.xlsm]data_frame'!BM3:BM643</v>
      </c>
      <c r="O66" s="14">
        <f t="shared" ca="1" si="12"/>
        <v>487</v>
      </c>
      <c r="P66" s="14">
        <f ca="1">IF(AND($AD66,$S66=1),IF(wew!$B$3,MIN(INDIRECT($N66)),"&lt;włącz podświetlanie wartości&gt;"),"—")</f>
        <v>1</v>
      </c>
      <c r="Q66" s="14">
        <f ca="1">IF(AND($AD66,$S66=1),IF(wew!$B$3,MAX(INDIRECT($N66)),"&lt;włącz podświetlanie wartości&gt;"),"—")</f>
        <v>2</v>
      </c>
      <c r="R66" s="14">
        <f ca="1">IF(AD66,ster!$C$14- (COUNTIF( INDIRECT(N66),"" )+ COUNT(INDIRECT(N66)) +COUNTIF( INDIRECT(N66),"NA" )),"")</f>
        <v>0</v>
      </c>
      <c r="S66" s="12">
        <f ca="1">IF(AD66,IF(COUNTA(INDIRECT(N66))=0,0, 1-(ster!$C$14- COUNT(INDIRECT(N66)) -COUNTIF( INDIRECT(N66),"" )) /COUNTA(INDIRECT(N66))),"")</f>
        <v>1</v>
      </c>
      <c r="T66" s="17">
        <f t="array" aca="1" ref="T66" ca="1">IF(L66&lt;&gt;"",SUM(IF(INDIRECT(L66)&lt;&gt;INT(INDIRECT(L66)),1,0)),"")</f>
        <v>0</v>
      </c>
      <c r="U66" s="17">
        <f t="array" aca="1" ref="U66" ca="1">IF(S66=1,SUM(IF(ISNUMBER(INDIRECT(N66)),IF(INDIRECT(N66)&lt;&gt;INT(INDIRECT(N66)),1,0),0)),"")</f>
        <v>0</v>
      </c>
      <c r="V66" s="17">
        <f t="shared" ca="1" si="13"/>
        <v>1</v>
      </c>
      <c r="W66" s="17">
        <f t="shared" ca="1" si="14"/>
        <v>0</v>
      </c>
      <c r="X66" s="24">
        <f t="array" aca="1" ref="X66" ca="1">IF(AD66,IF(AG66&lt;&gt;"",AG66,IF(J66,MIN(INDIRECT( K66)),"")),"")</f>
        <v>1</v>
      </c>
      <c r="Y66" s="17">
        <f t="array" aca="1" ref="Y66" ca="1">IF(AD66,IF(AH66&lt;&gt;"",AH66,IF(J66,MAX(INDIRECT( K66)),"")),"")</f>
        <v>2</v>
      </c>
      <c r="Z66" s="17" t="b">
        <f t="shared" ca="1" si="15"/>
        <v>1</v>
      </c>
      <c r="AC66" s="17" t="b">
        <f t="shared" ca="1" si="16"/>
        <v>0</v>
      </c>
      <c r="AD66" s="14" t="b">
        <f t="shared" ca="1" si="17"/>
        <v>1</v>
      </c>
      <c r="AE66" s="15" t="b">
        <f t="shared" ca="1" si="18"/>
        <v>1</v>
      </c>
      <c r="AF66" s="16"/>
      <c r="AG66" s="16"/>
      <c r="AH66" s="16"/>
      <c r="AI66" s="16"/>
      <c r="AJ66" s="16"/>
      <c r="AK66" s="16"/>
      <c r="AL66" s="16"/>
      <c r="AM66" s="16"/>
    </row>
    <row r="67" spans="2:39">
      <c r="B67" s="14">
        <f t="shared" ref="B67:B130" si="19">ROW(A67)-2</f>
        <v>65</v>
      </c>
      <c r="C67" s="14" t="str">
        <f ca="1">IF(OR(E67="",ROW(E67)=2),"",IF(R67&gt;0,"S",IF(J67,IF(F67=2,"D","N"),"I")))</f>
        <v>D</v>
      </c>
      <c r="D67" s="14" t="str">
        <f t="shared" ref="D67:D130" ca="1" si="20">IFERROR(CHOOSE(H67+1,G67,"Nazwa musi zaczynać się od litery:" &amp; G67, "Nazwa nie może kończyć się kropką","Nazwa nie może kończyć się podkreśleniem","Nazwa nie może być dłuższa od 64 znaków","?","Ta nazwa jest zarezerwowana i nie może być użyta"),G67)</f>
        <v>q_33</v>
      </c>
      <c r="E67" s="14" t="str">
        <f t="shared" ref="E67:E130" ca="1" si="21">IF(AD67,IF(INDIRECT(ADDRESS(1,ROW(A66),,,_sheetname_dataframe))="","",INDIRECT(ADDRESS(1,ROW(A66),,,_sheetname_dataframe))),"")</f>
        <v>Othopnea</v>
      </c>
      <c r="F67" s="14">
        <f t="shared" ref="F67:F130" ca="1" si="22">IF(AD67,COUNT(INDIRECT(K67)),0)</f>
        <v>2</v>
      </c>
      <c r="G67" s="14" t="str">
        <f t="shared" ref="G67:G130" ca="1" si="23">IF(AD67,INDIRECT(ADDRESS(2,ROW(A66),,,_sheetname_dataframe)),"")</f>
        <v>q_33</v>
      </c>
      <c r="H67" s="14">
        <f ca="1">IF(G67&lt;&gt;"",IFERROR( IsVariableNameLegal(G67),0),0)+IF(COUNTIF(INDIRECT(wew!$C$13),G67)&gt;1,10,0)</f>
        <v>0</v>
      </c>
      <c r="I67" s="14">
        <f ca="1">IF(E67&lt;&gt;"",IF(LEN(E67)&gt;150,1,0)+IF(COUNTIF(INDIRECT(wew!$C$15),E67)&gt;1,10,0),0)</f>
        <v>0</v>
      </c>
      <c r="J67" s="14" t="b">
        <f t="shared" ref="J67:J130" ca="1" si="24">F67&gt;0</f>
        <v>1</v>
      </c>
      <c r="K67" s="14" t="str">
        <f ca="1">ADDRESS(3,(B67+1)*2-1,4,,"[" &amp; wew!$G$7 &amp; "]" &amp; _sheetname_labels) &amp; ":" &amp; ADDRESS(2+ster!$B$20,(B67+1)*2-1,4)</f>
        <v>'[dane surowe2c.xlsm]labels'!EA3:EA32</v>
      </c>
      <c r="L67" s="14" t="str">
        <f ca="1">IF(F67&gt;0,ADDRESS(3,(B67+1)*2-1,4,,"[" &amp; wew!$G$7 &amp; "]" &amp; _sheetname_labels) &amp; ":" &amp; ADDRESS(2+F67,(B67+1)*2-1,4),"")</f>
        <v>'[dane surowe2c.xlsm]labels'!EA3:EA4</v>
      </c>
      <c r="M67" s="14" t="str">
        <f ca="1">IF(F67&gt;0,ADDRESS(3,(B67+1)*2,4,,"["&amp;wew!$G$7&amp;"]"&amp;_sheetname_labels)&amp;":"&amp;ADDRESS(2+F67,(B67+1)*2,4),"")</f>
        <v>'[dane surowe2c.xlsm]labels'!EB3:EB4</v>
      </c>
      <c r="N67" s="14" t="str">
        <f ca="1">ADDRESS(3,B67+1,4,,"[" &amp; wew!$G$7 &amp; "]" &amp;_sheetname_dataframe) &amp; ":" &amp; ADDRESS(2+ster!$C$14,B67+1,4)</f>
        <v>'[dane surowe2c.xlsm]data_frame'!BN3:BN643</v>
      </c>
      <c r="O67" s="14">
        <f t="shared" ref="O67:O130" ca="1" si="25">IF(AD67,COUNT(INDIRECT(N67)),"")</f>
        <v>488</v>
      </c>
      <c r="P67" s="14">
        <f ca="1">IF(AND($AD67,$S67=1),IF(wew!$B$3,MIN(INDIRECT($N67)),"&lt;włącz podświetlanie wartości&gt;"),"—")</f>
        <v>1</v>
      </c>
      <c r="Q67" s="14">
        <f ca="1">IF(AND($AD67,$S67=1),IF(wew!$B$3,MAX(INDIRECT($N67)),"&lt;włącz podświetlanie wartości&gt;"),"—")</f>
        <v>2</v>
      </c>
      <c r="R67" s="14">
        <f ca="1">IF(AD67,ster!$C$14- (COUNTIF( INDIRECT(N67),"" )+ COUNT(INDIRECT(N67)) +COUNTIF( INDIRECT(N67),"NA" )),"")</f>
        <v>0</v>
      </c>
      <c r="S67" s="12">
        <f ca="1">IF(AD67,IF(COUNTA(INDIRECT(N67))=0,0, 1-(ster!$C$14- COUNT(INDIRECT(N67)) -COUNTIF( INDIRECT(N67),"" )) /COUNTA(INDIRECT(N67))),"")</f>
        <v>1</v>
      </c>
      <c r="T67" s="17">
        <f t="array" aca="1" ref="T67" ca="1">IF(L67&lt;&gt;"",SUM(IF(INDIRECT(L67)&lt;&gt;INT(INDIRECT(L67)),1,0)),"")</f>
        <v>0</v>
      </c>
      <c r="U67" s="17">
        <f t="array" aca="1" ref="U67" ca="1">IF(S67=1,SUM(IF(ISNUMBER(INDIRECT(N67)),IF(INDIRECT(N67)&lt;&gt;INT(INDIRECT(N67)),1,0),0)),"")</f>
        <v>0</v>
      </c>
      <c r="V67" s="17">
        <f t="shared" ref="V67:V130" ca="1" si="26">IF(U67&lt;&gt;"",IF(U67=0,1,IF(U67/O67&lt;0.05,2,3)),0)</f>
        <v>1</v>
      </c>
      <c r="W67" s="17">
        <f t="shared" ref="W67:W130" ca="1" si="27">IF(COUNTA(INDIRECT(N67))=0,0, IF(AND(X67&lt;&gt;"",P67&lt;X67),1,IF(AND(Y67&lt;&gt;"",Q67&gt;Y67),1,IF(AND(Z67,U67&gt;0),2,0))))</f>
        <v>0</v>
      </c>
      <c r="X67" s="24">
        <f t="array" aca="1" ref="X67" ca="1">IF(AD67,IF(AG67&lt;&gt;"",AG67,IF(J67,MIN(INDIRECT( K67)),"")),"")</f>
        <v>1</v>
      </c>
      <c r="Y67" s="17">
        <f t="array" aca="1" ref="Y67" ca="1">IF(AD67,IF(AH67&lt;&gt;"",AH67,IF(J67,MAX(INDIRECT( K67)),"")),"")</f>
        <v>2</v>
      </c>
      <c r="Z67" s="17" t="b">
        <f t="shared" ref="Z67:Z130" ca="1" si="28">IF(AD67,IF(AI67&lt;&gt;"",AI67,T67=0),FALSE)</f>
        <v>1</v>
      </c>
      <c r="AC67" s="17" t="b">
        <f t="shared" ref="AC67:AC130" ca="1" si="29">IF(AD67,C67="S","")</f>
        <v>0</v>
      </c>
      <c r="AD67" s="14" t="b">
        <f t="shared" ref="AD67:AD130" ca="1" si="30">INDIRECT(ADDRESS(2,ROW(A66),,,_sheetname_dataframe))&lt;&gt;""</f>
        <v>1</v>
      </c>
      <c r="AE67" s="15" t="b">
        <f t="shared" ref="AE67:AE130" ca="1" si="31">J67</f>
        <v>1</v>
      </c>
      <c r="AF67" s="16"/>
      <c r="AG67" s="16"/>
      <c r="AH67" s="16"/>
      <c r="AI67" s="16"/>
      <c r="AJ67" s="16"/>
      <c r="AK67" s="16"/>
      <c r="AL67" s="16"/>
      <c r="AM67" s="16"/>
    </row>
    <row r="68" spans="2:39">
      <c r="B68" s="14">
        <f t="shared" si="19"/>
        <v>66</v>
      </c>
      <c r="C68" s="14" t="str">
        <f ca="1">IF(OR(E68="",ROW(E68)=2),"",IF(R68&gt;0,"S",IF(J68,IF(F68=2,"D","N"),"I")))</f>
        <v>D</v>
      </c>
      <c r="D68" s="14" t="str">
        <f t="shared" ca="1" si="20"/>
        <v>q_34</v>
      </c>
      <c r="E68" s="14" t="str">
        <f t="shared" ca="1" si="21"/>
        <v>Paradoxical respiration</v>
      </c>
      <c r="F68" s="14">
        <f t="shared" ca="1" si="22"/>
        <v>2</v>
      </c>
      <c r="G68" s="14" t="str">
        <f t="shared" ca="1" si="23"/>
        <v>q_34</v>
      </c>
      <c r="H68" s="14">
        <f ca="1">IF(G68&lt;&gt;"",IFERROR( IsVariableNameLegal(G68),0),0)+IF(COUNTIF(INDIRECT(wew!$C$13),G68)&gt;1,10,0)</f>
        <v>0</v>
      </c>
      <c r="I68" s="14">
        <f ca="1">IF(E68&lt;&gt;"",IF(LEN(E68)&gt;150,1,0)+IF(COUNTIF(INDIRECT(wew!$C$15),E68)&gt;1,10,0),0)</f>
        <v>0</v>
      </c>
      <c r="J68" s="14" t="b">
        <f t="shared" ca="1" si="24"/>
        <v>1</v>
      </c>
      <c r="K68" s="14" t="str">
        <f ca="1">ADDRESS(3,(B68+1)*2-1,4,,"[" &amp; wew!$G$7 &amp; "]" &amp; _sheetname_labels) &amp; ":" &amp; ADDRESS(2+ster!$B$20,(B68+1)*2-1,4)</f>
        <v>'[dane surowe2c.xlsm]labels'!EC3:EC32</v>
      </c>
      <c r="L68" s="14" t="str">
        <f ca="1">IF(F68&gt;0,ADDRESS(3,(B68+1)*2-1,4,,"[" &amp; wew!$G$7 &amp; "]" &amp; _sheetname_labels) &amp; ":" &amp; ADDRESS(2+F68,(B68+1)*2-1,4),"")</f>
        <v>'[dane surowe2c.xlsm]labels'!EC3:EC4</v>
      </c>
      <c r="M68" s="14" t="str">
        <f ca="1">IF(F68&gt;0,ADDRESS(3,(B68+1)*2,4,,"["&amp;wew!$G$7&amp;"]"&amp;_sheetname_labels)&amp;":"&amp;ADDRESS(2+F68,(B68+1)*2,4),"")</f>
        <v>'[dane surowe2c.xlsm]labels'!ED3:ED4</v>
      </c>
      <c r="N68" s="14" t="str">
        <f ca="1">ADDRESS(3,B68+1,4,,"[" &amp; wew!$G$7 &amp; "]" &amp;_sheetname_dataframe) &amp; ":" &amp; ADDRESS(2+ster!$C$14,B68+1,4)</f>
        <v>'[dane surowe2c.xlsm]data_frame'!BO3:BO643</v>
      </c>
      <c r="O68" s="14">
        <f t="shared" ca="1" si="25"/>
        <v>488</v>
      </c>
      <c r="P68" s="14">
        <f ca="1">IF(AND($AD68,$S68=1),IF(wew!$B$3,MIN(INDIRECT($N68)),"&lt;włącz podświetlanie wartości&gt;"),"—")</f>
        <v>1</v>
      </c>
      <c r="Q68" s="14">
        <f ca="1">IF(AND($AD68,$S68=1),IF(wew!$B$3,MAX(INDIRECT($N68)),"&lt;włącz podświetlanie wartości&gt;"),"—")</f>
        <v>2</v>
      </c>
      <c r="R68" s="14">
        <f ca="1">IF(AD68,ster!$C$14- (COUNTIF( INDIRECT(N68),"" )+ COUNT(INDIRECT(N68)) +COUNTIF( INDIRECT(N68),"NA" )),"")</f>
        <v>0</v>
      </c>
      <c r="S68" s="12">
        <f ca="1">IF(AD68,IF(COUNTA(INDIRECT(N68))=0,0, 1-(ster!$C$14- COUNT(INDIRECT(N68)) -COUNTIF( INDIRECT(N68),"" )) /COUNTA(INDIRECT(N68))),"")</f>
        <v>1</v>
      </c>
      <c r="T68" s="17">
        <f t="array" aca="1" ref="T68" ca="1">IF(L68&lt;&gt;"",SUM(IF(INDIRECT(L68)&lt;&gt;INT(INDIRECT(L68)),1,0)),"")</f>
        <v>0</v>
      </c>
      <c r="U68" s="17">
        <f t="array" aca="1" ref="U68" ca="1">IF(S68=1,SUM(IF(ISNUMBER(INDIRECT(N68)),IF(INDIRECT(N68)&lt;&gt;INT(INDIRECT(N68)),1,0),0)),"")</f>
        <v>0</v>
      </c>
      <c r="V68" s="17">
        <f t="shared" ca="1" si="26"/>
        <v>1</v>
      </c>
      <c r="W68" s="17">
        <f t="shared" ca="1" si="27"/>
        <v>0</v>
      </c>
      <c r="X68" s="24">
        <f t="array" aca="1" ref="X68" ca="1">IF(AD68,IF(AG68&lt;&gt;"",AG68,IF(J68,MIN(INDIRECT( K68)),"")),"")</f>
        <v>1</v>
      </c>
      <c r="Y68" s="17">
        <f t="array" aca="1" ref="Y68" ca="1">IF(AD68,IF(AH68&lt;&gt;"",AH68,IF(J68,MAX(INDIRECT( K68)),"")),"")</f>
        <v>2</v>
      </c>
      <c r="Z68" s="17" t="b">
        <f t="shared" ca="1" si="28"/>
        <v>1</v>
      </c>
      <c r="AC68" s="17" t="b">
        <f t="shared" ca="1" si="29"/>
        <v>0</v>
      </c>
      <c r="AD68" s="14" t="b">
        <f t="shared" ca="1" si="30"/>
        <v>1</v>
      </c>
      <c r="AE68" s="15" t="b">
        <f t="shared" ca="1" si="31"/>
        <v>1</v>
      </c>
      <c r="AF68" s="16"/>
      <c r="AG68" s="16"/>
      <c r="AH68" s="16"/>
      <c r="AI68" s="16"/>
      <c r="AJ68" s="16"/>
      <c r="AK68" s="16"/>
      <c r="AL68" s="16"/>
      <c r="AM68" s="16"/>
    </row>
    <row r="69" spans="2:39">
      <c r="B69" s="14">
        <f t="shared" si="19"/>
        <v>67</v>
      </c>
      <c r="C69" s="14" t="str">
        <f ca="1">IF(OR(E69="",ROW(E69)=2),"",IF(R69&gt;0,"S",IF(J69,IF(F69=2,"D","N"),"I")))</f>
        <v>D</v>
      </c>
      <c r="D69" s="14" t="str">
        <f t="shared" ca="1" si="20"/>
        <v>q_35</v>
      </c>
      <c r="E69" s="14" t="str">
        <f t="shared" ca="1" si="21"/>
        <v>Weak cough</v>
      </c>
      <c r="F69" s="14">
        <f t="shared" ca="1" si="22"/>
        <v>2</v>
      </c>
      <c r="G69" s="14" t="str">
        <f t="shared" ca="1" si="23"/>
        <v>q_35</v>
      </c>
      <c r="H69" s="14">
        <f ca="1">IF(G69&lt;&gt;"",IFERROR( IsVariableNameLegal(G69),0),0)+IF(COUNTIF(INDIRECT(wew!$C$13),G69)&gt;1,10,0)</f>
        <v>0</v>
      </c>
      <c r="I69" s="14">
        <f ca="1">IF(E69&lt;&gt;"",IF(LEN(E69)&gt;150,1,0)+IF(COUNTIF(INDIRECT(wew!$C$15),E69)&gt;1,10,0),0)</f>
        <v>0</v>
      </c>
      <c r="J69" s="14" t="b">
        <f t="shared" ca="1" si="24"/>
        <v>1</v>
      </c>
      <c r="K69" s="14" t="str">
        <f ca="1">ADDRESS(3,(B69+1)*2-1,4,,"[" &amp; wew!$G$7 &amp; "]" &amp; _sheetname_labels) &amp; ":" &amp; ADDRESS(2+ster!$B$20,(B69+1)*2-1,4)</f>
        <v>'[dane surowe2c.xlsm]labels'!EE3:EE32</v>
      </c>
      <c r="L69" s="14" t="str">
        <f ca="1">IF(F69&gt;0,ADDRESS(3,(B69+1)*2-1,4,,"[" &amp; wew!$G$7 &amp; "]" &amp; _sheetname_labels) &amp; ":" &amp; ADDRESS(2+F69,(B69+1)*2-1,4),"")</f>
        <v>'[dane surowe2c.xlsm]labels'!EE3:EE4</v>
      </c>
      <c r="M69" s="14" t="str">
        <f ca="1">IF(F69&gt;0,ADDRESS(3,(B69+1)*2,4,,"["&amp;wew!$G$7&amp;"]"&amp;_sheetname_labels)&amp;":"&amp;ADDRESS(2+F69,(B69+1)*2,4),"")</f>
        <v>'[dane surowe2c.xlsm]labels'!EF3:EF4</v>
      </c>
      <c r="N69" s="14" t="str">
        <f ca="1">ADDRESS(3,B69+1,4,,"[" &amp; wew!$G$7 &amp; "]" &amp;_sheetname_dataframe) &amp; ":" &amp; ADDRESS(2+ster!$C$14,B69+1,4)</f>
        <v>'[dane surowe2c.xlsm]data_frame'!BP3:BP643</v>
      </c>
      <c r="O69" s="14">
        <f t="shared" ca="1" si="25"/>
        <v>488</v>
      </c>
      <c r="P69" s="14">
        <f ca="1">IF(AND($AD69,$S69=1),IF(wew!$B$3,MIN(INDIRECT($N69)),"&lt;włącz podświetlanie wartości&gt;"),"—")</f>
        <v>1</v>
      </c>
      <c r="Q69" s="14">
        <f ca="1">IF(AND($AD69,$S69=1),IF(wew!$B$3,MAX(INDIRECT($N69)),"&lt;włącz podświetlanie wartości&gt;"),"—")</f>
        <v>2</v>
      </c>
      <c r="R69" s="14">
        <f ca="1">IF(AD69,ster!$C$14- (COUNTIF( INDIRECT(N69),"" )+ COUNT(INDIRECT(N69)) +COUNTIF( INDIRECT(N69),"NA" )),"")</f>
        <v>0</v>
      </c>
      <c r="S69" s="12">
        <f ca="1">IF(AD69,IF(COUNTA(INDIRECT(N69))=0,0, 1-(ster!$C$14- COUNT(INDIRECT(N69)) -COUNTIF( INDIRECT(N69),"" )) /COUNTA(INDIRECT(N69))),"")</f>
        <v>1</v>
      </c>
      <c r="T69" s="17">
        <f t="array" aca="1" ref="T69" ca="1">IF(L69&lt;&gt;"",SUM(IF(INDIRECT(L69)&lt;&gt;INT(INDIRECT(L69)),1,0)),"")</f>
        <v>0</v>
      </c>
      <c r="U69" s="17">
        <f t="array" aca="1" ref="U69" ca="1">IF(S69=1,SUM(IF(ISNUMBER(INDIRECT(N69)),IF(INDIRECT(N69)&lt;&gt;INT(INDIRECT(N69)),1,0),0)),"")</f>
        <v>0</v>
      </c>
      <c r="V69" s="17">
        <f t="shared" ca="1" si="26"/>
        <v>1</v>
      </c>
      <c r="W69" s="17">
        <f t="shared" ca="1" si="27"/>
        <v>0</v>
      </c>
      <c r="X69" s="24">
        <f t="array" aca="1" ref="X69" ca="1">IF(AD69,IF(AG69&lt;&gt;"",AG69,IF(J69,MIN(INDIRECT( K69)),"")),"")</f>
        <v>1</v>
      </c>
      <c r="Y69" s="17">
        <f t="array" aca="1" ref="Y69" ca="1">IF(AD69,IF(AH69&lt;&gt;"",AH69,IF(J69,MAX(INDIRECT( K69)),"")),"")</f>
        <v>2</v>
      </c>
      <c r="Z69" s="17" t="b">
        <f t="shared" ca="1" si="28"/>
        <v>1</v>
      </c>
      <c r="AC69" s="17" t="b">
        <f t="shared" ca="1" si="29"/>
        <v>0</v>
      </c>
      <c r="AD69" s="14" t="b">
        <f t="shared" ca="1" si="30"/>
        <v>1</v>
      </c>
      <c r="AE69" s="15" t="b">
        <f t="shared" ca="1" si="31"/>
        <v>1</v>
      </c>
      <c r="AF69" s="16"/>
      <c r="AG69" s="16"/>
      <c r="AH69" s="16"/>
      <c r="AI69" s="16"/>
      <c r="AJ69" s="16"/>
      <c r="AK69" s="16"/>
      <c r="AL69" s="16"/>
      <c r="AM69" s="16"/>
    </row>
    <row r="70" spans="2:39">
      <c r="B70" s="14">
        <f t="shared" si="19"/>
        <v>68</v>
      </c>
      <c r="C70" s="14" t="str">
        <f ca="1">IF(OR(E70="",ROW(E70)=2),"",IF(R70&gt;0,"S",IF(J70,IF(F70=2,"D","N"),"I")))</f>
        <v>N</v>
      </c>
      <c r="D70" s="14" t="str">
        <f t="shared" ca="1" si="20"/>
        <v>q_36a</v>
      </c>
      <c r="E70" s="14" t="str">
        <f t="shared" ca="1" si="21"/>
        <v>Revised El Escorial Criteria</v>
      </c>
      <c r="F70" s="14">
        <f t="shared" ca="1" si="22"/>
        <v>4</v>
      </c>
      <c r="G70" s="14" t="str">
        <f t="shared" ca="1" si="23"/>
        <v>q_36a</v>
      </c>
      <c r="H70" s="14">
        <f ca="1">IF(G70&lt;&gt;"",IFERROR( IsVariableNameLegal(G70),0),0)+IF(COUNTIF(INDIRECT(wew!$C$13),G70)&gt;1,10,0)</f>
        <v>0</v>
      </c>
      <c r="I70" s="14">
        <f ca="1">IF(E70&lt;&gt;"",IF(LEN(E70)&gt;150,1,0)+IF(COUNTIF(INDIRECT(wew!$C$15),E70)&gt;1,10,0),0)</f>
        <v>0</v>
      </c>
      <c r="J70" s="14" t="b">
        <f t="shared" ca="1" si="24"/>
        <v>1</v>
      </c>
      <c r="K70" s="14" t="str">
        <f ca="1">ADDRESS(3,(B70+1)*2-1,4,,"[" &amp; wew!$G$7 &amp; "]" &amp; _sheetname_labels) &amp; ":" &amp; ADDRESS(2+ster!$B$20,(B70+1)*2-1,4)</f>
        <v>'[dane surowe2c.xlsm]labels'!EG3:EG32</v>
      </c>
      <c r="L70" s="14" t="str">
        <f ca="1">IF(F70&gt;0,ADDRESS(3,(B70+1)*2-1,4,,"[" &amp; wew!$G$7 &amp; "]" &amp; _sheetname_labels) &amp; ":" &amp; ADDRESS(2+F70,(B70+1)*2-1,4),"")</f>
        <v>'[dane surowe2c.xlsm]labels'!EG3:EG6</v>
      </c>
      <c r="M70" s="14" t="str">
        <f ca="1">IF(F70&gt;0,ADDRESS(3,(B70+1)*2,4,,"["&amp;wew!$G$7&amp;"]"&amp;_sheetname_labels)&amp;":"&amp;ADDRESS(2+F70,(B70+1)*2,4),"")</f>
        <v>'[dane surowe2c.xlsm]labels'!EH3:EH6</v>
      </c>
      <c r="N70" s="14" t="str">
        <f ca="1">ADDRESS(3,B70+1,4,,"[" &amp; wew!$G$7 &amp; "]" &amp;_sheetname_dataframe) &amp; ":" &amp; ADDRESS(2+ster!$C$14,B70+1,4)</f>
        <v>'[dane surowe2c.xlsm]data_frame'!BQ3:BQ643</v>
      </c>
      <c r="O70" s="14">
        <f t="shared" ca="1" si="25"/>
        <v>399</v>
      </c>
      <c r="P70" s="14">
        <f ca="1">IF(AND($AD70,$S70=1),IF(wew!$B$3,MIN(INDIRECT($N70)),"&lt;włącz podświetlanie wartości&gt;"),"—")</f>
        <v>1</v>
      </c>
      <c r="Q70" s="14">
        <f ca="1">IF(AND($AD70,$S70=1),IF(wew!$B$3,MAX(INDIRECT($N70)),"&lt;włącz podświetlanie wartości&gt;"),"—")</f>
        <v>4</v>
      </c>
      <c r="R70" s="14">
        <f ca="1">IF(AD70,ster!$C$14- (COUNTIF( INDIRECT(N70),"" )+ COUNT(INDIRECT(N70)) +COUNTIF( INDIRECT(N70),"NA" )),"")</f>
        <v>0</v>
      </c>
      <c r="S70" s="12">
        <f ca="1">IF(AD70,IF(COUNTA(INDIRECT(N70))=0,0, 1-(ster!$C$14- COUNT(INDIRECT(N70)) -COUNTIF( INDIRECT(N70),"" )) /COUNTA(INDIRECT(N70))),"")</f>
        <v>1</v>
      </c>
      <c r="T70" s="17">
        <f t="array" aca="1" ref="T70" ca="1">IF(L70&lt;&gt;"",SUM(IF(INDIRECT(L70)&lt;&gt;INT(INDIRECT(L70)),1,0)),"")</f>
        <v>0</v>
      </c>
      <c r="U70" s="17">
        <f t="array" aca="1" ref="U70" ca="1">IF(S70=1,SUM(IF(ISNUMBER(INDIRECT(N70)),IF(INDIRECT(N70)&lt;&gt;INT(INDIRECT(N70)),1,0),0)),"")</f>
        <v>0</v>
      </c>
      <c r="V70" s="17">
        <f t="shared" ca="1" si="26"/>
        <v>1</v>
      </c>
      <c r="W70" s="17">
        <f t="shared" ca="1" si="27"/>
        <v>0</v>
      </c>
      <c r="X70" s="24">
        <f t="array" aca="1" ref="X70" ca="1">IF(AD70,IF(AG70&lt;&gt;"",AG70,IF(J70,MIN(INDIRECT( K70)),"")),"")</f>
        <v>1</v>
      </c>
      <c r="Y70" s="17">
        <f t="array" aca="1" ref="Y70" ca="1">IF(AD70,IF(AH70&lt;&gt;"",AH70,IF(J70,MAX(INDIRECT( K70)),"")),"")</f>
        <v>4</v>
      </c>
      <c r="Z70" s="17" t="b">
        <f t="shared" ca="1" si="28"/>
        <v>1</v>
      </c>
      <c r="AC70" s="17" t="b">
        <f t="shared" ca="1" si="29"/>
        <v>0</v>
      </c>
      <c r="AD70" s="14" t="b">
        <f t="shared" ca="1" si="30"/>
        <v>1</v>
      </c>
      <c r="AE70" s="15" t="b">
        <f t="shared" ca="1" si="31"/>
        <v>1</v>
      </c>
      <c r="AF70" s="16"/>
      <c r="AG70" s="16"/>
      <c r="AH70" s="16"/>
      <c r="AI70" s="16"/>
      <c r="AJ70" s="16"/>
      <c r="AK70" s="16"/>
      <c r="AL70" s="16"/>
      <c r="AM70" s="16"/>
    </row>
    <row r="71" spans="2:39">
      <c r="B71" s="14">
        <f t="shared" si="19"/>
        <v>69</v>
      </c>
      <c r="C71" s="14" t="str">
        <f ca="1">IF(OR(E71="",ROW(E71)=2),"",IF(R71&gt;0,"S",IF(J71,IF(F71=2,"D","N"),"I")))</f>
        <v>N</v>
      </c>
      <c r="D71" s="14" t="str">
        <f t="shared" ca="1" si="20"/>
        <v>q_36b</v>
      </c>
      <c r="E71" s="14" t="str">
        <f t="shared" ca="1" si="21"/>
        <v>Alternative diagnosis</v>
      </c>
      <c r="F71" s="14">
        <f t="shared" ca="1" si="22"/>
        <v>5</v>
      </c>
      <c r="G71" s="14" t="str">
        <f t="shared" ca="1" si="23"/>
        <v>q_36b</v>
      </c>
      <c r="H71" s="14">
        <f ca="1">IF(G71&lt;&gt;"",IFERROR( IsVariableNameLegal(G71),0),0)+IF(COUNTIF(INDIRECT(wew!$C$13),G71)&gt;1,10,0)</f>
        <v>0</v>
      </c>
      <c r="I71" s="14">
        <f ca="1">IF(E71&lt;&gt;"",IF(LEN(E71)&gt;150,1,0)+IF(COUNTIF(INDIRECT(wew!$C$15),E71)&gt;1,10,0),0)</f>
        <v>0</v>
      </c>
      <c r="J71" s="14" t="b">
        <f t="shared" ca="1" si="24"/>
        <v>1</v>
      </c>
      <c r="K71" s="14" t="str">
        <f ca="1">ADDRESS(3,(B71+1)*2-1,4,,"[" &amp; wew!$G$7 &amp; "]" &amp; _sheetname_labels) &amp; ":" &amp; ADDRESS(2+ster!$B$20,(B71+1)*2-1,4)</f>
        <v>'[dane surowe2c.xlsm]labels'!EI3:EI32</v>
      </c>
      <c r="L71" s="14" t="str">
        <f ca="1">IF(F71&gt;0,ADDRESS(3,(B71+1)*2-1,4,,"[" &amp; wew!$G$7 &amp; "]" &amp; _sheetname_labels) &amp; ":" &amp; ADDRESS(2+F71,(B71+1)*2-1,4),"")</f>
        <v>'[dane surowe2c.xlsm]labels'!EI3:EI7</v>
      </c>
      <c r="M71" s="14" t="str">
        <f ca="1">IF(F71&gt;0,ADDRESS(3,(B71+1)*2,4,,"["&amp;wew!$G$7&amp;"]"&amp;_sheetname_labels)&amp;":"&amp;ADDRESS(2+F71,(B71+1)*2,4),"")</f>
        <v>'[dane surowe2c.xlsm]labels'!EJ3:EJ7</v>
      </c>
      <c r="N71" s="14" t="str">
        <f ca="1">ADDRESS(3,B71+1,4,,"[" &amp; wew!$G$7 &amp; "]" &amp;_sheetname_dataframe) &amp; ":" &amp; ADDRESS(2+ster!$C$14,B71+1,4)</f>
        <v>'[dane surowe2c.xlsm]data_frame'!BR3:BR643</v>
      </c>
      <c r="O71" s="14">
        <f t="shared" ca="1" si="25"/>
        <v>95</v>
      </c>
      <c r="P71" s="14">
        <f ca="1">IF(AND($AD71,$S71=1),IF(wew!$B$3,MIN(INDIRECT($N71)),"&lt;włącz podświetlanie wartości&gt;"),"—")</f>
        <v>1</v>
      </c>
      <c r="Q71" s="14">
        <f ca="1">IF(AND($AD71,$S71=1),IF(wew!$B$3,MAX(INDIRECT($N71)),"&lt;włącz podświetlanie wartości&gt;"),"—")</f>
        <v>5</v>
      </c>
      <c r="R71" s="14">
        <f ca="1">IF(AD71,ster!$C$14- (COUNTIF( INDIRECT(N71),"" )+ COUNT(INDIRECT(N71)) +COUNTIF( INDIRECT(N71),"NA" )),"")</f>
        <v>0</v>
      </c>
      <c r="S71" s="12">
        <f ca="1">IF(AD71,IF(COUNTA(INDIRECT(N71))=0,0, 1-(ster!$C$14- COUNT(INDIRECT(N71)) -COUNTIF( INDIRECT(N71),"" )) /COUNTA(INDIRECT(N71))),"")</f>
        <v>1</v>
      </c>
      <c r="T71" s="17">
        <f t="array" aca="1" ref="T71" ca="1">IF(L71&lt;&gt;"",SUM(IF(INDIRECT(L71)&lt;&gt;INT(INDIRECT(L71)),1,0)),"")</f>
        <v>0</v>
      </c>
      <c r="U71" s="17">
        <f t="array" aca="1" ref="U71" ca="1">IF(S71=1,SUM(IF(ISNUMBER(INDIRECT(N71)),IF(INDIRECT(N71)&lt;&gt;INT(INDIRECT(N71)),1,0),0)),"")</f>
        <v>0</v>
      </c>
      <c r="V71" s="17">
        <f t="shared" ca="1" si="26"/>
        <v>1</v>
      </c>
      <c r="W71" s="17">
        <f t="shared" ca="1" si="27"/>
        <v>0</v>
      </c>
      <c r="X71" s="24">
        <f t="array" aca="1" ref="X71" ca="1">IF(AD71,IF(AG71&lt;&gt;"",AG71,IF(J71,MIN(INDIRECT( K71)),"")),"")</f>
        <v>1</v>
      </c>
      <c r="Y71" s="17">
        <f t="array" aca="1" ref="Y71" ca="1">IF(AD71,IF(AH71&lt;&gt;"",AH71,IF(J71,MAX(INDIRECT( K71)),"")),"")</f>
        <v>5</v>
      </c>
      <c r="Z71" s="17" t="b">
        <f t="shared" ca="1" si="28"/>
        <v>1</v>
      </c>
      <c r="AC71" s="17" t="b">
        <f t="shared" ca="1" si="29"/>
        <v>0</v>
      </c>
      <c r="AD71" s="14" t="b">
        <f t="shared" ca="1" si="30"/>
        <v>1</v>
      </c>
      <c r="AE71" s="15" t="b">
        <f t="shared" ca="1" si="31"/>
        <v>1</v>
      </c>
      <c r="AF71" s="16"/>
      <c r="AG71" s="16"/>
      <c r="AH71" s="16"/>
      <c r="AI71" s="16"/>
      <c r="AJ71" s="16"/>
      <c r="AK71" s="16"/>
      <c r="AL71" s="16"/>
      <c r="AM71" s="16"/>
    </row>
    <row r="72" spans="2:39">
      <c r="B72" s="14">
        <f t="shared" si="19"/>
        <v>70</v>
      </c>
      <c r="C72" s="14" t="str">
        <f ca="1">IF(OR(E72="",ROW(E72)=2),"",IF(R72&gt;0,"S",IF(J72,IF(F72=2,"D","N"),"I")))</f>
        <v>S</v>
      </c>
      <c r="D72" s="14" t="str">
        <f t="shared" ca="1" si="20"/>
        <v>q_36c</v>
      </c>
      <c r="E72" s="14" t="str">
        <f t="shared" ca="1" si="21"/>
        <v>Other (specify)</v>
      </c>
      <c r="F72" s="14">
        <f t="shared" ca="1" si="22"/>
        <v>0</v>
      </c>
      <c r="G72" s="14" t="str">
        <f t="shared" ca="1" si="23"/>
        <v>q_36c</v>
      </c>
      <c r="H72" s="14">
        <f ca="1">IF(G72&lt;&gt;"",IFERROR( IsVariableNameLegal(G72),0),0)+IF(COUNTIF(INDIRECT(wew!$C$13),G72)&gt;1,10,0)</f>
        <v>0</v>
      </c>
      <c r="I72" s="14">
        <f ca="1">IF(E72&lt;&gt;"",IF(LEN(E72)&gt;150,1,0)+IF(COUNTIF(INDIRECT(wew!$C$15),E72)&gt;1,10,0),0)</f>
        <v>0</v>
      </c>
      <c r="J72" s="14" t="b">
        <f t="shared" ca="1" si="24"/>
        <v>0</v>
      </c>
      <c r="K72" s="14" t="str">
        <f ca="1">ADDRESS(3,(B72+1)*2-1,4,,"[" &amp; wew!$G$7 &amp; "]" &amp; _sheetname_labels) &amp; ":" &amp; ADDRESS(2+ster!$B$20,(B72+1)*2-1,4)</f>
        <v>'[dane surowe2c.xlsm]labels'!EK3:EK32</v>
      </c>
      <c r="L72" s="14" t="str">
        <f ca="1">IF(F72&gt;0,ADDRESS(3,(B72+1)*2-1,4,,"[" &amp; wew!$G$7 &amp; "]" &amp; _sheetname_labels) &amp; ":" &amp; ADDRESS(2+F72,(B72+1)*2-1,4),"")</f>
        <v/>
      </c>
      <c r="M72" s="14" t="str">
        <f ca="1">IF(F72&gt;0,ADDRESS(3,(B72+1)*2,4,,"["&amp;wew!$G$7&amp;"]"&amp;_sheetname_labels)&amp;":"&amp;ADDRESS(2+F72,(B72+1)*2,4),"")</f>
        <v/>
      </c>
      <c r="N72" s="14" t="str">
        <f ca="1">ADDRESS(3,B72+1,4,,"[" &amp; wew!$G$7 &amp; "]" &amp;_sheetname_dataframe) &amp; ":" &amp; ADDRESS(2+ster!$C$14,B72+1,4)</f>
        <v>'[dane surowe2c.xlsm]data_frame'!BS3:BS643</v>
      </c>
      <c r="O72" s="14">
        <f t="shared" ca="1" si="25"/>
        <v>0</v>
      </c>
      <c r="P72" s="14" t="str">
        <f ca="1">IF(AND($AD72,$S72=1),IF(wew!$B$3,MIN(INDIRECT($N72)),"&lt;włącz podświetlanie wartości&gt;"),"—")</f>
        <v>—</v>
      </c>
      <c r="Q72" s="14" t="str">
        <f ca="1">IF(AND($AD72,$S72=1),IF(wew!$B$3,MAX(INDIRECT($N72)),"&lt;włącz podświetlanie wartości&gt;"),"—")</f>
        <v>—</v>
      </c>
      <c r="R72" s="14">
        <f ca="1">IF(AD72,ster!$C$14- (COUNTIF( INDIRECT(N72),"" )+ COUNT(INDIRECT(N72)) +COUNTIF( INDIRECT(N72),"NA" )),"")</f>
        <v>70</v>
      </c>
      <c r="S72" s="12">
        <f ca="1">IF(AD72,IF(COUNTA(INDIRECT(N72))=0,0, 1-(ster!$C$14- COUNT(INDIRECT(N72)) -COUNTIF( INDIRECT(N72),"" )) /COUNTA(INDIRECT(N72))),"")</f>
        <v>0</v>
      </c>
      <c r="T72" s="17" t="str">
        <f t="array" aca="1" ref="T72" ca="1">IF(L72&lt;&gt;"",SUM(IF(INDIRECT(L72)&lt;&gt;INT(INDIRECT(L72)),1,0)),"")</f>
        <v/>
      </c>
      <c r="U72" s="17" t="str">
        <f t="array" aca="1" ref="U72" ca="1">IF(S72=1,SUM(IF(ISNUMBER(INDIRECT(N72)),IF(INDIRECT(N72)&lt;&gt;INT(INDIRECT(N72)),1,0),0)),"")</f>
        <v/>
      </c>
      <c r="V72" s="17">
        <f t="shared" ca="1" si="26"/>
        <v>0</v>
      </c>
      <c r="W72" s="17">
        <f t="shared" ca="1" si="27"/>
        <v>0</v>
      </c>
      <c r="X72" s="24" t="str">
        <f t="array" aca="1" ref="X72" ca="1">IF(AD72,IF(AG72&lt;&gt;"",AG72,IF(J72,MIN(INDIRECT( K72)),"")),"")</f>
        <v/>
      </c>
      <c r="Y72" s="17" t="str">
        <f t="array" aca="1" ref="Y72" ca="1">IF(AD72,IF(AH72&lt;&gt;"",AH72,IF(J72,MAX(INDIRECT( K72)),"")),"")</f>
        <v/>
      </c>
      <c r="Z72" s="17" t="b">
        <f t="shared" ca="1" si="28"/>
        <v>0</v>
      </c>
      <c r="AC72" s="17" t="b">
        <f t="shared" ca="1" si="29"/>
        <v>1</v>
      </c>
      <c r="AD72" s="14" t="b">
        <f t="shared" ca="1" si="30"/>
        <v>1</v>
      </c>
      <c r="AE72" s="15" t="b">
        <f t="shared" ca="1" si="31"/>
        <v>0</v>
      </c>
      <c r="AF72" s="16"/>
      <c r="AG72" s="16"/>
      <c r="AH72" s="16"/>
      <c r="AI72" s="16"/>
      <c r="AJ72" s="16"/>
      <c r="AK72" s="16"/>
      <c r="AL72" s="16"/>
      <c r="AM72" s="16"/>
    </row>
    <row r="73" spans="2:39">
      <c r="B73" s="14">
        <f t="shared" si="19"/>
        <v>71</v>
      </c>
      <c r="C73" s="14" t="str">
        <f ca="1">IF(OR(E73="",ROW(E73)=2),"",IF(R73&gt;0,"S",IF(J73,IF(F73=2,"D","N"),"I")))</f>
        <v>D</v>
      </c>
      <c r="D73" s="14" t="str">
        <f t="shared" ca="1" si="20"/>
        <v>q_37</v>
      </c>
      <c r="E73" s="14" t="str">
        <f t="shared" ca="1" si="21"/>
        <v xml:space="preserve">Emotional lability </v>
      </c>
      <c r="F73" s="14">
        <f t="shared" ca="1" si="22"/>
        <v>2</v>
      </c>
      <c r="G73" s="14" t="str">
        <f t="shared" ca="1" si="23"/>
        <v>q_37</v>
      </c>
      <c r="H73" s="14">
        <f ca="1">IF(G73&lt;&gt;"",IFERROR( IsVariableNameLegal(G73),0),0)+IF(COUNTIF(INDIRECT(wew!$C$13),G73)&gt;1,10,0)</f>
        <v>0</v>
      </c>
      <c r="I73" s="14">
        <f ca="1">IF(E73&lt;&gt;"",IF(LEN(E73)&gt;150,1,0)+IF(COUNTIF(INDIRECT(wew!$C$15),E73)&gt;1,10,0),0)</f>
        <v>0</v>
      </c>
      <c r="J73" s="14" t="b">
        <f t="shared" ca="1" si="24"/>
        <v>1</v>
      </c>
      <c r="K73" s="14" t="str">
        <f ca="1">ADDRESS(3,(B73+1)*2-1,4,,"[" &amp; wew!$G$7 &amp; "]" &amp; _sheetname_labels) &amp; ":" &amp; ADDRESS(2+ster!$B$20,(B73+1)*2-1,4)</f>
        <v>'[dane surowe2c.xlsm]labels'!EM3:EM32</v>
      </c>
      <c r="L73" s="14" t="str">
        <f ca="1">IF(F73&gt;0,ADDRESS(3,(B73+1)*2-1,4,,"[" &amp; wew!$G$7 &amp; "]" &amp; _sheetname_labels) &amp; ":" &amp; ADDRESS(2+F73,(B73+1)*2-1,4),"")</f>
        <v>'[dane surowe2c.xlsm]labels'!EM3:EM4</v>
      </c>
      <c r="M73" s="14" t="str">
        <f ca="1">IF(F73&gt;0,ADDRESS(3,(B73+1)*2,4,,"["&amp;wew!$G$7&amp;"]"&amp;_sheetname_labels)&amp;":"&amp;ADDRESS(2+F73,(B73+1)*2,4),"")</f>
        <v>'[dane surowe2c.xlsm]labels'!EN3:EN4</v>
      </c>
      <c r="N73" s="14" t="str">
        <f ca="1">ADDRESS(3,B73+1,4,,"[" &amp; wew!$G$7 &amp; "]" &amp;_sheetname_dataframe) &amp; ":" &amp; ADDRESS(2+ster!$C$14,B73+1,4)</f>
        <v>'[dane surowe2c.xlsm]data_frame'!BT3:BT643</v>
      </c>
      <c r="O73" s="14">
        <f t="shared" ca="1" si="25"/>
        <v>487</v>
      </c>
      <c r="P73" s="14">
        <f ca="1">IF(AND($AD73,$S73=1),IF(wew!$B$3,MIN(INDIRECT($N73)),"&lt;włącz podświetlanie wartości&gt;"),"—")</f>
        <v>1</v>
      </c>
      <c r="Q73" s="14">
        <f ca="1">IF(AND($AD73,$S73=1),IF(wew!$B$3,MAX(INDIRECT($N73)),"&lt;włącz podświetlanie wartości&gt;"),"—")</f>
        <v>2</v>
      </c>
      <c r="R73" s="14">
        <f ca="1">IF(AD73,ster!$C$14- (COUNTIF( INDIRECT(N73),"" )+ COUNT(INDIRECT(N73)) +COUNTIF( INDIRECT(N73),"NA" )),"")</f>
        <v>0</v>
      </c>
      <c r="S73" s="12">
        <f ca="1">IF(AD73,IF(COUNTA(INDIRECT(N73))=0,0, 1-(ster!$C$14- COUNT(INDIRECT(N73)) -COUNTIF( INDIRECT(N73),"" )) /COUNTA(INDIRECT(N73))),"")</f>
        <v>1</v>
      </c>
      <c r="T73" s="17">
        <f t="array" aca="1" ref="T73" ca="1">IF(L73&lt;&gt;"",SUM(IF(INDIRECT(L73)&lt;&gt;INT(INDIRECT(L73)),1,0)),"")</f>
        <v>0</v>
      </c>
      <c r="U73" s="17">
        <f t="array" aca="1" ref="U73" ca="1">IF(S73=1,SUM(IF(ISNUMBER(INDIRECT(N73)),IF(INDIRECT(N73)&lt;&gt;INT(INDIRECT(N73)),1,0),0)),"")</f>
        <v>0</v>
      </c>
      <c r="V73" s="17">
        <f t="shared" ca="1" si="26"/>
        <v>1</v>
      </c>
      <c r="W73" s="17">
        <f t="shared" ca="1" si="27"/>
        <v>0</v>
      </c>
      <c r="X73" s="24">
        <f t="array" aca="1" ref="X73" ca="1">IF(AD73,IF(AG73&lt;&gt;"",AG73,IF(J73,MIN(INDIRECT( K73)),"")),"")</f>
        <v>1</v>
      </c>
      <c r="Y73" s="17">
        <f t="array" aca="1" ref="Y73" ca="1">IF(AD73,IF(AH73&lt;&gt;"",AH73,IF(J73,MAX(INDIRECT( K73)),"")),"")</f>
        <v>2</v>
      </c>
      <c r="Z73" s="17" t="b">
        <f t="shared" ca="1" si="28"/>
        <v>1</v>
      </c>
      <c r="AC73" s="17" t="b">
        <f t="shared" ca="1" si="29"/>
        <v>0</v>
      </c>
      <c r="AD73" s="14" t="b">
        <f t="shared" ca="1" si="30"/>
        <v>1</v>
      </c>
      <c r="AE73" s="15" t="b">
        <f t="shared" ca="1" si="31"/>
        <v>1</v>
      </c>
      <c r="AF73" s="16"/>
      <c r="AG73" s="16"/>
      <c r="AH73" s="16"/>
      <c r="AI73" s="16"/>
      <c r="AJ73" s="16"/>
      <c r="AK73" s="16"/>
      <c r="AL73" s="16"/>
      <c r="AM73" s="16"/>
    </row>
    <row r="74" spans="2:39">
      <c r="B74" s="14">
        <f t="shared" si="19"/>
        <v>72</v>
      </c>
      <c r="C74" s="14" t="str">
        <f ca="1">IF(OR(E74="",ROW(E74)=2),"",IF(R74&gt;0,"S",IF(J74,IF(F74=2,"D","N"),"I")))</f>
        <v>D</v>
      </c>
      <c r="D74" s="14" t="str">
        <f t="shared" ca="1" si="20"/>
        <v>q_38.1a</v>
      </c>
      <c r="E74" s="14" t="str">
        <f t="shared" ca="1" si="21"/>
        <v>Resting tremor in Upper Limbs</v>
      </c>
      <c r="F74" s="14">
        <f t="shared" ca="1" si="22"/>
        <v>2</v>
      </c>
      <c r="G74" s="14" t="str">
        <f t="shared" ca="1" si="23"/>
        <v>q_38.1a</v>
      </c>
      <c r="H74" s="14">
        <f ca="1">IF(G74&lt;&gt;"",IFERROR( IsVariableNameLegal(G74),0),0)+IF(COUNTIF(INDIRECT(wew!$C$13),G74)&gt;1,10,0)</f>
        <v>0</v>
      </c>
      <c r="I74" s="14">
        <f ca="1">IF(E74&lt;&gt;"",IF(LEN(E74)&gt;150,1,0)+IF(COUNTIF(INDIRECT(wew!$C$15),E74)&gt;1,10,0),0)</f>
        <v>0</v>
      </c>
      <c r="J74" s="14" t="b">
        <f t="shared" ca="1" si="24"/>
        <v>1</v>
      </c>
      <c r="K74" s="14" t="str">
        <f ca="1">ADDRESS(3,(B74+1)*2-1,4,,"[" &amp; wew!$G$7 &amp; "]" &amp; _sheetname_labels) &amp; ":" &amp; ADDRESS(2+ster!$B$20,(B74+1)*2-1,4)</f>
        <v>'[dane surowe2c.xlsm]labels'!EO3:EO32</v>
      </c>
      <c r="L74" s="14" t="str">
        <f ca="1">IF(F74&gt;0,ADDRESS(3,(B74+1)*2-1,4,,"[" &amp; wew!$G$7 &amp; "]" &amp; _sheetname_labels) &amp; ":" &amp; ADDRESS(2+F74,(B74+1)*2-1,4),"")</f>
        <v>'[dane surowe2c.xlsm]labels'!EO3:EO4</v>
      </c>
      <c r="M74" s="14" t="str">
        <f ca="1">IF(F74&gt;0,ADDRESS(3,(B74+1)*2,4,,"["&amp;wew!$G$7&amp;"]"&amp;_sheetname_labels)&amp;":"&amp;ADDRESS(2+F74,(B74+1)*2,4),"")</f>
        <v>'[dane surowe2c.xlsm]labels'!EP3:EP4</v>
      </c>
      <c r="N74" s="14" t="str">
        <f ca="1">ADDRESS(3,B74+1,4,,"[" &amp; wew!$G$7 &amp; "]" &amp;_sheetname_dataframe) &amp; ":" &amp; ADDRESS(2+ster!$C$14,B74+1,4)</f>
        <v>'[dane surowe2c.xlsm]data_frame'!BU3:BU643</v>
      </c>
      <c r="O74" s="14">
        <f t="shared" ca="1" si="25"/>
        <v>480</v>
      </c>
      <c r="P74" s="14">
        <f ca="1">IF(AND($AD74,$S74=1),IF(wew!$B$3,MIN(INDIRECT($N74)),"&lt;włącz podświetlanie wartości&gt;"),"—")</f>
        <v>1</v>
      </c>
      <c r="Q74" s="14">
        <f ca="1">IF(AND($AD74,$S74=1),IF(wew!$B$3,MAX(INDIRECT($N74)),"&lt;włącz podświetlanie wartości&gt;"),"—")</f>
        <v>2</v>
      </c>
      <c r="R74" s="14">
        <f ca="1">IF(AD74,ster!$C$14- (COUNTIF( INDIRECT(N74),"" )+ COUNT(INDIRECT(N74)) +COUNTIF( INDIRECT(N74),"NA" )),"")</f>
        <v>0</v>
      </c>
      <c r="S74" s="12">
        <f ca="1">IF(AD74,IF(COUNTA(INDIRECT(N74))=0,0, 1-(ster!$C$14- COUNT(INDIRECT(N74)) -COUNTIF( INDIRECT(N74),"" )) /COUNTA(INDIRECT(N74))),"")</f>
        <v>1</v>
      </c>
      <c r="T74" s="17">
        <f t="array" aca="1" ref="T74" ca="1">IF(L74&lt;&gt;"",SUM(IF(INDIRECT(L74)&lt;&gt;INT(INDIRECT(L74)),1,0)),"")</f>
        <v>0</v>
      </c>
      <c r="U74" s="17">
        <f t="array" aca="1" ref="U74" ca="1">IF(S74=1,SUM(IF(ISNUMBER(INDIRECT(N74)),IF(INDIRECT(N74)&lt;&gt;INT(INDIRECT(N74)),1,0),0)),"")</f>
        <v>0</v>
      </c>
      <c r="V74" s="17">
        <f t="shared" ca="1" si="26"/>
        <v>1</v>
      </c>
      <c r="W74" s="17">
        <f t="shared" ca="1" si="27"/>
        <v>0</v>
      </c>
      <c r="X74" s="24">
        <f t="array" aca="1" ref="X74" ca="1">IF(AD74,IF(AG74&lt;&gt;"",AG74,IF(J74,MIN(INDIRECT( K74)),"")),"")</f>
        <v>1</v>
      </c>
      <c r="Y74" s="17">
        <f t="array" aca="1" ref="Y74" ca="1">IF(AD74,IF(AH74&lt;&gt;"",AH74,IF(J74,MAX(INDIRECT( K74)),"")),"")</f>
        <v>2</v>
      </c>
      <c r="Z74" s="17" t="b">
        <f t="shared" ca="1" si="28"/>
        <v>1</v>
      </c>
      <c r="AC74" s="17" t="b">
        <f t="shared" ca="1" si="29"/>
        <v>0</v>
      </c>
      <c r="AD74" s="14" t="b">
        <f t="shared" ca="1" si="30"/>
        <v>1</v>
      </c>
      <c r="AE74" s="15" t="b">
        <f t="shared" ca="1" si="31"/>
        <v>1</v>
      </c>
      <c r="AF74" s="16"/>
      <c r="AG74" s="16"/>
      <c r="AH74" s="16"/>
      <c r="AI74" s="16"/>
      <c r="AJ74" s="16"/>
      <c r="AK74" s="16"/>
      <c r="AL74" s="16"/>
      <c r="AM74" s="16"/>
    </row>
    <row r="75" spans="2:39">
      <c r="B75" s="14">
        <f t="shared" si="19"/>
        <v>73</v>
      </c>
      <c r="C75" s="14" t="str">
        <f ca="1">IF(OR(E75="",ROW(E75)=2),"",IF(R75&gt;0,"S",IF(J75,IF(F75=2,"D","N"),"I")))</f>
        <v>D</v>
      </c>
      <c r="D75" s="14" t="str">
        <f t="shared" ca="1" si="20"/>
        <v>q_38.1b</v>
      </c>
      <c r="E75" s="14" t="str">
        <f t="shared" ca="1" si="21"/>
        <v>Resting tremor in Lower Limbs</v>
      </c>
      <c r="F75" s="14">
        <f t="shared" ca="1" si="22"/>
        <v>2</v>
      </c>
      <c r="G75" s="14" t="str">
        <f t="shared" ca="1" si="23"/>
        <v>q_38.1b</v>
      </c>
      <c r="H75" s="14">
        <f ca="1">IF(G75&lt;&gt;"",IFERROR( IsVariableNameLegal(G75),0),0)+IF(COUNTIF(INDIRECT(wew!$C$13),G75)&gt;1,10,0)</f>
        <v>0</v>
      </c>
      <c r="I75" s="14">
        <f ca="1">IF(E75&lt;&gt;"",IF(LEN(E75)&gt;150,1,0)+IF(COUNTIF(INDIRECT(wew!$C$15),E75)&gt;1,10,0),0)</f>
        <v>0</v>
      </c>
      <c r="J75" s="14" t="b">
        <f t="shared" ca="1" si="24"/>
        <v>1</v>
      </c>
      <c r="K75" s="14" t="str">
        <f ca="1">ADDRESS(3,(B75+1)*2-1,4,,"[" &amp; wew!$G$7 &amp; "]" &amp; _sheetname_labels) &amp; ":" &amp; ADDRESS(2+ster!$B$20,(B75+1)*2-1,4)</f>
        <v>'[dane surowe2c.xlsm]labels'!EQ3:EQ32</v>
      </c>
      <c r="L75" s="14" t="str">
        <f ca="1">IF(F75&gt;0,ADDRESS(3,(B75+1)*2-1,4,,"[" &amp; wew!$G$7 &amp; "]" &amp; _sheetname_labels) &amp; ":" &amp; ADDRESS(2+F75,(B75+1)*2-1,4),"")</f>
        <v>'[dane surowe2c.xlsm]labels'!EQ3:EQ4</v>
      </c>
      <c r="M75" s="14" t="str">
        <f ca="1">IF(F75&gt;0,ADDRESS(3,(B75+1)*2,4,,"["&amp;wew!$G$7&amp;"]"&amp;_sheetname_labels)&amp;":"&amp;ADDRESS(2+F75,(B75+1)*2,4),"")</f>
        <v>'[dane surowe2c.xlsm]labels'!ER3:ER4</v>
      </c>
      <c r="N75" s="14" t="str">
        <f ca="1">ADDRESS(3,B75+1,4,,"[" &amp; wew!$G$7 &amp; "]" &amp;_sheetname_dataframe) &amp; ":" &amp; ADDRESS(2+ster!$C$14,B75+1,4)</f>
        <v>'[dane surowe2c.xlsm]data_frame'!BV3:BV643</v>
      </c>
      <c r="O75" s="14">
        <f t="shared" ca="1" si="25"/>
        <v>480</v>
      </c>
      <c r="P75" s="14">
        <f ca="1">IF(AND($AD75,$S75=1),IF(wew!$B$3,MIN(INDIRECT($N75)),"&lt;włącz podświetlanie wartości&gt;"),"—")</f>
        <v>1</v>
      </c>
      <c r="Q75" s="14">
        <f ca="1">IF(AND($AD75,$S75=1),IF(wew!$B$3,MAX(INDIRECT($N75)),"&lt;włącz podświetlanie wartości&gt;"),"—")</f>
        <v>2</v>
      </c>
      <c r="R75" s="14">
        <f ca="1">IF(AD75,ster!$C$14- (COUNTIF( INDIRECT(N75),"" )+ COUNT(INDIRECT(N75)) +COUNTIF( INDIRECT(N75),"NA" )),"")</f>
        <v>0</v>
      </c>
      <c r="S75" s="12">
        <f ca="1">IF(AD75,IF(COUNTA(INDIRECT(N75))=0,0, 1-(ster!$C$14- COUNT(INDIRECT(N75)) -COUNTIF( INDIRECT(N75),"" )) /COUNTA(INDIRECT(N75))),"")</f>
        <v>1</v>
      </c>
      <c r="T75" s="17">
        <f t="array" aca="1" ref="T75" ca="1">IF(L75&lt;&gt;"",SUM(IF(INDIRECT(L75)&lt;&gt;INT(INDIRECT(L75)),1,0)),"")</f>
        <v>0</v>
      </c>
      <c r="U75" s="17">
        <f t="array" aca="1" ref="U75" ca="1">IF(S75=1,SUM(IF(ISNUMBER(INDIRECT(N75)),IF(INDIRECT(N75)&lt;&gt;INT(INDIRECT(N75)),1,0),0)),"")</f>
        <v>0</v>
      </c>
      <c r="V75" s="17">
        <f t="shared" ca="1" si="26"/>
        <v>1</v>
      </c>
      <c r="W75" s="17">
        <f t="shared" ca="1" si="27"/>
        <v>0</v>
      </c>
      <c r="X75" s="24">
        <f t="array" aca="1" ref="X75" ca="1">IF(AD75,IF(AG75&lt;&gt;"",AG75,IF(J75,MIN(INDIRECT( K75)),"")),"")</f>
        <v>1</v>
      </c>
      <c r="Y75" s="17">
        <f t="array" aca="1" ref="Y75" ca="1">IF(AD75,IF(AH75&lt;&gt;"",AH75,IF(J75,MAX(INDIRECT( K75)),"")),"")</f>
        <v>2</v>
      </c>
      <c r="Z75" s="17" t="b">
        <f t="shared" ca="1" si="28"/>
        <v>1</v>
      </c>
      <c r="AC75" s="17" t="b">
        <f t="shared" ca="1" si="29"/>
        <v>0</v>
      </c>
      <c r="AD75" s="14" t="b">
        <f t="shared" ca="1" si="30"/>
        <v>1</v>
      </c>
      <c r="AE75" s="15" t="b">
        <f t="shared" ca="1" si="31"/>
        <v>1</v>
      </c>
      <c r="AF75" s="16"/>
      <c r="AG75" s="16"/>
      <c r="AH75" s="16"/>
      <c r="AI75" s="16"/>
      <c r="AJ75" s="16"/>
      <c r="AK75" s="16"/>
      <c r="AL75" s="16"/>
      <c r="AM75" s="16"/>
    </row>
    <row r="76" spans="2:39">
      <c r="B76" s="14">
        <f t="shared" si="19"/>
        <v>74</v>
      </c>
      <c r="C76" s="14" t="str">
        <f ca="1">IF(OR(E76="",ROW(E76)=2),"",IF(R76&gt;0,"S",IF(J76,IF(F76=2,"D","N"),"I")))</f>
        <v>D</v>
      </c>
      <c r="D76" s="14" t="str">
        <f t="shared" ca="1" si="20"/>
        <v>q_38.2a</v>
      </c>
      <c r="E76" s="14" t="str">
        <f t="shared" ca="1" si="21"/>
        <v>Bradykinesia in Upper Limbs</v>
      </c>
      <c r="F76" s="14">
        <f t="shared" ca="1" si="22"/>
        <v>2</v>
      </c>
      <c r="G76" s="14" t="str">
        <f t="shared" ca="1" si="23"/>
        <v>q_38.2a</v>
      </c>
      <c r="H76" s="14">
        <f ca="1">IF(G76&lt;&gt;"",IFERROR( IsVariableNameLegal(G76),0),0)+IF(COUNTIF(INDIRECT(wew!$C$13),G76)&gt;1,10,0)</f>
        <v>0</v>
      </c>
      <c r="I76" s="14">
        <f ca="1">IF(E76&lt;&gt;"",IF(LEN(E76)&gt;150,1,0)+IF(COUNTIF(INDIRECT(wew!$C$15),E76)&gt;1,10,0),0)</f>
        <v>0</v>
      </c>
      <c r="J76" s="14" t="b">
        <f t="shared" ca="1" si="24"/>
        <v>1</v>
      </c>
      <c r="K76" s="14" t="str">
        <f ca="1">ADDRESS(3,(B76+1)*2-1,4,,"[" &amp; wew!$G$7 &amp; "]" &amp; _sheetname_labels) &amp; ":" &amp; ADDRESS(2+ster!$B$20,(B76+1)*2-1,4)</f>
        <v>'[dane surowe2c.xlsm]labels'!ES3:ES32</v>
      </c>
      <c r="L76" s="14" t="str">
        <f ca="1">IF(F76&gt;0,ADDRESS(3,(B76+1)*2-1,4,,"[" &amp; wew!$G$7 &amp; "]" &amp; _sheetname_labels) &amp; ":" &amp; ADDRESS(2+F76,(B76+1)*2-1,4),"")</f>
        <v>'[dane surowe2c.xlsm]labels'!ES3:ES4</v>
      </c>
      <c r="M76" s="14" t="str">
        <f ca="1">IF(F76&gt;0,ADDRESS(3,(B76+1)*2,4,,"["&amp;wew!$G$7&amp;"]"&amp;_sheetname_labels)&amp;":"&amp;ADDRESS(2+F76,(B76+1)*2,4),"")</f>
        <v>'[dane surowe2c.xlsm]labels'!ET3:ET4</v>
      </c>
      <c r="N76" s="14" t="str">
        <f ca="1">ADDRESS(3,B76+1,4,,"[" &amp; wew!$G$7 &amp; "]" &amp;_sheetname_dataframe) &amp; ":" &amp; ADDRESS(2+ster!$C$14,B76+1,4)</f>
        <v>'[dane surowe2c.xlsm]data_frame'!BW3:BW643</v>
      </c>
      <c r="O76" s="14">
        <f t="shared" ca="1" si="25"/>
        <v>480</v>
      </c>
      <c r="P76" s="14">
        <f ca="1">IF(AND($AD76,$S76=1),IF(wew!$B$3,MIN(INDIRECT($N76)),"&lt;włącz podświetlanie wartości&gt;"),"—")</f>
        <v>1</v>
      </c>
      <c r="Q76" s="14">
        <f ca="1">IF(AND($AD76,$S76=1),IF(wew!$B$3,MAX(INDIRECT($N76)),"&lt;włącz podświetlanie wartości&gt;"),"—")</f>
        <v>2</v>
      </c>
      <c r="R76" s="14">
        <f ca="1">IF(AD76,ster!$C$14- (COUNTIF( INDIRECT(N76),"" )+ COUNT(INDIRECT(N76)) +COUNTIF( INDIRECT(N76),"NA" )),"")</f>
        <v>0</v>
      </c>
      <c r="S76" s="12">
        <f ca="1">IF(AD76,IF(COUNTA(INDIRECT(N76))=0,0, 1-(ster!$C$14- COUNT(INDIRECT(N76)) -COUNTIF( INDIRECT(N76),"" )) /COUNTA(INDIRECT(N76))),"")</f>
        <v>1</v>
      </c>
      <c r="T76" s="17">
        <f t="array" aca="1" ref="T76" ca="1">IF(L76&lt;&gt;"",SUM(IF(INDIRECT(L76)&lt;&gt;INT(INDIRECT(L76)),1,0)),"")</f>
        <v>0</v>
      </c>
      <c r="U76" s="17">
        <f t="array" aca="1" ref="U76" ca="1">IF(S76=1,SUM(IF(ISNUMBER(INDIRECT(N76)),IF(INDIRECT(N76)&lt;&gt;INT(INDIRECT(N76)),1,0),0)),"")</f>
        <v>0</v>
      </c>
      <c r="V76" s="17">
        <f t="shared" ca="1" si="26"/>
        <v>1</v>
      </c>
      <c r="W76" s="17">
        <f t="shared" ca="1" si="27"/>
        <v>0</v>
      </c>
      <c r="X76" s="24">
        <f t="array" aca="1" ref="X76" ca="1">IF(AD76,IF(AG76&lt;&gt;"",AG76,IF(J76,MIN(INDIRECT( K76)),"")),"")</f>
        <v>1</v>
      </c>
      <c r="Y76" s="17">
        <f t="array" aca="1" ref="Y76" ca="1">IF(AD76,IF(AH76&lt;&gt;"",AH76,IF(J76,MAX(INDIRECT( K76)),"")),"")</f>
        <v>2</v>
      </c>
      <c r="Z76" s="17" t="b">
        <f t="shared" ca="1" si="28"/>
        <v>1</v>
      </c>
      <c r="AC76" s="17" t="b">
        <f t="shared" ca="1" si="29"/>
        <v>0</v>
      </c>
      <c r="AD76" s="14" t="b">
        <f t="shared" ca="1" si="30"/>
        <v>1</v>
      </c>
      <c r="AE76" s="15" t="b">
        <f t="shared" ca="1" si="31"/>
        <v>1</v>
      </c>
      <c r="AF76" s="16"/>
      <c r="AG76" s="16"/>
      <c r="AH76" s="16"/>
      <c r="AI76" s="16"/>
      <c r="AJ76" s="16"/>
      <c r="AK76" s="16"/>
      <c r="AL76" s="16"/>
      <c r="AM76" s="16"/>
    </row>
    <row r="77" spans="2:39">
      <c r="B77" s="14">
        <f t="shared" si="19"/>
        <v>75</v>
      </c>
      <c r="C77" s="14" t="str">
        <f ca="1">IF(OR(E77="",ROW(E77)=2),"",IF(R77&gt;0,"S",IF(J77,IF(F77=2,"D","N"),"I")))</f>
        <v>D</v>
      </c>
      <c r="D77" s="14" t="str">
        <f t="shared" ca="1" si="20"/>
        <v>q_38.2b</v>
      </c>
      <c r="E77" s="14" t="str">
        <f t="shared" ca="1" si="21"/>
        <v>Bradykinesia in lower Limbs</v>
      </c>
      <c r="F77" s="14">
        <f t="shared" ca="1" si="22"/>
        <v>2</v>
      </c>
      <c r="G77" s="14" t="str">
        <f t="shared" ca="1" si="23"/>
        <v>q_38.2b</v>
      </c>
      <c r="H77" s="14">
        <f ca="1">IF(G77&lt;&gt;"",IFERROR( IsVariableNameLegal(G77),0),0)+IF(COUNTIF(INDIRECT(wew!$C$13),G77)&gt;1,10,0)</f>
        <v>0</v>
      </c>
      <c r="I77" s="14">
        <f ca="1">IF(E77&lt;&gt;"",IF(LEN(E77)&gt;150,1,0)+IF(COUNTIF(INDIRECT(wew!$C$15),E77)&gt;1,10,0),0)</f>
        <v>0</v>
      </c>
      <c r="J77" s="14" t="b">
        <f t="shared" ca="1" si="24"/>
        <v>1</v>
      </c>
      <c r="K77" s="14" t="str">
        <f ca="1">ADDRESS(3,(B77+1)*2-1,4,,"[" &amp; wew!$G$7 &amp; "]" &amp; _sheetname_labels) &amp; ":" &amp; ADDRESS(2+ster!$B$20,(B77+1)*2-1,4)</f>
        <v>'[dane surowe2c.xlsm]labels'!EU3:EU32</v>
      </c>
      <c r="L77" s="14" t="str">
        <f ca="1">IF(F77&gt;0,ADDRESS(3,(B77+1)*2-1,4,,"[" &amp; wew!$G$7 &amp; "]" &amp; _sheetname_labels) &amp; ":" &amp; ADDRESS(2+F77,(B77+1)*2-1,4),"")</f>
        <v>'[dane surowe2c.xlsm]labels'!EU3:EU4</v>
      </c>
      <c r="M77" s="14" t="str">
        <f ca="1">IF(F77&gt;0,ADDRESS(3,(B77+1)*2,4,,"["&amp;wew!$G$7&amp;"]"&amp;_sheetname_labels)&amp;":"&amp;ADDRESS(2+F77,(B77+1)*2,4),"")</f>
        <v>'[dane surowe2c.xlsm]labels'!EV3:EV4</v>
      </c>
      <c r="N77" s="14" t="str">
        <f ca="1">ADDRESS(3,B77+1,4,,"[" &amp; wew!$G$7 &amp; "]" &amp;_sheetname_dataframe) &amp; ":" &amp; ADDRESS(2+ster!$C$14,B77+1,4)</f>
        <v>'[dane surowe2c.xlsm]data_frame'!BX3:BX643</v>
      </c>
      <c r="O77" s="14">
        <f t="shared" ca="1" si="25"/>
        <v>480</v>
      </c>
      <c r="P77" s="14">
        <f ca="1">IF(AND($AD77,$S77=1),IF(wew!$B$3,MIN(INDIRECT($N77)),"&lt;włącz podświetlanie wartości&gt;"),"—")</f>
        <v>1</v>
      </c>
      <c r="Q77" s="14">
        <f ca="1">IF(AND($AD77,$S77=1),IF(wew!$B$3,MAX(INDIRECT($N77)),"&lt;włącz podświetlanie wartości&gt;"),"—")</f>
        <v>2</v>
      </c>
      <c r="R77" s="14">
        <f ca="1">IF(AD77,ster!$C$14- (COUNTIF( INDIRECT(N77),"" )+ COUNT(INDIRECT(N77)) +COUNTIF( INDIRECT(N77),"NA" )),"")</f>
        <v>0</v>
      </c>
      <c r="S77" s="12">
        <f ca="1">IF(AD77,IF(COUNTA(INDIRECT(N77))=0,0, 1-(ster!$C$14- COUNT(INDIRECT(N77)) -COUNTIF( INDIRECT(N77),"" )) /COUNTA(INDIRECT(N77))),"")</f>
        <v>1</v>
      </c>
      <c r="T77" s="17">
        <f t="array" aca="1" ref="T77" ca="1">IF(L77&lt;&gt;"",SUM(IF(INDIRECT(L77)&lt;&gt;INT(INDIRECT(L77)),1,0)),"")</f>
        <v>0</v>
      </c>
      <c r="U77" s="17">
        <f t="array" aca="1" ref="U77" ca="1">IF(S77=1,SUM(IF(ISNUMBER(INDIRECT(N77)),IF(INDIRECT(N77)&lt;&gt;INT(INDIRECT(N77)),1,0),0)),"")</f>
        <v>0</v>
      </c>
      <c r="V77" s="17">
        <f t="shared" ca="1" si="26"/>
        <v>1</v>
      </c>
      <c r="W77" s="17">
        <f t="shared" ca="1" si="27"/>
        <v>0</v>
      </c>
      <c r="X77" s="24">
        <f t="array" aca="1" ref="X77" ca="1">IF(AD77,IF(AG77&lt;&gt;"",AG77,IF(J77,MIN(INDIRECT( K77)),"")),"")</f>
        <v>1</v>
      </c>
      <c r="Y77" s="17">
        <f t="array" aca="1" ref="Y77" ca="1">IF(AD77,IF(AH77&lt;&gt;"",AH77,IF(J77,MAX(INDIRECT( K77)),"")),"")</f>
        <v>2</v>
      </c>
      <c r="Z77" s="17" t="b">
        <f t="shared" ca="1" si="28"/>
        <v>1</v>
      </c>
      <c r="AC77" s="17" t="b">
        <f t="shared" ca="1" si="29"/>
        <v>0</v>
      </c>
      <c r="AD77" s="14" t="b">
        <f t="shared" ca="1" si="30"/>
        <v>1</v>
      </c>
      <c r="AE77" s="15" t="b">
        <f t="shared" ca="1" si="31"/>
        <v>1</v>
      </c>
      <c r="AF77" s="16"/>
      <c r="AG77" s="16"/>
      <c r="AH77" s="16"/>
      <c r="AI77" s="16"/>
      <c r="AJ77" s="16"/>
      <c r="AK77" s="16"/>
      <c r="AL77" s="16"/>
      <c r="AM77" s="16"/>
    </row>
    <row r="78" spans="2:39">
      <c r="B78" s="14">
        <f t="shared" si="19"/>
        <v>76</v>
      </c>
      <c r="C78" s="14" t="str">
        <f ca="1">IF(OR(E78="",ROW(E78)=2),"",IF(R78&gt;0,"S",IF(J78,IF(F78=2,"D","N"),"I")))</f>
        <v>N</v>
      </c>
      <c r="D78" s="14" t="str">
        <f t="shared" ca="1" si="20"/>
        <v>q_39</v>
      </c>
      <c r="E78" s="14" t="str">
        <f t="shared" ca="1" si="21"/>
        <v>Sensory changes</v>
      </c>
      <c r="F78" s="14">
        <f t="shared" ca="1" si="22"/>
        <v>3</v>
      </c>
      <c r="G78" s="14" t="str">
        <f t="shared" ca="1" si="23"/>
        <v>q_39</v>
      </c>
      <c r="H78" s="14">
        <f ca="1">IF(G78&lt;&gt;"",IFERROR( IsVariableNameLegal(G78),0),0)+IF(COUNTIF(INDIRECT(wew!$C$13),G78)&gt;1,10,0)</f>
        <v>0</v>
      </c>
      <c r="I78" s="14">
        <f ca="1">IF(E78&lt;&gt;"",IF(LEN(E78)&gt;150,1,0)+IF(COUNTIF(INDIRECT(wew!$C$15),E78)&gt;1,10,0),0)</f>
        <v>0</v>
      </c>
      <c r="J78" s="14" t="b">
        <f t="shared" ca="1" si="24"/>
        <v>1</v>
      </c>
      <c r="K78" s="14" t="str">
        <f ca="1">ADDRESS(3,(B78+1)*2-1,4,,"[" &amp; wew!$G$7 &amp; "]" &amp; _sheetname_labels) &amp; ":" &amp; ADDRESS(2+ster!$B$20,(B78+1)*2-1,4)</f>
        <v>'[dane surowe2c.xlsm]labels'!EW3:EW32</v>
      </c>
      <c r="L78" s="14" t="str">
        <f ca="1">IF(F78&gt;0,ADDRESS(3,(B78+1)*2-1,4,,"[" &amp; wew!$G$7 &amp; "]" &amp; _sheetname_labels) &amp; ":" &amp; ADDRESS(2+F78,(B78+1)*2-1,4),"")</f>
        <v>'[dane surowe2c.xlsm]labels'!EW3:EW5</v>
      </c>
      <c r="M78" s="14" t="str">
        <f ca="1">IF(F78&gt;0,ADDRESS(3,(B78+1)*2,4,,"["&amp;wew!$G$7&amp;"]"&amp;_sheetname_labels)&amp;":"&amp;ADDRESS(2+F78,(B78+1)*2,4),"")</f>
        <v>'[dane surowe2c.xlsm]labels'!EX3:EX5</v>
      </c>
      <c r="N78" s="14" t="str">
        <f ca="1">ADDRESS(3,B78+1,4,,"[" &amp; wew!$G$7 &amp; "]" &amp;_sheetname_dataframe) &amp; ":" &amp; ADDRESS(2+ster!$C$14,B78+1,4)</f>
        <v>'[dane surowe2c.xlsm]data_frame'!BY3:BY643</v>
      </c>
      <c r="O78" s="14">
        <f t="shared" ca="1" si="25"/>
        <v>485</v>
      </c>
      <c r="P78" s="14">
        <f ca="1">IF(AND($AD78,$S78=1),IF(wew!$B$3,MIN(INDIRECT($N78)),"&lt;włącz podświetlanie wartości&gt;"),"—")</f>
        <v>1</v>
      </c>
      <c r="Q78" s="14">
        <f ca="1">IF(AND($AD78,$S78=1),IF(wew!$B$3,MAX(INDIRECT($N78)),"&lt;włącz podświetlanie wartości&gt;"),"—")</f>
        <v>3</v>
      </c>
      <c r="R78" s="14">
        <f ca="1">IF(AD78,ster!$C$14- (COUNTIF( INDIRECT(N78),"" )+ COUNT(INDIRECT(N78)) +COUNTIF( INDIRECT(N78),"NA" )),"")</f>
        <v>0</v>
      </c>
      <c r="S78" s="12">
        <f ca="1">IF(AD78,IF(COUNTA(INDIRECT(N78))=0,0, 1-(ster!$C$14- COUNT(INDIRECT(N78)) -COUNTIF( INDIRECT(N78),"" )) /COUNTA(INDIRECT(N78))),"")</f>
        <v>1</v>
      </c>
      <c r="T78" s="17">
        <f t="array" aca="1" ref="T78" ca="1">IF(L78&lt;&gt;"",SUM(IF(INDIRECT(L78)&lt;&gt;INT(INDIRECT(L78)),1,0)),"")</f>
        <v>0</v>
      </c>
      <c r="U78" s="17">
        <f t="array" aca="1" ref="U78" ca="1">IF(S78=1,SUM(IF(ISNUMBER(INDIRECT(N78)),IF(INDIRECT(N78)&lt;&gt;INT(INDIRECT(N78)),1,0),0)),"")</f>
        <v>0</v>
      </c>
      <c r="V78" s="17">
        <f t="shared" ca="1" si="26"/>
        <v>1</v>
      </c>
      <c r="W78" s="17">
        <f t="shared" ca="1" si="27"/>
        <v>0</v>
      </c>
      <c r="X78" s="24">
        <f t="array" aca="1" ref="X78" ca="1">IF(AD78,IF(AG78&lt;&gt;"",AG78,IF(J78,MIN(INDIRECT( K78)),"")),"")</f>
        <v>1</v>
      </c>
      <c r="Y78" s="17">
        <f t="array" aca="1" ref="Y78" ca="1">IF(AD78,IF(AH78&lt;&gt;"",AH78,IF(J78,MAX(INDIRECT( K78)),"")),"")</f>
        <v>3</v>
      </c>
      <c r="Z78" s="17" t="b">
        <f t="shared" ca="1" si="28"/>
        <v>1</v>
      </c>
      <c r="AC78" s="17" t="b">
        <f t="shared" ca="1" si="29"/>
        <v>0</v>
      </c>
      <c r="AD78" s="14" t="b">
        <f t="shared" ca="1" si="30"/>
        <v>1</v>
      </c>
      <c r="AE78" s="15" t="b">
        <f t="shared" ca="1" si="31"/>
        <v>1</v>
      </c>
      <c r="AF78" s="16"/>
      <c r="AG78" s="16"/>
      <c r="AH78" s="16"/>
      <c r="AI78" s="16"/>
      <c r="AJ78" s="16"/>
      <c r="AK78" s="16"/>
      <c r="AL78" s="16"/>
      <c r="AM78" s="16"/>
    </row>
    <row r="79" spans="2:39">
      <c r="B79" s="14">
        <f t="shared" si="19"/>
        <v>77</v>
      </c>
      <c r="C79" s="14" t="str">
        <f ca="1">IF(OR(E79="",ROW(E79)=2),"",IF(R79&gt;0,"S",IF(J79,IF(F79=2,"D","N"),"I")))</f>
        <v>D</v>
      </c>
      <c r="D79" s="14" t="str">
        <f t="shared" ca="1" si="20"/>
        <v>q_40</v>
      </c>
      <c r="E79" s="14" t="str">
        <f t="shared" ca="1" si="21"/>
        <v>Apraxia (facial)</v>
      </c>
      <c r="F79" s="14">
        <f t="shared" ca="1" si="22"/>
        <v>2</v>
      </c>
      <c r="G79" s="14" t="str">
        <f t="shared" ca="1" si="23"/>
        <v>q_40</v>
      </c>
      <c r="H79" s="14">
        <f ca="1">IF(G79&lt;&gt;"",IFERROR( IsVariableNameLegal(G79),0),0)+IF(COUNTIF(INDIRECT(wew!$C$13),G79)&gt;1,10,0)</f>
        <v>0</v>
      </c>
      <c r="I79" s="14">
        <f ca="1">IF(E79&lt;&gt;"",IF(LEN(E79)&gt;150,1,0)+IF(COUNTIF(INDIRECT(wew!$C$15),E79)&gt;1,10,0),0)</f>
        <v>0</v>
      </c>
      <c r="J79" s="14" t="b">
        <f t="shared" ca="1" si="24"/>
        <v>1</v>
      </c>
      <c r="K79" s="14" t="str">
        <f ca="1">ADDRESS(3,(B79+1)*2-1,4,,"[" &amp; wew!$G$7 &amp; "]" &amp; _sheetname_labels) &amp; ":" &amp; ADDRESS(2+ster!$B$20,(B79+1)*2-1,4)</f>
        <v>'[dane surowe2c.xlsm]labels'!EY3:EY32</v>
      </c>
      <c r="L79" s="14" t="str">
        <f ca="1">IF(F79&gt;0,ADDRESS(3,(B79+1)*2-1,4,,"[" &amp; wew!$G$7 &amp; "]" &amp; _sheetname_labels) &amp; ":" &amp; ADDRESS(2+F79,(B79+1)*2-1,4),"")</f>
        <v>'[dane surowe2c.xlsm]labels'!EY3:EY4</v>
      </c>
      <c r="M79" s="14" t="str">
        <f ca="1">IF(F79&gt;0,ADDRESS(3,(B79+1)*2,4,,"["&amp;wew!$G$7&amp;"]"&amp;_sheetname_labels)&amp;":"&amp;ADDRESS(2+F79,(B79+1)*2,4),"")</f>
        <v>'[dane surowe2c.xlsm]labels'!EZ3:EZ4</v>
      </c>
      <c r="N79" s="14" t="str">
        <f ca="1">ADDRESS(3,B79+1,4,,"[" &amp; wew!$G$7 &amp; "]" &amp;_sheetname_dataframe) &amp; ":" &amp; ADDRESS(2+ster!$C$14,B79+1,4)</f>
        <v>'[dane surowe2c.xlsm]data_frame'!BZ3:BZ643</v>
      </c>
      <c r="O79" s="14">
        <f t="shared" ca="1" si="25"/>
        <v>482</v>
      </c>
      <c r="P79" s="14">
        <f ca="1">IF(AND($AD79,$S79=1),IF(wew!$B$3,MIN(INDIRECT($N79)),"&lt;włącz podświetlanie wartości&gt;"),"—")</f>
        <v>1</v>
      </c>
      <c r="Q79" s="14">
        <f ca="1">IF(AND($AD79,$S79=1),IF(wew!$B$3,MAX(INDIRECT($N79)),"&lt;włącz podświetlanie wartości&gt;"),"—")</f>
        <v>2</v>
      </c>
      <c r="R79" s="14">
        <f ca="1">IF(AD79,ster!$C$14- (COUNTIF( INDIRECT(N79),"" )+ COUNT(INDIRECT(N79)) +COUNTIF( INDIRECT(N79),"NA" )),"")</f>
        <v>0</v>
      </c>
      <c r="S79" s="12">
        <f ca="1">IF(AD79,IF(COUNTA(INDIRECT(N79))=0,0, 1-(ster!$C$14- COUNT(INDIRECT(N79)) -COUNTIF( INDIRECT(N79),"" )) /COUNTA(INDIRECT(N79))),"")</f>
        <v>1</v>
      </c>
      <c r="T79" s="17">
        <f t="array" aca="1" ref="T79" ca="1">IF(L79&lt;&gt;"",SUM(IF(INDIRECT(L79)&lt;&gt;INT(INDIRECT(L79)),1,0)),"")</f>
        <v>0</v>
      </c>
      <c r="U79" s="17">
        <f t="array" aca="1" ref="U79" ca="1">IF(S79=1,SUM(IF(ISNUMBER(INDIRECT(N79)),IF(INDIRECT(N79)&lt;&gt;INT(INDIRECT(N79)),1,0),0)),"")</f>
        <v>0</v>
      </c>
      <c r="V79" s="17">
        <f t="shared" ca="1" si="26"/>
        <v>1</v>
      </c>
      <c r="W79" s="17">
        <f t="shared" ca="1" si="27"/>
        <v>0</v>
      </c>
      <c r="X79" s="24">
        <f t="array" aca="1" ref="X79" ca="1">IF(AD79,IF(AG79&lt;&gt;"",AG79,IF(J79,MIN(INDIRECT( K79)),"")),"")</f>
        <v>1</v>
      </c>
      <c r="Y79" s="17">
        <f t="array" aca="1" ref="Y79" ca="1">IF(AD79,IF(AH79&lt;&gt;"",AH79,IF(J79,MAX(INDIRECT( K79)),"")),"")</f>
        <v>2</v>
      </c>
      <c r="Z79" s="17" t="b">
        <f t="shared" ca="1" si="28"/>
        <v>1</v>
      </c>
      <c r="AC79" s="17" t="b">
        <f t="shared" ca="1" si="29"/>
        <v>0</v>
      </c>
      <c r="AD79" s="14" t="b">
        <f t="shared" ca="1" si="30"/>
        <v>1</v>
      </c>
      <c r="AE79" s="15" t="b">
        <f t="shared" ca="1" si="31"/>
        <v>1</v>
      </c>
      <c r="AF79" s="16"/>
      <c r="AG79" s="16"/>
      <c r="AH79" s="16"/>
      <c r="AI79" s="16"/>
      <c r="AJ79" s="16"/>
      <c r="AK79" s="16"/>
      <c r="AL79" s="16"/>
      <c r="AM79" s="16"/>
    </row>
    <row r="80" spans="2:39">
      <c r="B80" s="14">
        <f t="shared" si="19"/>
        <v>78</v>
      </c>
      <c r="C80" s="14" t="str">
        <f ca="1">IF(OR(E80="",ROW(E80)=2),"",IF(R80&gt;0,"S",IF(J80,IF(F80=2,"D","N"),"I")))</f>
        <v>D</v>
      </c>
      <c r="D80" s="14" t="str">
        <f t="shared" ca="1" si="20"/>
        <v>q_41</v>
      </c>
      <c r="E80" s="14" t="str">
        <f t="shared" ca="1" si="21"/>
        <v>Apraxia (upper limbs)</v>
      </c>
      <c r="F80" s="14">
        <f t="shared" ca="1" si="22"/>
        <v>2</v>
      </c>
      <c r="G80" s="14" t="str">
        <f t="shared" ca="1" si="23"/>
        <v>q_41</v>
      </c>
      <c r="H80" s="14">
        <f ca="1">IF(G80&lt;&gt;"",IFERROR( IsVariableNameLegal(G80),0),0)+IF(COUNTIF(INDIRECT(wew!$C$13),G80)&gt;1,10,0)</f>
        <v>0</v>
      </c>
      <c r="I80" s="14">
        <f ca="1">IF(E80&lt;&gt;"",IF(LEN(E80)&gt;150,1,0)+IF(COUNTIF(INDIRECT(wew!$C$15),E80)&gt;1,10,0),0)</f>
        <v>0</v>
      </c>
      <c r="J80" s="14" t="b">
        <f t="shared" ca="1" si="24"/>
        <v>1</v>
      </c>
      <c r="K80" s="14" t="str">
        <f ca="1">ADDRESS(3,(B80+1)*2-1,4,,"[" &amp; wew!$G$7 &amp; "]" &amp; _sheetname_labels) &amp; ":" &amp; ADDRESS(2+ster!$B$20,(B80+1)*2-1,4)</f>
        <v>'[dane surowe2c.xlsm]labels'!FA3:FA32</v>
      </c>
      <c r="L80" s="14" t="str">
        <f ca="1">IF(F80&gt;0,ADDRESS(3,(B80+1)*2-1,4,,"[" &amp; wew!$G$7 &amp; "]" &amp; _sheetname_labels) &amp; ":" &amp; ADDRESS(2+F80,(B80+1)*2-1,4),"")</f>
        <v>'[dane surowe2c.xlsm]labels'!FA3:FA4</v>
      </c>
      <c r="M80" s="14" t="str">
        <f ca="1">IF(F80&gt;0,ADDRESS(3,(B80+1)*2,4,,"["&amp;wew!$G$7&amp;"]"&amp;_sheetname_labels)&amp;":"&amp;ADDRESS(2+F80,(B80+1)*2,4),"")</f>
        <v>'[dane surowe2c.xlsm]labels'!FB3:FB4</v>
      </c>
      <c r="N80" s="14" t="str">
        <f ca="1">ADDRESS(3,B80+1,4,,"[" &amp; wew!$G$7 &amp; "]" &amp;_sheetname_dataframe) &amp; ":" &amp; ADDRESS(2+ster!$C$14,B80+1,4)</f>
        <v>'[dane surowe2c.xlsm]data_frame'!CA3:CA643</v>
      </c>
      <c r="O80" s="14">
        <f t="shared" ca="1" si="25"/>
        <v>480</v>
      </c>
      <c r="P80" s="14">
        <f ca="1">IF(AND($AD80,$S80=1),IF(wew!$B$3,MIN(INDIRECT($N80)),"&lt;włącz podświetlanie wartości&gt;"),"—")</f>
        <v>1</v>
      </c>
      <c r="Q80" s="14">
        <f ca="1">IF(AND($AD80,$S80=1),IF(wew!$B$3,MAX(INDIRECT($N80)),"&lt;włącz podświetlanie wartości&gt;"),"—")</f>
        <v>2</v>
      </c>
      <c r="R80" s="14">
        <f ca="1">IF(AD80,ster!$C$14- (COUNTIF( INDIRECT(N80),"" )+ COUNT(INDIRECT(N80)) +COUNTIF( INDIRECT(N80),"NA" )),"")</f>
        <v>0</v>
      </c>
      <c r="S80" s="12">
        <f ca="1">IF(AD80,IF(COUNTA(INDIRECT(N80))=0,0, 1-(ster!$C$14- COUNT(INDIRECT(N80)) -COUNTIF( INDIRECT(N80),"" )) /COUNTA(INDIRECT(N80))),"")</f>
        <v>1</v>
      </c>
      <c r="T80" s="17">
        <f t="array" aca="1" ref="T80" ca="1">IF(L80&lt;&gt;"",SUM(IF(INDIRECT(L80)&lt;&gt;INT(INDIRECT(L80)),1,0)),"")</f>
        <v>0</v>
      </c>
      <c r="U80" s="17">
        <f t="array" aca="1" ref="U80" ca="1">IF(S80=1,SUM(IF(ISNUMBER(INDIRECT(N80)),IF(INDIRECT(N80)&lt;&gt;INT(INDIRECT(N80)),1,0),0)),"")</f>
        <v>0</v>
      </c>
      <c r="V80" s="17">
        <f t="shared" ca="1" si="26"/>
        <v>1</v>
      </c>
      <c r="W80" s="17">
        <f t="shared" ca="1" si="27"/>
        <v>0</v>
      </c>
      <c r="X80" s="24">
        <f t="array" aca="1" ref="X80" ca="1">IF(AD80,IF(AG80&lt;&gt;"",AG80,IF(J80,MIN(INDIRECT( K80)),"")),"")</f>
        <v>1</v>
      </c>
      <c r="Y80" s="17">
        <f t="array" aca="1" ref="Y80" ca="1">IF(AD80,IF(AH80&lt;&gt;"",AH80,IF(J80,MAX(INDIRECT( K80)),"")),"")</f>
        <v>2</v>
      </c>
      <c r="Z80" s="17" t="b">
        <f t="shared" ca="1" si="28"/>
        <v>1</v>
      </c>
      <c r="AC80" s="17" t="b">
        <f t="shared" ca="1" si="29"/>
        <v>0</v>
      </c>
      <c r="AD80" s="14" t="b">
        <f t="shared" ca="1" si="30"/>
        <v>1</v>
      </c>
      <c r="AE80" s="15" t="b">
        <f t="shared" ca="1" si="31"/>
        <v>1</v>
      </c>
      <c r="AF80" s="16"/>
      <c r="AG80" s="16"/>
      <c r="AH80" s="16"/>
      <c r="AI80" s="16"/>
      <c r="AJ80" s="16"/>
      <c r="AK80" s="16"/>
      <c r="AL80" s="16"/>
      <c r="AM80" s="16"/>
    </row>
    <row r="81" spans="2:39">
      <c r="B81" s="14">
        <f t="shared" si="19"/>
        <v>79</v>
      </c>
      <c r="C81" s="14" t="str">
        <f ca="1">IF(OR(E81="",ROW(E81)=2),"",IF(R81&gt;0,"S",IF(J81,IF(F81=2,"D","N"),"I")))</f>
        <v>N</v>
      </c>
      <c r="D81" s="14" t="str">
        <f t="shared" ca="1" si="20"/>
        <v>q_42</v>
      </c>
      <c r="E81" s="14" t="str">
        <f t="shared" ca="1" si="21"/>
        <v>Postural instability - NURT</v>
      </c>
      <c r="F81" s="14">
        <f t="shared" ca="1" si="22"/>
        <v>3</v>
      </c>
      <c r="G81" s="14" t="str">
        <f t="shared" ca="1" si="23"/>
        <v>q_42</v>
      </c>
      <c r="H81" s="14">
        <f ca="1">IF(G81&lt;&gt;"",IFERROR( IsVariableNameLegal(G81),0),0)+IF(COUNTIF(INDIRECT(wew!$C$13),G81)&gt;1,10,0)</f>
        <v>0</v>
      </c>
      <c r="I81" s="14">
        <f ca="1">IF(E81&lt;&gt;"",IF(LEN(E81)&gt;150,1,0)+IF(COUNTIF(INDIRECT(wew!$C$15),E81)&gt;1,10,0),0)</f>
        <v>0</v>
      </c>
      <c r="J81" s="14" t="b">
        <f t="shared" ca="1" si="24"/>
        <v>1</v>
      </c>
      <c r="K81" s="14" t="str">
        <f ca="1">ADDRESS(3,(B81+1)*2-1,4,,"[" &amp; wew!$G$7 &amp; "]" &amp; _sheetname_labels) &amp; ":" &amp; ADDRESS(2+ster!$B$20,(B81+1)*2-1,4)</f>
        <v>'[dane surowe2c.xlsm]labels'!FC3:FC32</v>
      </c>
      <c r="L81" s="14" t="str">
        <f ca="1">IF(F81&gt;0,ADDRESS(3,(B81+1)*2-1,4,,"[" &amp; wew!$G$7 &amp; "]" &amp; _sheetname_labels) &amp; ":" &amp; ADDRESS(2+F81,(B81+1)*2-1,4),"")</f>
        <v>'[dane surowe2c.xlsm]labels'!FC3:FC5</v>
      </c>
      <c r="M81" s="14" t="str">
        <f ca="1">IF(F81&gt;0,ADDRESS(3,(B81+1)*2,4,,"["&amp;wew!$G$7&amp;"]"&amp;_sheetname_labels)&amp;":"&amp;ADDRESS(2+F81,(B81+1)*2,4),"")</f>
        <v>'[dane surowe2c.xlsm]labels'!FD3:FD5</v>
      </c>
      <c r="N81" s="14" t="str">
        <f ca="1">ADDRESS(3,B81+1,4,,"[" &amp; wew!$G$7 &amp; "]" &amp;_sheetname_dataframe) &amp; ":" &amp; ADDRESS(2+ster!$C$14,B81+1,4)</f>
        <v>'[dane surowe2c.xlsm]data_frame'!CB3:CB643</v>
      </c>
      <c r="O81" s="14">
        <f t="shared" ca="1" si="25"/>
        <v>340</v>
      </c>
      <c r="P81" s="14">
        <f ca="1">IF(AND($AD81,$S81=1),IF(wew!$B$3,MIN(INDIRECT($N81)),"&lt;włącz podświetlanie wartości&gt;"),"—")</f>
        <v>1</v>
      </c>
      <c r="Q81" s="14">
        <f ca="1">IF(AND($AD81,$S81=1),IF(wew!$B$3,MAX(INDIRECT($N81)),"&lt;włącz podświetlanie wartości&gt;"),"—")</f>
        <v>2</v>
      </c>
      <c r="R81" s="14">
        <f ca="1">IF(AD81,ster!$C$14- (COUNTIF( INDIRECT(N81),"" )+ COUNT(INDIRECT(N81)) +COUNTIF( INDIRECT(N81),"NA" )),"")</f>
        <v>0</v>
      </c>
      <c r="S81" s="12">
        <f ca="1">IF(AD81,IF(COUNTA(INDIRECT(N81))=0,0, 1-(ster!$C$14- COUNT(INDIRECT(N81)) -COUNTIF( INDIRECT(N81),"" )) /COUNTA(INDIRECT(N81))),"")</f>
        <v>1</v>
      </c>
      <c r="T81" s="17">
        <f t="array" aca="1" ref="T81" ca="1">IF(L81&lt;&gt;"",SUM(IF(INDIRECT(L81)&lt;&gt;INT(INDIRECT(L81)),1,0)),"")</f>
        <v>0</v>
      </c>
      <c r="U81" s="17">
        <f t="array" aca="1" ref="U81" ca="1">IF(S81=1,SUM(IF(ISNUMBER(INDIRECT(N81)),IF(INDIRECT(N81)&lt;&gt;INT(INDIRECT(N81)),1,0),0)),"")</f>
        <v>0</v>
      </c>
      <c r="V81" s="17">
        <f t="shared" ca="1" si="26"/>
        <v>1</v>
      </c>
      <c r="W81" s="17">
        <f t="shared" ca="1" si="27"/>
        <v>0</v>
      </c>
      <c r="X81" s="24">
        <f t="array" aca="1" ref="X81" ca="1">IF(AD81,IF(AG81&lt;&gt;"",AG81,IF(J81,MIN(INDIRECT( K81)),"")),"")</f>
        <v>1</v>
      </c>
      <c r="Y81" s="17">
        <f t="array" aca="1" ref="Y81" ca="1">IF(AD81,IF(AH81&lt;&gt;"",AH81,IF(J81,MAX(INDIRECT( K81)),"")),"")</f>
        <v>3</v>
      </c>
      <c r="Z81" s="17" t="b">
        <f t="shared" ca="1" si="28"/>
        <v>1</v>
      </c>
      <c r="AC81" s="17" t="b">
        <f t="shared" ca="1" si="29"/>
        <v>0</v>
      </c>
      <c r="AD81" s="14" t="b">
        <f t="shared" ca="1" si="30"/>
        <v>1</v>
      </c>
      <c r="AE81" s="15" t="b">
        <f t="shared" ca="1" si="31"/>
        <v>1</v>
      </c>
      <c r="AF81" s="16"/>
      <c r="AG81" s="16"/>
      <c r="AH81" s="16"/>
      <c r="AI81" s="16"/>
      <c r="AJ81" s="16"/>
      <c r="AK81" s="16"/>
      <c r="AL81" s="16"/>
      <c r="AM81" s="16"/>
    </row>
    <row r="82" spans="2:39">
      <c r="B82" s="14">
        <f t="shared" si="19"/>
        <v>80</v>
      </c>
      <c r="C82" s="14" t="str">
        <f ca="1">IF(OR(E82="",ROW(E82)=2),"",IF(R82&gt;0,"S",IF(J82,IF(F82=2,"D","N"),"I")))</f>
        <v>N</v>
      </c>
      <c r="D82" s="14" t="str">
        <f t="shared" ca="1" si="20"/>
        <v>q_43</v>
      </c>
      <c r="E82" s="14" t="str">
        <f t="shared" ca="1" si="21"/>
        <v>Broad-based gait</v>
      </c>
      <c r="F82" s="14">
        <f t="shared" ca="1" si="22"/>
        <v>3</v>
      </c>
      <c r="G82" s="14" t="str">
        <f t="shared" ca="1" si="23"/>
        <v>q_43</v>
      </c>
      <c r="H82" s="14">
        <f ca="1">IF(G82&lt;&gt;"",IFERROR( IsVariableNameLegal(G82),0),0)+IF(COUNTIF(INDIRECT(wew!$C$13),G82)&gt;1,10,0)</f>
        <v>0</v>
      </c>
      <c r="I82" s="14">
        <f ca="1">IF(E82&lt;&gt;"",IF(LEN(E82)&gt;150,1,0)+IF(COUNTIF(INDIRECT(wew!$C$15),E82)&gt;1,10,0),0)</f>
        <v>0</v>
      </c>
      <c r="J82" s="14" t="b">
        <f t="shared" ca="1" si="24"/>
        <v>1</v>
      </c>
      <c r="K82" s="14" t="str">
        <f ca="1">ADDRESS(3,(B82+1)*2-1,4,,"[" &amp; wew!$G$7 &amp; "]" &amp; _sheetname_labels) &amp; ":" &amp; ADDRESS(2+ster!$B$20,(B82+1)*2-1,4)</f>
        <v>'[dane surowe2c.xlsm]labels'!FE3:FE32</v>
      </c>
      <c r="L82" s="14" t="str">
        <f ca="1">IF(F82&gt;0,ADDRESS(3,(B82+1)*2-1,4,,"[" &amp; wew!$G$7 &amp; "]" &amp; _sheetname_labels) &amp; ":" &amp; ADDRESS(2+F82,(B82+1)*2-1,4),"")</f>
        <v>'[dane surowe2c.xlsm]labels'!FE3:FE5</v>
      </c>
      <c r="M82" s="14" t="str">
        <f ca="1">IF(F82&gt;0,ADDRESS(3,(B82+1)*2,4,,"["&amp;wew!$G$7&amp;"]"&amp;_sheetname_labels)&amp;":"&amp;ADDRESS(2+F82,(B82+1)*2,4),"")</f>
        <v>'[dane surowe2c.xlsm]labels'!FF3:FF5</v>
      </c>
      <c r="N82" s="14" t="str">
        <f ca="1">ADDRESS(3,B82+1,4,,"[" &amp; wew!$G$7 &amp; "]" &amp;_sheetname_dataframe) &amp; ":" &amp; ADDRESS(2+ster!$C$14,B82+1,4)</f>
        <v>'[dane surowe2c.xlsm]data_frame'!CC3:CC643</v>
      </c>
      <c r="O82" s="14">
        <f t="shared" ca="1" si="25"/>
        <v>339</v>
      </c>
      <c r="P82" s="14">
        <f ca="1">IF(AND($AD82,$S82=1),IF(wew!$B$3,MIN(INDIRECT($N82)),"&lt;włącz podświetlanie wartości&gt;"),"—")</f>
        <v>1</v>
      </c>
      <c r="Q82" s="14">
        <f ca="1">IF(AND($AD82,$S82=1),IF(wew!$B$3,MAX(INDIRECT($N82)),"&lt;włącz podświetlanie wartości&gt;"),"—")</f>
        <v>2</v>
      </c>
      <c r="R82" s="14">
        <f ca="1">IF(AD82,ster!$C$14- (COUNTIF( INDIRECT(N82),"" )+ COUNT(INDIRECT(N82)) +COUNTIF( INDIRECT(N82),"NA" )),"")</f>
        <v>0</v>
      </c>
      <c r="S82" s="12">
        <f ca="1">IF(AD82,IF(COUNTA(INDIRECT(N82))=0,0, 1-(ster!$C$14- COUNT(INDIRECT(N82)) -COUNTIF( INDIRECT(N82),"" )) /COUNTA(INDIRECT(N82))),"")</f>
        <v>1</v>
      </c>
      <c r="T82" s="17">
        <f t="array" aca="1" ref="T82" ca="1">IF(L82&lt;&gt;"",SUM(IF(INDIRECT(L82)&lt;&gt;INT(INDIRECT(L82)),1,0)),"")</f>
        <v>0</v>
      </c>
      <c r="U82" s="17">
        <f t="array" aca="1" ref="U82" ca="1">IF(S82=1,SUM(IF(ISNUMBER(INDIRECT(N82)),IF(INDIRECT(N82)&lt;&gt;INT(INDIRECT(N82)),1,0),0)),"")</f>
        <v>0</v>
      </c>
      <c r="V82" s="17">
        <f t="shared" ca="1" si="26"/>
        <v>1</v>
      </c>
      <c r="W82" s="17">
        <f t="shared" ca="1" si="27"/>
        <v>0</v>
      </c>
      <c r="X82" s="24">
        <f t="array" aca="1" ref="X82" ca="1">IF(AD82,IF(AG82&lt;&gt;"",AG82,IF(J82,MIN(INDIRECT( K82)),"")),"")</f>
        <v>1</v>
      </c>
      <c r="Y82" s="17">
        <f t="array" aca="1" ref="Y82" ca="1">IF(AD82,IF(AH82&lt;&gt;"",AH82,IF(J82,MAX(INDIRECT( K82)),"")),"")</f>
        <v>3</v>
      </c>
      <c r="Z82" s="17" t="b">
        <f t="shared" ca="1" si="28"/>
        <v>1</v>
      </c>
      <c r="AC82" s="17" t="b">
        <f t="shared" ca="1" si="29"/>
        <v>0</v>
      </c>
      <c r="AD82" s="14" t="b">
        <f t="shared" ca="1" si="30"/>
        <v>1</v>
      </c>
      <c r="AE82" s="15" t="b">
        <f t="shared" ca="1" si="31"/>
        <v>1</v>
      </c>
      <c r="AF82" s="16"/>
      <c r="AG82" s="16"/>
      <c r="AH82" s="16"/>
      <c r="AI82" s="16"/>
      <c r="AJ82" s="16"/>
      <c r="AK82" s="16"/>
      <c r="AL82" s="16"/>
      <c r="AM82" s="16"/>
    </row>
    <row r="83" spans="2:39">
      <c r="B83" s="14">
        <f t="shared" si="19"/>
        <v>81</v>
      </c>
      <c r="C83" s="14" t="str">
        <f ca="1">IF(OR(E83="",ROW(E83)=2),"",IF(R83&gt;0,"S",IF(J83,IF(F83=2,"D","N"),"I")))</f>
        <v>D</v>
      </c>
      <c r="D83" s="14" t="str">
        <f t="shared" ca="1" si="20"/>
        <v>q_44</v>
      </c>
      <c r="E83" s="14" t="str">
        <f t="shared" ca="1" si="21"/>
        <v>Cognition - Qualitative evaluation</v>
      </c>
      <c r="F83" s="14">
        <f t="shared" ca="1" si="22"/>
        <v>2</v>
      </c>
      <c r="G83" s="14" t="str">
        <f t="shared" ca="1" si="23"/>
        <v>q_44</v>
      </c>
      <c r="H83" s="14">
        <f ca="1">IF(G83&lt;&gt;"",IFERROR( IsVariableNameLegal(G83),0),0)+IF(COUNTIF(INDIRECT(wew!$C$13),G83)&gt;1,10,0)</f>
        <v>0</v>
      </c>
      <c r="I83" s="14">
        <f ca="1">IF(E83&lt;&gt;"",IF(LEN(E83)&gt;150,1,0)+IF(COUNTIF(INDIRECT(wew!$C$15),E83)&gt;1,10,0),0)</f>
        <v>0</v>
      </c>
      <c r="J83" s="14" t="b">
        <f t="shared" ca="1" si="24"/>
        <v>1</v>
      </c>
      <c r="K83" s="14" t="str">
        <f ca="1">ADDRESS(3,(B83+1)*2-1,4,,"[" &amp; wew!$G$7 &amp; "]" &amp; _sheetname_labels) &amp; ":" &amp; ADDRESS(2+ster!$B$20,(B83+1)*2-1,4)</f>
        <v>'[dane surowe2c.xlsm]labels'!FG3:FG32</v>
      </c>
      <c r="L83" s="14" t="str">
        <f ca="1">IF(F83&gt;0,ADDRESS(3,(B83+1)*2-1,4,,"[" &amp; wew!$G$7 &amp; "]" &amp; _sheetname_labels) &amp; ":" &amp; ADDRESS(2+F83,(B83+1)*2-1,4),"")</f>
        <v>'[dane surowe2c.xlsm]labels'!FG3:FG4</v>
      </c>
      <c r="M83" s="14" t="str">
        <f ca="1">IF(F83&gt;0,ADDRESS(3,(B83+1)*2,4,,"["&amp;wew!$G$7&amp;"]"&amp;_sheetname_labels)&amp;":"&amp;ADDRESS(2+F83,(B83+1)*2,4),"")</f>
        <v>'[dane surowe2c.xlsm]labels'!FH3:FH4</v>
      </c>
      <c r="N83" s="14" t="str">
        <f ca="1">ADDRESS(3,B83+1,4,,"[" &amp; wew!$G$7 &amp; "]" &amp;_sheetname_dataframe) &amp; ":" &amp; ADDRESS(2+ster!$C$14,B83+1,4)</f>
        <v>'[dane surowe2c.xlsm]data_frame'!CD3:CD643</v>
      </c>
      <c r="O83" s="14">
        <f t="shared" ca="1" si="25"/>
        <v>479</v>
      </c>
      <c r="P83" s="14">
        <f ca="1">IF(AND($AD83,$S83=1),IF(wew!$B$3,MIN(INDIRECT($N83)),"&lt;włącz podświetlanie wartości&gt;"),"—")</f>
        <v>1</v>
      </c>
      <c r="Q83" s="14">
        <f ca="1">IF(AND($AD83,$S83=1),IF(wew!$B$3,MAX(INDIRECT($N83)),"&lt;włącz podświetlanie wartości&gt;"),"—")</f>
        <v>2</v>
      </c>
      <c r="R83" s="14">
        <f ca="1">IF(AD83,ster!$C$14- (COUNTIF( INDIRECT(N83),"" )+ COUNT(INDIRECT(N83)) +COUNTIF( INDIRECT(N83),"NA" )),"")</f>
        <v>0</v>
      </c>
      <c r="S83" s="12">
        <f ca="1">IF(AD83,IF(COUNTA(INDIRECT(N83))=0,0, 1-(ster!$C$14- COUNT(INDIRECT(N83)) -COUNTIF( INDIRECT(N83),"" )) /COUNTA(INDIRECT(N83))),"")</f>
        <v>1</v>
      </c>
      <c r="T83" s="17">
        <f t="array" aca="1" ref="T83" ca="1">IF(L83&lt;&gt;"",SUM(IF(INDIRECT(L83)&lt;&gt;INT(INDIRECT(L83)),1,0)),"")</f>
        <v>0</v>
      </c>
      <c r="U83" s="17">
        <f t="array" aca="1" ref="U83" ca="1">IF(S83=1,SUM(IF(ISNUMBER(INDIRECT(N83)),IF(INDIRECT(N83)&lt;&gt;INT(INDIRECT(N83)),1,0),0)),"")</f>
        <v>0</v>
      </c>
      <c r="V83" s="17">
        <f t="shared" ca="1" si="26"/>
        <v>1</v>
      </c>
      <c r="W83" s="17">
        <f t="shared" ca="1" si="27"/>
        <v>0</v>
      </c>
      <c r="X83" s="24">
        <f t="array" aca="1" ref="X83" ca="1">IF(AD83,IF(AG83&lt;&gt;"",AG83,IF(J83,MIN(INDIRECT( K83)),"")),"")</f>
        <v>1</v>
      </c>
      <c r="Y83" s="17">
        <f t="array" aca="1" ref="Y83" ca="1">IF(AD83,IF(AH83&lt;&gt;"",AH83,IF(J83,MAX(INDIRECT( K83)),"")),"")</f>
        <v>2</v>
      </c>
      <c r="Z83" s="17" t="b">
        <f t="shared" ca="1" si="28"/>
        <v>1</v>
      </c>
      <c r="AC83" s="17" t="b">
        <f t="shared" ca="1" si="29"/>
        <v>0</v>
      </c>
      <c r="AD83" s="14" t="b">
        <f t="shared" ca="1" si="30"/>
        <v>1</v>
      </c>
      <c r="AE83" s="15" t="b">
        <f t="shared" ca="1" si="31"/>
        <v>1</v>
      </c>
      <c r="AF83" s="16"/>
      <c r="AG83" s="16"/>
      <c r="AH83" s="16"/>
      <c r="AI83" s="16"/>
      <c r="AJ83" s="16"/>
      <c r="AK83" s="16"/>
      <c r="AL83" s="16"/>
      <c r="AM83" s="16"/>
    </row>
    <row r="84" spans="2:39">
      <c r="B84" s="14">
        <f t="shared" si="19"/>
        <v>82</v>
      </c>
      <c r="C84" s="14" t="str">
        <f ca="1">IF(OR(E84="",ROW(E84)=2),"",IF(R84&gt;0,"S",IF(J84,IF(F84=2,"D","N"),"I")))</f>
        <v>I</v>
      </c>
      <c r="D84" s="14" t="str">
        <f t="shared" ca="1" si="20"/>
        <v>q_45a</v>
      </c>
      <c r="E84" s="14" t="str">
        <f t="shared" ca="1" si="21"/>
        <v>Cognition - ECAS value (or NF, NA, NR)</v>
      </c>
      <c r="F84" s="14">
        <f t="shared" ca="1" si="22"/>
        <v>0</v>
      </c>
      <c r="G84" s="14" t="str">
        <f t="shared" ca="1" si="23"/>
        <v>q_45a</v>
      </c>
      <c r="H84" s="14">
        <f ca="1">IF(G84&lt;&gt;"",IFERROR( IsVariableNameLegal(G84),0),0)+IF(COUNTIF(INDIRECT(wew!$C$13),G84)&gt;1,10,0)</f>
        <v>0</v>
      </c>
      <c r="I84" s="14">
        <f ca="1">IF(E84&lt;&gt;"",IF(LEN(E84)&gt;150,1,0)+IF(COUNTIF(INDIRECT(wew!$C$15),E84)&gt;1,10,0),0)</f>
        <v>0</v>
      </c>
      <c r="J84" s="14" t="b">
        <f t="shared" ca="1" si="24"/>
        <v>0</v>
      </c>
      <c r="K84" s="14" t="str">
        <f ca="1">ADDRESS(3,(B84+1)*2-1,4,,"[" &amp; wew!$G$7 &amp; "]" &amp; _sheetname_labels) &amp; ":" &amp; ADDRESS(2+ster!$B$20,(B84+1)*2-1,4)</f>
        <v>'[dane surowe2c.xlsm]labels'!FI3:FI32</v>
      </c>
      <c r="L84" s="14" t="str">
        <f ca="1">IF(F84&gt;0,ADDRESS(3,(B84+1)*2-1,4,,"[" &amp; wew!$G$7 &amp; "]" &amp; _sheetname_labels) &amp; ":" &amp; ADDRESS(2+F84,(B84+1)*2-1,4),"")</f>
        <v/>
      </c>
      <c r="M84" s="14" t="str">
        <f ca="1">IF(F84&gt;0,ADDRESS(3,(B84+1)*2,4,,"["&amp;wew!$G$7&amp;"]"&amp;_sheetname_labels)&amp;":"&amp;ADDRESS(2+F84,(B84+1)*2,4),"")</f>
        <v/>
      </c>
      <c r="N84" s="14" t="str">
        <f ca="1">ADDRESS(3,B84+1,4,,"[" &amp; wew!$G$7 &amp; "]" &amp;_sheetname_dataframe) &amp; ":" &amp; ADDRESS(2+ster!$C$14,B84+1,4)</f>
        <v>'[dane surowe2c.xlsm]data_frame'!CE3:CE643</v>
      </c>
      <c r="O84" s="14">
        <f t="shared" ca="1" si="25"/>
        <v>42</v>
      </c>
      <c r="P84" s="14">
        <f ca="1">IF(AND($AD84,$S84=1),IF(wew!$B$3,MIN(INDIRECT($N84)),"&lt;włącz podświetlanie wartości&gt;"),"—")</f>
        <v>44</v>
      </c>
      <c r="Q84" s="14">
        <f ca="1">IF(AND($AD84,$S84=1),IF(wew!$B$3,MAX(INDIRECT($N84)),"&lt;włącz podświetlanie wartości&gt;"),"—")</f>
        <v>130</v>
      </c>
      <c r="R84" s="14">
        <f ca="1">IF(AD84,ster!$C$14- (COUNTIF( INDIRECT(N84),"" )+ COUNT(INDIRECT(N84)) +COUNTIF( INDIRECT(N84),"NA" )),"")</f>
        <v>0</v>
      </c>
      <c r="S84" s="12">
        <f ca="1">IF(AD84,IF(COUNTA(INDIRECT(N84))=0,0, 1-(ster!$C$14- COUNT(INDIRECT(N84)) -COUNTIF( INDIRECT(N84),"" )) /COUNTA(INDIRECT(N84))),"")</f>
        <v>1</v>
      </c>
      <c r="T84" s="17" t="str">
        <f t="array" aca="1" ref="T84" ca="1">IF(L84&lt;&gt;"",SUM(IF(INDIRECT(L84)&lt;&gt;INT(INDIRECT(L84)),1,0)),"")</f>
        <v/>
      </c>
      <c r="U84" s="17">
        <f t="array" aca="1" ref="U84" ca="1">IF(S84=1,SUM(IF(ISNUMBER(INDIRECT(N84)),IF(INDIRECT(N84)&lt;&gt;INT(INDIRECT(N84)),1,0),0)),"")</f>
        <v>0</v>
      </c>
      <c r="V84" s="17">
        <f t="shared" ca="1" si="26"/>
        <v>1</v>
      </c>
      <c r="W84" s="17">
        <f t="shared" ca="1" si="27"/>
        <v>0</v>
      </c>
      <c r="X84" s="24" t="str">
        <f t="array" aca="1" ref="X84" ca="1">IF(AD84,IF(AG84&lt;&gt;"",AG84,IF(J84,MIN(INDIRECT( K84)),"")),"")</f>
        <v/>
      </c>
      <c r="Y84" s="17" t="str">
        <f t="array" aca="1" ref="Y84" ca="1">IF(AD84,IF(AH84&lt;&gt;"",AH84,IF(J84,MAX(INDIRECT( K84)),"")),"")</f>
        <v/>
      </c>
      <c r="Z84" s="17" t="b">
        <f t="shared" ca="1" si="28"/>
        <v>0</v>
      </c>
      <c r="AC84" s="17" t="b">
        <f t="shared" ca="1" si="29"/>
        <v>0</v>
      </c>
      <c r="AD84" s="14" t="b">
        <f t="shared" ca="1" si="30"/>
        <v>1</v>
      </c>
      <c r="AE84" s="15" t="b">
        <f t="shared" ca="1" si="31"/>
        <v>0</v>
      </c>
      <c r="AF84" s="16"/>
      <c r="AG84" s="16"/>
      <c r="AH84" s="16"/>
      <c r="AI84" s="16"/>
      <c r="AJ84" s="16"/>
      <c r="AK84" s="16"/>
      <c r="AL84" s="16"/>
      <c r="AM84" s="16"/>
    </row>
    <row r="85" spans="2:39">
      <c r="B85" s="14">
        <f t="shared" si="19"/>
        <v>83</v>
      </c>
      <c r="C85" s="14" t="str">
        <f ca="1">IF(OR(E85="",ROW(E85)=2),"",IF(R85&gt;0,"S",IF(J85,IF(F85=2,"D","N"),"I")))</f>
        <v>I</v>
      </c>
      <c r="D85" s="14" t="str">
        <f t="shared" ca="1" si="20"/>
        <v>q_45b</v>
      </c>
      <c r="E85" s="14" t="str">
        <f t="shared" ca="1" si="21"/>
        <v>Cognition - ECAS lower range</v>
      </c>
      <c r="F85" s="14">
        <f t="shared" ca="1" si="22"/>
        <v>0</v>
      </c>
      <c r="G85" s="14" t="str">
        <f t="shared" ca="1" si="23"/>
        <v>q_45b</v>
      </c>
      <c r="H85" s="14">
        <f ca="1">IF(G85&lt;&gt;"",IFERROR( IsVariableNameLegal(G85),0),0)+IF(COUNTIF(INDIRECT(wew!$C$13),G85)&gt;1,10,0)</f>
        <v>0</v>
      </c>
      <c r="I85" s="14">
        <f ca="1">IF(E85&lt;&gt;"",IF(LEN(E85)&gt;150,1,0)+IF(COUNTIF(INDIRECT(wew!$C$15),E85)&gt;1,10,0),0)</f>
        <v>0</v>
      </c>
      <c r="J85" s="14" t="b">
        <f t="shared" ca="1" si="24"/>
        <v>0</v>
      </c>
      <c r="K85" s="14" t="str">
        <f ca="1">ADDRESS(3,(B85+1)*2-1,4,,"[" &amp; wew!$G$7 &amp; "]" &amp; _sheetname_labels) &amp; ":" &amp; ADDRESS(2+ster!$B$20,(B85+1)*2-1,4)</f>
        <v>'[dane surowe2c.xlsm]labels'!FK3:FK32</v>
      </c>
      <c r="L85" s="14" t="str">
        <f ca="1">IF(F85&gt;0,ADDRESS(3,(B85+1)*2-1,4,,"[" &amp; wew!$G$7 &amp; "]" &amp; _sheetname_labels) &amp; ":" &amp; ADDRESS(2+F85,(B85+1)*2-1,4),"")</f>
        <v/>
      </c>
      <c r="M85" s="14" t="str">
        <f ca="1">IF(F85&gt;0,ADDRESS(3,(B85+1)*2,4,,"["&amp;wew!$G$7&amp;"]"&amp;_sheetname_labels)&amp;":"&amp;ADDRESS(2+F85,(B85+1)*2,4),"")</f>
        <v/>
      </c>
      <c r="N85" s="14" t="str">
        <f ca="1">ADDRESS(3,B85+1,4,,"[" &amp; wew!$G$7 &amp; "]" &amp;_sheetname_dataframe) &amp; ":" &amp; ADDRESS(2+ster!$C$14,B85+1,4)</f>
        <v>'[dane surowe2c.xlsm]data_frame'!CF3:CF643</v>
      </c>
      <c r="O85" s="14">
        <f t="shared" ca="1" si="25"/>
        <v>2</v>
      </c>
      <c r="P85" s="14">
        <f ca="1">IF(AND($AD85,$S85=1),IF(wew!$B$3,MIN(INDIRECT($N85)),"&lt;włącz podświetlanie wartości&gt;"),"—")</f>
        <v>85</v>
      </c>
      <c r="Q85" s="14">
        <f ca="1">IF(AND($AD85,$S85=1),IF(wew!$B$3,MAX(INDIRECT($N85)),"&lt;włącz podświetlanie wartości&gt;"),"—")</f>
        <v>106</v>
      </c>
      <c r="R85" s="14">
        <f ca="1">IF(AD85,ster!$C$14- (COUNTIF( INDIRECT(N85),"" )+ COUNT(INDIRECT(N85)) +COUNTIF( INDIRECT(N85),"NA" )),"")</f>
        <v>0</v>
      </c>
      <c r="S85" s="12">
        <f ca="1">IF(AD85,IF(COUNTA(INDIRECT(N85))=0,0, 1-(ster!$C$14- COUNT(INDIRECT(N85)) -COUNTIF( INDIRECT(N85),"" )) /COUNTA(INDIRECT(N85))),"")</f>
        <v>1</v>
      </c>
      <c r="T85" s="17" t="str">
        <f t="array" aca="1" ref="T85" ca="1">IF(L85&lt;&gt;"",SUM(IF(INDIRECT(L85)&lt;&gt;INT(INDIRECT(L85)),1,0)),"")</f>
        <v/>
      </c>
      <c r="U85" s="17">
        <f t="array" aca="1" ref="U85" ca="1">IF(S85=1,SUM(IF(ISNUMBER(INDIRECT(N85)),IF(INDIRECT(N85)&lt;&gt;INT(INDIRECT(N85)),1,0),0)),"")</f>
        <v>0</v>
      </c>
      <c r="V85" s="17">
        <f t="shared" ca="1" si="26"/>
        <v>1</v>
      </c>
      <c r="W85" s="17">
        <f t="shared" ca="1" si="27"/>
        <v>0</v>
      </c>
      <c r="X85" s="24" t="str">
        <f t="array" aca="1" ref="X85" ca="1">IF(AD85,IF(AG85&lt;&gt;"",AG85,IF(J85,MIN(INDIRECT( K85)),"")),"")</f>
        <v/>
      </c>
      <c r="Y85" s="17" t="str">
        <f t="array" aca="1" ref="Y85" ca="1">IF(AD85,IF(AH85&lt;&gt;"",AH85,IF(J85,MAX(INDIRECT( K85)),"")),"")</f>
        <v/>
      </c>
      <c r="Z85" s="17" t="b">
        <f t="shared" ca="1" si="28"/>
        <v>0</v>
      </c>
      <c r="AC85" s="17" t="b">
        <f t="shared" ca="1" si="29"/>
        <v>0</v>
      </c>
      <c r="AD85" s="14" t="b">
        <f t="shared" ca="1" si="30"/>
        <v>1</v>
      </c>
      <c r="AE85" s="15" t="b">
        <f t="shared" ca="1" si="31"/>
        <v>0</v>
      </c>
      <c r="AF85" s="16"/>
      <c r="AG85" s="16"/>
      <c r="AH85" s="16"/>
      <c r="AI85" s="16"/>
      <c r="AJ85" s="16"/>
      <c r="AK85" s="16"/>
      <c r="AL85" s="16"/>
      <c r="AM85" s="16"/>
    </row>
    <row r="86" spans="2:39">
      <c r="B86" s="14">
        <f t="shared" si="19"/>
        <v>84</v>
      </c>
      <c r="C86" s="14" t="str">
        <f ca="1">IF(OR(E86="",ROW(E86)=2),"",IF(R86&gt;0,"S",IF(J86,IF(F86=2,"D","N"),"I")))</f>
        <v>I</v>
      </c>
      <c r="D86" s="14" t="str">
        <f t="shared" ca="1" si="20"/>
        <v>q_45c</v>
      </c>
      <c r="E86" s="14" t="str">
        <f t="shared" ca="1" si="21"/>
        <v>Cognition - ECAS upper range</v>
      </c>
      <c r="F86" s="14">
        <f t="shared" ca="1" si="22"/>
        <v>0</v>
      </c>
      <c r="G86" s="14" t="str">
        <f t="shared" ca="1" si="23"/>
        <v>q_45c</v>
      </c>
      <c r="H86" s="14">
        <f ca="1">IF(G86&lt;&gt;"",IFERROR( IsVariableNameLegal(G86),0),0)+IF(COUNTIF(INDIRECT(wew!$C$13),G86)&gt;1,10,0)</f>
        <v>0</v>
      </c>
      <c r="I86" s="14">
        <f ca="1">IF(E86&lt;&gt;"",IF(LEN(E86)&gt;150,1,0)+IF(COUNTIF(INDIRECT(wew!$C$15),E86)&gt;1,10,0),0)</f>
        <v>0</v>
      </c>
      <c r="J86" s="14" t="b">
        <f t="shared" ca="1" si="24"/>
        <v>0</v>
      </c>
      <c r="K86" s="14" t="str">
        <f ca="1">ADDRESS(3,(B86+1)*2-1,4,,"[" &amp; wew!$G$7 &amp; "]" &amp; _sheetname_labels) &amp; ":" &amp; ADDRESS(2+ster!$B$20,(B86+1)*2-1,4)</f>
        <v>'[dane surowe2c.xlsm]labels'!FM3:FM32</v>
      </c>
      <c r="L86" s="14" t="str">
        <f ca="1">IF(F86&gt;0,ADDRESS(3,(B86+1)*2-1,4,,"[" &amp; wew!$G$7 &amp; "]" &amp; _sheetname_labels) &amp; ":" &amp; ADDRESS(2+F86,(B86+1)*2-1,4),"")</f>
        <v/>
      </c>
      <c r="M86" s="14" t="str">
        <f ca="1">IF(F86&gt;0,ADDRESS(3,(B86+1)*2,4,,"["&amp;wew!$G$7&amp;"]"&amp;_sheetname_labels)&amp;":"&amp;ADDRESS(2+F86,(B86+1)*2,4),"")</f>
        <v/>
      </c>
      <c r="N86" s="14" t="str">
        <f ca="1">ADDRESS(3,B86+1,4,,"[" &amp; wew!$G$7 &amp; "]" &amp;_sheetname_dataframe) &amp; ":" &amp; ADDRESS(2+ster!$C$14,B86+1,4)</f>
        <v>'[dane surowe2c.xlsm]data_frame'!CG3:CG643</v>
      </c>
      <c r="O86" s="14">
        <f t="shared" ca="1" si="25"/>
        <v>2</v>
      </c>
      <c r="P86" s="14">
        <f ca="1">IF(AND($AD86,$S86=1),IF(wew!$B$3,MIN(INDIRECT($N86)),"&lt;włącz podświetlanie wartości&gt;"),"—")</f>
        <v>136</v>
      </c>
      <c r="Q86" s="14">
        <f ca="1">IF(AND($AD86,$S86=1),IF(wew!$B$3,MAX(INDIRECT($N86)),"&lt;włącz podświetlanie wartości&gt;"),"—")</f>
        <v>136</v>
      </c>
      <c r="R86" s="14">
        <f ca="1">IF(AD86,ster!$C$14- (COUNTIF( INDIRECT(N86),"" )+ COUNT(INDIRECT(N86)) +COUNTIF( INDIRECT(N86),"NA" )),"")</f>
        <v>0</v>
      </c>
      <c r="S86" s="12">
        <f ca="1">IF(AD86,IF(COUNTA(INDIRECT(N86))=0,0, 1-(ster!$C$14- COUNT(INDIRECT(N86)) -COUNTIF( INDIRECT(N86),"" )) /COUNTA(INDIRECT(N86))),"")</f>
        <v>1</v>
      </c>
      <c r="T86" s="17" t="str">
        <f t="array" aca="1" ref="T86" ca="1">IF(L86&lt;&gt;"",SUM(IF(INDIRECT(L86)&lt;&gt;INT(INDIRECT(L86)),1,0)),"")</f>
        <v/>
      </c>
      <c r="U86" s="17">
        <f t="array" aca="1" ref="U86" ca="1">IF(S86=1,SUM(IF(ISNUMBER(INDIRECT(N86)),IF(INDIRECT(N86)&lt;&gt;INT(INDIRECT(N86)),1,0),0)),"")</f>
        <v>0</v>
      </c>
      <c r="V86" s="17">
        <f t="shared" ca="1" si="26"/>
        <v>1</v>
      </c>
      <c r="W86" s="17">
        <f t="shared" ca="1" si="27"/>
        <v>0</v>
      </c>
      <c r="X86" s="24" t="str">
        <f t="array" aca="1" ref="X86" ca="1">IF(AD86,IF(AG86&lt;&gt;"",AG86,IF(J86,MIN(INDIRECT( K86)),"")),"")</f>
        <v/>
      </c>
      <c r="Y86" s="17" t="str">
        <f t="array" aca="1" ref="Y86" ca="1">IF(AD86,IF(AH86&lt;&gt;"",AH86,IF(J86,MAX(INDIRECT( K86)),"")),"")</f>
        <v/>
      </c>
      <c r="Z86" s="17" t="b">
        <f t="shared" ca="1" si="28"/>
        <v>0</v>
      </c>
      <c r="AC86" s="17" t="b">
        <f t="shared" ca="1" si="29"/>
        <v>0</v>
      </c>
      <c r="AD86" s="14" t="b">
        <f t="shared" ca="1" si="30"/>
        <v>1</v>
      </c>
      <c r="AE86" s="15" t="b">
        <f t="shared" ca="1" si="31"/>
        <v>0</v>
      </c>
      <c r="AF86" s="16"/>
      <c r="AG86" s="16"/>
      <c r="AH86" s="16"/>
      <c r="AI86" s="16"/>
      <c r="AJ86" s="16"/>
      <c r="AK86" s="16"/>
      <c r="AL86" s="16"/>
      <c r="AM86" s="16"/>
    </row>
    <row r="87" spans="2:39">
      <c r="B87" s="14">
        <f t="shared" si="19"/>
        <v>85</v>
      </c>
      <c r="C87" s="14" t="str">
        <f ca="1">IF(OR(E87="",ROW(E87)=2),"",IF(R87&gt;0,"S",IF(J87,IF(F87=2,"D","N"),"I")))</f>
        <v>D</v>
      </c>
      <c r="D87" s="14" t="str">
        <f t="shared" ca="1" si="20"/>
        <v>q_46</v>
      </c>
      <c r="E87" s="14" t="str">
        <f t="shared" ca="1" si="21"/>
        <v>Depression - Qualitative evaluation</v>
      </c>
      <c r="F87" s="14">
        <f t="shared" ca="1" si="22"/>
        <v>2</v>
      </c>
      <c r="G87" s="14" t="str">
        <f t="shared" ca="1" si="23"/>
        <v>q_46</v>
      </c>
      <c r="H87" s="14">
        <f ca="1">IF(G87&lt;&gt;"",IFERROR( IsVariableNameLegal(G87),0),0)+IF(COUNTIF(INDIRECT(wew!$C$13),G87)&gt;1,10,0)</f>
        <v>0</v>
      </c>
      <c r="I87" s="14">
        <f ca="1">IF(E87&lt;&gt;"",IF(LEN(E87)&gt;150,1,0)+IF(COUNTIF(INDIRECT(wew!$C$15),E87)&gt;1,10,0),0)</f>
        <v>0</v>
      </c>
      <c r="J87" s="14" t="b">
        <f t="shared" ca="1" si="24"/>
        <v>1</v>
      </c>
      <c r="K87" s="14" t="str">
        <f ca="1">ADDRESS(3,(B87+1)*2-1,4,,"[" &amp; wew!$G$7 &amp; "]" &amp; _sheetname_labels) &amp; ":" &amp; ADDRESS(2+ster!$B$20,(B87+1)*2-1,4)</f>
        <v>'[dane surowe2c.xlsm]labels'!FO3:FO32</v>
      </c>
      <c r="L87" s="14" t="str">
        <f ca="1">IF(F87&gt;0,ADDRESS(3,(B87+1)*2-1,4,,"[" &amp; wew!$G$7 &amp; "]" &amp; _sheetname_labels) &amp; ":" &amp; ADDRESS(2+F87,(B87+1)*2-1,4),"")</f>
        <v>'[dane surowe2c.xlsm]labels'!FO3:FO4</v>
      </c>
      <c r="M87" s="14" t="str">
        <f ca="1">IF(F87&gt;0,ADDRESS(3,(B87+1)*2,4,,"["&amp;wew!$G$7&amp;"]"&amp;_sheetname_labels)&amp;":"&amp;ADDRESS(2+F87,(B87+1)*2,4),"")</f>
        <v>'[dane surowe2c.xlsm]labels'!FP3:FP4</v>
      </c>
      <c r="N87" s="14" t="str">
        <f ca="1">ADDRESS(3,B87+1,4,,"[" &amp; wew!$G$7 &amp; "]" &amp;_sheetname_dataframe) &amp; ":" &amp; ADDRESS(2+ster!$C$14,B87+1,4)</f>
        <v>'[dane surowe2c.xlsm]data_frame'!CH3:CH643</v>
      </c>
      <c r="O87" s="14">
        <f t="shared" ca="1" si="25"/>
        <v>466</v>
      </c>
      <c r="P87" s="14">
        <f ca="1">IF(AND($AD87,$S87=1),IF(wew!$B$3,MIN(INDIRECT($N87)),"&lt;włącz podświetlanie wartości&gt;"),"—")</f>
        <v>1</v>
      </c>
      <c r="Q87" s="14">
        <f ca="1">IF(AND($AD87,$S87=1),IF(wew!$B$3,MAX(INDIRECT($N87)),"&lt;włącz podświetlanie wartości&gt;"),"—")</f>
        <v>2</v>
      </c>
      <c r="R87" s="14">
        <f ca="1">IF(AD87,ster!$C$14- (COUNTIF( INDIRECT(N87),"" )+ COUNT(INDIRECT(N87)) +COUNTIF( INDIRECT(N87),"NA" )),"")</f>
        <v>0</v>
      </c>
      <c r="S87" s="12">
        <f ca="1">IF(AD87,IF(COUNTA(INDIRECT(N87))=0,0, 1-(ster!$C$14- COUNT(INDIRECT(N87)) -COUNTIF( INDIRECT(N87),"" )) /COUNTA(INDIRECT(N87))),"")</f>
        <v>1</v>
      </c>
      <c r="T87" s="17">
        <f t="array" aca="1" ref="T87" ca="1">IF(L87&lt;&gt;"",SUM(IF(INDIRECT(L87)&lt;&gt;INT(INDIRECT(L87)),1,0)),"")</f>
        <v>0</v>
      </c>
      <c r="U87" s="17">
        <f t="array" aca="1" ref="U87" ca="1">IF(S87=1,SUM(IF(ISNUMBER(INDIRECT(N87)),IF(INDIRECT(N87)&lt;&gt;INT(INDIRECT(N87)),1,0),0)),"")</f>
        <v>0</v>
      </c>
      <c r="V87" s="17">
        <f t="shared" ca="1" si="26"/>
        <v>1</v>
      </c>
      <c r="W87" s="17">
        <f t="shared" ca="1" si="27"/>
        <v>0</v>
      </c>
      <c r="X87" s="24">
        <f t="array" aca="1" ref="X87" ca="1">IF(AD87,IF(AG87&lt;&gt;"",AG87,IF(J87,MIN(INDIRECT( K87)),"")),"")</f>
        <v>1</v>
      </c>
      <c r="Y87" s="17">
        <f t="array" aca="1" ref="Y87" ca="1">IF(AD87,IF(AH87&lt;&gt;"",AH87,IF(J87,MAX(INDIRECT( K87)),"")),"")</f>
        <v>2</v>
      </c>
      <c r="Z87" s="17" t="b">
        <f t="shared" ca="1" si="28"/>
        <v>1</v>
      </c>
      <c r="AC87" s="17" t="b">
        <f t="shared" ca="1" si="29"/>
        <v>0</v>
      </c>
      <c r="AD87" s="14" t="b">
        <f t="shared" ca="1" si="30"/>
        <v>1</v>
      </c>
      <c r="AE87" s="15" t="b">
        <f t="shared" ca="1" si="31"/>
        <v>1</v>
      </c>
      <c r="AF87" s="16"/>
      <c r="AG87" s="16"/>
      <c r="AH87" s="16"/>
      <c r="AI87" s="16"/>
      <c r="AJ87" s="16"/>
      <c r="AK87" s="16"/>
      <c r="AL87" s="16"/>
      <c r="AM87" s="16"/>
    </row>
    <row r="88" spans="2:39">
      <c r="B88" s="14">
        <f t="shared" si="19"/>
        <v>86</v>
      </c>
      <c r="C88" s="14" t="str">
        <f ca="1">IF(OR(E88="",ROW(E88)=2),"",IF(R88&gt;0,"S",IF(J88,IF(F88=2,"D","N"),"I")))</f>
        <v>I</v>
      </c>
      <c r="D88" s="14" t="str">
        <f t="shared" ca="1" si="20"/>
        <v>q_47a</v>
      </c>
      <c r="E88" s="14" t="str">
        <f t="shared" ca="1" si="21"/>
        <v>ALS depression inventory value  (or NF, NA, NR)</v>
      </c>
      <c r="F88" s="14">
        <f t="shared" ca="1" si="22"/>
        <v>0</v>
      </c>
      <c r="G88" s="14" t="str">
        <f t="shared" ca="1" si="23"/>
        <v>q_47a</v>
      </c>
      <c r="H88" s="14">
        <f ca="1">IF(G88&lt;&gt;"",IFERROR( IsVariableNameLegal(G88),0),0)+IF(COUNTIF(INDIRECT(wew!$C$13),G88)&gt;1,10,0)</f>
        <v>0</v>
      </c>
      <c r="I88" s="14">
        <f ca="1">IF(E88&lt;&gt;"",IF(LEN(E88)&gt;150,1,0)+IF(COUNTIF(INDIRECT(wew!$C$15),E88)&gt;1,10,0),0)</f>
        <v>0</v>
      </c>
      <c r="J88" s="14" t="b">
        <f t="shared" ca="1" si="24"/>
        <v>0</v>
      </c>
      <c r="K88" s="14" t="str">
        <f ca="1">ADDRESS(3,(B88+1)*2-1,4,,"[" &amp; wew!$G$7 &amp; "]" &amp; _sheetname_labels) &amp; ":" &amp; ADDRESS(2+ster!$B$20,(B88+1)*2-1,4)</f>
        <v>'[dane surowe2c.xlsm]labels'!FQ3:FQ32</v>
      </c>
      <c r="L88" s="14" t="str">
        <f ca="1">IF(F88&gt;0,ADDRESS(3,(B88+1)*2-1,4,,"[" &amp; wew!$G$7 &amp; "]" &amp; _sheetname_labels) &amp; ":" &amp; ADDRESS(2+F88,(B88+1)*2-1,4),"")</f>
        <v/>
      </c>
      <c r="M88" s="14" t="str">
        <f ca="1">IF(F88&gt;0,ADDRESS(3,(B88+1)*2,4,,"["&amp;wew!$G$7&amp;"]"&amp;_sheetname_labels)&amp;":"&amp;ADDRESS(2+F88,(B88+1)*2,4),"")</f>
        <v/>
      </c>
      <c r="N88" s="14" t="str">
        <f ca="1">ADDRESS(3,B88+1,4,,"[" &amp; wew!$G$7 &amp; "]" &amp;_sheetname_dataframe) &amp; ":" &amp; ADDRESS(2+ster!$C$14,B88+1,4)</f>
        <v>'[dane surowe2c.xlsm]data_frame'!CI3:CI643</v>
      </c>
      <c r="O88" s="14">
        <f t="shared" ca="1" si="25"/>
        <v>11</v>
      </c>
      <c r="P88" s="14">
        <f ca="1">IF(AND($AD88,$S88=1),IF(wew!$B$3,MIN(INDIRECT($N88)),"&lt;włącz podświetlanie wartości&gt;"),"—")</f>
        <v>3</v>
      </c>
      <c r="Q88" s="14">
        <f ca="1">IF(AND($AD88,$S88=1),IF(wew!$B$3,MAX(INDIRECT($N88)),"&lt;włącz podświetlanie wartości&gt;"),"—")</f>
        <v>8</v>
      </c>
      <c r="R88" s="14">
        <f ca="1">IF(AD88,ster!$C$14- (COUNTIF( INDIRECT(N88),"" )+ COUNT(INDIRECT(N88)) +COUNTIF( INDIRECT(N88),"NA" )),"")</f>
        <v>0</v>
      </c>
      <c r="S88" s="12">
        <f ca="1">IF(AD88,IF(COUNTA(INDIRECT(N88))=0,0, 1-(ster!$C$14- COUNT(INDIRECT(N88)) -COUNTIF( INDIRECT(N88),"" )) /COUNTA(INDIRECT(N88))),"")</f>
        <v>1</v>
      </c>
      <c r="T88" s="17" t="str">
        <f t="array" aca="1" ref="T88" ca="1">IF(L88&lt;&gt;"",SUM(IF(INDIRECT(L88)&lt;&gt;INT(INDIRECT(L88)),1,0)),"")</f>
        <v/>
      </c>
      <c r="U88" s="17">
        <f t="array" aca="1" ref="U88" ca="1">IF(S88=1,SUM(IF(ISNUMBER(INDIRECT(N88)),IF(INDIRECT(N88)&lt;&gt;INT(INDIRECT(N88)),1,0),0)),"")</f>
        <v>0</v>
      </c>
      <c r="V88" s="17">
        <f t="shared" ca="1" si="26"/>
        <v>1</v>
      </c>
      <c r="W88" s="17">
        <f t="shared" ca="1" si="27"/>
        <v>0</v>
      </c>
      <c r="X88" s="24" t="str">
        <f t="array" aca="1" ref="X88" ca="1">IF(AD88,IF(AG88&lt;&gt;"",AG88,IF(J88,MIN(INDIRECT( K88)),"")),"")</f>
        <v/>
      </c>
      <c r="Y88" s="17" t="str">
        <f t="array" aca="1" ref="Y88" ca="1">IF(AD88,IF(AH88&lt;&gt;"",AH88,IF(J88,MAX(INDIRECT( K88)),"")),"")</f>
        <v/>
      </c>
      <c r="Z88" s="17" t="b">
        <f t="shared" ca="1" si="28"/>
        <v>0</v>
      </c>
      <c r="AC88" s="17" t="b">
        <f t="shared" ca="1" si="29"/>
        <v>0</v>
      </c>
      <c r="AD88" s="14" t="b">
        <f t="shared" ca="1" si="30"/>
        <v>1</v>
      </c>
      <c r="AE88" s="15" t="b">
        <f t="shared" ca="1" si="31"/>
        <v>0</v>
      </c>
      <c r="AF88" s="16"/>
      <c r="AG88" s="16"/>
      <c r="AH88" s="16"/>
      <c r="AI88" s="16"/>
      <c r="AJ88" s="16"/>
      <c r="AK88" s="16"/>
      <c r="AL88" s="16"/>
      <c r="AM88" s="16"/>
    </row>
    <row r="89" spans="2:39">
      <c r="B89" s="14">
        <f t="shared" si="19"/>
        <v>87</v>
      </c>
      <c r="C89" s="14" t="str">
        <f ca="1">IF(OR(E89="",ROW(E89)=2),"",IF(R89&gt;0,"S",IF(J89,IF(F89=2,"D","N"),"I")))</f>
        <v>I</v>
      </c>
      <c r="D89" s="14" t="str">
        <f t="shared" ca="1" si="20"/>
        <v>q_47b</v>
      </c>
      <c r="E89" s="14" t="str">
        <f t="shared" ca="1" si="21"/>
        <v>ALS depression inventory upper range</v>
      </c>
      <c r="F89" s="14">
        <f t="shared" ca="1" si="22"/>
        <v>0</v>
      </c>
      <c r="G89" s="14" t="str">
        <f t="shared" ca="1" si="23"/>
        <v>q_47b</v>
      </c>
      <c r="H89" s="14">
        <f ca="1">IF(G89&lt;&gt;"",IFERROR( IsVariableNameLegal(G89),0),0)+IF(COUNTIF(INDIRECT(wew!$C$13),G89)&gt;1,10,0)</f>
        <v>0</v>
      </c>
      <c r="I89" s="14">
        <f ca="1">IF(E89&lt;&gt;"",IF(LEN(E89)&gt;150,1,0)+IF(COUNTIF(INDIRECT(wew!$C$15),E89)&gt;1,10,0),0)</f>
        <v>0</v>
      </c>
      <c r="J89" s="14" t="b">
        <f t="shared" ca="1" si="24"/>
        <v>0</v>
      </c>
      <c r="K89" s="14" t="str">
        <f ca="1">ADDRESS(3,(B89+1)*2-1,4,,"[" &amp; wew!$G$7 &amp; "]" &amp; _sheetname_labels) &amp; ":" &amp; ADDRESS(2+ster!$B$20,(B89+1)*2-1,4)</f>
        <v>'[dane surowe2c.xlsm]labels'!FS3:FS32</v>
      </c>
      <c r="L89" s="14" t="str">
        <f ca="1">IF(F89&gt;0,ADDRESS(3,(B89+1)*2-1,4,,"[" &amp; wew!$G$7 &amp; "]" &amp; _sheetname_labels) &amp; ":" &amp; ADDRESS(2+F89,(B89+1)*2-1,4),"")</f>
        <v/>
      </c>
      <c r="M89" s="14" t="str">
        <f ca="1">IF(F89&gt;0,ADDRESS(3,(B89+1)*2,4,,"["&amp;wew!$G$7&amp;"]"&amp;_sheetname_labels)&amp;":"&amp;ADDRESS(2+F89,(B89+1)*2,4),"")</f>
        <v/>
      </c>
      <c r="N89" s="14" t="str">
        <f ca="1">ADDRESS(3,B89+1,4,,"[" &amp; wew!$G$7 &amp; "]" &amp;_sheetname_dataframe) &amp; ":" &amp; ADDRESS(2+ster!$C$14,B89+1,4)</f>
        <v>'[dane surowe2c.xlsm]data_frame'!CJ3:CJ643</v>
      </c>
      <c r="O89" s="14">
        <f t="shared" ca="1" si="25"/>
        <v>11</v>
      </c>
      <c r="P89" s="14">
        <f ca="1">IF(AND($AD89,$S89=1),IF(wew!$B$3,MIN(INDIRECT($N89)),"&lt;włącz podświetlanie wartości&gt;"),"—")</f>
        <v>10</v>
      </c>
      <c r="Q89" s="14">
        <f ca="1">IF(AND($AD89,$S89=1),IF(wew!$B$3,MAX(INDIRECT($N89)),"&lt;włącz podświetlanie wartości&gt;"),"—")</f>
        <v>10</v>
      </c>
      <c r="R89" s="14">
        <f ca="1">IF(AD89,ster!$C$14- (COUNTIF( INDIRECT(N89),"" )+ COUNT(INDIRECT(N89)) +COUNTIF( INDIRECT(N89),"NA" )),"")</f>
        <v>0</v>
      </c>
      <c r="S89" s="12">
        <f ca="1">IF(AD89,IF(COUNTA(INDIRECT(N89))=0,0, 1-(ster!$C$14- COUNT(INDIRECT(N89)) -COUNTIF( INDIRECT(N89),"" )) /COUNTA(INDIRECT(N89))),"")</f>
        <v>1</v>
      </c>
      <c r="T89" s="17" t="str">
        <f t="array" aca="1" ref="T89" ca="1">IF(L89&lt;&gt;"",SUM(IF(INDIRECT(L89)&lt;&gt;INT(INDIRECT(L89)),1,0)),"")</f>
        <v/>
      </c>
      <c r="U89" s="17">
        <f t="array" aca="1" ref="U89" ca="1">IF(S89=1,SUM(IF(ISNUMBER(INDIRECT(N89)),IF(INDIRECT(N89)&lt;&gt;INT(INDIRECT(N89)),1,0),0)),"")</f>
        <v>0</v>
      </c>
      <c r="V89" s="17">
        <f t="shared" ca="1" si="26"/>
        <v>1</v>
      </c>
      <c r="W89" s="17">
        <f t="shared" ca="1" si="27"/>
        <v>0</v>
      </c>
      <c r="X89" s="24" t="str">
        <f t="array" aca="1" ref="X89" ca="1">IF(AD89,IF(AG89&lt;&gt;"",AG89,IF(J89,MIN(INDIRECT( K89)),"")),"")</f>
        <v/>
      </c>
      <c r="Y89" s="17" t="str">
        <f t="array" aca="1" ref="Y89" ca="1">IF(AD89,IF(AH89&lt;&gt;"",AH89,IF(J89,MAX(INDIRECT( K89)),"")),"")</f>
        <v/>
      </c>
      <c r="Z89" s="17" t="b">
        <f t="shared" ca="1" si="28"/>
        <v>0</v>
      </c>
      <c r="AC89" s="17" t="b">
        <f t="shared" ca="1" si="29"/>
        <v>0</v>
      </c>
      <c r="AD89" s="14" t="b">
        <f t="shared" ca="1" si="30"/>
        <v>1</v>
      </c>
      <c r="AE89" s="15" t="b">
        <f t="shared" ca="1" si="31"/>
        <v>0</v>
      </c>
      <c r="AF89" s="16"/>
      <c r="AG89" s="16"/>
      <c r="AH89" s="16"/>
      <c r="AI89" s="16"/>
      <c r="AJ89" s="16"/>
      <c r="AK89" s="16"/>
      <c r="AL89" s="16"/>
      <c r="AM89" s="16"/>
    </row>
    <row r="90" spans="2:39">
      <c r="B90" s="14">
        <f t="shared" si="19"/>
        <v>88</v>
      </c>
      <c r="C90" s="14" t="str">
        <f ca="1">IF(OR(E90="",ROW(E90)=2),"",IF(R90&gt;0,"S",IF(J90,IF(F90=2,"D","N"),"I")))</f>
        <v>I</v>
      </c>
      <c r="D90" s="14" t="str">
        <f t="shared" ca="1" si="20"/>
        <v>q_47c</v>
      </c>
      <c r="E90" s="14" t="str">
        <f t="shared" ca="1" si="21"/>
        <v>ALS depression inventory lower range</v>
      </c>
      <c r="F90" s="14">
        <f t="shared" ca="1" si="22"/>
        <v>0</v>
      </c>
      <c r="G90" s="14" t="str">
        <f t="shared" ca="1" si="23"/>
        <v>q_47c</v>
      </c>
      <c r="H90" s="14">
        <f ca="1">IF(G90&lt;&gt;"",IFERROR( IsVariableNameLegal(G90),0),0)+IF(COUNTIF(INDIRECT(wew!$C$13),G90)&gt;1,10,0)</f>
        <v>0</v>
      </c>
      <c r="I90" s="14">
        <f ca="1">IF(E90&lt;&gt;"",IF(LEN(E90)&gt;150,1,0)+IF(COUNTIF(INDIRECT(wew!$C$15),E90)&gt;1,10,0),0)</f>
        <v>0</v>
      </c>
      <c r="J90" s="14" t="b">
        <f t="shared" ca="1" si="24"/>
        <v>0</v>
      </c>
      <c r="K90" s="14" t="str">
        <f ca="1">ADDRESS(3,(B90+1)*2-1,4,,"[" &amp; wew!$G$7 &amp; "]" &amp; _sheetname_labels) &amp; ":" &amp; ADDRESS(2+ster!$B$20,(B90+1)*2-1,4)</f>
        <v>'[dane surowe2c.xlsm]labels'!FU3:FU32</v>
      </c>
      <c r="L90" s="14" t="str">
        <f ca="1">IF(F90&gt;0,ADDRESS(3,(B90+1)*2-1,4,,"[" &amp; wew!$G$7 &amp; "]" &amp; _sheetname_labels) &amp; ":" &amp; ADDRESS(2+F90,(B90+1)*2-1,4),"")</f>
        <v/>
      </c>
      <c r="M90" s="14" t="str">
        <f ca="1">IF(F90&gt;0,ADDRESS(3,(B90+1)*2,4,,"["&amp;wew!$G$7&amp;"]"&amp;_sheetname_labels)&amp;":"&amp;ADDRESS(2+F90,(B90+1)*2,4),"")</f>
        <v/>
      </c>
      <c r="N90" s="14" t="str">
        <f ca="1">ADDRESS(3,B90+1,4,,"[" &amp; wew!$G$7 &amp; "]" &amp;_sheetname_dataframe) &amp; ":" &amp; ADDRESS(2+ster!$C$14,B90+1,4)</f>
        <v>'[dane surowe2c.xlsm]data_frame'!CK3:CK643</v>
      </c>
      <c r="O90" s="14">
        <f t="shared" ca="1" si="25"/>
        <v>11</v>
      </c>
      <c r="P90" s="14">
        <f ca="1">IF(AND($AD90,$S90=1),IF(wew!$B$3,MIN(INDIRECT($N90)),"&lt;włącz podświetlanie wartości&gt;"),"—")</f>
        <v>1</v>
      </c>
      <c r="Q90" s="14">
        <f ca="1">IF(AND($AD90,$S90=1),IF(wew!$B$3,MAX(INDIRECT($N90)),"&lt;włącz podświetlanie wartości&gt;"),"—")</f>
        <v>5</v>
      </c>
      <c r="R90" s="14">
        <f ca="1">IF(AD90,ster!$C$14- (COUNTIF( INDIRECT(N90),"" )+ COUNT(INDIRECT(N90)) +COUNTIF( INDIRECT(N90),"NA" )),"")</f>
        <v>0</v>
      </c>
      <c r="S90" s="12">
        <f ca="1">IF(AD90,IF(COUNTA(INDIRECT(N90))=0,0, 1-(ster!$C$14- COUNT(INDIRECT(N90)) -COUNTIF( INDIRECT(N90),"" )) /COUNTA(INDIRECT(N90))),"")</f>
        <v>1</v>
      </c>
      <c r="T90" s="17" t="str">
        <f t="array" aca="1" ref="T90" ca="1">IF(L90&lt;&gt;"",SUM(IF(INDIRECT(L90)&lt;&gt;INT(INDIRECT(L90)),1,0)),"")</f>
        <v/>
      </c>
      <c r="U90" s="17">
        <f t="array" aca="1" ref="U90" ca="1">IF(S90=1,SUM(IF(ISNUMBER(INDIRECT(N90)),IF(INDIRECT(N90)&lt;&gt;INT(INDIRECT(N90)),1,0),0)),"")</f>
        <v>0</v>
      </c>
      <c r="V90" s="17">
        <f t="shared" ca="1" si="26"/>
        <v>1</v>
      </c>
      <c r="W90" s="17">
        <f t="shared" ca="1" si="27"/>
        <v>0</v>
      </c>
      <c r="X90" s="24" t="str">
        <f t="array" aca="1" ref="X90" ca="1">IF(AD90,IF(AG90&lt;&gt;"",AG90,IF(J90,MIN(INDIRECT( K90)),"")),"")</f>
        <v/>
      </c>
      <c r="Y90" s="17" t="str">
        <f t="array" aca="1" ref="Y90" ca="1">IF(AD90,IF(AH90&lt;&gt;"",AH90,IF(J90,MAX(INDIRECT( K90)),"")),"")</f>
        <v/>
      </c>
      <c r="Z90" s="17" t="b">
        <f t="shared" ca="1" si="28"/>
        <v>0</v>
      </c>
      <c r="AC90" s="17" t="b">
        <f t="shared" ca="1" si="29"/>
        <v>0</v>
      </c>
      <c r="AD90" s="14" t="b">
        <f t="shared" ca="1" si="30"/>
        <v>1</v>
      </c>
      <c r="AE90" s="15" t="b">
        <f t="shared" ca="1" si="31"/>
        <v>0</v>
      </c>
      <c r="AF90" s="16"/>
      <c r="AG90" s="16"/>
      <c r="AH90" s="16"/>
      <c r="AI90" s="16"/>
      <c r="AJ90" s="16"/>
      <c r="AK90" s="16"/>
      <c r="AL90" s="16"/>
      <c r="AM90" s="16"/>
    </row>
    <row r="91" spans="2:39">
      <c r="B91" s="14">
        <f t="shared" si="19"/>
        <v>89</v>
      </c>
      <c r="C91" s="14" t="str">
        <f ca="1">IF(OR(E91="",ROW(E91)=2),"",IF(R91&gt;0,"S",IF(J91,IF(F91=2,"D","N"),"I")))</f>
        <v>N</v>
      </c>
      <c r="D91" s="14" t="str">
        <f t="shared" ca="1" si="20"/>
        <v>q_48</v>
      </c>
      <c r="E91" s="14" t="str">
        <f t="shared" ca="1" si="21"/>
        <v>Pattern of spreading</v>
      </c>
      <c r="F91" s="14">
        <f t="shared" ca="1" si="22"/>
        <v>1</v>
      </c>
      <c r="G91" s="14" t="str">
        <f t="shared" ca="1" si="23"/>
        <v>q_48</v>
      </c>
      <c r="H91" s="14">
        <f ca="1">IF(G91&lt;&gt;"",IFERROR( IsVariableNameLegal(G91),0),0)+IF(COUNTIF(INDIRECT(wew!$C$13),G91)&gt;1,10,0)</f>
        <v>0</v>
      </c>
      <c r="I91" s="14">
        <f ca="1">IF(E91&lt;&gt;"",IF(LEN(E91)&gt;150,1,0)+IF(COUNTIF(INDIRECT(wew!$C$15),E91)&gt;1,10,0),0)</f>
        <v>0</v>
      </c>
      <c r="J91" s="14" t="b">
        <f t="shared" ca="1" si="24"/>
        <v>1</v>
      </c>
      <c r="K91" s="14" t="str">
        <f ca="1">ADDRESS(3,(B91+1)*2-1,4,,"[" &amp; wew!$G$7 &amp; "]" &amp; _sheetname_labels) &amp; ":" &amp; ADDRESS(2+ster!$B$20,(B91+1)*2-1,4)</f>
        <v>'[dane surowe2c.xlsm]labels'!FW3:FW32</v>
      </c>
      <c r="L91" s="14" t="str">
        <f ca="1">IF(F91&gt;0,ADDRESS(3,(B91+1)*2-1,4,,"[" &amp; wew!$G$7 &amp; "]" &amp; _sheetname_labels) &amp; ":" &amp; ADDRESS(2+F91,(B91+1)*2-1,4),"")</f>
        <v>'[dane surowe2c.xlsm]labels'!FW3:FW3</v>
      </c>
      <c r="M91" s="14" t="str">
        <f ca="1">IF(F91&gt;0,ADDRESS(3,(B91+1)*2,4,,"["&amp;wew!$G$7&amp;"]"&amp;_sheetname_labels)&amp;":"&amp;ADDRESS(2+F91,(B91+1)*2,4),"")</f>
        <v>'[dane surowe2c.xlsm]labels'!FX3:FX3</v>
      </c>
      <c r="N91" s="14" t="str">
        <f ca="1">ADDRESS(3,B91+1,4,,"[" &amp; wew!$G$7 &amp; "]" &amp;_sheetname_dataframe) &amp; ":" &amp; ADDRESS(2+ster!$C$14,B91+1,4)</f>
        <v>'[dane surowe2c.xlsm]data_frame'!CL3:CL643</v>
      </c>
      <c r="O91" s="14">
        <f t="shared" ca="1" si="25"/>
        <v>1</v>
      </c>
      <c r="P91" s="14">
        <f ca="1">IF(AND($AD91,$S91=1),IF(wew!$B$3,MIN(INDIRECT($N91)),"&lt;włącz podświetlanie wartości&gt;"),"—")</f>
        <v>1</v>
      </c>
      <c r="Q91" s="14">
        <f ca="1">IF(AND($AD91,$S91=1),IF(wew!$B$3,MAX(INDIRECT($N91)),"&lt;włącz podświetlanie wartości&gt;"),"—")</f>
        <v>1</v>
      </c>
      <c r="R91" s="14">
        <f ca="1">IF(AD91,ster!$C$14- (COUNTIF( INDIRECT(N91),"" )+ COUNT(INDIRECT(N91)) +COUNTIF( INDIRECT(N91),"NA" )),"")</f>
        <v>0</v>
      </c>
      <c r="S91" s="12">
        <f ca="1">IF(AD91,IF(COUNTA(INDIRECT(N91))=0,0, 1-(ster!$C$14- COUNT(INDIRECT(N91)) -COUNTIF( INDIRECT(N91),"" )) /COUNTA(INDIRECT(N91))),"")</f>
        <v>1</v>
      </c>
      <c r="T91" s="17">
        <f t="array" aca="1" ref="T91" ca="1">IF(L91&lt;&gt;"",SUM(IF(INDIRECT(L91)&lt;&gt;INT(INDIRECT(L91)),1,0)),"")</f>
        <v>0</v>
      </c>
      <c r="U91" s="17">
        <f t="array" aca="1" ref="U91" ca="1">IF(S91=1,SUM(IF(ISNUMBER(INDIRECT(N91)),IF(INDIRECT(N91)&lt;&gt;INT(INDIRECT(N91)),1,0),0)),"")</f>
        <v>0</v>
      </c>
      <c r="V91" s="17">
        <f t="shared" ca="1" si="26"/>
        <v>1</v>
      </c>
      <c r="W91" s="17">
        <f t="shared" ca="1" si="27"/>
        <v>0</v>
      </c>
      <c r="X91" s="24">
        <f t="array" aca="1" ref="X91" ca="1">IF(AD91,IF(AG91&lt;&gt;"",AG91,IF(J91,MIN(INDIRECT( K91)),"")),"")</f>
        <v>1</v>
      </c>
      <c r="Y91" s="17">
        <f t="array" aca="1" ref="Y91" ca="1">IF(AD91,IF(AH91&lt;&gt;"",AH91,IF(J91,MAX(INDIRECT( K91)),"")),"")</f>
        <v>1</v>
      </c>
      <c r="Z91" s="17" t="b">
        <f t="shared" ca="1" si="28"/>
        <v>1</v>
      </c>
      <c r="AC91" s="17" t="b">
        <f t="shared" ca="1" si="29"/>
        <v>0</v>
      </c>
      <c r="AD91" s="14" t="b">
        <f t="shared" ca="1" si="30"/>
        <v>1</v>
      </c>
      <c r="AE91" s="15" t="b">
        <f t="shared" ca="1" si="31"/>
        <v>1</v>
      </c>
      <c r="AF91" s="16"/>
      <c r="AG91" s="16"/>
      <c r="AH91" s="16"/>
      <c r="AI91" s="16"/>
      <c r="AJ91" s="16"/>
      <c r="AK91" s="16"/>
      <c r="AL91" s="16"/>
      <c r="AM91" s="16"/>
    </row>
    <row r="92" spans="2:39">
      <c r="B92" s="14">
        <f t="shared" si="19"/>
        <v>90</v>
      </c>
      <c r="C92" s="14" t="str">
        <f ca="1">IF(OR(E92="",ROW(E92)=2),"",IF(R92&gt;0,"S",IF(J92,IF(F92=2,"D","N"),"I")))</f>
        <v>N</v>
      </c>
      <c r="D92" s="14" t="str">
        <f t="shared" ca="1" si="20"/>
        <v>q_48a</v>
      </c>
      <c r="E92" s="14" t="str">
        <f t="shared" ca="1" si="21"/>
        <v>1st region</v>
      </c>
      <c r="F92" s="14">
        <f t="shared" ca="1" si="22"/>
        <v>30</v>
      </c>
      <c r="G92" s="14" t="str">
        <f t="shared" ca="1" si="23"/>
        <v>q_48a</v>
      </c>
      <c r="H92" s="14">
        <f ca="1">IF(G92&lt;&gt;"",IFERROR( IsVariableNameLegal(G92),0),0)+IF(COUNTIF(INDIRECT(wew!$C$13),G92)&gt;1,10,0)</f>
        <v>0</v>
      </c>
      <c r="I92" s="14">
        <f ca="1">IF(E92&lt;&gt;"",IF(LEN(E92)&gt;150,1,0)+IF(COUNTIF(INDIRECT(wew!$C$15),E92)&gt;1,10,0),0)</f>
        <v>0</v>
      </c>
      <c r="J92" s="14" t="b">
        <f t="shared" ca="1" si="24"/>
        <v>1</v>
      </c>
      <c r="K92" s="14" t="str">
        <f ca="1">ADDRESS(3,(B92+1)*2-1,4,,"[" &amp; wew!$G$7 &amp; "]" &amp; _sheetname_labels) &amp; ":" &amp; ADDRESS(2+ster!$B$20,(B92+1)*2-1,4)</f>
        <v>'[dane surowe2c.xlsm]labels'!FY3:FY32</v>
      </c>
      <c r="L92" s="14" t="str">
        <f ca="1">IF(F92&gt;0,ADDRESS(3,(B92+1)*2-1,4,,"[" &amp; wew!$G$7 &amp; "]" &amp; _sheetname_labels) &amp; ":" &amp; ADDRESS(2+F92,(B92+1)*2-1,4),"")</f>
        <v>'[dane surowe2c.xlsm]labels'!FY3:FY32</v>
      </c>
      <c r="M92" s="14" t="str">
        <f ca="1">IF(F92&gt;0,ADDRESS(3,(B92+1)*2,4,,"["&amp;wew!$G$7&amp;"]"&amp;_sheetname_labels)&amp;":"&amp;ADDRESS(2+F92,(B92+1)*2,4),"")</f>
        <v>'[dane surowe2c.xlsm]labels'!FZ3:FZ32</v>
      </c>
      <c r="N92" s="14" t="str">
        <f ca="1">ADDRESS(3,B92+1,4,,"[" &amp; wew!$G$7 &amp; "]" &amp;_sheetname_dataframe) &amp; ":" &amp; ADDRESS(2+ster!$C$14,B92+1,4)</f>
        <v>'[dane surowe2c.xlsm]data_frame'!CM3:CM643</v>
      </c>
      <c r="O92" s="14">
        <f t="shared" ca="1" si="25"/>
        <v>487</v>
      </c>
      <c r="P92" s="14">
        <f ca="1">IF(AND($AD92,$S92=1),IF(wew!$B$3,MIN(INDIRECT($N92)),"&lt;włącz podświetlanie wartości&gt;"),"—")</f>
        <v>1</v>
      </c>
      <c r="Q92" s="14">
        <f ca="1">IF(AND($AD92,$S92=1),IF(wew!$B$3,MAX(INDIRECT($N92)),"&lt;włącz podświetlanie wartości&gt;"),"—")</f>
        <v>33</v>
      </c>
      <c r="R92" s="14">
        <f ca="1">IF(AD92,ster!$C$14- (COUNTIF( INDIRECT(N92),"" )+ COUNT(INDIRECT(N92)) +COUNTIF( INDIRECT(N92),"NA" )),"")</f>
        <v>0</v>
      </c>
      <c r="S92" s="12">
        <f ca="1">IF(AD92,IF(COUNTA(INDIRECT(N92))=0,0, 1-(ster!$C$14- COUNT(INDIRECT(N92)) -COUNTIF( INDIRECT(N92),"" )) /COUNTA(INDIRECT(N92))),"")</f>
        <v>1</v>
      </c>
      <c r="T92" s="17">
        <f t="array" aca="1" ref="T92" ca="1">IF(L92&lt;&gt;"",SUM(IF(INDIRECT(L92)&lt;&gt;INT(INDIRECT(L92)),1,0)),"")</f>
        <v>0</v>
      </c>
      <c r="U92" s="17">
        <f t="array" aca="1" ref="U92" ca="1">IF(S92=1,SUM(IF(ISNUMBER(INDIRECT(N92)),IF(INDIRECT(N92)&lt;&gt;INT(INDIRECT(N92)),1,0),0)),"")</f>
        <v>0</v>
      </c>
      <c r="V92" s="17">
        <f t="shared" ca="1" si="26"/>
        <v>1</v>
      </c>
      <c r="W92" s="17">
        <f t="shared" ca="1" si="27"/>
        <v>1</v>
      </c>
      <c r="X92" s="24">
        <f t="array" aca="1" ref="X92" ca="1">IF(AD92,IF(AG92&lt;&gt;"",AG92,IF(J92,MIN(INDIRECT( K92)),"")),"")</f>
        <v>1</v>
      </c>
      <c r="Y92" s="17">
        <f t="array" aca="1" ref="Y92" ca="1">IF(AD92,IF(AH92&lt;&gt;"",AH92,IF(J92,MAX(INDIRECT( K92)),"")),"")</f>
        <v>30</v>
      </c>
      <c r="Z92" s="17" t="b">
        <f t="shared" ca="1" si="28"/>
        <v>1</v>
      </c>
      <c r="AC92" s="17" t="b">
        <f t="shared" ca="1" si="29"/>
        <v>0</v>
      </c>
      <c r="AD92" s="14" t="b">
        <f t="shared" ca="1" si="30"/>
        <v>1</v>
      </c>
      <c r="AE92" s="15" t="b">
        <f t="shared" ca="1" si="31"/>
        <v>1</v>
      </c>
      <c r="AF92" s="16"/>
      <c r="AG92" s="16"/>
      <c r="AH92" s="16"/>
      <c r="AI92" s="16"/>
      <c r="AJ92" s="16"/>
      <c r="AK92" s="16"/>
      <c r="AL92" s="16"/>
      <c r="AM92" s="16"/>
    </row>
    <row r="93" spans="2:39">
      <c r="B93" s="14">
        <f t="shared" si="19"/>
        <v>91</v>
      </c>
      <c r="C93" s="14" t="str">
        <f ca="1">IF(OR(E93="",ROW(E93)=2),"",IF(R93&gt;0,"S",IF(J93,IF(F93=2,"D","N"),"I")))</f>
        <v>N</v>
      </c>
      <c r="D93" s="14" t="str">
        <f t="shared" ca="1" si="20"/>
        <v>q_48b</v>
      </c>
      <c r="E93" s="14" t="str">
        <f t="shared" ca="1" si="21"/>
        <v>2nd region</v>
      </c>
      <c r="F93" s="14">
        <f t="shared" ca="1" si="22"/>
        <v>30</v>
      </c>
      <c r="G93" s="14" t="str">
        <f t="shared" ca="1" si="23"/>
        <v>q_48b</v>
      </c>
      <c r="H93" s="14">
        <f ca="1">IF(G93&lt;&gt;"",IFERROR( IsVariableNameLegal(G93),0),0)+IF(COUNTIF(INDIRECT(wew!$C$13),G93)&gt;1,10,0)</f>
        <v>0</v>
      </c>
      <c r="I93" s="14">
        <f ca="1">IF(E93&lt;&gt;"",IF(LEN(E93)&gt;150,1,0)+IF(COUNTIF(INDIRECT(wew!$C$15),E93)&gt;1,10,0),0)</f>
        <v>0</v>
      </c>
      <c r="J93" s="14" t="b">
        <f t="shared" ca="1" si="24"/>
        <v>1</v>
      </c>
      <c r="K93" s="14" t="str">
        <f ca="1">ADDRESS(3,(B93+1)*2-1,4,,"[" &amp; wew!$G$7 &amp; "]" &amp; _sheetname_labels) &amp; ":" &amp; ADDRESS(2+ster!$B$20,(B93+1)*2-1,4)</f>
        <v>'[dane surowe2c.xlsm]labels'!GA3:GA32</v>
      </c>
      <c r="L93" s="14" t="str">
        <f ca="1">IF(F93&gt;0,ADDRESS(3,(B93+1)*2-1,4,,"[" &amp; wew!$G$7 &amp; "]" &amp; _sheetname_labels) &amp; ":" &amp; ADDRESS(2+F93,(B93+1)*2-1,4),"")</f>
        <v>'[dane surowe2c.xlsm]labels'!GA3:GA32</v>
      </c>
      <c r="M93" s="14" t="str">
        <f ca="1">IF(F93&gt;0,ADDRESS(3,(B93+1)*2,4,,"["&amp;wew!$G$7&amp;"]"&amp;_sheetname_labels)&amp;":"&amp;ADDRESS(2+F93,(B93+1)*2,4),"")</f>
        <v>'[dane surowe2c.xlsm]labels'!GB3:GB32</v>
      </c>
      <c r="N93" s="14" t="str">
        <f ca="1">ADDRESS(3,B93+1,4,,"[" &amp; wew!$G$7 &amp; "]" &amp;_sheetname_dataframe) &amp; ":" &amp; ADDRESS(2+ster!$C$14,B93+1,4)</f>
        <v>'[dane surowe2c.xlsm]data_frame'!CN3:CN643</v>
      </c>
      <c r="O93" s="14">
        <f t="shared" ca="1" si="25"/>
        <v>455</v>
      </c>
      <c r="P93" s="14">
        <f ca="1">IF(AND($AD93,$S93=1),IF(wew!$B$3,MIN(INDIRECT($N93)),"&lt;włącz podświetlanie wartości&gt;"),"—")</f>
        <v>1</v>
      </c>
      <c r="Q93" s="14">
        <f ca="1">IF(AND($AD93,$S93=1),IF(wew!$B$3,MAX(INDIRECT($N93)),"&lt;włącz podświetlanie wartości&gt;"),"—")</f>
        <v>33</v>
      </c>
      <c r="R93" s="14">
        <f ca="1">IF(AD93,ster!$C$14- (COUNTIF( INDIRECT(N93),"" )+ COUNT(INDIRECT(N93)) +COUNTIF( INDIRECT(N93),"NA" )),"")</f>
        <v>0</v>
      </c>
      <c r="S93" s="12">
        <f ca="1">IF(AD93,IF(COUNTA(INDIRECT(N93))=0,0, 1-(ster!$C$14- COUNT(INDIRECT(N93)) -COUNTIF( INDIRECT(N93),"" )) /COUNTA(INDIRECT(N93))),"")</f>
        <v>1</v>
      </c>
      <c r="T93" s="17">
        <f t="array" aca="1" ref="T93" ca="1">IF(L93&lt;&gt;"",SUM(IF(INDIRECT(L93)&lt;&gt;INT(INDIRECT(L93)),1,0)),"")</f>
        <v>0</v>
      </c>
      <c r="U93" s="17">
        <f t="array" aca="1" ref="U93" ca="1">IF(S93=1,SUM(IF(ISNUMBER(INDIRECT(N93)),IF(INDIRECT(N93)&lt;&gt;INT(INDIRECT(N93)),1,0),0)),"")</f>
        <v>0</v>
      </c>
      <c r="V93" s="17">
        <f t="shared" ca="1" si="26"/>
        <v>1</v>
      </c>
      <c r="W93" s="17">
        <f t="shared" ca="1" si="27"/>
        <v>1</v>
      </c>
      <c r="X93" s="24">
        <f t="array" aca="1" ref="X93" ca="1">IF(AD93,IF(AG93&lt;&gt;"",AG93,IF(J93,MIN(INDIRECT( K93)),"")),"")</f>
        <v>1</v>
      </c>
      <c r="Y93" s="17">
        <f t="array" aca="1" ref="Y93" ca="1">IF(AD93,IF(AH93&lt;&gt;"",AH93,IF(J93,MAX(INDIRECT( K93)),"")),"")</f>
        <v>30</v>
      </c>
      <c r="Z93" s="17" t="b">
        <f t="shared" ca="1" si="28"/>
        <v>1</v>
      </c>
      <c r="AC93" s="17" t="b">
        <f t="shared" ca="1" si="29"/>
        <v>0</v>
      </c>
      <c r="AD93" s="14" t="b">
        <f t="shared" ca="1" si="30"/>
        <v>1</v>
      </c>
      <c r="AE93" s="15" t="b">
        <f t="shared" ca="1" si="31"/>
        <v>1</v>
      </c>
      <c r="AF93" s="16"/>
      <c r="AG93" s="16"/>
      <c r="AH93" s="16"/>
      <c r="AI93" s="16"/>
      <c r="AJ93" s="16"/>
      <c r="AK93" s="16"/>
      <c r="AL93" s="16"/>
      <c r="AM93" s="16"/>
    </row>
    <row r="94" spans="2:39">
      <c r="B94" s="14">
        <f t="shared" si="19"/>
        <v>92</v>
      </c>
      <c r="C94" s="14" t="str">
        <f ca="1">IF(OR(E94="",ROW(E94)=2),"",IF(R94&gt;0,"S",IF(J94,IF(F94=2,"D","N"),"I")))</f>
        <v>N</v>
      </c>
      <c r="D94" s="14" t="str">
        <f t="shared" ca="1" si="20"/>
        <v>q_48c</v>
      </c>
      <c r="E94" s="14" t="str">
        <f t="shared" ca="1" si="21"/>
        <v>3rd region</v>
      </c>
      <c r="F94" s="14">
        <f t="shared" ca="1" si="22"/>
        <v>30</v>
      </c>
      <c r="G94" s="14" t="str">
        <f t="shared" ca="1" si="23"/>
        <v>q_48c</v>
      </c>
      <c r="H94" s="14">
        <f ca="1">IF(G94&lt;&gt;"",IFERROR( IsVariableNameLegal(G94),0),0)+IF(COUNTIF(INDIRECT(wew!$C$13),G94)&gt;1,10,0)</f>
        <v>0</v>
      </c>
      <c r="I94" s="14">
        <f ca="1">IF(E94&lt;&gt;"",IF(LEN(E94)&gt;150,1,0)+IF(COUNTIF(INDIRECT(wew!$C$15),E94)&gt;1,10,0),0)</f>
        <v>0</v>
      </c>
      <c r="J94" s="14" t="b">
        <f t="shared" ca="1" si="24"/>
        <v>1</v>
      </c>
      <c r="K94" s="14" t="str">
        <f ca="1">ADDRESS(3,(B94+1)*2-1,4,,"[" &amp; wew!$G$7 &amp; "]" &amp; _sheetname_labels) &amp; ":" &amp; ADDRESS(2+ster!$B$20,(B94+1)*2-1,4)</f>
        <v>'[dane surowe2c.xlsm]labels'!GC3:GC32</v>
      </c>
      <c r="L94" s="14" t="str">
        <f ca="1">IF(F94&gt;0,ADDRESS(3,(B94+1)*2-1,4,,"[" &amp; wew!$G$7 &amp; "]" &amp; _sheetname_labels) &amp; ":" &amp; ADDRESS(2+F94,(B94+1)*2-1,4),"")</f>
        <v>'[dane surowe2c.xlsm]labels'!GC3:GC32</v>
      </c>
      <c r="M94" s="14" t="str">
        <f ca="1">IF(F94&gt;0,ADDRESS(3,(B94+1)*2,4,,"["&amp;wew!$G$7&amp;"]"&amp;_sheetname_labels)&amp;":"&amp;ADDRESS(2+F94,(B94+1)*2,4),"")</f>
        <v>'[dane surowe2c.xlsm]labels'!GD3:GD32</v>
      </c>
      <c r="N94" s="14" t="str">
        <f ca="1">ADDRESS(3,B94+1,4,,"[" &amp; wew!$G$7 &amp; "]" &amp;_sheetname_dataframe) &amp; ":" &amp; ADDRESS(2+ster!$C$14,B94+1,4)</f>
        <v>'[dane surowe2c.xlsm]data_frame'!CO3:CO643</v>
      </c>
      <c r="O94" s="14">
        <f t="shared" ca="1" si="25"/>
        <v>394</v>
      </c>
      <c r="P94" s="14">
        <f ca="1">IF(AND($AD94,$S94=1),IF(wew!$B$3,MIN(INDIRECT($N94)),"&lt;włącz podświetlanie wartości&gt;"),"—")</f>
        <v>1</v>
      </c>
      <c r="Q94" s="14">
        <f ca="1">IF(AND($AD94,$S94=1),IF(wew!$B$3,MAX(INDIRECT($N94)),"&lt;włącz podświetlanie wartości&gt;"),"—")</f>
        <v>33</v>
      </c>
      <c r="R94" s="14">
        <f ca="1">IF(AD94,ster!$C$14- (COUNTIF( INDIRECT(N94),"" )+ COUNT(INDIRECT(N94)) +COUNTIF( INDIRECT(N94),"NA" )),"")</f>
        <v>0</v>
      </c>
      <c r="S94" s="12">
        <f ca="1">IF(AD94,IF(COUNTA(INDIRECT(N94))=0,0, 1-(ster!$C$14- COUNT(INDIRECT(N94)) -COUNTIF( INDIRECT(N94),"" )) /COUNTA(INDIRECT(N94))),"")</f>
        <v>1</v>
      </c>
      <c r="T94" s="17">
        <f t="array" aca="1" ref="T94" ca="1">IF(L94&lt;&gt;"",SUM(IF(INDIRECT(L94)&lt;&gt;INT(INDIRECT(L94)),1,0)),"")</f>
        <v>0</v>
      </c>
      <c r="U94" s="17">
        <f t="array" aca="1" ref="U94" ca="1">IF(S94=1,SUM(IF(ISNUMBER(INDIRECT(N94)),IF(INDIRECT(N94)&lt;&gt;INT(INDIRECT(N94)),1,0),0)),"")</f>
        <v>0</v>
      </c>
      <c r="V94" s="17">
        <f t="shared" ca="1" si="26"/>
        <v>1</v>
      </c>
      <c r="W94" s="17">
        <f t="shared" ca="1" si="27"/>
        <v>1</v>
      </c>
      <c r="X94" s="24">
        <f t="array" aca="1" ref="X94" ca="1">IF(AD94,IF(AG94&lt;&gt;"",AG94,IF(J94,MIN(INDIRECT( K94)),"")),"")</f>
        <v>1</v>
      </c>
      <c r="Y94" s="17">
        <f t="array" aca="1" ref="Y94" ca="1">IF(AD94,IF(AH94&lt;&gt;"",AH94,IF(J94,MAX(INDIRECT( K94)),"")),"")</f>
        <v>30</v>
      </c>
      <c r="Z94" s="17" t="b">
        <f t="shared" ca="1" si="28"/>
        <v>1</v>
      </c>
      <c r="AC94" s="17" t="b">
        <f t="shared" ca="1" si="29"/>
        <v>0</v>
      </c>
      <c r="AD94" s="14" t="b">
        <f t="shared" ca="1" si="30"/>
        <v>1</v>
      </c>
      <c r="AE94" s="15" t="b">
        <f t="shared" ca="1" si="31"/>
        <v>1</v>
      </c>
      <c r="AF94" s="16"/>
      <c r="AG94" s="16"/>
      <c r="AH94" s="16"/>
      <c r="AI94" s="16"/>
      <c r="AJ94" s="16"/>
      <c r="AK94" s="16"/>
      <c r="AL94" s="16"/>
      <c r="AM94" s="16"/>
    </row>
    <row r="95" spans="2:39">
      <c r="B95" s="14">
        <f t="shared" si="19"/>
        <v>93</v>
      </c>
      <c r="C95" s="14" t="str">
        <f ca="1">IF(OR(E95="",ROW(E95)=2),"",IF(R95&gt;0,"S",IF(J95,IF(F95=2,"D","N"),"I")))</f>
        <v>N</v>
      </c>
      <c r="D95" s="14" t="str">
        <f t="shared" ca="1" si="20"/>
        <v>q_48d</v>
      </c>
      <c r="E95" s="14" t="str">
        <f t="shared" ca="1" si="21"/>
        <v>4th region</v>
      </c>
      <c r="F95" s="14">
        <f t="shared" ca="1" si="22"/>
        <v>30</v>
      </c>
      <c r="G95" s="14" t="str">
        <f t="shared" ca="1" si="23"/>
        <v>q_48d</v>
      </c>
      <c r="H95" s="14">
        <f ca="1">IF(G95&lt;&gt;"",IFERROR( IsVariableNameLegal(G95),0),0)+IF(COUNTIF(INDIRECT(wew!$C$13),G95)&gt;1,10,0)</f>
        <v>0</v>
      </c>
      <c r="I95" s="14">
        <f ca="1">IF(E95&lt;&gt;"",IF(LEN(E95)&gt;150,1,0)+IF(COUNTIF(INDIRECT(wew!$C$15),E95)&gt;1,10,0),0)</f>
        <v>0</v>
      </c>
      <c r="J95" s="14" t="b">
        <f t="shared" ca="1" si="24"/>
        <v>1</v>
      </c>
      <c r="K95" s="14" t="str">
        <f ca="1">ADDRESS(3,(B95+1)*2-1,4,,"[" &amp; wew!$G$7 &amp; "]" &amp; _sheetname_labels) &amp; ":" &amp; ADDRESS(2+ster!$B$20,(B95+1)*2-1,4)</f>
        <v>'[dane surowe2c.xlsm]labels'!GE3:GE32</v>
      </c>
      <c r="L95" s="14" t="str">
        <f ca="1">IF(F95&gt;0,ADDRESS(3,(B95+1)*2-1,4,,"[" &amp; wew!$G$7 &amp; "]" &amp; _sheetname_labels) &amp; ":" &amp; ADDRESS(2+F95,(B95+1)*2-1,4),"")</f>
        <v>'[dane surowe2c.xlsm]labels'!GE3:GE32</v>
      </c>
      <c r="M95" s="14" t="str">
        <f ca="1">IF(F95&gt;0,ADDRESS(3,(B95+1)*2,4,,"["&amp;wew!$G$7&amp;"]"&amp;_sheetname_labels)&amp;":"&amp;ADDRESS(2+F95,(B95+1)*2,4),"")</f>
        <v>'[dane surowe2c.xlsm]labels'!GF3:GF32</v>
      </c>
      <c r="N95" s="14" t="str">
        <f ca="1">ADDRESS(3,B95+1,4,,"[" &amp; wew!$G$7 &amp; "]" &amp;_sheetname_dataframe) &amp; ":" &amp; ADDRESS(2+ster!$C$14,B95+1,4)</f>
        <v>'[dane surowe2c.xlsm]data_frame'!CP3:CP643</v>
      </c>
      <c r="O95" s="14">
        <f t="shared" ca="1" si="25"/>
        <v>303</v>
      </c>
      <c r="P95" s="14">
        <f ca="1">IF(AND($AD95,$S95=1),IF(wew!$B$3,MIN(INDIRECT($N95)),"&lt;włącz podświetlanie wartości&gt;"),"—")</f>
        <v>1</v>
      </c>
      <c r="Q95" s="14">
        <f ca="1">IF(AND($AD95,$S95=1),IF(wew!$B$3,MAX(INDIRECT($N95)),"&lt;włącz podświetlanie wartości&gt;"),"—")</f>
        <v>31</v>
      </c>
      <c r="R95" s="14">
        <f ca="1">IF(AD95,ster!$C$14- (COUNTIF( INDIRECT(N95),"" )+ COUNT(INDIRECT(N95)) +COUNTIF( INDIRECT(N95),"NA" )),"")</f>
        <v>0</v>
      </c>
      <c r="S95" s="12">
        <f ca="1">IF(AD95,IF(COUNTA(INDIRECT(N95))=0,0, 1-(ster!$C$14- COUNT(INDIRECT(N95)) -COUNTIF( INDIRECT(N95),"" )) /COUNTA(INDIRECT(N95))),"")</f>
        <v>1</v>
      </c>
      <c r="T95" s="17">
        <f t="array" aca="1" ref="T95" ca="1">IF(L95&lt;&gt;"",SUM(IF(INDIRECT(L95)&lt;&gt;INT(INDIRECT(L95)),1,0)),"")</f>
        <v>0</v>
      </c>
      <c r="U95" s="17">
        <f t="array" aca="1" ref="U95" ca="1">IF(S95=1,SUM(IF(ISNUMBER(INDIRECT(N95)),IF(INDIRECT(N95)&lt;&gt;INT(INDIRECT(N95)),1,0),0)),"")</f>
        <v>0</v>
      </c>
      <c r="V95" s="17">
        <f t="shared" ca="1" si="26"/>
        <v>1</v>
      </c>
      <c r="W95" s="17">
        <f t="shared" ca="1" si="27"/>
        <v>1</v>
      </c>
      <c r="X95" s="24">
        <f t="array" aca="1" ref="X95" ca="1">IF(AD95,IF(AG95&lt;&gt;"",AG95,IF(J95,MIN(INDIRECT( K95)),"")),"")</f>
        <v>1</v>
      </c>
      <c r="Y95" s="17">
        <f t="array" aca="1" ref="Y95" ca="1">IF(AD95,IF(AH95&lt;&gt;"",AH95,IF(J95,MAX(INDIRECT( K95)),"")),"")</f>
        <v>30</v>
      </c>
      <c r="Z95" s="17" t="b">
        <f t="shared" ca="1" si="28"/>
        <v>1</v>
      </c>
      <c r="AC95" s="17" t="b">
        <f t="shared" ca="1" si="29"/>
        <v>0</v>
      </c>
      <c r="AD95" s="14" t="b">
        <f t="shared" ca="1" si="30"/>
        <v>1</v>
      </c>
      <c r="AE95" s="15" t="b">
        <f t="shared" ca="1" si="31"/>
        <v>1</v>
      </c>
      <c r="AF95" s="16"/>
      <c r="AG95" s="16"/>
      <c r="AH95" s="16"/>
      <c r="AI95" s="16"/>
      <c r="AJ95" s="16"/>
      <c r="AK95" s="16"/>
      <c r="AL95" s="16"/>
      <c r="AM95" s="16"/>
    </row>
    <row r="96" spans="2:39">
      <c r="B96" s="14">
        <f t="shared" si="19"/>
        <v>94</v>
      </c>
      <c r="C96" s="14" t="str">
        <f ca="1">IF(OR(E96="",ROW(E96)=2),"",IF(R96&gt;0,"S",IF(J96,IF(F96=2,"D","N"),"I")))</f>
        <v>N</v>
      </c>
      <c r="D96" s="14" t="str">
        <f t="shared" ca="1" si="20"/>
        <v>q_48e</v>
      </c>
      <c r="E96" s="14" t="str">
        <f t="shared" ca="1" si="21"/>
        <v>5th region</v>
      </c>
      <c r="F96" s="14">
        <f t="shared" ca="1" si="22"/>
        <v>30</v>
      </c>
      <c r="G96" s="14" t="str">
        <f t="shared" ca="1" si="23"/>
        <v>q_48e</v>
      </c>
      <c r="H96" s="14">
        <f ca="1">IF(G96&lt;&gt;"",IFERROR( IsVariableNameLegal(G96),0),0)+IF(COUNTIF(INDIRECT(wew!$C$13),G96)&gt;1,10,0)</f>
        <v>0</v>
      </c>
      <c r="I96" s="14">
        <f ca="1">IF(E96&lt;&gt;"",IF(LEN(E96)&gt;150,1,0)+IF(COUNTIF(INDIRECT(wew!$C$15),E96)&gt;1,10,0),0)</f>
        <v>0</v>
      </c>
      <c r="J96" s="14" t="b">
        <f t="shared" ca="1" si="24"/>
        <v>1</v>
      </c>
      <c r="K96" s="14" t="str">
        <f ca="1">ADDRESS(3,(B96+1)*2-1,4,,"[" &amp; wew!$G$7 &amp; "]" &amp; _sheetname_labels) &amp; ":" &amp; ADDRESS(2+ster!$B$20,(B96+1)*2-1,4)</f>
        <v>'[dane surowe2c.xlsm]labels'!GG3:GG32</v>
      </c>
      <c r="L96" s="14" t="str">
        <f ca="1">IF(F96&gt;0,ADDRESS(3,(B96+1)*2-1,4,,"[" &amp; wew!$G$7 &amp; "]" &amp; _sheetname_labels) &amp; ":" &amp; ADDRESS(2+F96,(B96+1)*2-1,4),"")</f>
        <v>'[dane surowe2c.xlsm]labels'!GG3:GG32</v>
      </c>
      <c r="M96" s="14" t="str">
        <f ca="1">IF(F96&gt;0,ADDRESS(3,(B96+1)*2,4,,"["&amp;wew!$G$7&amp;"]"&amp;_sheetname_labels)&amp;":"&amp;ADDRESS(2+F96,(B96+1)*2,4),"")</f>
        <v>'[dane surowe2c.xlsm]labels'!GH3:GH32</v>
      </c>
      <c r="N96" s="14" t="str">
        <f ca="1">ADDRESS(3,B96+1,4,,"[" &amp; wew!$G$7 &amp; "]" &amp;_sheetname_dataframe) &amp; ":" &amp; ADDRESS(2+ster!$C$14,B96+1,4)</f>
        <v>'[dane surowe2c.xlsm]data_frame'!CQ3:CQ643</v>
      </c>
      <c r="O96" s="14">
        <f t="shared" ca="1" si="25"/>
        <v>199</v>
      </c>
      <c r="P96" s="14">
        <f ca="1">IF(AND($AD96,$S96=1),IF(wew!$B$3,MIN(INDIRECT($N96)),"&lt;włącz podświetlanie wartości&gt;"),"—")</f>
        <v>1</v>
      </c>
      <c r="Q96" s="14">
        <f ca="1">IF(AND($AD96,$S96=1),IF(wew!$B$3,MAX(INDIRECT($N96)),"&lt;włącz podświetlanie wartości&gt;"),"—")</f>
        <v>32</v>
      </c>
      <c r="R96" s="14">
        <f ca="1">IF(AD96,ster!$C$14- (COUNTIF( INDIRECT(N96),"" )+ COUNT(INDIRECT(N96)) +COUNTIF( INDIRECT(N96),"NA" )),"")</f>
        <v>0</v>
      </c>
      <c r="S96" s="12">
        <f ca="1">IF(AD96,IF(COUNTA(INDIRECT(N96))=0,0, 1-(ster!$C$14- COUNT(INDIRECT(N96)) -COUNTIF( INDIRECT(N96),"" )) /COUNTA(INDIRECT(N96))),"")</f>
        <v>1</v>
      </c>
      <c r="T96" s="17">
        <f t="array" aca="1" ref="T96" ca="1">IF(L96&lt;&gt;"",SUM(IF(INDIRECT(L96)&lt;&gt;INT(INDIRECT(L96)),1,0)),"")</f>
        <v>0</v>
      </c>
      <c r="U96" s="17">
        <f t="array" aca="1" ref="U96" ca="1">IF(S96=1,SUM(IF(ISNUMBER(INDIRECT(N96)),IF(INDIRECT(N96)&lt;&gt;INT(INDIRECT(N96)),1,0),0)),"")</f>
        <v>0</v>
      </c>
      <c r="V96" s="17">
        <f t="shared" ca="1" si="26"/>
        <v>1</v>
      </c>
      <c r="W96" s="17">
        <f t="shared" ca="1" si="27"/>
        <v>1</v>
      </c>
      <c r="X96" s="24">
        <f t="array" aca="1" ref="X96" ca="1">IF(AD96,IF(AG96&lt;&gt;"",AG96,IF(J96,MIN(INDIRECT( K96)),"")),"")</f>
        <v>1</v>
      </c>
      <c r="Y96" s="17">
        <f t="array" aca="1" ref="Y96" ca="1">IF(AD96,IF(AH96&lt;&gt;"",AH96,IF(J96,MAX(INDIRECT( K96)),"")),"")</f>
        <v>30</v>
      </c>
      <c r="Z96" s="17" t="b">
        <f t="shared" ca="1" si="28"/>
        <v>1</v>
      </c>
      <c r="AC96" s="17" t="b">
        <f t="shared" ca="1" si="29"/>
        <v>0</v>
      </c>
      <c r="AD96" s="14" t="b">
        <f t="shared" ca="1" si="30"/>
        <v>1</v>
      </c>
      <c r="AE96" s="15" t="b">
        <f t="shared" ca="1" si="31"/>
        <v>1</v>
      </c>
      <c r="AF96" s="16"/>
      <c r="AG96" s="16"/>
      <c r="AH96" s="16"/>
      <c r="AI96" s="16"/>
      <c r="AJ96" s="16"/>
      <c r="AK96" s="16"/>
      <c r="AL96" s="16"/>
      <c r="AM96" s="16"/>
    </row>
    <row r="97" spans="2:39">
      <c r="B97" s="14">
        <f t="shared" si="19"/>
        <v>95</v>
      </c>
      <c r="C97" s="14" t="str">
        <f ca="1">IF(OR(E97="",ROW(E97)=2),"",IF(R97&gt;0,"S",IF(J97,IF(F97=2,"D","N"),"I")))</f>
        <v>N</v>
      </c>
      <c r="D97" s="14" t="str">
        <f t="shared" ca="1" si="20"/>
        <v>q_48f</v>
      </c>
      <c r="E97" s="14" t="str">
        <f t="shared" ca="1" si="21"/>
        <v>6th region</v>
      </c>
      <c r="F97" s="14">
        <f t="shared" ca="1" si="22"/>
        <v>30</v>
      </c>
      <c r="G97" s="14" t="str">
        <f t="shared" ca="1" si="23"/>
        <v>q_48f</v>
      </c>
      <c r="H97" s="14">
        <f ca="1">IF(G97&lt;&gt;"",IFERROR( IsVariableNameLegal(G97),0),0)+IF(COUNTIF(INDIRECT(wew!$C$13),G97)&gt;1,10,0)</f>
        <v>0</v>
      </c>
      <c r="I97" s="14">
        <f ca="1">IF(E97&lt;&gt;"",IF(LEN(E97)&gt;150,1,0)+IF(COUNTIF(INDIRECT(wew!$C$15),E97)&gt;1,10,0),0)</f>
        <v>0</v>
      </c>
      <c r="J97" s="14" t="b">
        <f t="shared" ca="1" si="24"/>
        <v>1</v>
      </c>
      <c r="K97" s="14" t="str">
        <f ca="1">ADDRESS(3,(B97+1)*2-1,4,,"[" &amp; wew!$G$7 &amp; "]" &amp; _sheetname_labels) &amp; ":" &amp; ADDRESS(2+ster!$B$20,(B97+1)*2-1,4)</f>
        <v>'[dane surowe2c.xlsm]labels'!GI3:GI32</v>
      </c>
      <c r="L97" s="14" t="str">
        <f ca="1">IF(F97&gt;0,ADDRESS(3,(B97+1)*2-1,4,,"[" &amp; wew!$G$7 &amp; "]" &amp; _sheetname_labels) &amp; ":" &amp; ADDRESS(2+F97,(B97+1)*2-1,4),"")</f>
        <v>'[dane surowe2c.xlsm]labels'!GI3:GI32</v>
      </c>
      <c r="M97" s="14" t="str">
        <f ca="1">IF(F97&gt;0,ADDRESS(3,(B97+1)*2,4,,"["&amp;wew!$G$7&amp;"]"&amp;_sheetname_labels)&amp;":"&amp;ADDRESS(2+F97,(B97+1)*2,4),"")</f>
        <v>'[dane surowe2c.xlsm]labels'!GJ3:GJ32</v>
      </c>
      <c r="N97" s="14" t="str">
        <f ca="1">ADDRESS(3,B97+1,4,,"[" &amp; wew!$G$7 &amp; "]" &amp;_sheetname_dataframe) &amp; ":" &amp; ADDRESS(2+ster!$C$14,B97+1,4)</f>
        <v>'[dane surowe2c.xlsm]data_frame'!CR3:CR643</v>
      </c>
      <c r="O97" s="14">
        <f t="shared" ca="1" si="25"/>
        <v>110</v>
      </c>
      <c r="P97" s="14">
        <f ca="1">IF(AND($AD97,$S97=1),IF(wew!$B$3,MIN(INDIRECT($N97)),"&lt;włącz podświetlanie wartości&gt;"),"—")</f>
        <v>1</v>
      </c>
      <c r="Q97" s="14">
        <f ca="1">IF(AND($AD97,$S97=1),IF(wew!$B$3,MAX(INDIRECT($N97)),"&lt;włącz podświetlanie wartości&gt;"),"—")</f>
        <v>33</v>
      </c>
      <c r="R97" s="14">
        <f ca="1">IF(AD97,ster!$C$14- (COUNTIF( INDIRECT(N97),"" )+ COUNT(INDIRECT(N97)) +COUNTIF( INDIRECT(N97),"NA" )),"")</f>
        <v>0</v>
      </c>
      <c r="S97" s="12">
        <f ca="1">IF(AD97,IF(COUNTA(INDIRECT(N97))=0,0, 1-(ster!$C$14- COUNT(INDIRECT(N97)) -COUNTIF( INDIRECT(N97),"" )) /COUNTA(INDIRECT(N97))),"")</f>
        <v>1</v>
      </c>
      <c r="T97" s="17">
        <f t="array" aca="1" ref="T97" ca="1">IF(L97&lt;&gt;"",SUM(IF(INDIRECT(L97)&lt;&gt;INT(INDIRECT(L97)),1,0)),"")</f>
        <v>0</v>
      </c>
      <c r="U97" s="17">
        <f t="array" aca="1" ref="U97" ca="1">IF(S97=1,SUM(IF(ISNUMBER(INDIRECT(N97)),IF(INDIRECT(N97)&lt;&gt;INT(INDIRECT(N97)),1,0),0)),"")</f>
        <v>0</v>
      </c>
      <c r="V97" s="17">
        <f t="shared" ca="1" si="26"/>
        <v>1</v>
      </c>
      <c r="W97" s="17">
        <f t="shared" ca="1" si="27"/>
        <v>1</v>
      </c>
      <c r="X97" s="24">
        <f t="array" aca="1" ref="X97" ca="1">IF(AD97,IF(AG97&lt;&gt;"",AG97,IF(J97,MIN(INDIRECT( K97)),"")),"")</f>
        <v>1</v>
      </c>
      <c r="Y97" s="17">
        <f t="array" aca="1" ref="Y97" ca="1">IF(AD97,IF(AH97&lt;&gt;"",AH97,IF(J97,MAX(INDIRECT( K97)),"")),"")</f>
        <v>30</v>
      </c>
      <c r="Z97" s="17" t="b">
        <f t="shared" ca="1" si="28"/>
        <v>1</v>
      </c>
      <c r="AC97" s="17" t="b">
        <f t="shared" ca="1" si="29"/>
        <v>0</v>
      </c>
      <c r="AD97" s="14" t="b">
        <f t="shared" ca="1" si="30"/>
        <v>1</v>
      </c>
      <c r="AE97" s="15" t="b">
        <f t="shared" ca="1" si="31"/>
        <v>1</v>
      </c>
      <c r="AF97" s="16"/>
      <c r="AG97" s="16"/>
      <c r="AH97" s="16"/>
      <c r="AI97" s="16"/>
      <c r="AJ97" s="16"/>
      <c r="AK97" s="16"/>
      <c r="AL97" s="16"/>
      <c r="AM97" s="16"/>
    </row>
    <row r="98" spans="2:39">
      <c r="B98" s="14">
        <f t="shared" si="19"/>
        <v>96</v>
      </c>
      <c r="C98" s="14" t="str">
        <f ca="1">IF(OR(E98="",ROW(E98)=2),"",IF(R98&gt;0,"S",IF(J98,IF(F98=2,"D","N"),"I")))</f>
        <v>N</v>
      </c>
      <c r="D98" s="14" t="str">
        <f t="shared" ca="1" si="20"/>
        <v>q_48g</v>
      </c>
      <c r="E98" s="14" t="str">
        <f t="shared" ca="1" si="21"/>
        <v>7th region</v>
      </c>
      <c r="F98" s="14">
        <f t="shared" ca="1" si="22"/>
        <v>30</v>
      </c>
      <c r="G98" s="14" t="str">
        <f t="shared" ca="1" si="23"/>
        <v>q_48g</v>
      </c>
      <c r="H98" s="14">
        <f ca="1">IF(G98&lt;&gt;"",IFERROR( IsVariableNameLegal(G98),0),0)+IF(COUNTIF(INDIRECT(wew!$C$13),G98)&gt;1,10,0)</f>
        <v>0</v>
      </c>
      <c r="I98" s="14">
        <f ca="1">IF(E98&lt;&gt;"",IF(LEN(E98)&gt;150,1,0)+IF(COUNTIF(INDIRECT(wew!$C$15),E98)&gt;1,10,0),0)</f>
        <v>0</v>
      </c>
      <c r="J98" s="14" t="b">
        <f t="shared" ca="1" si="24"/>
        <v>1</v>
      </c>
      <c r="K98" s="14" t="str">
        <f ca="1">ADDRESS(3,(B98+1)*2-1,4,,"[" &amp; wew!$G$7 &amp; "]" &amp; _sheetname_labels) &amp; ":" &amp; ADDRESS(2+ster!$B$20,(B98+1)*2-1,4)</f>
        <v>'[dane surowe2c.xlsm]labels'!GK3:GK32</v>
      </c>
      <c r="L98" s="14" t="str">
        <f ca="1">IF(F98&gt;0,ADDRESS(3,(B98+1)*2-1,4,,"[" &amp; wew!$G$7 &amp; "]" &amp; _sheetname_labels) &amp; ":" &amp; ADDRESS(2+F98,(B98+1)*2-1,4),"")</f>
        <v>'[dane surowe2c.xlsm]labels'!GK3:GK32</v>
      </c>
      <c r="M98" s="14" t="str">
        <f ca="1">IF(F98&gt;0,ADDRESS(3,(B98+1)*2,4,,"["&amp;wew!$G$7&amp;"]"&amp;_sheetname_labels)&amp;":"&amp;ADDRESS(2+F98,(B98+1)*2,4),"")</f>
        <v>'[dane surowe2c.xlsm]labels'!GL3:GL32</v>
      </c>
      <c r="N98" s="14" t="str">
        <f ca="1">ADDRESS(3,B98+1,4,,"[" &amp; wew!$G$7 &amp; "]" &amp;_sheetname_dataframe) &amp; ":" &amp; ADDRESS(2+ster!$C$14,B98+1,4)</f>
        <v>'[dane surowe2c.xlsm]data_frame'!CS3:CS643</v>
      </c>
      <c r="O98" s="14">
        <f t="shared" ca="1" si="25"/>
        <v>56</v>
      </c>
      <c r="P98" s="14">
        <f ca="1">IF(AND($AD98,$S98=1),IF(wew!$B$3,MIN(INDIRECT($N98)),"&lt;włącz podświetlanie wartości&gt;"),"—")</f>
        <v>1</v>
      </c>
      <c r="Q98" s="14">
        <f ca="1">IF(AND($AD98,$S98=1),IF(wew!$B$3,MAX(INDIRECT($N98)),"&lt;włącz podświetlanie wartości&gt;"),"—")</f>
        <v>33</v>
      </c>
      <c r="R98" s="14">
        <f ca="1">IF(AD98,ster!$C$14- (COUNTIF( INDIRECT(N98),"" )+ COUNT(INDIRECT(N98)) +COUNTIF( INDIRECT(N98),"NA" )),"")</f>
        <v>0</v>
      </c>
      <c r="S98" s="12">
        <f ca="1">IF(AD98,IF(COUNTA(INDIRECT(N98))=0,0, 1-(ster!$C$14- COUNT(INDIRECT(N98)) -COUNTIF( INDIRECT(N98),"" )) /COUNTA(INDIRECT(N98))),"")</f>
        <v>1</v>
      </c>
      <c r="T98" s="17">
        <f t="array" aca="1" ref="T98" ca="1">IF(L98&lt;&gt;"",SUM(IF(INDIRECT(L98)&lt;&gt;INT(INDIRECT(L98)),1,0)),"")</f>
        <v>0</v>
      </c>
      <c r="U98" s="17">
        <f t="array" aca="1" ref="U98" ca="1">IF(S98=1,SUM(IF(ISNUMBER(INDIRECT(N98)),IF(INDIRECT(N98)&lt;&gt;INT(INDIRECT(N98)),1,0),0)),"")</f>
        <v>0</v>
      </c>
      <c r="V98" s="17">
        <f t="shared" ca="1" si="26"/>
        <v>1</v>
      </c>
      <c r="W98" s="17">
        <f t="shared" ca="1" si="27"/>
        <v>1</v>
      </c>
      <c r="X98" s="24">
        <f t="array" aca="1" ref="X98" ca="1">IF(AD98,IF(AG98&lt;&gt;"",AG98,IF(J98,MIN(INDIRECT( K98)),"")),"")</f>
        <v>1</v>
      </c>
      <c r="Y98" s="17">
        <f t="array" aca="1" ref="Y98" ca="1">IF(AD98,IF(AH98&lt;&gt;"",AH98,IF(J98,MAX(INDIRECT( K98)),"")),"")</f>
        <v>30</v>
      </c>
      <c r="Z98" s="17" t="b">
        <f t="shared" ca="1" si="28"/>
        <v>1</v>
      </c>
      <c r="AC98" s="17" t="b">
        <f t="shared" ca="1" si="29"/>
        <v>0</v>
      </c>
      <c r="AD98" s="14" t="b">
        <f t="shared" ca="1" si="30"/>
        <v>1</v>
      </c>
      <c r="AE98" s="15" t="b">
        <f t="shared" ca="1" si="31"/>
        <v>1</v>
      </c>
      <c r="AF98" s="16"/>
      <c r="AG98" s="16"/>
      <c r="AH98" s="16"/>
      <c r="AI98" s="16"/>
      <c r="AJ98" s="16"/>
      <c r="AK98" s="16"/>
      <c r="AL98" s="16"/>
      <c r="AM98" s="16"/>
    </row>
    <row r="99" spans="2:39">
      <c r="B99" s="14">
        <f t="shared" si="19"/>
        <v>97</v>
      </c>
      <c r="C99" s="14" t="str">
        <f ca="1">IF(OR(E99="",ROW(E99)=2),"",IF(R99&gt;0,"S",IF(J99,IF(F99=2,"D","N"),"I")))</f>
        <v>N</v>
      </c>
      <c r="D99" s="14" t="str">
        <f t="shared" ca="1" si="20"/>
        <v>q_48h</v>
      </c>
      <c r="E99" s="14" t="str">
        <f t="shared" ca="1" si="21"/>
        <v>8th region</v>
      </c>
      <c r="F99" s="14">
        <f t="shared" ca="1" si="22"/>
        <v>30</v>
      </c>
      <c r="G99" s="14" t="str">
        <f t="shared" ca="1" si="23"/>
        <v>q_48h</v>
      </c>
      <c r="H99" s="14">
        <f ca="1">IF(G99&lt;&gt;"",IFERROR( IsVariableNameLegal(G99),0),0)+IF(COUNTIF(INDIRECT(wew!$C$13),G99)&gt;1,10,0)</f>
        <v>0</v>
      </c>
      <c r="I99" s="14">
        <f ca="1">IF(E99&lt;&gt;"",IF(LEN(E99)&gt;150,1,0)+IF(COUNTIF(INDIRECT(wew!$C$15),E99)&gt;1,10,0),0)</f>
        <v>0</v>
      </c>
      <c r="J99" s="14" t="b">
        <f t="shared" ca="1" si="24"/>
        <v>1</v>
      </c>
      <c r="K99" s="14" t="str">
        <f ca="1">ADDRESS(3,(B99+1)*2-1,4,,"[" &amp; wew!$G$7 &amp; "]" &amp; _sheetname_labels) &amp; ":" &amp; ADDRESS(2+ster!$B$20,(B99+1)*2-1,4)</f>
        <v>'[dane surowe2c.xlsm]labels'!GM3:GM32</v>
      </c>
      <c r="L99" s="14" t="str">
        <f ca="1">IF(F99&gt;0,ADDRESS(3,(B99+1)*2-1,4,,"[" &amp; wew!$G$7 &amp; "]" &amp; _sheetname_labels) &amp; ":" &amp; ADDRESS(2+F99,(B99+1)*2-1,4),"")</f>
        <v>'[dane surowe2c.xlsm]labels'!GM3:GM32</v>
      </c>
      <c r="M99" s="14" t="str">
        <f ca="1">IF(F99&gt;0,ADDRESS(3,(B99+1)*2,4,,"["&amp;wew!$G$7&amp;"]"&amp;_sheetname_labels)&amp;":"&amp;ADDRESS(2+F99,(B99+1)*2,4),"")</f>
        <v>'[dane surowe2c.xlsm]labels'!GN3:GN32</v>
      </c>
      <c r="N99" s="14" t="str">
        <f ca="1">ADDRESS(3,B99+1,4,,"[" &amp; wew!$G$7 &amp; "]" &amp;_sheetname_dataframe) &amp; ":" &amp; ADDRESS(2+ster!$C$14,B99+1,4)</f>
        <v>'[dane surowe2c.xlsm]data_frame'!CT3:CT643</v>
      </c>
      <c r="O99" s="14">
        <f t="shared" ca="1" si="25"/>
        <v>30</v>
      </c>
      <c r="P99" s="14">
        <f ca="1">IF(AND($AD99,$S99=1),IF(wew!$B$3,MIN(INDIRECT($N99)),"&lt;włącz podświetlanie wartości&gt;"),"—")</f>
        <v>1</v>
      </c>
      <c r="Q99" s="14">
        <f ca="1">IF(AND($AD99,$S99=1),IF(wew!$B$3,MAX(INDIRECT($N99)),"&lt;włącz podświetlanie wartości&gt;"),"—")</f>
        <v>33</v>
      </c>
      <c r="R99" s="14">
        <f ca="1">IF(AD99,ster!$C$14- (COUNTIF( INDIRECT(N99),"" )+ COUNT(INDIRECT(N99)) +COUNTIF( INDIRECT(N99),"NA" )),"")</f>
        <v>0</v>
      </c>
      <c r="S99" s="12">
        <f ca="1">IF(AD99,IF(COUNTA(INDIRECT(N99))=0,0, 1-(ster!$C$14- COUNT(INDIRECT(N99)) -COUNTIF( INDIRECT(N99),"" )) /COUNTA(INDIRECT(N99))),"")</f>
        <v>1</v>
      </c>
      <c r="T99" s="17">
        <f t="array" aca="1" ref="T99" ca="1">IF(L99&lt;&gt;"",SUM(IF(INDIRECT(L99)&lt;&gt;INT(INDIRECT(L99)),1,0)),"")</f>
        <v>0</v>
      </c>
      <c r="U99" s="17">
        <f t="array" aca="1" ref="U99" ca="1">IF(S99=1,SUM(IF(ISNUMBER(INDIRECT(N99)),IF(INDIRECT(N99)&lt;&gt;INT(INDIRECT(N99)),1,0),0)),"")</f>
        <v>0</v>
      </c>
      <c r="V99" s="17">
        <f t="shared" ca="1" si="26"/>
        <v>1</v>
      </c>
      <c r="W99" s="17">
        <f t="shared" ca="1" si="27"/>
        <v>1</v>
      </c>
      <c r="X99" s="24">
        <f t="array" aca="1" ref="X99" ca="1">IF(AD99,IF(AG99&lt;&gt;"",AG99,IF(J99,MIN(INDIRECT( K99)),"")),"")</f>
        <v>1</v>
      </c>
      <c r="Y99" s="17">
        <f t="array" aca="1" ref="Y99" ca="1">IF(AD99,IF(AH99&lt;&gt;"",AH99,IF(J99,MAX(INDIRECT( K99)),"")),"")</f>
        <v>30</v>
      </c>
      <c r="Z99" s="17" t="b">
        <f t="shared" ca="1" si="28"/>
        <v>1</v>
      </c>
      <c r="AC99" s="17" t="b">
        <f t="shared" ca="1" si="29"/>
        <v>0</v>
      </c>
      <c r="AD99" s="14" t="b">
        <f t="shared" ca="1" si="30"/>
        <v>1</v>
      </c>
      <c r="AE99" s="15" t="b">
        <f t="shared" ca="1" si="31"/>
        <v>1</v>
      </c>
      <c r="AF99" s="16"/>
      <c r="AG99" s="16"/>
      <c r="AH99" s="16"/>
      <c r="AI99" s="16"/>
      <c r="AJ99" s="16"/>
      <c r="AK99" s="16"/>
      <c r="AL99" s="16"/>
      <c r="AM99" s="16"/>
    </row>
    <row r="100" spans="2:39">
      <c r="B100" s="14">
        <f t="shared" si="19"/>
        <v>98</v>
      </c>
      <c r="C100" s="14" t="str">
        <f ca="1">IF(OR(E100="",ROW(E100)=2),"",IF(R100&gt;0,"S",IF(J100,IF(F100=2,"D","N"),"I")))</f>
        <v>N</v>
      </c>
      <c r="D100" s="14" t="str">
        <f t="shared" ca="1" si="20"/>
        <v>q_48i</v>
      </c>
      <c r="E100" s="14" t="str">
        <f t="shared" ca="1" si="21"/>
        <v>9th region</v>
      </c>
      <c r="F100" s="14">
        <f t="shared" ca="1" si="22"/>
        <v>30</v>
      </c>
      <c r="G100" s="14" t="str">
        <f t="shared" ca="1" si="23"/>
        <v>q_48i</v>
      </c>
      <c r="H100" s="14">
        <f ca="1">IF(G100&lt;&gt;"",IFERROR( IsVariableNameLegal(G100),0),0)+IF(COUNTIF(INDIRECT(wew!$C$13),G100)&gt;1,10,0)</f>
        <v>0</v>
      </c>
      <c r="I100" s="14">
        <f ca="1">IF(E100&lt;&gt;"",IF(LEN(E100)&gt;150,1,0)+IF(COUNTIF(INDIRECT(wew!$C$15),E100)&gt;1,10,0),0)</f>
        <v>0</v>
      </c>
      <c r="J100" s="14" t="b">
        <f t="shared" ca="1" si="24"/>
        <v>1</v>
      </c>
      <c r="K100" s="14" t="str">
        <f ca="1">ADDRESS(3,(B100+1)*2-1,4,,"[" &amp; wew!$G$7 &amp; "]" &amp; _sheetname_labels) &amp; ":" &amp; ADDRESS(2+ster!$B$20,(B100+1)*2-1,4)</f>
        <v>'[dane surowe2c.xlsm]labels'!GO3:GO32</v>
      </c>
      <c r="L100" s="14" t="str">
        <f ca="1">IF(F100&gt;0,ADDRESS(3,(B100+1)*2-1,4,,"[" &amp; wew!$G$7 &amp; "]" &amp; _sheetname_labels) &amp; ":" &amp; ADDRESS(2+F100,(B100+1)*2-1,4),"")</f>
        <v>'[dane surowe2c.xlsm]labels'!GO3:GO32</v>
      </c>
      <c r="M100" s="14" t="str">
        <f ca="1">IF(F100&gt;0,ADDRESS(3,(B100+1)*2,4,,"["&amp;wew!$G$7&amp;"]"&amp;_sheetname_labels)&amp;":"&amp;ADDRESS(2+F100,(B100+1)*2,4),"")</f>
        <v>'[dane surowe2c.xlsm]labels'!GP3:GP32</v>
      </c>
      <c r="N100" s="14" t="str">
        <f ca="1">ADDRESS(3,B100+1,4,,"[" &amp; wew!$G$7 &amp; "]" &amp;_sheetname_dataframe) &amp; ":" &amp; ADDRESS(2+ster!$C$14,B100+1,4)</f>
        <v>'[dane surowe2c.xlsm]data_frame'!CU3:CU643</v>
      </c>
      <c r="O100" s="14">
        <f t="shared" ca="1" si="25"/>
        <v>15</v>
      </c>
      <c r="P100" s="14">
        <f ca="1">IF(AND($AD100,$S100=1),IF(wew!$B$3,MIN(INDIRECT($N100)),"&lt;włącz podświetlanie wartości&gt;"),"—")</f>
        <v>1</v>
      </c>
      <c r="Q100" s="14">
        <f ca="1">IF(AND($AD100,$S100=1),IF(wew!$B$3,MAX(INDIRECT($N100)),"&lt;włącz podświetlanie wartości&gt;"),"—")</f>
        <v>31</v>
      </c>
      <c r="R100" s="14">
        <f ca="1">IF(AD100,ster!$C$14- (COUNTIF( INDIRECT(N100),"" )+ COUNT(INDIRECT(N100)) +COUNTIF( INDIRECT(N100),"NA" )),"")</f>
        <v>0</v>
      </c>
      <c r="S100" s="12">
        <f ca="1">IF(AD100,IF(COUNTA(INDIRECT(N100))=0,0, 1-(ster!$C$14- COUNT(INDIRECT(N100)) -COUNTIF( INDIRECT(N100),"" )) /COUNTA(INDIRECT(N100))),"")</f>
        <v>1</v>
      </c>
      <c r="T100" s="17">
        <f t="array" aca="1" ref="T100" ca="1">IF(L100&lt;&gt;"",SUM(IF(INDIRECT(L100)&lt;&gt;INT(INDIRECT(L100)),1,0)),"")</f>
        <v>0</v>
      </c>
      <c r="U100" s="17">
        <f t="array" aca="1" ref="U100" ca="1">IF(S100=1,SUM(IF(ISNUMBER(INDIRECT(N100)),IF(INDIRECT(N100)&lt;&gt;INT(INDIRECT(N100)),1,0),0)),"")</f>
        <v>0</v>
      </c>
      <c r="V100" s="17">
        <f t="shared" ca="1" si="26"/>
        <v>1</v>
      </c>
      <c r="W100" s="17">
        <f t="shared" ca="1" si="27"/>
        <v>1</v>
      </c>
      <c r="X100" s="24">
        <f t="array" aca="1" ref="X100" ca="1">IF(AD100,IF(AG100&lt;&gt;"",AG100,IF(J100,MIN(INDIRECT( K100)),"")),"")</f>
        <v>1</v>
      </c>
      <c r="Y100" s="17">
        <f t="array" aca="1" ref="Y100" ca="1">IF(AD100,IF(AH100&lt;&gt;"",AH100,IF(J100,MAX(INDIRECT( K100)),"")),"")</f>
        <v>30</v>
      </c>
      <c r="Z100" s="17" t="b">
        <f t="shared" ca="1" si="28"/>
        <v>1</v>
      </c>
      <c r="AC100" s="17" t="b">
        <f t="shared" ca="1" si="29"/>
        <v>0</v>
      </c>
      <c r="AD100" s="14" t="b">
        <f t="shared" ca="1" si="30"/>
        <v>1</v>
      </c>
      <c r="AE100" s="15" t="b">
        <f t="shared" ca="1" si="31"/>
        <v>1</v>
      </c>
      <c r="AF100" s="16"/>
      <c r="AG100" s="16"/>
      <c r="AH100" s="16"/>
      <c r="AI100" s="16"/>
      <c r="AJ100" s="16"/>
      <c r="AK100" s="16"/>
      <c r="AL100" s="16"/>
      <c r="AM100" s="16"/>
    </row>
    <row r="101" spans="2:39">
      <c r="B101" s="14">
        <f t="shared" si="19"/>
        <v>99</v>
      </c>
      <c r="C101" s="14" t="str">
        <f ca="1">IF(OR(E101="",ROW(E101)=2),"",IF(R101&gt;0,"S",IF(J101,IF(F101=2,"D","N"),"I")))</f>
        <v>N</v>
      </c>
      <c r="D101" s="14" t="str">
        <f t="shared" ca="1" si="20"/>
        <v>q_48j</v>
      </c>
      <c r="E101" s="14" t="str">
        <f t="shared" ca="1" si="21"/>
        <v>10th region</v>
      </c>
      <c r="F101" s="14">
        <f t="shared" ca="1" si="22"/>
        <v>30</v>
      </c>
      <c r="G101" s="14" t="str">
        <f t="shared" ca="1" si="23"/>
        <v>q_48j</v>
      </c>
      <c r="H101" s="14">
        <f ca="1">IF(G101&lt;&gt;"",IFERROR( IsVariableNameLegal(G101),0),0)+IF(COUNTIF(INDIRECT(wew!$C$13),G101)&gt;1,10,0)</f>
        <v>0</v>
      </c>
      <c r="I101" s="14">
        <f ca="1">IF(E101&lt;&gt;"",IF(LEN(E101)&gt;150,1,0)+IF(COUNTIF(INDIRECT(wew!$C$15),E101)&gt;1,10,0),0)</f>
        <v>0</v>
      </c>
      <c r="J101" s="14" t="b">
        <f t="shared" ca="1" si="24"/>
        <v>1</v>
      </c>
      <c r="K101" s="14" t="str">
        <f ca="1">ADDRESS(3,(B101+1)*2-1,4,,"[" &amp; wew!$G$7 &amp; "]" &amp; _sheetname_labels) &amp; ":" &amp; ADDRESS(2+ster!$B$20,(B101+1)*2-1,4)</f>
        <v>'[dane surowe2c.xlsm]labels'!GQ3:GQ32</v>
      </c>
      <c r="L101" s="14" t="str">
        <f ca="1">IF(F101&gt;0,ADDRESS(3,(B101+1)*2-1,4,,"[" &amp; wew!$G$7 &amp; "]" &amp; _sheetname_labels) &amp; ":" &amp; ADDRESS(2+F101,(B101+1)*2-1,4),"")</f>
        <v>'[dane surowe2c.xlsm]labels'!GQ3:GQ32</v>
      </c>
      <c r="M101" s="14" t="str">
        <f ca="1">IF(F101&gt;0,ADDRESS(3,(B101+1)*2,4,,"["&amp;wew!$G$7&amp;"]"&amp;_sheetname_labels)&amp;":"&amp;ADDRESS(2+F101,(B101+1)*2,4),"")</f>
        <v>'[dane surowe2c.xlsm]labels'!GR3:GR32</v>
      </c>
      <c r="N101" s="14" t="str">
        <f ca="1">ADDRESS(3,B101+1,4,,"[" &amp; wew!$G$7 &amp; "]" &amp;_sheetname_dataframe) &amp; ":" &amp; ADDRESS(2+ster!$C$14,B101+1,4)</f>
        <v>'[dane surowe2c.xlsm]data_frame'!CV3:CV643</v>
      </c>
      <c r="O101" s="14">
        <f t="shared" ca="1" si="25"/>
        <v>2</v>
      </c>
      <c r="P101" s="14">
        <f ca="1">IF(AND($AD101,$S101=1),IF(wew!$B$3,MIN(INDIRECT($N101)),"&lt;włącz podświetlanie wartości&gt;"),"—")</f>
        <v>29</v>
      </c>
      <c r="Q101" s="14">
        <f ca="1">IF(AND($AD101,$S101=1),IF(wew!$B$3,MAX(INDIRECT($N101)),"&lt;włącz podświetlanie wartości&gt;"),"—")</f>
        <v>29</v>
      </c>
      <c r="R101" s="14">
        <f ca="1">IF(AD101,ster!$C$14- (COUNTIF( INDIRECT(N101),"" )+ COUNT(INDIRECT(N101)) +COUNTIF( INDIRECT(N101),"NA" )),"")</f>
        <v>0</v>
      </c>
      <c r="S101" s="12">
        <f ca="1">IF(AD101,IF(COUNTA(INDIRECT(N101))=0,0, 1-(ster!$C$14- COUNT(INDIRECT(N101)) -COUNTIF( INDIRECT(N101),"" )) /COUNTA(INDIRECT(N101))),"")</f>
        <v>1</v>
      </c>
      <c r="T101" s="17">
        <f t="array" aca="1" ref="T101" ca="1">IF(L101&lt;&gt;"",SUM(IF(INDIRECT(L101)&lt;&gt;INT(INDIRECT(L101)),1,0)),"")</f>
        <v>0</v>
      </c>
      <c r="U101" s="17">
        <f t="array" aca="1" ref="U101" ca="1">IF(S101=1,SUM(IF(ISNUMBER(INDIRECT(N101)),IF(INDIRECT(N101)&lt;&gt;INT(INDIRECT(N101)),1,0),0)),"")</f>
        <v>0</v>
      </c>
      <c r="V101" s="17">
        <f t="shared" ca="1" si="26"/>
        <v>1</v>
      </c>
      <c r="W101" s="17">
        <f t="shared" ca="1" si="27"/>
        <v>0</v>
      </c>
      <c r="X101" s="24">
        <f t="array" aca="1" ref="X101" ca="1">IF(AD101,IF(AG101&lt;&gt;"",AG101,IF(J101,MIN(INDIRECT( K101)),"")),"")</f>
        <v>1</v>
      </c>
      <c r="Y101" s="17">
        <f t="array" aca="1" ref="Y101" ca="1">IF(AD101,IF(AH101&lt;&gt;"",AH101,IF(J101,MAX(INDIRECT( K101)),"")),"")</f>
        <v>30</v>
      </c>
      <c r="Z101" s="17" t="b">
        <f t="shared" ca="1" si="28"/>
        <v>1</v>
      </c>
      <c r="AC101" s="17" t="b">
        <f t="shared" ca="1" si="29"/>
        <v>0</v>
      </c>
      <c r="AD101" s="14" t="b">
        <f t="shared" ca="1" si="30"/>
        <v>1</v>
      </c>
      <c r="AE101" s="15" t="b">
        <f t="shared" ca="1" si="31"/>
        <v>1</v>
      </c>
      <c r="AF101" s="16"/>
      <c r="AG101" s="16"/>
      <c r="AH101" s="16"/>
      <c r="AI101" s="16"/>
      <c r="AJ101" s="16"/>
      <c r="AK101" s="16"/>
      <c r="AL101" s="16"/>
      <c r="AM101" s="16"/>
    </row>
    <row r="102" spans="2:39">
      <c r="B102" s="14">
        <f t="shared" si="19"/>
        <v>100</v>
      </c>
      <c r="C102" s="14" t="str">
        <f ca="1">IF(OR(E102="",ROW(E102)=2),"",IF(R102&gt;0,"S",IF(J102,IF(F102=2,"D","N"),"I")))</f>
        <v>N</v>
      </c>
      <c r="D102" s="14" t="str">
        <f t="shared" ca="1" si="20"/>
        <v>q_48k</v>
      </c>
      <c r="E102" s="14" t="str">
        <f t="shared" ca="1" si="21"/>
        <v>11th region</v>
      </c>
      <c r="F102" s="14">
        <f t="shared" ca="1" si="22"/>
        <v>30</v>
      </c>
      <c r="G102" s="14" t="str">
        <f t="shared" ca="1" si="23"/>
        <v>q_48k</v>
      </c>
      <c r="H102" s="14">
        <f ca="1">IF(G102&lt;&gt;"",IFERROR( IsVariableNameLegal(G102),0),0)+IF(COUNTIF(INDIRECT(wew!$C$13),G102)&gt;1,10,0)</f>
        <v>0</v>
      </c>
      <c r="I102" s="14">
        <f ca="1">IF(E102&lt;&gt;"",IF(LEN(E102)&gt;150,1,0)+IF(COUNTIF(INDIRECT(wew!$C$15),E102)&gt;1,10,0),0)</f>
        <v>0</v>
      </c>
      <c r="J102" s="14" t="b">
        <f t="shared" ca="1" si="24"/>
        <v>1</v>
      </c>
      <c r="K102" s="14" t="str">
        <f ca="1">ADDRESS(3,(B102+1)*2-1,4,,"[" &amp; wew!$G$7 &amp; "]" &amp; _sheetname_labels) &amp; ":" &amp; ADDRESS(2+ster!$B$20,(B102+1)*2-1,4)</f>
        <v>'[dane surowe2c.xlsm]labels'!GS3:GS32</v>
      </c>
      <c r="L102" s="14" t="str">
        <f ca="1">IF(F102&gt;0,ADDRESS(3,(B102+1)*2-1,4,,"[" &amp; wew!$G$7 &amp; "]" &amp; _sheetname_labels) &amp; ":" &amp; ADDRESS(2+F102,(B102+1)*2-1,4),"")</f>
        <v>'[dane surowe2c.xlsm]labels'!GS3:GS32</v>
      </c>
      <c r="M102" s="14" t="str">
        <f ca="1">IF(F102&gt;0,ADDRESS(3,(B102+1)*2,4,,"["&amp;wew!$G$7&amp;"]"&amp;_sheetname_labels)&amp;":"&amp;ADDRESS(2+F102,(B102+1)*2,4),"")</f>
        <v>'[dane surowe2c.xlsm]labels'!GT3:GT32</v>
      </c>
      <c r="N102" s="14" t="str">
        <f ca="1">ADDRESS(3,B102+1,4,,"[" &amp; wew!$G$7 &amp; "]" &amp;_sheetname_dataframe) &amp; ":" &amp; ADDRESS(2+ster!$C$14,B102+1,4)</f>
        <v>'[dane surowe2c.xlsm]data_frame'!CW3:CW643</v>
      </c>
      <c r="O102" s="14">
        <f t="shared" ca="1" si="25"/>
        <v>1</v>
      </c>
      <c r="P102" s="14">
        <f ca="1">IF(AND($AD102,$S102=1),IF(wew!$B$3,MIN(INDIRECT($N102)),"&lt;włącz podświetlanie wartości&gt;"),"—")</f>
        <v>32</v>
      </c>
      <c r="Q102" s="14">
        <f ca="1">IF(AND($AD102,$S102=1),IF(wew!$B$3,MAX(INDIRECT($N102)),"&lt;włącz podświetlanie wartości&gt;"),"—")</f>
        <v>32</v>
      </c>
      <c r="R102" s="14">
        <f ca="1">IF(AD102,ster!$C$14- (COUNTIF( INDIRECT(N102),"" )+ COUNT(INDIRECT(N102)) +COUNTIF( INDIRECT(N102),"NA" )),"")</f>
        <v>0</v>
      </c>
      <c r="S102" s="12">
        <f ca="1">IF(AD102,IF(COUNTA(INDIRECT(N102))=0,0, 1-(ster!$C$14- COUNT(INDIRECT(N102)) -COUNTIF( INDIRECT(N102),"" )) /COUNTA(INDIRECT(N102))),"")</f>
        <v>1</v>
      </c>
      <c r="T102" s="17">
        <f t="array" aca="1" ref="T102" ca="1">IF(L102&lt;&gt;"",SUM(IF(INDIRECT(L102)&lt;&gt;INT(INDIRECT(L102)),1,0)),"")</f>
        <v>0</v>
      </c>
      <c r="U102" s="17">
        <f t="array" aca="1" ref="U102" ca="1">IF(S102=1,SUM(IF(ISNUMBER(INDIRECT(N102)),IF(INDIRECT(N102)&lt;&gt;INT(INDIRECT(N102)),1,0),0)),"")</f>
        <v>0</v>
      </c>
      <c r="V102" s="17">
        <f t="shared" ca="1" si="26"/>
        <v>1</v>
      </c>
      <c r="W102" s="17">
        <f t="shared" ca="1" si="27"/>
        <v>1</v>
      </c>
      <c r="X102" s="24">
        <f t="array" aca="1" ref="X102" ca="1">IF(AD102,IF(AG102&lt;&gt;"",AG102,IF(J102,MIN(INDIRECT( K102)),"")),"")</f>
        <v>1</v>
      </c>
      <c r="Y102" s="17">
        <f t="array" aca="1" ref="Y102" ca="1">IF(AD102,IF(AH102&lt;&gt;"",AH102,IF(J102,MAX(INDIRECT( K102)),"")),"")</f>
        <v>30</v>
      </c>
      <c r="Z102" s="17" t="b">
        <f t="shared" ca="1" si="28"/>
        <v>1</v>
      </c>
      <c r="AC102" s="17" t="b">
        <f t="shared" ca="1" si="29"/>
        <v>0</v>
      </c>
      <c r="AD102" s="14" t="b">
        <f t="shared" ca="1" si="30"/>
        <v>1</v>
      </c>
      <c r="AE102" s="15" t="b">
        <f t="shared" ca="1" si="31"/>
        <v>1</v>
      </c>
      <c r="AF102" s="16"/>
      <c r="AG102" s="16"/>
      <c r="AH102" s="16"/>
      <c r="AI102" s="16"/>
      <c r="AJ102" s="16"/>
      <c r="AK102" s="16"/>
      <c r="AL102" s="16"/>
      <c r="AM102" s="16"/>
    </row>
    <row r="103" spans="2:39">
      <c r="B103" s="14">
        <f t="shared" si="19"/>
        <v>101</v>
      </c>
      <c r="C103" s="14" t="str">
        <f ca="1">IF(OR(E103="",ROW(E103)=2),"",IF(R103&gt;0,"S",IF(J103,IF(F103=2,"D","N"),"I")))</f>
        <v>N</v>
      </c>
      <c r="D103" s="14" t="str">
        <f t="shared" ca="1" si="20"/>
        <v>q_48l</v>
      </c>
      <c r="E103" s="14" t="str">
        <f t="shared" ca="1" si="21"/>
        <v>12th region</v>
      </c>
      <c r="F103" s="14">
        <f t="shared" ca="1" si="22"/>
        <v>30</v>
      </c>
      <c r="G103" s="14" t="str">
        <f t="shared" ca="1" si="23"/>
        <v>q_48l</v>
      </c>
      <c r="H103" s="14">
        <f ca="1">IF(G103&lt;&gt;"",IFERROR( IsVariableNameLegal(G103),0),0)+IF(COUNTIF(INDIRECT(wew!$C$13),G103)&gt;1,10,0)</f>
        <v>0</v>
      </c>
      <c r="I103" s="14">
        <f ca="1">IF(E103&lt;&gt;"",IF(LEN(E103)&gt;150,1,0)+IF(COUNTIF(INDIRECT(wew!$C$15),E103)&gt;1,10,0),0)</f>
        <v>0</v>
      </c>
      <c r="J103" s="14" t="b">
        <f t="shared" ca="1" si="24"/>
        <v>1</v>
      </c>
      <c r="K103" s="14" t="str">
        <f ca="1">ADDRESS(3,(B103+1)*2-1,4,,"[" &amp; wew!$G$7 &amp; "]" &amp; _sheetname_labels) &amp; ":" &amp; ADDRESS(2+ster!$B$20,(B103+1)*2-1,4)</f>
        <v>'[dane surowe2c.xlsm]labels'!GU3:GU32</v>
      </c>
      <c r="L103" s="14" t="str">
        <f ca="1">IF(F103&gt;0,ADDRESS(3,(B103+1)*2-1,4,,"[" &amp; wew!$G$7 &amp; "]" &amp; _sheetname_labels) &amp; ":" &amp; ADDRESS(2+F103,(B103+1)*2-1,4),"")</f>
        <v>'[dane surowe2c.xlsm]labels'!GU3:GU32</v>
      </c>
      <c r="M103" s="14" t="str">
        <f ca="1">IF(F103&gt;0,ADDRESS(3,(B103+1)*2,4,,"["&amp;wew!$G$7&amp;"]"&amp;_sheetname_labels)&amp;":"&amp;ADDRESS(2+F103,(B103+1)*2,4),"")</f>
        <v>'[dane surowe2c.xlsm]labels'!GV3:GV32</v>
      </c>
      <c r="N103" s="14" t="str">
        <f ca="1">ADDRESS(3,B103+1,4,,"[" &amp; wew!$G$7 &amp; "]" &amp;_sheetname_dataframe) &amp; ":" &amp; ADDRESS(2+ster!$C$14,B103+1,4)</f>
        <v>'[dane surowe2c.xlsm]data_frame'!CX3:CX643</v>
      </c>
      <c r="O103" s="14">
        <f t="shared" ca="1" si="25"/>
        <v>0</v>
      </c>
      <c r="P103" s="14" t="str">
        <f ca="1">IF(AND($AD103,$S103=1),IF(wew!$B$3,MIN(INDIRECT($N103)),"&lt;włącz podświetlanie wartości&gt;"),"—")</f>
        <v>—</v>
      </c>
      <c r="Q103" s="14" t="str">
        <f ca="1">IF(AND($AD103,$S103=1),IF(wew!$B$3,MAX(INDIRECT($N103)),"&lt;włącz podświetlanie wartości&gt;"),"—")</f>
        <v>—</v>
      </c>
      <c r="R103" s="14">
        <f ca="1">IF(AD103,ster!$C$14- (COUNTIF( INDIRECT(N103),"" )+ COUNT(INDIRECT(N103)) +COUNTIF( INDIRECT(N103),"NA" )),"")</f>
        <v>0</v>
      </c>
      <c r="S103" s="12">
        <f ca="1">IF(AD103,IF(COUNTA(INDIRECT(N103))=0,0, 1-(ster!$C$14- COUNT(INDIRECT(N103)) -COUNTIF( INDIRECT(N103),"" )) /COUNTA(INDIRECT(N103))),"")</f>
        <v>0</v>
      </c>
      <c r="T103" s="17">
        <f t="array" aca="1" ref="T103" ca="1">IF(L103&lt;&gt;"",SUM(IF(INDIRECT(L103)&lt;&gt;INT(INDIRECT(L103)),1,0)),"")</f>
        <v>0</v>
      </c>
      <c r="U103" s="17" t="str">
        <f t="array" aca="1" ref="U103" ca="1">IF(S103=1,SUM(IF(ISNUMBER(INDIRECT(N103)),IF(INDIRECT(N103)&lt;&gt;INT(INDIRECT(N103)),1,0),0)),"")</f>
        <v/>
      </c>
      <c r="V103" s="17">
        <f t="shared" ca="1" si="26"/>
        <v>0</v>
      </c>
      <c r="W103" s="17">
        <f t="shared" ca="1" si="27"/>
        <v>0</v>
      </c>
      <c r="X103" s="24">
        <f t="array" aca="1" ref="X103" ca="1">IF(AD103,IF(AG103&lt;&gt;"",AG103,IF(J103,MIN(INDIRECT( K103)),"")),"")</f>
        <v>1</v>
      </c>
      <c r="Y103" s="17">
        <f t="array" aca="1" ref="Y103" ca="1">IF(AD103,IF(AH103&lt;&gt;"",AH103,IF(J103,MAX(INDIRECT( K103)),"")),"")</f>
        <v>30</v>
      </c>
      <c r="Z103" s="17" t="b">
        <f t="shared" ca="1" si="28"/>
        <v>1</v>
      </c>
      <c r="AC103" s="17" t="b">
        <f t="shared" ca="1" si="29"/>
        <v>0</v>
      </c>
      <c r="AD103" s="14" t="b">
        <f t="shared" ca="1" si="30"/>
        <v>1</v>
      </c>
      <c r="AE103" s="15" t="b">
        <f t="shared" ca="1" si="31"/>
        <v>1</v>
      </c>
      <c r="AF103" s="16"/>
      <c r="AG103" s="16"/>
      <c r="AH103" s="16"/>
      <c r="AI103" s="16"/>
      <c r="AJ103" s="16"/>
      <c r="AK103" s="16"/>
      <c r="AL103" s="16"/>
      <c r="AM103" s="16"/>
    </row>
    <row r="104" spans="2:39">
      <c r="B104" s="14">
        <f t="shared" si="19"/>
        <v>102</v>
      </c>
      <c r="C104" s="14" t="str">
        <f ca="1">IF(OR(E104="",ROW(E104)=2),"",IF(R104&gt;0,"S",IF(J104,IF(F104=2,"D","N"),"I")))</f>
        <v>N</v>
      </c>
      <c r="D104" s="14" t="str">
        <f t="shared" ca="1" si="20"/>
        <v>q_48m</v>
      </c>
      <c r="E104" s="14" t="str">
        <f t="shared" ca="1" si="21"/>
        <v>13th region</v>
      </c>
      <c r="F104" s="14">
        <f t="shared" ca="1" si="22"/>
        <v>30</v>
      </c>
      <c r="G104" s="14" t="str">
        <f t="shared" ca="1" si="23"/>
        <v>q_48m</v>
      </c>
      <c r="H104" s="14">
        <f ca="1">IF(G104&lt;&gt;"",IFERROR( IsVariableNameLegal(G104),0),0)+IF(COUNTIF(INDIRECT(wew!$C$13),G104)&gt;1,10,0)</f>
        <v>0</v>
      </c>
      <c r="I104" s="14">
        <f ca="1">IF(E104&lt;&gt;"",IF(LEN(E104)&gt;150,1,0)+IF(COUNTIF(INDIRECT(wew!$C$15),E104)&gt;1,10,0),0)</f>
        <v>0</v>
      </c>
      <c r="J104" s="14" t="b">
        <f t="shared" ca="1" si="24"/>
        <v>1</v>
      </c>
      <c r="K104" s="14" t="str">
        <f ca="1">ADDRESS(3,(B104+1)*2-1,4,,"[" &amp; wew!$G$7 &amp; "]" &amp; _sheetname_labels) &amp; ":" &amp; ADDRESS(2+ster!$B$20,(B104+1)*2-1,4)</f>
        <v>'[dane surowe2c.xlsm]labels'!GW3:GW32</v>
      </c>
      <c r="L104" s="14" t="str">
        <f ca="1">IF(F104&gt;0,ADDRESS(3,(B104+1)*2-1,4,,"[" &amp; wew!$G$7 &amp; "]" &amp; _sheetname_labels) &amp; ":" &amp; ADDRESS(2+F104,(B104+1)*2-1,4),"")</f>
        <v>'[dane surowe2c.xlsm]labels'!GW3:GW32</v>
      </c>
      <c r="M104" s="14" t="str">
        <f ca="1">IF(F104&gt;0,ADDRESS(3,(B104+1)*2,4,,"["&amp;wew!$G$7&amp;"]"&amp;_sheetname_labels)&amp;":"&amp;ADDRESS(2+F104,(B104+1)*2,4),"")</f>
        <v>'[dane surowe2c.xlsm]labels'!GX3:GX32</v>
      </c>
      <c r="N104" s="14" t="str">
        <f ca="1">ADDRESS(3,B104+1,4,,"[" &amp; wew!$G$7 &amp; "]" &amp;_sheetname_dataframe) &amp; ":" &amp; ADDRESS(2+ster!$C$14,B104+1,4)</f>
        <v>'[dane surowe2c.xlsm]data_frame'!CY3:CY643</v>
      </c>
      <c r="O104" s="14">
        <f t="shared" ca="1" si="25"/>
        <v>0</v>
      </c>
      <c r="P104" s="14" t="str">
        <f ca="1">IF(AND($AD104,$S104=1),IF(wew!$B$3,MIN(INDIRECT($N104)),"&lt;włącz podświetlanie wartości&gt;"),"—")</f>
        <v>—</v>
      </c>
      <c r="Q104" s="14" t="str">
        <f ca="1">IF(AND($AD104,$S104=1),IF(wew!$B$3,MAX(INDIRECT($N104)),"&lt;włącz podświetlanie wartości&gt;"),"—")</f>
        <v>—</v>
      </c>
      <c r="R104" s="14">
        <f ca="1">IF(AD104,ster!$C$14- (COUNTIF( INDIRECT(N104),"" )+ COUNT(INDIRECT(N104)) +COUNTIF( INDIRECT(N104),"NA" )),"")</f>
        <v>0</v>
      </c>
      <c r="S104" s="12">
        <f ca="1">IF(AD104,IF(COUNTA(INDIRECT(N104))=0,0, 1-(ster!$C$14- COUNT(INDIRECT(N104)) -COUNTIF( INDIRECT(N104),"" )) /COUNTA(INDIRECT(N104))),"")</f>
        <v>0</v>
      </c>
      <c r="T104" s="17">
        <f t="array" aca="1" ref="T104" ca="1">IF(L104&lt;&gt;"",SUM(IF(INDIRECT(L104)&lt;&gt;INT(INDIRECT(L104)),1,0)),"")</f>
        <v>0</v>
      </c>
      <c r="U104" s="17" t="str">
        <f t="array" aca="1" ref="U104" ca="1">IF(S104=1,SUM(IF(ISNUMBER(INDIRECT(N104)),IF(INDIRECT(N104)&lt;&gt;INT(INDIRECT(N104)),1,0),0)),"")</f>
        <v/>
      </c>
      <c r="V104" s="17">
        <f t="shared" ca="1" si="26"/>
        <v>0</v>
      </c>
      <c r="W104" s="17">
        <f t="shared" ca="1" si="27"/>
        <v>0</v>
      </c>
      <c r="X104" s="24">
        <f t="array" aca="1" ref="X104" ca="1">IF(AD104,IF(AG104&lt;&gt;"",AG104,IF(J104,MIN(INDIRECT( K104)),"")),"")</f>
        <v>1</v>
      </c>
      <c r="Y104" s="17">
        <f t="array" aca="1" ref="Y104" ca="1">IF(AD104,IF(AH104&lt;&gt;"",AH104,IF(J104,MAX(INDIRECT( K104)),"")),"")</f>
        <v>30</v>
      </c>
      <c r="Z104" s="17" t="b">
        <f t="shared" ca="1" si="28"/>
        <v>1</v>
      </c>
      <c r="AC104" s="17" t="b">
        <f t="shared" ca="1" si="29"/>
        <v>0</v>
      </c>
      <c r="AD104" s="14" t="b">
        <f t="shared" ca="1" si="30"/>
        <v>1</v>
      </c>
      <c r="AE104" s="15" t="b">
        <f t="shared" ca="1" si="31"/>
        <v>1</v>
      </c>
      <c r="AF104" s="16"/>
      <c r="AG104" s="16"/>
      <c r="AH104" s="16"/>
      <c r="AI104" s="16"/>
      <c r="AJ104" s="16"/>
      <c r="AK104" s="16"/>
      <c r="AL104" s="16"/>
      <c r="AM104" s="16"/>
    </row>
    <row r="105" spans="2:39">
      <c r="B105" s="14">
        <f t="shared" si="19"/>
        <v>103</v>
      </c>
      <c r="C105" s="14" t="str">
        <f ca="1">IF(OR(E105="",ROW(E105)=2),"",IF(R105&gt;0,"S",IF(J105,IF(F105=2,"D","N"),"I")))</f>
        <v>N</v>
      </c>
      <c r="D105" s="14" t="str">
        <f t="shared" ca="1" si="20"/>
        <v>q_49</v>
      </c>
      <c r="E105" s="14" t="str">
        <f t="shared" ca="1" si="21"/>
        <v>Region progression</v>
      </c>
      <c r="F105" s="14">
        <f t="shared" ca="1" si="22"/>
        <v>1</v>
      </c>
      <c r="G105" s="14" t="str">
        <f t="shared" ca="1" si="23"/>
        <v>q_49</v>
      </c>
      <c r="H105" s="14">
        <f ca="1">IF(G105&lt;&gt;"",IFERROR( IsVariableNameLegal(G105),0),0)+IF(COUNTIF(INDIRECT(wew!$C$13),G105)&gt;1,10,0)</f>
        <v>0</v>
      </c>
      <c r="I105" s="14">
        <f ca="1">IF(E105&lt;&gt;"",IF(LEN(E105)&gt;150,1,0)+IF(COUNTIF(INDIRECT(wew!$C$15),E105)&gt;1,10,0),0)</f>
        <v>0</v>
      </c>
      <c r="J105" s="14" t="b">
        <f t="shared" ca="1" si="24"/>
        <v>1</v>
      </c>
      <c r="K105" s="14" t="str">
        <f ca="1">ADDRESS(3,(B105+1)*2-1,4,,"[" &amp; wew!$G$7 &amp; "]" &amp; _sheetname_labels) &amp; ":" &amp; ADDRESS(2+ster!$B$20,(B105+1)*2-1,4)</f>
        <v>'[dane surowe2c.xlsm]labels'!GY3:GY32</v>
      </c>
      <c r="L105" s="14" t="str">
        <f ca="1">IF(F105&gt;0,ADDRESS(3,(B105+1)*2-1,4,,"[" &amp; wew!$G$7 &amp; "]" &amp; _sheetname_labels) &amp; ":" &amp; ADDRESS(2+F105,(B105+1)*2-1,4),"")</f>
        <v>'[dane surowe2c.xlsm]labels'!GY3:GY3</v>
      </c>
      <c r="M105" s="14" t="str">
        <f ca="1">IF(F105&gt;0,ADDRESS(3,(B105+1)*2,4,,"["&amp;wew!$G$7&amp;"]"&amp;_sheetname_labels)&amp;":"&amp;ADDRESS(2+F105,(B105+1)*2,4),"")</f>
        <v>'[dane surowe2c.xlsm]labels'!GZ3:GZ3</v>
      </c>
      <c r="N105" s="14" t="str">
        <f ca="1">ADDRESS(3,B105+1,4,,"[" &amp; wew!$G$7 &amp; "]" &amp;_sheetname_dataframe) &amp; ":" &amp; ADDRESS(2+ster!$C$14,B105+1,4)</f>
        <v>'[dane surowe2c.xlsm]data_frame'!CZ3:CZ643</v>
      </c>
      <c r="O105" s="14">
        <f t="shared" ca="1" si="25"/>
        <v>1</v>
      </c>
      <c r="P105" s="14">
        <f ca="1">IF(AND($AD105,$S105=1),IF(wew!$B$3,MIN(INDIRECT($N105)),"&lt;włącz podświetlanie wartości&gt;"),"—")</f>
        <v>1</v>
      </c>
      <c r="Q105" s="14">
        <f ca="1">IF(AND($AD105,$S105=1),IF(wew!$B$3,MAX(INDIRECT($N105)),"&lt;włącz podświetlanie wartości&gt;"),"—")</f>
        <v>1</v>
      </c>
      <c r="R105" s="14">
        <f ca="1">IF(AD105,ster!$C$14- (COUNTIF( INDIRECT(N105),"" )+ COUNT(INDIRECT(N105)) +COUNTIF( INDIRECT(N105),"NA" )),"")</f>
        <v>0</v>
      </c>
      <c r="S105" s="12">
        <f ca="1">IF(AD105,IF(COUNTA(INDIRECT(N105))=0,0, 1-(ster!$C$14- COUNT(INDIRECT(N105)) -COUNTIF( INDIRECT(N105),"" )) /COUNTA(INDIRECT(N105))),"")</f>
        <v>1</v>
      </c>
      <c r="T105" s="17">
        <f t="array" aca="1" ref="T105" ca="1">IF(L105&lt;&gt;"",SUM(IF(INDIRECT(L105)&lt;&gt;INT(INDIRECT(L105)),1,0)),"")</f>
        <v>0</v>
      </c>
      <c r="U105" s="17">
        <f t="array" aca="1" ref="U105" ca="1">IF(S105=1,SUM(IF(ISNUMBER(INDIRECT(N105)),IF(INDIRECT(N105)&lt;&gt;INT(INDIRECT(N105)),1,0),0)),"")</f>
        <v>0</v>
      </c>
      <c r="V105" s="17">
        <f t="shared" ca="1" si="26"/>
        <v>1</v>
      </c>
      <c r="W105" s="17">
        <f t="shared" ca="1" si="27"/>
        <v>0</v>
      </c>
      <c r="X105" s="24">
        <f t="array" aca="1" ref="X105" ca="1">IF(AD105,IF(AG105&lt;&gt;"",AG105,IF(J105,MIN(INDIRECT( K105)),"")),"")</f>
        <v>1</v>
      </c>
      <c r="Y105" s="17">
        <f t="array" aca="1" ref="Y105" ca="1">IF(AD105,IF(AH105&lt;&gt;"",AH105,IF(J105,MAX(INDIRECT( K105)),"")),"")</f>
        <v>1</v>
      </c>
      <c r="Z105" s="17" t="b">
        <f t="shared" ca="1" si="28"/>
        <v>1</v>
      </c>
      <c r="AC105" s="17" t="b">
        <f t="shared" ca="1" si="29"/>
        <v>0</v>
      </c>
      <c r="AD105" s="14" t="b">
        <f t="shared" ca="1" si="30"/>
        <v>1</v>
      </c>
      <c r="AE105" s="15" t="b">
        <f t="shared" ca="1" si="31"/>
        <v>1</v>
      </c>
      <c r="AF105" s="16"/>
      <c r="AG105" s="16"/>
      <c r="AH105" s="16"/>
      <c r="AI105" s="16"/>
      <c r="AJ105" s="16"/>
      <c r="AK105" s="16"/>
      <c r="AL105" s="16"/>
      <c r="AM105" s="16"/>
    </row>
    <row r="106" spans="2:39">
      <c r="B106" s="14">
        <f t="shared" si="19"/>
        <v>104</v>
      </c>
      <c r="C106" s="14" t="str">
        <f ca="1">IF(OR(E106="",ROW(E106)=2),"",IF(R106&gt;0,"S",IF(J106,IF(F106=2,"D","N"),"I")))</f>
        <v>N</v>
      </c>
      <c r="D106" s="14" t="str">
        <f t="shared" ca="1" si="20"/>
        <v>q_49a</v>
      </c>
      <c r="E106" s="14" t="str">
        <f t="shared" ca="1" si="21"/>
        <v>Region1</v>
      </c>
      <c r="F106" s="14">
        <f t="shared" ca="1" si="22"/>
        <v>5</v>
      </c>
      <c r="G106" s="14" t="str">
        <f t="shared" ca="1" si="23"/>
        <v>q_49a</v>
      </c>
      <c r="H106" s="14">
        <f ca="1">IF(G106&lt;&gt;"",IFERROR( IsVariableNameLegal(G106),0),0)+IF(COUNTIF(INDIRECT(wew!$C$13),G106)&gt;1,10,0)</f>
        <v>0</v>
      </c>
      <c r="I106" s="14">
        <f ca="1">IF(E106&lt;&gt;"",IF(LEN(E106)&gt;150,1,0)+IF(COUNTIF(INDIRECT(wew!$C$15),E106)&gt;1,10,0),0)</f>
        <v>0</v>
      </c>
      <c r="J106" s="14" t="b">
        <f t="shared" ca="1" si="24"/>
        <v>1</v>
      </c>
      <c r="K106" s="14" t="str">
        <f ca="1">ADDRESS(3,(B106+1)*2-1,4,,"[" &amp; wew!$G$7 &amp; "]" &amp; _sheetname_labels) &amp; ":" &amp; ADDRESS(2+ster!$B$20,(B106+1)*2-1,4)</f>
        <v>'[dane surowe2c.xlsm]labels'!HA3:HA32</v>
      </c>
      <c r="L106" s="14" t="str">
        <f ca="1">IF(F106&gt;0,ADDRESS(3,(B106+1)*2-1,4,,"[" &amp; wew!$G$7 &amp; "]" &amp; _sheetname_labels) &amp; ":" &amp; ADDRESS(2+F106,(B106+1)*2-1,4),"")</f>
        <v>'[dane surowe2c.xlsm]labels'!HA3:HA7</v>
      </c>
      <c r="M106" s="14" t="str">
        <f ca="1">IF(F106&gt;0,ADDRESS(3,(B106+1)*2,4,,"["&amp;wew!$G$7&amp;"]"&amp;_sheetname_labels)&amp;":"&amp;ADDRESS(2+F106,(B106+1)*2,4),"")</f>
        <v>'[dane surowe2c.xlsm]labels'!HB3:HB7</v>
      </c>
      <c r="N106" s="14" t="str">
        <f ca="1">ADDRESS(3,B106+1,4,,"[" &amp; wew!$G$7 &amp; "]" &amp;_sheetname_dataframe) &amp; ":" &amp; ADDRESS(2+ster!$C$14,B106+1,4)</f>
        <v>'[dane surowe2c.xlsm]data_frame'!DA3:DA643</v>
      </c>
      <c r="O106" s="14">
        <f t="shared" ca="1" si="25"/>
        <v>480</v>
      </c>
      <c r="P106" s="14">
        <f ca="1">IF(AND($AD106,$S106=1),IF(wew!$B$3,MIN(INDIRECT($N106)),"&lt;włącz podświetlanie wartości&gt;"),"—")</f>
        <v>1</v>
      </c>
      <c r="Q106" s="14">
        <f ca="1">IF(AND($AD106,$S106=1),IF(wew!$B$3,MAX(INDIRECT($N106)),"&lt;włącz podświetlanie wartości&gt;"),"—")</f>
        <v>5</v>
      </c>
      <c r="R106" s="14">
        <f ca="1">IF(AD106,ster!$C$14- (COUNTIF( INDIRECT(N106),"" )+ COUNT(INDIRECT(N106)) +COUNTIF( INDIRECT(N106),"NA" )),"")</f>
        <v>0</v>
      </c>
      <c r="S106" s="12">
        <f ca="1">IF(AD106,IF(COUNTA(INDIRECT(N106))=0,0, 1-(ster!$C$14- COUNT(INDIRECT(N106)) -COUNTIF( INDIRECT(N106),"" )) /COUNTA(INDIRECT(N106))),"")</f>
        <v>1</v>
      </c>
      <c r="T106" s="17">
        <f t="array" aca="1" ref="T106" ca="1">IF(L106&lt;&gt;"",SUM(IF(INDIRECT(L106)&lt;&gt;INT(INDIRECT(L106)),1,0)),"")</f>
        <v>0</v>
      </c>
      <c r="U106" s="17">
        <f t="array" aca="1" ref="U106" ca="1">IF(S106=1,SUM(IF(ISNUMBER(INDIRECT(N106)),IF(INDIRECT(N106)&lt;&gt;INT(INDIRECT(N106)),1,0),0)),"")</f>
        <v>0</v>
      </c>
      <c r="V106" s="17">
        <f t="shared" ca="1" si="26"/>
        <v>1</v>
      </c>
      <c r="W106" s="17">
        <f t="shared" ca="1" si="27"/>
        <v>0</v>
      </c>
      <c r="X106" s="24">
        <f t="array" aca="1" ref="X106" ca="1">IF(AD106,IF(AG106&lt;&gt;"",AG106,IF(J106,MIN(INDIRECT( K106)),"")),"")</f>
        <v>1</v>
      </c>
      <c r="Y106" s="17">
        <f t="array" aca="1" ref="Y106" ca="1">IF(AD106,IF(AH106&lt;&gt;"",AH106,IF(J106,MAX(INDIRECT( K106)),"")),"")</f>
        <v>5</v>
      </c>
      <c r="Z106" s="17" t="b">
        <f t="shared" ca="1" si="28"/>
        <v>1</v>
      </c>
      <c r="AC106" s="17" t="b">
        <f t="shared" ca="1" si="29"/>
        <v>0</v>
      </c>
      <c r="AD106" s="14" t="b">
        <f t="shared" ca="1" si="30"/>
        <v>1</v>
      </c>
      <c r="AE106" s="15" t="b">
        <f t="shared" ca="1" si="31"/>
        <v>1</v>
      </c>
      <c r="AF106" s="16"/>
      <c r="AG106" s="16"/>
      <c r="AH106" s="16"/>
      <c r="AI106" s="16"/>
      <c r="AJ106" s="16"/>
      <c r="AK106" s="16"/>
      <c r="AL106" s="16"/>
      <c r="AM106" s="16"/>
    </row>
    <row r="107" spans="2:39">
      <c r="B107" s="14">
        <f t="shared" si="19"/>
        <v>105</v>
      </c>
      <c r="C107" s="14" t="str">
        <f ca="1">IF(OR(E107="",ROW(E107)=2),"",IF(R107&gt;0,"S",IF(J107,IF(F107=2,"D","N"),"I")))</f>
        <v>N</v>
      </c>
      <c r="D107" s="14" t="str">
        <f t="shared" ca="1" si="20"/>
        <v>q_49b</v>
      </c>
      <c r="E107" s="14" t="str">
        <f t="shared" ca="1" si="21"/>
        <v>Region2</v>
      </c>
      <c r="F107" s="14">
        <f t="shared" ca="1" si="22"/>
        <v>5</v>
      </c>
      <c r="G107" s="14" t="str">
        <f t="shared" ca="1" si="23"/>
        <v>q_49b</v>
      </c>
      <c r="H107" s="14">
        <f ca="1">IF(G107&lt;&gt;"",IFERROR( IsVariableNameLegal(G107),0),0)+IF(COUNTIF(INDIRECT(wew!$C$13),G107)&gt;1,10,0)</f>
        <v>0</v>
      </c>
      <c r="I107" s="14">
        <f ca="1">IF(E107&lt;&gt;"",IF(LEN(E107)&gt;150,1,0)+IF(COUNTIF(INDIRECT(wew!$C$15),E107)&gt;1,10,0),0)</f>
        <v>0</v>
      </c>
      <c r="J107" s="14" t="b">
        <f t="shared" ca="1" si="24"/>
        <v>1</v>
      </c>
      <c r="K107" s="14" t="str">
        <f ca="1">ADDRESS(3,(B107+1)*2-1,4,,"[" &amp; wew!$G$7 &amp; "]" &amp; _sheetname_labels) &amp; ":" &amp; ADDRESS(2+ster!$B$20,(B107+1)*2-1,4)</f>
        <v>'[dane surowe2c.xlsm]labels'!HC3:HC32</v>
      </c>
      <c r="L107" s="14" t="str">
        <f ca="1">IF(F107&gt;0,ADDRESS(3,(B107+1)*2-1,4,,"[" &amp; wew!$G$7 &amp; "]" &amp; _sheetname_labels) &amp; ":" &amp; ADDRESS(2+F107,(B107+1)*2-1,4),"")</f>
        <v>'[dane surowe2c.xlsm]labels'!HC3:HC7</v>
      </c>
      <c r="M107" s="14" t="str">
        <f ca="1">IF(F107&gt;0,ADDRESS(3,(B107+1)*2,4,,"["&amp;wew!$G$7&amp;"]"&amp;_sheetname_labels)&amp;":"&amp;ADDRESS(2+F107,(B107+1)*2,4),"")</f>
        <v>'[dane surowe2c.xlsm]labels'!HD3:HD7</v>
      </c>
      <c r="N107" s="14" t="str">
        <f ca="1">ADDRESS(3,B107+1,4,,"[" &amp; wew!$G$7 &amp; "]" &amp;_sheetname_dataframe) &amp; ":" &amp; ADDRESS(2+ster!$C$14,B107+1,4)</f>
        <v>'[dane surowe2c.xlsm]data_frame'!DB3:DB643</v>
      </c>
      <c r="O107" s="14">
        <f t="shared" ca="1" si="25"/>
        <v>407</v>
      </c>
      <c r="P107" s="14">
        <f ca="1">IF(AND($AD107,$S107=1),IF(wew!$B$3,MIN(INDIRECT($N107)),"&lt;włącz podświetlanie wartości&gt;"),"—")</f>
        <v>1</v>
      </c>
      <c r="Q107" s="14">
        <f ca="1">IF(AND($AD107,$S107=1),IF(wew!$B$3,MAX(INDIRECT($N107)),"&lt;włącz podświetlanie wartości&gt;"),"—")</f>
        <v>5</v>
      </c>
      <c r="R107" s="14">
        <f ca="1">IF(AD107,ster!$C$14- (COUNTIF( INDIRECT(N107),"" )+ COUNT(INDIRECT(N107)) +COUNTIF( INDIRECT(N107),"NA" )),"")</f>
        <v>0</v>
      </c>
      <c r="S107" s="12">
        <f ca="1">IF(AD107,IF(COUNTA(INDIRECT(N107))=0,0, 1-(ster!$C$14- COUNT(INDIRECT(N107)) -COUNTIF( INDIRECT(N107),"" )) /COUNTA(INDIRECT(N107))),"")</f>
        <v>1</v>
      </c>
      <c r="T107" s="17">
        <f t="array" aca="1" ref="T107" ca="1">IF(L107&lt;&gt;"",SUM(IF(INDIRECT(L107)&lt;&gt;INT(INDIRECT(L107)),1,0)),"")</f>
        <v>0</v>
      </c>
      <c r="U107" s="17">
        <f t="array" aca="1" ref="U107" ca="1">IF(S107=1,SUM(IF(ISNUMBER(INDIRECT(N107)),IF(INDIRECT(N107)&lt;&gt;INT(INDIRECT(N107)),1,0),0)),"")</f>
        <v>0</v>
      </c>
      <c r="V107" s="17">
        <f t="shared" ca="1" si="26"/>
        <v>1</v>
      </c>
      <c r="W107" s="17">
        <f t="shared" ca="1" si="27"/>
        <v>0</v>
      </c>
      <c r="X107" s="24">
        <f t="array" aca="1" ref="X107" ca="1">IF(AD107,IF(AG107&lt;&gt;"",AG107,IF(J107,MIN(INDIRECT( K107)),"")),"")</f>
        <v>1</v>
      </c>
      <c r="Y107" s="17">
        <f t="array" aca="1" ref="Y107" ca="1">IF(AD107,IF(AH107&lt;&gt;"",AH107,IF(J107,MAX(INDIRECT( K107)),"")),"")</f>
        <v>5</v>
      </c>
      <c r="Z107" s="17" t="b">
        <f t="shared" ca="1" si="28"/>
        <v>1</v>
      </c>
      <c r="AC107" s="17" t="b">
        <f t="shared" ca="1" si="29"/>
        <v>0</v>
      </c>
      <c r="AD107" s="14" t="b">
        <f t="shared" ca="1" si="30"/>
        <v>1</v>
      </c>
      <c r="AE107" s="15" t="b">
        <f t="shared" ca="1" si="31"/>
        <v>1</v>
      </c>
      <c r="AF107" s="16"/>
      <c r="AG107" s="16"/>
      <c r="AH107" s="16"/>
      <c r="AI107" s="16"/>
      <c r="AJ107" s="16"/>
      <c r="AK107" s="16"/>
      <c r="AL107" s="16"/>
      <c r="AM107" s="16"/>
    </row>
    <row r="108" spans="2:39">
      <c r="B108" s="14">
        <f t="shared" si="19"/>
        <v>106</v>
      </c>
      <c r="C108" s="14" t="str">
        <f ca="1">IF(OR(E108="",ROW(E108)=2),"",IF(R108&gt;0,"S",IF(J108,IF(F108=2,"D","N"),"I")))</f>
        <v>I</v>
      </c>
      <c r="D108" s="14" t="str">
        <f t="shared" ca="1" si="20"/>
        <v>q_49c</v>
      </c>
      <c r="E108" s="14" t="str">
        <f t="shared" ca="1" si="21"/>
        <v>Timing of transition from region 1 to 2</v>
      </c>
      <c r="F108" s="14">
        <f t="shared" ca="1" si="22"/>
        <v>0</v>
      </c>
      <c r="G108" s="14" t="str">
        <f t="shared" ca="1" si="23"/>
        <v>q_49c</v>
      </c>
      <c r="H108" s="14">
        <f ca="1">IF(G108&lt;&gt;"",IFERROR( IsVariableNameLegal(G108),0),0)+IF(COUNTIF(INDIRECT(wew!$C$13),G108)&gt;1,10,0)</f>
        <v>0</v>
      </c>
      <c r="I108" s="14">
        <f ca="1">IF(E108&lt;&gt;"",IF(LEN(E108)&gt;150,1,0)+IF(COUNTIF(INDIRECT(wew!$C$15),E108)&gt;1,10,0),0)</f>
        <v>0</v>
      </c>
      <c r="J108" s="14" t="b">
        <f t="shared" ca="1" si="24"/>
        <v>0</v>
      </c>
      <c r="K108" s="14" t="str">
        <f ca="1">ADDRESS(3,(B108+1)*2-1,4,,"[" &amp; wew!$G$7 &amp; "]" &amp; _sheetname_labels) &amp; ":" &amp; ADDRESS(2+ster!$B$20,(B108+1)*2-1,4)</f>
        <v>'[dane surowe2c.xlsm]labels'!HE3:HE32</v>
      </c>
      <c r="L108" s="14" t="str">
        <f ca="1">IF(F108&gt;0,ADDRESS(3,(B108+1)*2-1,4,,"[" &amp; wew!$G$7 &amp; "]" &amp; _sheetname_labels) &amp; ":" &amp; ADDRESS(2+F108,(B108+1)*2-1,4),"")</f>
        <v/>
      </c>
      <c r="M108" s="14" t="str">
        <f ca="1">IF(F108&gt;0,ADDRESS(3,(B108+1)*2,4,,"["&amp;wew!$G$7&amp;"]"&amp;_sheetname_labels)&amp;":"&amp;ADDRESS(2+F108,(B108+1)*2,4),"")</f>
        <v/>
      </c>
      <c r="N108" s="14" t="str">
        <f ca="1">ADDRESS(3,B108+1,4,,"[" &amp; wew!$G$7 &amp; "]" &amp;_sheetname_dataframe) &amp; ":" &amp; ADDRESS(2+ster!$C$14,B108+1,4)</f>
        <v>'[dane surowe2c.xlsm]data_frame'!DC3:DC643</v>
      </c>
      <c r="O108" s="14">
        <f t="shared" ca="1" si="25"/>
        <v>395</v>
      </c>
      <c r="P108" s="14">
        <f ca="1">IF(AND($AD108,$S108=1),IF(wew!$B$3,MIN(INDIRECT($N108)),"&lt;włącz podświetlanie wartości&gt;"),"—")</f>
        <v>0</v>
      </c>
      <c r="Q108" s="14">
        <f ca="1">IF(AND($AD108,$S108=1),IF(wew!$B$3,MAX(INDIRECT($N108)),"&lt;włącz podświetlanie wartości&gt;"),"—")</f>
        <v>180</v>
      </c>
      <c r="R108" s="14">
        <f ca="1">IF(AD108,ster!$C$14- (COUNTIF( INDIRECT(N108),"" )+ COUNT(INDIRECT(N108)) +COUNTIF( INDIRECT(N108),"NA" )),"")</f>
        <v>0</v>
      </c>
      <c r="S108" s="12">
        <f ca="1">IF(AD108,IF(COUNTA(INDIRECT(N108))=0,0, 1-(ster!$C$14- COUNT(INDIRECT(N108)) -COUNTIF( INDIRECT(N108),"" )) /COUNTA(INDIRECT(N108))),"")</f>
        <v>1</v>
      </c>
      <c r="T108" s="17" t="str">
        <f t="array" aca="1" ref="T108" ca="1">IF(L108&lt;&gt;"",SUM(IF(INDIRECT(L108)&lt;&gt;INT(INDIRECT(L108)),1,0)),"")</f>
        <v/>
      </c>
      <c r="U108" s="17">
        <f t="array" aca="1" ref="U108" ca="1">IF(S108=1,SUM(IF(ISNUMBER(INDIRECT(N108)),IF(INDIRECT(N108)&lt;&gt;INT(INDIRECT(N108)),1,0),0)),"")</f>
        <v>3</v>
      </c>
      <c r="V108" s="17">
        <f t="shared" ca="1" si="26"/>
        <v>2</v>
      </c>
      <c r="W108" s="17">
        <f t="shared" ca="1" si="27"/>
        <v>0</v>
      </c>
      <c r="X108" s="24" t="str">
        <f t="array" aca="1" ref="X108" ca="1">IF(AD108,IF(AG108&lt;&gt;"",AG108,IF(J108,MIN(INDIRECT( K108)),"")),"")</f>
        <v/>
      </c>
      <c r="Y108" s="17" t="str">
        <f t="array" aca="1" ref="Y108" ca="1">IF(AD108,IF(AH108&lt;&gt;"",AH108,IF(J108,MAX(INDIRECT( K108)),"")),"")</f>
        <v/>
      </c>
      <c r="Z108" s="17" t="b">
        <f t="shared" ca="1" si="28"/>
        <v>0</v>
      </c>
      <c r="AC108" s="17" t="b">
        <f t="shared" ca="1" si="29"/>
        <v>0</v>
      </c>
      <c r="AD108" s="14" t="b">
        <f t="shared" ca="1" si="30"/>
        <v>1</v>
      </c>
      <c r="AE108" s="15" t="b">
        <f t="shared" ca="1" si="31"/>
        <v>0</v>
      </c>
      <c r="AF108" s="16"/>
      <c r="AG108" s="16"/>
      <c r="AH108" s="16"/>
      <c r="AI108" s="16"/>
      <c r="AJ108" s="16"/>
      <c r="AK108" s="16"/>
      <c r="AL108" s="16"/>
      <c r="AM108" s="16"/>
    </row>
    <row r="109" spans="2:39">
      <c r="B109" s="14">
        <f t="shared" si="19"/>
        <v>107</v>
      </c>
      <c r="C109" s="14" t="str">
        <f ca="1">IF(OR(E109="",ROW(E109)=2),"",IF(R109&gt;0,"S",IF(J109,IF(F109=2,"D","N"),"I")))</f>
        <v>N</v>
      </c>
      <c r="D109" s="14" t="str">
        <f t="shared" ca="1" si="20"/>
        <v>q_50a</v>
      </c>
      <c r="E109" s="14" t="str">
        <f t="shared" ca="1" si="21"/>
        <v>Region3</v>
      </c>
      <c r="F109" s="14">
        <f t="shared" ca="1" si="22"/>
        <v>5</v>
      </c>
      <c r="G109" s="14" t="str">
        <f t="shared" ca="1" si="23"/>
        <v>q_50a</v>
      </c>
      <c r="H109" s="14">
        <f ca="1">IF(G109&lt;&gt;"",IFERROR( IsVariableNameLegal(G109),0),0)+IF(COUNTIF(INDIRECT(wew!$C$13),G109)&gt;1,10,0)</f>
        <v>0</v>
      </c>
      <c r="I109" s="14">
        <f ca="1">IF(E109&lt;&gt;"",IF(LEN(E109)&gt;150,1,0)+IF(COUNTIF(INDIRECT(wew!$C$15),E109)&gt;1,10,0),0)</f>
        <v>0</v>
      </c>
      <c r="J109" s="14" t="b">
        <f t="shared" ca="1" si="24"/>
        <v>1</v>
      </c>
      <c r="K109" s="14" t="str">
        <f ca="1">ADDRESS(3,(B109+1)*2-1,4,,"[" &amp; wew!$G$7 &amp; "]" &amp; _sheetname_labels) &amp; ":" &amp; ADDRESS(2+ster!$B$20,(B109+1)*2-1,4)</f>
        <v>'[dane surowe2c.xlsm]labels'!HG3:HG32</v>
      </c>
      <c r="L109" s="14" t="str">
        <f ca="1">IF(F109&gt;0,ADDRESS(3,(B109+1)*2-1,4,,"[" &amp; wew!$G$7 &amp; "]" &amp; _sheetname_labels) &amp; ":" &amp; ADDRESS(2+F109,(B109+1)*2-1,4),"")</f>
        <v>'[dane surowe2c.xlsm]labels'!HG3:HG7</v>
      </c>
      <c r="M109" s="14" t="str">
        <f ca="1">IF(F109&gt;0,ADDRESS(3,(B109+1)*2,4,,"["&amp;wew!$G$7&amp;"]"&amp;_sheetname_labels)&amp;":"&amp;ADDRESS(2+F109,(B109+1)*2,4),"")</f>
        <v>'[dane surowe2c.xlsm]labels'!HH3:HH7</v>
      </c>
      <c r="N109" s="14" t="str">
        <f ca="1">ADDRESS(3,B109+1,4,,"[" &amp; wew!$G$7 &amp; "]" &amp;_sheetname_dataframe) &amp; ":" &amp; ADDRESS(2+ster!$C$14,B109+1,4)</f>
        <v>'[dane surowe2c.xlsm]data_frame'!DD3:DD643</v>
      </c>
      <c r="O109" s="14">
        <f t="shared" ca="1" si="25"/>
        <v>239</v>
      </c>
      <c r="P109" s="14">
        <f ca="1">IF(AND($AD109,$S109=1),IF(wew!$B$3,MIN(INDIRECT($N109)),"&lt;włącz podświetlanie wartości&gt;"),"—")</f>
        <v>1</v>
      </c>
      <c r="Q109" s="14">
        <f ca="1">IF(AND($AD109,$S109=1),IF(wew!$B$3,MAX(INDIRECT($N109)),"&lt;włącz podświetlanie wartości&gt;"),"—")</f>
        <v>5</v>
      </c>
      <c r="R109" s="14">
        <f ca="1">IF(AD109,ster!$C$14- (COUNTIF( INDIRECT(N109),"" )+ COUNT(INDIRECT(N109)) +COUNTIF( INDIRECT(N109),"NA" )),"")</f>
        <v>0</v>
      </c>
      <c r="S109" s="12">
        <f ca="1">IF(AD109,IF(COUNTA(INDIRECT(N109))=0,0, 1-(ster!$C$14- COUNT(INDIRECT(N109)) -COUNTIF( INDIRECT(N109),"" )) /COUNTA(INDIRECT(N109))),"")</f>
        <v>1</v>
      </c>
      <c r="T109" s="17">
        <f t="array" aca="1" ref="T109" ca="1">IF(L109&lt;&gt;"",SUM(IF(INDIRECT(L109)&lt;&gt;INT(INDIRECT(L109)),1,0)),"")</f>
        <v>0</v>
      </c>
      <c r="U109" s="17">
        <f t="array" aca="1" ref="U109" ca="1">IF(S109=1,SUM(IF(ISNUMBER(INDIRECT(N109)),IF(INDIRECT(N109)&lt;&gt;INT(INDIRECT(N109)),1,0),0)),"")</f>
        <v>0</v>
      </c>
      <c r="V109" s="17">
        <f t="shared" ca="1" si="26"/>
        <v>1</v>
      </c>
      <c r="W109" s="17">
        <f t="shared" ca="1" si="27"/>
        <v>0</v>
      </c>
      <c r="X109" s="24">
        <f t="array" aca="1" ref="X109" ca="1">IF(AD109,IF(AG109&lt;&gt;"",AG109,IF(J109,MIN(INDIRECT( K109)),"")),"")</f>
        <v>1</v>
      </c>
      <c r="Y109" s="17">
        <f t="array" aca="1" ref="Y109" ca="1">IF(AD109,IF(AH109&lt;&gt;"",AH109,IF(J109,MAX(INDIRECT( K109)),"")),"")</f>
        <v>5</v>
      </c>
      <c r="Z109" s="17" t="b">
        <f t="shared" ca="1" si="28"/>
        <v>1</v>
      </c>
      <c r="AC109" s="17" t="b">
        <f t="shared" ca="1" si="29"/>
        <v>0</v>
      </c>
      <c r="AD109" s="14" t="b">
        <f t="shared" ca="1" si="30"/>
        <v>1</v>
      </c>
      <c r="AE109" s="15" t="b">
        <f t="shared" ca="1" si="31"/>
        <v>1</v>
      </c>
      <c r="AF109" s="16"/>
      <c r="AG109" s="16"/>
      <c r="AH109" s="16"/>
      <c r="AI109" s="16"/>
      <c r="AJ109" s="16"/>
      <c r="AK109" s="16"/>
      <c r="AL109" s="16"/>
      <c r="AM109" s="16"/>
    </row>
    <row r="110" spans="2:39">
      <c r="B110" s="14">
        <f t="shared" si="19"/>
        <v>108</v>
      </c>
      <c r="C110" s="14" t="str">
        <f ca="1">IF(OR(E110="",ROW(E110)=2),"",IF(R110&gt;0,"S",IF(J110,IF(F110=2,"D","N"),"I")))</f>
        <v>I</v>
      </c>
      <c r="D110" s="14" t="str">
        <f t="shared" ca="1" si="20"/>
        <v>q_50b</v>
      </c>
      <c r="E110" s="14" t="str">
        <f t="shared" ca="1" si="21"/>
        <v>Timing of transition from region 2 to 3</v>
      </c>
      <c r="F110" s="14">
        <f t="shared" ca="1" si="22"/>
        <v>0</v>
      </c>
      <c r="G110" s="14" t="str">
        <f t="shared" ca="1" si="23"/>
        <v>q_50b</v>
      </c>
      <c r="H110" s="14">
        <f ca="1">IF(G110&lt;&gt;"",IFERROR( IsVariableNameLegal(G110),0),0)+IF(COUNTIF(INDIRECT(wew!$C$13),G110)&gt;1,10,0)</f>
        <v>0</v>
      </c>
      <c r="I110" s="14">
        <f ca="1">IF(E110&lt;&gt;"",IF(LEN(E110)&gt;150,1,0)+IF(COUNTIF(INDIRECT(wew!$C$15),E110)&gt;1,10,0),0)</f>
        <v>0</v>
      </c>
      <c r="J110" s="14" t="b">
        <f t="shared" ca="1" si="24"/>
        <v>0</v>
      </c>
      <c r="K110" s="14" t="str">
        <f ca="1">ADDRESS(3,(B110+1)*2-1,4,,"[" &amp; wew!$G$7 &amp; "]" &amp; _sheetname_labels) &amp; ":" &amp; ADDRESS(2+ster!$B$20,(B110+1)*2-1,4)</f>
        <v>'[dane surowe2c.xlsm]labels'!HI3:HI32</v>
      </c>
      <c r="L110" s="14" t="str">
        <f ca="1">IF(F110&gt;0,ADDRESS(3,(B110+1)*2-1,4,,"[" &amp; wew!$G$7 &amp; "]" &amp; _sheetname_labels) &amp; ":" &amp; ADDRESS(2+F110,(B110+1)*2-1,4),"")</f>
        <v/>
      </c>
      <c r="M110" s="14" t="str">
        <f ca="1">IF(F110&gt;0,ADDRESS(3,(B110+1)*2,4,,"["&amp;wew!$G$7&amp;"]"&amp;_sheetname_labels)&amp;":"&amp;ADDRESS(2+F110,(B110+1)*2,4),"")</f>
        <v/>
      </c>
      <c r="N110" s="14" t="str">
        <f ca="1">ADDRESS(3,B110+1,4,,"[" &amp; wew!$G$7 &amp; "]" &amp;_sheetname_dataframe) &amp; ":" &amp; ADDRESS(2+ster!$C$14,B110+1,4)</f>
        <v>'[dane surowe2c.xlsm]data_frame'!DE3:DE643</v>
      </c>
      <c r="O110" s="14">
        <f t="shared" ca="1" si="25"/>
        <v>222</v>
      </c>
      <c r="P110" s="14">
        <f ca="1">IF(AND($AD110,$S110=1),IF(wew!$B$3,MIN(INDIRECT($N110)),"&lt;włącz podświetlanie wartości&gt;"),"—")</f>
        <v>0</v>
      </c>
      <c r="Q110" s="14">
        <f ca="1">IF(AND($AD110,$S110=1),IF(wew!$B$3,MAX(INDIRECT($N110)),"&lt;włącz podświetlanie wartości&gt;"),"—")</f>
        <v>90</v>
      </c>
      <c r="R110" s="14">
        <f ca="1">IF(AD110,ster!$C$14- (COUNTIF( INDIRECT(N110),"" )+ COUNT(INDIRECT(N110)) +COUNTIF( INDIRECT(N110),"NA" )),"")</f>
        <v>0</v>
      </c>
      <c r="S110" s="12">
        <f ca="1">IF(AD110,IF(COUNTA(INDIRECT(N110))=0,0, 1-(ster!$C$14- COUNT(INDIRECT(N110)) -COUNTIF( INDIRECT(N110),"" )) /COUNTA(INDIRECT(N110))),"")</f>
        <v>1</v>
      </c>
      <c r="T110" s="17" t="str">
        <f t="array" aca="1" ref="T110" ca="1">IF(L110&lt;&gt;"",SUM(IF(INDIRECT(L110)&lt;&gt;INT(INDIRECT(L110)),1,0)),"")</f>
        <v/>
      </c>
      <c r="U110" s="17">
        <f t="array" aca="1" ref="U110" ca="1">IF(S110=1,SUM(IF(ISNUMBER(INDIRECT(N110)),IF(INDIRECT(N110)&lt;&gt;INT(INDIRECT(N110)),1,0),0)),"")</f>
        <v>3</v>
      </c>
      <c r="V110" s="17">
        <f t="shared" ca="1" si="26"/>
        <v>2</v>
      </c>
      <c r="W110" s="17">
        <f t="shared" ca="1" si="27"/>
        <v>0</v>
      </c>
      <c r="X110" s="24" t="str">
        <f t="array" aca="1" ref="X110" ca="1">IF(AD110,IF(AG110&lt;&gt;"",AG110,IF(J110,MIN(INDIRECT( K110)),"")),"")</f>
        <v/>
      </c>
      <c r="Y110" s="17" t="str">
        <f t="array" aca="1" ref="Y110" ca="1">IF(AD110,IF(AH110&lt;&gt;"",AH110,IF(J110,MAX(INDIRECT( K110)),"")),"")</f>
        <v/>
      </c>
      <c r="Z110" s="17" t="b">
        <f t="shared" ca="1" si="28"/>
        <v>0</v>
      </c>
      <c r="AC110" s="17" t="b">
        <f t="shared" ca="1" si="29"/>
        <v>0</v>
      </c>
      <c r="AD110" s="14" t="b">
        <f t="shared" ca="1" si="30"/>
        <v>1</v>
      </c>
      <c r="AE110" s="15" t="b">
        <f t="shared" ca="1" si="31"/>
        <v>0</v>
      </c>
      <c r="AF110" s="16"/>
      <c r="AG110" s="16"/>
      <c r="AH110" s="16"/>
      <c r="AI110" s="16"/>
      <c r="AJ110" s="16"/>
      <c r="AK110" s="16"/>
      <c r="AL110" s="16"/>
      <c r="AM110" s="16"/>
    </row>
    <row r="111" spans="2:39">
      <c r="B111" s="14">
        <f t="shared" si="19"/>
        <v>109</v>
      </c>
      <c r="C111" s="14" t="str">
        <f ca="1">IF(OR(E111="",ROW(E111)=2),"",IF(R111&gt;0,"S",IF(J111,IF(F111=2,"D","N"),"I")))</f>
        <v>I</v>
      </c>
      <c r="D111" s="14" t="str">
        <f t="shared" ca="1" si="20"/>
        <v>q_51.1</v>
      </c>
      <c r="E111" s="14" t="str">
        <f t="shared" ca="1" si="21"/>
        <v>ALSFRS-R number 1</v>
      </c>
      <c r="F111" s="14">
        <f t="shared" ca="1" si="22"/>
        <v>0</v>
      </c>
      <c r="G111" s="14" t="str">
        <f t="shared" ca="1" si="23"/>
        <v>q_51.1</v>
      </c>
      <c r="H111" s="14">
        <f ca="1">IF(G111&lt;&gt;"",IFERROR( IsVariableNameLegal(G111),0),0)+IF(COUNTIF(INDIRECT(wew!$C$13),G111)&gt;1,10,0)</f>
        <v>0</v>
      </c>
      <c r="I111" s="14">
        <f ca="1">IF(E111&lt;&gt;"",IF(LEN(E111)&gt;150,1,0)+IF(COUNTIF(INDIRECT(wew!$C$15),E111)&gt;1,10,0),0)</f>
        <v>0</v>
      </c>
      <c r="J111" s="14" t="b">
        <f t="shared" ca="1" si="24"/>
        <v>0</v>
      </c>
      <c r="K111" s="14" t="str">
        <f ca="1">ADDRESS(3,(B111+1)*2-1,4,,"[" &amp; wew!$G$7 &amp; "]" &amp; _sheetname_labels) &amp; ":" &amp; ADDRESS(2+ster!$B$20,(B111+1)*2-1,4)</f>
        <v>'[dane surowe2c.xlsm]labels'!HK3:HK32</v>
      </c>
      <c r="L111" s="14" t="str">
        <f ca="1">IF(F111&gt;0,ADDRESS(3,(B111+1)*2-1,4,,"[" &amp; wew!$G$7 &amp; "]" &amp; _sheetname_labels) &amp; ":" &amp; ADDRESS(2+F111,(B111+1)*2-1,4),"")</f>
        <v/>
      </c>
      <c r="M111" s="14" t="str">
        <f ca="1">IF(F111&gt;0,ADDRESS(3,(B111+1)*2,4,,"["&amp;wew!$G$7&amp;"]"&amp;_sheetname_labels)&amp;":"&amp;ADDRESS(2+F111,(B111+1)*2,4),"")</f>
        <v/>
      </c>
      <c r="N111" s="14" t="str">
        <f ca="1">ADDRESS(3,B111+1,4,,"[" &amp; wew!$G$7 &amp; "]" &amp;_sheetname_dataframe) &amp; ":" &amp; ADDRESS(2+ster!$C$14,B111+1,4)</f>
        <v>'[dane surowe2c.xlsm]data_frame'!DF3:DF643</v>
      </c>
      <c r="O111" s="14">
        <f t="shared" ca="1" si="25"/>
        <v>470</v>
      </c>
      <c r="P111" s="14">
        <f ca="1">IF(AND($AD111,$S111=1),IF(wew!$B$3,MIN(INDIRECT($N111)),"&lt;włącz podświetlanie wartości&gt;"),"—")</f>
        <v>0</v>
      </c>
      <c r="Q111" s="14">
        <f ca="1">IF(AND($AD111,$S111=1),IF(wew!$B$3,MAX(INDIRECT($N111)),"&lt;włącz podświetlanie wartości&gt;"),"—")</f>
        <v>4</v>
      </c>
      <c r="R111" s="14">
        <f ca="1">IF(AD111,ster!$C$14- (COUNTIF( INDIRECT(N111),"" )+ COUNT(INDIRECT(N111)) +COUNTIF( INDIRECT(N111),"NA" )),"")</f>
        <v>0</v>
      </c>
      <c r="S111" s="12">
        <f ca="1">IF(AD111,IF(COUNTA(INDIRECT(N111))=0,0, 1-(ster!$C$14- COUNT(INDIRECT(N111)) -COUNTIF( INDIRECT(N111),"" )) /COUNTA(INDIRECT(N111))),"")</f>
        <v>1</v>
      </c>
      <c r="T111" s="17" t="str">
        <f t="array" aca="1" ref="T111" ca="1">IF(L111&lt;&gt;"",SUM(IF(INDIRECT(L111)&lt;&gt;INT(INDIRECT(L111)),1,0)),"")</f>
        <v/>
      </c>
      <c r="U111" s="17">
        <f t="array" aca="1" ref="U111" ca="1">IF(S111=1,SUM(IF(ISNUMBER(INDIRECT(N111)),IF(INDIRECT(N111)&lt;&gt;INT(INDIRECT(N111)),1,0),0)),"")</f>
        <v>0</v>
      </c>
      <c r="V111" s="17">
        <f t="shared" ca="1" si="26"/>
        <v>1</v>
      </c>
      <c r="W111" s="17">
        <f t="shared" ca="1" si="27"/>
        <v>0</v>
      </c>
      <c r="X111" s="24" t="str">
        <f t="array" aca="1" ref="X111" ca="1">IF(AD111,IF(AG111&lt;&gt;"",AG111,IF(J111,MIN(INDIRECT( K111)),"")),"")</f>
        <v/>
      </c>
      <c r="Y111" s="17" t="str">
        <f t="array" aca="1" ref="Y111" ca="1">IF(AD111,IF(AH111&lt;&gt;"",AH111,IF(J111,MAX(INDIRECT( K111)),"")),"")</f>
        <v/>
      </c>
      <c r="Z111" s="17" t="b">
        <f t="shared" ca="1" si="28"/>
        <v>0</v>
      </c>
      <c r="AC111" s="17" t="b">
        <f t="shared" ca="1" si="29"/>
        <v>0</v>
      </c>
      <c r="AD111" s="14" t="b">
        <f t="shared" ca="1" si="30"/>
        <v>1</v>
      </c>
      <c r="AE111" s="15" t="b">
        <f t="shared" ca="1" si="31"/>
        <v>0</v>
      </c>
      <c r="AF111" s="16"/>
      <c r="AG111" s="16"/>
      <c r="AH111" s="16"/>
      <c r="AI111" s="16"/>
      <c r="AJ111" s="16"/>
      <c r="AK111" s="16"/>
      <c r="AL111" s="16"/>
      <c r="AM111" s="16"/>
    </row>
    <row r="112" spans="2:39">
      <c r="B112" s="14">
        <f t="shared" si="19"/>
        <v>110</v>
      </c>
      <c r="C112" s="14" t="str">
        <f ca="1">IF(OR(E112="",ROW(E112)=2),"",IF(R112&gt;0,"S",IF(J112,IF(F112=2,"D","N"),"I")))</f>
        <v>I</v>
      </c>
      <c r="D112" s="14" t="str">
        <f t="shared" ca="1" si="20"/>
        <v>q_51.2</v>
      </c>
      <c r="E112" s="14" t="str">
        <f t="shared" ca="1" si="21"/>
        <v>ALSFRS-R number 2</v>
      </c>
      <c r="F112" s="14">
        <f t="shared" ca="1" si="22"/>
        <v>0</v>
      </c>
      <c r="G112" s="14" t="str">
        <f t="shared" ca="1" si="23"/>
        <v>q_51.2</v>
      </c>
      <c r="H112" s="14">
        <f ca="1">IF(G112&lt;&gt;"",IFERROR( IsVariableNameLegal(G112),0),0)+IF(COUNTIF(INDIRECT(wew!$C$13),G112)&gt;1,10,0)</f>
        <v>0</v>
      </c>
      <c r="I112" s="14">
        <f ca="1">IF(E112&lt;&gt;"",IF(LEN(E112)&gt;150,1,0)+IF(COUNTIF(INDIRECT(wew!$C$15),E112)&gt;1,10,0),0)</f>
        <v>0</v>
      </c>
      <c r="J112" s="14" t="b">
        <f t="shared" ca="1" si="24"/>
        <v>0</v>
      </c>
      <c r="K112" s="14" t="str">
        <f ca="1">ADDRESS(3,(B112+1)*2-1,4,,"[" &amp; wew!$G$7 &amp; "]" &amp; _sheetname_labels) &amp; ":" &amp; ADDRESS(2+ster!$B$20,(B112+1)*2-1,4)</f>
        <v>'[dane surowe2c.xlsm]labels'!HM3:HM32</v>
      </c>
      <c r="L112" s="14" t="str">
        <f ca="1">IF(F112&gt;0,ADDRESS(3,(B112+1)*2-1,4,,"[" &amp; wew!$G$7 &amp; "]" &amp; _sheetname_labels) &amp; ":" &amp; ADDRESS(2+F112,(B112+1)*2-1,4),"")</f>
        <v/>
      </c>
      <c r="M112" s="14" t="str">
        <f ca="1">IF(F112&gt;0,ADDRESS(3,(B112+1)*2,4,,"["&amp;wew!$G$7&amp;"]"&amp;_sheetname_labels)&amp;":"&amp;ADDRESS(2+F112,(B112+1)*2,4),"")</f>
        <v/>
      </c>
      <c r="N112" s="14" t="str">
        <f ca="1">ADDRESS(3,B112+1,4,,"[" &amp; wew!$G$7 &amp; "]" &amp;_sheetname_dataframe) &amp; ":" &amp; ADDRESS(2+ster!$C$14,B112+1,4)</f>
        <v>'[dane surowe2c.xlsm]data_frame'!DG3:DG643</v>
      </c>
      <c r="O112" s="14">
        <f t="shared" ca="1" si="25"/>
        <v>470</v>
      </c>
      <c r="P112" s="14">
        <f ca="1">IF(AND($AD112,$S112=1),IF(wew!$B$3,MIN(INDIRECT($N112)),"&lt;włącz podświetlanie wartości&gt;"),"—")</f>
        <v>0</v>
      </c>
      <c r="Q112" s="14">
        <f ca="1">IF(AND($AD112,$S112=1),IF(wew!$B$3,MAX(INDIRECT($N112)),"&lt;włącz podświetlanie wartości&gt;"),"—")</f>
        <v>4</v>
      </c>
      <c r="R112" s="14">
        <f ca="1">IF(AD112,ster!$C$14- (COUNTIF( INDIRECT(N112),"" )+ COUNT(INDIRECT(N112)) +COUNTIF( INDIRECT(N112),"NA" )),"")</f>
        <v>0</v>
      </c>
      <c r="S112" s="12">
        <f ca="1">IF(AD112,IF(COUNTA(INDIRECT(N112))=0,0, 1-(ster!$C$14- COUNT(INDIRECT(N112)) -COUNTIF( INDIRECT(N112),"" )) /COUNTA(INDIRECT(N112))),"")</f>
        <v>1</v>
      </c>
      <c r="T112" s="17" t="str">
        <f t="array" aca="1" ref="T112" ca="1">IF(L112&lt;&gt;"",SUM(IF(INDIRECT(L112)&lt;&gt;INT(INDIRECT(L112)),1,0)),"")</f>
        <v/>
      </c>
      <c r="U112" s="17">
        <f t="array" aca="1" ref="U112" ca="1">IF(S112=1,SUM(IF(ISNUMBER(INDIRECT(N112)),IF(INDIRECT(N112)&lt;&gt;INT(INDIRECT(N112)),1,0),0)),"")</f>
        <v>0</v>
      </c>
      <c r="V112" s="17">
        <f t="shared" ca="1" si="26"/>
        <v>1</v>
      </c>
      <c r="W112" s="17">
        <f t="shared" ca="1" si="27"/>
        <v>0</v>
      </c>
      <c r="X112" s="24" t="str">
        <f t="array" aca="1" ref="X112" ca="1">IF(AD112,IF(AG112&lt;&gt;"",AG112,IF(J112,MIN(INDIRECT( K112)),"")),"")</f>
        <v/>
      </c>
      <c r="Y112" s="17" t="str">
        <f t="array" aca="1" ref="Y112" ca="1">IF(AD112,IF(AH112&lt;&gt;"",AH112,IF(J112,MAX(INDIRECT( K112)),"")),"")</f>
        <v/>
      </c>
      <c r="Z112" s="17" t="b">
        <f t="shared" ca="1" si="28"/>
        <v>0</v>
      </c>
      <c r="AC112" s="17" t="b">
        <f t="shared" ca="1" si="29"/>
        <v>0</v>
      </c>
      <c r="AD112" s="14" t="b">
        <f t="shared" ca="1" si="30"/>
        <v>1</v>
      </c>
      <c r="AE112" s="15" t="b">
        <f t="shared" ca="1" si="31"/>
        <v>0</v>
      </c>
      <c r="AF112" s="16"/>
      <c r="AG112" s="16"/>
      <c r="AH112" s="16"/>
      <c r="AI112" s="16"/>
      <c r="AJ112" s="16"/>
      <c r="AK112" s="16"/>
      <c r="AL112" s="16"/>
      <c r="AM112" s="16"/>
    </row>
    <row r="113" spans="2:39">
      <c r="B113" s="14">
        <f t="shared" si="19"/>
        <v>111</v>
      </c>
      <c r="C113" s="14" t="str">
        <f ca="1">IF(OR(E113="",ROW(E113)=2),"",IF(R113&gt;0,"S",IF(J113,IF(F113=2,"D","N"),"I")))</f>
        <v>I</v>
      </c>
      <c r="D113" s="14" t="str">
        <f t="shared" ca="1" si="20"/>
        <v>q_51.3</v>
      </c>
      <c r="E113" s="14" t="str">
        <f t="shared" ca="1" si="21"/>
        <v>ALSFRS-R number 3</v>
      </c>
      <c r="F113" s="14">
        <f t="shared" ca="1" si="22"/>
        <v>0</v>
      </c>
      <c r="G113" s="14" t="str">
        <f t="shared" ca="1" si="23"/>
        <v>q_51.3</v>
      </c>
      <c r="H113" s="14">
        <f ca="1">IF(G113&lt;&gt;"",IFERROR( IsVariableNameLegal(G113),0),0)+IF(COUNTIF(INDIRECT(wew!$C$13),G113)&gt;1,10,0)</f>
        <v>0</v>
      </c>
      <c r="I113" s="14">
        <f ca="1">IF(E113&lt;&gt;"",IF(LEN(E113)&gt;150,1,0)+IF(COUNTIF(INDIRECT(wew!$C$15),E113)&gt;1,10,0),0)</f>
        <v>0</v>
      </c>
      <c r="J113" s="14" t="b">
        <f t="shared" ca="1" si="24"/>
        <v>0</v>
      </c>
      <c r="K113" s="14" t="str">
        <f ca="1">ADDRESS(3,(B113+1)*2-1,4,,"[" &amp; wew!$G$7 &amp; "]" &amp; _sheetname_labels) &amp; ":" &amp; ADDRESS(2+ster!$B$20,(B113+1)*2-1,4)</f>
        <v>'[dane surowe2c.xlsm]labels'!HO3:HO32</v>
      </c>
      <c r="L113" s="14" t="str">
        <f ca="1">IF(F113&gt;0,ADDRESS(3,(B113+1)*2-1,4,,"[" &amp; wew!$G$7 &amp; "]" &amp; _sheetname_labels) &amp; ":" &amp; ADDRESS(2+F113,(B113+1)*2-1,4),"")</f>
        <v/>
      </c>
      <c r="M113" s="14" t="str">
        <f ca="1">IF(F113&gt;0,ADDRESS(3,(B113+1)*2,4,,"["&amp;wew!$G$7&amp;"]"&amp;_sheetname_labels)&amp;":"&amp;ADDRESS(2+F113,(B113+1)*2,4),"")</f>
        <v/>
      </c>
      <c r="N113" s="14" t="str">
        <f ca="1">ADDRESS(3,B113+1,4,,"[" &amp; wew!$G$7 &amp; "]" &amp;_sheetname_dataframe) &amp; ":" &amp; ADDRESS(2+ster!$C$14,B113+1,4)</f>
        <v>'[dane surowe2c.xlsm]data_frame'!DH3:DH643</v>
      </c>
      <c r="O113" s="14">
        <f t="shared" ca="1" si="25"/>
        <v>470</v>
      </c>
      <c r="P113" s="14">
        <f ca="1">IF(AND($AD113,$S113=1),IF(wew!$B$3,MIN(INDIRECT($N113)),"&lt;włącz podświetlanie wartości&gt;"),"—")</f>
        <v>0</v>
      </c>
      <c r="Q113" s="14">
        <f ca="1">IF(AND($AD113,$S113=1),IF(wew!$B$3,MAX(INDIRECT($N113)),"&lt;włącz podświetlanie wartości&gt;"),"—")</f>
        <v>4</v>
      </c>
      <c r="R113" s="14">
        <f ca="1">IF(AD113,ster!$C$14- (COUNTIF( INDIRECT(N113),"" )+ COUNT(INDIRECT(N113)) +COUNTIF( INDIRECT(N113),"NA" )),"")</f>
        <v>0</v>
      </c>
      <c r="S113" s="12">
        <f ca="1">IF(AD113,IF(COUNTA(INDIRECT(N113))=0,0, 1-(ster!$C$14- COUNT(INDIRECT(N113)) -COUNTIF( INDIRECT(N113),"" )) /COUNTA(INDIRECT(N113))),"")</f>
        <v>1</v>
      </c>
      <c r="T113" s="17" t="str">
        <f t="array" aca="1" ref="T113" ca="1">IF(L113&lt;&gt;"",SUM(IF(INDIRECT(L113)&lt;&gt;INT(INDIRECT(L113)),1,0)),"")</f>
        <v/>
      </c>
      <c r="U113" s="17">
        <f t="array" aca="1" ref="U113" ca="1">IF(S113=1,SUM(IF(ISNUMBER(INDIRECT(N113)),IF(INDIRECT(N113)&lt;&gt;INT(INDIRECT(N113)),1,0),0)),"")</f>
        <v>0</v>
      </c>
      <c r="V113" s="17">
        <f t="shared" ca="1" si="26"/>
        <v>1</v>
      </c>
      <c r="W113" s="17">
        <f t="shared" ca="1" si="27"/>
        <v>0</v>
      </c>
      <c r="X113" s="24" t="str">
        <f t="array" aca="1" ref="X113" ca="1">IF(AD113,IF(AG113&lt;&gt;"",AG113,IF(J113,MIN(INDIRECT( K113)),"")),"")</f>
        <v/>
      </c>
      <c r="Y113" s="17" t="str">
        <f t="array" aca="1" ref="Y113" ca="1">IF(AD113,IF(AH113&lt;&gt;"",AH113,IF(J113,MAX(INDIRECT( K113)),"")),"")</f>
        <v/>
      </c>
      <c r="Z113" s="17" t="b">
        <f t="shared" ca="1" si="28"/>
        <v>0</v>
      </c>
      <c r="AC113" s="17" t="b">
        <f t="shared" ca="1" si="29"/>
        <v>0</v>
      </c>
      <c r="AD113" s="14" t="b">
        <f t="shared" ca="1" si="30"/>
        <v>1</v>
      </c>
      <c r="AE113" s="15" t="b">
        <f t="shared" ca="1" si="31"/>
        <v>0</v>
      </c>
      <c r="AF113" s="16"/>
      <c r="AG113" s="16"/>
      <c r="AH113" s="16"/>
      <c r="AI113" s="16"/>
      <c r="AJ113" s="16"/>
      <c r="AK113" s="16"/>
      <c r="AL113" s="16"/>
      <c r="AM113" s="16"/>
    </row>
    <row r="114" spans="2:39">
      <c r="B114" s="14">
        <f t="shared" si="19"/>
        <v>112</v>
      </c>
      <c r="C114" s="14" t="str">
        <f ca="1">IF(OR(E114="",ROW(E114)=2),"",IF(R114&gt;0,"S",IF(J114,IF(F114=2,"D","N"),"I")))</f>
        <v>I</v>
      </c>
      <c r="D114" s="14" t="str">
        <f t="shared" ca="1" si="20"/>
        <v>q_51.4</v>
      </c>
      <c r="E114" s="14" t="str">
        <f t="shared" ca="1" si="21"/>
        <v>ALSFRS-R number 4</v>
      </c>
      <c r="F114" s="14">
        <f t="shared" ca="1" si="22"/>
        <v>0</v>
      </c>
      <c r="G114" s="14" t="str">
        <f t="shared" ca="1" si="23"/>
        <v>q_51.4</v>
      </c>
      <c r="H114" s="14">
        <f ca="1">IF(G114&lt;&gt;"",IFERROR( IsVariableNameLegal(G114),0),0)+IF(COUNTIF(INDIRECT(wew!$C$13),G114)&gt;1,10,0)</f>
        <v>0</v>
      </c>
      <c r="I114" s="14">
        <f ca="1">IF(E114&lt;&gt;"",IF(LEN(E114)&gt;150,1,0)+IF(COUNTIF(INDIRECT(wew!$C$15),E114)&gt;1,10,0),0)</f>
        <v>0</v>
      </c>
      <c r="J114" s="14" t="b">
        <f t="shared" ca="1" si="24"/>
        <v>0</v>
      </c>
      <c r="K114" s="14" t="str">
        <f ca="1">ADDRESS(3,(B114+1)*2-1,4,,"[" &amp; wew!$G$7 &amp; "]" &amp; _sheetname_labels) &amp; ":" &amp; ADDRESS(2+ster!$B$20,(B114+1)*2-1,4)</f>
        <v>'[dane surowe2c.xlsm]labels'!HQ3:HQ32</v>
      </c>
      <c r="L114" s="14" t="str">
        <f ca="1">IF(F114&gt;0,ADDRESS(3,(B114+1)*2-1,4,,"[" &amp; wew!$G$7 &amp; "]" &amp; _sheetname_labels) &amp; ":" &amp; ADDRESS(2+F114,(B114+1)*2-1,4),"")</f>
        <v/>
      </c>
      <c r="M114" s="14" t="str">
        <f ca="1">IF(F114&gt;0,ADDRESS(3,(B114+1)*2,4,,"["&amp;wew!$G$7&amp;"]"&amp;_sheetname_labels)&amp;":"&amp;ADDRESS(2+F114,(B114+1)*2,4),"")</f>
        <v/>
      </c>
      <c r="N114" s="14" t="str">
        <f ca="1">ADDRESS(3,B114+1,4,,"[" &amp; wew!$G$7 &amp; "]" &amp;_sheetname_dataframe) &amp; ":" &amp; ADDRESS(2+ster!$C$14,B114+1,4)</f>
        <v>'[dane surowe2c.xlsm]data_frame'!DI3:DI643</v>
      </c>
      <c r="O114" s="14">
        <f t="shared" ca="1" si="25"/>
        <v>470</v>
      </c>
      <c r="P114" s="14">
        <f ca="1">IF(AND($AD114,$S114=1),IF(wew!$B$3,MIN(INDIRECT($N114)),"&lt;włącz podświetlanie wartości&gt;"),"—")</f>
        <v>0</v>
      </c>
      <c r="Q114" s="14">
        <f ca="1">IF(AND($AD114,$S114=1),IF(wew!$B$3,MAX(INDIRECT($N114)),"&lt;włącz podświetlanie wartości&gt;"),"—")</f>
        <v>4</v>
      </c>
      <c r="R114" s="14">
        <f ca="1">IF(AD114,ster!$C$14- (COUNTIF( INDIRECT(N114),"" )+ COUNT(INDIRECT(N114)) +COUNTIF( INDIRECT(N114),"NA" )),"")</f>
        <v>0</v>
      </c>
      <c r="S114" s="12">
        <f ca="1">IF(AD114,IF(COUNTA(INDIRECT(N114))=0,0, 1-(ster!$C$14- COUNT(INDIRECT(N114)) -COUNTIF( INDIRECT(N114),"" )) /COUNTA(INDIRECT(N114))),"")</f>
        <v>1</v>
      </c>
      <c r="T114" s="17" t="str">
        <f t="array" aca="1" ref="T114" ca="1">IF(L114&lt;&gt;"",SUM(IF(INDIRECT(L114)&lt;&gt;INT(INDIRECT(L114)),1,0)),"")</f>
        <v/>
      </c>
      <c r="U114" s="17">
        <f t="array" aca="1" ref="U114" ca="1">IF(S114=1,SUM(IF(ISNUMBER(INDIRECT(N114)),IF(INDIRECT(N114)&lt;&gt;INT(INDIRECT(N114)),1,0),0)),"")</f>
        <v>0</v>
      </c>
      <c r="V114" s="17">
        <f t="shared" ca="1" si="26"/>
        <v>1</v>
      </c>
      <c r="W114" s="17">
        <f t="shared" ca="1" si="27"/>
        <v>0</v>
      </c>
      <c r="X114" s="24" t="str">
        <f t="array" aca="1" ref="X114" ca="1">IF(AD114,IF(AG114&lt;&gt;"",AG114,IF(J114,MIN(INDIRECT( K114)),"")),"")</f>
        <v/>
      </c>
      <c r="Y114" s="17" t="str">
        <f t="array" aca="1" ref="Y114" ca="1">IF(AD114,IF(AH114&lt;&gt;"",AH114,IF(J114,MAX(INDIRECT( K114)),"")),"")</f>
        <v/>
      </c>
      <c r="Z114" s="17" t="b">
        <f t="shared" ca="1" si="28"/>
        <v>0</v>
      </c>
      <c r="AC114" s="17" t="b">
        <f t="shared" ca="1" si="29"/>
        <v>0</v>
      </c>
      <c r="AD114" s="14" t="b">
        <f t="shared" ca="1" si="30"/>
        <v>1</v>
      </c>
      <c r="AE114" s="15" t="b">
        <f t="shared" ca="1" si="31"/>
        <v>0</v>
      </c>
      <c r="AF114" s="16"/>
      <c r="AG114" s="16"/>
      <c r="AH114" s="16"/>
      <c r="AI114" s="16"/>
      <c r="AJ114" s="16"/>
      <c r="AK114" s="16"/>
      <c r="AL114" s="16"/>
      <c r="AM114" s="16"/>
    </row>
    <row r="115" spans="2:39">
      <c r="B115" s="14">
        <f t="shared" si="19"/>
        <v>113</v>
      </c>
      <c r="C115" s="14" t="str">
        <f ca="1">IF(OR(E115="",ROW(E115)=2),"",IF(R115&gt;0,"S",IF(J115,IF(F115=2,"D","N"),"I")))</f>
        <v>I</v>
      </c>
      <c r="D115" s="14" t="str">
        <f t="shared" ca="1" si="20"/>
        <v>q_51.5</v>
      </c>
      <c r="E115" s="14" t="str">
        <f t="shared" ca="1" si="21"/>
        <v>ALSFRS-R number 5</v>
      </c>
      <c r="F115" s="14">
        <f t="shared" ca="1" si="22"/>
        <v>0</v>
      </c>
      <c r="G115" s="14" t="str">
        <f t="shared" ca="1" si="23"/>
        <v>q_51.5</v>
      </c>
      <c r="H115" s="14">
        <f ca="1">IF(G115&lt;&gt;"",IFERROR( IsVariableNameLegal(G115),0),0)+IF(COUNTIF(INDIRECT(wew!$C$13),G115)&gt;1,10,0)</f>
        <v>0</v>
      </c>
      <c r="I115" s="14">
        <f ca="1">IF(E115&lt;&gt;"",IF(LEN(E115)&gt;150,1,0)+IF(COUNTIF(INDIRECT(wew!$C$15),E115)&gt;1,10,0),0)</f>
        <v>0</v>
      </c>
      <c r="J115" s="14" t="b">
        <f t="shared" ca="1" si="24"/>
        <v>0</v>
      </c>
      <c r="K115" s="14" t="str">
        <f ca="1">ADDRESS(3,(B115+1)*2-1,4,,"[" &amp; wew!$G$7 &amp; "]" &amp; _sheetname_labels) &amp; ":" &amp; ADDRESS(2+ster!$B$20,(B115+1)*2-1,4)</f>
        <v>'[dane surowe2c.xlsm]labels'!HS3:HS32</v>
      </c>
      <c r="L115" s="14" t="str">
        <f ca="1">IF(F115&gt;0,ADDRESS(3,(B115+1)*2-1,4,,"[" &amp; wew!$G$7 &amp; "]" &amp; _sheetname_labels) &amp; ":" &amp; ADDRESS(2+F115,(B115+1)*2-1,4),"")</f>
        <v/>
      </c>
      <c r="M115" s="14" t="str">
        <f ca="1">IF(F115&gt;0,ADDRESS(3,(B115+1)*2,4,,"["&amp;wew!$G$7&amp;"]"&amp;_sheetname_labels)&amp;":"&amp;ADDRESS(2+F115,(B115+1)*2,4),"")</f>
        <v/>
      </c>
      <c r="N115" s="14" t="str">
        <f ca="1">ADDRESS(3,B115+1,4,,"[" &amp; wew!$G$7 &amp; "]" &amp;_sheetname_dataframe) &amp; ":" &amp; ADDRESS(2+ster!$C$14,B115+1,4)</f>
        <v>'[dane surowe2c.xlsm]data_frame'!DJ3:DJ643</v>
      </c>
      <c r="O115" s="14">
        <f t="shared" ca="1" si="25"/>
        <v>470</v>
      </c>
      <c r="P115" s="14">
        <f ca="1">IF(AND($AD115,$S115=1),IF(wew!$B$3,MIN(INDIRECT($N115)),"&lt;włącz podświetlanie wartości&gt;"),"—")</f>
        <v>0</v>
      </c>
      <c r="Q115" s="14">
        <f ca="1">IF(AND($AD115,$S115=1),IF(wew!$B$3,MAX(INDIRECT($N115)),"&lt;włącz podświetlanie wartości&gt;"),"—")</f>
        <v>4</v>
      </c>
      <c r="R115" s="14">
        <f ca="1">IF(AD115,ster!$C$14- (COUNTIF( INDIRECT(N115),"" )+ COUNT(INDIRECT(N115)) +COUNTIF( INDIRECT(N115),"NA" )),"")</f>
        <v>0</v>
      </c>
      <c r="S115" s="12">
        <f ca="1">IF(AD115,IF(COUNTA(INDIRECT(N115))=0,0, 1-(ster!$C$14- COUNT(INDIRECT(N115)) -COUNTIF( INDIRECT(N115),"" )) /COUNTA(INDIRECT(N115))),"")</f>
        <v>1</v>
      </c>
      <c r="T115" s="17" t="str">
        <f t="array" aca="1" ref="T115" ca="1">IF(L115&lt;&gt;"",SUM(IF(INDIRECT(L115)&lt;&gt;INT(INDIRECT(L115)),1,0)),"")</f>
        <v/>
      </c>
      <c r="U115" s="17">
        <f t="array" aca="1" ref="U115" ca="1">IF(S115=1,SUM(IF(ISNUMBER(INDIRECT(N115)),IF(INDIRECT(N115)&lt;&gt;INT(INDIRECT(N115)),1,0),0)),"")</f>
        <v>0</v>
      </c>
      <c r="V115" s="17">
        <f t="shared" ca="1" si="26"/>
        <v>1</v>
      </c>
      <c r="W115" s="17">
        <f t="shared" ca="1" si="27"/>
        <v>0</v>
      </c>
      <c r="X115" s="24" t="str">
        <f t="array" aca="1" ref="X115" ca="1">IF(AD115,IF(AG115&lt;&gt;"",AG115,IF(J115,MIN(INDIRECT( K115)),"")),"")</f>
        <v/>
      </c>
      <c r="Y115" s="17" t="str">
        <f t="array" aca="1" ref="Y115" ca="1">IF(AD115,IF(AH115&lt;&gt;"",AH115,IF(J115,MAX(INDIRECT( K115)),"")),"")</f>
        <v/>
      </c>
      <c r="Z115" s="17" t="b">
        <f t="shared" ca="1" si="28"/>
        <v>0</v>
      </c>
      <c r="AC115" s="17" t="b">
        <f t="shared" ca="1" si="29"/>
        <v>0</v>
      </c>
      <c r="AD115" s="14" t="b">
        <f t="shared" ca="1" si="30"/>
        <v>1</v>
      </c>
      <c r="AE115" s="15" t="b">
        <f t="shared" ca="1" si="31"/>
        <v>0</v>
      </c>
      <c r="AF115" s="16"/>
      <c r="AG115" s="16"/>
      <c r="AH115" s="16"/>
      <c r="AI115" s="16"/>
      <c r="AJ115" s="16"/>
      <c r="AK115" s="16"/>
      <c r="AL115" s="16"/>
      <c r="AM115" s="16"/>
    </row>
    <row r="116" spans="2:39">
      <c r="B116" s="14">
        <f t="shared" si="19"/>
        <v>114</v>
      </c>
      <c r="C116" s="14" t="str">
        <f ca="1">IF(OR(E116="",ROW(E116)=2),"",IF(R116&gt;0,"S",IF(J116,IF(F116=2,"D","N"),"I")))</f>
        <v>I</v>
      </c>
      <c r="D116" s="14" t="str">
        <f t="shared" ca="1" si="20"/>
        <v>q_51.6</v>
      </c>
      <c r="E116" s="14" t="str">
        <f t="shared" ca="1" si="21"/>
        <v>ALSFRS-R number 6</v>
      </c>
      <c r="F116" s="14">
        <f t="shared" ca="1" si="22"/>
        <v>0</v>
      </c>
      <c r="G116" s="14" t="str">
        <f t="shared" ca="1" si="23"/>
        <v>q_51.6</v>
      </c>
      <c r="H116" s="14">
        <f ca="1">IF(G116&lt;&gt;"",IFERROR( IsVariableNameLegal(G116),0),0)+IF(COUNTIF(INDIRECT(wew!$C$13),G116)&gt;1,10,0)</f>
        <v>0</v>
      </c>
      <c r="I116" s="14">
        <f ca="1">IF(E116&lt;&gt;"",IF(LEN(E116)&gt;150,1,0)+IF(COUNTIF(INDIRECT(wew!$C$15),E116)&gt;1,10,0),0)</f>
        <v>0</v>
      </c>
      <c r="J116" s="14" t="b">
        <f t="shared" ca="1" si="24"/>
        <v>0</v>
      </c>
      <c r="K116" s="14" t="str">
        <f ca="1">ADDRESS(3,(B116+1)*2-1,4,,"[" &amp; wew!$G$7 &amp; "]" &amp; _sheetname_labels) &amp; ":" &amp; ADDRESS(2+ster!$B$20,(B116+1)*2-1,4)</f>
        <v>'[dane surowe2c.xlsm]labels'!HU3:HU32</v>
      </c>
      <c r="L116" s="14" t="str">
        <f ca="1">IF(F116&gt;0,ADDRESS(3,(B116+1)*2-1,4,,"[" &amp; wew!$G$7 &amp; "]" &amp; _sheetname_labels) &amp; ":" &amp; ADDRESS(2+F116,(B116+1)*2-1,4),"")</f>
        <v/>
      </c>
      <c r="M116" s="14" t="str">
        <f ca="1">IF(F116&gt;0,ADDRESS(3,(B116+1)*2,4,,"["&amp;wew!$G$7&amp;"]"&amp;_sheetname_labels)&amp;":"&amp;ADDRESS(2+F116,(B116+1)*2,4),"")</f>
        <v/>
      </c>
      <c r="N116" s="14" t="str">
        <f ca="1">ADDRESS(3,B116+1,4,,"[" &amp; wew!$G$7 &amp; "]" &amp;_sheetname_dataframe) &amp; ":" &amp; ADDRESS(2+ster!$C$14,B116+1,4)</f>
        <v>'[dane surowe2c.xlsm]data_frame'!DK3:DK643</v>
      </c>
      <c r="O116" s="14">
        <f t="shared" ca="1" si="25"/>
        <v>469</v>
      </c>
      <c r="P116" s="14">
        <f ca="1">IF(AND($AD116,$S116=1),IF(wew!$B$3,MIN(INDIRECT($N116)),"&lt;włącz podświetlanie wartości&gt;"),"—")</f>
        <v>0</v>
      </c>
      <c r="Q116" s="14">
        <f ca="1">IF(AND($AD116,$S116=1),IF(wew!$B$3,MAX(INDIRECT($N116)),"&lt;włącz podświetlanie wartości&gt;"),"—")</f>
        <v>4</v>
      </c>
      <c r="R116" s="14">
        <f ca="1">IF(AD116,ster!$C$14- (COUNTIF( INDIRECT(N116),"" )+ COUNT(INDIRECT(N116)) +COUNTIF( INDIRECT(N116),"NA" )),"")</f>
        <v>0</v>
      </c>
      <c r="S116" s="12">
        <f ca="1">IF(AD116,IF(COUNTA(INDIRECT(N116))=0,0, 1-(ster!$C$14- COUNT(INDIRECT(N116)) -COUNTIF( INDIRECT(N116),"" )) /COUNTA(INDIRECT(N116))),"")</f>
        <v>1</v>
      </c>
      <c r="T116" s="17" t="str">
        <f t="array" aca="1" ref="T116" ca="1">IF(L116&lt;&gt;"",SUM(IF(INDIRECT(L116)&lt;&gt;INT(INDIRECT(L116)),1,0)),"")</f>
        <v/>
      </c>
      <c r="U116" s="17">
        <f t="array" aca="1" ref="U116" ca="1">IF(S116=1,SUM(IF(ISNUMBER(INDIRECT(N116)),IF(INDIRECT(N116)&lt;&gt;INT(INDIRECT(N116)),1,0),0)),"")</f>
        <v>0</v>
      </c>
      <c r="V116" s="17">
        <f t="shared" ca="1" si="26"/>
        <v>1</v>
      </c>
      <c r="W116" s="17">
        <f t="shared" ca="1" si="27"/>
        <v>0</v>
      </c>
      <c r="X116" s="24" t="str">
        <f t="array" aca="1" ref="X116" ca="1">IF(AD116,IF(AG116&lt;&gt;"",AG116,IF(J116,MIN(INDIRECT( K116)),"")),"")</f>
        <v/>
      </c>
      <c r="Y116" s="17" t="str">
        <f t="array" aca="1" ref="Y116" ca="1">IF(AD116,IF(AH116&lt;&gt;"",AH116,IF(J116,MAX(INDIRECT( K116)),"")),"")</f>
        <v/>
      </c>
      <c r="Z116" s="17" t="b">
        <f t="shared" ca="1" si="28"/>
        <v>0</v>
      </c>
      <c r="AC116" s="17" t="b">
        <f t="shared" ca="1" si="29"/>
        <v>0</v>
      </c>
      <c r="AD116" s="14" t="b">
        <f t="shared" ca="1" si="30"/>
        <v>1</v>
      </c>
      <c r="AE116" s="15" t="b">
        <f t="shared" ca="1" si="31"/>
        <v>0</v>
      </c>
      <c r="AF116" s="16"/>
      <c r="AG116" s="16"/>
      <c r="AH116" s="16"/>
      <c r="AI116" s="16"/>
      <c r="AJ116" s="16"/>
      <c r="AK116" s="16"/>
      <c r="AL116" s="16"/>
      <c r="AM116" s="16"/>
    </row>
    <row r="117" spans="2:39">
      <c r="B117" s="14">
        <f t="shared" si="19"/>
        <v>115</v>
      </c>
      <c r="C117" s="14" t="str">
        <f ca="1">IF(OR(E117="",ROW(E117)=2),"",IF(R117&gt;0,"S",IF(J117,IF(F117=2,"D","N"),"I")))</f>
        <v>I</v>
      </c>
      <c r="D117" s="14" t="str">
        <f t="shared" ca="1" si="20"/>
        <v>q_51.7</v>
      </c>
      <c r="E117" s="14" t="str">
        <f t="shared" ca="1" si="21"/>
        <v>ALSFRS-R number 7</v>
      </c>
      <c r="F117" s="14">
        <f t="shared" ca="1" si="22"/>
        <v>0</v>
      </c>
      <c r="G117" s="14" t="str">
        <f t="shared" ca="1" si="23"/>
        <v>q_51.7</v>
      </c>
      <c r="H117" s="14">
        <f ca="1">IF(G117&lt;&gt;"",IFERROR( IsVariableNameLegal(G117),0),0)+IF(COUNTIF(INDIRECT(wew!$C$13),G117)&gt;1,10,0)</f>
        <v>0</v>
      </c>
      <c r="I117" s="14">
        <f ca="1">IF(E117&lt;&gt;"",IF(LEN(E117)&gt;150,1,0)+IF(COUNTIF(INDIRECT(wew!$C$15),E117)&gt;1,10,0),0)</f>
        <v>0</v>
      </c>
      <c r="J117" s="14" t="b">
        <f t="shared" ca="1" si="24"/>
        <v>0</v>
      </c>
      <c r="K117" s="14" t="str">
        <f ca="1">ADDRESS(3,(B117+1)*2-1,4,,"[" &amp; wew!$G$7 &amp; "]" &amp; _sheetname_labels) &amp; ":" &amp; ADDRESS(2+ster!$B$20,(B117+1)*2-1,4)</f>
        <v>'[dane surowe2c.xlsm]labels'!HW3:HW32</v>
      </c>
      <c r="L117" s="14" t="str">
        <f ca="1">IF(F117&gt;0,ADDRESS(3,(B117+1)*2-1,4,,"[" &amp; wew!$G$7 &amp; "]" &amp; _sheetname_labels) &amp; ":" &amp; ADDRESS(2+F117,(B117+1)*2-1,4),"")</f>
        <v/>
      </c>
      <c r="M117" s="14" t="str">
        <f ca="1">IF(F117&gt;0,ADDRESS(3,(B117+1)*2,4,,"["&amp;wew!$G$7&amp;"]"&amp;_sheetname_labels)&amp;":"&amp;ADDRESS(2+F117,(B117+1)*2,4),"")</f>
        <v/>
      </c>
      <c r="N117" s="14" t="str">
        <f ca="1">ADDRESS(3,B117+1,4,,"[" &amp; wew!$G$7 &amp; "]" &amp;_sheetname_dataframe) &amp; ":" &amp; ADDRESS(2+ster!$C$14,B117+1,4)</f>
        <v>'[dane surowe2c.xlsm]data_frame'!DL3:DL643</v>
      </c>
      <c r="O117" s="14">
        <f t="shared" ca="1" si="25"/>
        <v>470</v>
      </c>
      <c r="P117" s="14">
        <f ca="1">IF(AND($AD117,$S117=1),IF(wew!$B$3,MIN(INDIRECT($N117)),"&lt;włącz podświetlanie wartości&gt;"),"—")</f>
        <v>0</v>
      </c>
      <c r="Q117" s="14">
        <f ca="1">IF(AND($AD117,$S117=1),IF(wew!$B$3,MAX(INDIRECT($N117)),"&lt;włącz podświetlanie wartości&gt;"),"—")</f>
        <v>4</v>
      </c>
      <c r="R117" s="14">
        <f ca="1">IF(AD117,ster!$C$14- (COUNTIF( INDIRECT(N117),"" )+ COUNT(INDIRECT(N117)) +COUNTIF( INDIRECT(N117),"NA" )),"")</f>
        <v>0</v>
      </c>
      <c r="S117" s="12">
        <f ca="1">IF(AD117,IF(COUNTA(INDIRECT(N117))=0,0, 1-(ster!$C$14- COUNT(INDIRECT(N117)) -COUNTIF( INDIRECT(N117),"" )) /COUNTA(INDIRECT(N117))),"")</f>
        <v>1</v>
      </c>
      <c r="T117" s="17" t="str">
        <f t="array" aca="1" ref="T117" ca="1">IF(L117&lt;&gt;"",SUM(IF(INDIRECT(L117)&lt;&gt;INT(INDIRECT(L117)),1,0)),"")</f>
        <v/>
      </c>
      <c r="U117" s="17">
        <f t="array" aca="1" ref="U117" ca="1">IF(S117=1,SUM(IF(ISNUMBER(INDIRECT(N117)),IF(INDIRECT(N117)&lt;&gt;INT(INDIRECT(N117)),1,0),0)),"")</f>
        <v>0</v>
      </c>
      <c r="V117" s="17">
        <f t="shared" ca="1" si="26"/>
        <v>1</v>
      </c>
      <c r="W117" s="17">
        <f t="shared" ca="1" si="27"/>
        <v>0</v>
      </c>
      <c r="X117" s="24" t="str">
        <f t="array" aca="1" ref="X117" ca="1">IF(AD117,IF(AG117&lt;&gt;"",AG117,IF(J117,MIN(INDIRECT( K117)),"")),"")</f>
        <v/>
      </c>
      <c r="Y117" s="17" t="str">
        <f t="array" aca="1" ref="Y117" ca="1">IF(AD117,IF(AH117&lt;&gt;"",AH117,IF(J117,MAX(INDIRECT( K117)),"")),"")</f>
        <v/>
      </c>
      <c r="Z117" s="17" t="b">
        <f t="shared" ca="1" si="28"/>
        <v>0</v>
      </c>
      <c r="AC117" s="17" t="b">
        <f t="shared" ca="1" si="29"/>
        <v>0</v>
      </c>
      <c r="AD117" s="14" t="b">
        <f t="shared" ca="1" si="30"/>
        <v>1</v>
      </c>
      <c r="AE117" s="15" t="b">
        <f t="shared" ca="1" si="31"/>
        <v>0</v>
      </c>
      <c r="AF117" s="16"/>
      <c r="AG117" s="16"/>
      <c r="AH117" s="16"/>
      <c r="AI117" s="16"/>
      <c r="AJ117" s="16"/>
      <c r="AK117" s="16"/>
      <c r="AL117" s="16"/>
      <c r="AM117" s="16"/>
    </row>
    <row r="118" spans="2:39">
      <c r="B118" s="14">
        <f t="shared" si="19"/>
        <v>116</v>
      </c>
      <c r="C118" s="14" t="str">
        <f ca="1">IF(OR(E118="",ROW(E118)=2),"",IF(R118&gt;0,"S",IF(J118,IF(F118=2,"D","N"),"I")))</f>
        <v>I</v>
      </c>
      <c r="D118" s="14" t="str">
        <f t="shared" ca="1" si="20"/>
        <v>q_51.8</v>
      </c>
      <c r="E118" s="14" t="str">
        <f t="shared" ca="1" si="21"/>
        <v>ALSFRS-R number 8</v>
      </c>
      <c r="F118" s="14">
        <f t="shared" ca="1" si="22"/>
        <v>0</v>
      </c>
      <c r="G118" s="14" t="str">
        <f t="shared" ca="1" si="23"/>
        <v>q_51.8</v>
      </c>
      <c r="H118" s="14">
        <f ca="1">IF(G118&lt;&gt;"",IFERROR( IsVariableNameLegal(G118),0),0)+IF(COUNTIF(INDIRECT(wew!$C$13),G118)&gt;1,10,0)</f>
        <v>0</v>
      </c>
      <c r="I118" s="14">
        <f ca="1">IF(E118&lt;&gt;"",IF(LEN(E118)&gt;150,1,0)+IF(COUNTIF(INDIRECT(wew!$C$15),E118)&gt;1,10,0),0)</f>
        <v>0</v>
      </c>
      <c r="J118" s="14" t="b">
        <f t="shared" ca="1" si="24"/>
        <v>0</v>
      </c>
      <c r="K118" s="14" t="str">
        <f ca="1">ADDRESS(3,(B118+1)*2-1,4,,"[" &amp; wew!$G$7 &amp; "]" &amp; _sheetname_labels) &amp; ":" &amp; ADDRESS(2+ster!$B$20,(B118+1)*2-1,4)</f>
        <v>'[dane surowe2c.xlsm]labels'!HY3:HY32</v>
      </c>
      <c r="L118" s="14" t="str">
        <f ca="1">IF(F118&gt;0,ADDRESS(3,(B118+1)*2-1,4,,"[" &amp; wew!$G$7 &amp; "]" &amp; _sheetname_labels) &amp; ":" &amp; ADDRESS(2+F118,(B118+1)*2-1,4),"")</f>
        <v/>
      </c>
      <c r="M118" s="14" t="str">
        <f ca="1">IF(F118&gt;0,ADDRESS(3,(B118+1)*2,4,,"["&amp;wew!$G$7&amp;"]"&amp;_sheetname_labels)&amp;":"&amp;ADDRESS(2+F118,(B118+1)*2,4),"")</f>
        <v/>
      </c>
      <c r="N118" s="14" t="str">
        <f ca="1">ADDRESS(3,B118+1,4,,"[" &amp; wew!$G$7 &amp; "]" &amp;_sheetname_dataframe) &amp; ":" &amp; ADDRESS(2+ster!$C$14,B118+1,4)</f>
        <v>'[dane surowe2c.xlsm]data_frame'!DM3:DM643</v>
      </c>
      <c r="O118" s="14">
        <f t="shared" ca="1" si="25"/>
        <v>470</v>
      </c>
      <c r="P118" s="14">
        <f ca="1">IF(AND($AD118,$S118=1),IF(wew!$B$3,MIN(INDIRECT($N118)),"&lt;włącz podświetlanie wartości&gt;"),"—")</f>
        <v>0</v>
      </c>
      <c r="Q118" s="14">
        <f ca="1">IF(AND($AD118,$S118=1),IF(wew!$B$3,MAX(INDIRECT($N118)),"&lt;włącz podświetlanie wartości&gt;"),"—")</f>
        <v>4</v>
      </c>
      <c r="R118" s="14">
        <f ca="1">IF(AD118,ster!$C$14- (COUNTIF( INDIRECT(N118),"" )+ COUNT(INDIRECT(N118)) +COUNTIF( INDIRECT(N118),"NA" )),"")</f>
        <v>0</v>
      </c>
      <c r="S118" s="12">
        <f ca="1">IF(AD118,IF(COUNTA(INDIRECT(N118))=0,0, 1-(ster!$C$14- COUNT(INDIRECT(N118)) -COUNTIF( INDIRECT(N118),"" )) /COUNTA(INDIRECT(N118))),"")</f>
        <v>1</v>
      </c>
      <c r="T118" s="17" t="str">
        <f t="array" aca="1" ref="T118" ca="1">IF(L118&lt;&gt;"",SUM(IF(INDIRECT(L118)&lt;&gt;INT(INDIRECT(L118)),1,0)),"")</f>
        <v/>
      </c>
      <c r="U118" s="17">
        <f t="array" aca="1" ref="U118" ca="1">IF(S118=1,SUM(IF(ISNUMBER(INDIRECT(N118)),IF(INDIRECT(N118)&lt;&gt;INT(INDIRECT(N118)),1,0),0)),"")</f>
        <v>0</v>
      </c>
      <c r="V118" s="17">
        <f t="shared" ca="1" si="26"/>
        <v>1</v>
      </c>
      <c r="W118" s="17">
        <f t="shared" ca="1" si="27"/>
        <v>0</v>
      </c>
      <c r="X118" s="24" t="str">
        <f t="array" aca="1" ref="X118" ca="1">IF(AD118,IF(AG118&lt;&gt;"",AG118,IF(J118,MIN(INDIRECT( K118)),"")),"")</f>
        <v/>
      </c>
      <c r="Y118" s="17" t="str">
        <f t="array" aca="1" ref="Y118" ca="1">IF(AD118,IF(AH118&lt;&gt;"",AH118,IF(J118,MAX(INDIRECT( K118)),"")),"")</f>
        <v/>
      </c>
      <c r="Z118" s="17" t="b">
        <f t="shared" ca="1" si="28"/>
        <v>0</v>
      </c>
      <c r="AC118" s="17" t="b">
        <f t="shared" ca="1" si="29"/>
        <v>0</v>
      </c>
      <c r="AD118" s="14" t="b">
        <f t="shared" ca="1" si="30"/>
        <v>1</v>
      </c>
      <c r="AE118" s="15" t="b">
        <f t="shared" ca="1" si="31"/>
        <v>0</v>
      </c>
      <c r="AF118" s="16"/>
      <c r="AG118" s="16"/>
      <c r="AH118" s="16"/>
      <c r="AI118" s="16"/>
      <c r="AJ118" s="16"/>
      <c r="AK118" s="16"/>
      <c r="AL118" s="16"/>
      <c r="AM118" s="16"/>
    </row>
    <row r="119" spans="2:39">
      <c r="B119" s="14">
        <f t="shared" si="19"/>
        <v>117</v>
      </c>
      <c r="C119" s="14" t="str">
        <f ca="1">IF(OR(E119="",ROW(E119)=2),"",IF(R119&gt;0,"S",IF(J119,IF(F119=2,"D","N"),"I")))</f>
        <v>I</v>
      </c>
      <c r="D119" s="14" t="str">
        <f t="shared" ca="1" si="20"/>
        <v>q_51.9</v>
      </c>
      <c r="E119" s="14" t="str">
        <f t="shared" ca="1" si="21"/>
        <v>ALSFRS-R number 9</v>
      </c>
      <c r="F119" s="14">
        <f t="shared" ca="1" si="22"/>
        <v>0</v>
      </c>
      <c r="G119" s="14" t="str">
        <f t="shared" ca="1" si="23"/>
        <v>q_51.9</v>
      </c>
      <c r="H119" s="14">
        <f ca="1">IF(G119&lt;&gt;"",IFERROR( IsVariableNameLegal(G119),0),0)+IF(COUNTIF(INDIRECT(wew!$C$13),G119)&gt;1,10,0)</f>
        <v>0</v>
      </c>
      <c r="I119" s="14">
        <f ca="1">IF(E119&lt;&gt;"",IF(LEN(E119)&gt;150,1,0)+IF(COUNTIF(INDIRECT(wew!$C$15),E119)&gt;1,10,0),0)</f>
        <v>0</v>
      </c>
      <c r="J119" s="14" t="b">
        <f t="shared" ca="1" si="24"/>
        <v>0</v>
      </c>
      <c r="K119" s="14" t="str">
        <f ca="1">ADDRESS(3,(B119+1)*2-1,4,,"[" &amp; wew!$G$7 &amp; "]" &amp; _sheetname_labels) &amp; ":" &amp; ADDRESS(2+ster!$B$20,(B119+1)*2-1,4)</f>
        <v>'[dane surowe2c.xlsm]labels'!IA3:IA32</v>
      </c>
      <c r="L119" s="14" t="str">
        <f ca="1">IF(F119&gt;0,ADDRESS(3,(B119+1)*2-1,4,,"[" &amp; wew!$G$7 &amp; "]" &amp; _sheetname_labels) &amp; ":" &amp; ADDRESS(2+F119,(B119+1)*2-1,4),"")</f>
        <v/>
      </c>
      <c r="M119" s="14" t="str">
        <f ca="1">IF(F119&gt;0,ADDRESS(3,(B119+1)*2,4,,"["&amp;wew!$G$7&amp;"]"&amp;_sheetname_labels)&amp;":"&amp;ADDRESS(2+F119,(B119+1)*2,4),"")</f>
        <v/>
      </c>
      <c r="N119" s="14" t="str">
        <f ca="1">ADDRESS(3,B119+1,4,,"[" &amp; wew!$G$7 &amp; "]" &amp;_sheetname_dataframe) &amp; ":" &amp; ADDRESS(2+ster!$C$14,B119+1,4)</f>
        <v>'[dane surowe2c.xlsm]data_frame'!DN3:DN643</v>
      </c>
      <c r="O119" s="14">
        <f t="shared" ca="1" si="25"/>
        <v>470</v>
      </c>
      <c r="P119" s="14">
        <f ca="1">IF(AND($AD119,$S119=1),IF(wew!$B$3,MIN(INDIRECT($N119)),"&lt;włącz podświetlanie wartości&gt;"),"—")</f>
        <v>0</v>
      </c>
      <c r="Q119" s="14">
        <f ca="1">IF(AND($AD119,$S119=1),IF(wew!$B$3,MAX(INDIRECT($N119)),"&lt;włącz podświetlanie wartości&gt;"),"—")</f>
        <v>4</v>
      </c>
      <c r="R119" s="14">
        <f ca="1">IF(AD119,ster!$C$14- (COUNTIF( INDIRECT(N119),"" )+ COUNT(INDIRECT(N119)) +COUNTIF( INDIRECT(N119),"NA" )),"")</f>
        <v>0</v>
      </c>
      <c r="S119" s="12">
        <f ca="1">IF(AD119,IF(COUNTA(INDIRECT(N119))=0,0, 1-(ster!$C$14- COUNT(INDIRECT(N119)) -COUNTIF( INDIRECT(N119),"" )) /COUNTA(INDIRECT(N119))),"")</f>
        <v>1</v>
      </c>
      <c r="T119" s="17" t="str">
        <f t="array" aca="1" ref="T119" ca="1">IF(L119&lt;&gt;"",SUM(IF(INDIRECT(L119)&lt;&gt;INT(INDIRECT(L119)),1,0)),"")</f>
        <v/>
      </c>
      <c r="U119" s="17">
        <f t="array" aca="1" ref="U119" ca="1">IF(S119=1,SUM(IF(ISNUMBER(INDIRECT(N119)),IF(INDIRECT(N119)&lt;&gt;INT(INDIRECT(N119)),1,0),0)),"")</f>
        <v>0</v>
      </c>
      <c r="V119" s="17">
        <f t="shared" ca="1" si="26"/>
        <v>1</v>
      </c>
      <c r="W119" s="17">
        <f t="shared" ca="1" si="27"/>
        <v>0</v>
      </c>
      <c r="X119" s="24" t="str">
        <f t="array" aca="1" ref="X119" ca="1">IF(AD119,IF(AG119&lt;&gt;"",AG119,IF(J119,MIN(INDIRECT( K119)),"")),"")</f>
        <v/>
      </c>
      <c r="Y119" s="17" t="str">
        <f t="array" aca="1" ref="Y119" ca="1">IF(AD119,IF(AH119&lt;&gt;"",AH119,IF(J119,MAX(INDIRECT( K119)),"")),"")</f>
        <v/>
      </c>
      <c r="Z119" s="17" t="b">
        <f t="shared" ca="1" si="28"/>
        <v>0</v>
      </c>
      <c r="AC119" s="17" t="b">
        <f t="shared" ca="1" si="29"/>
        <v>0</v>
      </c>
      <c r="AD119" s="14" t="b">
        <f t="shared" ca="1" si="30"/>
        <v>1</v>
      </c>
      <c r="AE119" s="15" t="b">
        <f t="shared" ca="1" si="31"/>
        <v>0</v>
      </c>
      <c r="AF119" s="16"/>
      <c r="AG119" s="16"/>
      <c r="AH119" s="16"/>
      <c r="AI119" s="16"/>
      <c r="AJ119" s="16"/>
      <c r="AK119" s="16"/>
      <c r="AL119" s="16"/>
      <c r="AM119" s="16"/>
    </row>
    <row r="120" spans="2:39">
      <c r="B120" s="14">
        <f t="shared" si="19"/>
        <v>118</v>
      </c>
      <c r="C120" s="14" t="str">
        <f ca="1">IF(OR(E120="",ROW(E120)=2),"",IF(R120&gt;0,"S",IF(J120,IF(F120=2,"D","N"),"I")))</f>
        <v>I</v>
      </c>
      <c r="D120" s="14" t="str">
        <f t="shared" ca="1" si="20"/>
        <v>q_51.10</v>
      </c>
      <c r="E120" s="14" t="str">
        <f t="shared" ca="1" si="21"/>
        <v>ALSFRS-R number 10</v>
      </c>
      <c r="F120" s="14">
        <f t="shared" ca="1" si="22"/>
        <v>0</v>
      </c>
      <c r="G120" s="14" t="str">
        <f t="shared" ca="1" si="23"/>
        <v>q_51.10</v>
      </c>
      <c r="H120" s="14">
        <f ca="1">IF(G120&lt;&gt;"",IFERROR( IsVariableNameLegal(G120),0),0)+IF(COUNTIF(INDIRECT(wew!$C$13),G120)&gt;1,10,0)</f>
        <v>0</v>
      </c>
      <c r="I120" s="14">
        <f ca="1">IF(E120&lt;&gt;"",IF(LEN(E120)&gt;150,1,0)+IF(COUNTIF(INDIRECT(wew!$C$15),E120)&gt;1,10,0),0)</f>
        <v>0</v>
      </c>
      <c r="J120" s="14" t="b">
        <f t="shared" ca="1" si="24"/>
        <v>0</v>
      </c>
      <c r="K120" s="14" t="str">
        <f ca="1">ADDRESS(3,(B120+1)*2-1,4,,"[" &amp; wew!$G$7 &amp; "]" &amp; _sheetname_labels) &amp; ":" &amp; ADDRESS(2+ster!$B$20,(B120+1)*2-1,4)</f>
        <v>'[dane surowe2c.xlsm]labels'!IC3:IC32</v>
      </c>
      <c r="L120" s="14" t="str">
        <f ca="1">IF(F120&gt;0,ADDRESS(3,(B120+1)*2-1,4,,"[" &amp; wew!$G$7 &amp; "]" &amp; _sheetname_labels) &amp; ":" &amp; ADDRESS(2+F120,(B120+1)*2-1,4),"")</f>
        <v/>
      </c>
      <c r="M120" s="14" t="str">
        <f ca="1">IF(F120&gt;0,ADDRESS(3,(B120+1)*2,4,,"["&amp;wew!$G$7&amp;"]"&amp;_sheetname_labels)&amp;":"&amp;ADDRESS(2+F120,(B120+1)*2,4),"")</f>
        <v/>
      </c>
      <c r="N120" s="14" t="str">
        <f ca="1">ADDRESS(3,B120+1,4,,"[" &amp; wew!$G$7 &amp; "]" &amp;_sheetname_dataframe) &amp; ":" &amp; ADDRESS(2+ster!$C$14,B120+1,4)</f>
        <v>'[dane surowe2c.xlsm]data_frame'!DO3:DO643</v>
      </c>
      <c r="O120" s="14">
        <f t="shared" ca="1" si="25"/>
        <v>470</v>
      </c>
      <c r="P120" s="14">
        <f ca="1">IF(AND($AD120,$S120=1),IF(wew!$B$3,MIN(INDIRECT($N120)),"&lt;włącz podświetlanie wartości&gt;"),"—")</f>
        <v>0</v>
      </c>
      <c r="Q120" s="14">
        <f ca="1">IF(AND($AD120,$S120=1),IF(wew!$B$3,MAX(INDIRECT($N120)),"&lt;włącz podświetlanie wartości&gt;"),"—")</f>
        <v>4</v>
      </c>
      <c r="R120" s="14">
        <f ca="1">IF(AD120,ster!$C$14- (COUNTIF( INDIRECT(N120),"" )+ COUNT(INDIRECT(N120)) +COUNTIF( INDIRECT(N120),"NA" )),"")</f>
        <v>0</v>
      </c>
      <c r="S120" s="12">
        <f ca="1">IF(AD120,IF(COUNTA(INDIRECT(N120))=0,0, 1-(ster!$C$14- COUNT(INDIRECT(N120)) -COUNTIF( INDIRECT(N120),"" )) /COUNTA(INDIRECT(N120))),"")</f>
        <v>1</v>
      </c>
      <c r="T120" s="17" t="str">
        <f t="array" aca="1" ref="T120" ca="1">IF(L120&lt;&gt;"",SUM(IF(INDIRECT(L120)&lt;&gt;INT(INDIRECT(L120)),1,0)),"")</f>
        <v/>
      </c>
      <c r="U120" s="17">
        <f t="array" aca="1" ref="U120" ca="1">IF(S120=1,SUM(IF(ISNUMBER(INDIRECT(N120)),IF(INDIRECT(N120)&lt;&gt;INT(INDIRECT(N120)),1,0),0)),"")</f>
        <v>0</v>
      </c>
      <c r="V120" s="17">
        <f t="shared" ca="1" si="26"/>
        <v>1</v>
      </c>
      <c r="W120" s="17">
        <f t="shared" ca="1" si="27"/>
        <v>0</v>
      </c>
      <c r="X120" s="24" t="str">
        <f t="array" aca="1" ref="X120" ca="1">IF(AD120,IF(AG120&lt;&gt;"",AG120,IF(J120,MIN(INDIRECT( K120)),"")),"")</f>
        <v/>
      </c>
      <c r="Y120" s="17" t="str">
        <f t="array" aca="1" ref="Y120" ca="1">IF(AD120,IF(AH120&lt;&gt;"",AH120,IF(J120,MAX(INDIRECT( K120)),"")),"")</f>
        <v/>
      </c>
      <c r="Z120" s="17" t="b">
        <f t="shared" ca="1" si="28"/>
        <v>0</v>
      </c>
      <c r="AC120" s="17" t="b">
        <f t="shared" ca="1" si="29"/>
        <v>0</v>
      </c>
      <c r="AD120" s="14" t="b">
        <f t="shared" ca="1" si="30"/>
        <v>1</v>
      </c>
      <c r="AE120" s="15" t="b">
        <f t="shared" ca="1" si="31"/>
        <v>0</v>
      </c>
      <c r="AF120" s="16"/>
      <c r="AG120" s="16"/>
      <c r="AH120" s="16"/>
      <c r="AI120" s="16"/>
      <c r="AJ120" s="16"/>
      <c r="AK120" s="16"/>
      <c r="AL120" s="16"/>
      <c r="AM120" s="16"/>
    </row>
    <row r="121" spans="2:39">
      <c r="B121" s="14">
        <f t="shared" si="19"/>
        <v>119</v>
      </c>
      <c r="C121" s="14" t="str">
        <f ca="1">IF(OR(E121="",ROW(E121)=2),"",IF(R121&gt;0,"S",IF(J121,IF(F121=2,"D","N"),"I")))</f>
        <v>I</v>
      </c>
      <c r="D121" s="14" t="str">
        <f t="shared" ca="1" si="20"/>
        <v>q_51.11</v>
      </c>
      <c r="E121" s="14" t="str">
        <f t="shared" ca="1" si="21"/>
        <v>ALSFRS-R number 11</v>
      </c>
      <c r="F121" s="14">
        <f t="shared" ca="1" si="22"/>
        <v>0</v>
      </c>
      <c r="G121" s="14" t="str">
        <f t="shared" ca="1" si="23"/>
        <v>q_51.11</v>
      </c>
      <c r="H121" s="14">
        <f ca="1">IF(G121&lt;&gt;"",IFERROR( IsVariableNameLegal(G121),0),0)+IF(COUNTIF(INDIRECT(wew!$C$13),G121)&gt;1,10,0)</f>
        <v>0</v>
      </c>
      <c r="I121" s="14">
        <f ca="1">IF(E121&lt;&gt;"",IF(LEN(E121)&gt;150,1,0)+IF(COUNTIF(INDIRECT(wew!$C$15),E121)&gt;1,10,0),0)</f>
        <v>0</v>
      </c>
      <c r="J121" s="14" t="b">
        <f t="shared" ca="1" si="24"/>
        <v>0</v>
      </c>
      <c r="K121" s="14" t="str">
        <f ca="1">ADDRESS(3,(B121+1)*2-1,4,,"[" &amp; wew!$G$7 &amp; "]" &amp; _sheetname_labels) &amp; ":" &amp; ADDRESS(2+ster!$B$20,(B121+1)*2-1,4)</f>
        <v>'[dane surowe2c.xlsm]labels'!IE3:IE32</v>
      </c>
      <c r="L121" s="14" t="str">
        <f ca="1">IF(F121&gt;0,ADDRESS(3,(B121+1)*2-1,4,,"[" &amp; wew!$G$7 &amp; "]" &amp; _sheetname_labels) &amp; ":" &amp; ADDRESS(2+F121,(B121+1)*2-1,4),"")</f>
        <v/>
      </c>
      <c r="M121" s="14" t="str">
        <f ca="1">IF(F121&gt;0,ADDRESS(3,(B121+1)*2,4,,"["&amp;wew!$G$7&amp;"]"&amp;_sheetname_labels)&amp;":"&amp;ADDRESS(2+F121,(B121+1)*2,4),"")</f>
        <v/>
      </c>
      <c r="N121" s="14" t="str">
        <f ca="1">ADDRESS(3,B121+1,4,,"[" &amp; wew!$G$7 &amp; "]" &amp;_sheetname_dataframe) &amp; ":" &amp; ADDRESS(2+ster!$C$14,B121+1,4)</f>
        <v>'[dane surowe2c.xlsm]data_frame'!DP3:DP643</v>
      </c>
      <c r="O121" s="14">
        <f t="shared" ca="1" si="25"/>
        <v>470</v>
      </c>
      <c r="P121" s="14">
        <f ca="1">IF(AND($AD121,$S121=1),IF(wew!$B$3,MIN(INDIRECT($N121)),"&lt;włącz podświetlanie wartości&gt;"),"—")</f>
        <v>0</v>
      </c>
      <c r="Q121" s="14">
        <f ca="1">IF(AND($AD121,$S121=1),IF(wew!$B$3,MAX(INDIRECT($N121)),"&lt;włącz podświetlanie wartości&gt;"),"—")</f>
        <v>4</v>
      </c>
      <c r="R121" s="14">
        <f ca="1">IF(AD121,ster!$C$14- (COUNTIF( INDIRECT(N121),"" )+ COUNT(INDIRECT(N121)) +COUNTIF( INDIRECT(N121),"NA" )),"")</f>
        <v>0</v>
      </c>
      <c r="S121" s="12">
        <f ca="1">IF(AD121,IF(COUNTA(INDIRECT(N121))=0,0, 1-(ster!$C$14- COUNT(INDIRECT(N121)) -COUNTIF( INDIRECT(N121),"" )) /COUNTA(INDIRECT(N121))),"")</f>
        <v>1</v>
      </c>
      <c r="T121" s="17" t="str">
        <f t="array" aca="1" ref="T121" ca="1">IF(L121&lt;&gt;"",SUM(IF(INDIRECT(L121)&lt;&gt;INT(INDIRECT(L121)),1,0)),"")</f>
        <v/>
      </c>
      <c r="U121" s="17">
        <f t="array" aca="1" ref="U121" ca="1">IF(S121=1,SUM(IF(ISNUMBER(INDIRECT(N121)),IF(INDIRECT(N121)&lt;&gt;INT(INDIRECT(N121)),1,0),0)),"")</f>
        <v>0</v>
      </c>
      <c r="V121" s="17">
        <f t="shared" ca="1" si="26"/>
        <v>1</v>
      </c>
      <c r="W121" s="17">
        <f t="shared" ca="1" si="27"/>
        <v>0</v>
      </c>
      <c r="X121" s="24" t="str">
        <f t="array" aca="1" ref="X121" ca="1">IF(AD121,IF(AG121&lt;&gt;"",AG121,IF(J121,MIN(INDIRECT( K121)),"")),"")</f>
        <v/>
      </c>
      <c r="Y121" s="17" t="str">
        <f t="array" aca="1" ref="Y121" ca="1">IF(AD121,IF(AH121&lt;&gt;"",AH121,IF(J121,MAX(INDIRECT( K121)),"")),"")</f>
        <v/>
      </c>
      <c r="Z121" s="17" t="b">
        <f t="shared" ca="1" si="28"/>
        <v>0</v>
      </c>
      <c r="AC121" s="17" t="b">
        <f t="shared" ca="1" si="29"/>
        <v>0</v>
      </c>
      <c r="AD121" s="14" t="b">
        <f t="shared" ca="1" si="30"/>
        <v>1</v>
      </c>
      <c r="AE121" s="15" t="b">
        <f t="shared" ca="1" si="31"/>
        <v>0</v>
      </c>
      <c r="AF121" s="16"/>
      <c r="AG121" s="16"/>
      <c r="AH121" s="16"/>
      <c r="AI121" s="16"/>
      <c r="AJ121" s="16"/>
      <c r="AK121" s="16"/>
      <c r="AL121" s="16"/>
      <c r="AM121" s="16"/>
    </row>
    <row r="122" spans="2:39">
      <c r="B122" s="14">
        <f t="shared" si="19"/>
        <v>120</v>
      </c>
      <c r="C122" s="14" t="str">
        <f ca="1">IF(OR(E122="",ROW(E122)=2),"",IF(R122&gt;0,"S",IF(J122,IF(F122=2,"D","N"),"I")))</f>
        <v>I</v>
      </c>
      <c r="D122" s="14" t="str">
        <f t="shared" ca="1" si="20"/>
        <v>q_51.12</v>
      </c>
      <c r="E122" s="14" t="str">
        <f t="shared" ca="1" si="21"/>
        <v>ALSFRS-R number 12</v>
      </c>
      <c r="F122" s="14">
        <f t="shared" ca="1" si="22"/>
        <v>0</v>
      </c>
      <c r="G122" s="14" t="str">
        <f t="shared" ca="1" si="23"/>
        <v>q_51.12</v>
      </c>
      <c r="H122" s="14">
        <f ca="1">IF(G122&lt;&gt;"",IFERROR( IsVariableNameLegal(G122),0),0)+IF(COUNTIF(INDIRECT(wew!$C$13),G122)&gt;1,10,0)</f>
        <v>0</v>
      </c>
      <c r="I122" s="14">
        <f ca="1">IF(E122&lt;&gt;"",IF(LEN(E122)&gt;150,1,0)+IF(COUNTIF(INDIRECT(wew!$C$15),E122)&gt;1,10,0),0)</f>
        <v>0</v>
      </c>
      <c r="J122" s="14" t="b">
        <f t="shared" ca="1" si="24"/>
        <v>0</v>
      </c>
      <c r="K122" s="14" t="str">
        <f ca="1">ADDRESS(3,(B122+1)*2-1,4,,"[" &amp; wew!$G$7 &amp; "]" &amp; _sheetname_labels) &amp; ":" &amp; ADDRESS(2+ster!$B$20,(B122+1)*2-1,4)</f>
        <v>'[dane surowe2c.xlsm]labels'!IG3:IG32</v>
      </c>
      <c r="L122" s="14" t="str">
        <f ca="1">IF(F122&gt;0,ADDRESS(3,(B122+1)*2-1,4,,"[" &amp; wew!$G$7 &amp; "]" &amp; _sheetname_labels) &amp; ":" &amp; ADDRESS(2+F122,(B122+1)*2-1,4),"")</f>
        <v/>
      </c>
      <c r="M122" s="14" t="str">
        <f ca="1">IF(F122&gt;0,ADDRESS(3,(B122+1)*2,4,,"["&amp;wew!$G$7&amp;"]"&amp;_sheetname_labels)&amp;":"&amp;ADDRESS(2+F122,(B122+1)*2,4),"")</f>
        <v/>
      </c>
      <c r="N122" s="14" t="str">
        <f ca="1">ADDRESS(3,B122+1,4,,"[" &amp; wew!$G$7 &amp; "]" &amp;_sheetname_dataframe) &amp; ":" &amp; ADDRESS(2+ster!$C$14,B122+1,4)</f>
        <v>'[dane surowe2c.xlsm]data_frame'!DQ3:DQ643</v>
      </c>
      <c r="O122" s="14">
        <f t="shared" ca="1" si="25"/>
        <v>470</v>
      </c>
      <c r="P122" s="14">
        <f ca="1">IF(AND($AD122,$S122=1),IF(wew!$B$3,MIN(INDIRECT($N122)),"&lt;włącz podświetlanie wartości&gt;"),"—")</f>
        <v>0</v>
      </c>
      <c r="Q122" s="14">
        <f ca="1">IF(AND($AD122,$S122=1),IF(wew!$B$3,MAX(INDIRECT($N122)),"&lt;włącz podświetlanie wartości&gt;"),"—")</f>
        <v>4</v>
      </c>
      <c r="R122" s="14">
        <f ca="1">IF(AD122,ster!$C$14- (COUNTIF( INDIRECT(N122),"" )+ COUNT(INDIRECT(N122)) +COUNTIF( INDIRECT(N122),"NA" )),"")</f>
        <v>0</v>
      </c>
      <c r="S122" s="12">
        <f ca="1">IF(AD122,IF(COUNTA(INDIRECT(N122))=0,0, 1-(ster!$C$14- COUNT(INDIRECT(N122)) -COUNTIF( INDIRECT(N122),"" )) /COUNTA(INDIRECT(N122))),"")</f>
        <v>1</v>
      </c>
      <c r="T122" s="17" t="str">
        <f t="array" aca="1" ref="T122" ca="1">IF(L122&lt;&gt;"",SUM(IF(INDIRECT(L122)&lt;&gt;INT(INDIRECT(L122)),1,0)),"")</f>
        <v/>
      </c>
      <c r="U122" s="17">
        <f t="array" aca="1" ref="U122" ca="1">IF(S122=1,SUM(IF(ISNUMBER(INDIRECT(N122)),IF(INDIRECT(N122)&lt;&gt;INT(INDIRECT(N122)),1,0),0)),"")</f>
        <v>0</v>
      </c>
      <c r="V122" s="17">
        <f t="shared" ca="1" si="26"/>
        <v>1</v>
      </c>
      <c r="W122" s="17">
        <f t="shared" ca="1" si="27"/>
        <v>0</v>
      </c>
      <c r="X122" s="24" t="str">
        <f t="array" aca="1" ref="X122" ca="1">IF(AD122,IF(AG122&lt;&gt;"",AG122,IF(J122,MIN(INDIRECT( K122)),"")),"")</f>
        <v/>
      </c>
      <c r="Y122" s="17" t="str">
        <f t="array" aca="1" ref="Y122" ca="1">IF(AD122,IF(AH122&lt;&gt;"",AH122,IF(J122,MAX(INDIRECT( K122)),"")),"")</f>
        <v/>
      </c>
      <c r="Z122" s="17" t="b">
        <f t="shared" ca="1" si="28"/>
        <v>0</v>
      </c>
      <c r="AC122" s="17" t="b">
        <f t="shared" ca="1" si="29"/>
        <v>0</v>
      </c>
      <c r="AD122" s="14" t="b">
        <f t="shared" ca="1" si="30"/>
        <v>1</v>
      </c>
      <c r="AE122" s="15" t="b">
        <f t="shared" ca="1" si="31"/>
        <v>0</v>
      </c>
      <c r="AF122" s="16"/>
      <c r="AG122" s="16"/>
      <c r="AH122" s="16"/>
      <c r="AI122" s="16"/>
      <c r="AJ122" s="16"/>
      <c r="AK122" s="16"/>
      <c r="AL122" s="16"/>
      <c r="AM122" s="16"/>
    </row>
    <row r="123" spans="2:39">
      <c r="B123" s="14">
        <f t="shared" si="19"/>
        <v>121</v>
      </c>
      <c r="C123" s="14" t="str">
        <f ca="1">IF(OR(E123="",ROW(E123)=2),"",IF(R123&gt;0,"S",IF(J123,IF(F123=2,"D","N"),"I")))</f>
        <v>I</v>
      </c>
      <c r="D123" s="14" t="str">
        <f t="shared" ca="1" si="20"/>
        <v>q_52a</v>
      </c>
      <c r="E123" s="14" t="str">
        <f t="shared" ca="1" si="21"/>
        <v>ALSFRS-R total</v>
      </c>
      <c r="F123" s="14">
        <f t="shared" ca="1" si="22"/>
        <v>0</v>
      </c>
      <c r="G123" s="14" t="str">
        <f t="shared" ca="1" si="23"/>
        <v>q_52a</v>
      </c>
      <c r="H123" s="14">
        <f ca="1">IF(G123&lt;&gt;"",IFERROR( IsVariableNameLegal(G123),0),0)+IF(COUNTIF(INDIRECT(wew!$C$13),G123)&gt;1,10,0)</f>
        <v>0</v>
      </c>
      <c r="I123" s="14">
        <f ca="1">IF(E123&lt;&gt;"",IF(LEN(E123)&gt;150,1,0)+IF(COUNTIF(INDIRECT(wew!$C$15),E123)&gt;1,10,0),0)</f>
        <v>0</v>
      </c>
      <c r="J123" s="14" t="b">
        <f t="shared" ca="1" si="24"/>
        <v>0</v>
      </c>
      <c r="K123" s="14" t="str">
        <f ca="1">ADDRESS(3,(B123+1)*2-1,4,,"[" &amp; wew!$G$7 &amp; "]" &amp; _sheetname_labels) &amp; ":" &amp; ADDRESS(2+ster!$B$20,(B123+1)*2-1,4)</f>
        <v>'[dane surowe2c.xlsm]labels'!II3:II32</v>
      </c>
      <c r="L123" s="14" t="str">
        <f ca="1">IF(F123&gt;0,ADDRESS(3,(B123+1)*2-1,4,,"[" &amp; wew!$G$7 &amp; "]" &amp; _sheetname_labels) &amp; ":" &amp; ADDRESS(2+F123,(B123+1)*2-1,4),"")</f>
        <v/>
      </c>
      <c r="M123" s="14" t="str">
        <f ca="1">IF(F123&gt;0,ADDRESS(3,(B123+1)*2,4,,"["&amp;wew!$G$7&amp;"]"&amp;_sheetname_labels)&amp;":"&amp;ADDRESS(2+F123,(B123+1)*2,4),"")</f>
        <v/>
      </c>
      <c r="N123" s="14" t="str">
        <f ca="1">ADDRESS(3,B123+1,4,,"[" &amp; wew!$G$7 &amp; "]" &amp;_sheetname_dataframe) &amp; ":" &amp; ADDRESS(2+ster!$C$14,B123+1,4)</f>
        <v>'[dane surowe2c.xlsm]data_frame'!DR3:DR643</v>
      </c>
      <c r="O123" s="14">
        <f t="shared" ca="1" si="25"/>
        <v>472</v>
      </c>
      <c r="P123" s="14">
        <f ca="1">IF(AND($AD123,$S123=1),IF(wew!$B$3,MIN(INDIRECT($N123)),"&lt;włącz podświetlanie wartości&gt;"),"—")</f>
        <v>3</v>
      </c>
      <c r="Q123" s="14">
        <f ca="1">IF(AND($AD123,$S123=1),IF(wew!$B$3,MAX(INDIRECT($N123)),"&lt;włącz podświetlanie wartości&gt;"),"—")</f>
        <v>48</v>
      </c>
      <c r="R123" s="14">
        <f ca="1">IF(AD123,ster!$C$14- (COUNTIF( INDIRECT(N123),"" )+ COUNT(INDIRECT(N123)) +COUNTIF( INDIRECT(N123),"NA" )),"")</f>
        <v>0</v>
      </c>
      <c r="S123" s="12">
        <f ca="1">IF(AD123,IF(COUNTA(INDIRECT(N123))=0,0, 1-(ster!$C$14- COUNT(INDIRECT(N123)) -COUNTIF( INDIRECT(N123),"" )) /COUNTA(INDIRECT(N123))),"")</f>
        <v>1</v>
      </c>
      <c r="T123" s="17" t="str">
        <f t="array" aca="1" ref="T123" ca="1">IF(L123&lt;&gt;"",SUM(IF(INDIRECT(L123)&lt;&gt;INT(INDIRECT(L123)),1,0)),"")</f>
        <v/>
      </c>
      <c r="U123" s="17">
        <f t="array" aca="1" ref="U123" ca="1">IF(S123=1,SUM(IF(ISNUMBER(INDIRECT(N123)),IF(INDIRECT(N123)&lt;&gt;INT(INDIRECT(N123)),1,0),0)),"")</f>
        <v>0</v>
      </c>
      <c r="V123" s="17">
        <f t="shared" ca="1" si="26"/>
        <v>1</v>
      </c>
      <c r="W123" s="17">
        <f t="shared" ca="1" si="27"/>
        <v>0</v>
      </c>
      <c r="X123" s="24" t="str">
        <f t="array" aca="1" ref="X123" ca="1">IF(AD123,IF(AG123&lt;&gt;"",AG123,IF(J123,MIN(INDIRECT( K123)),"")),"")</f>
        <v/>
      </c>
      <c r="Y123" s="17" t="str">
        <f t="array" aca="1" ref="Y123" ca="1">IF(AD123,IF(AH123&lt;&gt;"",AH123,IF(J123,MAX(INDIRECT( K123)),"")),"")</f>
        <v/>
      </c>
      <c r="Z123" s="17" t="b">
        <f t="shared" ca="1" si="28"/>
        <v>0</v>
      </c>
      <c r="AC123" s="17" t="b">
        <f t="shared" ca="1" si="29"/>
        <v>0</v>
      </c>
      <c r="AD123" s="14" t="b">
        <f t="shared" ca="1" si="30"/>
        <v>1</v>
      </c>
      <c r="AE123" s="15" t="b">
        <f t="shared" ca="1" si="31"/>
        <v>0</v>
      </c>
      <c r="AF123" s="16"/>
      <c r="AG123" s="16"/>
      <c r="AH123" s="16"/>
      <c r="AI123" s="16"/>
      <c r="AJ123" s="16"/>
      <c r="AK123" s="16"/>
      <c r="AL123" s="16"/>
      <c r="AM123" s="16"/>
    </row>
    <row r="124" spans="2:39">
      <c r="B124" s="14">
        <f t="shared" si="19"/>
        <v>122</v>
      </c>
      <c r="C124" s="14" t="str">
        <f ca="1">IF(OR(E124="",ROW(E124)=2),"",IF(R124&gt;0,"S",IF(J124,IF(F124=2,"D","N"),"I")))</f>
        <v>I</v>
      </c>
      <c r="D124" s="14" t="str">
        <f t="shared" ca="1" si="20"/>
        <v>q_52b</v>
      </c>
      <c r="E124" s="14" t="str">
        <f t="shared" ca="1" si="21"/>
        <v>ALSFRS-R rate of decay</v>
      </c>
      <c r="F124" s="14">
        <f t="shared" ca="1" si="22"/>
        <v>0</v>
      </c>
      <c r="G124" s="14" t="str">
        <f t="shared" ca="1" si="23"/>
        <v>q_52b</v>
      </c>
      <c r="H124" s="14">
        <f ca="1">IF(G124&lt;&gt;"",IFERROR( IsVariableNameLegal(G124),0),0)+IF(COUNTIF(INDIRECT(wew!$C$13),G124)&gt;1,10,0)</f>
        <v>0</v>
      </c>
      <c r="I124" s="14">
        <f ca="1">IF(E124&lt;&gt;"",IF(LEN(E124)&gt;150,1,0)+IF(COUNTIF(INDIRECT(wew!$C$15),E124)&gt;1,10,0),0)</f>
        <v>0</v>
      </c>
      <c r="J124" s="14" t="b">
        <f t="shared" ca="1" si="24"/>
        <v>0</v>
      </c>
      <c r="K124" s="14" t="str">
        <f ca="1">ADDRESS(3,(B124+1)*2-1,4,,"[" &amp; wew!$G$7 &amp; "]" &amp; _sheetname_labels) &amp; ":" &amp; ADDRESS(2+ster!$B$20,(B124+1)*2-1,4)</f>
        <v>'[dane surowe2c.xlsm]labels'!IK3:IK32</v>
      </c>
      <c r="L124" s="14" t="str">
        <f ca="1">IF(F124&gt;0,ADDRESS(3,(B124+1)*2-1,4,,"[" &amp; wew!$G$7 &amp; "]" &amp; _sheetname_labels) &amp; ":" &amp; ADDRESS(2+F124,(B124+1)*2-1,4),"")</f>
        <v/>
      </c>
      <c r="M124" s="14" t="str">
        <f ca="1">IF(F124&gt;0,ADDRESS(3,(B124+1)*2,4,,"["&amp;wew!$G$7&amp;"]"&amp;_sheetname_labels)&amp;":"&amp;ADDRESS(2+F124,(B124+1)*2,4),"")</f>
        <v/>
      </c>
      <c r="N124" s="14" t="str">
        <f ca="1">ADDRESS(3,B124+1,4,,"[" &amp; wew!$G$7 &amp; "]" &amp;_sheetname_dataframe) &amp; ":" &amp; ADDRESS(2+ster!$C$14,B124+1,4)</f>
        <v>'[dane surowe2c.xlsm]data_frame'!DS3:DS643</v>
      </c>
      <c r="O124" s="14">
        <f t="shared" ca="1" si="25"/>
        <v>412</v>
      </c>
      <c r="P124" s="14">
        <f ca="1">IF(AND($AD124,$S124=1),IF(wew!$B$3,MIN(INDIRECT($N124)),"&lt;włącz podświetlanie wartości&gt;"),"—")</f>
        <v>-0.131520061728395</v>
      </c>
      <c r="Q124" s="14">
        <f ca="1">IF(AND($AD124,$S124=1),IF(wew!$B$3,MAX(INDIRECT($N124)),"&lt;włącz podświetlanie wartości&gt;"),"—")</f>
        <v>42</v>
      </c>
      <c r="R124" s="14">
        <f ca="1">IF(AD124,ster!$C$14- (COUNTIF( INDIRECT(N124),"" )+ COUNT(INDIRECT(N124)) +COUNTIF( INDIRECT(N124),"NA" )),"")</f>
        <v>0</v>
      </c>
      <c r="S124" s="12">
        <f ca="1">IF(AD124,IF(COUNTA(INDIRECT(N124))=0,0, 1-(ster!$C$14- COUNT(INDIRECT(N124)) -COUNTIF( INDIRECT(N124),"" )) /COUNTA(INDIRECT(N124))),"")</f>
        <v>1</v>
      </c>
      <c r="T124" s="17" t="str">
        <f t="array" aca="1" ref="T124" ca="1">IF(L124&lt;&gt;"",SUM(IF(INDIRECT(L124)&lt;&gt;INT(INDIRECT(L124)),1,0)),"")</f>
        <v/>
      </c>
      <c r="U124" s="17">
        <f t="array" aca="1" ref="U124" ca="1">IF(S124=1,SUM(IF(ISNUMBER(INDIRECT(N124)),IF(INDIRECT(N124)&lt;&gt;INT(INDIRECT(N124)),1,0),0)),"")</f>
        <v>409</v>
      </c>
      <c r="V124" s="17">
        <f t="shared" ca="1" si="26"/>
        <v>3</v>
      </c>
      <c r="W124" s="17">
        <f t="shared" ca="1" si="27"/>
        <v>0</v>
      </c>
      <c r="X124" s="24" t="str">
        <f t="array" aca="1" ref="X124" ca="1">IF(AD124,IF(AG124&lt;&gt;"",AG124,IF(J124,MIN(INDIRECT( K124)),"")),"")</f>
        <v/>
      </c>
      <c r="Y124" s="17" t="str">
        <f t="array" aca="1" ref="Y124" ca="1">IF(AD124,IF(AH124&lt;&gt;"",AH124,IF(J124,MAX(INDIRECT( K124)),"")),"")</f>
        <v/>
      </c>
      <c r="Z124" s="17" t="b">
        <f t="shared" ca="1" si="28"/>
        <v>0</v>
      </c>
      <c r="AC124" s="17" t="b">
        <f t="shared" ca="1" si="29"/>
        <v>0</v>
      </c>
      <c r="AD124" s="14" t="b">
        <f t="shared" ca="1" si="30"/>
        <v>1</v>
      </c>
      <c r="AE124" s="15" t="b">
        <f t="shared" ca="1" si="31"/>
        <v>0</v>
      </c>
      <c r="AF124" s="16"/>
      <c r="AG124" s="16"/>
      <c r="AH124" s="16"/>
      <c r="AI124" s="16"/>
      <c r="AJ124" s="16"/>
      <c r="AK124" s="16"/>
      <c r="AL124" s="16"/>
      <c r="AM124" s="16"/>
    </row>
    <row r="125" spans="2:39">
      <c r="B125" s="14">
        <f t="shared" si="19"/>
        <v>123</v>
      </c>
      <c r="C125" s="14" t="str">
        <f ca="1">IF(OR(E125="",ROW(E125)=2),"",IF(R125&gt;0,"S",IF(J125,IF(F125=2,"D","N"),"I")))</f>
        <v>I</v>
      </c>
      <c r="D125" s="14" t="str">
        <f t="shared" ca="1" si="20"/>
        <v>q_53a</v>
      </c>
      <c r="E125" s="14" t="str">
        <f t="shared" ca="1" si="21"/>
        <v>CK level  (or NF, NA, NR)</v>
      </c>
      <c r="F125" s="14">
        <f t="shared" ca="1" si="22"/>
        <v>0</v>
      </c>
      <c r="G125" s="14" t="str">
        <f t="shared" ca="1" si="23"/>
        <v>q_53a</v>
      </c>
      <c r="H125" s="14">
        <f ca="1">IF(G125&lt;&gt;"",IFERROR( IsVariableNameLegal(G125),0),0)+IF(COUNTIF(INDIRECT(wew!$C$13),G125)&gt;1,10,0)</f>
        <v>0</v>
      </c>
      <c r="I125" s="14">
        <f ca="1">IF(E125&lt;&gt;"",IF(LEN(E125)&gt;150,1,0)+IF(COUNTIF(INDIRECT(wew!$C$15),E125)&gt;1,10,0),0)</f>
        <v>0</v>
      </c>
      <c r="J125" s="14" t="b">
        <f t="shared" ca="1" si="24"/>
        <v>0</v>
      </c>
      <c r="K125" s="14" t="str">
        <f ca="1">ADDRESS(3,(B125+1)*2-1,4,,"[" &amp; wew!$G$7 &amp; "]" &amp; _sheetname_labels) &amp; ":" &amp; ADDRESS(2+ster!$B$20,(B125+1)*2-1,4)</f>
        <v>'[dane surowe2c.xlsm]labels'!IM3:IM32</v>
      </c>
      <c r="L125" s="14" t="str">
        <f ca="1">IF(F125&gt;0,ADDRESS(3,(B125+1)*2-1,4,,"[" &amp; wew!$G$7 &amp; "]" &amp; _sheetname_labels) &amp; ":" &amp; ADDRESS(2+F125,(B125+1)*2-1,4),"")</f>
        <v/>
      </c>
      <c r="M125" s="14" t="str">
        <f ca="1">IF(F125&gt;0,ADDRESS(3,(B125+1)*2,4,,"["&amp;wew!$G$7&amp;"]"&amp;_sheetname_labels)&amp;":"&amp;ADDRESS(2+F125,(B125+1)*2,4),"")</f>
        <v/>
      </c>
      <c r="N125" s="14" t="str">
        <f ca="1">ADDRESS(3,B125+1,4,,"[" &amp; wew!$G$7 &amp; "]" &amp;_sheetname_dataframe) &amp; ":" &amp; ADDRESS(2+ster!$C$14,B125+1,4)</f>
        <v>'[dane surowe2c.xlsm]data_frame'!DT3:DT643</v>
      </c>
      <c r="O125" s="14">
        <f t="shared" ca="1" si="25"/>
        <v>288</v>
      </c>
      <c r="P125" s="14">
        <f ca="1">IF(AND($AD125,$S125=1),IF(wew!$B$3,MIN(INDIRECT($N125)),"&lt;włącz podświetlanie wartości&gt;"),"—")</f>
        <v>0.13</v>
      </c>
      <c r="Q125" s="14">
        <f ca="1">IF(AND($AD125,$S125=1),IF(wew!$B$3,MAX(INDIRECT($N125)),"&lt;włącz podświetlanie wartości&gt;"),"—")</f>
        <v>1758</v>
      </c>
      <c r="R125" s="14">
        <f ca="1">IF(AD125,ster!$C$14- (COUNTIF( INDIRECT(N125),"" )+ COUNT(INDIRECT(N125)) +COUNTIF( INDIRECT(N125),"NA" )),"")</f>
        <v>0</v>
      </c>
      <c r="S125" s="12">
        <f ca="1">IF(AD125,IF(COUNTA(INDIRECT(N125))=0,0, 1-(ster!$C$14- COUNT(INDIRECT(N125)) -COUNTIF( INDIRECT(N125),"" )) /COUNTA(INDIRECT(N125))),"")</f>
        <v>1</v>
      </c>
      <c r="T125" s="17" t="str">
        <f t="array" aca="1" ref="T125" ca="1">IF(L125&lt;&gt;"",SUM(IF(INDIRECT(L125)&lt;&gt;INT(INDIRECT(L125)),1,0)),"")</f>
        <v/>
      </c>
      <c r="U125" s="17">
        <f t="array" aca="1" ref="U125" ca="1">IF(S125=1,SUM(IF(ISNUMBER(INDIRECT(N125)),IF(INDIRECT(N125)&lt;&gt;INT(INDIRECT(N125)),1,0),0)),"")</f>
        <v>52</v>
      </c>
      <c r="V125" s="17">
        <f t="shared" ca="1" si="26"/>
        <v>3</v>
      </c>
      <c r="W125" s="17">
        <f t="shared" ca="1" si="27"/>
        <v>0</v>
      </c>
      <c r="X125" s="24" t="str">
        <f t="array" aca="1" ref="X125" ca="1">IF(AD125,IF(AG125&lt;&gt;"",AG125,IF(J125,MIN(INDIRECT( K125)),"")),"")</f>
        <v/>
      </c>
      <c r="Y125" s="17" t="str">
        <f t="array" aca="1" ref="Y125" ca="1">IF(AD125,IF(AH125&lt;&gt;"",AH125,IF(J125,MAX(INDIRECT( K125)),"")),"")</f>
        <v/>
      </c>
      <c r="Z125" s="17" t="b">
        <f t="shared" ca="1" si="28"/>
        <v>0</v>
      </c>
      <c r="AC125" s="17" t="b">
        <f t="shared" ca="1" si="29"/>
        <v>0</v>
      </c>
      <c r="AD125" s="14" t="b">
        <f t="shared" ca="1" si="30"/>
        <v>1</v>
      </c>
      <c r="AE125" s="15" t="b">
        <f t="shared" ca="1" si="31"/>
        <v>0</v>
      </c>
      <c r="AF125" s="16"/>
      <c r="AG125" s="16"/>
      <c r="AH125" s="16"/>
      <c r="AI125" s="16"/>
      <c r="AJ125" s="16"/>
      <c r="AK125" s="16"/>
      <c r="AL125" s="16"/>
      <c r="AM125" s="16"/>
    </row>
    <row r="126" spans="2:39">
      <c r="B126" s="14">
        <f t="shared" si="19"/>
        <v>124</v>
      </c>
      <c r="C126" s="14" t="str">
        <f ca="1">IF(OR(E126="",ROW(E126)=2),"",IF(R126&gt;0,"S",IF(J126,IF(F126=2,"D","N"),"I")))</f>
        <v>I</v>
      </c>
      <c r="D126" s="14" t="str">
        <f t="shared" ca="1" si="20"/>
        <v>q_53b</v>
      </c>
      <c r="E126" s="14" t="str">
        <f t="shared" ca="1" si="21"/>
        <v>CK lower range</v>
      </c>
      <c r="F126" s="14">
        <f t="shared" ca="1" si="22"/>
        <v>0</v>
      </c>
      <c r="G126" s="14" t="str">
        <f t="shared" ca="1" si="23"/>
        <v>q_53b</v>
      </c>
      <c r="H126" s="14">
        <f ca="1">IF(G126&lt;&gt;"",IFERROR( IsVariableNameLegal(G126),0),0)+IF(COUNTIF(INDIRECT(wew!$C$13),G126)&gt;1,10,0)</f>
        <v>0</v>
      </c>
      <c r="I126" s="14">
        <f ca="1">IF(E126&lt;&gt;"",IF(LEN(E126)&gt;150,1,0)+IF(COUNTIF(INDIRECT(wew!$C$15),E126)&gt;1,10,0),0)</f>
        <v>0</v>
      </c>
      <c r="J126" s="14" t="b">
        <f t="shared" ca="1" si="24"/>
        <v>0</v>
      </c>
      <c r="K126" s="14" t="str">
        <f ca="1">ADDRESS(3,(B126+1)*2-1,4,,"[" &amp; wew!$G$7 &amp; "]" &amp; _sheetname_labels) &amp; ":" &amp; ADDRESS(2+ster!$B$20,(B126+1)*2-1,4)</f>
        <v>'[dane surowe2c.xlsm]labels'!IO3:IO32</v>
      </c>
      <c r="L126" s="14" t="str">
        <f ca="1">IF(F126&gt;0,ADDRESS(3,(B126+1)*2-1,4,,"[" &amp; wew!$G$7 &amp; "]" &amp; _sheetname_labels) &amp; ":" &amp; ADDRESS(2+F126,(B126+1)*2-1,4),"")</f>
        <v/>
      </c>
      <c r="M126" s="14" t="str">
        <f ca="1">IF(F126&gt;0,ADDRESS(3,(B126+1)*2,4,,"["&amp;wew!$G$7&amp;"]"&amp;_sheetname_labels)&amp;":"&amp;ADDRESS(2+F126,(B126+1)*2,4),"")</f>
        <v/>
      </c>
      <c r="N126" s="14" t="str">
        <f ca="1">ADDRESS(3,B126+1,4,,"[" &amp; wew!$G$7 &amp; "]" &amp;_sheetname_dataframe) &amp; ":" &amp; ADDRESS(2+ster!$C$14,B126+1,4)</f>
        <v>'[dane surowe2c.xlsm]data_frame'!DU3:DU643</v>
      </c>
      <c r="O126" s="14">
        <f t="shared" ca="1" si="25"/>
        <v>199</v>
      </c>
      <c r="P126" s="14">
        <f ca="1">IF(AND($AD126,$S126=1),IF(wew!$B$3,MIN(INDIRECT($N126)),"&lt;włącz podświetlanie wartości&gt;"),"—")</f>
        <v>0</v>
      </c>
      <c r="Q126" s="14">
        <f ca="1">IF(AND($AD126,$S126=1),IF(wew!$B$3,MAX(INDIRECT($N126)),"&lt;włącz podświetlanie wartości&gt;"),"—")</f>
        <v>332</v>
      </c>
      <c r="R126" s="14">
        <f ca="1">IF(AD126,ster!$C$14- (COUNTIF( INDIRECT(N126),"" )+ COUNT(INDIRECT(N126)) +COUNTIF( INDIRECT(N126),"NA" )),"")</f>
        <v>0</v>
      </c>
      <c r="S126" s="12">
        <f ca="1">IF(AD126,IF(COUNTA(INDIRECT(N126))=0,0, 1-(ster!$C$14- COUNT(INDIRECT(N126)) -COUNTIF( INDIRECT(N126),"" )) /COUNTA(INDIRECT(N126))),"")</f>
        <v>1</v>
      </c>
      <c r="T126" s="17" t="str">
        <f t="array" aca="1" ref="T126" ca="1">IF(L126&lt;&gt;"",SUM(IF(INDIRECT(L126)&lt;&gt;INT(INDIRECT(L126)),1,0)),"")</f>
        <v/>
      </c>
      <c r="U126" s="17">
        <f t="array" aca="1" ref="U126" ca="1">IF(S126=1,SUM(IF(ISNUMBER(INDIRECT(N126)),IF(INDIRECT(N126)&lt;&gt;INT(INDIRECT(N126)),1,0),0)),"")</f>
        <v>1</v>
      </c>
      <c r="V126" s="17">
        <f t="shared" ca="1" si="26"/>
        <v>2</v>
      </c>
      <c r="W126" s="17">
        <f t="shared" ca="1" si="27"/>
        <v>0</v>
      </c>
      <c r="X126" s="24" t="str">
        <f t="array" aca="1" ref="X126" ca="1">IF(AD126,IF(AG126&lt;&gt;"",AG126,IF(J126,MIN(INDIRECT( K126)),"")),"")</f>
        <v/>
      </c>
      <c r="Y126" s="17" t="str">
        <f t="array" aca="1" ref="Y126" ca="1">IF(AD126,IF(AH126&lt;&gt;"",AH126,IF(J126,MAX(INDIRECT( K126)),"")),"")</f>
        <v/>
      </c>
      <c r="Z126" s="17" t="b">
        <f t="shared" ca="1" si="28"/>
        <v>0</v>
      </c>
      <c r="AC126" s="17" t="b">
        <f t="shared" ca="1" si="29"/>
        <v>0</v>
      </c>
      <c r="AD126" s="14" t="b">
        <f t="shared" ca="1" si="30"/>
        <v>1</v>
      </c>
      <c r="AE126" s="15" t="b">
        <f t="shared" ca="1" si="31"/>
        <v>0</v>
      </c>
      <c r="AF126" s="16"/>
      <c r="AG126" s="16"/>
      <c r="AH126" s="16"/>
      <c r="AI126" s="16"/>
      <c r="AJ126" s="16"/>
      <c r="AK126" s="16"/>
      <c r="AL126" s="16"/>
      <c r="AM126" s="16"/>
    </row>
    <row r="127" spans="2:39">
      <c r="B127" s="14">
        <f t="shared" si="19"/>
        <v>125</v>
      </c>
      <c r="C127" s="14" t="str">
        <f ca="1">IF(OR(E127="",ROW(E127)=2),"",IF(R127&gt;0,"S",IF(J127,IF(F127=2,"D","N"),"I")))</f>
        <v>I</v>
      </c>
      <c r="D127" s="14" t="str">
        <f t="shared" ca="1" si="20"/>
        <v>q_53c</v>
      </c>
      <c r="E127" s="14" t="str">
        <f t="shared" ca="1" si="21"/>
        <v>CK upper range</v>
      </c>
      <c r="F127" s="14">
        <f t="shared" ca="1" si="22"/>
        <v>0</v>
      </c>
      <c r="G127" s="14" t="str">
        <f t="shared" ca="1" si="23"/>
        <v>q_53c</v>
      </c>
      <c r="H127" s="14">
        <f ca="1">IF(G127&lt;&gt;"",IFERROR( IsVariableNameLegal(G127),0),0)+IF(COUNTIF(INDIRECT(wew!$C$13),G127)&gt;1,10,0)</f>
        <v>0</v>
      </c>
      <c r="I127" s="14">
        <f ca="1">IF(E127&lt;&gt;"",IF(LEN(E127)&gt;150,1,0)+IF(COUNTIF(INDIRECT(wew!$C$15),E127)&gt;1,10,0),0)</f>
        <v>0</v>
      </c>
      <c r="J127" s="14" t="b">
        <f t="shared" ca="1" si="24"/>
        <v>0</v>
      </c>
      <c r="K127" s="14" t="str">
        <f ca="1">ADDRESS(3,(B127+1)*2-1,4,,"[" &amp; wew!$G$7 &amp; "]" &amp; _sheetname_labels) &amp; ":" &amp; ADDRESS(2+ster!$B$20,(B127+1)*2-1,4)</f>
        <v>'[dane surowe2c.xlsm]labels'!IQ3:IQ32</v>
      </c>
      <c r="L127" s="14" t="str">
        <f ca="1">IF(F127&gt;0,ADDRESS(3,(B127+1)*2-1,4,,"[" &amp; wew!$G$7 &amp; "]" &amp; _sheetname_labels) &amp; ":" &amp; ADDRESS(2+F127,(B127+1)*2-1,4),"")</f>
        <v/>
      </c>
      <c r="M127" s="14" t="str">
        <f ca="1">IF(F127&gt;0,ADDRESS(3,(B127+1)*2,4,,"["&amp;wew!$G$7&amp;"]"&amp;_sheetname_labels)&amp;":"&amp;ADDRESS(2+F127,(B127+1)*2,4),"")</f>
        <v/>
      </c>
      <c r="N127" s="14" t="str">
        <f ca="1">ADDRESS(3,B127+1,4,,"[" &amp; wew!$G$7 &amp; "]" &amp;_sheetname_dataframe) &amp; ":" &amp; ADDRESS(2+ster!$C$14,B127+1,4)</f>
        <v>'[dane surowe2c.xlsm]data_frame'!DV3:DV643</v>
      </c>
      <c r="O127" s="14">
        <f t="shared" ca="1" si="25"/>
        <v>250</v>
      </c>
      <c r="P127" s="14">
        <f ca="1">IF(AND($AD127,$S127=1),IF(wew!$B$3,MIN(INDIRECT($N127)),"&lt;włącz podświetlanie wartości&gt;"),"—")</f>
        <v>0.5</v>
      </c>
      <c r="Q127" s="14">
        <f ca="1">IF(AND($AD127,$S127=1),IF(wew!$B$3,MAX(INDIRECT($N127)),"&lt;włącz podświetlanie wartości&gt;"),"—")</f>
        <v>336</v>
      </c>
      <c r="R127" s="14">
        <f ca="1">IF(AD127,ster!$C$14- (COUNTIF( INDIRECT(N127),"" )+ COUNT(INDIRECT(N127)) +COUNTIF( INDIRECT(N127),"NA" )),"")</f>
        <v>0</v>
      </c>
      <c r="S127" s="12">
        <f ca="1">IF(AD127,IF(COUNTA(INDIRECT(N127))=0,0, 1-(ster!$C$14- COUNT(INDIRECT(N127)) -COUNTIF( INDIRECT(N127),"" )) /COUNTA(INDIRECT(N127))),"")</f>
        <v>1</v>
      </c>
      <c r="T127" s="17" t="str">
        <f t="array" aca="1" ref="T127" ca="1">IF(L127&lt;&gt;"",SUM(IF(INDIRECT(L127)&lt;&gt;INT(INDIRECT(L127)),1,0)),"")</f>
        <v/>
      </c>
      <c r="U127" s="17">
        <f t="array" aca="1" ref="U127" ca="1">IF(S127=1,SUM(IF(ISNUMBER(INDIRECT(N127)),IF(INDIRECT(N127)&lt;&gt;INT(INDIRECT(N127)),1,0),0)),"")</f>
        <v>47</v>
      </c>
      <c r="V127" s="17">
        <f t="shared" ca="1" si="26"/>
        <v>3</v>
      </c>
      <c r="W127" s="17">
        <f t="shared" ca="1" si="27"/>
        <v>0</v>
      </c>
      <c r="X127" s="24" t="str">
        <f t="array" aca="1" ref="X127" ca="1">IF(AD127,IF(AG127&lt;&gt;"",AG127,IF(J127,MIN(INDIRECT( K127)),"")),"")</f>
        <v/>
      </c>
      <c r="Y127" s="17" t="str">
        <f t="array" aca="1" ref="Y127" ca="1">IF(AD127,IF(AH127&lt;&gt;"",AH127,IF(J127,MAX(INDIRECT( K127)),"")),"")</f>
        <v/>
      </c>
      <c r="Z127" s="17" t="b">
        <f t="shared" ca="1" si="28"/>
        <v>0</v>
      </c>
      <c r="AC127" s="17" t="b">
        <f t="shared" ca="1" si="29"/>
        <v>0</v>
      </c>
      <c r="AD127" s="14" t="b">
        <f t="shared" ca="1" si="30"/>
        <v>1</v>
      </c>
      <c r="AE127" s="15" t="b">
        <f t="shared" ca="1" si="31"/>
        <v>0</v>
      </c>
      <c r="AF127" s="16"/>
      <c r="AG127" s="16"/>
      <c r="AH127" s="16"/>
      <c r="AI127" s="16"/>
      <c r="AJ127" s="16"/>
      <c r="AK127" s="16"/>
      <c r="AL127" s="16"/>
      <c r="AM127" s="16"/>
    </row>
    <row r="128" spans="2:39">
      <c r="B128" s="14">
        <f t="shared" si="19"/>
        <v>126</v>
      </c>
      <c r="C128" s="14" t="str">
        <f ca="1">IF(OR(E128="",ROW(E128)=2),"",IF(R128&gt;0,"S",IF(J128,IF(F128=2,"D","N"),"I")))</f>
        <v>S</v>
      </c>
      <c r="D128" s="14" t="str">
        <f t="shared" ca="1" si="20"/>
        <v>q_53d</v>
      </c>
      <c r="E128" s="14" t="str">
        <f t="shared" ca="1" si="21"/>
        <v>CK unit</v>
      </c>
      <c r="F128" s="14">
        <f t="shared" ca="1" si="22"/>
        <v>0</v>
      </c>
      <c r="G128" s="14" t="str">
        <f t="shared" ca="1" si="23"/>
        <v>q_53d</v>
      </c>
      <c r="H128" s="14">
        <f ca="1">IF(G128&lt;&gt;"",IFERROR( IsVariableNameLegal(G128),0),0)+IF(COUNTIF(INDIRECT(wew!$C$13),G128)&gt;1,10,0)</f>
        <v>0</v>
      </c>
      <c r="I128" s="14">
        <f ca="1">IF(E128&lt;&gt;"",IF(LEN(E128)&gt;150,1,0)+IF(COUNTIF(INDIRECT(wew!$C$15),E128)&gt;1,10,0),0)</f>
        <v>0</v>
      </c>
      <c r="J128" s="14" t="b">
        <f t="shared" ca="1" si="24"/>
        <v>0</v>
      </c>
      <c r="K128" s="14" t="str">
        <f ca="1">ADDRESS(3,(B128+1)*2-1,4,,"[" &amp; wew!$G$7 &amp; "]" &amp; _sheetname_labels) &amp; ":" &amp; ADDRESS(2+ster!$B$20,(B128+1)*2-1,4)</f>
        <v>'[dane surowe2c.xlsm]labels'!IS3:IS32</v>
      </c>
      <c r="L128" s="14" t="str">
        <f ca="1">IF(F128&gt;0,ADDRESS(3,(B128+1)*2-1,4,,"[" &amp; wew!$G$7 &amp; "]" &amp; _sheetname_labels) &amp; ":" &amp; ADDRESS(2+F128,(B128+1)*2-1,4),"")</f>
        <v/>
      </c>
      <c r="M128" s="14" t="str">
        <f ca="1">IF(F128&gt;0,ADDRESS(3,(B128+1)*2,4,,"["&amp;wew!$G$7&amp;"]"&amp;_sheetname_labels)&amp;":"&amp;ADDRESS(2+F128,(B128+1)*2,4),"")</f>
        <v/>
      </c>
      <c r="N128" s="14" t="str">
        <f ca="1">ADDRESS(3,B128+1,4,,"[" &amp; wew!$G$7 &amp; "]" &amp;_sheetname_dataframe) &amp; ":" &amp; ADDRESS(2+ster!$C$14,B128+1,4)</f>
        <v>'[dane surowe2c.xlsm]data_frame'!DW3:DW643</v>
      </c>
      <c r="O128" s="14">
        <f t="shared" ca="1" si="25"/>
        <v>0</v>
      </c>
      <c r="P128" s="14" t="str">
        <f ca="1">IF(AND($AD128,$S128=1),IF(wew!$B$3,MIN(INDIRECT($N128)),"&lt;włącz podświetlanie wartości&gt;"),"—")</f>
        <v>—</v>
      </c>
      <c r="Q128" s="14" t="str">
        <f ca="1">IF(AND($AD128,$S128=1),IF(wew!$B$3,MAX(INDIRECT($N128)),"&lt;włącz podświetlanie wartości&gt;"),"—")</f>
        <v>—</v>
      </c>
      <c r="R128" s="14">
        <f ca="1">IF(AD128,ster!$C$14- (COUNTIF( INDIRECT(N128),"" )+ COUNT(INDIRECT(N128)) +COUNTIF( INDIRECT(N128),"NA" )),"")</f>
        <v>243</v>
      </c>
      <c r="S128" s="12">
        <f ca="1">IF(AD128,IF(COUNTA(INDIRECT(N128))=0,0, 1-(ster!$C$14- COUNT(INDIRECT(N128)) -COUNTIF( INDIRECT(N128),"" )) /COUNTA(INDIRECT(N128))),"")</f>
        <v>0</v>
      </c>
      <c r="T128" s="17" t="str">
        <f t="array" aca="1" ref="T128" ca="1">IF(L128&lt;&gt;"",SUM(IF(INDIRECT(L128)&lt;&gt;INT(INDIRECT(L128)),1,0)),"")</f>
        <v/>
      </c>
      <c r="U128" s="17" t="str">
        <f t="array" aca="1" ref="U128" ca="1">IF(S128=1,SUM(IF(ISNUMBER(INDIRECT(N128)),IF(INDIRECT(N128)&lt;&gt;INT(INDIRECT(N128)),1,0),0)),"")</f>
        <v/>
      </c>
      <c r="V128" s="17">
        <f t="shared" ca="1" si="26"/>
        <v>0</v>
      </c>
      <c r="W128" s="17">
        <f t="shared" ca="1" si="27"/>
        <v>0</v>
      </c>
      <c r="X128" s="24" t="str">
        <f t="array" aca="1" ref="X128" ca="1">IF(AD128,IF(AG128&lt;&gt;"",AG128,IF(J128,MIN(INDIRECT( K128)),"")),"")</f>
        <v/>
      </c>
      <c r="Y128" s="17" t="str">
        <f t="array" aca="1" ref="Y128" ca="1">IF(AD128,IF(AH128&lt;&gt;"",AH128,IF(J128,MAX(INDIRECT( K128)),"")),"")</f>
        <v/>
      </c>
      <c r="Z128" s="17" t="b">
        <f t="shared" ca="1" si="28"/>
        <v>0</v>
      </c>
      <c r="AC128" s="17" t="b">
        <f t="shared" ca="1" si="29"/>
        <v>1</v>
      </c>
      <c r="AD128" s="14" t="b">
        <f t="shared" ca="1" si="30"/>
        <v>1</v>
      </c>
      <c r="AE128" s="15" t="b">
        <f t="shared" ca="1" si="31"/>
        <v>0</v>
      </c>
      <c r="AF128" s="16"/>
      <c r="AG128" s="16"/>
      <c r="AH128" s="16"/>
      <c r="AI128" s="16"/>
      <c r="AJ128" s="16"/>
      <c r="AK128" s="16"/>
      <c r="AL128" s="16"/>
      <c r="AM128" s="16"/>
    </row>
    <row r="129" spans="2:39">
      <c r="B129" s="14">
        <f t="shared" si="19"/>
        <v>127</v>
      </c>
      <c r="C129" s="14" t="str">
        <f ca="1">IF(OR(E129="",ROW(E129)=2),"",IF(R129&gt;0,"S",IF(J129,IF(F129=2,"D","N"),"I")))</f>
        <v>I</v>
      </c>
      <c r="D129" s="14" t="str">
        <f t="shared" ca="1" si="20"/>
        <v>q_54a</v>
      </c>
      <c r="E129" s="14" t="str">
        <f t="shared" ca="1" si="21"/>
        <v>Albumin level  (or NF, NA, NR)</v>
      </c>
      <c r="F129" s="14">
        <f t="shared" ca="1" si="22"/>
        <v>0</v>
      </c>
      <c r="G129" s="14" t="str">
        <f t="shared" ca="1" si="23"/>
        <v>q_54a</v>
      </c>
      <c r="H129" s="14">
        <f ca="1">IF(G129&lt;&gt;"",IFERROR( IsVariableNameLegal(G129),0),0)+IF(COUNTIF(INDIRECT(wew!$C$13),G129)&gt;1,10,0)</f>
        <v>0</v>
      </c>
      <c r="I129" s="14">
        <f ca="1">IF(E129&lt;&gt;"",IF(LEN(E129)&gt;150,1,0)+IF(COUNTIF(INDIRECT(wew!$C$15),E129)&gt;1,10,0),0)</f>
        <v>0</v>
      </c>
      <c r="J129" s="14" t="b">
        <f t="shared" ca="1" si="24"/>
        <v>0</v>
      </c>
      <c r="K129" s="14" t="str">
        <f ca="1">ADDRESS(3,(B129+1)*2-1,4,,"[" &amp; wew!$G$7 &amp; "]" &amp; _sheetname_labels) &amp; ":" &amp; ADDRESS(2+ster!$B$20,(B129+1)*2-1,4)</f>
        <v>'[dane surowe2c.xlsm]labels'!IU3:IU32</v>
      </c>
      <c r="L129" s="14" t="str">
        <f ca="1">IF(F129&gt;0,ADDRESS(3,(B129+1)*2-1,4,,"[" &amp; wew!$G$7 &amp; "]" &amp; _sheetname_labels) &amp; ":" &amp; ADDRESS(2+F129,(B129+1)*2-1,4),"")</f>
        <v/>
      </c>
      <c r="M129" s="14" t="str">
        <f ca="1">IF(F129&gt;0,ADDRESS(3,(B129+1)*2,4,,"["&amp;wew!$G$7&amp;"]"&amp;_sheetname_labels)&amp;":"&amp;ADDRESS(2+F129,(B129+1)*2,4),"")</f>
        <v/>
      </c>
      <c r="N129" s="14" t="str">
        <f ca="1">ADDRESS(3,B129+1,4,,"[" &amp; wew!$G$7 &amp; "]" &amp;_sheetname_dataframe) &amp; ":" &amp; ADDRESS(2+ster!$C$14,B129+1,4)</f>
        <v>'[dane surowe2c.xlsm]data_frame'!DX3:DX643</v>
      </c>
      <c r="O129" s="14">
        <f t="shared" ca="1" si="25"/>
        <v>191</v>
      </c>
      <c r="P129" s="14">
        <f ca="1">IF(AND($AD129,$S129=1),IF(wew!$B$3,MIN(INDIRECT($N129)),"&lt;włącz podświetlanie wartości&gt;"),"—")</f>
        <v>0.61099999999999999</v>
      </c>
      <c r="Q129" s="14">
        <f ca="1">IF(AND($AD129,$S129=1),IF(wew!$B$3,MAX(INDIRECT($N129)),"&lt;włącz podświetlanie wartości&gt;"),"—")</f>
        <v>616</v>
      </c>
      <c r="R129" s="14">
        <f ca="1">IF(AD129,ster!$C$14- (COUNTIF( INDIRECT(N129),"" )+ COUNT(INDIRECT(N129)) +COUNTIF( INDIRECT(N129),"NA" )),"")</f>
        <v>0</v>
      </c>
      <c r="S129" s="12">
        <f ca="1">IF(AD129,IF(COUNTA(INDIRECT(N129))=0,0, 1-(ster!$C$14- COUNT(INDIRECT(N129)) -COUNTIF( INDIRECT(N129),"" )) /COUNTA(INDIRECT(N129))),"")</f>
        <v>1</v>
      </c>
      <c r="T129" s="17" t="str">
        <f t="array" aca="1" ref="T129" ca="1">IF(L129&lt;&gt;"",SUM(IF(INDIRECT(L129)&lt;&gt;INT(INDIRECT(L129)),1,0)),"")</f>
        <v/>
      </c>
      <c r="U129" s="17">
        <f t="array" aca="1" ref="U129" ca="1">IF(S129=1,SUM(IF(ISNUMBER(INDIRECT(N129)),IF(INDIRECT(N129)&lt;&gt;INT(INDIRECT(N129)),1,0),0)),"")</f>
        <v>159</v>
      </c>
      <c r="V129" s="17">
        <f t="shared" ca="1" si="26"/>
        <v>3</v>
      </c>
      <c r="W129" s="17">
        <f t="shared" ca="1" si="27"/>
        <v>0</v>
      </c>
      <c r="X129" s="24" t="str">
        <f t="array" aca="1" ref="X129" ca="1">IF(AD129,IF(AG129&lt;&gt;"",AG129,IF(J129,MIN(INDIRECT( K129)),"")),"")</f>
        <v/>
      </c>
      <c r="Y129" s="17" t="str">
        <f t="array" aca="1" ref="Y129" ca="1">IF(AD129,IF(AH129&lt;&gt;"",AH129,IF(J129,MAX(INDIRECT( K129)),"")),"")</f>
        <v/>
      </c>
      <c r="Z129" s="17" t="b">
        <f t="shared" ca="1" si="28"/>
        <v>0</v>
      </c>
      <c r="AC129" s="17" t="b">
        <f t="shared" ca="1" si="29"/>
        <v>0</v>
      </c>
      <c r="AD129" s="14" t="b">
        <f t="shared" ca="1" si="30"/>
        <v>1</v>
      </c>
      <c r="AE129" s="15" t="b">
        <f t="shared" ca="1" si="31"/>
        <v>0</v>
      </c>
      <c r="AF129" s="16"/>
      <c r="AG129" s="16"/>
      <c r="AH129" s="16"/>
      <c r="AI129" s="16"/>
      <c r="AJ129" s="16"/>
      <c r="AK129" s="16"/>
      <c r="AL129" s="16"/>
      <c r="AM129" s="16"/>
    </row>
    <row r="130" spans="2:39">
      <c r="B130" s="14">
        <f t="shared" si="19"/>
        <v>128</v>
      </c>
      <c r="C130" s="14" t="str">
        <f ca="1">IF(OR(E130="",ROW(E130)=2),"",IF(R130&gt;0,"S",IF(J130,IF(F130=2,"D","N"),"I")))</f>
        <v>I</v>
      </c>
      <c r="D130" s="14" t="str">
        <f t="shared" ca="1" si="20"/>
        <v>q_54b</v>
      </c>
      <c r="E130" s="14" t="str">
        <f t="shared" ca="1" si="21"/>
        <v>Albumin lower range</v>
      </c>
      <c r="F130" s="14">
        <f t="shared" ca="1" si="22"/>
        <v>0</v>
      </c>
      <c r="G130" s="14" t="str">
        <f t="shared" ca="1" si="23"/>
        <v>q_54b</v>
      </c>
      <c r="H130" s="14">
        <f ca="1">IF(G130&lt;&gt;"",IFERROR( IsVariableNameLegal(G130),0),0)+IF(COUNTIF(INDIRECT(wew!$C$13),G130)&gt;1,10,0)</f>
        <v>0</v>
      </c>
      <c r="I130" s="14">
        <f ca="1">IF(E130&lt;&gt;"",IF(LEN(E130)&gt;150,1,0)+IF(COUNTIF(INDIRECT(wew!$C$15),E130)&gt;1,10,0),0)</f>
        <v>0</v>
      </c>
      <c r="J130" s="14" t="b">
        <f t="shared" ca="1" si="24"/>
        <v>0</v>
      </c>
      <c r="K130" s="14" t="str">
        <f ca="1">ADDRESS(3,(B130+1)*2-1,4,,"[" &amp; wew!$G$7 &amp; "]" &amp; _sheetname_labels) &amp; ":" &amp; ADDRESS(2+ster!$B$20,(B130+1)*2-1,4)</f>
        <v>'[dane surowe2c.xlsm]labels'!IW3:IW32</v>
      </c>
      <c r="L130" s="14" t="str">
        <f ca="1">IF(F130&gt;0,ADDRESS(3,(B130+1)*2-1,4,,"[" &amp; wew!$G$7 &amp; "]" &amp; _sheetname_labels) &amp; ":" &amp; ADDRESS(2+F130,(B130+1)*2-1,4),"")</f>
        <v/>
      </c>
      <c r="M130" s="14" t="str">
        <f ca="1">IF(F130&gt;0,ADDRESS(3,(B130+1)*2,4,,"["&amp;wew!$G$7&amp;"]"&amp;_sheetname_labels)&amp;":"&amp;ADDRESS(2+F130,(B130+1)*2,4),"")</f>
        <v/>
      </c>
      <c r="N130" s="14" t="str">
        <f ca="1">ADDRESS(3,B130+1,4,,"[" &amp; wew!$G$7 &amp; "]" &amp;_sheetname_dataframe) &amp; ":" &amp; ADDRESS(2+ster!$C$14,B130+1,4)</f>
        <v>'[dane surowe2c.xlsm]data_frame'!DY3:DY643</v>
      </c>
      <c r="O130" s="14">
        <f t="shared" ca="1" si="25"/>
        <v>163</v>
      </c>
      <c r="P130" s="14">
        <f ca="1">IF(AND($AD130,$S130=1),IF(wew!$B$3,MIN(INDIRECT($N130)),"&lt;włącz podświetlanie wartości&gt;"),"—")</f>
        <v>2.6</v>
      </c>
      <c r="Q130" s="14">
        <f ca="1">IF(AND($AD130,$S130=1),IF(wew!$B$3,MAX(INDIRECT($N130)),"&lt;włącz podświetlanie wartości&gt;"),"—")</f>
        <v>56.4</v>
      </c>
      <c r="R130" s="14">
        <f ca="1">IF(AD130,ster!$C$14- (COUNTIF( INDIRECT(N130),"" )+ COUNT(INDIRECT(N130)) +COUNTIF( INDIRECT(N130),"NA" )),"")</f>
        <v>0</v>
      </c>
      <c r="S130" s="12">
        <f ca="1">IF(AD130,IF(COUNTA(INDIRECT(N130))=0,0, 1-(ster!$C$14- COUNT(INDIRECT(N130)) -COUNTIF( INDIRECT(N130),"" )) /COUNTA(INDIRECT(N130))),"")</f>
        <v>1</v>
      </c>
      <c r="T130" s="17" t="str">
        <f t="array" aca="1" ref="T130" ca="1">IF(L130&lt;&gt;"",SUM(IF(INDIRECT(L130)&lt;&gt;INT(INDIRECT(L130)),1,0)),"")</f>
        <v/>
      </c>
      <c r="U130" s="17">
        <f t="array" aca="1" ref="U130" ca="1">IF(S130=1,SUM(IF(ISNUMBER(INDIRECT(N130)),IF(INDIRECT(N130)&lt;&gt;INT(INDIRECT(N130)),1,0),0)),"")</f>
        <v>135</v>
      </c>
      <c r="V130" s="17">
        <f t="shared" ca="1" si="26"/>
        <v>3</v>
      </c>
      <c r="W130" s="17">
        <f t="shared" ca="1" si="27"/>
        <v>0</v>
      </c>
      <c r="X130" s="24" t="str">
        <f t="array" aca="1" ref="X130" ca="1">IF(AD130,IF(AG130&lt;&gt;"",AG130,IF(J130,MIN(INDIRECT( K130)),"")),"")</f>
        <v/>
      </c>
      <c r="Y130" s="17" t="str">
        <f t="array" aca="1" ref="Y130" ca="1">IF(AD130,IF(AH130&lt;&gt;"",AH130,IF(J130,MAX(INDIRECT( K130)),"")),"")</f>
        <v/>
      </c>
      <c r="Z130" s="17" t="b">
        <f t="shared" ca="1" si="28"/>
        <v>0</v>
      </c>
      <c r="AC130" s="17" t="b">
        <f t="shared" ca="1" si="29"/>
        <v>0</v>
      </c>
      <c r="AD130" s="14" t="b">
        <f t="shared" ca="1" si="30"/>
        <v>1</v>
      </c>
      <c r="AE130" s="15" t="b">
        <f t="shared" ca="1" si="31"/>
        <v>0</v>
      </c>
      <c r="AF130" s="16"/>
      <c r="AG130" s="16"/>
      <c r="AH130" s="16"/>
      <c r="AI130" s="16"/>
      <c r="AJ130" s="16"/>
      <c r="AK130" s="16"/>
      <c r="AL130" s="16"/>
      <c r="AM130" s="16"/>
    </row>
    <row r="131" spans="2:39">
      <c r="B131" s="14">
        <f t="shared" ref="B131:B194" si="32">ROW(A131)-2</f>
        <v>129</v>
      </c>
      <c r="C131" s="14" t="str">
        <f ca="1">IF(OR(E131="",ROW(E131)=2),"",IF(R131&gt;0,"S",IF(J131,IF(F131=2,"D","N"),"I")))</f>
        <v>I</v>
      </c>
      <c r="D131" s="14" t="str">
        <f t="shared" ref="D131:D194" ca="1" si="33">IFERROR(CHOOSE(H131+1,G131,"Nazwa musi zaczynać się od litery:" &amp; G131, "Nazwa nie może kończyć się kropką","Nazwa nie może kończyć się podkreśleniem","Nazwa nie może być dłuższa od 64 znaków","?","Ta nazwa jest zarezerwowana i nie może być użyta"),G131)</f>
        <v>q_54c</v>
      </c>
      <c r="E131" s="14" t="str">
        <f t="shared" ref="E131:E194" ca="1" si="34">IF(AD131,IF(INDIRECT(ADDRESS(1,ROW(A130),,,_sheetname_dataframe))="","",INDIRECT(ADDRESS(1,ROW(A130),,,_sheetname_dataframe))),"")</f>
        <v>Albumin upper range</v>
      </c>
      <c r="F131" s="14">
        <f t="shared" ref="F131:F194" ca="1" si="35">IF(AD131,COUNT(INDIRECT(K131)),0)</f>
        <v>0</v>
      </c>
      <c r="G131" s="14" t="str">
        <f t="shared" ref="G131:G194" ca="1" si="36">IF(AD131,INDIRECT(ADDRESS(2,ROW(A130),,,_sheetname_dataframe)),"")</f>
        <v>q_54c</v>
      </c>
      <c r="H131" s="14">
        <f ca="1">IF(G131&lt;&gt;"",IFERROR( IsVariableNameLegal(G131),0),0)+IF(COUNTIF(INDIRECT(wew!$C$13),G131)&gt;1,10,0)</f>
        <v>0</v>
      </c>
      <c r="I131" s="14">
        <f ca="1">IF(E131&lt;&gt;"",IF(LEN(E131)&gt;150,1,0)+IF(COUNTIF(INDIRECT(wew!$C$15),E131)&gt;1,10,0),0)</f>
        <v>0</v>
      </c>
      <c r="J131" s="14" t="b">
        <f t="shared" ref="J131:J194" ca="1" si="37">F131&gt;0</f>
        <v>0</v>
      </c>
      <c r="K131" s="14" t="str">
        <f ca="1">ADDRESS(3,(B131+1)*2-1,4,,"[" &amp; wew!$G$7 &amp; "]" &amp; _sheetname_labels) &amp; ":" &amp; ADDRESS(2+ster!$B$20,(B131+1)*2-1,4)</f>
        <v>'[dane surowe2c.xlsm]labels'!IY3:IY32</v>
      </c>
      <c r="L131" s="14" t="str">
        <f ca="1">IF(F131&gt;0,ADDRESS(3,(B131+1)*2-1,4,,"[" &amp; wew!$G$7 &amp; "]" &amp; _sheetname_labels) &amp; ":" &amp; ADDRESS(2+F131,(B131+1)*2-1,4),"")</f>
        <v/>
      </c>
      <c r="M131" s="14" t="str">
        <f ca="1">IF(F131&gt;0,ADDRESS(3,(B131+1)*2,4,,"["&amp;wew!$G$7&amp;"]"&amp;_sheetname_labels)&amp;":"&amp;ADDRESS(2+F131,(B131+1)*2,4),"")</f>
        <v/>
      </c>
      <c r="N131" s="14" t="str">
        <f ca="1">ADDRESS(3,B131+1,4,,"[" &amp; wew!$G$7 &amp; "]" &amp;_sheetname_dataframe) &amp; ":" &amp; ADDRESS(2+ster!$C$14,B131+1,4)</f>
        <v>'[dane surowe2c.xlsm]data_frame'!DZ3:DZ643</v>
      </c>
      <c r="O131" s="14">
        <f t="shared" ref="O131:O194" ca="1" si="38">IF(AD131,COUNT(INDIRECT(N131)),"")</f>
        <v>163</v>
      </c>
      <c r="P131" s="14">
        <f ca="1">IF(AND($AD131,$S131=1),IF(wew!$B$3,MIN(INDIRECT($N131)),"&lt;włącz podświetlanie wartości&gt;"),"—")</f>
        <v>4.5999999999999899</v>
      </c>
      <c r="Q131" s="14">
        <f ca="1">IF(AND($AD131,$S131=1),IF(wew!$B$3,MAX(INDIRECT($N131)),"&lt;włącz podświetlanie wartości&gt;"),"—")</f>
        <v>66.8</v>
      </c>
      <c r="R131" s="14">
        <f ca="1">IF(AD131,ster!$C$14- (COUNTIF( INDIRECT(N131),"" )+ COUNT(INDIRECT(N131)) +COUNTIF( INDIRECT(N131),"NA" )),"")</f>
        <v>0</v>
      </c>
      <c r="S131" s="12">
        <f ca="1">IF(AD131,IF(COUNTA(INDIRECT(N131))=0,0, 1-(ster!$C$14- COUNT(INDIRECT(N131)) -COUNTIF( INDIRECT(N131),"" )) /COUNTA(INDIRECT(N131))),"")</f>
        <v>1</v>
      </c>
      <c r="T131" s="17" t="str">
        <f t="array" aca="1" ref="T131" ca="1">IF(L131&lt;&gt;"",SUM(IF(INDIRECT(L131)&lt;&gt;INT(INDIRECT(L131)),1,0)),"")</f>
        <v/>
      </c>
      <c r="U131" s="17">
        <f t="array" aca="1" ref="U131" ca="1">IF(S131=1,SUM(IF(ISNUMBER(INDIRECT(N131)),IF(INDIRECT(N131)&lt;&gt;INT(INDIRECT(N131)),1,0),0)),"")</f>
        <v>120</v>
      </c>
      <c r="V131" s="17">
        <f t="shared" ref="V131:V194" ca="1" si="39">IF(U131&lt;&gt;"",IF(U131=0,1,IF(U131/O131&lt;0.05,2,3)),0)</f>
        <v>3</v>
      </c>
      <c r="W131" s="17">
        <f t="shared" ref="W131:W194" ca="1" si="40">IF(COUNTA(INDIRECT(N131))=0,0, IF(AND(X131&lt;&gt;"",P131&lt;X131),1,IF(AND(Y131&lt;&gt;"",Q131&gt;Y131),1,IF(AND(Z131,U131&gt;0),2,0))))</f>
        <v>0</v>
      </c>
      <c r="X131" s="24" t="str">
        <f t="array" aca="1" ref="X131" ca="1">IF(AD131,IF(AG131&lt;&gt;"",AG131,IF(J131,MIN(INDIRECT( K131)),"")),"")</f>
        <v/>
      </c>
      <c r="Y131" s="17" t="str">
        <f t="array" aca="1" ref="Y131" ca="1">IF(AD131,IF(AH131&lt;&gt;"",AH131,IF(J131,MAX(INDIRECT( K131)),"")),"")</f>
        <v/>
      </c>
      <c r="Z131" s="17" t="b">
        <f t="shared" ref="Z131:Z194" ca="1" si="41">IF(AD131,IF(AI131&lt;&gt;"",AI131,T131=0),FALSE)</f>
        <v>0</v>
      </c>
      <c r="AC131" s="17" t="b">
        <f t="shared" ref="AC131:AC194" ca="1" si="42">IF(AD131,C131="S","")</f>
        <v>0</v>
      </c>
      <c r="AD131" s="14" t="b">
        <f t="shared" ref="AD131:AD194" ca="1" si="43">INDIRECT(ADDRESS(2,ROW(A130),,,_sheetname_dataframe))&lt;&gt;""</f>
        <v>1</v>
      </c>
      <c r="AE131" s="15" t="b">
        <f t="shared" ref="AE131:AE194" ca="1" si="44">J131</f>
        <v>0</v>
      </c>
      <c r="AF131" s="16"/>
      <c r="AG131" s="16"/>
      <c r="AH131" s="16"/>
      <c r="AI131" s="16"/>
      <c r="AJ131" s="16"/>
      <c r="AK131" s="16"/>
      <c r="AL131" s="16"/>
      <c r="AM131" s="16"/>
    </row>
    <row r="132" spans="2:39">
      <c r="B132" s="14">
        <f t="shared" si="32"/>
        <v>130</v>
      </c>
      <c r="C132" s="14" t="str">
        <f ca="1">IF(OR(E132="",ROW(E132)=2),"",IF(R132&gt;0,"S",IF(J132,IF(F132=2,"D","N"),"I")))</f>
        <v>S</v>
      </c>
      <c r="D132" s="14" t="str">
        <f t="shared" ca="1" si="33"/>
        <v>q_54d</v>
      </c>
      <c r="E132" s="14" t="str">
        <f t="shared" ca="1" si="34"/>
        <v>Albumin unit</v>
      </c>
      <c r="F132" s="14">
        <f t="shared" ca="1" si="35"/>
        <v>0</v>
      </c>
      <c r="G132" s="14" t="str">
        <f t="shared" ca="1" si="36"/>
        <v>q_54d</v>
      </c>
      <c r="H132" s="14">
        <f ca="1">IF(G132&lt;&gt;"",IFERROR( IsVariableNameLegal(G132),0),0)+IF(COUNTIF(INDIRECT(wew!$C$13),G132)&gt;1,10,0)</f>
        <v>0</v>
      </c>
      <c r="I132" s="14">
        <f ca="1">IF(E132&lt;&gt;"",IF(LEN(E132)&gt;150,1,0)+IF(COUNTIF(INDIRECT(wew!$C$15),E132)&gt;1,10,0),0)</f>
        <v>0</v>
      </c>
      <c r="J132" s="14" t="b">
        <f t="shared" ca="1" si="37"/>
        <v>0</v>
      </c>
      <c r="K132" s="14" t="str">
        <f ca="1">ADDRESS(3,(B132+1)*2-1,4,,"[" &amp; wew!$G$7 &amp; "]" &amp; _sheetname_labels) &amp; ":" &amp; ADDRESS(2+ster!$B$20,(B132+1)*2-1,4)</f>
        <v>'[dane surowe2c.xlsm]labels'!JA3:JA32</v>
      </c>
      <c r="L132" s="14" t="str">
        <f ca="1">IF(F132&gt;0,ADDRESS(3,(B132+1)*2-1,4,,"[" &amp; wew!$G$7 &amp; "]" &amp; _sheetname_labels) &amp; ":" &amp; ADDRESS(2+F132,(B132+1)*2-1,4),"")</f>
        <v/>
      </c>
      <c r="M132" s="14" t="str">
        <f ca="1">IF(F132&gt;0,ADDRESS(3,(B132+1)*2,4,,"["&amp;wew!$G$7&amp;"]"&amp;_sheetname_labels)&amp;":"&amp;ADDRESS(2+F132,(B132+1)*2,4),"")</f>
        <v/>
      </c>
      <c r="N132" s="14" t="str">
        <f ca="1">ADDRESS(3,B132+1,4,,"[" &amp; wew!$G$7 &amp; "]" &amp;_sheetname_dataframe) &amp; ":" &amp; ADDRESS(2+ster!$C$14,B132+1,4)</f>
        <v>'[dane surowe2c.xlsm]data_frame'!EA3:EA643</v>
      </c>
      <c r="O132" s="14">
        <f t="shared" ca="1" si="38"/>
        <v>0</v>
      </c>
      <c r="P132" s="14" t="str">
        <f ca="1">IF(AND($AD132,$S132=1),IF(wew!$B$3,MIN(INDIRECT($N132)),"&lt;włącz podświetlanie wartości&gt;"),"—")</f>
        <v>—</v>
      </c>
      <c r="Q132" s="14" t="str">
        <f ca="1">IF(AND($AD132,$S132=1),IF(wew!$B$3,MAX(INDIRECT($N132)),"&lt;włącz podświetlanie wartości&gt;"),"—")</f>
        <v>—</v>
      </c>
      <c r="R132" s="14">
        <f ca="1">IF(AD132,ster!$C$14- (COUNTIF( INDIRECT(N132),"" )+ COUNT(INDIRECT(N132)) +COUNTIF( INDIRECT(N132),"NA" )),"")</f>
        <v>154</v>
      </c>
      <c r="S132" s="12">
        <f ca="1">IF(AD132,IF(COUNTA(INDIRECT(N132))=0,0, 1-(ster!$C$14- COUNT(INDIRECT(N132)) -COUNTIF( INDIRECT(N132),"" )) /COUNTA(INDIRECT(N132))),"")</f>
        <v>0</v>
      </c>
      <c r="T132" s="17" t="str">
        <f t="array" aca="1" ref="T132" ca="1">IF(L132&lt;&gt;"",SUM(IF(INDIRECT(L132)&lt;&gt;INT(INDIRECT(L132)),1,0)),"")</f>
        <v/>
      </c>
      <c r="U132" s="17" t="str">
        <f t="array" aca="1" ref="U132" ca="1">IF(S132=1,SUM(IF(ISNUMBER(INDIRECT(N132)),IF(INDIRECT(N132)&lt;&gt;INT(INDIRECT(N132)),1,0),0)),"")</f>
        <v/>
      </c>
      <c r="V132" s="17">
        <f t="shared" ca="1" si="39"/>
        <v>0</v>
      </c>
      <c r="W132" s="17">
        <f t="shared" ca="1" si="40"/>
        <v>0</v>
      </c>
      <c r="X132" s="24" t="str">
        <f t="array" aca="1" ref="X132" ca="1">IF(AD132,IF(AG132&lt;&gt;"",AG132,IF(J132,MIN(INDIRECT( K132)),"")),"")</f>
        <v/>
      </c>
      <c r="Y132" s="17" t="str">
        <f t="array" aca="1" ref="Y132" ca="1">IF(AD132,IF(AH132&lt;&gt;"",AH132,IF(J132,MAX(INDIRECT( K132)),"")),"")</f>
        <v/>
      </c>
      <c r="Z132" s="17" t="b">
        <f t="shared" ca="1" si="41"/>
        <v>0</v>
      </c>
      <c r="AC132" s="17" t="b">
        <f t="shared" ca="1" si="42"/>
        <v>1</v>
      </c>
      <c r="AD132" s="14" t="b">
        <f t="shared" ca="1" si="43"/>
        <v>1</v>
      </c>
      <c r="AE132" s="15" t="b">
        <f t="shared" ca="1" si="44"/>
        <v>0</v>
      </c>
      <c r="AF132" s="16"/>
      <c r="AG132" s="16"/>
      <c r="AH132" s="16"/>
      <c r="AI132" s="16"/>
      <c r="AJ132" s="16"/>
      <c r="AK132" s="16"/>
      <c r="AL132" s="16"/>
      <c r="AM132" s="16"/>
    </row>
    <row r="133" spans="2:39">
      <c r="B133" s="14">
        <f t="shared" si="32"/>
        <v>131</v>
      </c>
      <c r="C133" s="14" t="str">
        <f ca="1">IF(OR(E133="",ROW(E133)=2),"",IF(R133&gt;0,"S",IF(J133,IF(F133=2,"D","N"),"I")))</f>
        <v>I</v>
      </c>
      <c r="D133" s="14" t="str">
        <f t="shared" ca="1" si="33"/>
        <v>q_55a</v>
      </c>
      <c r="E133" s="14" t="str">
        <f t="shared" ca="1" si="34"/>
        <v>Creatinine level  (or NF, NA, NR)</v>
      </c>
      <c r="F133" s="14">
        <f t="shared" ca="1" si="35"/>
        <v>0</v>
      </c>
      <c r="G133" s="14" t="str">
        <f t="shared" ca="1" si="36"/>
        <v>q_55a</v>
      </c>
      <c r="H133" s="14">
        <f ca="1">IF(G133&lt;&gt;"",IFERROR( IsVariableNameLegal(G133),0),0)+IF(COUNTIF(INDIRECT(wew!$C$13),G133)&gt;1,10,0)</f>
        <v>0</v>
      </c>
      <c r="I133" s="14">
        <f ca="1">IF(E133&lt;&gt;"",IF(LEN(E133)&gt;150,1,0)+IF(COUNTIF(INDIRECT(wew!$C$15),E133)&gt;1,10,0),0)</f>
        <v>0</v>
      </c>
      <c r="J133" s="14" t="b">
        <f t="shared" ca="1" si="37"/>
        <v>0</v>
      </c>
      <c r="K133" s="14" t="str">
        <f ca="1">ADDRESS(3,(B133+1)*2-1,4,,"[" &amp; wew!$G$7 &amp; "]" &amp; _sheetname_labels) &amp; ":" &amp; ADDRESS(2+ster!$B$20,(B133+1)*2-1,4)</f>
        <v>'[dane surowe2c.xlsm]labels'!JC3:JC32</v>
      </c>
      <c r="L133" s="14" t="str">
        <f ca="1">IF(F133&gt;0,ADDRESS(3,(B133+1)*2-1,4,,"[" &amp; wew!$G$7 &amp; "]" &amp; _sheetname_labels) &amp; ":" &amp; ADDRESS(2+F133,(B133+1)*2-1,4),"")</f>
        <v/>
      </c>
      <c r="M133" s="14" t="str">
        <f ca="1">IF(F133&gt;0,ADDRESS(3,(B133+1)*2,4,,"["&amp;wew!$G$7&amp;"]"&amp;_sheetname_labels)&amp;":"&amp;ADDRESS(2+F133,(B133+1)*2,4),"")</f>
        <v/>
      </c>
      <c r="N133" s="14" t="str">
        <f ca="1">ADDRESS(3,B133+1,4,,"[" &amp; wew!$G$7 &amp; "]" &amp;_sheetname_dataframe) &amp; ":" &amp; ADDRESS(2+ster!$C$14,B133+1,4)</f>
        <v>'[dane surowe2c.xlsm]data_frame'!EB3:EB643</v>
      </c>
      <c r="O133" s="14">
        <f t="shared" ca="1" si="38"/>
        <v>330</v>
      </c>
      <c r="P133" s="14">
        <f ca="1">IF(AND($AD133,$S133=1),IF(wew!$B$3,MIN(INDIRECT($N133)),"&lt;włącz podświetlanie wartości&gt;"),"—")</f>
        <v>0.05</v>
      </c>
      <c r="Q133" s="14">
        <f ca="1">IF(AND($AD133,$S133=1),IF(wew!$B$3,MAX(INDIRECT($N133)),"&lt;włącz podświetlanie wartości&gt;"),"—")</f>
        <v>147</v>
      </c>
      <c r="R133" s="14">
        <f ca="1">IF(AD133,ster!$C$14- (COUNTIF( INDIRECT(N133),"" )+ COUNT(INDIRECT(N133)) +COUNTIF( INDIRECT(N133),"NA" )),"")</f>
        <v>0</v>
      </c>
      <c r="S133" s="12">
        <f ca="1">IF(AD133,IF(COUNTA(INDIRECT(N133))=0,0, 1-(ster!$C$14- COUNT(INDIRECT(N133)) -COUNTIF( INDIRECT(N133),"" )) /COUNTA(INDIRECT(N133))),"")</f>
        <v>1</v>
      </c>
      <c r="T133" s="17" t="str">
        <f t="array" aca="1" ref="T133" ca="1">IF(L133&lt;&gt;"",SUM(IF(INDIRECT(L133)&lt;&gt;INT(INDIRECT(L133)),1,0)),"")</f>
        <v/>
      </c>
      <c r="U133" s="17">
        <f t="array" aca="1" ref="U133" ca="1">IF(S133=1,SUM(IF(ISNUMBER(INDIRECT(N133)),IF(INDIRECT(N133)&lt;&gt;INT(INDIRECT(N133)),1,0),0)),"")</f>
        <v>214</v>
      </c>
      <c r="V133" s="17">
        <f t="shared" ca="1" si="39"/>
        <v>3</v>
      </c>
      <c r="W133" s="17">
        <f t="shared" ca="1" si="40"/>
        <v>0</v>
      </c>
      <c r="X133" s="24" t="str">
        <f t="array" aca="1" ref="X133" ca="1">IF(AD133,IF(AG133&lt;&gt;"",AG133,IF(J133,MIN(INDIRECT( K133)),"")),"")</f>
        <v/>
      </c>
      <c r="Y133" s="17" t="str">
        <f t="array" aca="1" ref="Y133" ca="1">IF(AD133,IF(AH133&lt;&gt;"",AH133,IF(J133,MAX(INDIRECT( K133)),"")),"")</f>
        <v/>
      </c>
      <c r="Z133" s="17" t="b">
        <f t="shared" ca="1" si="41"/>
        <v>0</v>
      </c>
      <c r="AC133" s="17" t="b">
        <f t="shared" ca="1" si="42"/>
        <v>0</v>
      </c>
      <c r="AD133" s="14" t="b">
        <f t="shared" ca="1" si="43"/>
        <v>1</v>
      </c>
      <c r="AE133" s="15" t="b">
        <f t="shared" ca="1" si="44"/>
        <v>0</v>
      </c>
      <c r="AF133" s="16"/>
      <c r="AG133" s="16"/>
      <c r="AH133" s="16"/>
      <c r="AI133" s="16"/>
      <c r="AJ133" s="16"/>
      <c r="AK133" s="16"/>
      <c r="AL133" s="16"/>
      <c r="AM133" s="16"/>
    </row>
    <row r="134" spans="2:39">
      <c r="B134" s="14">
        <f t="shared" si="32"/>
        <v>132</v>
      </c>
      <c r="C134" s="14" t="str">
        <f ca="1">IF(OR(E134="",ROW(E134)=2),"",IF(R134&gt;0,"S",IF(J134,IF(F134=2,"D","N"),"I")))</f>
        <v>I</v>
      </c>
      <c r="D134" s="14" t="str">
        <f t="shared" ca="1" si="33"/>
        <v>q_55b</v>
      </c>
      <c r="E134" s="14" t="str">
        <f t="shared" ca="1" si="34"/>
        <v>Creatinine lower range</v>
      </c>
      <c r="F134" s="14">
        <f t="shared" ca="1" si="35"/>
        <v>0</v>
      </c>
      <c r="G134" s="14" t="str">
        <f t="shared" ca="1" si="36"/>
        <v>q_55b</v>
      </c>
      <c r="H134" s="14">
        <f ca="1">IF(G134&lt;&gt;"",IFERROR( IsVariableNameLegal(G134),0),0)+IF(COUNTIF(INDIRECT(wew!$C$13),G134)&gt;1,10,0)</f>
        <v>0</v>
      </c>
      <c r="I134" s="14">
        <f ca="1">IF(E134&lt;&gt;"",IF(LEN(E134)&gt;150,1,0)+IF(COUNTIF(INDIRECT(wew!$C$15),E134)&gt;1,10,0),0)</f>
        <v>0</v>
      </c>
      <c r="J134" s="14" t="b">
        <f t="shared" ca="1" si="37"/>
        <v>0</v>
      </c>
      <c r="K134" s="14" t="str">
        <f ca="1">ADDRESS(3,(B134+1)*2-1,4,,"[" &amp; wew!$G$7 &amp; "]" &amp; _sheetname_labels) &amp; ":" &amp; ADDRESS(2+ster!$B$20,(B134+1)*2-1,4)</f>
        <v>'[dane surowe2c.xlsm]labels'!JE3:JE32</v>
      </c>
      <c r="L134" s="14" t="str">
        <f ca="1">IF(F134&gt;0,ADDRESS(3,(B134+1)*2-1,4,,"[" &amp; wew!$G$7 &amp; "]" &amp; _sheetname_labels) &amp; ":" &amp; ADDRESS(2+F134,(B134+1)*2-1,4),"")</f>
        <v/>
      </c>
      <c r="M134" s="14" t="str">
        <f ca="1">IF(F134&gt;0,ADDRESS(3,(B134+1)*2,4,,"["&amp;wew!$G$7&amp;"]"&amp;_sheetname_labels)&amp;":"&amp;ADDRESS(2+F134,(B134+1)*2,4),"")</f>
        <v/>
      </c>
      <c r="N134" s="14" t="str">
        <f ca="1">ADDRESS(3,B134+1,4,,"[" &amp; wew!$G$7 &amp; "]" &amp;_sheetname_dataframe) &amp; ":" &amp; ADDRESS(2+ster!$C$14,B134+1,4)</f>
        <v>'[dane surowe2c.xlsm]data_frame'!EC3:EC643</v>
      </c>
      <c r="O134" s="14">
        <f t="shared" ca="1" si="38"/>
        <v>275</v>
      </c>
      <c r="P134" s="14">
        <f ca="1">IF(AND($AD134,$S134=1),IF(wew!$B$3,MIN(INDIRECT($N134)),"&lt;włącz podświetlanie wartości&gt;"),"—")</f>
        <v>0</v>
      </c>
      <c r="Q134" s="14">
        <f ca="1">IF(AND($AD134,$S134=1),IF(wew!$B$3,MAX(INDIRECT($N134)),"&lt;włącz podświetlanie wartości&gt;"),"—")</f>
        <v>74</v>
      </c>
      <c r="R134" s="14">
        <f ca="1">IF(AD134,ster!$C$14- (COUNTIF( INDIRECT(N134),"" )+ COUNT(INDIRECT(N134)) +COUNTIF( INDIRECT(N134),"NA" )),"")</f>
        <v>0</v>
      </c>
      <c r="S134" s="12">
        <f ca="1">IF(AD134,IF(COUNTA(INDIRECT(N134))=0,0, 1-(ster!$C$14- COUNT(INDIRECT(N134)) -COUNTIF( INDIRECT(N134),"" )) /COUNTA(INDIRECT(N134))),"")</f>
        <v>1</v>
      </c>
      <c r="T134" s="17" t="str">
        <f t="array" aca="1" ref="T134" ca="1">IF(L134&lt;&gt;"",SUM(IF(INDIRECT(L134)&lt;&gt;INT(INDIRECT(L134)),1,0)),"")</f>
        <v/>
      </c>
      <c r="U134" s="17">
        <f t="array" aca="1" ref="U134" ca="1">IF(S134=1,SUM(IF(ISNUMBER(INDIRECT(N134)),IF(INDIRECT(N134)&lt;&gt;INT(INDIRECT(N134)),1,0),0)),"")</f>
        <v>166</v>
      </c>
      <c r="V134" s="17">
        <f t="shared" ca="1" si="39"/>
        <v>3</v>
      </c>
      <c r="W134" s="17">
        <f t="shared" ca="1" si="40"/>
        <v>0</v>
      </c>
      <c r="X134" s="24" t="str">
        <f t="array" aca="1" ref="X134" ca="1">IF(AD134,IF(AG134&lt;&gt;"",AG134,IF(J134,MIN(INDIRECT( K134)),"")),"")</f>
        <v/>
      </c>
      <c r="Y134" s="17" t="str">
        <f t="array" aca="1" ref="Y134" ca="1">IF(AD134,IF(AH134&lt;&gt;"",AH134,IF(J134,MAX(INDIRECT( K134)),"")),"")</f>
        <v/>
      </c>
      <c r="Z134" s="17" t="b">
        <f t="shared" ca="1" si="41"/>
        <v>0</v>
      </c>
      <c r="AC134" s="17" t="b">
        <f t="shared" ca="1" si="42"/>
        <v>0</v>
      </c>
      <c r="AD134" s="14" t="b">
        <f t="shared" ca="1" si="43"/>
        <v>1</v>
      </c>
      <c r="AE134" s="15" t="b">
        <f t="shared" ca="1" si="44"/>
        <v>0</v>
      </c>
      <c r="AF134" s="16"/>
      <c r="AG134" s="16"/>
      <c r="AH134" s="16"/>
      <c r="AI134" s="16"/>
      <c r="AJ134" s="16"/>
      <c r="AK134" s="16"/>
      <c r="AL134" s="16"/>
      <c r="AM134" s="16"/>
    </row>
    <row r="135" spans="2:39">
      <c r="B135" s="14">
        <f t="shared" si="32"/>
        <v>133</v>
      </c>
      <c r="C135" s="14" t="str">
        <f ca="1">IF(OR(E135="",ROW(E135)=2),"",IF(R135&gt;0,"S",IF(J135,IF(F135=2,"D","N"),"I")))</f>
        <v>I</v>
      </c>
      <c r="D135" s="14" t="str">
        <f t="shared" ca="1" si="33"/>
        <v>q_55c</v>
      </c>
      <c r="E135" s="14" t="str">
        <f t="shared" ca="1" si="34"/>
        <v>Creatinine upper range</v>
      </c>
      <c r="F135" s="14">
        <f t="shared" ca="1" si="35"/>
        <v>0</v>
      </c>
      <c r="G135" s="14" t="str">
        <f t="shared" ca="1" si="36"/>
        <v>q_55c</v>
      </c>
      <c r="H135" s="14">
        <f ca="1">IF(G135&lt;&gt;"",IFERROR( IsVariableNameLegal(G135),0),0)+IF(COUNTIF(INDIRECT(wew!$C$13),G135)&gt;1,10,0)</f>
        <v>0</v>
      </c>
      <c r="I135" s="14">
        <f ca="1">IF(E135&lt;&gt;"",IF(LEN(E135)&gt;150,1,0)+IF(COUNTIF(INDIRECT(wew!$C$15),E135)&gt;1,10,0),0)</f>
        <v>0</v>
      </c>
      <c r="J135" s="14" t="b">
        <f t="shared" ca="1" si="37"/>
        <v>0</v>
      </c>
      <c r="K135" s="14" t="str">
        <f ca="1">ADDRESS(3,(B135+1)*2-1,4,,"[" &amp; wew!$G$7 &amp; "]" &amp; _sheetname_labels) &amp; ":" &amp; ADDRESS(2+ster!$B$20,(B135+1)*2-1,4)</f>
        <v>'[dane surowe2c.xlsm]labels'!JG3:JG32</v>
      </c>
      <c r="L135" s="14" t="str">
        <f ca="1">IF(F135&gt;0,ADDRESS(3,(B135+1)*2-1,4,,"[" &amp; wew!$G$7 &amp; "]" &amp; _sheetname_labels) &amp; ":" &amp; ADDRESS(2+F135,(B135+1)*2-1,4),"")</f>
        <v/>
      </c>
      <c r="M135" s="14" t="str">
        <f ca="1">IF(F135&gt;0,ADDRESS(3,(B135+1)*2,4,,"["&amp;wew!$G$7&amp;"]"&amp;_sheetname_labels)&amp;":"&amp;ADDRESS(2+F135,(B135+1)*2,4),"")</f>
        <v/>
      </c>
      <c r="N135" s="14" t="str">
        <f ca="1">ADDRESS(3,B135+1,4,,"[" &amp; wew!$G$7 &amp; "]" &amp;_sheetname_dataframe) &amp; ":" &amp; ADDRESS(2+ster!$C$14,B135+1,4)</f>
        <v>'[dane surowe2c.xlsm]data_frame'!ED3:ED643</v>
      </c>
      <c r="O135" s="14">
        <f t="shared" ca="1" si="38"/>
        <v>276</v>
      </c>
      <c r="P135" s="14">
        <f ca="1">IF(AND($AD135,$S135=1),IF(wew!$B$3,MIN(INDIRECT($N135)),"&lt;włącz podświetlanie wartości&gt;"),"—")</f>
        <v>0.9</v>
      </c>
      <c r="Q135" s="14">
        <f ca="1">IF(AND($AD135,$S135=1),IF(wew!$B$3,MAX(INDIRECT($N135)),"&lt;włącz podświetlanie wartości&gt;"),"—")</f>
        <v>127</v>
      </c>
      <c r="R135" s="14">
        <f ca="1">IF(AD135,ster!$C$14- (COUNTIF( INDIRECT(N135),"" )+ COUNT(INDIRECT(N135)) +COUNTIF( INDIRECT(N135),"NA" )),"")</f>
        <v>0</v>
      </c>
      <c r="S135" s="12">
        <f ca="1">IF(AD135,IF(COUNTA(INDIRECT(N135))=0,0, 1-(ster!$C$14- COUNT(INDIRECT(N135)) -COUNTIF( INDIRECT(N135),"" )) /COUNTA(INDIRECT(N135))),"")</f>
        <v>1</v>
      </c>
      <c r="T135" s="17" t="str">
        <f t="array" aca="1" ref="T135" ca="1">IF(L135&lt;&gt;"",SUM(IF(INDIRECT(L135)&lt;&gt;INT(INDIRECT(L135)),1,0)),"")</f>
        <v/>
      </c>
      <c r="U135" s="17">
        <f t="array" aca="1" ref="U135" ca="1">IF(S135=1,SUM(IF(ISNUMBER(INDIRECT(N135)),IF(INDIRECT(N135)&lt;&gt;INT(INDIRECT(N135)),1,0),0)),"")</f>
        <v>163</v>
      </c>
      <c r="V135" s="17">
        <f t="shared" ca="1" si="39"/>
        <v>3</v>
      </c>
      <c r="W135" s="17">
        <f t="shared" ca="1" si="40"/>
        <v>0</v>
      </c>
      <c r="X135" s="24" t="str">
        <f t="array" aca="1" ref="X135" ca="1">IF(AD135,IF(AG135&lt;&gt;"",AG135,IF(J135,MIN(INDIRECT( K135)),"")),"")</f>
        <v/>
      </c>
      <c r="Y135" s="17" t="str">
        <f t="array" aca="1" ref="Y135" ca="1">IF(AD135,IF(AH135&lt;&gt;"",AH135,IF(J135,MAX(INDIRECT( K135)),"")),"")</f>
        <v/>
      </c>
      <c r="Z135" s="17" t="b">
        <f t="shared" ca="1" si="41"/>
        <v>0</v>
      </c>
      <c r="AC135" s="17" t="b">
        <f t="shared" ca="1" si="42"/>
        <v>0</v>
      </c>
      <c r="AD135" s="14" t="b">
        <f t="shared" ca="1" si="43"/>
        <v>1</v>
      </c>
      <c r="AE135" s="15" t="b">
        <f t="shared" ca="1" si="44"/>
        <v>0</v>
      </c>
      <c r="AF135" s="16"/>
      <c r="AG135" s="16"/>
      <c r="AH135" s="16"/>
      <c r="AI135" s="16"/>
      <c r="AJ135" s="16"/>
      <c r="AK135" s="16"/>
      <c r="AL135" s="16"/>
      <c r="AM135" s="16"/>
    </row>
    <row r="136" spans="2:39">
      <c r="B136" s="14">
        <f t="shared" si="32"/>
        <v>134</v>
      </c>
      <c r="C136" s="14" t="str">
        <f ca="1">IF(OR(E136="",ROW(E136)=2),"",IF(R136&gt;0,"S",IF(J136,IF(F136=2,"D","N"),"I")))</f>
        <v>S</v>
      </c>
      <c r="D136" s="14" t="str">
        <f t="shared" ca="1" si="33"/>
        <v>q_55d</v>
      </c>
      <c r="E136" s="14" t="str">
        <f t="shared" ca="1" si="34"/>
        <v>Creatinine unit</v>
      </c>
      <c r="F136" s="14">
        <f t="shared" ca="1" si="35"/>
        <v>0</v>
      </c>
      <c r="G136" s="14" t="str">
        <f t="shared" ca="1" si="36"/>
        <v>q_55d</v>
      </c>
      <c r="H136" s="14">
        <f ca="1">IF(G136&lt;&gt;"",IFERROR( IsVariableNameLegal(G136),0),0)+IF(COUNTIF(INDIRECT(wew!$C$13),G136)&gt;1,10,0)</f>
        <v>0</v>
      </c>
      <c r="I136" s="14">
        <f ca="1">IF(E136&lt;&gt;"",IF(LEN(E136)&gt;150,1,0)+IF(COUNTIF(INDIRECT(wew!$C$15),E136)&gt;1,10,0),0)</f>
        <v>0</v>
      </c>
      <c r="J136" s="14" t="b">
        <f t="shared" ca="1" si="37"/>
        <v>0</v>
      </c>
      <c r="K136" s="14" t="str">
        <f ca="1">ADDRESS(3,(B136+1)*2-1,4,,"[" &amp; wew!$G$7 &amp; "]" &amp; _sheetname_labels) &amp; ":" &amp; ADDRESS(2+ster!$B$20,(B136+1)*2-1,4)</f>
        <v>'[dane surowe2c.xlsm]labels'!JI3:JI32</v>
      </c>
      <c r="L136" s="14" t="str">
        <f ca="1">IF(F136&gt;0,ADDRESS(3,(B136+1)*2-1,4,,"[" &amp; wew!$G$7 &amp; "]" &amp; _sheetname_labels) &amp; ":" &amp; ADDRESS(2+F136,(B136+1)*2-1,4),"")</f>
        <v/>
      </c>
      <c r="M136" s="14" t="str">
        <f ca="1">IF(F136&gt;0,ADDRESS(3,(B136+1)*2,4,,"["&amp;wew!$G$7&amp;"]"&amp;_sheetname_labels)&amp;":"&amp;ADDRESS(2+F136,(B136+1)*2,4),"")</f>
        <v/>
      </c>
      <c r="N136" s="14" t="str">
        <f ca="1">ADDRESS(3,B136+1,4,,"[" &amp; wew!$G$7 &amp; "]" &amp;_sheetname_dataframe) &amp; ":" &amp; ADDRESS(2+ster!$C$14,B136+1,4)</f>
        <v>'[dane surowe2c.xlsm]data_frame'!EE3:EE643</v>
      </c>
      <c r="O136" s="14">
        <f t="shared" ca="1" si="38"/>
        <v>0</v>
      </c>
      <c r="P136" s="14" t="str">
        <f ca="1">IF(AND($AD136,$S136=1),IF(wew!$B$3,MIN(INDIRECT($N136)),"&lt;włącz podświetlanie wartości&gt;"),"—")</f>
        <v>—</v>
      </c>
      <c r="Q136" s="14" t="str">
        <f ca="1">IF(AND($AD136,$S136=1),IF(wew!$B$3,MAX(INDIRECT($N136)),"&lt;włącz podświetlanie wartości&gt;"),"—")</f>
        <v>—</v>
      </c>
      <c r="R136" s="14">
        <f ca="1">IF(AD136,ster!$C$14- (COUNTIF( INDIRECT(N136),"" )+ COUNT(INDIRECT(N136)) +COUNTIF( INDIRECT(N136),"NA" )),"")</f>
        <v>272</v>
      </c>
      <c r="S136" s="12">
        <f ca="1">IF(AD136,IF(COUNTA(INDIRECT(N136))=0,0, 1-(ster!$C$14- COUNT(INDIRECT(N136)) -COUNTIF( INDIRECT(N136),"" )) /COUNTA(INDIRECT(N136))),"")</f>
        <v>0</v>
      </c>
      <c r="T136" s="17" t="str">
        <f t="array" aca="1" ref="T136" ca="1">IF(L136&lt;&gt;"",SUM(IF(INDIRECT(L136)&lt;&gt;INT(INDIRECT(L136)),1,0)),"")</f>
        <v/>
      </c>
      <c r="U136" s="17" t="str">
        <f t="array" aca="1" ref="U136" ca="1">IF(S136=1,SUM(IF(ISNUMBER(INDIRECT(N136)),IF(INDIRECT(N136)&lt;&gt;INT(INDIRECT(N136)),1,0),0)),"")</f>
        <v/>
      </c>
      <c r="V136" s="17">
        <f t="shared" ca="1" si="39"/>
        <v>0</v>
      </c>
      <c r="W136" s="17">
        <f t="shared" ca="1" si="40"/>
        <v>0</v>
      </c>
      <c r="X136" s="24" t="str">
        <f t="array" aca="1" ref="X136" ca="1">IF(AD136,IF(AG136&lt;&gt;"",AG136,IF(J136,MIN(INDIRECT( K136)),"")),"")</f>
        <v/>
      </c>
      <c r="Y136" s="17" t="str">
        <f t="array" aca="1" ref="Y136" ca="1">IF(AD136,IF(AH136&lt;&gt;"",AH136,IF(J136,MAX(INDIRECT( K136)),"")),"")</f>
        <v/>
      </c>
      <c r="Z136" s="17" t="b">
        <f t="shared" ca="1" si="41"/>
        <v>0</v>
      </c>
      <c r="AC136" s="17" t="b">
        <f t="shared" ca="1" si="42"/>
        <v>1</v>
      </c>
      <c r="AD136" s="14" t="b">
        <f t="shared" ca="1" si="43"/>
        <v>1</v>
      </c>
      <c r="AE136" s="15" t="b">
        <f t="shared" ca="1" si="44"/>
        <v>0</v>
      </c>
      <c r="AF136" s="16"/>
      <c r="AG136" s="16"/>
      <c r="AH136" s="16"/>
      <c r="AI136" s="16"/>
      <c r="AJ136" s="16"/>
      <c r="AK136" s="16"/>
      <c r="AL136" s="16"/>
      <c r="AM136" s="16"/>
    </row>
    <row r="137" spans="2:39">
      <c r="B137" s="14">
        <f t="shared" si="32"/>
        <v>135</v>
      </c>
      <c r="C137" s="14" t="str">
        <f ca="1">IF(OR(E137="",ROW(E137)=2),"",IF(R137&gt;0,"S",IF(J137,IF(F137=2,"D","N"),"I")))</f>
        <v>I</v>
      </c>
      <c r="D137" s="14" t="str">
        <f t="shared" ca="1" si="33"/>
        <v>q_56a</v>
      </c>
      <c r="E137" s="14" t="str">
        <f t="shared" ca="1" si="34"/>
        <v>Total Cholesterol level  (or NF, NA, NR)</v>
      </c>
      <c r="F137" s="14">
        <f t="shared" ca="1" si="35"/>
        <v>0</v>
      </c>
      <c r="G137" s="14" t="str">
        <f t="shared" ca="1" si="36"/>
        <v>q_56a</v>
      </c>
      <c r="H137" s="14">
        <f ca="1">IF(G137&lt;&gt;"",IFERROR( IsVariableNameLegal(G137),0),0)+IF(COUNTIF(INDIRECT(wew!$C$13),G137)&gt;1,10,0)</f>
        <v>0</v>
      </c>
      <c r="I137" s="14">
        <f ca="1">IF(E137&lt;&gt;"",IF(LEN(E137)&gt;150,1,0)+IF(COUNTIF(INDIRECT(wew!$C$15),E137)&gt;1,10,0),0)</f>
        <v>0</v>
      </c>
      <c r="J137" s="14" t="b">
        <f t="shared" ca="1" si="37"/>
        <v>0</v>
      </c>
      <c r="K137" s="14" t="str">
        <f ca="1">ADDRESS(3,(B137+1)*2-1,4,,"[" &amp; wew!$G$7 &amp; "]" &amp; _sheetname_labels) &amp; ":" &amp; ADDRESS(2+ster!$B$20,(B137+1)*2-1,4)</f>
        <v>'[dane surowe2c.xlsm]labels'!JK3:JK32</v>
      </c>
      <c r="L137" s="14" t="str">
        <f ca="1">IF(F137&gt;0,ADDRESS(3,(B137+1)*2-1,4,,"[" &amp; wew!$G$7 &amp; "]" &amp; _sheetname_labels) &amp; ":" &amp; ADDRESS(2+F137,(B137+1)*2-1,4),"")</f>
        <v/>
      </c>
      <c r="M137" s="14" t="str">
        <f ca="1">IF(F137&gt;0,ADDRESS(3,(B137+1)*2,4,,"["&amp;wew!$G$7&amp;"]"&amp;_sheetname_labels)&amp;":"&amp;ADDRESS(2+F137,(B137+1)*2,4),"")</f>
        <v/>
      </c>
      <c r="N137" s="14" t="str">
        <f ca="1">ADDRESS(3,B137+1,4,,"[" &amp; wew!$G$7 &amp; "]" &amp;_sheetname_dataframe) &amp; ":" &amp; ADDRESS(2+ster!$C$14,B137+1,4)</f>
        <v>'[dane surowe2c.xlsm]data_frame'!EF3:EF643</v>
      </c>
      <c r="O137" s="14">
        <f t="shared" ca="1" si="38"/>
        <v>218</v>
      </c>
      <c r="P137" s="14">
        <f ca="1">IF(AND($AD137,$S137=1),IF(wew!$B$3,MIN(INDIRECT($N137)),"&lt;włącz podświetlanie wartości&gt;"),"—")</f>
        <v>1.7</v>
      </c>
      <c r="Q137" s="14">
        <f ca="1">IF(AND($AD137,$S137=1),IF(wew!$B$3,MAX(INDIRECT($N137)),"&lt;włącz podświetlanie wartości&gt;"),"—")</f>
        <v>310</v>
      </c>
      <c r="R137" s="14">
        <f ca="1">IF(AD137,ster!$C$14- (COUNTIF( INDIRECT(N137),"" )+ COUNT(INDIRECT(N137)) +COUNTIF( INDIRECT(N137),"NA" )),"")</f>
        <v>0</v>
      </c>
      <c r="S137" s="12">
        <f ca="1">IF(AD137,IF(COUNTA(INDIRECT(N137))=0,0, 1-(ster!$C$14- COUNT(INDIRECT(N137)) -COUNTIF( INDIRECT(N137),"" )) /COUNTA(INDIRECT(N137))),"")</f>
        <v>1</v>
      </c>
      <c r="T137" s="17" t="str">
        <f t="array" aca="1" ref="T137" ca="1">IF(L137&lt;&gt;"",SUM(IF(INDIRECT(L137)&lt;&gt;INT(INDIRECT(L137)),1,0)),"")</f>
        <v/>
      </c>
      <c r="U137" s="17">
        <f t="array" aca="1" ref="U137" ca="1">IF(S137=1,SUM(IF(ISNUMBER(INDIRECT(N137)),IF(INDIRECT(N137)&lt;&gt;INT(INDIRECT(N137)),1,0),0)),"")</f>
        <v>31</v>
      </c>
      <c r="V137" s="17">
        <f t="shared" ca="1" si="39"/>
        <v>3</v>
      </c>
      <c r="W137" s="17">
        <f t="shared" ca="1" si="40"/>
        <v>0</v>
      </c>
      <c r="X137" s="24" t="str">
        <f t="array" aca="1" ref="X137" ca="1">IF(AD137,IF(AG137&lt;&gt;"",AG137,IF(J137,MIN(INDIRECT( K137)),"")),"")</f>
        <v/>
      </c>
      <c r="Y137" s="17" t="str">
        <f t="array" aca="1" ref="Y137" ca="1">IF(AD137,IF(AH137&lt;&gt;"",AH137,IF(J137,MAX(INDIRECT( K137)),"")),"")</f>
        <v/>
      </c>
      <c r="Z137" s="17" t="b">
        <f t="shared" ca="1" si="41"/>
        <v>0</v>
      </c>
      <c r="AC137" s="17" t="b">
        <f t="shared" ca="1" si="42"/>
        <v>0</v>
      </c>
      <c r="AD137" s="14" t="b">
        <f t="shared" ca="1" si="43"/>
        <v>1</v>
      </c>
      <c r="AE137" s="15" t="b">
        <f t="shared" ca="1" si="44"/>
        <v>0</v>
      </c>
      <c r="AF137" s="16"/>
      <c r="AG137" s="16"/>
      <c r="AH137" s="16"/>
      <c r="AI137" s="16"/>
      <c r="AJ137" s="16"/>
      <c r="AK137" s="16"/>
      <c r="AL137" s="16"/>
      <c r="AM137" s="16"/>
    </row>
    <row r="138" spans="2:39">
      <c r="B138" s="14">
        <f t="shared" si="32"/>
        <v>136</v>
      </c>
      <c r="C138" s="14" t="str">
        <f ca="1">IF(OR(E138="",ROW(E138)=2),"",IF(R138&gt;0,"S",IF(J138,IF(F138=2,"D","N"),"I")))</f>
        <v>I</v>
      </c>
      <c r="D138" s="14" t="str">
        <f t="shared" ca="1" si="33"/>
        <v>q_56b</v>
      </c>
      <c r="E138" s="14" t="str">
        <f t="shared" ca="1" si="34"/>
        <v>Total Cholesterol lower range</v>
      </c>
      <c r="F138" s="14">
        <f t="shared" ca="1" si="35"/>
        <v>0</v>
      </c>
      <c r="G138" s="14" t="str">
        <f t="shared" ca="1" si="36"/>
        <v>q_56b</v>
      </c>
      <c r="H138" s="14">
        <f ca="1">IF(G138&lt;&gt;"",IFERROR( IsVariableNameLegal(G138),0),0)+IF(COUNTIF(INDIRECT(wew!$C$13),G138)&gt;1,10,0)</f>
        <v>0</v>
      </c>
      <c r="I138" s="14">
        <f ca="1">IF(E138&lt;&gt;"",IF(LEN(E138)&gt;150,1,0)+IF(COUNTIF(INDIRECT(wew!$C$15),E138)&gt;1,10,0),0)</f>
        <v>0</v>
      </c>
      <c r="J138" s="14" t="b">
        <f t="shared" ca="1" si="37"/>
        <v>0</v>
      </c>
      <c r="K138" s="14" t="str">
        <f ca="1">ADDRESS(3,(B138+1)*2-1,4,,"[" &amp; wew!$G$7 &amp; "]" &amp; _sheetname_labels) &amp; ":" &amp; ADDRESS(2+ster!$B$20,(B138+1)*2-1,4)</f>
        <v>'[dane surowe2c.xlsm]labels'!JM3:JM32</v>
      </c>
      <c r="L138" s="14" t="str">
        <f ca="1">IF(F138&gt;0,ADDRESS(3,(B138+1)*2-1,4,,"[" &amp; wew!$G$7 &amp; "]" &amp; _sheetname_labels) &amp; ":" &amp; ADDRESS(2+F138,(B138+1)*2-1,4),"")</f>
        <v/>
      </c>
      <c r="M138" s="14" t="str">
        <f ca="1">IF(F138&gt;0,ADDRESS(3,(B138+1)*2,4,,"["&amp;wew!$G$7&amp;"]"&amp;_sheetname_labels)&amp;":"&amp;ADDRESS(2+F138,(B138+1)*2,4),"")</f>
        <v/>
      </c>
      <c r="N138" s="14" t="str">
        <f ca="1">ADDRESS(3,B138+1,4,,"[" &amp; wew!$G$7 &amp; "]" &amp;_sheetname_dataframe) &amp; ":" &amp; ADDRESS(2+ster!$C$14,B138+1,4)</f>
        <v>'[dane surowe2c.xlsm]data_frame'!EG3:EG643</v>
      </c>
      <c r="O138" s="14">
        <f t="shared" ca="1" si="38"/>
        <v>115</v>
      </c>
      <c r="P138" s="14">
        <f ca="1">IF(AND($AD138,$S138=1),IF(wew!$B$3,MIN(INDIRECT($N138)),"&lt;włącz podświetlanie wartości&gt;"),"—")</f>
        <v>0</v>
      </c>
      <c r="Q138" s="14">
        <f ca="1">IF(AND($AD138,$S138=1),IF(wew!$B$3,MAX(INDIRECT($N138)),"&lt;włącz podświetlanie wartości&gt;"),"—")</f>
        <v>159</v>
      </c>
      <c r="R138" s="14">
        <f ca="1">IF(AD138,ster!$C$14- (COUNTIF( INDIRECT(N138),"" )+ COUNT(INDIRECT(N138)) +COUNTIF( INDIRECT(N138),"NA" )),"")</f>
        <v>0</v>
      </c>
      <c r="S138" s="12">
        <f ca="1">IF(AD138,IF(COUNTA(INDIRECT(N138))=0,0, 1-(ster!$C$14- COUNT(INDIRECT(N138)) -COUNTIF( INDIRECT(N138),"" )) /COUNTA(INDIRECT(N138))),"")</f>
        <v>1</v>
      </c>
      <c r="T138" s="17" t="str">
        <f t="array" aca="1" ref="T138" ca="1">IF(L138&lt;&gt;"",SUM(IF(INDIRECT(L138)&lt;&gt;INT(INDIRECT(L138)),1,0)),"")</f>
        <v/>
      </c>
      <c r="U138" s="17">
        <f t="array" aca="1" ref="U138" ca="1">IF(S138=1,SUM(IF(ISNUMBER(INDIRECT(N138)),IF(INDIRECT(N138)&lt;&gt;INT(INDIRECT(N138)),1,0),0)),"")</f>
        <v>1</v>
      </c>
      <c r="V138" s="17">
        <f t="shared" ca="1" si="39"/>
        <v>2</v>
      </c>
      <c r="W138" s="17">
        <f t="shared" ca="1" si="40"/>
        <v>0</v>
      </c>
      <c r="X138" s="24" t="str">
        <f t="array" aca="1" ref="X138" ca="1">IF(AD138,IF(AG138&lt;&gt;"",AG138,IF(J138,MIN(INDIRECT( K138)),"")),"")</f>
        <v/>
      </c>
      <c r="Y138" s="17" t="str">
        <f t="array" aca="1" ref="Y138" ca="1">IF(AD138,IF(AH138&lt;&gt;"",AH138,IF(J138,MAX(INDIRECT( K138)),"")),"")</f>
        <v/>
      </c>
      <c r="Z138" s="17" t="b">
        <f t="shared" ca="1" si="41"/>
        <v>0</v>
      </c>
      <c r="AC138" s="17" t="b">
        <f t="shared" ca="1" si="42"/>
        <v>0</v>
      </c>
      <c r="AD138" s="14" t="b">
        <f t="shared" ca="1" si="43"/>
        <v>1</v>
      </c>
      <c r="AE138" s="15" t="b">
        <f t="shared" ca="1" si="44"/>
        <v>0</v>
      </c>
      <c r="AF138" s="16"/>
      <c r="AG138" s="16"/>
      <c r="AH138" s="16"/>
      <c r="AI138" s="16"/>
      <c r="AJ138" s="16"/>
      <c r="AK138" s="16"/>
      <c r="AL138" s="16"/>
      <c r="AM138" s="16"/>
    </row>
    <row r="139" spans="2:39">
      <c r="B139" s="14">
        <f t="shared" si="32"/>
        <v>137</v>
      </c>
      <c r="C139" s="14" t="str">
        <f ca="1">IF(OR(E139="",ROW(E139)=2),"",IF(R139&gt;0,"S",IF(J139,IF(F139=2,"D","N"),"I")))</f>
        <v>I</v>
      </c>
      <c r="D139" s="14" t="str">
        <f t="shared" ca="1" si="33"/>
        <v>q_56c</v>
      </c>
      <c r="E139" s="14" t="str">
        <f t="shared" ca="1" si="34"/>
        <v>Total Cholesterol upper range</v>
      </c>
      <c r="F139" s="14">
        <f t="shared" ca="1" si="35"/>
        <v>0</v>
      </c>
      <c r="G139" s="14" t="str">
        <f t="shared" ca="1" si="36"/>
        <v>q_56c</v>
      </c>
      <c r="H139" s="14">
        <f ca="1">IF(G139&lt;&gt;"",IFERROR( IsVariableNameLegal(G139),0),0)+IF(COUNTIF(INDIRECT(wew!$C$13),G139)&gt;1,10,0)</f>
        <v>0</v>
      </c>
      <c r="I139" s="14">
        <f ca="1">IF(E139&lt;&gt;"",IF(LEN(E139)&gt;150,1,0)+IF(COUNTIF(INDIRECT(wew!$C$15),E139)&gt;1,10,0),0)</f>
        <v>0</v>
      </c>
      <c r="J139" s="14" t="b">
        <f t="shared" ca="1" si="37"/>
        <v>0</v>
      </c>
      <c r="K139" s="14" t="str">
        <f ca="1">ADDRESS(3,(B139+1)*2-1,4,,"[" &amp; wew!$G$7 &amp; "]" &amp; _sheetname_labels) &amp; ":" &amp; ADDRESS(2+ster!$B$20,(B139+1)*2-1,4)</f>
        <v>'[dane surowe2c.xlsm]labels'!JO3:JO32</v>
      </c>
      <c r="L139" s="14" t="str">
        <f ca="1">IF(F139&gt;0,ADDRESS(3,(B139+1)*2-1,4,,"[" &amp; wew!$G$7 &amp; "]" &amp; _sheetname_labels) &amp; ":" &amp; ADDRESS(2+F139,(B139+1)*2-1,4),"")</f>
        <v/>
      </c>
      <c r="M139" s="14" t="str">
        <f ca="1">IF(F139&gt;0,ADDRESS(3,(B139+1)*2,4,,"["&amp;wew!$G$7&amp;"]"&amp;_sheetname_labels)&amp;":"&amp;ADDRESS(2+F139,(B139+1)*2,4),"")</f>
        <v/>
      </c>
      <c r="N139" s="14" t="str">
        <f ca="1">ADDRESS(3,B139+1,4,,"[" &amp; wew!$G$7 &amp; "]" &amp;_sheetname_dataframe) &amp; ":" &amp; ADDRESS(2+ster!$C$14,B139+1,4)</f>
        <v>'[dane surowe2c.xlsm]data_frame'!EH3:EH643</v>
      </c>
      <c r="O139" s="14">
        <f t="shared" ca="1" si="38"/>
        <v>168</v>
      </c>
      <c r="P139" s="14">
        <f ca="1">IF(AND($AD139,$S139=1),IF(wew!$B$3,MIN(INDIRECT($N139)),"&lt;włącz podświetlanie wartości&gt;"),"—")</f>
        <v>6.2</v>
      </c>
      <c r="Q139" s="14">
        <f ca="1">IF(AND($AD139,$S139=1),IF(wew!$B$3,MAX(INDIRECT($N139)),"&lt;włącz podświetlanie wartości&gt;"),"—")</f>
        <v>290</v>
      </c>
      <c r="R139" s="14">
        <f ca="1">IF(AD139,ster!$C$14- (COUNTIF( INDIRECT(N139),"" )+ COUNT(INDIRECT(N139)) +COUNTIF( INDIRECT(N139),"NA" )),"")</f>
        <v>0</v>
      </c>
      <c r="S139" s="12">
        <f ca="1">IF(AD139,IF(COUNTA(INDIRECT(N139))=0,0, 1-(ster!$C$14- COUNT(INDIRECT(N139)) -COUNTIF( INDIRECT(N139),"" )) /COUNTA(INDIRECT(N139))),"")</f>
        <v>1</v>
      </c>
      <c r="T139" s="17" t="str">
        <f t="array" aca="1" ref="T139" ca="1">IF(L139&lt;&gt;"",SUM(IF(INDIRECT(L139)&lt;&gt;INT(INDIRECT(L139)),1,0)),"")</f>
        <v/>
      </c>
      <c r="U139" s="17">
        <f t="array" aca="1" ref="U139" ca="1">IF(S139=1,SUM(IF(ISNUMBER(INDIRECT(N139)),IF(INDIRECT(N139)&lt;&gt;INT(INDIRECT(N139)),1,0),0)),"")</f>
        <v>19</v>
      </c>
      <c r="V139" s="17">
        <f t="shared" ca="1" si="39"/>
        <v>3</v>
      </c>
      <c r="W139" s="17">
        <f t="shared" ca="1" si="40"/>
        <v>0</v>
      </c>
      <c r="X139" s="24" t="str">
        <f t="array" aca="1" ref="X139" ca="1">IF(AD139,IF(AG139&lt;&gt;"",AG139,IF(J139,MIN(INDIRECT( K139)),"")),"")</f>
        <v/>
      </c>
      <c r="Y139" s="17" t="str">
        <f t="array" aca="1" ref="Y139" ca="1">IF(AD139,IF(AH139&lt;&gt;"",AH139,IF(J139,MAX(INDIRECT( K139)),"")),"")</f>
        <v/>
      </c>
      <c r="Z139" s="17" t="b">
        <f t="shared" ca="1" si="41"/>
        <v>0</v>
      </c>
      <c r="AC139" s="17" t="b">
        <f t="shared" ca="1" si="42"/>
        <v>0</v>
      </c>
      <c r="AD139" s="14" t="b">
        <f t="shared" ca="1" si="43"/>
        <v>1</v>
      </c>
      <c r="AE139" s="15" t="b">
        <f t="shared" ca="1" si="44"/>
        <v>0</v>
      </c>
      <c r="AF139" s="16"/>
      <c r="AG139" s="16"/>
      <c r="AH139" s="16"/>
      <c r="AI139" s="16"/>
      <c r="AJ139" s="16"/>
      <c r="AK139" s="16"/>
      <c r="AL139" s="16"/>
      <c r="AM139" s="16"/>
    </row>
    <row r="140" spans="2:39">
      <c r="B140" s="14">
        <f t="shared" si="32"/>
        <v>138</v>
      </c>
      <c r="C140" s="14" t="str">
        <f ca="1">IF(OR(E140="",ROW(E140)=2),"",IF(R140&gt;0,"S",IF(J140,IF(F140=2,"D","N"),"I")))</f>
        <v>S</v>
      </c>
      <c r="D140" s="14" t="str">
        <f t="shared" ca="1" si="33"/>
        <v>q_56d</v>
      </c>
      <c r="E140" s="14" t="str">
        <f t="shared" ca="1" si="34"/>
        <v>Total Cholesterol unit</v>
      </c>
      <c r="F140" s="14">
        <f t="shared" ca="1" si="35"/>
        <v>0</v>
      </c>
      <c r="G140" s="14" t="str">
        <f t="shared" ca="1" si="36"/>
        <v>q_56d</v>
      </c>
      <c r="H140" s="14">
        <f ca="1">IF(G140&lt;&gt;"",IFERROR( IsVariableNameLegal(G140),0),0)+IF(COUNTIF(INDIRECT(wew!$C$13),G140)&gt;1,10,0)</f>
        <v>0</v>
      </c>
      <c r="I140" s="14">
        <f ca="1">IF(E140&lt;&gt;"",IF(LEN(E140)&gt;150,1,0)+IF(COUNTIF(INDIRECT(wew!$C$15),E140)&gt;1,10,0),0)</f>
        <v>0</v>
      </c>
      <c r="J140" s="14" t="b">
        <f t="shared" ca="1" si="37"/>
        <v>0</v>
      </c>
      <c r="K140" s="14" t="str">
        <f ca="1">ADDRESS(3,(B140+1)*2-1,4,,"[" &amp; wew!$G$7 &amp; "]" &amp; _sheetname_labels) &amp; ":" &amp; ADDRESS(2+ster!$B$20,(B140+1)*2-1,4)</f>
        <v>'[dane surowe2c.xlsm]labels'!JQ3:JQ32</v>
      </c>
      <c r="L140" s="14" t="str">
        <f ca="1">IF(F140&gt;0,ADDRESS(3,(B140+1)*2-1,4,,"[" &amp; wew!$G$7 &amp; "]" &amp; _sheetname_labels) &amp; ":" &amp; ADDRESS(2+F140,(B140+1)*2-1,4),"")</f>
        <v/>
      </c>
      <c r="M140" s="14" t="str">
        <f ca="1">IF(F140&gt;0,ADDRESS(3,(B140+1)*2,4,,"["&amp;wew!$G$7&amp;"]"&amp;_sheetname_labels)&amp;":"&amp;ADDRESS(2+F140,(B140+1)*2,4),"")</f>
        <v/>
      </c>
      <c r="N140" s="14" t="str">
        <f ca="1">ADDRESS(3,B140+1,4,,"[" &amp; wew!$G$7 &amp; "]" &amp;_sheetname_dataframe) &amp; ":" &amp; ADDRESS(2+ster!$C$14,B140+1,4)</f>
        <v>'[dane surowe2c.xlsm]data_frame'!EI3:EI643</v>
      </c>
      <c r="O140" s="14">
        <f t="shared" ca="1" si="38"/>
        <v>0</v>
      </c>
      <c r="P140" s="14" t="str">
        <f ca="1">IF(AND($AD140,$S140=1),IF(wew!$B$3,MIN(INDIRECT($N140)),"&lt;włącz podświetlanie wartości&gt;"),"—")</f>
        <v>—</v>
      </c>
      <c r="Q140" s="14" t="str">
        <f ca="1">IF(AND($AD140,$S140=1),IF(wew!$B$3,MAX(INDIRECT($N140)),"&lt;włącz podświetlanie wartości&gt;"),"—")</f>
        <v>—</v>
      </c>
      <c r="R140" s="14">
        <f ca="1">IF(AD140,ster!$C$14- (COUNTIF( INDIRECT(N140),"" )+ COUNT(INDIRECT(N140)) +COUNTIF( INDIRECT(N140),"NA" )),"")</f>
        <v>166</v>
      </c>
      <c r="S140" s="12">
        <f ca="1">IF(AD140,IF(COUNTA(INDIRECT(N140))=0,0, 1-(ster!$C$14- COUNT(INDIRECT(N140)) -COUNTIF( INDIRECT(N140),"" )) /COUNTA(INDIRECT(N140))),"")</f>
        <v>0</v>
      </c>
      <c r="T140" s="17" t="str">
        <f t="array" aca="1" ref="T140" ca="1">IF(L140&lt;&gt;"",SUM(IF(INDIRECT(L140)&lt;&gt;INT(INDIRECT(L140)),1,0)),"")</f>
        <v/>
      </c>
      <c r="U140" s="17" t="str">
        <f t="array" aca="1" ref="U140" ca="1">IF(S140=1,SUM(IF(ISNUMBER(INDIRECT(N140)),IF(INDIRECT(N140)&lt;&gt;INT(INDIRECT(N140)),1,0),0)),"")</f>
        <v/>
      </c>
      <c r="V140" s="17">
        <f t="shared" ca="1" si="39"/>
        <v>0</v>
      </c>
      <c r="W140" s="17">
        <f t="shared" ca="1" si="40"/>
        <v>0</v>
      </c>
      <c r="X140" s="24" t="str">
        <f t="array" aca="1" ref="X140" ca="1">IF(AD140,IF(AG140&lt;&gt;"",AG140,IF(J140,MIN(INDIRECT( K140)),"")),"")</f>
        <v/>
      </c>
      <c r="Y140" s="17" t="str">
        <f t="array" aca="1" ref="Y140" ca="1">IF(AD140,IF(AH140&lt;&gt;"",AH140,IF(J140,MAX(INDIRECT( K140)),"")),"")</f>
        <v/>
      </c>
      <c r="Z140" s="17" t="b">
        <f t="shared" ca="1" si="41"/>
        <v>0</v>
      </c>
      <c r="AC140" s="17" t="b">
        <f t="shared" ca="1" si="42"/>
        <v>1</v>
      </c>
      <c r="AD140" s="14" t="b">
        <f t="shared" ca="1" si="43"/>
        <v>1</v>
      </c>
      <c r="AE140" s="15" t="b">
        <f t="shared" ca="1" si="44"/>
        <v>0</v>
      </c>
      <c r="AF140" s="16"/>
      <c r="AG140" s="16"/>
      <c r="AH140" s="16"/>
      <c r="AI140" s="16"/>
      <c r="AJ140" s="16"/>
      <c r="AK140" s="16"/>
      <c r="AL140" s="16"/>
      <c r="AM140" s="16"/>
    </row>
    <row r="141" spans="2:39">
      <c r="B141" s="14">
        <f t="shared" si="32"/>
        <v>139</v>
      </c>
      <c r="C141" s="14" t="str">
        <f ca="1">IF(OR(E141="",ROW(E141)=2),"",IF(R141&gt;0,"S",IF(J141,IF(F141=2,"D","N"),"I")))</f>
        <v>I</v>
      </c>
      <c r="D141" s="14" t="str">
        <f t="shared" ca="1" si="33"/>
        <v>q_57a</v>
      </c>
      <c r="E141" s="14" t="str">
        <f t="shared" ca="1" si="34"/>
        <v>HDL Cholesterol level  (or NF, NA, NR)</v>
      </c>
      <c r="F141" s="14">
        <f t="shared" ca="1" si="35"/>
        <v>0</v>
      </c>
      <c r="G141" s="14" t="str">
        <f t="shared" ca="1" si="36"/>
        <v>q_57a</v>
      </c>
      <c r="H141" s="14">
        <f ca="1">IF(G141&lt;&gt;"",IFERROR( IsVariableNameLegal(G141),0),0)+IF(COUNTIF(INDIRECT(wew!$C$13),G141)&gt;1,10,0)</f>
        <v>0</v>
      </c>
      <c r="I141" s="14">
        <f ca="1">IF(E141&lt;&gt;"",IF(LEN(E141)&gt;150,1,0)+IF(COUNTIF(INDIRECT(wew!$C$15),E141)&gt;1,10,0),0)</f>
        <v>0</v>
      </c>
      <c r="J141" s="14" t="b">
        <f t="shared" ca="1" si="37"/>
        <v>0</v>
      </c>
      <c r="K141" s="14" t="str">
        <f ca="1">ADDRESS(3,(B141+1)*2-1,4,,"[" &amp; wew!$G$7 &amp; "]" &amp; _sheetname_labels) &amp; ":" &amp; ADDRESS(2+ster!$B$20,(B141+1)*2-1,4)</f>
        <v>'[dane surowe2c.xlsm]labels'!JS3:JS32</v>
      </c>
      <c r="L141" s="14" t="str">
        <f ca="1">IF(F141&gt;0,ADDRESS(3,(B141+1)*2-1,4,,"[" &amp; wew!$G$7 &amp; "]" &amp; _sheetname_labels) &amp; ":" &amp; ADDRESS(2+F141,(B141+1)*2-1,4),"")</f>
        <v/>
      </c>
      <c r="M141" s="14" t="str">
        <f ca="1">IF(F141&gt;0,ADDRESS(3,(B141+1)*2,4,,"["&amp;wew!$G$7&amp;"]"&amp;_sheetname_labels)&amp;":"&amp;ADDRESS(2+F141,(B141+1)*2,4),"")</f>
        <v/>
      </c>
      <c r="N141" s="14" t="str">
        <f ca="1">ADDRESS(3,B141+1,4,,"[" &amp; wew!$G$7 &amp; "]" &amp;_sheetname_dataframe) &amp; ":" &amp; ADDRESS(2+ster!$C$14,B141+1,4)</f>
        <v>'[dane surowe2c.xlsm]data_frame'!EJ3:EJ643</v>
      </c>
      <c r="O141" s="14">
        <f t="shared" ca="1" si="38"/>
        <v>181</v>
      </c>
      <c r="P141" s="14">
        <f ca="1">IF(AND($AD141,$S141=1),IF(wew!$B$3,MIN(INDIRECT($N141)),"&lt;włącz podświetlanie wartości&gt;"),"—")</f>
        <v>0</v>
      </c>
      <c r="Q141" s="14">
        <f ca="1">IF(AND($AD141,$S141=1),IF(wew!$B$3,MAX(INDIRECT($N141)),"&lt;włącz podświetlanie wartości&gt;"),"—")</f>
        <v>263</v>
      </c>
      <c r="R141" s="14">
        <f ca="1">IF(AD141,ster!$C$14- (COUNTIF( INDIRECT(N141),"" )+ COUNT(INDIRECT(N141)) +COUNTIF( INDIRECT(N141),"NA" )),"")</f>
        <v>0</v>
      </c>
      <c r="S141" s="12">
        <f ca="1">IF(AD141,IF(COUNTA(INDIRECT(N141))=0,0, 1-(ster!$C$14- COUNT(INDIRECT(N141)) -COUNTIF( INDIRECT(N141),"" )) /COUNTA(INDIRECT(N141))),"")</f>
        <v>1</v>
      </c>
      <c r="T141" s="17" t="str">
        <f t="array" aca="1" ref="T141" ca="1">IF(L141&lt;&gt;"",SUM(IF(INDIRECT(L141)&lt;&gt;INT(INDIRECT(L141)),1,0)),"")</f>
        <v/>
      </c>
      <c r="U141" s="17">
        <f t="array" aca="1" ref="U141" ca="1">IF(S141=1,SUM(IF(ISNUMBER(INDIRECT(N141)),IF(INDIRECT(N141)&lt;&gt;INT(INDIRECT(N141)),1,0),0)),"")</f>
        <v>46</v>
      </c>
      <c r="V141" s="17">
        <f t="shared" ca="1" si="39"/>
        <v>3</v>
      </c>
      <c r="W141" s="17">
        <f t="shared" ca="1" si="40"/>
        <v>0</v>
      </c>
      <c r="X141" s="24" t="str">
        <f t="array" aca="1" ref="X141" ca="1">IF(AD141,IF(AG141&lt;&gt;"",AG141,IF(J141,MIN(INDIRECT( K141)),"")),"")</f>
        <v/>
      </c>
      <c r="Y141" s="17" t="str">
        <f t="array" aca="1" ref="Y141" ca="1">IF(AD141,IF(AH141&lt;&gt;"",AH141,IF(J141,MAX(INDIRECT( K141)),"")),"")</f>
        <v/>
      </c>
      <c r="Z141" s="17" t="b">
        <f t="shared" ca="1" si="41"/>
        <v>0</v>
      </c>
      <c r="AC141" s="17" t="b">
        <f t="shared" ca="1" si="42"/>
        <v>0</v>
      </c>
      <c r="AD141" s="14" t="b">
        <f t="shared" ca="1" si="43"/>
        <v>1</v>
      </c>
      <c r="AE141" s="15" t="b">
        <f t="shared" ca="1" si="44"/>
        <v>0</v>
      </c>
      <c r="AF141" s="16"/>
      <c r="AG141" s="16"/>
      <c r="AH141" s="16"/>
      <c r="AI141" s="16"/>
      <c r="AJ141" s="16"/>
      <c r="AK141" s="16"/>
      <c r="AL141" s="16"/>
      <c r="AM141" s="16"/>
    </row>
    <row r="142" spans="2:39">
      <c r="B142" s="14">
        <f t="shared" si="32"/>
        <v>140</v>
      </c>
      <c r="C142" s="14" t="str">
        <f ca="1">IF(OR(E142="",ROW(E142)=2),"",IF(R142&gt;0,"S",IF(J142,IF(F142=2,"D","N"),"I")))</f>
        <v>I</v>
      </c>
      <c r="D142" s="14" t="str">
        <f t="shared" ca="1" si="33"/>
        <v>q_57b</v>
      </c>
      <c r="E142" s="14" t="str">
        <f t="shared" ca="1" si="34"/>
        <v>HDL Cholesterol lower range</v>
      </c>
      <c r="F142" s="14">
        <f t="shared" ca="1" si="35"/>
        <v>0</v>
      </c>
      <c r="G142" s="14" t="str">
        <f t="shared" ca="1" si="36"/>
        <v>q_57b</v>
      </c>
      <c r="H142" s="14">
        <f ca="1">IF(G142&lt;&gt;"",IFERROR( IsVariableNameLegal(G142),0),0)+IF(COUNTIF(INDIRECT(wew!$C$13),G142)&gt;1,10,0)</f>
        <v>0</v>
      </c>
      <c r="I142" s="14">
        <f ca="1">IF(E142&lt;&gt;"",IF(LEN(E142)&gt;150,1,0)+IF(COUNTIF(INDIRECT(wew!$C$15),E142)&gt;1,10,0),0)</f>
        <v>0</v>
      </c>
      <c r="J142" s="14" t="b">
        <f t="shared" ca="1" si="37"/>
        <v>0</v>
      </c>
      <c r="K142" s="14" t="str">
        <f ca="1">ADDRESS(3,(B142+1)*2-1,4,,"[" &amp; wew!$G$7 &amp; "]" &amp; _sheetname_labels) &amp; ":" &amp; ADDRESS(2+ster!$B$20,(B142+1)*2-1,4)</f>
        <v>'[dane surowe2c.xlsm]labels'!JU3:JU32</v>
      </c>
      <c r="L142" s="14" t="str">
        <f ca="1">IF(F142&gt;0,ADDRESS(3,(B142+1)*2-1,4,,"[" &amp; wew!$G$7 &amp; "]" &amp; _sheetname_labels) &amp; ":" &amp; ADDRESS(2+F142,(B142+1)*2-1,4),"")</f>
        <v/>
      </c>
      <c r="M142" s="14" t="str">
        <f ca="1">IF(F142&gt;0,ADDRESS(3,(B142+1)*2,4,,"["&amp;wew!$G$7&amp;"]"&amp;_sheetname_labels)&amp;":"&amp;ADDRESS(2+F142,(B142+1)*2,4),"")</f>
        <v/>
      </c>
      <c r="N142" s="14" t="str">
        <f ca="1">ADDRESS(3,B142+1,4,,"[" &amp; wew!$G$7 &amp; "]" &amp;_sheetname_dataframe) &amp; ":" &amp; ADDRESS(2+ster!$C$14,B142+1,4)</f>
        <v>'[dane surowe2c.xlsm]data_frame'!EK3:EK643</v>
      </c>
      <c r="O142" s="14">
        <f t="shared" ca="1" si="38"/>
        <v>98</v>
      </c>
      <c r="P142" s="14">
        <f ca="1">IF(AND($AD142,$S142=1),IF(wew!$B$3,MIN(INDIRECT($N142)),"&lt;włącz podświetlanie wartości&gt;"),"—")</f>
        <v>0</v>
      </c>
      <c r="Q142" s="14">
        <f ca="1">IF(AND($AD142,$S142=1),IF(wew!$B$3,MAX(INDIRECT($N142)),"&lt;włącz podświetlanie wartości&gt;"),"—")</f>
        <v>65</v>
      </c>
      <c r="R142" s="14">
        <f ca="1">IF(AD142,ster!$C$14- (COUNTIF( INDIRECT(N142),"" )+ COUNT(INDIRECT(N142)) +COUNTIF( INDIRECT(N142),"NA" )),"")</f>
        <v>0</v>
      </c>
      <c r="S142" s="12">
        <f ca="1">IF(AD142,IF(COUNTA(INDIRECT(N142))=0,0, 1-(ster!$C$14- COUNT(INDIRECT(N142)) -COUNTIF( INDIRECT(N142),"" )) /COUNTA(INDIRECT(N142))),"")</f>
        <v>1</v>
      </c>
      <c r="T142" s="17" t="str">
        <f t="array" aca="1" ref="T142" ca="1">IF(L142&lt;&gt;"",SUM(IF(INDIRECT(L142)&lt;&gt;INT(INDIRECT(L142)),1,0)),"")</f>
        <v/>
      </c>
      <c r="U142" s="17">
        <f t="array" aca="1" ref="U142" ca="1">IF(S142=1,SUM(IF(ISNUMBER(INDIRECT(N142)),IF(INDIRECT(N142)&lt;&gt;INT(INDIRECT(N142)),1,0),0)),"")</f>
        <v>15</v>
      </c>
      <c r="V142" s="17">
        <f t="shared" ca="1" si="39"/>
        <v>3</v>
      </c>
      <c r="W142" s="17">
        <f t="shared" ca="1" si="40"/>
        <v>0</v>
      </c>
      <c r="X142" s="24" t="str">
        <f t="array" aca="1" ref="X142" ca="1">IF(AD142,IF(AG142&lt;&gt;"",AG142,IF(J142,MIN(INDIRECT( K142)),"")),"")</f>
        <v/>
      </c>
      <c r="Y142" s="17" t="str">
        <f t="array" aca="1" ref="Y142" ca="1">IF(AD142,IF(AH142&lt;&gt;"",AH142,IF(J142,MAX(INDIRECT( K142)),"")),"")</f>
        <v/>
      </c>
      <c r="Z142" s="17" t="b">
        <f t="shared" ca="1" si="41"/>
        <v>0</v>
      </c>
      <c r="AC142" s="17" t="b">
        <f t="shared" ca="1" si="42"/>
        <v>0</v>
      </c>
      <c r="AD142" s="14" t="b">
        <f t="shared" ca="1" si="43"/>
        <v>1</v>
      </c>
      <c r="AE142" s="15" t="b">
        <f t="shared" ca="1" si="44"/>
        <v>0</v>
      </c>
      <c r="AF142" s="16"/>
      <c r="AG142" s="16"/>
      <c r="AH142" s="16"/>
      <c r="AI142" s="16"/>
      <c r="AJ142" s="16"/>
      <c r="AK142" s="16"/>
      <c r="AL142" s="16"/>
      <c r="AM142" s="16"/>
    </row>
    <row r="143" spans="2:39">
      <c r="B143" s="14">
        <f t="shared" si="32"/>
        <v>141</v>
      </c>
      <c r="C143" s="14" t="str">
        <f ca="1">IF(OR(E143="",ROW(E143)=2),"",IF(R143&gt;0,"S",IF(J143,IF(F143=2,"D","N"),"I")))</f>
        <v>I</v>
      </c>
      <c r="D143" s="14" t="str">
        <f t="shared" ca="1" si="33"/>
        <v>q_57c</v>
      </c>
      <c r="E143" s="14" t="str">
        <f t="shared" ca="1" si="34"/>
        <v>HDL Cholesterol upper range</v>
      </c>
      <c r="F143" s="14">
        <f t="shared" ca="1" si="35"/>
        <v>0</v>
      </c>
      <c r="G143" s="14" t="str">
        <f t="shared" ca="1" si="36"/>
        <v>q_57c</v>
      </c>
      <c r="H143" s="14">
        <f ca="1">IF(G143&lt;&gt;"",IFERROR( IsVariableNameLegal(G143),0),0)+IF(COUNTIF(INDIRECT(wew!$C$13),G143)&gt;1,10,0)</f>
        <v>0</v>
      </c>
      <c r="I143" s="14">
        <f ca="1">IF(E143&lt;&gt;"",IF(LEN(E143)&gt;150,1,0)+IF(COUNTIF(INDIRECT(wew!$C$15),E143)&gt;1,10,0),0)</f>
        <v>0</v>
      </c>
      <c r="J143" s="14" t="b">
        <f t="shared" ca="1" si="37"/>
        <v>0</v>
      </c>
      <c r="K143" s="14" t="str">
        <f ca="1">ADDRESS(3,(B143+1)*2-1,4,,"[" &amp; wew!$G$7 &amp; "]" &amp; _sheetname_labels) &amp; ":" &amp; ADDRESS(2+ster!$B$20,(B143+1)*2-1,4)</f>
        <v>'[dane surowe2c.xlsm]labels'!JW3:JW32</v>
      </c>
      <c r="L143" s="14" t="str">
        <f ca="1">IF(F143&gt;0,ADDRESS(3,(B143+1)*2-1,4,,"[" &amp; wew!$G$7 &amp; "]" &amp; _sheetname_labels) &amp; ":" &amp; ADDRESS(2+F143,(B143+1)*2-1,4),"")</f>
        <v/>
      </c>
      <c r="M143" s="14" t="str">
        <f ca="1">IF(F143&gt;0,ADDRESS(3,(B143+1)*2,4,,"["&amp;wew!$G$7&amp;"]"&amp;_sheetname_labels)&amp;":"&amp;ADDRESS(2+F143,(B143+1)*2,4),"")</f>
        <v/>
      </c>
      <c r="N143" s="14" t="str">
        <f ca="1">ADDRESS(3,B143+1,4,,"[" &amp; wew!$G$7 &amp; "]" &amp;_sheetname_dataframe) &amp; ":" &amp; ADDRESS(2+ster!$C$14,B143+1,4)</f>
        <v>'[dane surowe2c.xlsm]data_frame'!EL3:EL643</v>
      </c>
      <c r="O143" s="14">
        <f t="shared" ca="1" si="38"/>
        <v>47</v>
      </c>
      <c r="P143" s="14">
        <f ca="1">IF(AND($AD143,$S143=1),IF(wew!$B$3,MIN(INDIRECT($N143)),"&lt;włącz podświetlanie wartości&gt;"),"—")</f>
        <v>1.55</v>
      </c>
      <c r="Q143" s="14">
        <f ca="1">IF(AND($AD143,$S143=1),IF(wew!$B$3,MAX(INDIRECT($N143)),"&lt;włącz podświetlanie wartości&gt;"),"—")</f>
        <v>9999</v>
      </c>
      <c r="R143" s="14">
        <f ca="1">IF(AD143,ster!$C$14- (COUNTIF( INDIRECT(N143),"" )+ COUNT(INDIRECT(N143)) +COUNTIF( INDIRECT(N143),"NA" )),"")</f>
        <v>0</v>
      </c>
      <c r="S143" s="12">
        <f ca="1">IF(AD143,IF(COUNTA(INDIRECT(N143))=0,0, 1-(ster!$C$14- COUNT(INDIRECT(N143)) -COUNTIF( INDIRECT(N143),"" )) /COUNTA(INDIRECT(N143))),"")</f>
        <v>1</v>
      </c>
      <c r="T143" s="17" t="str">
        <f t="array" aca="1" ref="T143" ca="1">IF(L143&lt;&gt;"",SUM(IF(INDIRECT(L143)&lt;&gt;INT(INDIRECT(L143)),1,0)),"")</f>
        <v/>
      </c>
      <c r="U143" s="17">
        <f t="array" aca="1" ref="U143" ca="1">IF(S143=1,SUM(IF(ISNUMBER(INDIRECT(N143)),IF(INDIRECT(N143)&lt;&gt;INT(INDIRECT(N143)),1,0),0)),"")</f>
        <v>15</v>
      </c>
      <c r="V143" s="17">
        <f t="shared" ca="1" si="39"/>
        <v>3</v>
      </c>
      <c r="W143" s="17">
        <f t="shared" ca="1" si="40"/>
        <v>0</v>
      </c>
      <c r="X143" s="24" t="str">
        <f t="array" aca="1" ref="X143" ca="1">IF(AD143,IF(AG143&lt;&gt;"",AG143,IF(J143,MIN(INDIRECT( K143)),"")),"")</f>
        <v/>
      </c>
      <c r="Y143" s="17" t="str">
        <f t="array" aca="1" ref="Y143" ca="1">IF(AD143,IF(AH143&lt;&gt;"",AH143,IF(J143,MAX(INDIRECT( K143)),"")),"")</f>
        <v/>
      </c>
      <c r="Z143" s="17" t="b">
        <f t="shared" ca="1" si="41"/>
        <v>0</v>
      </c>
      <c r="AC143" s="17" t="b">
        <f t="shared" ca="1" si="42"/>
        <v>0</v>
      </c>
      <c r="AD143" s="14" t="b">
        <f t="shared" ca="1" si="43"/>
        <v>1</v>
      </c>
      <c r="AE143" s="15" t="b">
        <f t="shared" ca="1" si="44"/>
        <v>0</v>
      </c>
      <c r="AF143" s="16"/>
      <c r="AG143" s="16"/>
      <c r="AH143" s="16"/>
      <c r="AI143" s="16"/>
      <c r="AJ143" s="16"/>
      <c r="AK143" s="16"/>
      <c r="AL143" s="16"/>
      <c r="AM143" s="16"/>
    </row>
    <row r="144" spans="2:39">
      <c r="B144" s="14">
        <f t="shared" si="32"/>
        <v>142</v>
      </c>
      <c r="C144" s="14" t="str">
        <f ca="1">IF(OR(E144="",ROW(E144)=2),"",IF(R144&gt;0,"S",IF(J144,IF(F144=2,"D","N"),"I")))</f>
        <v>S</v>
      </c>
      <c r="D144" s="14" t="str">
        <f t="shared" ca="1" si="33"/>
        <v>q_57d</v>
      </c>
      <c r="E144" s="14" t="str">
        <f t="shared" ca="1" si="34"/>
        <v>HDL Cholesterol unit</v>
      </c>
      <c r="F144" s="14">
        <f t="shared" ca="1" si="35"/>
        <v>0</v>
      </c>
      <c r="G144" s="14" t="str">
        <f t="shared" ca="1" si="36"/>
        <v>q_57d</v>
      </c>
      <c r="H144" s="14">
        <f ca="1">IF(G144&lt;&gt;"",IFERROR( IsVariableNameLegal(G144),0),0)+IF(COUNTIF(INDIRECT(wew!$C$13),G144)&gt;1,10,0)</f>
        <v>0</v>
      </c>
      <c r="I144" s="14">
        <f ca="1">IF(E144&lt;&gt;"",IF(LEN(E144)&gt;150,1,0)+IF(COUNTIF(INDIRECT(wew!$C$15),E144)&gt;1,10,0),0)</f>
        <v>0</v>
      </c>
      <c r="J144" s="14" t="b">
        <f t="shared" ca="1" si="37"/>
        <v>0</v>
      </c>
      <c r="K144" s="14" t="str">
        <f ca="1">ADDRESS(3,(B144+1)*2-1,4,,"[" &amp; wew!$G$7 &amp; "]" &amp; _sheetname_labels) &amp; ":" &amp; ADDRESS(2+ster!$B$20,(B144+1)*2-1,4)</f>
        <v>'[dane surowe2c.xlsm]labels'!JY3:JY32</v>
      </c>
      <c r="L144" s="14" t="str">
        <f ca="1">IF(F144&gt;0,ADDRESS(3,(B144+1)*2-1,4,,"[" &amp; wew!$G$7 &amp; "]" &amp; _sheetname_labels) &amp; ":" &amp; ADDRESS(2+F144,(B144+1)*2-1,4),"")</f>
        <v/>
      </c>
      <c r="M144" s="14" t="str">
        <f ca="1">IF(F144&gt;0,ADDRESS(3,(B144+1)*2,4,,"["&amp;wew!$G$7&amp;"]"&amp;_sheetname_labels)&amp;":"&amp;ADDRESS(2+F144,(B144+1)*2,4),"")</f>
        <v/>
      </c>
      <c r="N144" s="14" t="str">
        <f ca="1">ADDRESS(3,B144+1,4,,"[" &amp; wew!$G$7 &amp; "]" &amp;_sheetname_dataframe) &amp; ":" &amp; ADDRESS(2+ster!$C$14,B144+1,4)</f>
        <v>'[dane surowe2c.xlsm]data_frame'!EM3:EM643</v>
      </c>
      <c r="O144" s="14">
        <f t="shared" ca="1" si="38"/>
        <v>0</v>
      </c>
      <c r="P144" s="14" t="str">
        <f ca="1">IF(AND($AD144,$S144=1),IF(wew!$B$3,MIN(INDIRECT($N144)),"&lt;włącz podświetlanie wartości&gt;"),"—")</f>
        <v>—</v>
      </c>
      <c r="Q144" s="14" t="str">
        <f ca="1">IF(AND($AD144,$S144=1),IF(wew!$B$3,MAX(INDIRECT($N144)),"&lt;włącz podświetlanie wartości&gt;"),"—")</f>
        <v>—</v>
      </c>
      <c r="R144" s="14">
        <f ca="1">IF(AD144,ster!$C$14- (COUNTIF( INDIRECT(N144),"" )+ COUNT(INDIRECT(N144)) +COUNTIF( INDIRECT(N144),"NA" )),"")</f>
        <v>115</v>
      </c>
      <c r="S144" s="12">
        <f ca="1">IF(AD144,IF(COUNTA(INDIRECT(N144))=0,0, 1-(ster!$C$14- COUNT(INDIRECT(N144)) -COUNTIF( INDIRECT(N144),"" )) /COUNTA(INDIRECT(N144))),"")</f>
        <v>0</v>
      </c>
      <c r="T144" s="17" t="str">
        <f t="array" aca="1" ref="T144" ca="1">IF(L144&lt;&gt;"",SUM(IF(INDIRECT(L144)&lt;&gt;INT(INDIRECT(L144)),1,0)),"")</f>
        <v/>
      </c>
      <c r="U144" s="17" t="str">
        <f t="array" aca="1" ref="U144" ca="1">IF(S144=1,SUM(IF(ISNUMBER(INDIRECT(N144)),IF(INDIRECT(N144)&lt;&gt;INT(INDIRECT(N144)),1,0),0)),"")</f>
        <v/>
      </c>
      <c r="V144" s="17">
        <f t="shared" ca="1" si="39"/>
        <v>0</v>
      </c>
      <c r="W144" s="17">
        <f t="shared" ca="1" si="40"/>
        <v>0</v>
      </c>
      <c r="X144" s="24" t="str">
        <f t="array" aca="1" ref="X144" ca="1">IF(AD144,IF(AG144&lt;&gt;"",AG144,IF(J144,MIN(INDIRECT( K144)),"")),"")</f>
        <v/>
      </c>
      <c r="Y144" s="17" t="str">
        <f t="array" aca="1" ref="Y144" ca="1">IF(AD144,IF(AH144&lt;&gt;"",AH144,IF(J144,MAX(INDIRECT( K144)),"")),"")</f>
        <v/>
      </c>
      <c r="Z144" s="17" t="b">
        <f t="shared" ca="1" si="41"/>
        <v>0</v>
      </c>
      <c r="AC144" s="17" t="b">
        <f t="shared" ca="1" si="42"/>
        <v>1</v>
      </c>
      <c r="AD144" s="14" t="b">
        <f t="shared" ca="1" si="43"/>
        <v>1</v>
      </c>
      <c r="AE144" s="15" t="b">
        <f t="shared" ca="1" si="44"/>
        <v>0</v>
      </c>
      <c r="AF144" s="16"/>
      <c r="AG144" s="16"/>
      <c r="AH144" s="16"/>
      <c r="AI144" s="16"/>
      <c r="AJ144" s="16"/>
      <c r="AK144" s="16"/>
      <c r="AL144" s="16"/>
      <c r="AM144" s="16"/>
    </row>
    <row r="145" spans="2:39">
      <c r="B145" s="14">
        <f t="shared" si="32"/>
        <v>143</v>
      </c>
      <c r="C145" s="14" t="str">
        <f ca="1">IF(OR(E145="",ROW(E145)=2),"",IF(R145&gt;0,"S",IF(J145,IF(F145=2,"D","N"),"I")))</f>
        <v>I</v>
      </c>
      <c r="D145" s="14" t="str">
        <f t="shared" ca="1" si="33"/>
        <v>q_58a</v>
      </c>
      <c r="E145" s="14" t="str">
        <f t="shared" ca="1" si="34"/>
        <v>LDL Cholesterol level  (or NF, NA, NR)</v>
      </c>
      <c r="F145" s="14">
        <f t="shared" ca="1" si="35"/>
        <v>0</v>
      </c>
      <c r="G145" s="14" t="str">
        <f t="shared" ca="1" si="36"/>
        <v>q_58a</v>
      </c>
      <c r="H145" s="14">
        <f ca="1">IF(G145&lt;&gt;"",IFERROR( IsVariableNameLegal(G145),0),0)+IF(COUNTIF(INDIRECT(wew!$C$13),G145)&gt;1,10,0)</f>
        <v>0</v>
      </c>
      <c r="I145" s="14">
        <f ca="1">IF(E145&lt;&gt;"",IF(LEN(E145)&gt;150,1,0)+IF(COUNTIF(INDIRECT(wew!$C$15),E145)&gt;1,10,0),0)</f>
        <v>0</v>
      </c>
      <c r="J145" s="14" t="b">
        <f t="shared" ca="1" si="37"/>
        <v>0</v>
      </c>
      <c r="K145" s="14" t="str">
        <f ca="1">ADDRESS(3,(B145+1)*2-1,4,,"[" &amp; wew!$G$7 &amp; "]" &amp; _sheetname_labels) &amp; ":" &amp; ADDRESS(2+ster!$B$20,(B145+1)*2-1,4)</f>
        <v>'[dane surowe2c.xlsm]labels'!KA3:KA32</v>
      </c>
      <c r="L145" s="14" t="str">
        <f ca="1">IF(F145&gt;0,ADDRESS(3,(B145+1)*2-1,4,,"[" &amp; wew!$G$7 &amp; "]" &amp; _sheetname_labels) &amp; ":" &amp; ADDRESS(2+F145,(B145+1)*2-1,4),"")</f>
        <v/>
      </c>
      <c r="M145" s="14" t="str">
        <f ca="1">IF(F145&gt;0,ADDRESS(3,(B145+1)*2,4,,"["&amp;wew!$G$7&amp;"]"&amp;_sheetname_labels)&amp;":"&amp;ADDRESS(2+F145,(B145+1)*2,4),"")</f>
        <v/>
      </c>
      <c r="N145" s="14" t="str">
        <f ca="1">ADDRESS(3,B145+1,4,,"[" &amp; wew!$G$7 &amp; "]" &amp;_sheetname_dataframe) &amp; ":" &amp; ADDRESS(2+ster!$C$14,B145+1,4)</f>
        <v>'[dane surowe2c.xlsm]data_frame'!EN3:EN643</v>
      </c>
      <c r="O145" s="14">
        <f t="shared" ca="1" si="38"/>
        <v>161</v>
      </c>
      <c r="P145" s="14">
        <f ca="1">IF(AND($AD145,$S145=1),IF(wew!$B$3,MIN(INDIRECT($N145)),"&lt;włącz podświetlanie wartości&gt;"),"—")</f>
        <v>1.39</v>
      </c>
      <c r="Q145" s="14">
        <f ca="1">IF(AND($AD145,$S145=1),IF(wew!$B$3,MAX(INDIRECT($N145)),"&lt;włącz podświetlanie wartości&gt;"),"—")</f>
        <v>219</v>
      </c>
      <c r="R145" s="14">
        <f ca="1">IF(AD145,ster!$C$14- (COUNTIF( INDIRECT(N145),"" )+ COUNT(INDIRECT(N145)) +COUNTIF( INDIRECT(N145),"NA" )),"")</f>
        <v>0</v>
      </c>
      <c r="S145" s="12">
        <f ca="1">IF(AD145,IF(COUNTA(INDIRECT(N145))=0,0, 1-(ster!$C$14- COUNT(INDIRECT(N145)) -COUNTIF( INDIRECT(N145),"" )) /COUNTA(INDIRECT(N145))),"")</f>
        <v>1</v>
      </c>
      <c r="T145" s="17" t="str">
        <f t="array" aca="1" ref="T145" ca="1">IF(L145&lt;&gt;"",SUM(IF(INDIRECT(L145)&lt;&gt;INT(INDIRECT(L145)),1,0)),"")</f>
        <v/>
      </c>
      <c r="U145" s="17">
        <f t="array" aca="1" ref="U145" ca="1">IF(S145=1,SUM(IF(ISNUMBER(INDIRECT(N145)),IF(INDIRECT(N145)&lt;&gt;INT(INDIRECT(N145)),1,0),0)),"")</f>
        <v>37</v>
      </c>
      <c r="V145" s="17">
        <f t="shared" ca="1" si="39"/>
        <v>3</v>
      </c>
      <c r="W145" s="17">
        <f t="shared" ca="1" si="40"/>
        <v>0</v>
      </c>
      <c r="X145" s="24" t="str">
        <f t="array" aca="1" ref="X145" ca="1">IF(AD145,IF(AG145&lt;&gt;"",AG145,IF(J145,MIN(INDIRECT( K145)),"")),"")</f>
        <v/>
      </c>
      <c r="Y145" s="17" t="str">
        <f t="array" aca="1" ref="Y145" ca="1">IF(AD145,IF(AH145&lt;&gt;"",AH145,IF(J145,MAX(INDIRECT( K145)),"")),"")</f>
        <v/>
      </c>
      <c r="Z145" s="17" t="b">
        <f t="shared" ca="1" si="41"/>
        <v>0</v>
      </c>
      <c r="AC145" s="17" t="b">
        <f t="shared" ca="1" si="42"/>
        <v>0</v>
      </c>
      <c r="AD145" s="14" t="b">
        <f t="shared" ca="1" si="43"/>
        <v>1</v>
      </c>
      <c r="AE145" s="15" t="b">
        <f t="shared" ca="1" si="44"/>
        <v>0</v>
      </c>
      <c r="AF145" s="16"/>
      <c r="AG145" s="16"/>
      <c r="AH145" s="16"/>
      <c r="AI145" s="16"/>
      <c r="AJ145" s="16"/>
      <c r="AK145" s="16"/>
      <c r="AL145" s="16"/>
      <c r="AM145" s="16"/>
    </row>
    <row r="146" spans="2:39">
      <c r="B146" s="14">
        <f t="shared" si="32"/>
        <v>144</v>
      </c>
      <c r="C146" s="14" t="str">
        <f ca="1">IF(OR(E146="",ROW(E146)=2),"",IF(R146&gt;0,"S",IF(J146,IF(F146=2,"D","N"),"I")))</f>
        <v>I</v>
      </c>
      <c r="D146" s="14" t="str">
        <f t="shared" ca="1" si="33"/>
        <v>q_58b</v>
      </c>
      <c r="E146" s="14" t="str">
        <f t="shared" ca="1" si="34"/>
        <v>LDL Cholesterol lower range</v>
      </c>
      <c r="F146" s="14">
        <f t="shared" ca="1" si="35"/>
        <v>0</v>
      </c>
      <c r="G146" s="14" t="str">
        <f t="shared" ca="1" si="36"/>
        <v>q_58b</v>
      </c>
      <c r="H146" s="14">
        <f ca="1">IF(G146&lt;&gt;"",IFERROR( IsVariableNameLegal(G146),0),0)+IF(COUNTIF(INDIRECT(wew!$C$13),G146)&gt;1,10,0)</f>
        <v>0</v>
      </c>
      <c r="I146" s="14">
        <f ca="1">IF(E146&lt;&gt;"",IF(LEN(E146)&gt;150,1,0)+IF(COUNTIF(INDIRECT(wew!$C$15),E146)&gt;1,10,0),0)</f>
        <v>0</v>
      </c>
      <c r="J146" s="14" t="b">
        <f t="shared" ca="1" si="37"/>
        <v>0</v>
      </c>
      <c r="K146" s="14" t="str">
        <f ca="1">ADDRESS(3,(B146+1)*2-1,4,,"[" &amp; wew!$G$7 &amp; "]" &amp; _sheetname_labels) &amp; ":" &amp; ADDRESS(2+ster!$B$20,(B146+1)*2-1,4)</f>
        <v>'[dane surowe2c.xlsm]labels'!KC3:KC32</v>
      </c>
      <c r="L146" s="14" t="str">
        <f ca="1">IF(F146&gt;0,ADDRESS(3,(B146+1)*2-1,4,,"[" &amp; wew!$G$7 &amp; "]" &amp; _sheetname_labels) &amp; ":" &amp; ADDRESS(2+F146,(B146+1)*2-1,4),"")</f>
        <v/>
      </c>
      <c r="M146" s="14" t="str">
        <f ca="1">IF(F146&gt;0,ADDRESS(3,(B146+1)*2,4,,"["&amp;wew!$G$7&amp;"]"&amp;_sheetname_labels)&amp;":"&amp;ADDRESS(2+F146,(B146+1)*2,4),"")</f>
        <v/>
      </c>
      <c r="N146" s="14" t="str">
        <f ca="1">ADDRESS(3,B146+1,4,,"[" &amp; wew!$G$7 &amp; "]" &amp;_sheetname_dataframe) &amp; ":" &amp; ADDRESS(2+ster!$C$14,B146+1,4)</f>
        <v>'[dane surowe2c.xlsm]data_frame'!EO3:EO643</v>
      </c>
      <c r="O146" s="14">
        <f t="shared" ca="1" si="38"/>
        <v>63</v>
      </c>
      <c r="P146" s="14">
        <f ca="1">IF(AND($AD146,$S146=1),IF(wew!$B$3,MIN(INDIRECT($N146)),"&lt;włącz podświetlanie wartości&gt;"),"—")</f>
        <v>0</v>
      </c>
      <c r="Q146" s="14">
        <f ca="1">IF(AND($AD146,$S146=1),IF(wew!$B$3,MAX(INDIRECT($N146)),"&lt;włącz podświetlanie wartości&gt;"),"—")</f>
        <v>100</v>
      </c>
      <c r="R146" s="14">
        <f ca="1">IF(AD146,ster!$C$14- (COUNTIF( INDIRECT(N146),"" )+ COUNT(INDIRECT(N146)) +COUNTIF( INDIRECT(N146),"NA" )),"")</f>
        <v>0</v>
      </c>
      <c r="S146" s="12">
        <f ca="1">IF(AD146,IF(COUNTA(INDIRECT(N146))=0,0, 1-(ster!$C$14- COUNT(INDIRECT(N146)) -COUNTIF( INDIRECT(N146),"" )) /COUNTA(INDIRECT(N146))),"")</f>
        <v>1</v>
      </c>
      <c r="T146" s="17" t="str">
        <f t="array" aca="1" ref="T146" ca="1">IF(L146&lt;&gt;"",SUM(IF(INDIRECT(L146)&lt;&gt;INT(INDIRECT(L146)),1,0)),"")</f>
        <v/>
      </c>
      <c r="U146" s="17">
        <f t="array" aca="1" ref="U146" ca="1">IF(S146=1,SUM(IF(ISNUMBER(INDIRECT(N146)),IF(INDIRECT(N146)&lt;&gt;INT(INDIRECT(N146)),1,0),0)),"")</f>
        <v>1</v>
      </c>
      <c r="V146" s="17">
        <f t="shared" ca="1" si="39"/>
        <v>2</v>
      </c>
      <c r="W146" s="17">
        <f t="shared" ca="1" si="40"/>
        <v>0</v>
      </c>
      <c r="X146" s="24" t="str">
        <f t="array" aca="1" ref="X146" ca="1">IF(AD146,IF(AG146&lt;&gt;"",AG146,IF(J146,MIN(INDIRECT( K146)),"")),"")</f>
        <v/>
      </c>
      <c r="Y146" s="17" t="str">
        <f t="array" aca="1" ref="Y146" ca="1">IF(AD146,IF(AH146&lt;&gt;"",AH146,IF(J146,MAX(INDIRECT( K146)),"")),"")</f>
        <v/>
      </c>
      <c r="Z146" s="17" t="b">
        <f t="shared" ca="1" si="41"/>
        <v>0</v>
      </c>
      <c r="AC146" s="17" t="b">
        <f t="shared" ca="1" si="42"/>
        <v>0</v>
      </c>
      <c r="AD146" s="14" t="b">
        <f t="shared" ca="1" si="43"/>
        <v>1</v>
      </c>
      <c r="AE146" s="15" t="b">
        <f t="shared" ca="1" si="44"/>
        <v>0</v>
      </c>
      <c r="AF146" s="16"/>
      <c r="AG146" s="16"/>
      <c r="AH146" s="16"/>
      <c r="AI146" s="16"/>
      <c r="AJ146" s="16"/>
      <c r="AK146" s="16"/>
      <c r="AL146" s="16"/>
      <c r="AM146" s="16"/>
    </row>
    <row r="147" spans="2:39">
      <c r="B147" s="14">
        <f t="shared" si="32"/>
        <v>145</v>
      </c>
      <c r="C147" s="14" t="str">
        <f ca="1">IF(OR(E147="",ROW(E147)=2),"",IF(R147&gt;0,"S",IF(J147,IF(F147=2,"D","N"),"I")))</f>
        <v>I</v>
      </c>
      <c r="D147" s="14" t="str">
        <f t="shared" ca="1" si="33"/>
        <v>q_58c</v>
      </c>
      <c r="E147" s="14" t="str">
        <f t="shared" ca="1" si="34"/>
        <v>LDL Cholesterol upper range</v>
      </c>
      <c r="F147" s="14">
        <f t="shared" ca="1" si="35"/>
        <v>0</v>
      </c>
      <c r="G147" s="14" t="str">
        <f t="shared" ca="1" si="36"/>
        <v>q_58c</v>
      </c>
      <c r="H147" s="14">
        <f ca="1">IF(G147&lt;&gt;"",IFERROR( IsVariableNameLegal(G147),0),0)+IF(COUNTIF(INDIRECT(wew!$C$13),G147)&gt;1,10,0)</f>
        <v>0</v>
      </c>
      <c r="I147" s="14">
        <f ca="1">IF(E147&lt;&gt;"",IF(LEN(E147)&gt;150,1,0)+IF(COUNTIF(INDIRECT(wew!$C$15),E147)&gt;1,10,0),0)</f>
        <v>0</v>
      </c>
      <c r="J147" s="14" t="b">
        <f t="shared" ca="1" si="37"/>
        <v>0</v>
      </c>
      <c r="K147" s="14" t="str">
        <f ca="1">ADDRESS(3,(B147+1)*2-1,4,,"[" &amp; wew!$G$7 &amp; "]" &amp; _sheetname_labels) &amp; ":" &amp; ADDRESS(2+ster!$B$20,(B147+1)*2-1,4)</f>
        <v>'[dane surowe2c.xlsm]labels'!KE3:KE32</v>
      </c>
      <c r="L147" s="14" t="str">
        <f ca="1">IF(F147&gt;0,ADDRESS(3,(B147+1)*2-1,4,,"[" &amp; wew!$G$7 &amp; "]" &amp; _sheetname_labels) &amp; ":" &amp; ADDRESS(2+F147,(B147+1)*2-1,4),"")</f>
        <v/>
      </c>
      <c r="M147" s="14" t="str">
        <f ca="1">IF(F147&gt;0,ADDRESS(3,(B147+1)*2,4,,"["&amp;wew!$G$7&amp;"]"&amp;_sheetname_labels)&amp;":"&amp;ADDRESS(2+F147,(B147+1)*2,4),"")</f>
        <v/>
      </c>
      <c r="N147" s="14" t="str">
        <f ca="1">ADDRESS(3,B147+1,4,,"[" &amp; wew!$G$7 &amp; "]" &amp;_sheetname_dataframe) &amp; ":" &amp; ADDRESS(2+ster!$C$14,B147+1,4)</f>
        <v>'[dane surowe2c.xlsm]data_frame'!EP3:EP643</v>
      </c>
      <c r="O147" s="14">
        <f t="shared" ca="1" si="38"/>
        <v>82</v>
      </c>
      <c r="P147" s="14">
        <f ca="1">IF(AND($AD147,$S147=1),IF(wew!$B$3,MIN(INDIRECT($N147)),"&lt;włącz podświetlanie wartości&gt;"),"—")</f>
        <v>4.1399999999999899</v>
      </c>
      <c r="Q147" s="14">
        <f ca="1">IF(AND($AD147,$S147=1),IF(wew!$B$3,MAX(INDIRECT($N147)),"&lt;włącz podświetlanie wartości&gt;"),"—")</f>
        <v>205</v>
      </c>
      <c r="R147" s="14">
        <f ca="1">IF(AD147,ster!$C$14- (COUNTIF( INDIRECT(N147),"" )+ COUNT(INDIRECT(N147)) +COUNTIF( INDIRECT(N147),"NA" )),"")</f>
        <v>0</v>
      </c>
      <c r="S147" s="12">
        <f ca="1">IF(AD147,IF(COUNTA(INDIRECT(N147))=0,0, 1-(ster!$C$14- COUNT(INDIRECT(N147)) -COUNTIF( INDIRECT(N147),"" )) /COUNTA(INDIRECT(N147))),"")</f>
        <v>1</v>
      </c>
      <c r="T147" s="17" t="str">
        <f t="array" aca="1" ref="T147" ca="1">IF(L147&lt;&gt;"",SUM(IF(INDIRECT(L147)&lt;&gt;INT(INDIRECT(L147)),1,0)),"")</f>
        <v/>
      </c>
      <c r="U147" s="17">
        <f t="array" aca="1" ref="U147" ca="1">IF(S147=1,SUM(IF(ISNUMBER(INDIRECT(N147)),IF(INDIRECT(N147)&lt;&gt;INT(INDIRECT(N147)),1,0),0)),"")</f>
        <v>15</v>
      </c>
      <c r="V147" s="17">
        <f t="shared" ca="1" si="39"/>
        <v>3</v>
      </c>
      <c r="W147" s="17">
        <f t="shared" ca="1" si="40"/>
        <v>0</v>
      </c>
      <c r="X147" s="24" t="str">
        <f t="array" aca="1" ref="X147" ca="1">IF(AD147,IF(AG147&lt;&gt;"",AG147,IF(J147,MIN(INDIRECT( K147)),"")),"")</f>
        <v/>
      </c>
      <c r="Y147" s="17" t="str">
        <f t="array" aca="1" ref="Y147" ca="1">IF(AD147,IF(AH147&lt;&gt;"",AH147,IF(J147,MAX(INDIRECT( K147)),"")),"")</f>
        <v/>
      </c>
      <c r="Z147" s="17" t="b">
        <f t="shared" ca="1" si="41"/>
        <v>0</v>
      </c>
      <c r="AC147" s="17" t="b">
        <f t="shared" ca="1" si="42"/>
        <v>0</v>
      </c>
      <c r="AD147" s="14" t="b">
        <f t="shared" ca="1" si="43"/>
        <v>1</v>
      </c>
      <c r="AE147" s="15" t="b">
        <f t="shared" ca="1" si="44"/>
        <v>0</v>
      </c>
      <c r="AF147" s="16"/>
      <c r="AG147" s="16"/>
      <c r="AH147" s="16"/>
      <c r="AI147" s="16"/>
      <c r="AJ147" s="16"/>
      <c r="AK147" s="16"/>
      <c r="AL147" s="16"/>
      <c r="AM147" s="16"/>
    </row>
    <row r="148" spans="2:39">
      <c r="B148" s="14">
        <f t="shared" si="32"/>
        <v>146</v>
      </c>
      <c r="C148" s="14" t="str">
        <f ca="1">IF(OR(E148="",ROW(E148)=2),"",IF(R148&gt;0,"S",IF(J148,IF(F148=2,"D","N"),"I")))</f>
        <v>S</v>
      </c>
      <c r="D148" s="14" t="str">
        <f t="shared" ca="1" si="33"/>
        <v>q_58d</v>
      </c>
      <c r="E148" s="14" t="str">
        <f t="shared" ca="1" si="34"/>
        <v>LDL Cholesterol unit</v>
      </c>
      <c r="F148" s="14">
        <f t="shared" ca="1" si="35"/>
        <v>0</v>
      </c>
      <c r="G148" s="14" t="str">
        <f t="shared" ca="1" si="36"/>
        <v>q_58d</v>
      </c>
      <c r="H148" s="14">
        <f ca="1">IF(G148&lt;&gt;"",IFERROR( IsVariableNameLegal(G148),0),0)+IF(COUNTIF(INDIRECT(wew!$C$13),G148)&gt;1,10,0)</f>
        <v>0</v>
      </c>
      <c r="I148" s="14">
        <f ca="1">IF(E148&lt;&gt;"",IF(LEN(E148)&gt;150,1,0)+IF(COUNTIF(INDIRECT(wew!$C$15),E148)&gt;1,10,0),0)</f>
        <v>0</v>
      </c>
      <c r="J148" s="14" t="b">
        <f t="shared" ca="1" si="37"/>
        <v>0</v>
      </c>
      <c r="K148" s="14" t="str">
        <f ca="1">ADDRESS(3,(B148+1)*2-1,4,,"[" &amp; wew!$G$7 &amp; "]" &amp; _sheetname_labels) &amp; ":" &amp; ADDRESS(2+ster!$B$20,(B148+1)*2-1,4)</f>
        <v>'[dane surowe2c.xlsm]labels'!KG3:KG32</v>
      </c>
      <c r="L148" s="14" t="str">
        <f ca="1">IF(F148&gt;0,ADDRESS(3,(B148+1)*2-1,4,,"[" &amp; wew!$G$7 &amp; "]" &amp; _sheetname_labels) &amp; ":" &amp; ADDRESS(2+F148,(B148+1)*2-1,4),"")</f>
        <v/>
      </c>
      <c r="M148" s="14" t="str">
        <f ca="1">IF(F148&gt;0,ADDRESS(3,(B148+1)*2,4,,"["&amp;wew!$G$7&amp;"]"&amp;_sheetname_labels)&amp;":"&amp;ADDRESS(2+F148,(B148+1)*2,4),"")</f>
        <v/>
      </c>
      <c r="N148" s="14" t="str">
        <f ca="1">ADDRESS(3,B148+1,4,,"[" &amp; wew!$G$7 &amp; "]" &amp;_sheetname_dataframe) &amp; ":" &amp; ADDRESS(2+ster!$C$14,B148+1,4)</f>
        <v>'[dane surowe2c.xlsm]data_frame'!EQ3:EQ643</v>
      </c>
      <c r="O148" s="14">
        <f t="shared" ca="1" si="38"/>
        <v>0</v>
      </c>
      <c r="P148" s="14" t="str">
        <f ca="1">IF(AND($AD148,$S148=1),IF(wew!$B$3,MIN(INDIRECT($N148)),"&lt;włącz podświetlanie wartości&gt;"),"—")</f>
        <v>—</v>
      </c>
      <c r="Q148" s="14" t="str">
        <f ca="1">IF(AND($AD148,$S148=1),IF(wew!$B$3,MAX(INDIRECT($N148)),"&lt;włącz podświetlanie wartości&gt;"),"—")</f>
        <v>—</v>
      </c>
      <c r="R148" s="14">
        <f ca="1">IF(AD148,ster!$C$14- (COUNTIF( INDIRECT(N148),"" )+ COUNT(INDIRECT(N148)) +COUNTIF( INDIRECT(N148),"NA" )),"")</f>
        <v>88</v>
      </c>
      <c r="S148" s="12">
        <f ca="1">IF(AD148,IF(COUNTA(INDIRECT(N148))=0,0, 1-(ster!$C$14- COUNT(INDIRECT(N148)) -COUNTIF( INDIRECT(N148),"" )) /COUNTA(INDIRECT(N148))),"")</f>
        <v>0</v>
      </c>
      <c r="T148" s="17" t="str">
        <f t="array" aca="1" ref="T148" ca="1">IF(L148&lt;&gt;"",SUM(IF(INDIRECT(L148)&lt;&gt;INT(INDIRECT(L148)),1,0)),"")</f>
        <v/>
      </c>
      <c r="U148" s="17" t="str">
        <f t="array" aca="1" ref="U148" ca="1">IF(S148=1,SUM(IF(ISNUMBER(INDIRECT(N148)),IF(INDIRECT(N148)&lt;&gt;INT(INDIRECT(N148)),1,0),0)),"")</f>
        <v/>
      </c>
      <c r="V148" s="17">
        <f t="shared" ca="1" si="39"/>
        <v>0</v>
      </c>
      <c r="W148" s="17">
        <f t="shared" ca="1" si="40"/>
        <v>0</v>
      </c>
      <c r="X148" s="24" t="str">
        <f t="array" aca="1" ref="X148" ca="1">IF(AD148,IF(AG148&lt;&gt;"",AG148,IF(J148,MIN(INDIRECT( K148)),"")),"")</f>
        <v/>
      </c>
      <c r="Y148" s="17" t="str">
        <f t="array" aca="1" ref="Y148" ca="1">IF(AD148,IF(AH148&lt;&gt;"",AH148,IF(J148,MAX(INDIRECT( K148)),"")),"")</f>
        <v/>
      </c>
      <c r="Z148" s="17" t="b">
        <f t="shared" ca="1" si="41"/>
        <v>0</v>
      </c>
      <c r="AC148" s="17" t="b">
        <f t="shared" ca="1" si="42"/>
        <v>1</v>
      </c>
      <c r="AD148" s="14" t="b">
        <f t="shared" ca="1" si="43"/>
        <v>1</v>
      </c>
      <c r="AE148" s="15" t="b">
        <f t="shared" ca="1" si="44"/>
        <v>0</v>
      </c>
      <c r="AF148" s="16"/>
      <c r="AG148" s="16"/>
      <c r="AH148" s="16"/>
      <c r="AI148" s="16"/>
      <c r="AJ148" s="16"/>
      <c r="AK148" s="16"/>
      <c r="AL148" s="16"/>
      <c r="AM148" s="16"/>
    </row>
    <row r="149" spans="2:39">
      <c r="B149" s="14">
        <f t="shared" si="32"/>
        <v>147</v>
      </c>
      <c r="C149" s="14" t="str">
        <f ca="1">IF(OR(E149="",ROW(E149)=2),"",IF(R149&gt;0,"S",IF(J149,IF(F149=2,"D","N"),"I")))</f>
        <v>I</v>
      </c>
      <c r="D149" s="14" t="str">
        <f t="shared" ca="1" si="33"/>
        <v>q_59a</v>
      </c>
      <c r="E149" s="14" t="str">
        <f t="shared" ca="1" si="34"/>
        <v>Triglycerides level (or NF, NA, NR)</v>
      </c>
      <c r="F149" s="14">
        <f t="shared" ca="1" si="35"/>
        <v>0</v>
      </c>
      <c r="G149" s="14" t="str">
        <f t="shared" ca="1" si="36"/>
        <v>q_59a</v>
      </c>
      <c r="H149" s="14">
        <f ca="1">IF(G149&lt;&gt;"",IFERROR( IsVariableNameLegal(G149),0),0)+IF(COUNTIF(INDIRECT(wew!$C$13),G149)&gt;1,10,0)</f>
        <v>0</v>
      </c>
      <c r="I149" s="14">
        <f ca="1">IF(E149&lt;&gt;"",IF(LEN(E149)&gt;150,1,0)+IF(COUNTIF(INDIRECT(wew!$C$15),E149)&gt;1,10,0),0)</f>
        <v>0</v>
      </c>
      <c r="J149" s="14" t="b">
        <f t="shared" ca="1" si="37"/>
        <v>0</v>
      </c>
      <c r="K149" s="14" t="str">
        <f ca="1">ADDRESS(3,(B149+1)*2-1,4,,"[" &amp; wew!$G$7 &amp; "]" &amp; _sheetname_labels) &amp; ":" &amp; ADDRESS(2+ster!$B$20,(B149+1)*2-1,4)</f>
        <v>'[dane surowe2c.xlsm]labels'!KI3:KI32</v>
      </c>
      <c r="L149" s="14" t="str">
        <f ca="1">IF(F149&gt;0,ADDRESS(3,(B149+1)*2-1,4,,"[" &amp; wew!$G$7 &amp; "]" &amp; _sheetname_labels) &amp; ":" &amp; ADDRESS(2+F149,(B149+1)*2-1,4),"")</f>
        <v/>
      </c>
      <c r="M149" s="14" t="str">
        <f ca="1">IF(F149&gt;0,ADDRESS(3,(B149+1)*2,4,,"["&amp;wew!$G$7&amp;"]"&amp;_sheetname_labels)&amp;":"&amp;ADDRESS(2+F149,(B149+1)*2,4),"")</f>
        <v/>
      </c>
      <c r="N149" s="14" t="str">
        <f ca="1">ADDRESS(3,B149+1,4,,"[" &amp; wew!$G$7 &amp; "]" &amp;_sheetname_dataframe) &amp; ":" &amp; ADDRESS(2+ster!$C$14,B149+1,4)</f>
        <v>'[dane surowe2c.xlsm]data_frame'!ER3:ER643</v>
      </c>
      <c r="O149" s="14">
        <f t="shared" ca="1" si="38"/>
        <v>201</v>
      </c>
      <c r="P149" s="14">
        <f ca="1">IF(AND($AD149,$S149=1),IF(wew!$B$3,MIN(INDIRECT($N149)),"&lt;włącz podświetlanie wartości&gt;"),"—")</f>
        <v>0.64</v>
      </c>
      <c r="Q149" s="14">
        <f ca="1">IF(AND($AD149,$S149=1),IF(wew!$B$3,MAX(INDIRECT($N149)),"&lt;włącz podświetlanie wartości&gt;"),"—")</f>
        <v>625</v>
      </c>
      <c r="R149" s="14">
        <f ca="1">IF(AD149,ster!$C$14- (COUNTIF( INDIRECT(N149),"" )+ COUNT(INDIRECT(N149)) +COUNTIF( INDIRECT(N149),"NA" )),"")</f>
        <v>0</v>
      </c>
      <c r="S149" s="12">
        <f ca="1">IF(AD149,IF(COUNTA(INDIRECT(N149))=0,0, 1-(ster!$C$14- COUNT(INDIRECT(N149)) -COUNTIF( INDIRECT(N149),"" )) /COUNTA(INDIRECT(N149))),"")</f>
        <v>1</v>
      </c>
      <c r="T149" s="17" t="str">
        <f t="array" aca="1" ref="T149" ca="1">IF(L149&lt;&gt;"",SUM(IF(INDIRECT(L149)&lt;&gt;INT(INDIRECT(L149)),1,0)),"")</f>
        <v/>
      </c>
      <c r="U149" s="17">
        <f t="array" aca="1" ref="U149" ca="1">IF(S149=1,SUM(IF(ISNUMBER(INDIRECT(N149)),IF(INDIRECT(N149)&lt;&gt;INT(INDIRECT(N149)),1,0),0)),"")</f>
        <v>33</v>
      </c>
      <c r="V149" s="17">
        <f t="shared" ca="1" si="39"/>
        <v>3</v>
      </c>
      <c r="W149" s="17">
        <f t="shared" ca="1" si="40"/>
        <v>0</v>
      </c>
      <c r="X149" s="24" t="str">
        <f t="array" aca="1" ref="X149" ca="1">IF(AD149,IF(AG149&lt;&gt;"",AG149,IF(J149,MIN(INDIRECT( K149)),"")),"")</f>
        <v/>
      </c>
      <c r="Y149" s="17" t="str">
        <f t="array" aca="1" ref="Y149" ca="1">IF(AD149,IF(AH149&lt;&gt;"",AH149,IF(J149,MAX(INDIRECT( K149)),"")),"")</f>
        <v/>
      </c>
      <c r="Z149" s="17" t="b">
        <f t="shared" ca="1" si="41"/>
        <v>0</v>
      </c>
      <c r="AC149" s="17" t="b">
        <f t="shared" ca="1" si="42"/>
        <v>0</v>
      </c>
      <c r="AD149" s="14" t="b">
        <f t="shared" ca="1" si="43"/>
        <v>1</v>
      </c>
      <c r="AE149" s="15" t="b">
        <f t="shared" ca="1" si="44"/>
        <v>0</v>
      </c>
      <c r="AF149" s="16"/>
      <c r="AG149" s="16"/>
      <c r="AH149" s="16"/>
      <c r="AI149" s="16"/>
      <c r="AJ149" s="16"/>
      <c r="AK149" s="16"/>
      <c r="AL149" s="16"/>
      <c r="AM149" s="16"/>
    </row>
    <row r="150" spans="2:39">
      <c r="B150" s="14">
        <f t="shared" si="32"/>
        <v>148</v>
      </c>
      <c r="C150" s="14" t="str">
        <f ca="1">IF(OR(E150="",ROW(E150)=2),"",IF(R150&gt;0,"S",IF(J150,IF(F150=2,"D","N"),"I")))</f>
        <v>I</v>
      </c>
      <c r="D150" s="14" t="str">
        <f t="shared" ca="1" si="33"/>
        <v>q_59b</v>
      </c>
      <c r="E150" s="14" t="str">
        <f t="shared" ca="1" si="34"/>
        <v>Triglycerides lower range</v>
      </c>
      <c r="F150" s="14">
        <f t="shared" ca="1" si="35"/>
        <v>0</v>
      </c>
      <c r="G150" s="14" t="str">
        <f t="shared" ca="1" si="36"/>
        <v>q_59b</v>
      </c>
      <c r="H150" s="14">
        <f ca="1">IF(G150&lt;&gt;"",IFERROR( IsVariableNameLegal(G150),0),0)+IF(COUNTIF(INDIRECT(wew!$C$13),G150)&gt;1,10,0)</f>
        <v>0</v>
      </c>
      <c r="I150" s="14">
        <f ca="1">IF(E150&lt;&gt;"",IF(LEN(E150)&gt;150,1,0)+IF(COUNTIF(INDIRECT(wew!$C$15),E150)&gt;1,10,0),0)</f>
        <v>0</v>
      </c>
      <c r="J150" s="14" t="b">
        <f t="shared" ca="1" si="37"/>
        <v>0</v>
      </c>
      <c r="K150" s="14" t="str">
        <f ca="1">ADDRESS(3,(B150+1)*2-1,4,,"[" &amp; wew!$G$7 &amp; "]" &amp; _sheetname_labels) &amp; ":" &amp; ADDRESS(2+ster!$B$20,(B150+1)*2-1,4)</f>
        <v>'[dane surowe2c.xlsm]labels'!KK3:KK32</v>
      </c>
      <c r="L150" s="14" t="str">
        <f ca="1">IF(F150&gt;0,ADDRESS(3,(B150+1)*2-1,4,,"[" &amp; wew!$G$7 &amp; "]" &amp; _sheetname_labels) &amp; ":" &amp; ADDRESS(2+F150,(B150+1)*2-1,4),"")</f>
        <v/>
      </c>
      <c r="M150" s="14" t="str">
        <f ca="1">IF(F150&gt;0,ADDRESS(3,(B150+1)*2,4,,"["&amp;wew!$G$7&amp;"]"&amp;_sheetname_labels)&amp;":"&amp;ADDRESS(2+F150,(B150+1)*2,4),"")</f>
        <v/>
      </c>
      <c r="N150" s="14" t="str">
        <f ca="1">ADDRESS(3,B150+1,4,,"[" &amp; wew!$G$7 &amp; "]" &amp;_sheetname_dataframe) &amp; ":" &amp; ADDRESS(2+ster!$C$14,B150+1,4)</f>
        <v>'[dane surowe2c.xlsm]data_frame'!ES3:ES643</v>
      </c>
      <c r="O150" s="14">
        <f t="shared" ca="1" si="38"/>
        <v>126</v>
      </c>
      <c r="P150" s="14">
        <f ca="1">IF(AND($AD150,$S150=1),IF(wew!$B$3,MIN(INDIRECT($N150)),"&lt;włącz podświetlanie wartości&gt;"),"—")</f>
        <v>0</v>
      </c>
      <c r="Q150" s="14">
        <f ca="1">IF(AND($AD150,$S150=1),IF(wew!$B$3,MAX(INDIRECT($N150)),"&lt;włącz podświetlanie wartości&gt;"),"—")</f>
        <v>56</v>
      </c>
      <c r="R150" s="14">
        <f ca="1">IF(AD150,ster!$C$14- (COUNTIF( INDIRECT(N150),"" )+ COUNT(INDIRECT(N150)) +COUNTIF( INDIRECT(N150),"NA" )),"")</f>
        <v>0</v>
      </c>
      <c r="S150" s="12">
        <f ca="1">IF(AD150,IF(COUNTA(INDIRECT(N150))=0,0, 1-(ster!$C$14- COUNT(INDIRECT(N150)) -COUNTIF( INDIRECT(N150),"" )) /COUNTA(INDIRECT(N150))),"")</f>
        <v>1</v>
      </c>
      <c r="T150" s="17" t="str">
        <f t="array" aca="1" ref="T150" ca="1">IF(L150&lt;&gt;"",SUM(IF(INDIRECT(L150)&lt;&gt;INT(INDIRECT(L150)),1,0)),"")</f>
        <v/>
      </c>
      <c r="U150" s="17">
        <f t="array" aca="1" ref="U150" ca="1">IF(S150=1,SUM(IF(ISNUMBER(INDIRECT(N150)),IF(INDIRECT(N150)&lt;&gt;INT(INDIRECT(N150)),1,0),0)),"")</f>
        <v>0</v>
      </c>
      <c r="V150" s="17">
        <f t="shared" ca="1" si="39"/>
        <v>1</v>
      </c>
      <c r="W150" s="17">
        <f t="shared" ca="1" si="40"/>
        <v>0</v>
      </c>
      <c r="X150" s="24" t="str">
        <f t="array" aca="1" ref="X150" ca="1">IF(AD150,IF(AG150&lt;&gt;"",AG150,IF(J150,MIN(INDIRECT( K150)),"")),"")</f>
        <v/>
      </c>
      <c r="Y150" s="17" t="str">
        <f t="array" aca="1" ref="Y150" ca="1">IF(AD150,IF(AH150&lt;&gt;"",AH150,IF(J150,MAX(INDIRECT( K150)),"")),"")</f>
        <v/>
      </c>
      <c r="Z150" s="17" t="b">
        <f t="shared" ca="1" si="41"/>
        <v>0</v>
      </c>
      <c r="AC150" s="17" t="b">
        <f t="shared" ca="1" si="42"/>
        <v>0</v>
      </c>
      <c r="AD150" s="14" t="b">
        <f t="shared" ca="1" si="43"/>
        <v>1</v>
      </c>
      <c r="AE150" s="15" t="b">
        <f t="shared" ca="1" si="44"/>
        <v>0</v>
      </c>
      <c r="AF150" s="16"/>
      <c r="AG150" s="16"/>
      <c r="AH150" s="16"/>
      <c r="AI150" s="16"/>
      <c r="AJ150" s="16"/>
      <c r="AK150" s="16"/>
      <c r="AL150" s="16"/>
      <c r="AM150" s="16"/>
    </row>
    <row r="151" spans="2:39">
      <c r="B151" s="14">
        <f t="shared" si="32"/>
        <v>149</v>
      </c>
      <c r="C151" s="14" t="str">
        <f ca="1">IF(OR(E151="",ROW(E151)=2),"",IF(R151&gt;0,"S",IF(J151,IF(F151=2,"D","N"),"I")))</f>
        <v>I</v>
      </c>
      <c r="D151" s="14" t="str">
        <f t="shared" ca="1" si="33"/>
        <v>q_59c</v>
      </c>
      <c r="E151" s="14" t="str">
        <f t="shared" ca="1" si="34"/>
        <v>Triglycerides upper range</v>
      </c>
      <c r="F151" s="14">
        <f t="shared" ca="1" si="35"/>
        <v>0</v>
      </c>
      <c r="G151" s="14" t="str">
        <f t="shared" ca="1" si="36"/>
        <v>q_59c</v>
      </c>
      <c r="H151" s="14">
        <f ca="1">IF(G151&lt;&gt;"",IFERROR( IsVariableNameLegal(G151),0),0)+IF(COUNTIF(INDIRECT(wew!$C$13),G151)&gt;1,10,0)</f>
        <v>0</v>
      </c>
      <c r="I151" s="14">
        <f ca="1">IF(E151&lt;&gt;"",IF(LEN(E151)&gt;150,1,0)+IF(COUNTIF(INDIRECT(wew!$C$15),E151)&gt;1,10,0),0)</f>
        <v>0</v>
      </c>
      <c r="J151" s="14" t="b">
        <f t="shared" ca="1" si="37"/>
        <v>0</v>
      </c>
      <c r="K151" s="14" t="str">
        <f ca="1">ADDRESS(3,(B151+1)*2-1,4,,"[" &amp; wew!$G$7 &amp; "]" &amp; _sheetname_labels) &amp; ":" &amp; ADDRESS(2+ster!$B$20,(B151+1)*2-1,4)</f>
        <v>'[dane surowe2c.xlsm]labels'!KM3:KM32</v>
      </c>
      <c r="L151" s="14" t="str">
        <f ca="1">IF(F151&gt;0,ADDRESS(3,(B151+1)*2-1,4,,"[" &amp; wew!$G$7 &amp; "]" &amp; _sheetname_labels) &amp; ":" &amp; ADDRESS(2+F151,(B151+1)*2-1,4),"")</f>
        <v/>
      </c>
      <c r="M151" s="14" t="str">
        <f ca="1">IF(F151&gt;0,ADDRESS(3,(B151+1)*2,4,,"["&amp;wew!$G$7&amp;"]"&amp;_sheetname_labels)&amp;":"&amp;ADDRESS(2+F151,(B151+1)*2,4),"")</f>
        <v/>
      </c>
      <c r="N151" s="14" t="str">
        <f ca="1">ADDRESS(3,B151+1,4,,"[" &amp; wew!$G$7 &amp; "]" &amp;_sheetname_dataframe) &amp; ":" &amp; ADDRESS(2+ster!$C$14,B151+1,4)</f>
        <v>'[dane surowe2c.xlsm]data_frame'!ET3:ET643</v>
      </c>
      <c r="O151" s="14">
        <f t="shared" ca="1" si="38"/>
        <v>152</v>
      </c>
      <c r="P151" s="14">
        <f ca="1">IF(AND($AD151,$S151=1),IF(wew!$B$3,MIN(INDIRECT($N151)),"&lt;włącz podświetlanie wartości&gt;"),"—")</f>
        <v>2.2999999999999901</v>
      </c>
      <c r="Q151" s="14">
        <f ca="1">IF(AND($AD151,$S151=1),IF(wew!$B$3,MAX(INDIRECT($N151)),"&lt;włącz podświetlanie wartości&gt;"),"—")</f>
        <v>352</v>
      </c>
      <c r="R151" s="14">
        <f ca="1">IF(AD151,ster!$C$14- (COUNTIF( INDIRECT(N151),"" )+ COUNT(INDIRECT(N151)) +COUNTIF( INDIRECT(N151),"NA" )),"")</f>
        <v>0</v>
      </c>
      <c r="S151" s="12">
        <f ca="1">IF(AD151,IF(COUNTA(INDIRECT(N151))=0,0, 1-(ster!$C$14- COUNT(INDIRECT(N151)) -COUNTIF( INDIRECT(N151),"" )) /COUNTA(INDIRECT(N151))),"")</f>
        <v>1</v>
      </c>
      <c r="T151" s="17" t="str">
        <f t="array" aca="1" ref="T151" ca="1">IF(L151&lt;&gt;"",SUM(IF(INDIRECT(L151)&lt;&gt;INT(INDIRECT(L151)),1,0)),"")</f>
        <v/>
      </c>
      <c r="U151" s="17">
        <f t="array" aca="1" ref="U151" ca="1">IF(S151=1,SUM(IF(ISNUMBER(INDIRECT(N151)),IF(INDIRECT(N151)&lt;&gt;INT(INDIRECT(N151)),1,0),0)),"")</f>
        <v>18</v>
      </c>
      <c r="V151" s="17">
        <f t="shared" ca="1" si="39"/>
        <v>3</v>
      </c>
      <c r="W151" s="17">
        <f t="shared" ca="1" si="40"/>
        <v>0</v>
      </c>
      <c r="X151" s="24" t="str">
        <f t="array" aca="1" ref="X151" ca="1">IF(AD151,IF(AG151&lt;&gt;"",AG151,IF(J151,MIN(INDIRECT( K151)),"")),"")</f>
        <v/>
      </c>
      <c r="Y151" s="17" t="str">
        <f t="array" aca="1" ref="Y151" ca="1">IF(AD151,IF(AH151&lt;&gt;"",AH151,IF(J151,MAX(INDIRECT( K151)),"")),"")</f>
        <v/>
      </c>
      <c r="Z151" s="17" t="b">
        <f t="shared" ca="1" si="41"/>
        <v>0</v>
      </c>
      <c r="AC151" s="17" t="b">
        <f t="shared" ca="1" si="42"/>
        <v>0</v>
      </c>
      <c r="AD151" s="14" t="b">
        <f t="shared" ca="1" si="43"/>
        <v>1</v>
      </c>
      <c r="AE151" s="15" t="b">
        <f t="shared" ca="1" si="44"/>
        <v>0</v>
      </c>
      <c r="AF151" s="16"/>
      <c r="AG151" s="16"/>
      <c r="AH151" s="16"/>
      <c r="AI151" s="16"/>
      <c r="AJ151" s="16"/>
      <c r="AK151" s="16"/>
      <c r="AL151" s="16"/>
      <c r="AM151" s="16"/>
    </row>
    <row r="152" spans="2:39">
      <c r="B152" s="14">
        <f t="shared" si="32"/>
        <v>150</v>
      </c>
      <c r="C152" s="14" t="str">
        <f ca="1">IF(OR(E152="",ROW(E152)=2),"",IF(R152&gt;0,"S",IF(J152,IF(F152=2,"D","N"),"I")))</f>
        <v>S</v>
      </c>
      <c r="D152" s="14" t="str">
        <f t="shared" ca="1" si="33"/>
        <v>q_59d</v>
      </c>
      <c r="E152" s="14" t="str">
        <f t="shared" ca="1" si="34"/>
        <v>Triglycerides unit</v>
      </c>
      <c r="F152" s="14">
        <f t="shared" ca="1" si="35"/>
        <v>0</v>
      </c>
      <c r="G152" s="14" t="str">
        <f t="shared" ca="1" si="36"/>
        <v>q_59d</v>
      </c>
      <c r="H152" s="14">
        <f ca="1">IF(G152&lt;&gt;"",IFERROR( IsVariableNameLegal(G152),0),0)+IF(COUNTIF(INDIRECT(wew!$C$13),G152)&gt;1,10,0)</f>
        <v>0</v>
      </c>
      <c r="I152" s="14">
        <f ca="1">IF(E152&lt;&gt;"",IF(LEN(E152)&gt;150,1,0)+IF(COUNTIF(INDIRECT(wew!$C$15),E152)&gt;1,10,0),0)</f>
        <v>0</v>
      </c>
      <c r="J152" s="14" t="b">
        <f t="shared" ca="1" si="37"/>
        <v>0</v>
      </c>
      <c r="K152" s="14" t="str">
        <f ca="1">ADDRESS(3,(B152+1)*2-1,4,,"[" &amp; wew!$G$7 &amp; "]" &amp; _sheetname_labels) &amp; ":" &amp; ADDRESS(2+ster!$B$20,(B152+1)*2-1,4)</f>
        <v>'[dane surowe2c.xlsm]labels'!KO3:KO32</v>
      </c>
      <c r="L152" s="14" t="str">
        <f ca="1">IF(F152&gt;0,ADDRESS(3,(B152+1)*2-1,4,,"[" &amp; wew!$G$7 &amp; "]" &amp; _sheetname_labels) &amp; ":" &amp; ADDRESS(2+F152,(B152+1)*2-1,4),"")</f>
        <v/>
      </c>
      <c r="M152" s="14" t="str">
        <f ca="1">IF(F152&gt;0,ADDRESS(3,(B152+1)*2,4,,"["&amp;wew!$G$7&amp;"]"&amp;_sheetname_labels)&amp;":"&amp;ADDRESS(2+F152,(B152+1)*2,4),"")</f>
        <v/>
      </c>
      <c r="N152" s="14" t="str">
        <f ca="1">ADDRESS(3,B152+1,4,,"[" &amp; wew!$G$7 &amp; "]" &amp;_sheetname_dataframe) &amp; ":" &amp; ADDRESS(2+ster!$C$14,B152+1,4)</f>
        <v>'[dane surowe2c.xlsm]data_frame'!EU3:EU643</v>
      </c>
      <c r="O152" s="14">
        <f t="shared" ca="1" si="38"/>
        <v>0</v>
      </c>
      <c r="P152" s="14" t="str">
        <f ca="1">IF(AND($AD152,$S152=1),IF(wew!$B$3,MIN(INDIRECT($N152)),"&lt;włącz podświetlanie wartości&gt;"),"—")</f>
        <v>—</v>
      </c>
      <c r="Q152" s="14" t="str">
        <f ca="1">IF(AND($AD152,$S152=1),IF(wew!$B$3,MAX(INDIRECT($N152)),"&lt;włącz podświetlanie wartości&gt;"),"—")</f>
        <v>—</v>
      </c>
      <c r="R152" s="14">
        <f ca="1">IF(AD152,ster!$C$14- (COUNTIF( INDIRECT(N152),"" )+ COUNT(INDIRECT(N152)) +COUNTIF( INDIRECT(N152),"NA" )),"")</f>
        <v>133</v>
      </c>
      <c r="S152" s="12">
        <f ca="1">IF(AD152,IF(COUNTA(INDIRECT(N152))=0,0, 1-(ster!$C$14- COUNT(INDIRECT(N152)) -COUNTIF( INDIRECT(N152),"" )) /COUNTA(INDIRECT(N152))),"")</f>
        <v>0</v>
      </c>
      <c r="T152" s="17" t="str">
        <f t="array" aca="1" ref="T152" ca="1">IF(L152&lt;&gt;"",SUM(IF(INDIRECT(L152)&lt;&gt;INT(INDIRECT(L152)),1,0)),"")</f>
        <v/>
      </c>
      <c r="U152" s="17" t="str">
        <f t="array" aca="1" ref="U152" ca="1">IF(S152=1,SUM(IF(ISNUMBER(INDIRECT(N152)),IF(INDIRECT(N152)&lt;&gt;INT(INDIRECT(N152)),1,0),0)),"")</f>
        <v/>
      </c>
      <c r="V152" s="17">
        <f t="shared" ca="1" si="39"/>
        <v>0</v>
      </c>
      <c r="W152" s="17">
        <f t="shared" ca="1" si="40"/>
        <v>0</v>
      </c>
      <c r="X152" s="24" t="str">
        <f t="array" aca="1" ref="X152" ca="1">IF(AD152,IF(AG152&lt;&gt;"",AG152,IF(J152,MIN(INDIRECT( K152)),"")),"")</f>
        <v/>
      </c>
      <c r="Y152" s="17" t="str">
        <f t="array" aca="1" ref="Y152" ca="1">IF(AD152,IF(AH152&lt;&gt;"",AH152,IF(J152,MAX(INDIRECT( K152)),"")),"")</f>
        <v/>
      </c>
      <c r="Z152" s="17" t="b">
        <f t="shared" ca="1" si="41"/>
        <v>0</v>
      </c>
      <c r="AC152" s="17" t="b">
        <f t="shared" ca="1" si="42"/>
        <v>1</v>
      </c>
      <c r="AD152" s="14" t="b">
        <f t="shared" ca="1" si="43"/>
        <v>1</v>
      </c>
      <c r="AE152" s="15" t="b">
        <f t="shared" ca="1" si="44"/>
        <v>0</v>
      </c>
      <c r="AF152" s="16"/>
      <c r="AG152" s="16"/>
      <c r="AH152" s="16"/>
      <c r="AI152" s="16"/>
      <c r="AJ152" s="16"/>
      <c r="AK152" s="16"/>
      <c r="AL152" s="16"/>
      <c r="AM152" s="16"/>
    </row>
    <row r="153" spans="2:39">
      <c r="B153" s="14">
        <f t="shared" si="32"/>
        <v>151</v>
      </c>
      <c r="C153" s="14" t="str">
        <f ca="1">IF(OR(E153="",ROW(E153)=2),"",IF(R153&gt;0,"S",IF(J153,IF(F153=2,"D","N"),"I")))</f>
        <v>N</v>
      </c>
      <c r="D153" s="14" t="str">
        <f t="shared" ca="1" si="33"/>
        <v>q_60</v>
      </c>
      <c r="E153" s="14" t="str">
        <f t="shared" ca="1" si="34"/>
        <v>Diagnostic EMG - bulbar region</v>
      </c>
      <c r="F153" s="14">
        <f t="shared" ca="1" si="35"/>
        <v>3</v>
      </c>
      <c r="G153" s="14" t="str">
        <f t="shared" ca="1" si="36"/>
        <v>q_60</v>
      </c>
      <c r="H153" s="14">
        <f ca="1">IF(G153&lt;&gt;"",IFERROR( IsVariableNameLegal(G153),0),0)+IF(COUNTIF(INDIRECT(wew!$C$13),G153)&gt;1,10,0)</f>
        <v>0</v>
      </c>
      <c r="I153" s="14">
        <f ca="1">IF(E153&lt;&gt;"",IF(LEN(E153)&gt;150,1,0)+IF(COUNTIF(INDIRECT(wew!$C$15),E153)&gt;1,10,0),0)</f>
        <v>0</v>
      </c>
      <c r="J153" s="14" t="b">
        <f t="shared" ca="1" si="37"/>
        <v>1</v>
      </c>
      <c r="K153" s="14" t="str">
        <f ca="1">ADDRESS(3,(B153+1)*2-1,4,,"[" &amp; wew!$G$7 &amp; "]" &amp; _sheetname_labels) &amp; ":" &amp; ADDRESS(2+ster!$B$20,(B153+1)*2-1,4)</f>
        <v>'[dane surowe2c.xlsm]labels'!KQ3:KQ32</v>
      </c>
      <c r="L153" s="14" t="str">
        <f ca="1">IF(F153&gt;0,ADDRESS(3,(B153+1)*2-1,4,,"[" &amp; wew!$G$7 &amp; "]" &amp; _sheetname_labels) &amp; ":" &amp; ADDRESS(2+F153,(B153+1)*2-1,4),"")</f>
        <v>'[dane surowe2c.xlsm]labels'!KQ3:KQ5</v>
      </c>
      <c r="M153" s="14" t="str">
        <f ca="1">IF(F153&gt;0,ADDRESS(3,(B153+1)*2,4,,"["&amp;wew!$G$7&amp;"]"&amp;_sheetname_labels)&amp;":"&amp;ADDRESS(2+F153,(B153+1)*2,4),"")</f>
        <v>'[dane surowe2c.xlsm]labels'!KR3:KR5</v>
      </c>
      <c r="N153" s="14" t="str">
        <f ca="1">ADDRESS(3,B153+1,4,,"[" &amp; wew!$G$7 &amp; "]" &amp;_sheetname_dataframe) &amp; ":" &amp; ADDRESS(2+ster!$C$14,B153+1,4)</f>
        <v>'[dane surowe2c.xlsm]data_frame'!EV3:EV643</v>
      </c>
      <c r="O153" s="14">
        <f t="shared" ca="1" si="38"/>
        <v>395</v>
      </c>
      <c r="P153" s="14">
        <f ca="1">IF(AND($AD153,$S153=1),IF(wew!$B$3,MIN(INDIRECT($N153)),"&lt;włącz podświetlanie wartości&gt;"),"—")</f>
        <v>1</v>
      </c>
      <c r="Q153" s="14">
        <f ca="1">IF(AND($AD153,$S153=1),IF(wew!$B$3,MAX(INDIRECT($N153)),"&lt;włącz podświetlanie wartości&gt;"),"—")</f>
        <v>2</v>
      </c>
      <c r="R153" s="14">
        <f ca="1">IF(AD153,ster!$C$14- (COUNTIF( INDIRECT(N153),"" )+ COUNT(INDIRECT(N153)) +COUNTIF( INDIRECT(N153),"NA" )),"")</f>
        <v>0</v>
      </c>
      <c r="S153" s="12">
        <f ca="1">IF(AD153,IF(COUNTA(INDIRECT(N153))=0,0, 1-(ster!$C$14- COUNT(INDIRECT(N153)) -COUNTIF( INDIRECT(N153),"" )) /COUNTA(INDIRECT(N153))),"")</f>
        <v>1</v>
      </c>
      <c r="T153" s="17">
        <f t="array" aca="1" ref="T153" ca="1">IF(L153&lt;&gt;"",SUM(IF(INDIRECT(L153)&lt;&gt;INT(INDIRECT(L153)),1,0)),"")</f>
        <v>0</v>
      </c>
      <c r="U153" s="17">
        <f t="array" aca="1" ref="U153" ca="1">IF(S153=1,SUM(IF(ISNUMBER(INDIRECT(N153)),IF(INDIRECT(N153)&lt;&gt;INT(INDIRECT(N153)),1,0),0)),"")</f>
        <v>0</v>
      </c>
      <c r="V153" s="17">
        <f t="shared" ca="1" si="39"/>
        <v>1</v>
      </c>
      <c r="W153" s="17">
        <f t="shared" ca="1" si="40"/>
        <v>0</v>
      </c>
      <c r="X153" s="24">
        <f t="array" aca="1" ref="X153" ca="1">IF(AD153,IF(AG153&lt;&gt;"",AG153,IF(J153,MIN(INDIRECT( K153)),"")),"")</f>
        <v>1</v>
      </c>
      <c r="Y153" s="17">
        <f t="array" aca="1" ref="Y153" ca="1">IF(AD153,IF(AH153&lt;&gt;"",AH153,IF(J153,MAX(INDIRECT( K153)),"")),"")</f>
        <v>3</v>
      </c>
      <c r="Z153" s="17" t="b">
        <f t="shared" ca="1" si="41"/>
        <v>1</v>
      </c>
      <c r="AC153" s="17" t="b">
        <f t="shared" ca="1" si="42"/>
        <v>0</v>
      </c>
      <c r="AD153" s="14" t="b">
        <f t="shared" ca="1" si="43"/>
        <v>1</v>
      </c>
      <c r="AE153" s="15" t="b">
        <f t="shared" ca="1" si="44"/>
        <v>1</v>
      </c>
      <c r="AF153" s="16"/>
      <c r="AG153" s="16"/>
      <c r="AH153" s="16"/>
      <c r="AI153" s="16"/>
      <c r="AJ153" s="16"/>
      <c r="AK153" s="16"/>
      <c r="AL153" s="16"/>
      <c r="AM153" s="16"/>
    </row>
    <row r="154" spans="2:39">
      <c r="B154" s="14">
        <f t="shared" si="32"/>
        <v>152</v>
      </c>
      <c r="C154" s="14" t="str">
        <f ca="1">IF(OR(E154="",ROW(E154)=2),"",IF(R154&gt;0,"S",IF(J154,IF(F154=2,"D","N"),"I")))</f>
        <v>N</v>
      </c>
      <c r="D154" s="14" t="str">
        <f t="shared" ca="1" si="33"/>
        <v>q_61</v>
      </c>
      <c r="E154" s="14" t="str">
        <f t="shared" ca="1" si="34"/>
        <v>Diagnostic EMG - upper limbs</v>
      </c>
      <c r="F154" s="14">
        <f t="shared" ca="1" si="35"/>
        <v>3</v>
      </c>
      <c r="G154" s="14" t="str">
        <f t="shared" ca="1" si="36"/>
        <v>q_61</v>
      </c>
      <c r="H154" s="14">
        <f ca="1">IF(G154&lt;&gt;"",IFERROR( IsVariableNameLegal(G154),0),0)+IF(COUNTIF(INDIRECT(wew!$C$13),G154)&gt;1,10,0)</f>
        <v>0</v>
      </c>
      <c r="I154" s="14">
        <f ca="1">IF(E154&lt;&gt;"",IF(LEN(E154)&gt;150,1,0)+IF(COUNTIF(INDIRECT(wew!$C$15),E154)&gt;1,10,0),0)</f>
        <v>0</v>
      </c>
      <c r="J154" s="14" t="b">
        <f t="shared" ca="1" si="37"/>
        <v>1</v>
      </c>
      <c r="K154" s="14" t="str">
        <f ca="1">ADDRESS(3,(B154+1)*2-1,4,,"[" &amp; wew!$G$7 &amp; "]" &amp; _sheetname_labels) &amp; ":" &amp; ADDRESS(2+ster!$B$20,(B154+1)*2-1,4)</f>
        <v>'[dane surowe2c.xlsm]labels'!KS3:KS32</v>
      </c>
      <c r="L154" s="14" t="str">
        <f ca="1">IF(F154&gt;0,ADDRESS(3,(B154+1)*2-1,4,,"[" &amp; wew!$G$7 &amp; "]" &amp; _sheetname_labels) &amp; ":" &amp; ADDRESS(2+F154,(B154+1)*2-1,4),"")</f>
        <v>'[dane surowe2c.xlsm]labels'!KS3:KS5</v>
      </c>
      <c r="M154" s="14" t="str">
        <f ca="1">IF(F154&gt;0,ADDRESS(3,(B154+1)*2,4,,"["&amp;wew!$G$7&amp;"]"&amp;_sheetname_labels)&amp;":"&amp;ADDRESS(2+F154,(B154+1)*2,4),"")</f>
        <v>'[dane surowe2c.xlsm]labels'!KT3:KT5</v>
      </c>
      <c r="N154" s="14" t="str">
        <f ca="1">ADDRESS(3,B154+1,4,,"[" &amp; wew!$G$7 &amp; "]" &amp;_sheetname_dataframe) &amp; ":" &amp; ADDRESS(2+ster!$C$14,B154+1,4)</f>
        <v>'[dane surowe2c.xlsm]data_frame'!EW3:EW643</v>
      </c>
      <c r="O154" s="14">
        <f t="shared" ca="1" si="38"/>
        <v>447</v>
      </c>
      <c r="P154" s="14">
        <f ca="1">IF(AND($AD154,$S154=1),IF(wew!$B$3,MIN(INDIRECT($N154)),"&lt;włącz podświetlanie wartości&gt;"),"—")</f>
        <v>1</v>
      </c>
      <c r="Q154" s="14">
        <f ca="1">IF(AND($AD154,$S154=1),IF(wew!$B$3,MAX(INDIRECT($N154)),"&lt;włącz podświetlanie wartości&gt;"),"—")</f>
        <v>2</v>
      </c>
      <c r="R154" s="14">
        <f ca="1">IF(AD154,ster!$C$14- (COUNTIF( INDIRECT(N154),"" )+ COUNT(INDIRECT(N154)) +COUNTIF( INDIRECT(N154),"NA" )),"")</f>
        <v>0</v>
      </c>
      <c r="S154" s="12">
        <f ca="1">IF(AD154,IF(COUNTA(INDIRECT(N154))=0,0, 1-(ster!$C$14- COUNT(INDIRECT(N154)) -COUNTIF( INDIRECT(N154),"" )) /COUNTA(INDIRECT(N154))),"")</f>
        <v>1</v>
      </c>
      <c r="T154" s="17">
        <f t="array" aca="1" ref="T154" ca="1">IF(L154&lt;&gt;"",SUM(IF(INDIRECT(L154)&lt;&gt;INT(INDIRECT(L154)),1,0)),"")</f>
        <v>0</v>
      </c>
      <c r="U154" s="17">
        <f t="array" aca="1" ref="U154" ca="1">IF(S154=1,SUM(IF(ISNUMBER(INDIRECT(N154)),IF(INDIRECT(N154)&lt;&gt;INT(INDIRECT(N154)),1,0),0)),"")</f>
        <v>0</v>
      </c>
      <c r="V154" s="17">
        <f t="shared" ca="1" si="39"/>
        <v>1</v>
      </c>
      <c r="W154" s="17">
        <f t="shared" ca="1" si="40"/>
        <v>0</v>
      </c>
      <c r="X154" s="24">
        <f t="array" aca="1" ref="X154" ca="1">IF(AD154,IF(AG154&lt;&gt;"",AG154,IF(J154,MIN(INDIRECT( K154)),"")),"")</f>
        <v>1</v>
      </c>
      <c r="Y154" s="17">
        <f t="array" aca="1" ref="Y154" ca="1">IF(AD154,IF(AH154&lt;&gt;"",AH154,IF(J154,MAX(INDIRECT( K154)),"")),"")</f>
        <v>3</v>
      </c>
      <c r="Z154" s="17" t="b">
        <f t="shared" ca="1" si="41"/>
        <v>1</v>
      </c>
      <c r="AC154" s="17" t="b">
        <f t="shared" ca="1" si="42"/>
        <v>0</v>
      </c>
      <c r="AD154" s="14" t="b">
        <f t="shared" ca="1" si="43"/>
        <v>1</v>
      </c>
      <c r="AE154" s="15" t="b">
        <f t="shared" ca="1" si="44"/>
        <v>1</v>
      </c>
      <c r="AF154" s="16"/>
      <c r="AG154" s="16"/>
      <c r="AH154" s="16"/>
      <c r="AI154" s="16"/>
      <c r="AJ154" s="16"/>
      <c r="AK154" s="16"/>
      <c r="AL154" s="16"/>
      <c r="AM154" s="16"/>
    </row>
    <row r="155" spans="2:39">
      <c r="B155" s="14">
        <f t="shared" si="32"/>
        <v>153</v>
      </c>
      <c r="C155" s="14" t="str">
        <f ca="1">IF(OR(E155="",ROW(E155)=2),"",IF(R155&gt;0,"S",IF(J155,IF(F155=2,"D","N"),"I")))</f>
        <v>N</v>
      </c>
      <c r="D155" s="14" t="str">
        <f t="shared" ca="1" si="33"/>
        <v>q_62</v>
      </c>
      <c r="E155" s="14" t="str">
        <f t="shared" ca="1" si="34"/>
        <v>Diagnostic EMG - lower limbs</v>
      </c>
      <c r="F155" s="14">
        <f t="shared" ca="1" si="35"/>
        <v>3</v>
      </c>
      <c r="G155" s="14" t="str">
        <f t="shared" ca="1" si="36"/>
        <v>q_62</v>
      </c>
      <c r="H155" s="14">
        <f ca="1">IF(G155&lt;&gt;"",IFERROR( IsVariableNameLegal(G155),0),0)+IF(COUNTIF(INDIRECT(wew!$C$13),G155)&gt;1,10,0)</f>
        <v>0</v>
      </c>
      <c r="I155" s="14">
        <f ca="1">IF(E155&lt;&gt;"",IF(LEN(E155)&gt;150,1,0)+IF(COUNTIF(INDIRECT(wew!$C$15),E155)&gt;1,10,0),0)</f>
        <v>0</v>
      </c>
      <c r="J155" s="14" t="b">
        <f t="shared" ca="1" si="37"/>
        <v>1</v>
      </c>
      <c r="K155" s="14" t="str">
        <f ca="1">ADDRESS(3,(B155+1)*2-1,4,,"[" &amp; wew!$G$7 &amp; "]" &amp; _sheetname_labels) &amp; ":" &amp; ADDRESS(2+ster!$B$20,(B155+1)*2-1,4)</f>
        <v>'[dane surowe2c.xlsm]labels'!KU3:KU32</v>
      </c>
      <c r="L155" s="14" t="str">
        <f ca="1">IF(F155&gt;0,ADDRESS(3,(B155+1)*2-1,4,,"[" &amp; wew!$G$7 &amp; "]" &amp; _sheetname_labels) &amp; ":" &amp; ADDRESS(2+F155,(B155+1)*2-1,4),"")</f>
        <v>'[dane surowe2c.xlsm]labels'!KU3:KU5</v>
      </c>
      <c r="M155" s="14" t="str">
        <f ca="1">IF(F155&gt;0,ADDRESS(3,(B155+1)*2,4,,"["&amp;wew!$G$7&amp;"]"&amp;_sheetname_labels)&amp;":"&amp;ADDRESS(2+F155,(B155+1)*2,4),"")</f>
        <v>'[dane surowe2c.xlsm]labels'!KV3:KV5</v>
      </c>
      <c r="N155" s="14" t="str">
        <f ca="1">ADDRESS(3,B155+1,4,,"[" &amp; wew!$G$7 &amp; "]" &amp;_sheetname_dataframe) &amp; ":" &amp; ADDRESS(2+ster!$C$14,B155+1,4)</f>
        <v>'[dane surowe2c.xlsm]data_frame'!EX3:EX643</v>
      </c>
      <c r="O155" s="14">
        <f t="shared" ca="1" si="38"/>
        <v>440</v>
      </c>
      <c r="P155" s="14">
        <f ca="1">IF(AND($AD155,$S155=1),IF(wew!$B$3,MIN(INDIRECT($N155)),"&lt;włącz podświetlanie wartości&gt;"),"—")</f>
        <v>1</v>
      </c>
      <c r="Q155" s="14">
        <f ca="1">IF(AND($AD155,$S155=1),IF(wew!$B$3,MAX(INDIRECT($N155)),"&lt;włącz podświetlanie wartości&gt;"),"—")</f>
        <v>2</v>
      </c>
      <c r="R155" s="14">
        <f ca="1">IF(AD155,ster!$C$14- (COUNTIF( INDIRECT(N155),"" )+ COUNT(INDIRECT(N155)) +COUNTIF( INDIRECT(N155),"NA" )),"")</f>
        <v>0</v>
      </c>
      <c r="S155" s="12">
        <f ca="1">IF(AD155,IF(COUNTA(INDIRECT(N155))=0,0, 1-(ster!$C$14- COUNT(INDIRECT(N155)) -COUNTIF( INDIRECT(N155),"" )) /COUNTA(INDIRECT(N155))),"")</f>
        <v>1</v>
      </c>
      <c r="T155" s="17">
        <f t="array" aca="1" ref="T155" ca="1">IF(L155&lt;&gt;"",SUM(IF(INDIRECT(L155)&lt;&gt;INT(INDIRECT(L155)),1,0)),"")</f>
        <v>0</v>
      </c>
      <c r="U155" s="17">
        <f t="array" aca="1" ref="U155" ca="1">IF(S155=1,SUM(IF(ISNUMBER(INDIRECT(N155)),IF(INDIRECT(N155)&lt;&gt;INT(INDIRECT(N155)),1,0),0)),"")</f>
        <v>0</v>
      </c>
      <c r="V155" s="17">
        <f t="shared" ca="1" si="39"/>
        <v>1</v>
      </c>
      <c r="W155" s="17">
        <f t="shared" ca="1" si="40"/>
        <v>0</v>
      </c>
      <c r="X155" s="24">
        <f t="array" aca="1" ref="X155" ca="1">IF(AD155,IF(AG155&lt;&gt;"",AG155,IF(J155,MIN(INDIRECT( K155)),"")),"")</f>
        <v>1</v>
      </c>
      <c r="Y155" s="17">
        <f t="array" aca="1" ref="Y155" ca="1">IF(AD155,IF(AH155&lt;&gt;"",AH155,IF(J155,MAX(INDIRECT( K155)),"")),"")</f>
        <v>3</v>
      </c>
      <c r="Z155" s="17" t="b">
        <f t="shared" ca="1" si="41"/>
        <v>1</v>
      </c>
      <c r="AC155" s="17" t="b">
        <f t="shared" ca="1" si="42"/>
        <v>0</v>
      </c>
      <c r="AD155" s="14" t="b">
        <f t="shared" ca="1" si="43"/>
        <v>1</v>
      </c>
      <c r="AE155" s="15" t="b">
        <f t="shared" ca="1" si="44"/>
        <v>1</v>
      </c>
      <c r="AF155" s="16"/>
      <c r="AG155" s="16"/>
      <c r="AH155" s="16"/>
      <c r="AI155" s="16"/>
      <c r="AJ155" s="16"/>
      <c r="AK155" s="16"/>
      <c r="AL155" s="16"/>
      <c r="AM155" s="16"/>
    </row>
    <row r="156" spans="2:39">
      <c r="B156" s="14">
        <f t="shared" si="32"/>
        <v>154</v>
      </c>
      <c r="C156" s="14" t="str">
        <f ca="1">IF(OR(E156="",ROW(E156)=2),"",IF(R156&gt;0,"S",IF(J156,IF(F156=2,"D","N"),"I")))</f>
        <v>N</v>
      </c>
      <c r="D156" s="14" t="str">
        <f t="shared" ca="1" si="33"/>
        <v>q_63</v>
      </c>
      <c r="E156" s="14" t="str">
        <f t="shared" ca="1" si="34"/>
        <v>Diagnostic EMG - Nerve conduction studies</v>
      </c>
      <c r="F156" s="14">
        <f t="shared" ca="1" si="35"/>
        <v>3</v>
      </c>
      <c r="G156" s="14" t="str">
        <f t="shared" ca="1" si="36"/>
        <v>q_63</v>
      </c>
      <c r="H156" s="14">
        <f ca="1">IF(G156&lt;&gt;"",IFERROR( IsVariableNameLegal(G156),0),0)+IF(COUNTIF(INDIRECT(wew!$C$13),G156)&gt;1,10,0)</f>
        <v>0</v>
      </c>
      <c r="I156" s="14">
        <f ca="1">IF(E156&lt;&gt;"",IF(LEN(E156)&gt;150,1,0)+IF(COUNTIF(INDIRECT(wew!$C$15),E156)&gt;1,10,0),0)</f>
        <v>0</v>
      </c>
      <c r="J156" s="14" t="b">
        <f t="shared" ca="1" si="37"/>
        <v>1</v>
      </c>
      <c r="K156" s="14" t="str">
        <f ca="1">ADDRESS(3,(B156+1)*2-1,4,,"[" &amp; wew!$G$7 &amp; "]" &amp; _sheetname_labels) &amp; ":" &amp; ADDRESS(2+ster!$B$20,(B156+1)*2-1,4)</f>
        <v>'[dane surowe2c.xlsm]labels'!KW3:KW32</v>
      </c>
      <c r="L156" s="14" t="str">
        <f ca="1">IF(F156&gt;0,ADDRESS(3,(B156+1)*2-1,4,,"[" &amp; wew!$G$7 &amp; "]" &amp; _sheetname_labels) &amp; ":" &amp; ADDRESS(2+F156,(B156+1)*2-1,4),"")</f>
        <v>'[dane surowe2c.xlsm]labels'!KW3:KW5</v>
      </c>
      <c r="M156" s="14" t="str">
        <f ca="1">IF(F156&gt;0,ADDRESS(3,(B156+1)*2,4,,"["&amp;wew!$G$7&amp;"]"&amp;_sheetname_labels)&amp;":"&amp;ADDRESS(2+F156,(B156+1)*2,4),"")</f>
        <v>'[dane surowe2c.xlsm]labels'!KX3:KX5</v>
      </c>
      <c r="N156" s="14" t="str">
        <f ca="1">ADDRESS(3,B156+1,4,,"[" &amp; wew!$G$7 &amp; "]" &amp;_sheetname_dataframe) &amp; ":" &amp; ADDRESS(2+ster!$C$14,B156+1,4)</f>
        <v>'[dane surowe2c.xlsm]data_frame'!EY3:EY643</v>
      </c>
      <c r="O156" s="14">
        <f t="shared" ca="1" si="38"/>
        <v>402</v>
      </c>
      <c r="P156" s="14">
        <f ca="1">IF(AND($AD156,$S156=1),IF(wew!$B$3,MIN(INDIRECT($N156)),"&lt;włącz podświetlanie wartości&gt;"),"—")</f>
        <v>1</v>
      </c>
      <c r="Q156" s="14">
        <f ca="1">IF(AND($AD156,$S156=1),IF(wew!$B$3,MAX(INDIRECT($N156)),"&lt;włącz podświetlanie wartości&gt;"),"—")</f>
        <v>2</v>
      </c>
      <c r="R156" s="14">
        <f ca="1">IF(AD156,ster!$C$14- (COUNTIF( INDIRECT(N156),"" )+ COUNT(INDIRECT(N156)) +COUNTIF( INDIRECT(N156),"NA" )),"")</f>
        <v>0</v>
      </c>
      <c r="S156" s="12">
        <f ca="1">IF(AD156,IF(COUNTA(INDIRECT(N156))=0,0, 1-(ster!$C$14- COUNT(INDIRECT(N156)) -COUNTIF( INDIRECT(N156),"" )) /COUNTA(INDIRECT(N156))),"")</f>
        <v>1</v>
      </c>
      <c r="T156" s="17">
        <f t="array" aca="1" ref="T156" ca="1">IF(L156&lt;&gt;"",SUM(IF(INDIRECT(L156)&lt;&gt;INT(INDIRECT(L156)),1,0)),"")</f>
        <v>0</v>
      </c>
      <c r="U156" s="17">
        <f t="array" aca="1" ref="U156" ca="1">IF(S156=1,SUM(IF(ISNUMBER(INDIRECT(N156)),IF(INDIRECT(N156)&lt;&gt;INT(INDIRECT(N156)),1,0),0)),"")</f>
        <v>0</v>
      </c>
      <c r="V156" s="17">
        <f t="shared" ca="1" si="39"/>
        <v>1</v>
      </c>
      <c r="W156" s="17">
        <f t="shared" ca="1" si="40"/>
        <v>0</v>
      </c>
      <c r="X156" s="24">
        <f t="array" aca="1" ref="X156" ca="1">IF(AD156,IF(AG156&lt;&gt;"",AG156,IF(J156,MIN(INDIRECT( K156)),"")),"")</f>
        <v>1</v>
      </c>
      <c r="Y156" s="17">
        <f t="array" aca="1" ref="Y156" ca="1">IF(AD156,IF(AH156&lt;&gt;"",AH156,IF(J156,MAX(INDIRECT( K156)),"")),"")</f>
        <v>3</v>
      </c>
      <c r="Z156" s="17" t="b">
        <f t="shared" ca="1" si="41"/>
        <v>1</v>
      </c>
      <c r="AC156" s="17" t="b">
        <f t="shared" ca="1" si="42"/>
        <v>0</v>
      </c>
      <c r="AD156" s="14" t="b">
        <f t="shared" ca="1" si="43"/>
        <v>1</v>
      </c>
      <c r="AE156" s="15" t="b">
        <f t="shared" ca="1" si="44"/>
        <v>1</v>
      </c>
      <c r="AF156" s="16"/>
      <c r="AG156" s="16"/>
      <c r="AH156" s="16"/>
      <c r="AI156" s="16"/>
      <c r="AJ156" s="16"/>
      <c r="AK156" s="16"/>
      <c r="AL156" s="16"/>
      <c r="AM156" s="16"/>
    </row>
    <row r="157" spans="2:39">
      <c r="B157" s="14">
        <f t="shared" si="32"/>
        <v>155</v>
      </c>
      <c r="C157" s="14" t="str">
        <f ca="1">IF(OR(E157="",ROW(E157)=2),"",IF(R157&gt;0,"S",IF(J157,IF(F157=2,"D","N"),"I")))</f>
        <v>N</v>
      </c>
      <c r="D157" s="14" t="str">
        <f t="shared" ca="1" si="33"/>
        <v>q_64</v>
      </c>
      <c r="E157" s="14" t="str">
        <f t="shared" ca="1" si="34"/>
        <v xml:space="preserve">Brain MRI </v>
      </c>
      <c r="F157" s="14">
        <f t="shared" ca="1" si="35"/>
        <v>7</v>
      </c>
      <c r="G157" s="14" t="str">
        <f t="shared" ca="1" si="36"/>
        <v>q_64</v>
      </c>
      <c r="H157" s="14">
        <f ca="1">IF(G157&lt;&gt;"",IFERROR( IsVariableNameLegal(G157),0),0)+IF(COUNTIF(INDIRECT(wew!$C$13),G157)&gt;1,10,0)</f>
        <v>0</v>
      </c>
      <c r="I157" s="14">
        <f ca="1">IF(E157&lt;&gt;"",IF(LEN(E157)&gt;150,1,0)+IF(COUNTIF(INDIRECT(wew!$C$15),E157)&gt;1,10,0),0)</f>
        <v>0</v>
      </c>
      <c r="J157" s="14" t="b">
        <f t="shared" ca="1" si="37"/>
        <v>1</v>
      </c>
      <c r="K157" s="14" t="str">
        <f ca="1">ADDRESS(3,(B157+1)*2-1,4,,"[" &amp; wew!$G$7 &amp; "]" &amp; _sheetname_labels) &amp; ":" &amp; ADDRESS(2+ster!$B$20,(B157+1)*2-1,4)</f>
        <v>'[dane surowe2c.xlsm]labels'!KY3:KY32</v>
      </c>
      <c r="L157" s="14" t="str">
        <f ca="1">IF(F157&gt;0,ADDRESS(3,(B157+1)*2-1,4,,"[" &amp; wew!$G$7 &amp; "]" &amp; _sheetname_labels) &amp; ":" &amp; ADDRESS(2+F157,(B157+1)*2-1,4),"")</f>
        <v>'[dane surowe2c.xlsm]labels'!KY3:KY9</v>
      </c>
      <c r="M157" s="14" t="str">
        <f ca="1">IF(F157&gt;0,ADDRESS(3,(B157+1)*2,4,,"["&amp;wew!$G$7&amp;"]"&amp;_sheetname_labels)&amp;":"&amp;ADDRESS(2+F157,(B157+1)*2,4),"")</f>
        <v>'[dane surowe2c.xlsm]labels'!KZ3:KZ9</v>
      </c>
      <c r="N157" s="14" t="str">
        <f ca="1">ADDRESS(3,B157+1,4,,"[" &amp; wew!$G$7 &amp; "]" &amp;_sheetname_dataframe) &amp; ":" &amp; ADDRESS(2+ster!$C$14,B157+1,4)</f>
        <v>'[dane surowe2c.xlsm]data_frame'!EZ3:EZ643</v>
      </c>
      <c r="O157" s="14">
        <f t="shared" ca="1" si="38"/>
        <v>316</v>
      </c>
      <c r="P157" s="14">
        <f ca="1">IF(AND($AD157,$S157=1),IF(wew!$B$3,MIN(INDIRECT($N157)),"&lt;włącz podświetlanie wartości&gt;"),"—")</f>
        <v>1</v>
      </c>
      <c r="Q157" s="14">
        <f ca="1">IF(AND($AD157,$S157=1),IF(wew!$B$3,MAX(INDIRECT($N157)),"&lt;włącz podświetlanie wartości&gt;"),"—")</f>
        <v>6</v>
      </c>
      <c r="R157" s="14">
        <f ca="1">IF(AD157,ster!$C$14- (COUNTIF( INDIRECT(N157),"" )+ COUNT(INDIRECT(N157)) +COUNTIF( INDIRECT(N157),"NA" )),"")</f>
        <v>0</v>
      </c>
      <c r="S157" s="12">
        <f ca="1">IF(AD157,IF(COUNTA(INDIRECT(N157))=0,0, 1-(ster!$C$14- COUNT(INDIRECT(N157)) -COUNTIF( INDIRECT(N157),"" )) /COUNTA(INDIRECT(N157))),"")</f>
        <v>1</v>
      </c>
      <c r="T157" s="17">
        <f t="array" aca="1" ref="T157" ca="1">IF(L157&lt;&gt;"",SUM(IF(INDIRECT(L157)&lt;&gt;INT(INDIRECT(L157)),1,0)),"")</f>
        <v>0</v>
      </c>
      <c r="U157" s="17">
        <f t="array" aca="1" ref="U157" ca="1">IF(S157=1,SUM(IF(ISNUMBER(INDIRECT(N157)),IF(INDIRECT(N157)&lt;&gt;INT(INDIRECT(N157)),1,0),0)),"")</f>
        <v>0</v>
      </c>
      <c r="V157" s="17">
        <f t="shared" ca="1" si="39"/>
        <v>1</v>
      </c>
      <c r="W157" s="17">
        <f t="shared" ca="1" si="40"/>
        <v>0</v>
      </c>
      <c r="X157" s="24">
        <f t="array" aca="1" ref="X157" ca="1">IF(AD157,IF(AG157&lt;&gt;"",AG157,IF(J157,MIN(INDIRECT( K157)),"")),"")</f>
        <v>1</v>
      </c>
      <c r="Y157" s="17">
        <f t="array" aca="1" ref="Y157" ca="1">IF(AD157,IF(AH157&lt;&gt;"",AH157,IF(J157,MAX(INDIRECT( K157)),"")),"")</f>
        <v>7</v>
      </c>
      <c r="Z157" s="17" t="b">
        <f t="shared" ca="1" si="41"/>
        <v>1</v>
      </c>
      <c r="AC157" s="17" t="b">
        <f t="shared" ca="1" si="42"/>
        <v>0</v>
      </c>
      <c r="AD157" s="14" t="b">
        <f t="shared" ca="1" si="43"/>
        <v>1</v>
      </c>
      <c r="AE157" s="15" t="b">
        <f t="shared" ca="1" si="44"/>
        <v>1</v>
      </c>
      <c r="AF157" s="16"/>
      <c r="AG157" s="16"/>
      <c r="AH157" s="16"/>
      <c r="AI157" s="16"/>
      <c r="AJ157" s="16"/>
      <c r="AK157" s="16"/>
      <c r="AL157" s="16"/>
      <c r="AM157" s="16"/>
    </row>
    <row r="158" spans="2:39">
      <c r="B158" s="14">
        <f t="shared" si="32"/>
        <v>156</v>
      </c>
      <c r="C158" s="14" t="str">
        <f ca="1">IF(OR(E158="",ROW(E158)=2),"",IF(R158&gt;0,"S",IF(J158,IF(F158=2,"D","N"),"I")))</f>
        <v>N</v>
      </c>
      <c r="D158" s="14" t="str">
        <f t="shared" ca="1" si="33"/>
        <v>q_65a</v>
      </c>
      <c r="E158" s="14" t="str">
        <f t="shared" ca="1" si="34"/>
        <v>Spinal cord MRI Cervical</v>
      </c>
      <c r="F158" s="14">
        <f t="shared" ca="1" si="35"/>
        <v>8</v>
      </c>
      <c r="G158" s="14" t="str">
        <f t="shared" ca="1" si="36"/>
        <v>q_65a</v>
      </c>
      <c r="H158" s="14">
        <f ca="1">IF(G158&lt;&gt;"",IFERROR( IsVariableNameLegal(G158),0),0)+IF(COUNTIF(INDIRECT(wew!$C$13),G158)&gt;1,10,0)</f>
        <v>0</v>
      </c>
      <c r="I158" s="14">
        <f ca="1">IF(E158&lt;&gt;"",IF(LEN(E158)&gt;150,1,0)+IF(COUNTIF(INDIRECT(wew!$C$15),E158)&gt;1,10,0),0)</f>
        <v>0</v>
      </c>
      <c r="J158" s="14" t="b">
        <f t="shared" ca="1" si="37"/>
        <v>1</v>
      </c>
      <c r="K158" s="14" t="str">
        <f ca="1">ADDRESS(3,(B158+1)*2-1,4,,"[" &amp; wew!$G$7 &amp; "]" &amp; _sheetname_labels) &amp; ":" &amp; ADDRESS(2+ster!$B$20,(B158+1)*2-1,4)</f>
        <v>'[dane surowe2c.xlsm]labels'!LA3:LA32</v>
      </c>
      <c r="L158" s="14" t="str">
        <f ca="1">IF(F158&gt;0,ADDRESS(3,(B158+1)*2-1,4,,"[" &amp; wew!$G$7 &amp; "]" &amp; _sheetname_labels) &amp; ":" &amp; ADDRESS(2+F158,(B158+1)*2-1,4),"")</f>
        <v>'[dane surowe2c.xlsm]labels'!LA3:LA10</v>
      </c>
      <c r="M158" s="14" t="str">
        <f ca="1">IF(F158&gt;0,ADDRESS(3,(B158+1)*2,4,,"["&amp;wew!$G$7&amp;"]"&amp;_sheetname_labels)&amp;":"&amp;ADDRESS(2+F158,(B158+1)*2,4),"")</f>
        <v>'[dane surowe2c.xlsm]labels'!LB3:LB10</v>
      </c>
      <c r="N158" s="14" t="str">
        <f ca="1">ADDRESS(3,B158+1,4,,"[" &amp; wew!$G$7 &amp; "]" &amp;_sheetname_dataframe) &amp; ":" &amp; ADDRESS(2+ster!$C$14,B158+1,4)</f>
        <v>'[dane surowe2c.xlsm]data_frame'!FA3:FA643</v>
      </c>
      <c r="O158" s="14">
        <f t="shared" ca="1" si="38"/>
        <v>293</v>
      </c>
      <c r="P158" s="14">
        <f ca="1">IF(AND($AD158,$S158=1),IF(wew!$B$3,MIN(INDIRECT($N158)),"&lt;włącz podświetlanie wartości&gt;"),"—")</f>
        <v>1</v>
      </c>
      <c r="Q158" s="14">
        <f ca="1">IF(AND($AD158,$S158=1),IF(wew!$B$3,MAX(INDIRECT($N158)),"&lt;włącz podświetlanie wartości&gt;"),"—")</f>
        <v>7</v>
      </c>
      <c r="R158" s="14">
        <f ca="1">IF(AD158,ster!$C$14- (COUNTIF( INDIRECT(N158),"" )+ COUNT(INDIRECT(N158)) +COUNTIF( INDIRECT(N158),"NA" )),"")</f>
        <v>0</v>
      </c>
      <c r="S158" s="12">
        <f ca="1">IF(AD158,IF(COUNTA(INDIRECT(N158))=0,0, 1-(ster!$C$14- COUNT(INDIRECT(N158)) -COUNTIF( INDIRECT(N158),"" )) /COUNTA(INDIRECT(N158))),"")</f>
        <v>1</v>
      </c>
      <c r="T158" s="17">
        <f t="array" aca="1" ref="T158" ca="1">IF(L158&lt;&gt;"",SUM(IF(INDIRECT(L158)&lt;&gt;INT(INDIRECT(L158)),1,0)),"")</f>
        <v>0</v>
      </c>
      <c r="U158" s="17">
        <f t="array" aca="1" ref="U158" ca="1">IF(S158=1,SUM(IF(ISNUMBER(INDIRECT(N158)),IF(INDIRECT(N158)&lt;&gt;INT(INDIRECT(N158)),1,0),0)),"")</f>
        <v>0</v>
      </c>
      <c r="V158" s="17">
        <f t="shared" ca="1" si="39"/>
        <v>1</v>
      </c>
      <c r="W158" s="17">
        <f t="shared" ca="1" si="40"/>
        <v>0</v>
      </c>
      <c r="X158" s="24">
        <f t="array" aca="1" ref="X158" ca="1">IF(AD158,IF(AG158&lt;&gt;"",AG158,IF(J158,MIN(INDIRECT( K158)),"")),"")</f>
        <v>1</v>
      </c>
      <c r="Y158" s="17">
        <f t="array" aca="1" ref="Y158" ca="1">IF(AD158,IF(AH158&lt;&gt;"",AH158,IF(J158,MAX(INDIRECT( K158)),"")),"")</f>
        <v>8</v>
      </c>
      <c r="Z158" s="17" t="b">
        <f t="shared" ca="1" si="41"/>
        <v>1</v>
      </c>
      <c r="AC158" s="17" t="b">
        <f t="shared" ca="1" si="42"/>
        <v>0</v>
      </c>
      <c r="AD158" s="14" t="b">
        <f t="shared" ca="1" si="43"/>
        <v>1</v>
      </c>
      <c r="AE158" s="15" t="b">
        <f t="shared" ca="1" si="44"/>
        <v>1</v>
      </c>
      <c r="AF158" s="16"/>
      <c r="AG158" s="16"/>
      <c r="AH158" s="16"/>
      <c r="AI158" s="16"/>
      <c r="AJ158" s="16"/>
      <c r="AK158" s="16"/>
      <c r="AL158" s="16"/>
      <c r="AM158" s="16"/>
    </row>
    <row r="159" spans="2:39">
      <c r="B159" s="14">
        <f t="shared" si="32"/>
        <v>157</v>
      </c>
      <c r="C159" s="14" t="str">
        <f ca="1">IF(OR(E159="",ROW(E159)=2),"",IF(R159&gt;0,"S",IF(J159,IF(F159=2,"D","N"),"I")))</f>
        <v>N</v>
      </c>
      <c r="D159" s="14" t="str">
        <f t="shared" ca="1" si="33"/>
        <v>q_65b</v>
      </c>
      <c r="E159" s="14" t="str">
        <f t="shared" ca="1" si="34"/>
        <v>Spinal cord MRI Thoracic</v>
      </c>
      <c r="F159" s="14">
        <f t="shared" ca="1" si="35"/>
        <v>8</v>
      </c>
      <c r="G159" s="14" t="str">
        <f t="shared" ca="1" si="36"/>
        <v>q_65b</v>
      </c>
      <c r="H159" s="14">
        <f ca="1">IF(G159&lt;&gt;"",IFERROR( IsVariableNameLegal(G159),0),0)+IF(COUNTIF(INDIRECT(wew!$C$13),G159)&gt;1,10,0)</f>
        <v>0</v>
      </c>
      <c r="I159" s="14">
        <f ca="1">IF(E159&lt;&gt;"",IF(LEN(E159)&gt;150,1,0)+IF(COUNTIF(INDIRECT(wew!$C$15),E159)&gt;1,10,0),0)</f>
        <v>0</v>
      </c>
      <c r="J159" s="14" t="b">
        <f t="shared" ca="1" si="37"/>
        <v>1</v>
      </c>
      <c r="K159" s="14" t="str">
        <f ca="1">ADDRESS(3,(B159+1)*2-1,4,,"[" &amp; wew!$G$7 &amp; "]" &amp; _sheetname_labels) &amp; ":" &amp; ADDRESS(2+ster!$B$20,(B159+1)*2-1,4)</f>
        <v>'[dane surowe2c.xlsm]labels'!LC3:LC32</v>
      </c>
      <c r="L159" s="14" t="str">
        <f ca="1">IF(F159&gt;0,ADDRESS(3,(B159+1)*2-1,4,,"[" &amp; wew!$G$7 &amp; "]" &amp; _sheetname_labels) &amp; ":" &amp; ADDRESS(2+F159,(B159+1)*2-1,4),"")</f>
        <v>'[dane surowe2c.xlsm]labels'!LC3:LC10</v>
      </c>
      <c r="M159" s="14" t="str">
        <f ca="1">IF(F159&gt;0,ADDRESS(3,(B159+1)*2,4,,"["&amp;wew!$G$7&amp;"]"&amp;_sheetname_labels)&amp;":"&amp;ADDRESS(2+F159,(B159+1)*2,4),"")</f>
        <v>'[dane surowe2c.xlsm]labels'!LD3:LD10</v>
      </c>
      <c r="N159" s="14" t="str">
        <f ca="1">ADDRESS(3,B159+1,4,,"[" &amp; wew!$G$7 &amp; "]" &amp;_sheetname_dataframe) &amp; ":" &amp; ADDRESS(2+ster!$C$14,B159+1,4)</f>
        <v>'[dane surowe2c.xlsm]data_frame'!FB3:FB643</v>
      </c>
      <c r="O159" s="14">
        <f t="shared" ca="1" si="38"/>
        <v>150</v>
      </c>
      <c r="P159" s="14">
        <f ca="1">IF(AND($AD159,$S159=1),IF(wew!$B$3,MIN(INDIRECT($N159)),"&lt;włącz podświetlanie wartości&gt;"),"—")</f>
        <v>1</v>
      </c>
      <c r="Q159" s="14">
        <f ca="1">IF(AND($AD159,$S159=1),IF(wew!$B$3,MAX(INDIRECT($N159)),"&lt;włącz podświetlanie wartości&gt;"),"—")</f>
        <v>7</v>
      </c>
      <c r="R159" s="14">
        <f ca="1">IF(AD159,ster!$C$14- (COUNTIF( INDIRECT(N159),"" )+ COUNT(INDIRECT(N159)) +COUNTIF( INDIRECT(N159),"NA" )),"")</f>
        <v>0</v>
      </c>
      <c r="S159" s="12">
        <f ca="1">IF(AD159,IF(COUNTA(INDIRECT(N159))=0,0, 1-(ster!$C$14- COUNT(INDIRECT(N159)) -COUNTIF( INDIRECT(N159),"" )) /COUNTA(INDIRECT(N159))),"")</f>
        <v>1</v>
      </c>
      <c r="T159" s="17">
        <f t="array" aca="1" ref="T159" ca="1">IF(L159&lt;&gt;"",SUM(IF(INDIRECT(L159)&lt;&gt;INT(INDIRECT(L159)),1,0)),"")</f>
        <v>0</v>
      </c>
      <c r="U159" s="17">
        <f t="array" aca="1" ref="U159" ca="1">IF(S159=1,SUM(IF(ISNUMBER(INDIRECT(N159)),IF(INDIRECT(N159)&lt;&gt;INT(INDIRECT(N159)),1,0),0)),"")</f>
        <v>0</v>
      </c>
      <c r="V159" s="17">
        <f t="shared" ca="1" si="39"/>
        <v>1</v>
      </c>
      <c r="W159" s="17">
        <f t="shared" ca="1" si="40"/>
        <v>0</v>
      </c>
      <c r="X159" s="24">
        <f t="array" aca="1" ref="X159" ca="1">IF(AD159,IF(AG159&lt;&gt;"",AG159,IF(J159,MIN(INDIRECT( K159)),"")),"")</f>
        <v>1</v>
      </c>
      <c r="Y159" s="17">
        <f t="array" aca="1" ref="Y159" ca="1">IF(AD159,IF(AH159&lt;&gt;"",AH159,IF(J159,MAX(INDIRECT( K159)),"")),"")</f>
        <v>8</v>
      </c>
      <c r="Z159" s="17" t="b">
        <f t="shared" ca="1" si="41"/>
        <v>1</v>
      </c>
      <c r="AC159" s="17" t="b">
        <f t="shared" ca="1" si="42"/>
        <v>0</v>
      </c>
      <c r="AD159" s="14" t="b">
        <f t="shared" ca="1" si="43"/>
        <v>1</v>
      </c>
      <c r="AE159" s="15" t="b">
        <f t="shared" ca="1" si="44"/>
        <v>1</v>
      </c>
      <c r="AF159" s="16"/>
      <c r="AG159" s="16"/>
      <c r="AH159" s="16"/>
      <c r="AI159" s="16"/>
      <c r="AJ159" s="16"/>
      <c r="AK159" s="16"/>
      <c r="AL159" s="16"/>
      <c r="AM159" s="16"/>
    </row>
    <row r="160" spans="2:39">
      <c r="B160" s="14">
        <f t="shared" si="32"/>
        <v>158</v>
      </c>
      <c r="C160" s="14" t="str">
        <f ca="1">IF(OR(E160="",ROW(E160)=2),"",IF(R160&gt;0,"S",IF(J160,IF(F160=2,"D","N"),"I")))</f>
        <v>N</v>
      </c>
      <c r="D160" s="14" t="str">
        <f t="shared" ca="1" si="33"/>
        <v>q_65c</v>
      </c>
      <c r="E160" s="14" t="str">
        <f t="shared" ca="1" si="34"/>
        <v>Spinal cord MRI Lumbo-sacral</v>
      </c>
      <c r="F160" s="14">
        <f t="shared" ca="1" si="35"/>
        <v>8</v>
      </c>
      <c r="G160" s="14" t="str">
        <f t="shared" ca="1" si="36"/>
        <v>q_65c</v>
      </c>
      <c r="H160" s="14">
        <f ca="1">IF(G160&lt;&gt;"",IFERROR( IsVariableNameLegal(G160),0),0)+IF(COUNTIF(INDIRECT(wew!$C$13),G160)&gt;1,10,0)</f>
        <v>0</v>
      </c>
      <c r="I160" s="14">
        <f ca="1">IF(E160&lt;&gt;"",IF(LEN(E160)&gt;150,1,0)+IF(COUNTIF(INDIRECT(wew!$C$15),E160)&gt;1,10,0),0)</f>
        <v>0</v>
      </c>
      <c r="J160" s="14" t="b">
        <f t="shared" ca="1" si="37"/>
        <v>1</v>
      </c>
      <c r="K160" s="14" t="str">
        <f ca="1">ADDRESS(3,(B160+1)*2-1,4,,"[" &amp; wew!$G$7 &amp; "]" &amp; _sheetname_labels) &amp; ":" &amp; ADDRESS(2+ster!$B$20,(B160+1)*2-1,4)</f>
        <v>'[dane surowe2c.xlsm]labels'!LE3:LE32</v>
      </c>
      <c r="L160" s="14" t="str">
        <f ca="1">IF(F160&gt;0,ADDRESS(3,(B160+1)*2-1,4,,"[" &amp; wew!$G$7 &amp; "]" &amp; _sheetname_labels) &amp; ":" &amp; ADDRESS(2+F160,(B160+1)*2-1,4),"")</f>
        <v>'[dane surowe2c.xlsm]labels'!LE3:LE10</v>
      </c>
      <c r="M160" s="14" t="str">
        <f ca="1">IF(F160&gt;0,ADDRESS(3,(B160+1)*2,4,,"["&amp;wew!$G$7&amp;"]"&amp;_sheetname_labels)&amp;":"&amp;ADDRESS(2+F160,(B160+1)*2,4),"")</f>
        <v>'[dane surowe2c.xlsm]labels'!LF3:LF10</v>
      </c>
      <c r="N160" s="14" t="str">
        <f ca="1">ADDRESS(3,B160+1,4,,"[" &amp; wew!$G$7 &amp; "]" &amp;_sheetname_dataframe) &amp; ":" &amp; ADDRESS(2+ster!$C$14,B160+1,4)</f>
        <v>'[dane surowe2c.xlsm]data_frame'!FC3:FC643</v>
      </c>
      <c r="O160" s="14">
        <f t="shared" ca="1" si="38"/>
        <v>162</v>
      </c>
      <c r="P160" s="14">
        <f ca="1">IF(AND($AD160,$S160=1),IF(wew!$B$3,MIN(INDIRECT($N160)),"&lt;włącz podświetlanie wartości&gt;"),"—")</f>
        <v>1</v>
      </c>
      <c r="Q160" s="14">
        <f ca="1">IF(AND($AD160,$S160=1),IF(wew!$B$3,MAX(INDIRECT($N160)),"&lt;włącz podświetlanie wartości&gt;"),"—")</f>
        <v>7</v>
      </c>
      <c r="R160" s="14">
        <f ca="1">IF(AD160,ster!$C$14- (COUNTIF( INDIRECT(N160),"" )+ COUNT(INDIRECT(N160)) +COUNTIF( INDIRECT(N160),"NA" )),"")</f>
        <v>0</v>
      </c>
      <c r="S160" s="12">
        <f ca="1">IF(AD160,IF(COUNTA(INDIRECT(N160))=0,0, 1-(ster!$C$14- COUNT(INDIRECT(N160)) -COUNTIF( INDIRECT(N160),"" )) /COUNTA(INDIRECT(N160))),"")</f>
        <v>1</v>
      </c>
      <c r="T160" s="17">
        <f t="array" aca="1" ref="T160" ca="1">IF(L160&lt;&gt;"",SUM(IF(INDIRECT(L160)&lt;&gt;INT(INDIRECT(L160)),1,0)),"")</f>
        <v>0</v>
      </c>
      <c r="U160" s="17">
        <f t="array" aca="1" ref="U160" ca="1">IF(S160=1,SUM(IF(ISNUMBER(INDIRECT(N160)),IF(INDIRECT(N160)&lt;&gt;INT(INDIRECT(N160)),1,0),0)),"")</f>
        <v>0</v>
      </c>
      <c r="V160" s="17">
        <f t="shared" ca="1" si="39"/>
        <v>1</v>
      </c>
      <c r="W160" s="17">
        <f t="shared" ca="1" si="40"/>
        <v>0</v>
      </c>
      <c r="X160" s="24">
        <f t="array" aca="1" ref="X160" ca="1">IF(AD160,IF(AG160&lt;&gt;"",AG160,IF(J160,MIN(INDIRECT( K160)),"")),"")</f>
        <v>1</v>
      </c>
      <c r="Y160" s="17">
        <f t="array" aca="1" ref="Y160" ca="1">IF(AD160,IF(AH160&lt;&gt;"",AH160,IF(J160,MAX(INDIRECT( K160)),"")),"")</f>
        <v>8</v>
      </c>
      <c r="Z160" s="17" t="b">
        <f t="shared" ca="1" si="41"/>
        <v>1</v>
      </c>
      <c r="AC160" s="17" t="b">
        <f t="shared" ca="1" si="42"/>
        <v>0</v>
      </c>
      <c r="AD160" s="14" t="b">
        <f t="shared" ca="1" si="43"/>
        <v>1</v>
      </c>
      <c r="AE160" s="15" t="b">
        <f t="shared" ca="1" si="44"/>
        <v>1</v>
      </c>
      <c r="AF160" s="16"/>
      <c r="AG160" s="16"/>
      <c r="AH160" s="16"/>
      <c r="AI160" s="16"/>
      <c r="AJ160" s="16"/>
      <c r="AK160" s="16"/>
      <c r="AL160" s="16"/>
      <c r="AM160" s="16"/>
    </row>
    <row r="161" spans="2:39">
      <c r="B161" s="14">
        <f t="shared" si="32"/>
        <v>159</v>
      </c>
      <c r="C161" s="14" t="str">
        <f ca="1">IF(OR(E161="",ROW(E161)=2),"",IF(R161&gt;0,"S",IF(J161,IF(F161=2,"D","N"),"I")))</f>
        <v>I</v>
      </c>
      <c r="D161" s="14" t="str">
        <f t="shared" ca="1" si="33"/>
        <v>q_66</v>
      </c>
      <c r="E161" s="14" t="str">
        <f t="shared" ca="1" si="34"/>
        <v>FVC (% predicted values)</v>
      </c>
      <c r="F161" s="14">
        <f t="shared" ca="1" si="35"/>
        <v>0</v>
      </c>
      <c r="G161" s="14" t="str">
        <f t="shared" ca="1" si="36"/>
        <v>q_66</v>
      </c>
      <c r="H161" s="14">
        <f ca="1">IF(G161&lt;&gt;"",IFERROR( IsVariableNameLegal(G161),0),0)+IF(COUNTIF(INDIRECT(wew!$C$13),G161)&gt;1,10,0)</f>
        <v>0</v>
      </c>
      <c r="I161" s="14">
        <f ca="1">IF(E161&lt;&gt;"",IF(LEN(E161)&gt;150,1,0)+IF(COUNTIF(INDIRECT(wew!$C$15),E161)&gt;1,10,0),0)</f>
        <v>0</v>
      </c>
      <c r="J161" s="14" t="b">
        <f t="shared" ca="1" si="37"/>
        <v>0</v>
      </c>
      <c r="K161" s="14" t="str">
        <f ca="1">ADDRESS(3,(B161+1)*2-1,4,,"[" &amp; wew!$G$7 &amp; "]" &amp; _sheetname_labels) &amp; ":" &amp; ADDRESS(2+ster!$B$20,(B161+1)*2-1,4)</f>
        <v>'[dane surowe2c.xlsm]labels'!LG3:LG32</v>
      </c>
      <c r="L161" s="14" t="str">
        <f ca="1">IF(F161&gt;0,ADDRESS(3,(B161+1)*2-1,4,,"[" &amp; wew!$G$7 &amp; "]" &amp; _sheetname_labels) &amp; ":" &amp; ADDRESS(2+F161,(B161+1)*2-1,4),"")</f>
        <v/>
      </c>
      <c r="M161" s="14" t="str">
        <f ca="1">IF(F161&gt;0,ADDRESS(3,(B161+1)*2,4,,"["&amp;wew!$G$7&amp;"]"&amp;_sheetname_labels)&amp;":"&amp;ADDRESS(2+F161,(B161+1)*2,4),"")</f>
        <v/>
      </c>
      <c r="N161" s="14" t="str">
        <f ca="1">ADDRESS(3,B161+1,4,,"[" &amp; wew!$G$7 &amp; "]" &amp;_sheetname_dataframe) &amp; ":" &amp; ADDRESS(2+ster!$C$14,B161+1,4)</f>
        <v>'[dane surowe2c.xlsm]data_frame'!FD3:FD643</v>
      </c>
      <c r="O161" s="14">
        <f t="shared" ca="1" si="38"/>
        <v>234</v>
      </c>
      <c r="P161" s="14">
        <f ca="1">IF(AND($AD161,$S161=1),IF(wew!$B$3,MIN(INDIRECT($N161)),"&lt;włącz podświetlanie wartości&gt;"),"—")</f>
        <v>0.33</v>
      </c>
      <c r="Q161" s="14">
        <f ca="1">IF(AND($AD161,$S161=1),IF(wew!$B$3,MAX(INDIRECT($N161)),"&lt;włącz podświetlanie wartości&gt;"),"—")</f>
        <v>136</v>
      </c>
      <c r="R161" s="14">
        <f ca="1">IF(AD161,ster!$C$14- (COUNTIF( INDIRECT(N161),"" )+ COUNT(INDIRECT(N161)) +COUNTIF( INDIRECT(N161),"NA" )),"")</f>
        <v>0</v>
      </c>
      <c r="S161" s="12">
        <f ca="1">IF(AD161,IF(COUNTA(INDIRECT(N161))=0,0, 1-(ster!$C$14- COUNT(INDIRECT(N161)) -COUNTIF( INDIRECT(N161),"" )) /COUNTA(INDIRECT(N161))),"")</f>
        <v>1</v>
      </c>
      <c r="T161" s="17" t="str">
        <f t="array" aca="1" ref="T161" ca="1">IF(L161&lt;&gt;"",SUM(IF(INDIRECT(L161)&lt;&gt;INT(INDIRECT(L161)),1,0)),"")</f>
        <v/>
      </c>
      <c r="U161" s="17">
        <f t="array" aca="1" ref="U161" ca="1">IF(S161=1,SUM(IF(ISNUMBER(INDIRECT(N161)),IF(INDIRECT(N161)&lt;&gt;INT(INDIRECT(N161)),1,0),0)),"")</f>
        <v>43</v>
      </c>
      <c r="V161" s="17">
        <f t="shared" ca="1" si="39"/>
        <v>3</v>
      </c>
      <c r="W161" s="17">
        <f t="shared" ca="1" si="40"/>
        <v>0</v>
      </c>
      <c r="X161" s="24" t="str">
        <f t="array" aca="1" ref="X161" ca="1">IF(AD161,IF(AG161&lt;&gt;"",AG161,IF(J161,MIN(INDIRECT( K161)),"")),"")</f>
        <v/>
      </c>
      <c r="Y161" s="17" t="str">
        <f t="array" aca="1" ref="Y161" ca="1">IF(AD161,IF(AH161&lt;&gt;"",AH161,IF(J161,MAX(INDIRECT( K161)),"")),"")</f>
        <v/>
      </c>
      <c r="Z161" s="17" t="b">
        <f t="shared" ca="1" si="41"/>
        <v>0</v>
      </c>
      <c r="AC161" s="17" t="b">
        <f t="shared" ca="1" si="42"/>
        <v>0</v>
      </c>
      <c r="AD161" s="14" t="b">
        <f t="shared" ca="1" si="43"/>
        <v>1</v>
      </c>
      <c r="AE161" s="15" t="b">
        <f t="shared" ca="1" si="44"/>
        <v>0</v>
      </c>
      <c r="AF161" s="16"/>
      <c r="AG161" s="16"/>
      <c r="AH161" s="16"/>
      <c r="AI161" s="16"/>
      <c r="AJ161" s="16"/>
      <c r="AK161" s="16"/>
      <c r="AL161" s="16"/>
      <c r="AM161" s="16"/>
    </row>
    <row r="162" spans="2:39">
      <c r="B162" s="14">
        <f t="shared" si="32"/>
        <v>160</v>
      </c>
      <c r="C162" s="14" t="str">
        <f ca="1">IF(OR(E162="",ROW(E162)=2),"",IF(R162&gt;0,"S",IF(J162,IF(F162=2,"D","N"),"I")))</f>
        <v>I</v>
      </c>
      <c r="D162" s="14" t="str">
        <f t="shared" ca="1" si="33"/>
        <v>q_67</v>
      </c>
      <c r="E162" s="14" t="str">
        <f t="shared" ca="1" si="34"/>
        <v>VC (% predicted values)</v>
      </c>
      <c r="F162" s="14">
        <f t="shared" ca="1" si="35"/>
        <v>0</v>
      </c>
      <c r="G162" s="14" t="str">
        <f t="shared" ca="1" si="36"/>
        <v>q_67</v>
      </c>
      <c r="H162" s="14">
        <f ca="1">IF(G162&lt;&gt;"",IFERROR( IsVariableNameLegal(G162),0),0)+IF(COUNTIF(INDIRECT(wew!$C$13),G162)&gt;1,10,0)</f>
        <v>0</v>
      </c>
      <c r="I162" s="14">
        <f ca="1">IF(E162&lt;&gt;"",IF(LEN(E162)&gt;150,1,0)+IF(COUNTIF(INDIRECT(wew!$C$15),E162)&gt;1,10,0),0)</f>
        <v>0</v>
      </c>
      <c r="J162" s="14" t="b">
        <f t="shared" ca="1" si="37"/>
        <v>0</v>
      </c>
      <c r="K162" s="14" t="str">
        <f ca="1">ADDRESS(3,(B162+1)*2-1,4,,"[" &amp; wew!$G$7 &amp; "]" &amp; _sheetname_labels) &amp; ":" &amp; ADDRESS(2+ster!$B$20,(B162+1)*2-1,4)</f>
        <v>'[dane surowe2c.xlsm]labels'!LI3:LI32</v>
      </c>
      <c r="L162" s="14" t="str">
        <f ca="1">IF(F162&gt;0,ADDRESS(3,(B162+1)*2-1,4,,"[" &amp; wew!$G$7 &amp; "]" &amp; _sheetname_labels) &amp; ":" &amp; ADDRESS(2+F162,(B162+1)*2-1,4),"")</f>
        <v/>
      </c>
      <c r="M162" s="14" t="str">
        <f ca="1">IF(F162&gt;0,ADDRESS(3,(B162+1)*2,4,,"["&amp;wew!$G$7&amp;"]"&amp;_sheetname_labels)&amp;":"&amp;ADDRESS(2+F162,(B162+1)*2,4),"")</f>
        <v/>
      </c>
      <c r="N162" s="14" t="str">
        <f ca="1">ADDRESS(3,B162+1,4,,"[" &amp; wew!$G$7 &amp; "]" &amp;_sheetname_dataframe) &amp; ":" &amp; ADDRESS(2+ster!$C$14,B162+1,4)</f>
        <v>'[dane surowe2c.xlsm]data_frame'!FE3:FE643</v>
      </c>
      <c r="O162" s="14">
        <f t="shared" ca="1" si="38"/>
        <v>181</v>
      </c>
      <c r="P162" s="14">
        <f ca="1">IF(AND($AD162,$S162=1),IF(wew!$B$3,MIN(INDIRECT($N162)),"&lt;włącz podświetlanie wartości&gt;"),"—")</f>
        <v>0.54</v>
      </c>
      <c r="Q162" s="14">
        <f ca="1">IF(AND($AD162,$S162=1),IF(wew!$B$3,MAX(INDIRECT($N162)),"&lt;włącz podświetlanie wartości&gt;"),"—")</f>
        <v>131</v>
      </c>
      <c r="R162" s="14">
        <f ca="1">IF(AD162,ster!$C$14- (COUNTIF( INDIRECT(N162),"" )+ COUNT(INDIRECT(N162)) +COUNTIF( INDIRECT(N162),"NA" )),"")</f>
        <v>0</v>
      </c>
      <c r="S162" s="12">
        <f ca="1">IF(AD162,IF(COUNTA(INDIRECT(N162))=0,0, 1-(ster!$C$14- COUNT(INDIRECT(N162)) -COUNTIF( INDIRECT(N162),"" )) /COUNTA(INDIRECT(N162))),"")</f>
        <v>1</v>
      </c>
      <c r="T162" s="17" t="str">
        <f t="array" aca="1" ref="T162" ca="1">IF(L162&lt;&gt;"",SUM(IF(INDIRECT(L162)&lt;&gt;INT(INDIRECT(L162)),1,0)),"")</f>
        <v/>
      </c>
      <c r="U162" s="17">
        <f t="array" aca="1" ref="U162" ca="1">IF(S162=1,SUM(IF(ISNUMBER(INDIRECT(N162)),IF(INDIRECT(N162)&lt;&gt;INT(INDIRECT(N162)),1,0),0)),"")</f>
        <v>38</v>
      </c>
      <c r="V162" s="17">
        <f t="shared" ca="1" si="39"/>
        <v>3</v>
      </c>
      <c r="W162" s="17">
        <f t="shared" ca="1" si="40"/>
        <v>0</v>
      </c>
      <c r="X162" s="24" t="str">
        <f t="array" aca="1" ref="X162" ca="1">IF(AD162,IF(AG162&lt;&gt;"",AG162,IF(J162,MIN(INDIRECT( K162)),"")),"")</f>
        <v/>
      </c>
      <c r="Y162" s="17" t="str">
        <f t="array" aca="1" ref="Y162" ca="1">IF(AD162,IF(AH162&lt;&gt;"",AH162,IF(J162,MAX(INDIRECT( K162)),"")),"")</f>
        <v/>
      </c>
      <c r="Z162" s="17" t="b">
        <f t="shared" ca="1" si="41"/>
        <v>0</v>
      </c>
      <c r="AC162" s="17" t="b">
        <f t="shared" ca="1" si="42"/>
        <v>0</v>
      </c>
      <c r="AD162" s="14" t="b">
        <f t="shared" ca="1" si="43"/>
        <v>1</v>
      </c>
      <c r="AE162" s="15" t="b">
        <f t="shared" ca="1" si="44"/>
        <v>0</v>
      </c>
      <c r="AF162" s="16"/>
      <c r="AG162" s="16"/>
      <c r="AH162" s="16"/>
      <c r="AI162" s="16"/>
      <c r="AJ162" s="16"/>
      <c r="AK162" s="16"/>
      <c r="AL162" s="16"/>
      <c r="AM162" s="16"/>
    </row>
    <row r="163" spans="2:39">
      <c r="B163" s="14">
        <f t="shared" si="32"/>
        <v>161</v>
      </c>
      <c r="C163" s="14" t="str">
        <f ca="1">IF(OR(E163="",ROW(E163)=2),"",IF(R163&gt;0,"S",IF(J163,IF(F163=2,"D","N"),"I")))</f>
        <v>I</v>
      </c>
      <c r="D163" s="14" t="str">
        <f t="shared" ca="1" si="33"/>
        <v>q_68</v>
      </c>
      <c r="E163" s="14" t="str">
        <f t="shared" ca="1" si="34"/>
        <v xml:space="preserve">Maximal Inspiratory Pressure </v>
      </c>
      <c r="F163" s="14">
        <f t="shared" ca="1" si="35"/>
        <v>0</v>
      </c>
      <c r="G163" s="14" t="str">
        <f t="shared" ca="1" si="36"/>
        <v>q_68</v>
      </c>
      <c r="H163" s="14">
        <f ca="1">IF(G163&lt;&gt;"",IFERROR( IsVariableNameLegal(G163),0),0)+IF(COUNTIF(INDIRECT(wew!$C$13),G163)&gt;1,10,0)</f>
        <v>0</v>
      </c>
      <c r="I163" s="14">
        <f ca="1">IF(E163&lt;&gt;"",IF(LEN(E163)&gt;150,1,0)+IF(COUNTIF(INDIRECT(wew!$C$15),E163)&gt;1,10,0),0)</f>
        <v>0</v>
      </c>
      <c r="J163" s="14" t="b">
        <f t="shared" ca="1" si="37"/>
        <v>0</v>
      </c>
      <c r="K163" s="14" t="str">
        <f ca="1">ADDRESS(3,(B163+1)*2-1,4,,"[" &amp; wew!$G$7 &amp; "]" &amp; _sheetname_labels) &amp; ":" &amp; ADDRESS(2+ster!$B$20,(B163+1)*2-1,4)</f>
        <v>'[dane surowe2c.xlsm]labels'!LK3:LK32</v>
      </c>
      <c r="L163" s="14" t="str">
        <f ca="1">IF(F163&gt;0,ADDRESS(3,(B163+1)*2-1,4,,"[" &amp; wew!$G$7 &amp; "]" &amp; _sheetname_labels) &amp; ":" &amp; ADDRESS(2+F163,(B163+1)*2-1,4),"")</f>
        <v/>
      </c>
      <c r="M163" s="14" t="str">
        <f ca="1">IF(F163&gt;0,ADDRESS(3,(B163+1)*2,4,,"["&amp;wew!$G$7&amp;"]"&amp;_sheetname_labels)&amp;":"&amp;ADDRESS(2+F163,(B163+1)*2,4),"")</f>
        <v/>
      </c>
      <c r="N163" s="14" t="str">
        <f ca="1">ADDRESS(3,B163+1,4,,"[" &amp; wew!$G$7 &amp; "]" &amp;_sheetname_dataframe) &amp; ":" &amp; ADDRESS(2+ster!$C$14,B163+1,4)</f>
        <v>'[dane surowe2c.xlsm]data_frame'!FF3:FF643</v>
      </c>
      <c r="O163" s="14">
        <f t="shared" ca="1" si="38"/>
        <v>134</v>
      </c>
      <c r="P163" s="14">
        <f ca="1">IF(AND($AD163,$S163=1),IF(wew!$B$3,MIN(INDIRECT($N163)),"&lt;włącz podświetlanie wartości&gt;"),"—")</f>
        <v>4.5999999999999902E-2</v>
      </c>
      <c r="Q163" s="14">
        <f ca="1">IF(AND($AD163,$S163=1),IF(wew!$B$3,MAX(INDIRECT($N163)),"&lt;włącz podświetlanie wartości&gt;"),"—")</f>
        <v>85</v>
      </c>
      <c r="R163" s="14">
        <f ca="1">IF(AD163,ster!$C$14- (COUNTIF( INDIRECT(N163),"" )+ COUNT(INDIRECT(N163)) +COUNTIF( INDIRECT(N163),"NA" )),"")</f>
        <v>0</v>
      </c>
      <c r="S163" s="12">
        <f ca="1">IF(AD163,IF(COUNTA(INDIRECT(N163))=0,0, 1-(ster!$C$14- COUNT(INDIRECT(N163)) -COUNTIF( INDIRECT(N163),"" )) /COUNTA(INDIRECT(N163))),"")</f>
        <v>1</v>
      </c>
      <c r="T163" s="17" t="str">
        <f t="array" aca="1" ref="T163" ca="1">IF(L163&lt;&gt;"",SUM(IF(INDIRECT(L163)&lt;&gt;INT(INDIRECT(L163)),1,0)),"")</f>
        <v/>
      </c>
      <c r="U163" s="17">
        <f t="array" aca="1" ref="U163" ca="1">IF(S163=1,SUM(IF(ISNUMBER(INDIRECT(N163)),IF(INDIRECT(N163)&lt;&gt;INT(INDIRECT(N163)),1,0),0)),"")</f>
        <v>129</v>
      </c>
      <c r="V163" s="17">
        <f t="shared" ca="1" si="39"/>
        <v>3</v>
      </c>
      <c r="W163" s="17">
        <f t="shared" ca="1" si="40"/>
        <v>0</v>
      </c>
      <c r="X163" s="24" t="str">
        <f t="array" aca="1" ref="X163" ca="1">IF(AD163,IF(AG163&lt;&gt;"",AG163,IF(J163,MIN(INDIRECT( K163)),"")),"")</f>
        <v/>
      </c>
      <c r="Y163" s="17" t="str">
        <f t="array" aca="1" ref="Y163" ca="1">IF(AD163,IF(AH163&lt;&gt;"",AH163,IF(J163,MAX(INDIRECT( K163)),"")),"")</f>
        <v/>
      </c>
      <c r="Z163" s="17" t="b">
        <f t="shared" ca="1" si="41"/>
        <v>0</v>
      </c>
      <c r="AC163" s="17" t="b">
        <f t="shared" ca="1" si="42"/>
        <v>0</v>
      </c>
      <c r="AD163" s="14" t="b">
        <f t="shared" ca="1" si="43"/>
        <v>1</v>
      </c>
      <c r="AE163" s="15" t="b">
        <f t="shared" ca="1" si="44"/>
        <v>0</v>
      </c>
      <c r="AF163" s="16"/>
      <c r="AG163" s="16"/>
      <c r="AH163" s="16"/>
      <c r="AI163" s="16"/>
      <c r="AJ163" s="16"/>
      <c r="AK163" s="16"/>
      <c r="AL163" s="16"/>
      <c r="AM163" s="16"/>
    </row>
    <row r="164" spans="2:39">
      <c r="B164" s="14">
        <f t="shared" si="32"/>
        <v>162</v>
      </c>
      <c r="C164" s="14" t="str">
        <f ca="1">IF(OR(E164="",ROW(E164)=2),"",IF(R164&gt;0,"S",IF(J164,IF(F164=2,"D","N"),"I")))</f>
        <v>I</v>
      </c>
      <c r="D164" s="14" t="str">
        <f t="shared" ca="1" si="33"/>
        <v>q_69</v>
      </c>
      <c r="E164" s="14" t="str">
        <f t="shared" ca="1" si="34"/>
        <v xml:space="preserve">Maximal Expiratory Pressure </v>
      </c>
      <c r="F164" s="14">
        <f t="shared" ca="1" si="35"/>
        <v>0</v>
      </c>
      <c r="G164" s="14" t="str">
        <f t="shared" ca="1" si="36"/>
        <v>q_69</v>
      </c>
      <c r="H164" s="14">
        <f ca="1">IF(G164&lt;&gt;"",IFERROR( IsVariableNameLegal(G164),0),0)+IF(COUNTIF(INDIRECT(wew!$C$13),G164)&gt;1,10,0)</f>
        <v>0</v>
      </c>
      <c r="I164" s="14">
        <f ca="1">IF(E164&lt;&gt;"",IF(LEN(E164)&gt;150,1,0)+IF(COUNTIF(INDIRECT(wew!$C$15),E164)&gt;1,10,0),0)</f>
        <v>0</v>
      </c>
      <c r="J164" s="14" t="b">
        <f t="shared" ca="1" si="37"/>
        <v>0</v>
      </c>
      <c r="K164" s="14" t="str">
        <f ca="1">ADDRESS(3,(B164+1)*2-1,4,,"[" &amp; wew!$G$7 &amp; "]" &amp; _sheetname_labels) &amp; ":" &amp; ADDRESS(2+ster!$B$20,(B164+1)*2-1,4)</f>
        <v>'[dane surowe2c.xlsm]labels'!LM3:LM32</v>
      </c>
      <c r="L164" s="14" t="str">
        <f ca="1">IF(F164&gt;0,ADDRESS(3,(B164+1)*2-1,4,,"[" &amp; wew!$G$7 &amp; "]" &amp; _sheetname_labels) &amp; ":" &amp; ADDRESS(2+F164,(B164+1)*2-1,4),"")</f>
        <v/>
      </c>
      <c r="M164" s="14" t="str">
        <f ca="1">IF(F164&gt;0,ADDRESS(3,(B164+1)*2,4,,"["&amp;wew!$G$7&amp;"]"&amp;_sheetname_labels)&amp;":"&amp;ADDRESS(2+F164,(B164+1)*2,4),"")</f>
        <v/>
      </c>
      <c r="N164" s="14" t="str">
        <f ca="1">ADDRESS(3,B164+1,4,,"[" &amp; wew!$G$7 &amp; "]" &amp;_sheetname_dataframe) &amp; ":" &amp; ADDRESS(2+ster!$C$14,B164+1,4)</f>
        <v>'[dane surowe2c.xlsm]data_frame'!FG3:FG643</v>
      </c>
      <c r="O164" s="14">
        <f t="shared" ca="1" si="38"/>
        <v>123</v>
      </c>
      <c r="P164" s="14">
        <f ca="1">IF(AND($AD164,$S164=1),IF(wew!$B$3,MIN(INDIRECT($N164)),"&lt;włącz podświetlanie wartości&gt;"),"—")</f>
        <v>5.5999999999999897E-2</v>
      </c>
      <c r="Q164" s="14">
        <f ca="1">IF(AND($AD164,$S164=1),IF(wew!$B$3,MAX(INDIRECT($N164)),"&lt;włącz podświetlanie wartości&gt;"),"—")</f>
        <v>97.2</v>
      </c>
      <c r="R164" s="14">
        <f ca="1">IF(AD164,ster!$C$14- (COUNTIF( INDIRECT(N164),"" )+ COUNT(INDIRECT(N164)) +COUNTIF( INDIRECT(N164),"NA" )),"")</f>
        <v>0</v>
      </c>
      <c r="S164" s="12">
        <f ca="1">IF(AD164,IF(COUNTA(INDIRECT(N164))=0,0, 1-(ster!$C$14- COUNT(INDIRECT(N164)) -COUNTIF( INDIRECT(N164),"" )) /COUNTA(INDIRECT(N164))),"")</f>
        <v>1</v>
      </c>
      <c r="T164" s="17" t="str">
        <f t="array" aca="1" ref="T164" ca="1">IF(L164&lt;&gt;"",SUM(IF(INDIRECT(L164)&lt;&gt;INT(INDIRECT(L164)),1,0)),"")</f>
        <v/>
      </c>
      <c r="U164" s="17">
        <f t="array" aca="1" ref="U164" ca="1">IF(S164=1,SUM(IF(ISNUMBER(INDIRECT(N164)),IF(INDIRECT(N164)&lt;&gt;INT(INDIRECT(N164)),1,0),0)),"")</f>
        <v>122</v>
      </c>
      <c r="V164" s="17">
        <f t="shared" ca="1" si="39"/>
        <v>3</v>
      </c>
      <c r="W164" s="17">
        <f t="shared" ca="1" si="40"/>
        <v>0</v>
      </c>
      <c r="X164" s="24" t="str">
        <f t="array" aca="1" ref="X164" ca="1">IF(AD164,IF(AG164&lt;&gt;"",AG164,IF(J164,MIN(INDIRECT( K164)),"")),"")</f>
        <v/>
      </c>
      <c r="Y164" s="17" t="str">
        <f t="array" aca="1" ref="Y164" ca="1">IF(AD164,IF(AH164&lt;&gt;"",AH164,IF(J164,MAX(INDIRECT( K164)),"")),"")</f>
        <v/>
      </c>
      <c r="Z164" s="17" t="b">
        <f t="shared" ca="1" si="41"/>
        <v>0</v>
      </c>
      <c r="AC164" s="17" t="b">
        <f t="shared" ca="1" si="42"/>
        <v>0</v>
      </c>
      <c r="AD164" s="14" t="b">
        <f t="shared" ca="1" si="43"/>
        <v>1</v>
      </c>
      <c r="AE164" s="15" t="b">
        <f t="shared" ca="1" si="44"/>
        <v>0</v>
      </c>
      <c r="AF164" s="16"/>
      <c r="AG164" s="16"/>
      <c r="AH164" s="16"/>
      <c r="AI164" s="16"/>
      <c r="AJ164" s="16"/>
      <c r="AK164" s="16"/>
      <c r="AL164" s="16"/>
      <c r="AM164" s="16"/>
    </row>
    <row r="165" spans="2:39">
      <c r="B165" s="14">
        <f t="shared" si="32"/>
        <v>163</v>
      </c>
      <c r="C165" s="14" t="str">
        <f ca="1">IF(OR(E165="",ROW(E165)=2),"",IF(R165&gt;0,"S",IF(J165,IF(F165=2,"D","N"),"I")))</f>
        <v>I</v>
      </c>
      <c r="D165" s="14" t="str">
        <f t="shared" ca="1" si="33"/>
        <v>q_70</v>
      </c>
      <c r="E165" s="14" t="str">
        <f t="shared" ca="1" si="34"/>
        <v>SNIP – absolute value (cmH2O)</v>
      </c>
      <c r="F165" s="14">
        <f t="shared" ca="1" si="35"/>
        <v>0</v>
      </c>
      <c r="G165" s="14" t="str">
        <f t="shared" ca="1" si="36"/>
        <v>q_70</v>
      </c>
      <c r="H165" s="14">
        <f ca="1">IF(G165&lt;&gt;"",IFERROR( IsVariableNameLegal(G165),0),0)+IF(COUNTIF(INDIRECT(wew!$C$13),G165)&gt;1,10,0)</f>
        <v>0</v>
      </c>
      <c r="I165" s="14">
        <f ca="1">IF(E165&lt;&gt;"",IF(LEN(E165)&gt;150,1,0)+IF(COUNTIF(INDIRECT(wew!$C$15),E165)&gt;1,10,0),0)</f>
        <v>0</v>
      </c>
      <c r="J165" s="14" t="b">
        <f t="shared" ca="1" si="37"/>
        <v>0</v>
      </c>
      <c r="K165" s="14" t="str">
        <f ca="1">ADDRESS(3,(B165+1)*2-1,4,,"[" &amp; wew!$G$7 &amp; "]" &amp; _sheetname_labels) &amp; ":" &amp; ADDRESS(2+ster!$B$20,(B165+1)*2-1,4)</f>
        <v>'[dane surowe2c.xlsm]labels'!LO3:LO32</v>
      </c>
      <c r="L165" s="14" t="str">
        <f ca="1">IF(F165&gt;0,ADDRESS(3,(B165+1)*2-1,4,,"[" &amp; wew!$G$7 &amp; "]" &amp; _sheetname_labels) &amp; ":" &amp; ADDRESS(2+F165,(B165+1)*2-1,4),"")</f>
        <v/>
      </c>
      <c r="M165" s="14" t="str">
        <f ca="1">IF(F165&gt;0,ADDRESS(3,(B165+1)*2,4,,"["&amp;wew!$G$7&amp;"]"&amp;_sheetname_labels)&amp;":"&amp;ADDRESS(2+F165,(B165+1)*2,4),"")</f>
        <v/>
      </c>
      <c r="N165" s="14" t="str">
        <f ca="1">ADDRESS(3,B165+1,4,,"[" &amp; wew!$G$7 &amp; "]" &amp;_sheetname_dataframe) &amp; ":" &amp; ADDRESS(2+ster!$C$14,B165+1,4)</f>
        <v>'[dane surowe2c.xlsm]data_frame'!FH3:FH643</v>
      </c>
      <c r="O165" s="14">
        <f t="shared" ca="1" si="38"/>
        <v>89</v>
      </c>
      <c r="P165" s="14">
        <f ca="1">IF(AND($AD165,$S165=1),IF(wew!$B$3,MIN(INDIRECT($N165)),"&lt;włącz podświetlanie wartości&gt;"),"—")</f>
        <v>5</v>
      </c>
      <c r="Q165" s="14">
        <f ca="1">IF(AND($AD165,$S165=1),IF(wew!$B$3,MAX(INDIRECT($N165)),"&lt;włącz podświetlanie wartości&gt;"),"—")</f>
        <v>145</v>
      </c>
      <c r="R165" s="14">
        <f ca="1">IF(AD165,ster!$C$14- (COUNTIF( INDIRECT(N165),"" )+ COUNT(INDIRECT(N165)) +COUNTIF( INDIRECT(N165),"NA" )),"")</f>
        <v>0</v>
      </c>
      <c r="S165" s="12">
        <f ca="1">IF(AD165,IF(COUNTA(INDIRECT(N165))=0,0, 1-(ster!$C$14- COUNT(INDIRECT(N165)) -COUNTIF( INDIRECT(N165),"" )) /COUNTA(INDIRECT(N165))),"")</f>
        <v>1</v>
      </c>
      <c r="T165" s="17" t="str">
        <f t="array" aca="1" ref="T165" ca="1">IF(L165&lt;&gt;"",SUM(IF(INDIRECT(L165)&lt;&gt;INT(INDIRECT(L165)),1,0)),"")</f>
        <v/>
      </c>
      <c r="U165" s="17">
        <f t="array" aca="1" ref="U165" ca="1">IF(S165=1,SUM(IF(ISNUMBER(INDIRECT(N165)),IF(INDIRECT(N165)&lt;&gt;INT(INDIRECT(N165)),1,0),0)),"")</f>
        <v>0</v>
      </c>
      <c r="V165" s="17">
        <f t="shared" ca="1" si="39"/>
        <v>1</v>
      </c>
      <c r="W165" s="17">
        <f t="shared" ca="1" si="40"/>
        <v>0</v>
      </c>
      <c r="X165" s="24" t="str">
        <f t="array" aca="1" ref="X165" ca="1">IF(AD165,IF(AG165&lt;&gt;"",AG165,IF(J165,MIN(INDIRECT( K165)),"")),"")</f>
        <v/>
      </c>
      <c r="Y165" s="17" t="str">
        <f t="array" aca="1" ref="Y165" ca="1">IF(AD165,IF(AH165&lt;&gt;"",AH165,IF(J165,MAX(INDIRECT( K165)),"")),"")</f>
        <v/>
      </c>
      <c r="Z165" s="17" t="b">
        <f t="shared" ca="1" si="41"/>
        <v>0</v>
      </c>
      <c r="AC165" s="17" t="b">
        <f t="shared" ca="1" si="42"/>
        <v>0</v>
      </c>
      <c r="AD165" s="14" t="b">
        <f t="shared" ca="1" si="43"/>
        <v>1</v>
      </c>
      <c r="AE165" s="15" t="b">
        <f t="shared" ca="1" si="44"/>
        <v>0</v>
      </c>
      <c r="AF165" s="16"/>
      <c r="AG165" s="16"/>
      <c r="AH165" s="16"/>
      <c r="AI165" s="16"/>
      <c r="AJ165" s="16"/>
      <c r="AK165" s="16"/>
      <c r="AL165" s="16"/>
      <c r="AM165" s="16"/>
    </row>
    <row r="166" spans="2:39">
      <c r="B166" s="14">
        <f t="shared" si="32"/>
        <v>164</v>
      </c>
      <c r="C166" s="14" t="str">
        <f ca="1">IF(OR(E166="",ROW(E166)=2),"",IF(R166&gt;0,"S",IF(J166,IF(F166=2,"D","N"),"I")))</f>
        <v>I</v>
      </c>
      <c r="D166" s="14" t="str">
        <f t="shared" ca="1" si="33"/>
        <v>q_71</v>
      </c>
      <c r="E166" s="14" t="str">
        <f t="shared" ca="1" si="34"/>
        <v>Nocturnal oximetry - mean value (%)</v>
      </c>
      <c r="F166" s="14">
        <f t="shared" ca="1" si="35"/>
        <v>0</v>
      </c>
      <c r="G166" s="14" t="str">
        <f t="shared" ca="1" si="36"/>
        <v>q_71</v>
      </c>
      <c r="H166" s="14">
        <f ca="1">IF(G166&lt;&gt;"",IFERROR( IsVariableNameLegal(G166),0),0)+IF(COUNTIF(INDIRECT(wew!$C$13),G166)&gt;1,10,0)</f>
        <v>0</v>
      </c>
      <c r="I166" s="14">
        <f ca="1">IF(E166&lt;&gt;"",IF(LEN(E166)&gt;150,1,0)+IF(COUNTIF(INDIRECT(wew!$C$15),E166)&gt;1,10,0),0)</f>
        <v>0</v>
      </c>
      <c r="J166" s="14" t="b">
        <f t="shared" ca="1" si="37"/>
        <v>0</v>
      </c>
      <c r="K166" s="14" t="str">
        <f ca="1">ADDRESS(3,(B166+1)*2-1,4,,"[" &amp; wew!$G$7 &amp; "]" &amp; _sheetname_labels) &amp; ":" &amp; ADDRESS(2+ster!$B$20,(B166+1)*2-1,4)</f>
        <v>'[dane surowe2c.xlsm]labels'!LQ3:LQ32</v>
      </c>
      <c r="L166" s="14" t="str">
        <f ca="1">IF(F166&gt;0,ADDRESS(3,(B166+1)*2-1,4,,"[" &amp; wew!$G$7 &amp; "]" &amp; _sheetname_labels) &amp; ":" &amp; ADDRESS(2+F166,(B166+1)*2-1,4),"")</f>
        <v/>
      </c>
      <c r="M166" s="14" t="str">
        <f ca="1">IF(F166&gt;0,ADDRESS(3,(B166+1)*2,4,,"["&amp;wew!$G$7&amp;"]"&amp;_sheetname_labels)&amp;":"&amp;ADDRESS(2+F166,(B166+1)*2,4),"")</f>
        <v/>
      </c>
      <c r="N166" s="14" t="str">
        <f ca="1">ADDRESS(3,B166+1,4,,"[" &amp; wew!$G$7 &amp; "]" &amp;_sheetname_dataframe) &amp; ":" &amp; ADDRESS(2+ster!$C$14,B166+1,4)</f>
        <v>'[dane surowe2c.xlsm]data_frame'!FI3:FI643</v>
      </c>
      <c r="O166" s="14">
        <f t="shared" ca="1" si="38"/>
        <v>47</v>
      </c>
      <c r="P166" s="14">
        <f ca="1">IF(AND($AD166,$S166=1),IF(wew!$B$3,MIN(INDIRECT($N166)),"&lt;włącz podświetlanie wartości&gt;"),"—")</f>
        <v>0.9</v>
      </c>
      <c r="Q166" s="14">
        <f ca="1">IF(AND($AD166,$S166=1),IF(wew!$B$3,MAX(INDIRECT($N166)),"&lt;włącz podświetlanie wartości&gt;"),"—")</f>
        <v>98</v>
      </c>
      <c r="R166" s="14">
        <f ca="1">IF(AD166,ster!$C$14- (COUNTIF( INDIRECT(N166),"" )+ COUNT(INDIRECT(N166)) +COUNTIF( INDIRECT(N166),"NA" )),"")</f>
        <v>0</v>
      </c>
      <c r="S166" s="12">
        <f ca="1">IF(AD166,IF(COUNTA(INDIRECT(N166))=0,0, 1-(ster!$C$14- COUNT(INDIRECT(N166)) -COUNTIF( INDIRECT(N166),"" )) /COUNTA(INDIRECT(N166))),"")</f>
        <v>1</v>
      </c>
      <c r="T166" s="17" t="str">
        <f t="array" aca="1" ref="T166" ca="1">IF(L166&lt;&gt;"",SUM(IF(INDIRECT(L166)&lt;&gt;INT(INDIRECT(L166)),1,0)),"")</f>
        <v/>
      </c>
      <c r="U166" s="17">
        <f t="array" aca="1" ref="U166" ca="1">IF(S166=1,SUM(IF(ISNUMBER(INDIRECT(N166)),IF(INDIRECT(N166)&lt;&gt;INT(INDIRECT(N166)),1,0),0)),"")</f>
        <v>37</v>
      </c>
      <c r="V166" s="17">
        <f t="shared" ca="1" si="39"/>
        <v>3</v>
      </c>
      <c r="W166" s="17">
        <f t="shared" ca="1" si="40"/>
        <v>0</v>
      </c>
      <c r="X166" s="24" t="str">
        <f t="array" aca="1" ref="X166" ca="1">IF(AD166,IF(AG166&lt;&gt;"",AG166,IF(J166,MIN(INDIRECT( K166)),"")),"")</f>
        <v/>
      </c>
      <c r="Y166" s="17" t="str">
        <f t="array" aca="1" ref="Y166" ca="1">IF(AD166,IF(AH166&lt;&gt;"",AH166,IF(J166,MAX(INDIRECT( K166)),"")),"")</f>
        <v/>
      </c>
      <c r="Z166" s="17" t="b">
        <f t="shared" ca="1" si="41"/>
        <v>0</v>
      </c>
      <c r="AC166" s="17" t="b">
        <f t="shared" ca="1" si="42"/>
        <v>0</v>
      </c>
      <c r="AD166" s="14" t="b">
        <f t="shared" ca="1" si="43"/>
        <v>1</v>
      </c>
      <c r="AE166" s="15" t="b">
        <f t="shared" ca="1" si="44"/>
        <v>0</v>
      </c>
      <c r="AF166" s="16"/>
      <c r="AG166" s="16"/>
      <c r="AH166" s="16"/>
      <c r="AI166" s="16"/>
      <c r="AJ166" s="16"/>
      <c r="AK166" s="16"/>
      <c r="AL166" s="16"/>
      <c r="AM166" s="16"/>
    </row>
    <row r="167" spans="2:39">
      <c r="B167" s="14">
        <f t="shared" si="32"/>
        <v>165</v>
      </c>
      <c r="C167" s="14" t="str">
        <f ca="1">IF(OR(E167="",ROW(E167)=2),"",IF(R167&gt;0,"S",IF(J167,IF(F167=2,"D","N"),"I")))</f>
        <v>I</v>
      </c>
      <c r="D167" s="14" t="str">
        <f t="shared" ca="1" si="33"/>
        <v>q_72</v>
      </c>
      <c r="E167" s="14" t="str">
        <f t="shared" ca="1" si="34"/>
        <v xml:space="preserve">Nocturnal oximetry &lt; 90% </v>
      </c>
      <c r="F167" s="14">
        <f t="shared" ca="1" si="35"/>
        <v>0</v>
      </c>
      <c r="G167" s="14" t="str">
        <f t="shared" ca="1" si="36"/>
        <v>q_72</v>
      </c>
      <c r="H167" s="14">
        <f ca="1">IF(G167&lt;&gt;"",IFERROR( IsVariableNameLegal(G167),0),0)+IF(COUNTIF(INDIRECT(wew!$C$13),G167)&gt;1,10,0)</f>
        <v>0</v>
      </c>
      <c r="I167" s="14">
        <f ca="1">IF(E167&lt;&gt;"",IF(LEN(E167)&gt;150,1,0)+IF(COUNTIF(INDIRECT(wew!$C$15),E167)&gt;1,10,0),0)</f>
        <v>0</v>
      </c>
      <c r="J167" s="14" t="b">
        <f t="shared" ca="1" si="37"/>
        <v>0</v>
      </c>
      <c r="K167" s="14" t="str">
        <f ca="1">ADDRESS(3,(B167+1)*2-1,4,,"[" &amp; wew!$G$7 &amp; "]" &amp; _sheetname_labels) &amp; ":" &amp; ADDRESS(2+ster!$B$20,(B167+1)*2-1,4)</f>
        <v>'[dane surowe2c.xlsm]labels'!LS3:LS32</v>
      </c>
      <c r="L167" s="14" t="str">
        <f ca="1">IF(F167&gt;0,ADDRESS(3,(B167+1)*2-1,4,,"[" &amp; wew!$G$7 &amp; "]" &amp; _sheetname_labels) &amp; ":" &amp; ADDRESS(2+F167,(B167+1)*2-1,4),"")</f>
        <v/>
      </c>
      <c r="M167" s="14" t="str">
        <f ca="1">IF(F167&gt;0,ADDRESS(3,(B167+1)*2,4,,"["&amp;wew!$G$7&amp;"]"&amp;_sheetname_labels)&amp;":"&amp;ADDRESS(2+F167,(B167+1)*2,4),"")</f>
        <v/>
      </c>
      <c r="N167" s="14" t="str">
        <f ca="1">ADDRESS(3,B167+1,4,,"[" &amp; wew!$G$7 &amp; "]" &amp;_sheetname_dataframe) &amp; ":" &amp; ADDRESS(2+ster!$C$14,B167+1,4)</f>
        <v>'[dane surowe2c.xlsm]data_frame'!FJ3:FJ643</v>
      </c>
      <c r="O167" s="14">
        <f t="shared" ca="1" si="38"/>
        <v>42</v>
      </c>
      <c r="P167" s="14">
        <f ca="1">IF(AND($AD167,$S167=1),IF(wew!$B$3,MIN(INDIRECT($N167)),"&lt;włącz podświetlanie wartości&gt;"),"—")</f>
        <v>0</v>
      </c>
      <c r="Q167" s="14">
        <f ca="1">IF(AND($AD167,$S167=1),IF(wew!$B$3,MAX(INDIRECT($N167)),"&lt;włącz podświetlanie wartości&gt;"),"—")</f>
        <v>68.8</v>
      </c>
      <c r="R167" s="14">
        <f ca="1">IF(AD167,ster!$C$14- (COUNTIF( INDIRECT(N167),"" )+ COUNT(INDIRECT(N167)) +COUNTIF( INDIRECT(N167),"NA" )),"")</f>
        <v>0</v>
      </c>
      <c r="S167" s="12">
        <f ca="1">IF(AD167,IF(COUNTA(INDIRECT(N167))=0,0, 1-(ster!$C$14- COUNT(INDIRECT(N167)) -COUNTIF( INDIRECT(N167),"" )) /COUNTA(INDIRECT(N167))),"")</f>
        <v>1</v>
      </c>
      <c r="T167" s="17" t="str">
        <f t="array" aca="1" ref="T167" ca="1">IF(L167&lt;&gt;"",SUM(IF(INDIRECT(L167)&lt;&gt;INT(INDIRECT(L167)),1,0)),"")</f>
        <v/>
      </c>
      <c r="U167" s="17">
        <f t="array" aca="1" ref="U167" ca="1">IF(S167=1,SUM(IF(ISNUMBER(INDIRECT(N167)),IF(INDIRECT(N167)&lt;&gt;INT(INDIRECT(N167)),1,0),0)),"")</f>
        <v>31</v>
      </c>
      <c r="V167" s="17">
        <f t="shared" ca="1" si="39"/>
        <v>3</v>
      </c>
      <c r="W167" s="17">
        <f t="shared" ca="1" si="40"/>
        <v>0</v>
      </c>
      <c r="X167" s="24" t="str">
        <f t="array" aca="1" ref="X167" ca="1">IF(AD167,IF(AG167&lt;&gt;"",AG167,IF(J167,MIN(INDIRECT( K167)),"")),"")</f>
        <v/>
      </c>
      <c r="Y167" s="17" t="str">
        <f t="array" aca="1" ref="Y167" ca="1">IF(AD167,IF(AH167&lt;&gt;"",AH167,IF(J167,MAX(INDIRECT( K167)),"")),"")</f>
        <v/>
      </c>
      <c r="Z167" s="17" t="b">
        <f t="shared" ca="1" si="41"/>
        <v>0</v>
      </c>
      <c r="AC167" s="17" t="b">
        <f t="shared" ca="1" si="42"/>
        <v>0</v>
      </c>
      <c r="AD167" s="14" t="b">
        <f t="shared" ca="1" si="43"/>
        <v>1</v>
      </c>
      <c r="AE167" s="15" t="b">
        <f t="shared" ca="1" si="44"/>
        <v>0</v>
      </c>
      <c r="AF167" s="16"/>
      <c r="AG167" s="16"/>
      <c r="AH167" s="16"/>
      <c r="AI167" s="16"/>
      <c r="AJ167" s="16"/>
      <c r="AK167" s="16"/>
      <c r="AL167" s="16"/>
      <c r="AM167" s="16"/>
    </row>
    <row r="168" spans="2:39">
      <c r="B168" s="14">
        <f t="shared" si="32"/>
        <v>166</v>
      </c>
      <c r="C168" s="14" t="str">
        <f ca="1">IF(OR(E168="",ROW(E168)=2),"",IF(R168&gt;0,"S",IF(J168,IF(F168=2,"D","N"),"I")))</f>
        <v>D</v>
      </c>
      <c r="D168" s="14" t="str">
        <f t="shared" ca="1" si="33"/>
        <v>q_73</v>
      </c>
      <c r="E168" s="14" t="str">
        <f t="shared" ca="1" si="34"/>
        <v>Blood hypertension</v>
      </c>
      <c r="F168" s="14">
        <f t="shared" ca="1" si="35"/>
        <v>2</v>
      </c>
      <c r="G168" s="14" t="str">
        <f t="shared" ca="1" si="36"/>
        <v>q_73</v>
      </c>
      <c r="H168" s="14">
        <f ca="1">IF(G168&lt;&gt;"",IFERROR( IsVariableNameLegal(G168),0),0)+IF(COUNTIF(INDIRECT(wew!$C$13),G168)&gt;1,10,0)</f>
        <v>0</v>
      </c>
      <c r="I168" s="14">
        <f ca="1">IF(E168&lt;&gt;"",IF(LEN(E168)&gt;150,1,0)+IF(COUNTIF(INDIRECT(wew!$C$15),E168)&gt;1,10,0),0)</f>
        <v>0</v>
      </c>
      <c r="J168" s="14" t="b">
        <f t="shared" ca="1" si="37"/>
        <v>1</v>
      </c>
      <c r="K168" s="14" t="str">
        <f ca="1">ADDRESS(3,(B168+1)*2-1,4,,"[" &amp; wew!$G$7 &amp; "]" &amp; _sheetname_labels) &amp; ":" &amp; ADDRESS(2+ster!$B$20,(B168+1)*2-1,4)</f>
        <v>'[dane surowe2c.xlsm]labels'!LU3:LU32</v>
      </c>
      <c r="L168" s="14" t="str">
        <f ca="1">IF(F168&gt;0,ADDRESS(3,(B168+1)*2-1,4,,"[" &amp; wew!$G$7 &amp; "]" &amp; _sheetname_labels) &amp; ":" &amp; ADDRESS(2+F168,(B168+1)*2-1,4),"")</f>
        <v>'[dane surowe2c.xlsm]labels'!LU3:LU4</v>
      </c>
      <c r="M168" s="14" t="str">
        <f ca="1">IF(F168&gt;0,ADDRESS(3,(B168+1)*2,4,,"["&amp;wew!$G$7&amp;"]"&amp;_sheetname_labels)&amp;":"&amp;ADDRESS(2+F168,(B168+1)*2,4),"")</f>
        <v>'[dane surowe2c.xlsm]labels'!LV3:LV4</v>
      </c>
      <c r="N168" s="14" t="str">
        <f ca="1">ADDRESS(3,B168+1,4,,"[" &amp; wew!$G$7 &amp; "]" &amp;_sheetname_dataframe) &amp; ":" &amp; ADDRESS(2+ster!$C$14,B168+1,4)</f>
        <v>'[dane surowe2c.xlsm]data_frame'!FK3:FK643</v>
      </c>
      <c r="O168" s="14">
        <f t="shared" ca="1" si="38"/>
        <v>638</v>
      </c>
      <c r="P168" s="14">
        <f ca="1">IF(AND($AD168,$S168=1),IF(wew!$B$3,MIN(INDIRECT($N168)),"&lt;włącz podświetlanie wartości&gt;"),"—")</f>
        <v>1</v>
      </c>
      <c r="Q168" s="14">
        <f ca="1">IF(AND($AD168,$S168=1),IF(wew!$B$3,MAX(INDIRECT($N168)),"&lt;włącz podświetlanie wartości&gt;"),"—")</f>
        <v>2</v>
      </c>
      <c r="R168" s="14">
        <f ca="1">IF(AD168,ster!$C$14- (COUNTIF( INDIRECT(N168),"" )+ COUNT(INDIRECT(N168)) +COUNTIF( INDIRECT(N168),"NA" )),"")</f>
        <v>0</v>
      </c>
      <c r="S168" s="12">
        <f ca="1">IF(AD168,IF(COUNTA(INDIRECT(N168))=0,0, 1-(ster!$C$14- COUNT(INDIRECT(N168)) -COUNTIF( INDIRECT(N168),"" )) /COUNTA(INDIRECT(N168))),"")</f>
        <v>1</v>
      </c>
      <c r="T168" s="17">
        <f t="array" aca="1" ref="T168" ca="1">IF(L168&lt;&gt;"",SUM(IF(INDIRECT(L168)&lt;&gt;INT(INDIRECT(L168)),1,0)),"")</f>
        <v>0</v>
      </c>
      <c r="U168" s="17">
        <f t="array" aca="1" ref="U168" ca="1">IF(S168=1,SUM(IF(ISNUMBER(INDIRECT(N168)),IF(INDIRECT(N168)&lt;&gt;INT(INDIRECT(N168)),1,0),0)),"")</f>
        <v>0</v>
      </c>
      <c r="V168" s="17">
        <f t="shared" ca="1" si="39"/>
        <v>1</v>
      </c>
      <c r="W168" s="17">
        <f t="shared" ca="1" si="40"/>
        <v>0</v>
      </c>
      <c r="X168" s="24">
        <f t="array" aca="1" ref="X168" ca="1">IF(AD168,IF(AG168&lt;&gt;"",AG168,IF(J168,MIN(INDIRECT( K168)),"")),"")</f>
        <v>1</v>
      </c>
      <c r="Y168" s="17">
        <f t="array" aca="1" ref="Y168" ca="1">IF(AD168,IF(AH168&lt;&gt;"",AH168,IF(J168,MAX(INDIRECT( K168)),"")),"")</f>
        <v>2</v>
      </c>
      <c r="Z168" s="17" t="b">
        <f t="shared" ca="1" si="41"/>
        <v>1</v>
      </c>
      <c r="AC168" s="17" t="b">
        <f t="shared" ca="1" si="42"/>
        <v>0</v>
      </c>
      <c r="AD168" s="14" t="b">
        <f t="shared" ca="1" si="43"/>
        <v>1</v>
      </c>
      <c r="AE168" s="15" t="b">
        <f t="shared" ca="1" si="44"/>
        <v>1</v>
      </c>
      <c r="AF168" s="16"/>
      <c r="AG168" s="16"/>
      <c r="AH168" s="16"/>
      <c r="AI168" s="16"/>
      <c r="AJ168" s="16"/>
      <c r="AK168" s="16"/>
      <c r="AL168" s="16"/>
      <c r="AM168" s="16"/>
    </row>
    <row r="169" spans="2:39">
      <c r="B169" s="14">
        <f t="shared" si="32"/>
        <v>167</v>
      </c>
      <c r="C169" s="14" t="str">
        <f ca="1">IF(OR(E169="",ROW(E169)=2),"",IF(R169&gt;0,"S",IF(J169,IF(F169=2,"D","N"),"I")))</f>
        <v>D</v>
      </c>
      <c r="D169" s="14" t="str">
        <f t="shared" ca="1" si="33"/>
        <v>q_74</v>
      </c>
      <c r="E169" s="14" t="str">
        <f t="shared" ca="1" si="34"/>
        <v>Diabetes – type I / II</v>
      </c>
      <c r="F169" s="14">
        <f t="shared" ca="1" si="35"/>
        <v>2</v>
      </c>
      <c r="G169" s="14" t="str">
        <f t="shared" ca="1" si="36"/>
        <v>q_74</v>
      </c>
      <c r="H169" s="14">
        <f ca="1">IF(G169&lt;&gt;"",IFERROR( IsVariableNameLegal(G169),0),0)+IF(COUNTIF(INDIRECT(wew!$C$13),G169)&gt;1,10,0)</f>
        <v>0</v>
      </c>
      <c r="I169" s="14">
        <f ca="1">IF(E169&lt;&gt;"",IF(LEN(E169)&gt;150,1,0)+IF(COUNTIF(INDIRECT(wew!$C$15),E169)&gt;1,10,0),0)</f>
        <v>0</v>
      </c>
      <c r="J169" s="14" t="b">
        <f t="shared" ca="1" si="37"/>
        <v>1</v>
      </c>
      <c r="K169" s="14" t="str">
        <f ca="1">ADDRESS(3,(B169+1)*2-1,4,,"[" &amp; wew!$G$7 &amp; "]" &amp; _sheetname_labels) &amp; ":" &amp; ADDRESS(2+ster!$B$20,(B169+1)*2-1,4)</f>
        <v>'[dane surowe2c.xlsm]labels'!LW3:LW32</v>
      </c>
      <c r="L169" s="14" t="str">
        <f ca="1">IF(F169&gt;0,ADDRESS(3,(B169+1)*2-1,4,,"[" &amp; wew!$G$7 &amp; "]" &amp; _sheetname_labels) &amp; ":" &amp; ADDRESS(2+F169,(B169+1)*2-1,4),"")</f>
        <v>'[dane surowe2c.xlsm]labels'!LW3:LW4</v>
      </c>
      <c r="M169" s="14" t="str">
        <f ca="1">IF(F169&gt;0,ADDRESS(3,(B169+1)*2,4,,"["&amp;wew!$G$7&amp;"]"&amp;_sheetname_labels)&amp;":"&amp;ADDRESS(2+F169,(B169+1)*2,4),"")</f>
        <v>'[dane surowe2c.xlsm]labels'!LX3:LX4</v>
      </c>
      <c r="N169" s="14" t="str">
        <f ca="1">ADDRESS(3,B169+1,4,,"[" &amp; wew!$G$7 &amp; "]" &amp;_sheetname_dataframe) &amp; ":" &amp; ADDRESS(2+ster!$C$14,B169+1,4)</f>
        <v>'[dane surowe2c.xlsm]data_frame'!FL3:FL643</v>
      </c>
      <c r="O169" s="14">
        <f t="shared" ca="1" si="38"/>
        <v>638</v>
      </c>
      <c r="P169" s="14">
        <f ca="1">IF(AND($AD169,$S169=1),IF(wew!$B$3,MIN(INDIRECT($N169)),"&lt;włącz podświetlanie wartości&gt;"),"—")</f>
        <v>1</v>
      </c>
      <c r="Q169" s="14">
        <f ca="1">IF(AND($AD169,$S169=1),IF(wew!$B$3,MAX(INDIRECT($N169)),"&lt;włącz podświetlanie wartości&gt;"),"—")</f>
        <v>2</v>
      </c>
      <c r="R169" s="14">
        <f ca="1">IF(AD169,ster!$C$14- (COUNTIF( INDIRECT(N169),"" )+ COUNT(INDIRECT(N169)) +COUNTIF( INDIRECT(N169),"NA" )),"")</f>
        <v>0</v>
      </c>
      <c r="S169" s="12">
        <f ca="1">IF(AD169,IF(COUNTA(INDIRECT(N169))=0,0, 1-(ster!$C$14- COUNT(INDIRECT(N169)) -COUNTIF( INDIRECT(N169),"" )) /COUNTA(INDIRECT(N169))),"")</f>
        <v>1</v>
      </c>
      <c r="T169" s="17">
        <f t="array" aca="1" ref="T169" ca="1">IF(L169&lt;&gt;"",SUM(IF(INDIRECT(L169)&lt;&gt;INT(INDIRECT(L169)),1,0)),"")</f>
        <v>0</v>
      </c>
      <c r="U169" s="17">
        <f t="array" aca="1" ref="U169" ca="1">IF(S169=1,SUM(IF(ISNUMBER(INDIRECT(N169)),IF(INDIRECT(N169)&lt;&gt;INT(INDIRECT(N169)),1,0),0)),"")</f>
        <v>0</v>
      </c>
      <c r="V169" s="17">
        <f t="shared" ca="1" si="39"/>
        <v>1</v>
      </c>
      <c r="W169" s="17">
        <f t="shared" ca="1" si="40"/>
        <v>0</v>
      </c>
      <c r="X169" s="24">
        <f t="array" aca="1" ref="X169" ca="1">IF(AD169,IF(AG169&lt;&gt;"",AG169,IF(J169,MIN(INDIRECT( K169)),"")),"")</f>
        <v>1</v>
      </c>
      <c r="Y169" s="17">
        <f t="array" aca="1" ref="Y169" ca="1">IF(AD169,IF(AH169&lt;&gt;"",AH169,IF(J169,MAX(INDIRECT( K169)),"")),"")</f>
        <v>2</v>
      </c>
      <c r="Z169" s="17" t="b">
        <f t="shared" ca="1" si="41"/>
        <v>1</v>
      </c>
      <c r="AC169" s="17" t="b">
        <f t="shared" ca="1" si="42"/>
        <v>0</v>
      </c>
      <c r="AD169" s="14" t="b">
        <f t="shared" ca="1" si="43"/>
        <v>1</v>
      </c>
      <c r="AE169" s="15" t="b">
        <f t="shared" ca="1" si="44"/>
        <v>1</v>
      </c>
      <c r="AF169" s="16"/>
      <c r="AG169" s="16"/>
      <c r="AH169" s="16"/>
      <c r="AI169" s="16"/>
      <c r="AJ169" s="16"/>
      <c r="AK169" s="16"/>
      <c r="AL169" s="16"/>
      <c r="AM169" s="16"/>
    </row>
    <row r="170" spans="2:39">
      <c r="B170" s="14">
        <f t="shared" si="32"/>
        <v>168</v>
      </c>
      <c r="C170" s="14" t="str">
        <f ca="1">IF(OR(E170="",ROW(E170)=2),"",IF(R170&gt;0,"S",IF(J170,IF(F170=2,"D","N"),"I")))</f>
        <v>D</v>
      </c>
      <c r="D170" s="14" t="str">
        <f t="shared" ca="1" si="33"/>
        <v>q_75</v>
      </c>
      <c r="E170" s="14" t="str">
        <f t="shared" ca="1" si="34"/>
        <v>Hypercholesterolemia</v>
      </c>
      <c r="F170" s="14">
        <f t="shared" ca="1" si="35"/>
        <v>2</v>
      </c>
      <c r="G170" s="14" t="str">
        <f t="shared" ca="1" si="36"/>
        <v>q_75</v>
      </c>
      <c r="H170" s="14">
        <f ca="1">IF(G170&lt;&gt;"",IFERROR( IsVariableNameLegal(G170),0),0)+IF(COUNTIF(INDIRECT(wew!$C$13),G170)&gt;1,10,0)</f>
        <v>0</v>
      </c>
      <c r="I170" s="14">
        <f ca="1">IF(E170&lt;&gt;"",IF(LEN(E170)&gt;150,1,0)+IF(COUNTIF(INDIRECT(wew!$C$15),E170)&gt;1,10,0),0)</f>
        <v>0</v>
      </c>
      <c r="J170" s="14" t="b">
        <f t="shared" ca="1" si="37"/>
        <v>1</v>
      </c>
      <c r="K170" s="14" t="str">
        <f ca="1">ADDRESS(3,(B170+1)*2-1,4,,"[" &amp; wew!$G$7 &amp; "]" &amp; _sheetname_labels) &amp; ":" &amp; ADDRESS(2+ster!$B$20,(B170+1)*2-1,4)</f>
        <v>'[dane surowe2c.xlsm]labels'!LY3:LY32</v>
      </c>
      <c r="L170" s="14" t="str">
        <f ca="1">IF(F170&gt;0,ADDRESS(3,(B170+1)*2-1,4,,"[" &amp; wew!$G$7 &amp; "]" &amp; _sheetname_labels) &amp; ":" &amp; ADDRESS(2+F170,(B170+1)*2-1,4),"")</f>
        <v>'[dane surowe2c.xlsm]labels'!LY3:LY4</v>
      </c>
      <c r="M170" s="14" t="str">
        <f ca="1">IF(F170&gt;0,ADDRESS(3,(B170+1)*2,4,,"["&amp;wew!$G$7&amp;"]"&amp;_sheetname_labels)&amp;":"&amp;ADDRESS(2+F170,(B170+1)*2,4),"")</f>
        <v>'[dane surowe2c.xlsm]labels'!LZ3:LZ4</v>
      </c>
      <c r="N170" s="14" t="str">
        <f ca="1">ADDRESS(3,B170+1,4,,"[" &amp; wew!$G$7 &amp; "]" &amp;_sheetname_dataframe) &amp; ":" &amp; ADDRESS(2+ster!$C$14,B170+1,4)</f>
        <v>'[dane surowe2c.xlsm]data_frame'!FM3:FM643</v>
      </c>
      <c r="O170" s="14">
        <f t="shared" ca="1" si="38"/>
        <v>638</v>
      </c>
      <c r="P170" s="14">
        <f ca="1">IF(AND($AD170,$S170=1),IF(wew!$B$3,MIN(INDIRECT($N170)),"&lt;włącz podświetlanie wartości&gt;"),"—")</f>
        <v>1</v>
      </c>
      <c r="Q170" s="14">
        <f ca="1">IF(AND($AD170,$S170=1),IF(wew!$B$3,MAX(INDIRECT($N170)),"&lt;włącz podświetlanie wartości&gt;"),"—")</f>
        <v>2</v>
      </c>
      <c r="R170" s="14">
        <f ca="1">IF(AD170,ster!$C$14- (COUNTIF( INDIRECT(N170),"" )+ COUNT(INDIRECT(N170)) +COUNTIF( INDIRECT(N170),"NA" )),"")</f>
        <v>0</v>
      </c>
      <c r="S170" s="12">
        <f ca="1">IF(AD170,IF(COUNTA(INDIRECT(N170))=0,0, 1-(ster!$C$14- COUNT(INDIRECT(N170)) -COUNTIF( INDIRECT(N170),"" )) /COUNTA(INDIRECT(N170))),"")</f>
        <v>1</v>
      </c>
      <c r="T170" s="17">
        <f t="array" aca="1" ref="T170" ca="1">IF(L170&lt;&gt;"",SUM(IF(INDIRECT(L170)&lt;&gt;INT(INDIRECT(L170)),1,0)),"")</f>
        <v>0</v>
      </c>
      <c r="U170" s="17">
        <f t="array" aca="1" ref="U170" ca="1">IF(S170=1,SUM(IF(ISNUMBER(INDIRECT(N170)),IF(INDIRECT(N170)&lt;&gt;INT(INDIRECT(N170)),1,0),0)),"")</f>
        <v>0</v>
      </c>
      <c r="V170" s="17">
        <f t="shared" ca="1" si="39"/>
        <v>1</v>
      </c>
      <c r="W170" s="17">
        <f t="shared" ca="1" si="40"/>
        <v>0</v>
      </c>
      <c r="X170" s="24">
        <f t="array" aca="1" ref="X170" ca="1">IF(AD170,IF(AG170&lt;&gt;"",AG170,IF(J170,MIN(INDIRECT( K170)),"")),"")</f>
        <v>1</v>
      </c>
      <c r="Y170" s="17">
        <f t="array" aca="1" ref="Y170" ca="1">IF(AD170,IF(AH170&lt;&gt;"",AH170,IF(J170,MAX(INDIRECT( K170)),"")),"")</f>
        <v>2</v>
      </c>
      <c r="Z170" s="17" t="b">
        <f t="shared" ca="1" si="41"/>
        <v>1</v>
      </c>
      <c r="AC170" s="17" t="b">
        <f t="shared" ca="1" si="42"/>
        <v>0</v>
      </c>
      <c r="AD170" s="14" t="b">
        <f t="shared" ca="1" si="43"/>
        <v>1</v>
      </c>
      <c r="AE170" s="15" t="b">
        <f t="shared" ca="1" si="44"/>
        <v>1</v>
      </c>
      <c r="AF170" s="16"/>
      <c r="AG170" s="16"/>
      <c r="AH170" s="16"/>
      <c r="AI170" s="16"/>
      <c r="AJ170" s="16"/>
      <c r="AK170" s="16"/>
      <c r="AL170" s="16"/>
      <c r="AM170" s="16"/>
    </row>
    <row r="171" spans="2:39">
      <c r="B171" s="14">
        <f t="shared" si="32"/>
        <v>169</v>
      </c>
      <c r="C171" s="14" t="str">
        <f ca="1">IF(OR(E171="",ROW(E171)=2),"",IF(R171&gt;0,"S",IF(J171,IF(F171=2,"D","N"),"I")))</f>
        <v>D</v>
      </c>
      <c r="D171" s="14" t="str">
        <f t="shared" ca="1" si="33"/>
        <v>q_76</v>
      </c>
      <c r="E171" s="14" t="str">
        <f t="shared" ca="1" si="34"/>
        <v>Hypertriglyceridemia</v>
      </c>
      <c r="F171" s="14">
        <f t="shared" ca="1" si="35"/>
        <v>2</v>
      </c>
      <c r="G171" s="14" t="str">
        <f t="shared" ca="1" si="36"/>
        <v>q_76</v>
      </c>
      <c r="H171" s="14">
        <f ca="1">IF(G171&lt;&gt;"",IFERROR( IsVariableNameLegal(G171),0),0)+IF(COUNTIF(INDIRECT(wew!$C$13),G171)&gt;1,10,0)</f>
        <v>0</v>
      </c>
      <c r="I171" s="14">
        <f ca="1">IF(E171&lt;&gt;"",IF(LEN(E171)&gt;150,1,0)+IF(COUNTIF(INDIRECT(wew!$C$15),E171)&gt;1,10,0),0)</f>
        <v>0</v>
      </c>
      <c r="J171" s="14" t="b">
        <f t="shared" ca="1" si="37"/>
        <v>1</v>
      </c>
      <c r="K171" s="14" t="str">
        <f ca="1">ADDRESS(3,(B171+1)*2-1,4,,"[" &amp; wew!$G$7 &amp; "]" &amp; _sheetname_labels) &amp; ":" &amp; ADDRESS(2+ster!$B$20,(B171+1)*2-1,4)</f>
        <v>'[dane surowe2c.xlsm]labels'!MA3:MA32</v>
      </c>
      <c r="L171" s="14" t="str">
        <f ca="1">IF(F171&gt;0,ADDRESS(3,(B171+1)*2-1,4,,"[" &amp; wew!$G$7 &amp; "]" &amp; _sheetname_labels) &amp; ":" &amp; ADDRESS(2+F171,(B171+1)*2-1,4),"")</f>
        <v>'[dane surowe2c.xlsm]labels'!MA3:MA4</v>
      </c>
      <c r="M171" s="14" t="str">
        <f ca="1">IF(F171&gt;0,ADDRESS(3,(B171+1)*2,4,,"["&amp;wew!$G$7&amp;"]"&amp;_sheetname_labels)&amp;":"&amp;ADDRESS(2+F171,(B171+1)*2,4),"")</f>
        <v>'[dane surowe2c.xlsm]labels'!MB3:MB4</v>
      </c>
      <c r="N171" s="14" t="str">
        <f ca="1">ADDRESS(3,B171+1,4,,"[" &amp; wew!$G$7 &amp; "]" &amp;_sheetname_dataframe) &amp; ":" &amp; ADDRESS(2+ster!$C$14,B171+1,4)</f>
        <v>'[dane surowe2c.xlsm]data_frame'!FN3:FN643</v>
      </c>
      <c r="O171" s="14">
        <f t="shared" ca="1" si="38"/>
        <v>635</v>
      </c>
      <c r="P171" s="14">
        <f ca="1">IF(AND($AD171,$S171=1),IF(wew!$B$3,MIN(INDIRECT($N171)),"&lt;włącz podświetlanie wartości&gt;"),"—")</f>
        <v>1</v>
      </c>
      <c r="Q171" s="14">
        <f ca="1">IF(AND($AD171,$S171=1),IF(wew!$B$3,MAX(INDIRECT($N171)),"&lt;włącz podświetlanie wartości&gt;"),"—")</f>
        <v>2</v>
      </c>
      <c r="R171" s="14">
        <f ca="1">IF(AD171,ster!$C$14- (COUNTIF( INDIRECT(N171),"" )+ COUNT(INDIRECT(N171)) +COUNTIF( INDIRECT(N171),"NA" )),"")</f>
        <v>0</v>
      </c>
      <c r="S171" s="12">
        <f ca="1">IF(AD171,IF(COUNTA(INDIRECT(N171))=0,0, 1-(ster!$C$14- COUNT(INDIRECT(N171)) -COUNTIF( INDIRECT(N171),"" )) /COUNTA(INDIRECT(N171))),"")</f>
        <v>1</v>
      </c>
      <c r="T171" s="17">
        <f t="array" aca="1" ref="T171" ca="1">IF(L171&lt;&gt;"",SUM(IF(INDIRECT(L171)&lt;&gt;INT(INDIRECT(L171)),1,0)),"")</f>
        <v>0</v>
      </c>
      <c r="U171" s="17">
        <f t="array" aca="1" ref="U171" ca="1">IF(S171=1,SUM(IF(ISNUMBER(INDIRECT(N171)),IF(INDIRECT(N171)&lt;&gt;INT(INDIRECT(N171)),1,0),0)),"")</f>
        <v>0</v>
      </c>
      <c r="V171" s="17">
        <f t="shared" ca="1" si="39"/>
        <v>1</v>
      </c>
      <c r="W171" s="17">
        <f t="shared" ca="1" si="40"/>
        <v>0</v>
      </c>
      <c r="X171" s="24">
        <f t="array" aca="1" ref="X171" ca="1">IF(AD171,IF(AG171&lt;&gt;"",AG171,IF(J171,MIN(INDIRECT( K171)),"")),"")</f>
        <v>1</v>
      </c>
      <c r="Y171" s="17">
        <f t="array" aca="1" ref="Y171" ca="1">IF(AD171,IF(AH171&lt;&gt;"",AH171,IF(J171,MAX(INDIRECT( K171)),"")),"")</f>
        <v>2</v>
      </c>
      <c r="Z171" s="17" t="b">
        <f t="shared" ca="1" si="41"/>
        <v>1</v>
      </c>
      <c r="AC171" s="17" t="b">
        <f t="shared" ca="1" si="42"/>
        <v>0</v>
      </c>
      <c r="AD171" s="14" t="b">
        <f t="shared" ca="1" si="43"/>
        <v>1</v>
      </c>
      <c r="AE171" s="15" t="b">
        <f t="shared" ca="1" si="44"/>
        <v>1</v>
      </c>
      <c r="AF171" s="16"/>
      <c r="AG171" s="16"/>
      <c r="AH171" s="16"/>
      <c r="AI171" s="16"/>
      <c r="AJ171" s="16"/>
      <c r="AK171" s="16"/>
      <c r="AL171" s="16"/>
      <c r="AM171" s="16"/>
    </row>
    <row r="172" spans="2:39">
      <c r="B172" s="14">
        <f t="shared" si="32"/>
        <v>170</v>
      </c>
      <c r="C172" s="14" t="str">
        <f ca="1">IF(OR(E172="",ROW(E172)=2),"",IF(R172&gt;0,"S",IF(J172,IF(F172=2,"D","N"),"I")))</f>
        <v>D</v>
      </c>
      <c r="D172" s="14" t="str">
        <f t="shared" ca="1" si="33"/>
        <v>q_77</v>
      </c>
      <c r="E172" s="14" t="str">
        <f t="shared" ca="1" si="34"/>
        <v>Hyperthyroidism</v>
      </c>
      <c r="F172" s="14">
        <f t="shared" ca="1" si="35"/>
        <v>2</v>
      </c>
      <c r="G172" s="14" t="str">
        <f t="shared" ca="1" si="36"/>
        <v>q_77</v>
      </c>
      <c r="H172" s="14">
        <f ca="1">IF(G172&lt;&gt;"",IFERROR( IsVariableNameLegal(G172),0),0)+IF(COUNTIF(INDIRECT(wew!$C$13),G172)&gt;1,10,0)</f>
        <v>0</v>
      </c>
      <c r="I172" s="14">
        <f ca="1">IF(E172&lt;&gt;"",IF(LEN(E172)&gt;150,1,0)+IF(COUNTIF(INDIRECT(wew!$C$15),E172)&gt;1,10,0),0)</f>
        <v>0</v>
      </c>
      <c r="J172" s="14" t="b">
        <f t="shared" ca="1" si="37"/>
        <v>1</v>
      </c>
      <c r="K172" s="14" t="str">
        <f ca="1">ADDRESS(3,(B172+1)*2-1,4,,"[" &amp; wew!$G$7 &amp; "]" &amp; _sheetname_labels) &amp; ":" &amp; ADDRESS(2+ster!$B$20,(B172+1)*2-1,4)</f>
        <v>'[dane surowe2c.xlsm]labels'!MC3:MC32</v>
      </c>
      <c r="L172" s="14" t="str">
        <f ca="1">IF(F172&gt;0,ADDRESS(3,(B172+1)*2-1,4,,"[" &amp; wew!$G$7 &amp; "]" &amp; _sheetname_labels) &amp; ":" &amp; ADDRESS(2+F172,(B172+1)*2-1,4),"")</f>
        <v>'[dane surowe2c.xlsm]labels'!MC3:MC4</v>
      </c>
      <c r="M172" s="14" t="str">
        <f ca="1">IF(F172&gt;0,ADDRESS(3,(B172+1)*2,4,,"["&amp;wew!$G$7&amp;"]"&amp;_sheetname_labels)&amp;":"&amp;ADDRESS(2+F172,(B172+1)*2,4),"")</f>
        <v>'[dane surowe2c.xlsm]labels'!MD3:MD4</v>
      </c>
      <c r="N172" s="14" t="str">
        <f ca="1">ADDRESS(3,B172+1,4,,"[" &amp; wew!$G$7 &amp; "]" &amp;_sheetname_dataframe) &amp; ":" &amp; ADDRESS(2+ster!$C$14,B172+1,4)</f>
        <v>'[dane surowe2c.xlsm]data_frame'!FO3:FO643</v>
      </c>
      <c r="O172" s="14">
        <f t="shared" ca="1" si="38"/>
        <v>639</v>
      </c>
      <c r="P172" s="14">
        <f ca="1">IF(AND($AD172,$S172=1),IF(wew!$B$3,MIN(INDIRECT($N172)),"&lt;włącz podświetlanie wartości&gt;"),"—")</f>
        <v>1</v>
      </c>
      <c r="Q172" s="14">
        <f ca="1">IF(AND($AD172,$S172=1),IF(wew!$B$3,MAX(INDIRECT($N172)),"&lt;włącz podświetlanie wartości&gt;"),"—")</f>
        <v>2</v>
      </c>
      <c r="R172" s="14">
        <f ca="1">IF(AD172,ster!$C$14- (COUNTIF( INDIRECT(N172),"" )+ COUNT(INDIRECT(N172)) +COUNTIF( INDIRECT(N172),"NA" )),"")</f>
        <v>0</v>
      </c>
      <c r="S172" s="12">
        <f ca="1">IF(AD172,IF(COUNTA(INDIRECT(N172))=0,0, 1-(ster!$C$14- COUNT(INDIRECT(N172)) -COUNTIF( INDIRECT(N172),"" )) /COUNTA(INDIRECT(N172))),"")</f>
        <v>1</v>
      </c>
      <c r="T172" s="17">
        <f t="array" aca="1" ref="T172" ca="1">IF(L172&lt;&gt;"",SUM(IF(INDIRECT(L172)&lt;&gt;INT(INDIRECT(L172)),1,0)),"")</f>
        <v>0</v>
      </c>
      <c r="U172" s="17">
        <f t="array" aca="1" ref="U172" ca="1">IF(S172=1,SUM(IF(ISNUMBER(INDIRECT(N172)),IF(INDIRECT(N172)&lt;&gt;INT(INDIRECT(N172)),1,0),0)),"")</f>
        <v>0</v>
      </c>
      <c r="V172" s="17">
        <f t="shared" ca="1" si="39"/>
        <v>1</v>
      </c>
      <c r="W172" s="17">
        <f t="shared" ca="1" si="40"/>
        <v>0</v>
      </c>
      <c r="X172" s="24">
        <f t="array" aca="1" ref="X172" ca="1">IF(AD172,IF(AG172&lt;&gt;"",AG172,IF(J172,MIN(INDIRECT( K172)),"")),"")</f>
        <v>1</v>
      </c>
      <c r="Y172" s="17">
        <f t="array" aca="1" ref="Y172" ca="1">IF(AD172,IF(AH172&lt;&gt;"",AH172,IF(J172,MAX(INDIRECT( K172)),"")),"")</f>
        <v>2</v>
      </c>
      <c r="Z172" s="17" t="b">
        <f t="shared" ca="1" si="41"/>
        <v>1</v>
      </c>
      <c r="AC172" s="17" t="b">
        <f t="shared" ca="1" si="42"/>
        <v>0</v>
      </c>
      <c r="AD172" s="14" t="b">
        <f t="shared" ca="1" si="43"/>
        <v>1</v>
      </c>
      <c r="AE172" s="15" t="b">
        <f t="shared" ca="1" si="44"/>
        <v>1</v>
      </c>
      <c r="AF172" s="16"/>
      <c r="AG172" s="16"/>
      <c r="AH172" s="16"/>
      <c r="AI172" s="16"/>
      <c r="AJ172" s="16"/>
      <c r="AK172" s="16"/>
      <c r="AL172" s="16"/>
      <c r="AM172" s="16"/>
    </row>
    <row r="173" spans="2:39">
      <c r="B173" s="14">
        <f t="shared" si="32"/>
        <v>171</v>
      </c>
      <c r="C173" s="14" t="str">
        <f ca="1">IF(OR(E173="",ROW(E173)=2),"",IF(R173&gt;0,"S",IF(J173,IF(F173=2,"D","N"),"I")))</f>
        <v>D</v>
      </c>
      <c r="D173" s="14" t="str">
        <f t="shared" ca="1" si="33"/>
        <v>q_78</v>
      </c>
      <c r="E173" s="14" t="str">
        <f t="shared" ca="1" si="34"/>
        <v>Hypothyroidism</v>
      </c>
      <c r="F173" s="14">
        <f t="shared" ca="1" si="35"/>
        <v>2</v>
      </c>
      <c r="G173" s="14" t="str">
        <f t="shared" ca="1" si="36"/>
        <v>q_78</v>
      </c>
      <c r="H173" s="14">
        <f ca="1">IF(G173&lt;&gt;"",IFERROR( IsVariableNameLegal(G173),0),0)+IF(COUNTIF(INDIRECT(wew!$C$13),G173)&gt;1,10,0)</f>
        <v>0</v>
      </c>
      <c r="I173" s="14">
        <f ca="1">IF(E173&lt;&gt;"",IF(LEN(E173)&gt;150,1,0)+IF(COUNTIF(INDIRECT(wew!$C$15),E173)&gt;1,10,0),0)</f>
        <v>0</v>
      </c>
      <c r="J173" s="14" t="b">
        <f t="shared" ca="1" si="37"/>
        <v>1</v>
      </c>
      <c r="K173" s="14" t="str">
        <f ca="1">ADDRESS(3,(B173+1)*2-1,4,,"[" &amp; wew!$G$7 &amp; "]" &amp; _sheetname_labels) &amp; ":" &amp; ADDRESS(2+ster!$B$20,(B173+1)*2-1,4)</f>
        <v>'[dane surowe2c.xlsm]labels'!ME3:ME32</v>
      </c>
      <c r="L173" s="14" t="str">
        <f ca="1">IF(F173&gt;0,ADDRESS(3,(B173+1)*2-1,4,,"[" &amp; wew!$G$7 &amp; "]" &amp; _sheetname_labels) &amp; ":" &amp; ADDRESS(2+F173,(B173+1)*2-1,4),"")</f>
        <v>'[dane surowe2c.xlsm]labels'!ME3:ME4</v>
      </c>
      <c r="M173" s="14" t="str">
        <f ca="1">IF(F173&gt;0,ADDRESS(3,(B173+1)*2,4,,"["&amp;wew!$G$7&amp;"]"&amp;_sheetname_labels)&amp;":"&amp;ADDRESS(2+F173,(B173+1)*2,4),"")</f>
        <v>'[dane surowe2c.xlsm]labels'!MF3:MF4</v>
      </c>
      <c r="N173" s="14" t="str">
        <f ca="1">ADDRESS(3,B173+1,4,,"[" &amp; wew!$G$7 &amp; "]" &amp;_sheetname_dataframe) &amp; ":" &amp; ADDRESS(2+ster!$C$14,B173+1,4)</f>
        <v>'[dane surowe2c.xlsm]data_frame'!FP3:FP643</v>
      </c>
      <c r="O173" s="14">
        <f t="shared" ca="1" si="38"/>
        <v>638</v>
      </c>
      <c r="P173" s="14">
        <f ca="1">IF(AND($AD173,$S173=1),IF(wew!$B$3,MIN(INDIRECT($N173)),"&lt;włącz podświetlanie wartości&gt;"),"—")</f>
        <v>1</v>
      </c>
      <c r="Q173" s="14">
        <f ca="1">IF(AND($AD173,$S173=1),IF(wew!$B$3,MAX(INDIRECT($N173)),"&lt;włącz podświetlanie wartości&gt;"),"—")</f>
        <v>2</v>
      </c>
      <c r="R173" s="14">
        <f ca="1">IF(AD173,ster!$C$14- (COUNTIF( INDIRECT(N173),"" )+ COUNT(INDIRECT(N173)) +COUNTIF( INDIRECT(N173),"NA" )),"")</f>
        <v>0</v>
      </c>
      <c r="S173" s="12">
        <f ca="1">IF(AD173,IF(COUNTA(INDIRECT(N173))=0,0, 1-(ster!$C$14- COUNT(INDIRECT(N173)) -COUNTIF( INDIRECT(N173),"" )) /COUNTA(INDIRECT(N173))),"")</f>
        <v>1</v>
      </c>
      <c r="T173" s="17">
        <f t="array" aca="1" ref="T173" ca="1">IF(L173&lt;&gt;"",SUM(IF(INDIRECT(L173)&lt;&gt;INT(INDIRECT(L173)),1,0)),"")</f>
        <v>0</v>
      </c>
      <c r="U173" s="17">
        <f t="array" aca="1" ref="U173" ca="1">IF(S173=1,SUM(IF(ISNUMBER(INDIRECT(N173)),IF(INDIRECT(N173)&lt;&gt;INT(INDIRECT(N173)),1,0),0)),"")</f>
        <v>0</v>
      </c>
      <c r="V173" s="17">
        <f t="shared" ca="1" si="39"/>
        <v>1</v>
      </c>
      <c r="W173" s="17">
        <f t="shared" ca="1" si="40"/>
        <v>0</v>
      </c>
      <c r="X173" s="24">
        <f t="array" aca="1" ref="X173" ca="1">IF(AD173,IF(AG173&lt;&gt;"",AG173,IF(J173,MIN(INDIRECT( K173)),"")),"")</f>
        <v>1</v>
      </c>
      <c r="Y173" s="17">
        <f t="array" aca="1" ref="Y173" ca="1">IF(AD173,IF(AH173&lt;&gt;"",AH173,IF(J173,MAX(INDIRECT( K173)),"")),"")</f>
        <v>2</v>
      </c>
      <c r="Z173" s="17" t="b">
        <f t="shared" ca="1" si="41"/>
        <v>1</v>
      </c>
      <c r="AC173" s="17" t="b">
        <f t="shared" ca="1" si="42"/>
        <v>0</v>
      </c>
      <c r="AD173" s="14" t="b">
        <f t="shared" ca="1" si="43"/>
        <v>1</v>
      </c>
      <c r="AE173" s="15" t="b">
        <f t="shared" ca="1" si="44"/>
        <v>1</v>
      </c>
      <c r="AF173" s="16"/>
      <c r="AG173" s="16"/>
      <c r="AH173" s="16"/>
      <c r="AI173" s="16"/>
      <c r="AJ173" s="16"/>
      <c r="AK173" s="16"/>
      <c r="AL173" s="16"/>
      <c r="AM173" s="16"/>
    </row>
    <row r="174" spans="2:39">
      <c r="B174" s="14">
        <f t="shared" si="32"/>
        <v>172</v>
      </c>
      <c r="C174" s="14" t="str">
        <f ca="1">IF(OR(E174="",ROW(E174)=2),"",IF(R174&gt;0,"S",IF(J174,IF(F174=2,"D","N"),"I")))</f>
        <v>D</v>
      </c>
      <c r="D174" s="14" t="str">
        <f t="shared" ca="1" si="33"/>
        <v>q_79</v>
      </c>
      <c r="E174" s="14" t="str">
        <f t="shared" ca="1" si="34"/>
        <v>Autoimmune rheumatologic disorder</v>
      </c>
      <c r="F174" s="14">
        <f t="shared" ca="1" si="35"/>
        <v>2</v>
      </c>
      <c r="G174" s="14" t="str">
        <f t="shared" ca="1" si="36"/>
        <v>q_79</v>
      </c>
      <c r="H174" s="14">
        <f ca="1">IF(G174&lt;&gt;"",IFERROR( IsVariableNameLegal(G174),0),0)+IF(COUNTIF(INDIRECT(wew!$C$13),G174)&gt;1,10,0)</f>
        <v>0</v>
      </c>
      <c r="I174" s="14">
        <f ca="1">IF(E174&lt;&gt;"",IF(LEN(E174)&gt;150,1,0)+IF(COUNTIF(INDIRECT(wew!$C$15),E174)&gt;1,10,0),0)</f>
        <v>0</v>
      </c>
      <c r="J174" s="14" t="b">
        <f t="shared" ca="1" si="37"/>
        <v>1</v>
      </c>
      <c r="K174" s="14" t="str">
        <f ca="1">ADDRESS(3,(B174+1)*2-1,4,,"[" &amp; wew!$G$7 &amp; "]" &amp; _sheetname_labels) &amp; ":" &amp; ADDRESS(2+ster!$B$20,(B174+1)*2-1,4)</f>
        <v>'[dane surowe2c.xlsm]labels'!MG3:MG32</v>
      </c>
      <c r="L174" s="14" t="str">
        <f ca="1">IF(F174&gt;0,ADDRESS(3,(B174+1)*2-1,4,,"[" &amp; wew!$G$7 &amp; "]" &amp; _sheetname_labels) &amp; ":" &amp; ADDRESS(2+F174,(B174+1)*2-1,4),"")</f>
        <v>'[dane surowe2c.xlsm]labels'!MG3:MG4</v>
      </c>
      <c r="M174" s="14" t="str">
        <f ca="1">IF(F174&gt;0,ADDRESS(3,(B174+1)*2,4,,"["&amp;wew!$G$7&amp;"]"&amp;_sheetname_labels)&amp;":"&amp;ADDRESS(2+F174,(B174+1)*2,4),"")</f>
        <v>'[dane surowe2c.xlsm]labels'!MH3:MH4</v>
      </c>
      <c r="N174" s="14" t="str">
        <f ca="1">ADDRESS(3,B174+1,4,,"[" &amp; wew!$G$7 &amp; "]" &amp;_sheetname_dataframe) &amp; ":" &amp; ADDRESS(2+ster!$C$14,B174+1,4)</f>
        <v>'[dane surowe2c.xlsm]data_frame'!FQ3:FQ643</v>
      </c>
      <c r="O174" s="14">
        <f t="shared" ca="1" si="38"/>
        <v>638</v>
      </c>
      <c r="P174" s="14">
        <f ca="1">IF(AND($AD174,$S174=1),IF(wew!$B$3,MIN(INDIRECT($N174)),"&lt;włącz podświetlanie wartości&gt;"),"—")</f>
        <v>1</v>
      </c>
      <c r="Q174" s="14">
        <f ca="1">IF(AND($AD174,$S174=1),IF(wew!$B$3,MAX(INDIRECT($N174)),"&lt;włącz podświetlanie wartości&gt;"),"—")</f>
        <v>2</v>
      </c>
      <c r="R174" s="14">
        <f ca="1">IF(AD174,ster!$C$14- (COUNTIF( INDIRECT(N174),"" )+ COUNT(INDIRECT(N174)) +COUNTIF( INDIRECT(N174),"NA" )),"")</f>
        <v>0</v>
      </c>
      <c r="S174" s="12">
        <f ca="1">IF(AD174,IF(COUNTA(INDIRECT(N174))=0,0, 1-(ster!$C$14- COUNT(INDIRECT(N174)) -COUNTIF( INDIRECT(N174),"" )) /COUNTA(INDIRECT(N174))),"")</f>
        <v>1</v>
      </c>
      <c r="T174" s="17">
        <f t="array" aca="1" ref="T174" ca="1">IF(L174&lt;&gt;"",SUM(IF(INDIRECT(L174)&lt;&gt;INT(INDIRECT(L174)),1,0)),"")</f>
        <v>0</v>
      </c>
      <c r="U174" s="17">
        <f t="array" aca="1" ref="U174" ca="1">IF(S174=1,SUM(IF(ISNUMBER(INDIRECT(N174)),IF(INDIRECT(N174)&lt;&gt;INT(INDIRECT(N174)),1,0),0)),"")</f>
        <v>0</v>
      </c>
      <c r="V174" s="17">
        <f t="shared" ca="1" si="39"/>
        <v>1</v>
      </c>
      <c r="W174" s="17">
        <f t="shared" ca="1" si="40"/>
        <v>0</v>
      </c>
      <c r="X174" s="24">
        <f t="array" aca="1" ref="X174" ca="1">IF(AD174,IF(AG174&lt;&gt;"",AG174,IF(J174,MIN(INDIRECT( K174)),"")),"")</f>
        <v>1</v>
      </c>
      <c r="Y174" s="17">
        <f t="array" aca="1" ref="Y174" ca="1">IF(AD174,IF(AH174&lt;&gt;"",AH174,IF(J174,MAX(INDIRECT( K174)),"")),"")</f>
        <v>2</v>
      </c>
      <c r="Z174" s="17" t="b">
        <f t="shared" ca="1" si="41"/>
        <v>1</v>
      </c>
      <c r="AC174" s="17" t="b">
        <f t="shared" ca="1" si="42"/>
        <v>0</v>
      </c>
      <c r="AD174" s="14" t="b">
        <f t="shared" ca="1" si="43"/>
        <v>1</v>
      </c>
      <c r="AE174" s="15" t="b">
        <f t="shared" ca="1" si="44"/>
        <v>1</v>
      </c>
      <c r="AF174" s="16"/>
      <c r="AG174" s="16"/>
      <c r="AH174" s="16"/>
      <c r="AI174" s="16"/>
      <c r="AJ174" s="16"/>
      <c r="AK174" s="16"/>
      <c r="AL174" s="16"/>
      <c r="AM174" s="16"/>
    </row>
    <row r="175" spans="2:39">
      <c r="B175" s="14">
        <f t="shared" si="32"/>
        <v>173</v>
      </c>
      <c r="C175" s="14" t="str">
        <f ca="1">IF(OR(E175="",ROW(E175)=2),"",IF(R175&gt;0,"S",IF(J175,IF(F175=2,"D","N"),"I")))</f>
        <v>D</v>
      </c>
      <c r="D175" s="14" t="str">
        <f t="shared" ca="1" si="33"/>
        <v>q_80</v>
      </c>
      <c r="E175" s="14" t="str">
        <f t="shared" ca="1" si="34"/>
        <v>Autoimmune intestinal disorder</v>
      </c>
      <c r="F175" s="14">
        <f t="shared" ca="1" si="35"/>
        <v>2</v>
      </c>
      <c r="G175" s="14" t="str">
        <f t="shared" ca="1" si="36"/>
        <v>q_80</v>
      </c>
      <c r="H175" s="14">
        <f ca="1">IF(G175&lt;&gt;"",IFERROR( IsVariableNameLegal(G175),0),0)+IF(COUNTIF(INDIRECT(wew!$C$13),G175)&gt;1,10,0)</f>
        <v>0</v>
      </c>
      <c r="I175" s="14">
        <f ca="1">IF(E175&lt;&gt;"",IF(LEN(E175)&gt;150,1,0)+IF(COUNTIF(INDIRECT(wew!$C$15),E175)&gt;1,10,0),0)</f>
        <v>0</v>
      </c>
      <c r="J175" s="14" t="b">
        <f t="shared" ca="1" si="37"/>
        <v>1</v>
      </c>
      <c r="K175" s="14" t="str">
        <f ca="1">ADDRESS(3,(B175+1)*2-1,4,,"[" &amp; wew!$G$7 &amp; "]" &amp; _sheetname_labels) &amp; ":" &amp; ADDRESS(2+ster!$B$20,(B175+1)*2-1,4)</f>
        <v>'[dane surowe2c.xlsm]labels'!MI3:MI32</v>
      </c>
      <c r="L175" s="14" t="str">
        <f ca="1">IF(F175&gt;0,ADDRESS(3,(B175+1)*2-1,4,,"[" &amp; wew!$G$7 &amp; "]" &amp; _sheetname_labels) &amp; ":" &amp; ADDRESS(2+F175,(B175+1)*2-1,4),"")</f>
        <v>'[dane surowe2c.xlsm]labels'!MI3:MI4</v>
      </c>
      <c r="M175" s="14" t="str">
        <f ca="1">IF(F175&gt;0,ADDRESS(3,(B175+1)*2,4,,"["&amp;wew!$G$7&amp;"]"&amp;_sheetname_labels)&amp;":"&amp;ADDRESS(2+F175,(B175+1)*2,4),"")</f>
        <v>'[dane surowe2c.xlsm]labels'!MJ3:MJ4</v>
      </c>
      <c r="N175" s="14" t="str">
        <f ca="1">ADDRESS(3,B175+1,4,,"[" &amp; wew!$G$7 &amp; "]" &amp;_sheetname_dataframe) &amp; ":" &amp; ADDRESS(2+ster!$C$14,B175+1,4)</f>
        <v>'[dane surowe2c.xlsm]data_frame'!FR3:FR643</v>
      </c>
      <c r="O175" s="14">
        <f t="shared" ca="1" si="38"/>
        <v>639</v>
      </c>
      <c r="P175" s="14">
        <f ca="1">IF(AND($AD175,$S175=1),IF(wew!$B$3,MIN(INDIRECT($N175)),"&lt;włącz podświetlanie wartości&gt;"),"—")</f>
        <v>1</v>
      </c>
      <c r="Q175" s="14">
        <f ca="1">IF(AND($AD175,$S175=1),IF(wew!$B$3,MAX(INDIRECT($N175)),"&lt;włącz podświetlanie wartości&gt;"),"—")</f>
        <v>2</v>
      </c>
      <c r="R175" s="14">
        <f ca="1">IF(AD175,ster!$C$14- (COUNTIF( INDIRECT(N175),"" )+ COUNT(INDIRECT(N175)) +COUNTIF( INDIRECT(N175),"NA" )),"")</f>
        <v>0</v>
      </c>
      <c r="S175" s="12">
        <f ca="1">IF(AD175,IF(COUNTA(INDIRECT(N175))=0,0, 1-(ster!$C$14- COUNT(INDIRECT(N175)) -COUNTIF( INDIRECT(N175),"" )) /COUNTA(INDIRECT(N175))),"")</f>
        <v>1</v>
      </c>
      <c r="T175" s="17">
        <f t="array" aca="1" ref="T175" ca="1">IF(L175&lt;&gt;"",SUM(IF(INDIRECT(L175)&lt;&gt;INT(INDIRECT(L175)),1,0)),"")</f>
        <v>0</v>
      </c>
      <c r="U175" s="17">
        <f t="array" aca="1" ref="U175" ca="1">IF(S175=1,SUM(IF(ISNUMBER(INDIRECT(N175)),IF(INDIRECT(N175)&lt;&gt;INT(INDIRECT(N175)),1,0),0)),"")</f>
        <v>0</v>
      </c>
      <c r="V175" s="17">
        <f t="shared" ca="1" si="39"/>
        <v>1</v>
      </c>
      <c r="W175" s="17">
        <f t="shared" ca="1" si="40"/>
        <v>0</v>
      </c>
      <c r="X175" s="24">
        <f t="array" aca="1" ref="X175" ca="1">IF(AD175,IF(AG175&lt;&gt;"",AG175,IF(J175,MIN(INDIRECT( K175)),"")),"")</f>
        <v>1</v>
      </c>
      <c r="Y175" s="17">
        <f t="array" aca="1" ref="Y175" ca="1">IF(AD175,IF(AH175&lt;&gt;"",AH175,IF(J175,MAX(INDIRECT( K175)),"")),"")</f>
        <v>2</v>
      </c>
      <c r="Z175" s="17" t="b">
        <f t="shared" ca="1" si="41"/>
        <v>1</v>
      </c>
      <c r="AC175" s="17" t="b">
        <f t="shared" ca="1" si="42"/>
        <v>0</v>
      </c>
      <c r="AD175" s="14" t="b">
        <f t="shared" ca="1" si="43"/>
        <v>1</v>
      </c>
      <c r="AE175" s="15" t="b">
        <f t="shared" ca="1" si="44"/>
        <v>1</v>
      </c>
      <c r="AF175" s="16"/>
      <c r="AG175" s="16"/>
      <c r="AH175" s="16"/>
      <c r="AI175" s="16"/>
      <c r="AJ175" s="16"/>
      <c r="AK175" s="16"/>
      <c r="AL175" s="16"/>
      <c r="AM175" s="16"/>
    </row>
    <row r="176" spans="2:39">
      <c r="B176" s="14">
        <f t="shared" si="32"/>
        <v>174</v>
      </c>
      <c r="C176" s="14" t="str">
        <f ca="1">IF(OR(E176="",ROW(E176)=2),"",IF(R176&gt;0,"S",IF(J176,IF(F176=2,"D","N"),"I")))</f>
        <v>N</v>
      </c>
      <c r="D176" s="14" t="str">
        <f t="shared" ca="1" si="33"/>
        <v>q_81</v>
      </c>
      <c r="E176" s="14" t="str">
        <f t="shared" ca="1" si="34"/>
        <v>Stroke</v>
      </c>
      <c r="F176" s="14">
        <f t="shared" ca="1" si="35"/>
        <v>4</v>
      </c>
      <c r="G176" s="14" t="str">
        <f t="shared" ca="1" si="36"/>
        <v>q_81</v>
      </c>
      <c r="H176" s="14">
        <f ca="1">IF(G176&lt;&gt;"",IFERROR( IsVariableNameLegal(G176),0),0)+IF(COUNTIF(INDIRECT(wew!$C$13),G176)&gt;1,10,0)</f>
        <v>0</v>
      </c>
      <c r="I176" s="14">
        <f ca="1">IF(E176&lt;&gt;"",IF(LEN(E176)&gt;150,1,0)+IF(COUNTIF(INDIRECT(wew!$C$15),E176)&gt;1,10,0),0)</f>
        <v>0</v>
      </c>
      <c r="J176" s="14" t="b">
        <f t="shared" ca="1" si="37"/>
        <v>1</v>
      </c>
      <c r="K176" s="14" t="str">
        <f ca="1">ADDRESS(3,(B176+1)*2-1,4,,"[" &amp; wew!$G$7 &amp; "]" &amp; _sheetname_labels) &amp; ":" &amp; ADDRESS(2+ster!$B$20,(B176+1)*2-1,4)</f>
        <v>'[dane surowe2c.xlsm]labels'!MK3:MK32</v>
      </c>
      <c r="L176" s="14" t="str">
        <f ca="1">IF(F176&gt;0,ADDRESS(3,(B176+1)*2-1,4,,"[" &amp; wew!$G$7 &amp; "]" &amp; _sheetname_labels) &amp; ":" &amp; ADDRESS(2+F176,(B176+1)*2-1,4),"")</f>
        <v>'[dane surowe2c.xlsm]labels'!MK3:MK6</v>
      </c>
      <c r="M176" s="14" t="str">
        <f ca="1">IF(F176&gt;0,ADDRESS(3,(B176+1)*2,4,,"["&amp;wew!$G$7&amp;"]"&amp;_sheetname_labels)&amp;":"&amp;ADDRESS(2+F176,(B176+1)*2,4),"")</f>
        <v>'[dane surowe2c.xlsm]labels'!ML3:ML6</v>
      </c>
      <c r="N176" s="14" t="str">
        <f ca="1">ADDRESS(3,B176+1,4,,"[" &amp; wew!$G$7 &amp; "]" &amp;_sheetname_dataframe) &amp; ":" &amp; ADDRESS(2+ster!$C$14,B176+1,4)</f>
        <v>'[dane surowe2c.xlsm]data_frame'!FS3:FS643</v>
      </c>
      <c r="O176" s="14">
        <f t="shared" ca="1" si="38"/>
        <v>631</v>
      </c>
      <c r="P176" s="14">
        <f ca="1">IF(AND($AD176,$S176=1),IF(wew!$B$3,MIN(INDIRECT($N176)),"&lt;włącz podświetlanie wartości&gt;"),"—")</f>
        <v>1</v>
      </c>
      <c r="Q176" s="14">
        <f ca="1">IF(AND($AD176,$S176=1),IF(wew!$B$3,MAX(INDIRECT($N176)),"&lt;włącz podświetlanie wartości&gt;"),"—")</f>
        <v>4</v>
      </c>
      <c r="R176" s="14">
        <f ca="1">IF(AD176,ster!$C$14- (COUNTIF( INDIRECT(N176),"" )+ COUNT(INDIRECT(N176)) +COUNTIF( INDIRECT(N176),"NA" )),"")</f>
        <v>0</v>
      </c>
      <c r="S176" s="12">
        <f ca="1">IF(AD176,IF(COUNTA(INDIRECT(N176))=0,0, 1-(ster!$C$14- COUNT(INDIRECT(N176)) -COUNTIF( INDIRECT(N176),"" )) /COUNTA(INDIRECT(N176))),"")</f>
        <v>1</v>
      </c>
      <c r="T176" s="17">
        <f t="array" aca="1" ref="T176" ca="1">IF(L176&lt;&gt;"",SUM(IF(INDIRECT(L176)&lt;&gt;INT(INDIRECT(L176)),1,0)),"")</f>
        <v>0</v>
      </c>
      <c r="U176" s="17">
        <f t="array" aca="1" ref="U176" ca="1">IF(S176=1,SUM(IF(ISNUMBER(INDIRECT(N176)),IF(INDIRECT(N176)&lt;&gt;INT(INDIRECT(N176)),1,0),0)),"")</f>
        <v>0</v>
      </c>
      <c r="V176" s="17">
        <f t="shared" ca="1" si="39"/>
        <v>1</v>
      </c>
      <c r="W176" s="17">
        <f t="shared" ca="1" si="40"/>
        <v>0</v>
      </c>
      <c r="X176" s="24">
        <f t="array" aca="1" ref="X176" ca="1">IF(AD176,IF(AG176&lt;&gt;"",AG176,IF(J176,MIN(INDIRECT( K176)),"")),"")</f>
        <v>1</v>
      </c>
      <c r="Y176" s="17">
        <f t="array" aca="1" ref="Y176" ca="1">IF(AD176,IF(AH176&lt;&gt;"",AH176,IF(J176,MAX(INDIRECT( K176)),"")),"")</f>
        <v>4</v>
      </c>
      <c r="Z176" s="17" t="b">
        <f t="shared" ca="1" si="41"/>
        <v>1</v>
      </c>
      <c r="AC176" s="17" t="b">
        <f t="shared" ca="1" si="42"/>
        <v>0</v>
      </c>
      <c r="AD176" s="14" t="b">
        <f t="shared" ca="1" si="43"/>
        <v>1</v>
      </c>
      <c r="AE176" s="15" t="b">
        <f t="shared" ca="1" si="44"/>
        <v>1</v>
      </c>
      <c r="AF176" s="16"/>
      <c r="AG176" s="16"/>
      <c r="AH176" s="16"/>
      <c r="AI176" s="16"/>
      <c r="AJ176" s="16"/>
      <c r="AK176" s="16"/>
      <c r="AL176" s="16"/>
      <c r="AM176" s="16"/>
    </row>
    <row r="177" spans="2:39">
      <c r="B177" s="14">
        <f t="shared" si="32"/>
        <v>175</v>
      </c>
      <c r="C177" s="14" t="str">
        <f ca="1">IF(OR(E177="",ROW(E177)=2),"",IF(R177&gt;0,"S",IF(J177,IF(F177=2,"D","N"),"I")))</f>
        <v>D</v>
      </c>
      <c r="D177" s="14" t="str">
        <f t="shared" ca="1" si="33"/>
        <v>q_82</v>
      </c>
      <c r="E177" s="14" t="str">
        <f t="shared" ca="1" si="34"/>
        <v>Heart – ischemia</v>
      </c>
      <c r="F177" s="14">
        <f t="shared" ca="1" si="35"/>
        <v>2</v>
      </c>
      <c r="G177" s="14" t="str">
        <f t="shared" ca="1" si="36"/>
        <v>q_82</v>
      </c>
      <c r="H177" s="14">
        <f ca="1">IF(G177&lt;&gt;"",IFERROR( IsVariableNameLegal(G177),0),0)+IF(COUNTIF(INDIRECT(wew!$C$13),G177)&gt;1,10,0)</f>
        <v>0</v>
      </c>
      <c r="I177" s="14">
        <f ca="1">IF(E177&lt;&gt;"",IF(LEN(E177)&gt;150,1,0)+IF(COUNTIF(INDIRECT(wew!$C$15),E177)&gt;1,10,0),0)</f>
        <v>0</v>
      </c>
      <c r="J177" s="14" t="b">
        <f t="shared" ca="1" si="37"/>
        <v>1</v>
      </c>
      <c r="K177" s="14" t="str">
        <f ca="1">ADDRESS(3,(B177+1)*2-1,4,,"[" &amp; wew!$G$7 &amp; "]" &amp; _sheetname_labels) &amp; ":" &amp; ADDRESS(2+ster!$B$20,(B177+1)*2-1,4)</f>
        <v>'[dane surowe2c.xlsm]labels'!MM3:MM32</v>
      </c>
      <c r="L177" s="14" t="str">
        <f ca="1">IF(F177&gt;0,ADDRESS(3,(B177+1)*2-1,4,,"[" &amp; wew!$G$7 &amp; "]" &amp; _sheetname_labels) &amp; ":" &amp; ADDRESS(2+F177,(B177+1)*2-1,4),"")</f>
        <v>'[dane surowe2c.xlsm]labels'!MM3:MM4</v>
      </c>
      <c r="M177" s="14" t="str">
        <f ca="1">IF(F177&gt;0,ADDRESS(3,(B177+1)*2,4,,"["&amp;wew!$G$7&amp;"]"&amp;_sheetname_labels)&amp;":"&amp;ADDRESS(2+F177,(B177+1)*2,4),"")</f>
        <v>'[dane surowe2c.xlsm]labels'!MN3:MN4</v>
      </c>
      <c r="N177" s="14" t="str">
        <f ca="1">ADDRESS(3,B177+1,4,,"[" &amp; wew!$G$7 &amp; "]" &amp;_sheetname_dataframe) &amp; ":" &amp; ADDRESS(2+ster!$C$14,B177+1,4)</f>
        <v>'[dane surowe2c.xlsm]data_frame'!FT3:FT643</v>
      </c>
      <c r="O177" s="14">
        <f t="shared" ca="1" si="38"/>
        <v>639</v>
      </c>
      <c r="P177" s="14">
        <f ca="1">IF(AND($AD177,$S177=1),IF(wew!$B$3,MIN(INDIRECT($N177)),"&lt;włącz podświetlanie wartości&gt;"),"—")</f>
        <v>1</v>
      </c>
      <c r="Q177" s="14">
        <f ca="1">IF(AND($AD177,$S177=1),IF(wew!$B$3,MAX(INDIRECT($N177)),"&lt;włącz podświetlanie wartości&gt;"),"—")</f>
        <v>2</v>
      </c>
      <c r="R177" s="14">
        <f ca="1">IF(AD177,ster!$C$14- (COUNTIF( INDIRECT(N177),"" )+ COUNT(INDIRECT(N177)) +COUNTIF( INDIRECT(N177),"NA" )),"")</f>
        <v>0</v>
      </c>
      <c r="S177" s="12">
        <f ca="1">IF(AD177,IF(COUNTA(INDIRECT(N177))=0,0, 1-(ster!$C$14- COUNT(INDIRECT(N177)) -COUNTIF( INDIRECT(N177),"" )) /COUNTA(INDIRECT(N177))),"")</f>
        <v>1</v>
      </c>
      <c r="T177" s="17">
        <f t="array" aca="1" ref="T177" ca="1">IF(L177&lt;&gt;"",SUM(IF(INDIRECT(L177)&lt;&gt;INT(INDIRECT(L177)),1,0)),"")</f>
        <v>0</v>
      </c>
      <c r="U177" s="17">
        <f t="array" aca="1" ref="U177" ca="1">IF(S177=1,SUM(IF(ISNUMBER(INDIRECT(N177)),IF(INDIRECT(N177)&lt;&gt;INT(INDIRECT(N177)),1,0),0)),"")</f>
        <v>0</v>
      </c>
      <c r="V177" s="17">
        <f t="shared" ca="1" si="39"/>
        <v>1</v>
      </c>
      <c r="W177" s="17">
        <f t="shared" ca="1" si="40"/>
        <v>0</v>
      </c>
      <c r="X177" s="24">
        <f t="array" aca="1" ref="X177" ca="1">IF(AD177,IF(AG177&lt;&gt;"",AG177,IF(J177,MIN(INDIRECT( K177)),"")),"")</f>
        <v>1</v>
      </c>
      <c r="Y177" s="17">
        <f t="array" aca="1" ref="Y177" ca="1">IF(AD177,IF(AH177&lt;&gt;"",AH177,IF(J177,MAX(INDIRECT( K177)),"")),"")</f>
        <v>2</v>
      </c>
      <c r="Z177" s="17" t="b">
        <f t="shared" ca="1" si="41"/>
        <v>1</v>
      </c>
      <c r="AC177" s="17" t="b">
        <f t="shared" ca="1" si="42"/>
        <v>0</v>
      </c>
      <c r="AD177" s="14" t="b">
        <f t="shared" ca="1" si="43"/>
        <v>1</v>
      </c>
      <c r="AE177" s="15" t="b">
        <f t="shared" ca="1" si="44"/>
        <v>1</v>
      </c>
      <c r="AF177" s="16"/>
      <c r="AG177" s="16"/>
      <c r="AH177" s="16"/>
      <c r="AI177" s="16"/>
      <c r="AJ177" s="16"/>
      <c r="AK177" s="16"/>
      <c r="AL177" s="16"/>
      <c r="AM177" s="16"/>
    </row>
    <row r="178" spans="2:39">
      <c r="B178" s="14">
        <f t="shared" si="32"/>
        <v>176</v>
      </c>
      <c r="C178" s="14" t="str">
        <f ca="1">IF(OR(E178="",ROW(E178)=2),"",IF(R178&gt;0,"S",IF(J178,IF(F178=2,"D","N"),"I")))</f>
        <v>D</v>
      </c>
      <c r="D178" s="14" t="str">
        <f t="shared" ca="1" si="33"/>
        <v>q_83</v>
      </c>
      <c r="E178" s="14" t="str">
        <f t="shared" ca="1" si="34"/>
        <v>Heart – arrhytmia</v>
      </c>
      <c r="F178" s="14">
        <f t="shared" ca="1" si="35"/>
        <v>2</v>
      </c>
      <c r="G178" s="14" t="str">
        <f t="shared" ca="1" si="36"/>
        <v>q_83</v>
      </c>
      <c r="H178" s="14">
        <f ca="1">IF(G178&lt;&gt;"",IFERROR( IsVariableNameLegal(G178),0),0)+IF(COUNTIF(INDIRECT(wew!$C$13),G178)&gt;1,10,0)</f>
        <v>0</v>
      </c>
      <c r="I178" s="14">
        <f ca="1">IF(E178&lt;&gt;"",IF(LEN(E178)&gt;150,1,0)+IF(COUNTIF(INDIRECT(wew!$C$15),E178)&gt;1,10,0),0)</f>
        <v>0</v>
      </c>
      <c r="J178" s="14" t="b">
        <f t="shared" ca="1" si="37"/>
        <v>1</v>
      </c>
      <c r="K178" s="14" t="str">
        <f ca="1">ADDRESS(3,(B178+1)*2-1,4,,"[" &amp; wew!$G$7 &amp; "]" &amp; _sheetname_labels) &amp; ":" &amp; ADDRESS(2+ster!$B$20,(B178+1)*2-1,4)</f>
        <v>'[dane surowe2c.xlsm]labels'!MO3:MO32</v>
      </c>
      <c r="L178" s="14" t="str">
        <f ca="1">IF(F178&gt;0,ADDRESS(3,(B178+1)*2-1,4,,"[" &amp; wew!$G$7 &amp; "]" &amp; _sheetname_labels) &amp; ":" &amp; ADDRESS(2+F178,(B178+1)*2-1,4),"")</f>
        <v>'[dane surowe2c.xlsm]labels'!MO3:MO4</v>
      </c>
      <c r="M178" s="14" t="str">
        <f ca="1">IF(F178&gt;0,ADDRESS(3,(B178+1)*2,4,,"["&amp;wew!$G$7&amp;"]"&amp;_sheetname_labels)&amp;":"&amp;ADDRESS(2+F178,(B178+1)*2,4),"")</f>
        <v>'[dane surowe2c.xlsm]labels'!MP3:MP4</v>
      </c>
      <c r="N178" s="14" t="str">
        <f ca="1">ADDRESS(3,B178+1,4,,"[" &amp; wew!$G$7 &amp; "]" &amp;_sheetname_dataframe) &amp; ":" &amp; ADDRESS(2+ster!$C$14,B178+1,4)</f>
        <v>'[dane surowe2c.xlsm]data_frame'!FU3:FU643</v>
      </c>
      <c r="O178" s="14">
        <f t="shared" ca="1" si="38"/>
        <v>640</v>
      </c>
      <c r="P178" s="14">
        <f ca="1">IF(AND($AD178,$S178=1),IF(wew!$B$3,MIN(INDIRECT($N178)),"&lt;włącz podświetlanie wartości&gt;"),"—")</f>
        <v>1</v>
      </c>
      <c r="Q178" s="14">
        <f ca="1">IF(AND($AD178,$S178=1),IF(wew!$B$3,MAX(INDIRECT($N178)),"&lt;włącz podświetlanie wartości&gt;"),"—")</f>
        <v>2</v>
      </c>
      <c r="R178" s="14">
        <f ca="1">IF(AD178,ster!$C$14- (COUNTIF( INDIRECT(N178),"" )+ COUNT(INDIRECT(N178)) +COUNTIF( INDIRECT(N178),"NA" )),"")</f>
        <v>0</v>
      </c>
      <c r="S178" s="12">
        <f ca="1">IF(AD178,IF(COUNTA(INDIRECT(N178))=0,0, 1-(ster!$C$14- COUNT(INDIRECT(N178)) -COUNTIF( INDIRECT(N178),"" )) /COUNTA(INDIRECT(N178))),"")</f>
        <v>1</v>
      </c>
      <c r="T178" s="17">
        <f t="array" aca="1" ref="T178" ca="1">IF(L178&lt;&gt;"",SUM(IF(INDIRECT(L178)&lt;&gt;INT(INDIRECT(L178)),1,0)),"")</f>
        <v>0</v>
      </c>
      <c r="U178" s="17">
        <f t="array" aca="1" ref="U178" ca="1">IF(S178=1,SUM(IF(ISNUMBER(INDIRECT(N178)),IF(INDIRECT(N178)&lt;&gt;INT(INDIRECT(N178)),1,0),0)),"")</f>
        <v>0</v>
      </c>
      <c r="V178" s="17">
        <f t="shared" ca="1" si="39"/>
        <v>1</v>
      </c>
      <c r="W178" s="17">
        <f t="shared" ca="1" si="40"/>
        <v>0</v>
      </c>
      <c r="X178" s="24">
        <f t="array" aca="1" ref="X178" ca="1">IF(AD178,IF(AG178&lt;&gt;"",AG178,IF(J178,MIN(INDIRECT( K178)),"")),"")</f>
        <v>1</v>
      </c>
      <c r="Y178" s="17">
        <f t="array" aca="1" ref="Y178" ca="1">IF(AD178,IF(AH178&lt;&gt;"",AH178,IF(J178,MAX(INDIRECT( K178)),"")),"")</f>
        <v>2</v>
      </c>
      <c r="Z178" s="17" t="b">
        <f t="shared" ca="1" si="41"/>
        <v>1</v>
      </c>
      <c r="AC178" s="17" t="b">
        <f t="shared" ca="1" si="42"/>
        <v>0</v>
      </c>
      <c r="AD178" s="14" t="b">
        <f t="shared" ca="1" si="43"/>
        <v>1</v>
      </c>
      <c r="AE178" s="15" t="b">
        <f t="shared" ca="1" si="44"/>
        <v>1</v>
      </c>
      <c r="AF178" s="16"/>
      <c r="AG178" s="16"/>
      <c r="AH178" s="16"/>
      <c r="AI178" s="16"/>
      <c r="AJ178" s="16"/>
      <c r="AK178" s="16"/>
      <c r="AL178" s="16"/>
      <c r="AM178" s="16"/>
    </row>
    <row r="179" spans="2:39">
      <c r="B179" s="14">
        <f t="shared" si="32"/>
        <v>177</v>
      </c>
      <c r="C179" s="14" t="str">
        <f ca="1">IF(OR(E179="",ROW(E179)=2),"",IF(R179&gt;0,"S",IF(J179,IF(F179=2,"D","N"),"I")))</f>
        <v>D</v>
      </c>
      <c r="D179" s="14" t="str">
        <f t="shared" ca="1" si="33"/>
        <v>q_84</v>
      </c>
      <c r="E179" s="14" t="str">
        <f t="shared" ca="1" si="34"/>
        <v>Heart – insufficiency</v>
      </c>
      <c r="F179" s="14">
        <f t="shared" ca="1" si="35"/>
        <v>2</v>
      </c>
      <c r="G179" s="14" t="str">
        <f t="shared" ca="1" si="36"/>
        <v>q_84</v>
      </c>
      <c r="H179" s="14">
        <f ca="1">IF(G179&lt;&gt;"",IFERROR( IsVariableNameLegal(G179),0),0)+IF(COUNTIF(INDIRECT(wew!$C$13),G179)&gt;1,10,0)</f>
        <v>0</v>
      </c>
      <c r="I179" s="14">
        <f ca="1">IF(E179&lt;&gt;"",IF(LEN(E179)&gt;150,1,0)+IF(COUNTIF(INDIRECT(wew!$C$15),E179)&gt;1,10,0),0)</f>
        <v>0</v>
      </c>
      <c r="J179" s="14" t="b">
        <f t="shared" ca="1" si="37"/>
        <v>1</v>
      </c>
      <c r="K179" s="14" t="str">
        <f ca="1">ADDRESS(3,(B179+1)*2-1,4,,"[" &amp; wew!$G$7 &amp; "]" &amp; _sheetname_labels) &amp; ":" &amp; ADDRESS(2+ster!$B$20,(B179+1)*2-1,4)</f>
        <v>'[dane surowe2c.xlsm]labels'!MQ3:MQ32</v>
      </c>
      <c r="L179" s="14" t="str">
        <f ca="1">IF(F179&gt;0,ADDRESS(3,(B179+1)*2-1,4,,"[" &amp; wew!$G$7 &amp; "]" &amp; _sheetname_labels) &amp; ":" &amp; ADDRESS(2+F179,(B179+1)*2-1,4),"")</f>
        <v>'[dane surowe2c.xlsm]labels'!MQ3:MQ4</v>
      </c>
      <c r="M179" s="14" t="str">
        <f ca="1">IF(F179&gt;0,ADDRESS(3,(B179+1)*2,4,,"["&amp;wew!$G$7&amp;"]"&amp;_sheetname_labels)&amp;":"&amp;ADDRESS(2+F179,(B179+1)*2,4),"")</f>
        <v>'[dane surowe2c.xlsm]labels'!MR3:MR4</v>
      </c>
      <c r="N179" s="14" t="str">
        <f ca="1">ADDRESS(3,B179+1,4,,"[" &amp; wew!$G$7 &amp; "]" &amp;_sheetname_dataframe) &amp; ":" &amp; ADDRESS(2+ster!$C$14,B179+1,4)</f>
        <v>'[dane surowe2c.xlsm]data_frame'!FV3:FV643</v>
      </c>
      <c r="O179" s="14">
        <f t="shared" ca="1" si="38"/>
        <v>639</v>
      </c>
      <c r="P179" s="14">
        <f ca="1">IF(AND($AD179,$S179=1),IF(wew!$B$3,MIN(INDIRECT($N179)),"&lt;włącz podświetlanie wartości&gt;"),"—")</f>
        <v>1</v>
      </c>
      <c r="Q179" s="14">
        <f ca="1">IF(AND($AD179,$S179=1),IF(wew!$B$3,MAX(INDIRECT($N179)),"&lt;włącz podświetlanie wartości&gt;"),"—")</f>
        <v>2</v>
      </c>
      <c r="R179" s="14">
        <f ca="1">IF(AD179,ster!$C$14- (COUNTIF( INDIRECT(N179),"" )+ COUNT(INDIRECT(N179)) +COUNTIF( INDIRECT(N179),"NA" )),"")</f>
        <v>0</v>
      </c>
      <c r="S179" s="12">
        <f ca="1">IF(AD179,IF(COUNTA(INDIRECT(N179))=0,0, 1-(ster!$C$14- COUNT(INDIRECT(N179)) -COUNTIF( INDIRECT(N179),"" )) /COUNTA(INDIRECT(N179))),"")</f>
        <v>1</v>
      </c>
      <c r="T179" s="17">
        <f t="array" aca="1" ref="T179" ca="1">IF(L179&lt;&gt;"",SUM(IF(INDIRECT(L179)&lt;&gt;INT(INDIRECT(L179)),1,0)),"")</f>
        <v>0</v>
      </c>
      <c r="U179" s="17">
        <f t="array" aca="1" ref="U179" ca="1">IF(S179=1,SUM(IF(ISNUMBER(INDIRECT(N179)),IF(INDIRECT(N179)&lt;&gt;INT(INDIRECT(N179)),1,0),0)),"")</f>
        <v>0</v>
      </c>
      <c r="V179" s="17">
        <f t="shared" ca="1" si="39"/>
        <v>1</v>
      </c>
      <c r="W179" s="17">
        <f t="shared" ca="1" si="40"/>
        <v>0</v>
      </c>
      <c r="X179" s="24">
        <f t="array" aca="1" ref="X179" ca="1">IF(AD179,IF(AG179&lt;&gt;"",AG179,IF(J179,MIN(INDIRECT( K179)),"")),"")</f>
        <v>1</v>
      </c>
      <c r="Y179" s="17">
        <f t="array" aca="1" ref="Y179" ca="1">IF(AD179,IF(AH179&lt;&gt;"",AH179,IF(J179,MAX(INDIRECT( K179)),"")),"")</f>
        <v>2</v>
      </c>
      <c r="Z179" s="17" t="b">
        <f t="shared" ca="1" si="41"/>
        <v>1</v>
      </c>
      <c r="AC179" s="17" t="b">
        <f t="shared" ca="1" si="42"/>
        <v>0</v>
      </c>
      <c r="AD179" s="14" t="b">
        <f t="shared" ca="1" si="43"/>
        <v>1</v>
      </c>
      <c r="AE179" s="15" t="b">
        <f t="shared" ca="1" si="44"/>
        <v>1</v>
      </c>
      <c r="AF179" s="16"/>
      <c r="AG179" s="16"/>
      <c r="AH179" s="16"/>
      <c r="AI179" s="16"/>
      <c r="AJ179" s="16"/>
      <c r="AK179" s="16"/>
      <c r="AL179" s="16"/>
      <c r="AM179" s="16"/>
    </row>
    <row r="180" spans="2:39">
      <c r="B180" s="14">
        <f t="shared" si="32"/>
        <v>178</v>
      </c>
      <c r="C180" s="14" t="str">
        <f ca="1">IF(OR(E180="",ROW(E180)=2),"",IF(R180&gt;0,"S",IF(J180,IF(F180=2,"D","N"),"I")))</f>
        <v>N</v>
      </c>
      <c r="D180" s="14" t="str">
        <f t="shared" ca="1" si="33"/>
        <v>q_85a</v>
      </c>
      <c r="E180" s="14" t="str">
        <f t="shared" ca="1" si="34"/>
        <v>Primary cancer</v>
      </c>
      <c r="F180" s="14">
        <f t="shared" ca="1" si="35"/>
        <v>20</v>
      </c>
      <c r="G180" s="14" t="str">
        <f t="shared" ca="1" si="36"/>
        <v>q_85a</v>
      </c>
      <c r="H180" s="14">
        <f ca="1">IF(G180&lt;&gt;"",IFERROR( IsVariableNameLegal(G180),0),0)+IF(COUNTIF(INDIRECT(wew!$C$13),G180)&gt;1,10,0)</f>
        <v>0</v>
      </c>
      <c r="I180" s="14">
        <f ca="1">IF(E180&lt;&gt;"",IF(LEN(E180)&gt;150,1,0)+IF(COUNTIF(INDIRECT(wew!$C$15),E180)&gt;1,10,0),0)</f>
        <v>0</v>
      </c>
      <c r="J180" s="14" t="b">
        <f t="shared" ca="1" si="37"/>
        <v>1</v>
      </c>
      <c r="K180" s="14" t="str">
        <f ca="1">ADDRESS(3,(B180+1)*2-1,4,,"[" &amp; wew!$G$7 &amp; "]" &amp; _sheetname_labels) &amp; ":" &amp; ADDRESS(2+ster!$B$20,(B180+1)*2-1,4)</f>
        <v>'[dane surowe2c.xlsm]labels'!MS3:MS32</v>
      </c>
      <c r="L180" s="14" t="str">
        <f ca="1">IF(F180&gt;0,ADDRESS(3,(B180+1)*2-1,4,,"[" &amp; wew!$G$7 &amp; "]" &amp; _sheetname_labels) &amp; ":" &amp; ADDRESS(2+F180,(B180+1)*2-1,4),"")</f>
        <v>'[dane surowe2c.xlsm]labels'!MS3:MS22</v>
      </c>
      <c r="M180" s="14" t="str">
        <f ca="1">IF(F180&gt;0,ADDRESS(3,(B180+1)*2,4,,"["&amp;wew!$G$7&amp;"]"&amp;_sheetname_labels)&amp;":"&amp;ADDRESS(2+F180,(B180+1)*2,4),"")</f>
        <v>'[dane surowe2c.xlsm]labels'!MT3:MT22</v>
      </c>
      <c r="N180" s="14" t="str">
        <f ca="1">ADDRESS(3,B180+1,4,,"[" &amp; wew!$G$7 &amp; "]" &amp;_sheetname_dataframe) &amp; ":" &amp; ADDRESS(2+ster!$C$14,B180+1,4)</f>
        <v>'[dane surowe2c.xlsm]data_frame'!FW3:FW643</v>
      </c>
      <c r="O180" s="14">
        <f t="shared" ca="1" si="38"/>
        <v>639</v>
      </c>
      <c r="P180" s="14">
        <f ca="1">IF(AND($AD180,$S180=1),IF(wew!$B$3,MIN(INDIRECT($N180)),"&lt;włącz podświetlanie wartości&gt;"),"—")</f>
        <v>1</v>
      </c>
      <c r="Q180" s="14">
        <f ca="1">IF(AND($AD180,$S180=1),IF(wew!$B$3,MAX(INDIRECT($N180)),"&lt;włącz podświetlanie wartości&gt;"),"—")</f>
        <v>19</v>
      </c>
      <c r="R180" s="14">
        <f ca="1">IF(AD180,ster!$C$14- (COUNTIF( INDIRECT(N180),"" )+ COUNT(INDIRECT(N180)) +COUNTIF( INDIRECT(N180),"NA" )),"")</f>
        <v>0</v>
      </c>
      <c r="S180" s="12">
        <f ca="1">IF(AD180,IF(COUNTA(INDIRECT(N180))=0,0, 1-(ster!$C$14- COUNT(INDIRECT(N180)) -COUNTIF( INDIRECT(N180),"" )) /COUNTA(INDIRECT(N180))),"")</f>
        <v>1</v>
      </c>
      <c r="T180" s="17">
        <f t="array" aca="1" ref="T180" ca="1">IF(L180&lt;&gt;"",SUM(IF(INDIRECT(L180)&lt;&gt;INT(INDIRECT(L180)),1,0)),"")</f>
        <v>0</v>
      </c>
      <c r="U180" s="17">
        <f t="array" aca="1" ref="U180" ca="1">IF(S180=1,SUM(IF(ISNUMBER(INDIRECT(N180)),IF(INDIRECT(N180)&lt;&gt;INT(INDIRECT(N180)),1,0),0)),"")</f>
        <v>0</v>
      </c>
      <c r="V180" s="17">
        <f t="shared" ca="1" si="39"/>
        <v>1</v>
      </c>
      <c r="W180" s="17">
        <f t="shared" ca="1" si="40"/>
        <v>0</v>
      </c>
      <c r="X180" s="24">
        <f t="array" aca="1" ref="X180" ca="1">IF(AD180,IF(AG180&lt;&gt;"",AG180,IF(J180,MIN(INDIRECT( K180)),"")),"")</f>
        <v>1</v>
      </c>
      <c r="Y180" s="17">
        <f t="array" aca="1" ref="Y180" ca="1">IF(AD180,IF(AH180&lt;&gt;"",AH180,IF(J180,MAX(INDIRECT( K180)),"")),"")</f>
        <v>20</v>
      </c>
      <c r="Z180" s="17" t="b">
        <f t="shared" ca="1" si="41"/>
        <v>1</v>
      </c>
      <c r="AC180" s="17" t="b">
        <f t="shared" ca="1" si="42"/>
        <v>0</v>
      </c>
      <c r="AD180" s="14" t="b">
        <f t="shared" ca="1" si="43"/>
        <v>1</v>
      </c>
      <c r="AE180" s="15" t="b">
        <f t="shared" ca="1" si="44"/>
        <v>1</v>
      </c>
      <c r="AF180" s="16"/>
      <c r="AG180" s="16"/>
      <c r="AH180" s="16"/>
      <c r="AI180" s="16"/>
      <c r="AJ180" s="16"/>
      <c r="AK180" s="16"/>
      <c r="AL180" s="16"/>
      <c r="AM180" s="16"/>
    </row>
    <row r="181" spans="2:39">
      <c r="B181" s="14">
        <f t="shared" si="32"/>
        <v>179</v>
      </c>
      <c r="C181" s="14" t="str">
        <f ca="1">IF(OR(E181="",ROW(E181)=2),"",IF(R181&gt;0,"S",IF(J181,IF(F181=2,"D","N"),"I")))</f>
        <v>N</v>
      </c>
      <c r="D181" s="14" t="str">
        <f t="shared" ca="1" si="33"/>
        <v>q_85b</v>
      </c>
      <c r="E181" s="14" t="str">
        <f t="shared" ca="1" si="34"/>
        <v>Metastasis</v>
      </c>
      <c r="F181" s="14">
        <f t="shared" ca="1" si="35"/>
        <v>20</v>
      </c>
      <c r="G181" s="14" t="str">
        <f t="shared" ca="1" si="36"/>
        <v>q_85b</v>
      </c>
      <c r="H181" s="14">
        <f ca="1">IF(G181&lt;&gt;"",IFERROR( IsVariableNameLegal(G181),0),0)+IF(COUNTIF(INDIRECT(wew!$C$13),G181)&gt;1,10,0)</f>
        <v>0</v>
      </c>
      <c r="I181" s="14">
        <f ca="1">IF(E181&lt;&gt;"",IF(LEN(E181)&gt;150,1,0)+IF(COUNTIF(INDIRECT(wew!$C$15),E181)&gt;1,10,0),0)</f>
        <v>0</v>
      </c>
      <c r="J181" s="14" t="b">
        <f t="shared" ca="1" si="37"/>
        <v>1</v>
      </c>
      <c r="K181" s="14" t="str">
        <f ca="1">ADDRESS(3,(B181+1)*2-1,4,,"[" &amp; wew!$G$7 &amp; "]" &amp; _sheetname_labels) &amp; ":" &amp; ADDRESS(2+ster!$B$20,(B181+1)*2-1,4)</f>
        <v>'[dane surowe2c.xlsm]labels'!MU3:MU32</v>
      </c>
      <c r="L181" s="14" t="str">
        <f ca="1">IF(F181&gt;0,ADDRESS(3,(B181+1)*2-1,4,,"[" &amp; wew!$G$7 &amp; "]" &amp; _sheetname_labels) &amp; ":" &amp; ADDRESS(2+F181,(B181+1)*2-1,4),"")</f>
        <v>'[dane surowe2c.xlsm]labels'!MU3:MU22</v>
      </c>
      <c r="M181" s="14" t="str">
        <f ca="1">IF(F181&gt;0,ADDRESS(3,(B181+1)*2,4,,"["&amp;wew!$G$7&amp;"]"&amp;_sheetname_labels)&amp;":"&amp;ADDRESS(2+F181,(B181+1)*2,4),"")</f>
        <v>'[dane surowe2c.xlsm]labels'!MV3:MV22</v>
      </c>
      <c r="N181" s="14" t="str">
        <f ca="1">ADDRESS(3,B181+1,4,,"[" &amp; wew!$G$7 &amp; "]" &amp;_sheetname_dataframe) &amp; ":" &amp; ADDRESS(2+ster!$C$14,B181+1,4)</f>
        <v>'[dane surowe2c.xlsm]data_frame'!FX3:FX643</v>
      </c>
      <c r="O181" s="14">
        <f t="shared" ca="1" si="38"/>
        <v>618</v>
      </c>
      <c r="P181" s="14">
        <f ca="1">IF(AND($AD181,$S181=1),IF(wew!$B$3,MIN(INDIRECT($N181)),"&lt;włącz podświetlanie wartości&gt;"),"—")</f>
        <v>1</v>
      </c>
      <c r="Q181" s="14">
        <f ca="1">IF(AND($AD181,$S181=1),IF(wew!$B$3,MAX(INDIRECT($N181)),"&lt;włącz podświetlanie wartości&gt;"),"—")</f>
        <v>5</v>
      </c>
      <c r="R181" s="14">
        <f ca="1">IF(AD181,ster!$C$14- (COUNTIF( INDIRECT(N181),"" )+ COUNT(INDIRECT(N181)) +COUNTIF( INDIRECT(N181),"NA" )),"")</f>
        <v>0</v>
      </c>
      <c r="S181" s="12">
        <f ca="1">IF(AD181,IF(COUNTA(INDIRECT(N181))=0,0, 1-(ster!$C$14- COUNT(INDIRECT(N181)) -COUNTIF( INDIRECT(N181),"" )) /COUNTA(INDIRECT(N181))),"")</f>
        <v>1</v>
      </c>
      <c r="T181" s="17">
        <f t="array" aca="1" ref="T181" ca="1">IF(L181&lt;&gt;"",SUM(IF(INDIRECT(L181)&lt;&gt;INT(INDIRECT(L181)),1,0)),"")</f>
        <v>0</v>
      </c>
      <c r="U181" s="17">
        <f t="array" aca="1" ref="U181" ca="1">IF(S181=1,SUM(IF(ISNUMBER(INDIRECT(N181)),IF(INDIRECT(N181)&lt;&gt;INT(INDIRECT(N181)),1,0),0)),"")</f>
        <v>0</v>
      </c>
      <c r="V181" s="17">
        <f t="shared" ca="1" si="39"/>
        <v>1</v>
      </c>
      <c r="W181" s="17">
        <f t="shared" ca="1" si="40"/>
        <v>0</v>
      </c>
      <c r="X181" s="24">
        <f t="array" aca="1" ref="X181" ca="1">IF(AD181,IF(AG181&lt;&gt;"",AG181,IF(J181,MIN(INDIRECT( K181)),"")),"")</f>
        <v>1</v>
      </c>
      <c r="Y181" s="17">
        <f t="array" aca="1" ref="Y181" ca="1">IF(AD181,IF(AH181&lt;&gt;"",AH181,IF(J181,MAX(INDIRECT( K181)),"")),"")</f>
        <v>20</v>
      </c>
      <c r="Z181" s="17" t="b">
        <f t="shared" ca="1" si="41"/>
        <v>1</v>
      </c>
      <c r="AC181" s="17" t="b">
        <f t="shared" ca="1" si="42"/>
        <v>0</v>
      </c>
      <c r="AD181" s="14" t="b">
        <f t="shared" ca="1" si="43"/>
        <v>1</v>
      </c>
      <c r="AE181" s="15" t="b">
        <f t="shared" ca="1" si="44"/>
        <v>1</v>
      </c>
      <c r="AF181" s="16"/>
      <c r="AG181" s="16"/>
      <c r="AH181" s="16"/>
      <c r="AI181" s="16"/>
      <c r="AJ181" s="16"/>
      <c r="AK181" s="16"/>
      <c r="AL181" s="16"/>
      <c r="AM181" s="16"/>
    </row>
    <row r="182" spans="2:39">
      <c r="B182" s="14">
        <f t="shared" si="32"/>
        <v>180</v>
      </c>
      <c r="C182" s="14" t="str">
        <f ca="1">IF(OR(E182="",ROW(E182)=2),"",IF(R182&gt;0,"S",IF(J182,IF(F182=2,"D","N"),"I")))</f>
        <v>D</v>
      </c>
      <c r="D182" s="14" t="str">
        <f t="shared" ca="1" si="33"/>
        <v>q_86a</v>
      </c>
      <c r="E182" s="14" t="str">
        <f t="shared" ca="1" si="34"/>
        <v>Cancer treatment – Chemotherapy</v>
      </c>
      <c r="F182" s="14">
        <f t="shared" ca="1" si="35"/>
        <v>2</v>
      </c>
      <c r="G182" s="14" t="str">
        <f t="shared" ca="1" si="36"/>
        <v>q_86a</v>
      </c>
      <c r="H182" s="14">
        <f ca="1">IF(G182&lt;&gt;"",IFERROR( IsVariableNameLegal(G182),0),0)+IF(COUNTIF(INDIRECT(wew!$C$13),G182)&gt;1,10,0)</f>
        <v>0</v>
      </c>
      <c r="I182" s="14">
        <f ca="1">IF(E182&lt;&gt;"",IF(LEN(E182)&gt;150,1,0)+IF(COUNTIF(INDIRECT(wew!$C$15),E182)&gt;1,10,0),0)</f>
        <v>0</v>
      </c>
      <c r="J182" s="14" t="b">
        <f t="shared" ca="1" si="37"/>
        <v>1</v>
      </c>
      <c r="K182" s="14" t="str">
        <f ca="1">ADDRESS(3,(B182+1)*2-1,4,,"[" &amp; wew!$G$7 &amp; "]" &amp; _sheetname_labels) &amp; ":" &amp; ADDRESS(2+ster!$B$20,(B182+1)*2-1,4)</f>
        <v>'[dane surowe2c.xlsm]labels'!MW3:MW32</v>
      </c>
      <c r="L182" s="14" t="str">
        <f ca="1">IF(F182&gt;0,ADDRESS(3,(B182+1)*2-1,4,,"[" &amp; wew!$G$7 &amp; "]" &amp; _sheetname_labels) &amp; ":" &amp; ADDRESS(2+F182,(B182+1)*2-1,4),"")</f>
        <v>'[dane surowe2c.xlsm]labels'!MW3:MW4</v>
      </c>
      <c r="M182" s="14" t="str">
        <f ca="1">IF(F182&gt;0,ADDRESS(3,(B182+1)*2,4,,"["&amp;wew!$G$7&amp;"]"&amp;_sheetname_labels)&amp;":"&amp;ADDRESS(2+F182,(B182+1)*2,4),"")</f>
        <v>'[dane surowe2c.xlsm]labels'!MX3:MX4</v>
      </c>
      <c r="N182" s="14" t="str">
        <f ca="1">ADDRESS(3,B182+1,4,,"[" &amp; wew!$G$7 &amp; "]" &amp;_sheetname_dataframe) &amp; ":" &amp; ADDRESS(2+ster!$C$14,B182+1,4)</f>
        <v>'[dane surowe2c.xlsm]data_frame'!FY3:FY643</v>
      </c>
      <c r="O182" s="14">
        <f t="shared" ca="1" si="38"/>
        <v>636</v>
      </c>
      <c r="P182" s="14">
        <f ca="1">IF(AND($AD182,$S182=1),IF(wew!$B$3,MIN(INDIRECT($N182)),"&lt;włącz podświetlanie wartości&gt;"),"—")</f>
        <v>1</v>
      </c>
      <c r="Q182" s="14">
        <f ca="1">IF(AND($AD182,$S182=1),IF(wew!$B$3,MAX(INDIRECT($N182)),"&lt;włącz podświetlanie wartości&gt;"),"—")</f>
        <v>2</v>
      </c>
      <c r="R182" s="14">
        <f ca="1">IF(AD182,ster!$C$14- (COUNTIF( INDIRECT(N182),"" )+ COUNT(INDIRECT(N182)) +COUNTIF( INDIRECT(N182),"NA" )),"")</f>
        <v>0</v>
      </c>
      <c r="S182" s="12">
        <f ca="1">IF(AD182,IF(COUNTA(INDIRECT(N182))=0,0, 1-(ster!$C$14- COUNT(INDIRECT(N182)) -COUNTIF( INDIRECT(N182),"" )) /COUNTA(INDIRECT(N182))),"")</f>
        <v>1</v>
      </c>
      <c r="T182" s="17">
        <f t="array" aca="1" ref="T182" ca="1">IF(L182&lt;&gt;"",SUM(IF(INDIRECT(L182)&lt;&gt;INT(INDIRECT(L182)),1,0)),"")</f>
        <v>0</v>
      </c>
      <c r="U182" s="17">
        <f t="array" aca="1" ref="U182" ca="1">IF(S182=1,SUM(IF(ISNUMBER(INDIRECT(N182)),IF(INDIRECT(N182)&lt;&gt;INT(INDIRECT(N182)),1,0),0)),"")</f>
        <v>0</v>
      </c>
      <c r="V182" s="17">
        <f t="shared" ca="1" si="39"/>
        <v>1</v>
      </c>
      <c r="W182" s="17">
        <f t="shared" ca="1" si="40"/>
        <v>0</v>
      </c>
      <c r="X182" s="24">
        <f t="array" aca="1" ref="X182" ca="1">IF(AD182,IF(AG182&lt;&gt;"",AG182,IF(J182,MIN(INDIRECT( K182)),"")),"")</f>
        <v>1</v>
      </c>
      <c r="Y182" s="17">
        <f t="array" aca="1" ref="Y182" ca="1">IF(AD182,IF(AH182&lt;&gt;"",AH182,IF(J182,MAX(INDIRECT( K182)),"")),"")</f>
        <v>2</v>
      </c>
      <c r="Z182" s="17" t="b">
        <f t="shared" ca="1" si="41"/>
        <v>1</v>
      </c>
      <c r="AC182" s="17" t="b">
        <f t="shared" ca="1" si="42"/>
        <v>0</v>
      </c>
      <c r="AD182" s="14" t="b">
        <f t="shared" ca="1" si="43"/>
        <v>1</v>
      </c>
      <c r="AE182" s="15" t="b">
        <f t="shared" ca="1" si="44"/>
        <v>1</v>
      </c>
      <c r="AF182" s="16"/>
      <c r="AG182" s="16"/>
      <c r="AH182" s="16"/>
      <c r="AI182" s="16"/>
      <c r="AJ182" s="16"/>
      <c r="AK182" s="16"/>
      <c r="AL182" s="16"/>
      <c r="AM182" s="16"/>
    </row>
    <row r="183" spans="2:39">
      <c r="B183" s="14">
        <f t="shared" si="32"/>
        <v>181</v>
      </c>
      <c r="C183" s="14" t="str">
        <f ca="1">IF(OR(E183="",ROW(E183)=2),"",IF(R183&gt;0,"S",IF(J183,IF(F183=2,"D","N"),"I")))</f>
        <v>S</v>
      </c>
      <c r="D183" s="14" t="str">
        <f t="shared" ca="1" si="33"/>
        <v>q_86b</v>
      </c>
      <c r="E183" s="14" t="str">
        <f t="shared" ca="1" si="34"/>
        <v>Drug used in chemotherapy</v>
      </c>
      <c r="F183" s="14">
        <f t="shared" ca="1" si="35"/>
        <v>0</v>
      </c>
      <c r="G183" s="14" t="str">
        <f t="shared" ca="1" si="36"/>
        <v>q_86b</v>
      </c>
      <c r="H183" s="14">
        <f ca="1">IF(G183&lt;&gt;"",IFERROR( IsVariableNameLegal(G183),0),0)+IF(COUNTIF(INDIRECT(wew!$C$13),G183)&gt;1,10,0)</f>
        <v>0</v>
      </c>
      <c r="I183" s="14">
        <f ca="1">IF(E183&lt;&gt;"",IF(LEN(E183)&gt;150,1,0)+IF(COUNTIF(INDIRECT(wew!$C$15),E183)&gt;1,10,0),0)</f>
        <v>0</v>
      </c>
      <c r="J183" s="14" t="b">
        <f t="shared" ca="1" si="37"/>
        <v>0</v>
      </c>
      <c r="K183" s="14" t="str">
        <f ca="1">ADDRESS(3,(B183+1)*2-1,4,,"[" &amp; wew!$G$7 &amp; "]" &amp; _sheetname_labels) &amp; ":" &amp; ADDRESS(2+ster!$B$20,(B183+1)*2-1,4)</f>
        <v>'[dane surowe2c.xlsm]labels'!MY3:MY32</v>
      </c>
      <c r="L183" s="14" t="str">
        <f ca="1">IF(F183&gt;0,ADDRESS(3,(B183+1)*2-1,4,,"[" &amp; wew!$G$7 &amp; "]" &amp; _sheetname_labels) &amp; ":" &amp; ADDRESS(2+F183,(B183+1)*2-1,4),"")</f>
        <v/>
      </c>
      <c r="M183" s="14" t="str">
        <f ca="1">IF(F183&gt;0,ADDRESS(3,(B183+1)*2,4,,"["&amp;wew!$G$7&amp;"]"&amp;_sheetname_labels)&amp;":"&amp;ADDRESS(2+F183,(B183+1)*2,4),"")</f>
        <v/>
      </c>
      <c r="N183" s="14" t="str">
        <f ca="1">ADDRESS(3,B183+1,4,,"[" &amp; wew!$G$7 &amp; "]" &amp;_sheetname_dataframe) &amp; ":" &amp; ADDRESS(2+ster!$C$14,B183+1,4)</f>
        <v>'[dane surowe2c.xlsm]data_frame'!FZ3:FZ643</v>
      </c>
      <c r="O183" s="14">
        <f t="shared" ca="1" si="38"/>
        <v>0</v>
      </c>
      <c r="P183" s="14" t="str">
        <f ca="1">IF(AND($AD183,$S183=1),IF(wew!$B$3,MIN(INDIRECT($N183)),"&lt;włącz podświetlanie wartości&gt;"),"—")</f>
        <v>—</v>
      </c>
      <c r="Q183" s="14" t="str">
        <f ca="1">IF(AND($AD183,$S183=1),IF(wew!$B$3,MAX(INDIRECT($N183)),"&lt;włącz podświetlanie wartości&gt;"),"—")</f>
        <v>—</v>
      </c>
      <c r="R183" s="14">
        <f ca="1">IF(AD183,ster!$C$14- (COUNTIF( INDIRECT(N183),"" )+ COUNT(INDIRECT(N183)) +COUNTIF( INDIRECT(N183),"NA" )),"")</f>
        <v>7</v>
      </c>
      <c r="S183" s="12">
        <f ca="1">IF(AD183,IF(COUNTA(INDIRECT(N183))=0,0, 1-(ster!$C$14- COUNT(INDIRECT(N183)) -COUNTIF( INDIRECT(N183),"" )) /COUNTA(INDIRECT(N183))),"")</f>
        <v>0</v>
      </c>
      <c r="T183" s="17" t="str">
        <f t="array" aca="1" ref="T183" ca="1">IF(L183&lt;&gt;"",SUM(IF(INDIRECT(L183)&lt;&gt;INT(INDIRECT(L183)),1,0)),"")</f>
        <v/>
      </c>
      <c r="U183" s="17" t="str">
        <f t="array" aca="1" ref="U183" ca="1">IF(S183=1,SUM(IF(ISNUMBER(INDIRECT(N183)),IF(INDIRECT(N183)&lt;&gt;INT(INDIRECT(N183)),1,0),0)),"")</f>
        <v/>
      </c>
      <c r="V183" s="17">
        <f t="shared" ca="1" si="39"/>
        <v>0</v>
      </c>
      <c r="W183" s="17">
        <f t="shared" ca="1" si="40"/>
        <v>0</v>
      </c>
      <c r="X183" s="24" t="str">
        <f t="array" aca="1" ref="X183" ca="1">IF(AD183,IF(AG183&lt;&gt;"",AG183,IF(J183,MIN(INDIRECT( K183)),"")),"")</f>
        <v/>
      </c>
      <c r="Y183" s="17" t="str">
        <f t="array" aca="1" ref="Y183" ca="1">IF(AD183,IF(AH183&lt;&gt;"",AH183,IF(J183,MAX(INDIRECT( K183)),"")),"")</f>
        <v/>
      </c>
      <c r="Z183" s="17" t="b">
        <f t="shared" ca="1" si="41"/>
        <v>0</v>
      </c>
      <c r="AC183" s="17" t="b">
        <f t="shared" ca="1" si="42"/>
        <v>1</v>
      </c>
      <c r="AD183" s="14" t="b">
        <f t="shared" ca="1" si="43"/>
        <v>1</v>
      </c>
      <c r="AE183" s="15" t="b">
        <f t="shared" ca="1" si="44"/>
        <v>0</v>
      </c>
      <c r="AF183" s="16"/>
      <c r="AG183" s="16"/>
      <c r="AH183" s="16"/>
      <c r="AI183" s="16"/>
      <c r="AJ183" s="16"/>
      <c r="AK183" s="16"/>
      <c r="AL183" s="16"/>
      <c r="AM183" s="16"/>
    </row>
    <row r="184" spans="2:39">
      <c r="B184" s="14">
        <f t="shared" si="32"/>
        <v>182</v>
      </c>
      <c r="C184" s="14" t="str">
        <f ca="1">IF(OR(E184="",ROW(E184)=2),"",IF(R184&gt;0,"S",IF(J184,IF(F184=2,"D","N"),"I")))</f>
        <v>D</v>
      </c>
      <c r="D184" s="14" t="str">
        <f t="shared" ca="1" si="33"/>
        <v>q_87a</v>
      </c>
      <c r="E184" s="14" t="str">
        <f t="shared" ca="1" si="34"/>
        <v>Cancer treatment – Radiotherapy</v>
      </c>
      <c r="F184" s="14">
        <f t="shared" ca="1" si="35"/>
        <v>2</v>
      </c>
      <c r="G184" s="14" t="str">
        <f t="shared" ca="1" si="36"/>
        <v>q_87a</v>
      </c>
      <c r="H184" s="14">
        <f ca="1">IF(G184&lt;&gt;"",IFERROR( IsVariableNameLegal(G184),0),0)+IF(COUNTIF(INDIRECT(wew!$C$13),G184)&gt;1,10,0)</f>
        <v>0</v>
      </c>
      <c r="I184" s="14">
        <f ca="1">IF(E184&lt;&gt;"",IF(LEN(E184)&gt;150,1,0)+IF(COUNTIF(INDIRECT(wew!$C$15),E184)&gt;1,10,0),0)</f>
        <v>0</v>
      </c>
      <c r="J184" s="14" t="b">
        <f t="shared" ca="1" si="37"/>
        <v>1</v>
      </c>
      <c r="K184" s="14" t="str">
        <f ca="1">ADDRESS(3,(B184+1)*2-1,4,,"[" &amp; wew!$G$7 &amp; "]" &amp; _sheetname_labels) &amp; ":" &amp; ADDRESS(2+ster!$B$20,(B184+1)*2-1,4)</f>
        <v>'[dane surowe2c.xlsm]labels'!NA3:NA32</v>
      </c>
      <c r="L184" s="14" t="str">
        <f ca="1">IF(F184&gt;0,ADDRESS(3,(B184+1)*2-1,4,,"[" &amp; wew!$G$7 &amp; "]" &amp; _sheetname_labels) &amp; ":" &amp; ADDRESS(2+F184,(B184+1)*2-1,4),"")</f>
        <v>'[dane surowe2c.xlsm]labels'!NA3:NA4</v>
      </c>
      <c r="M184" s="14" t="str">
        <f ca="1">IF(F184&gt;0,ADDRESS(3,(B184+1)*2,4,,"["&amp;wew!$G$7&amp;"]"&amp;_sheetname_labels)&amp;":"&amp;ADDRESS(2+F184,(B184+1)*2,4),"")</f>
        <v>'[dane surowe2c.xlsm]labels'!NB3:NB4</v>
      </c>
      <c r="N184" s="14" t="str">
        <f ca="1">ADDRESS(3,B184+1,4,,"[" &amp; wew!$G$7 &amp; "]" &amp;_sheetname_dataframe) &amp; ":" &amp; ADDRESS(2+ster!$C$14,B184+1,4)</f>
        <v>'[dane surowe2c.xlsm]data_frame'!GA3:GA643</v>
      </c>
      <c r="O184" s="14">
        <f t="shared" ca="1" si="38"/>
        <v>635</v>
      </c>
      <c r="P184" s="14">
        <f ca="1">IF(AND($AD184,$S184=1),IF(wew!$B$3,MIN(INDIRECT($N184)),"&lt;włącz podświetlanie wartości&gt;"),"—")</f>
        <v>1</v>
      </c>
      <c r="Q184" s="14">
        <f ca="1">IF(AND($AD184,$S184=1),IF(wew!$B$3,MAX(INDIRECT($N184)),"&lt;włącz podświetlanie wartości&gt;"),"—")</f>
        <v>2</v>
      </c>
      <c r="R184" s="14">
        <f ca="1">IF(AD184,ster!$C$14- (COUNTIF( INDIRECT(N184),"" )+ COUNT(INDIRECT(N184)) +COUNTIF( INDIRECT(N184),"NA" )),"")</f>
        <v>0</v>
      </c>
      <c r="S184" s="12">
        <f ca="1">IF(AD184,IF(COUNTA(INDIRECT(N184))=0,0, 1-(ster!$C$14- COUNT(INDIRECT(N184)) -COUNTIF( INDIRECT(N184),"" )) /COUNTA(INDIRECT(N184))),"")</f>
        <v>1</v>
      </c>
      <c r="T184" s="17">
        <f t="array" aca="1" ref="T184" ca="1">IF(L184&lt;&gt;"",SUM(IF(INDIRECT(L184)&lt;&gt;INT(INDIRECT(L184)),1,0)),"")</f>
        <v>0</v>
      </c>
      <c r="U184" s="17">
        <f t="array" aca="1" ref="U184" ca="1">IF(S184=1,SUM(IF(ISNUMBER(INDIRECT(N184)),IF(INDIRECT(N184)&lt;&gt;INT(INDIRECT(N184)),1,0),0)),"")</f>
        <v>0</v>
      </c>
      <c r="V184" s="17">
        <f t="shared" ca="1" si="39"/>
        <v>1</v>
      </c>
      <c r="W184" s="17">
        <f t="shared" ca="1" si="40"/>
        <v>0</v>
      </c>
      <c r="X184" s="24">
        <f t="array" aca="1" ref="X184" ca="1">IF(AD184,IF(AG184&lt;&gt;"",AG184,IF(J184,MIN(INDIRECT( K184)),"")),"")</f>
        <v>1</v>
      </c>
      <c r="Y184" s="17">
        <f t="array" aca="1" ref="Y184" ca="1">IF(AD184,IF(AH184&lt;&gt;"",AH184,IF(J184,MAX(INDIRECT( K184)),"")),"")</f>
        <v>2</v>
      </c>
      <c r="Z184" s="17" t="b">
        <f t="shared" ca="1" si="41"/>
        <v>1</v>
      </c>
      <c r="AC184" s="17" t="b">
        <f t="shared" ca="1" si="42"/>
        <v>0</v>
      </c>
      <c r="AD184" s="14" t="b">
        <f t="shared" ca="1" si="43"/>
        <v>1</v>
      </c>
      <c r="AE184" s="15" t="b">
        <f t="shared" ca="1" si="44"/>
        <v>1</v>
      </c>
      <c r="AF184" s="16"/>
      <c r="AG184" s="16"/>
      <c r="AH184" s="16"/>
      <c r="AI184" s="16"/>
      <c r="AJ184" s="16"/>
      <c r="AK184" s="16"/>
      <c r="AL184" s="16"/>
      <c r="AM184" s="16"/>
    </row>
    <row r="185" spans="2:39">
      <c r="B185" s="14">
        <f t="shared" si="32"/>
        <v>183</v>
      </c>
      <c r="C185" s="14" t="str">
        <f ca="1">IF(OR(E185="",ROW(E185)=2),"",IF(R185&gt;0,"S",IF(J185,IF(F185=2,"D","N"),"I")))</f>
        <v>D</v>
      </c>
      <c r="D185" s="14" t="str">
        <f t="shared" ca="1" si="33"/>
        <v>q_87b</v>
      </c>
      <c r="E185" s="14" t="str">
        <f t="shared" ca="1" si="34"/>
        <v>Cancer treatment – Radiotherapy of head or neck</v>
      </c>
      <c r="F185" s="14">
        <f t="shared" ca="1" si="35"/>
        <v>2</v>
      </c>
      <c r="G185" s="14" t="str">
        <f t="shared" ca="1" si="36"/>
        <v>q_87b</v>
      </c>
      <c r="H185" s="14">
        <f ca="1">IF(G185&lt;&gt;"",IFERROR( IsVariableNameLegal(G185),0),0)+IF(COUNTIF(INDIRECT(wew!$C$13),G185)&gt;1,10,0)</f>
        <v>0</v>
      </c>
      <c r="I185" s="14">
        <f ca="1">IF(E185&lt;&gt;"",IF(LEN(E185)&gt;150,1,0)+IF(COUNTIF(INDIRECT(wew!$C$15),E185)&gt;1,10,0),0)</f>
        <v>0</v>
      </c>
      <c r="J185" s="14" t="b">
        <f t="shared" ca="1" si="37"/>
        <v>1</v>
      </c>
      <c r="K185" s="14" t="str">
        <f ca="1">ADDRESS(3,(B185+1)*2-1,4,,"[" &amp; wew!$G$7 &amp; "]" &amp; _sheetname_labels) &amp; ":" &amp; ADDRESS(2+ster!$B$20,(B185+1)*2-1,4)</f>
        <v>'[dane surowe2c.xlsm]labels'!NC3:NC32</v>
      </c>
      <c r="L185" s="14" t="str">
        <f ca="1">IF(F185&gt;0,ADDRESS(3,(B185+1)*2-1,4,,"[" &amp; wew!$G$7 &amp; "]" &amp; _sheetname_labels) &amp; ":" &amp; ADDRESS(2+F185,(B185+1)*2-1,4),"")</f>
        <v>'[dane surowe2c.xlsm]labels'!NC3:NC4</v>
      </c>
      <c r="M185" s="14" t="str">
        <f ca="1">IF(F185&gt;0,ADDRESS(3,(B185+1)*2,4,,"["&amp;wew!$G$7&amp;"]"&amp;_sheetname_labels)&amp;":"&amp;ADDRESS(2+F185,(B185+1)*2,4),"")</f>
        <v>'[dane surowe2c.xlsm]labels'!ND3:ND4</v>
      </c>
      <c r="N185" s="14" t="str">
        <f ca="1">ADDRESS(3,B185+1,4,,"[" &amp; wew!$G$7 &amp; "]" &amp;_sheetname_dataframe) &amp; ":" &amp; ADDRESS(2+ster!$C$14,B185+1,4)</f>
        <v>'[dane surowe2c.xlsm]data_frame'!GB3:GB643</v>
      </c>
      <c r="O185" s="14">
        <f t="shared" ca="1" si="38"/>
        <v>635</v>
      </c>
      <c r="P185" s="14">
        <f ca="1">IF(AND($AD185,$S185=1),IF(wew!$B$3,MIN(INDIRECT($N185)),"&lt;włącz podświetlanie wartości&gt;"),"—")</f>
        <v>1</v>
      </c>
      <c r="Q185" s="14">
        <f ca="1">IF(AND($AD185,$S185=1),IF(wew!$B$3,MAX(INDIRECT($N185)),"&lt;włącz podświetlanie wartości&gt;"),"—")</f>
        <v>2</v>
      </c>
      <c r="R185" s="14">
        <f ca="1">IF(AD185,ster!$C$14- (COUNTIF( INDIRECT(N185),"" )+ COUNT(INDIRECT(N185)) +COUNTIF( INDIRECT(N185),"NA" )),"")</f>
        <v>0</v>
      </c>
      <c r="S185" s="12">
        <f ca="1">IF(AD185,IF(COUNTA(INDIRECT(N185))=0,0, 1-(ster!$C$14- COUNT(INDIRECT(N185)) -COUNTIF( INDIRECT(N185),"" )) /COUNTA(INDIRECT(N185))),"")</f>
        <v>1</v>
      </c>
      <c r="T185" s="17">
        <f t="array" aca="1" ref="T185" ca="1">IF(L185&lt;&gt;"",SUM(IF(INDIRECT(L185)&lt;&gt;INT(INDIRECT(L185)),1,0)),"")</f>
        <v>0</v>
      </c>
      <c r="U185" s="17">
        <f t="array" aca="1" ref="U185" ca="1">IF(S185=1,SUM(IF(ISNUMBER(INDIRECT(N185)),IF(INDIRECT(N185)&lt;&gt;INT(INDIRECT(N185)),1,0),0)),"")</f>
        <v>0</v>
      </c>
      <c r="V185" s="17">
        <f t="shared" ca="1" si="39"/>
        <v>1</v>
      </c>
      <c r="W185" s="17">
        <f t="shared" ca="1" si="40"/>
        <v>0</v>
      </c>
      <c r="X185" s="24">
        <f t="array" aca="1" ref="X185" ca="1">IF(AD185,IF(AG185&lt;&gt;"",AG185,IF(J185,MIN(INDIRECT( K185)),"")),"")</f>
        <v>1</v>
      </c>
      <c r="Y185" s="17">
        <f t="array" aca="1" ref="Y185" ca="1">IF(AD185,IF(AH185&lt;&gt;"",AH185,IF(J185,MAX(INDIRECT( K185)),"")),"")</f>
        <v>2</v>
      </c>
      <c r="Z185" s="17" t="b">
        <f t="shared" ca="1" si="41"/>
        <v>1</v>
      </c>
      <c r="AC185" s="17" t="b">
        <f t="shared" ca="1" si="42"/>
        <v>0</v>
      </c>
      <c r="AD185" s="14" t="b">
        <f t="shared" ca="1" si="43"/>
        <v>1</v>
      </c>
      <c r="AE185" s="15" t="b">
        <f t="shared" ca="1" si="44"/>
        <v>1</v>
      </c>
      <c r="AF185" s="16"/>
      <c r="AG185" s="16"/>
      <c r="AH185" s="16"/>
      <c r="AI185" s="16"/>
      <c r="AJ185" s="16"/>
      <c r="AK185" s="16"/>
      <c r="AL185" s="16"/>
      <c r="AM185" s="16"/>
    </row>
    <row r="186" spans="2:39">
      <c r="B186" s="14">
        <f t="shared" si="32"/>
        <v>184</v>
      </c>
      <c r="C186" s="14" t="str">
        <f ca="1">IF(OR(E186="",ROW(E186)=2),"",IF(R186&gt;0,"S",IF(J186,IF(F186=2,"D","N"),"I")))</f>
        <v>D</v>
      </c>
      <c r="D186" s="14" t="str">
        <f t="shared" ca="1" si="33"/>
        <v>q_88a</v>
      </c>
      <c r="E186" s="14" t="str">
        <f t="shared" ca="1" si="34"/>
        <v>Smoking</v>
      </c>
      <c r="F186" s="14">
        <f t="shared" ca="1" si="35"/>
        <v>2</v>
      </c>
      <c r="G186" s="14" t="str">
        <f t="shared" ca="1" si="36"/>
        <v>q_88a</v>
      </c>
      <c r="H186" s="14">
        <f ca="1">IF(G186&lt;&gt;"",IFERROR( IsVariableNameLegal(G186),0),0)+IF(COUNTIF(INDIRECT(wew!$C$13),G186)&gt;1,10,0)</f>
        <v>0</v>
      </c>
      <c r="I186" s="14">
        <f ca="1">IF(E186&lt;&gt;"",IF(LEN(E186)&gt;150,1,0)+IF(COUNTIF(INDIRECT(wew!$C$15),E186)&gt;1,10,0),0)</f>
        <v>0</v>
      </c>
      <c r="J186" s="14" t="b">
        <f t="shared" ca="1" si="37"/>
        <v>1</v>
      </c>
      <c r="K186" s="14" t="str">
        <f ca="1">ADDRESS(3,(B186+1)*2-1,4,,"[" &amp; wew!$G$7 &amp; "]" &amp; _sheetname_labels) &amp; ":" &amp; ADDRESS(2+ster!$B$20,(B186+1)*2-1,4)</f>
        <v>'[dane surowe2c.xlsm]labels'!NE3:NE32</v>
      </c>
      <c r="L186" s="14" t="str">
        <f ca="1">IF(F186&gt;0,ADDRESS(3,(B186+1)*2-1,4,,"[" &amp; wew!$G$7 &amp; "]" &amp; _sheetname_labels) &amp; ":" &amp; ADDRESS(2+F186,(B186+1)*2-1,4),"")</f>
        <v>'[dane surowe2c.xlsm]labels'!NE3:NE4</v>
      </c>
      <c r="M186" s="14" t="str">
        <f ca="1">IF(F186&gt;0,ADDRESS(3,(B186+1)*2,4,,"["&amp;wew!$G$7&amp;"]"&amp;_sheetname_labels)&amp;":"&amp;ADDRESS(2+F186,(B186+1)*2,4),"")</f>
        <v>'[dane surowe2c.xlsm]labels'!NF3:NF4</v>
      </c>
      <c r="N186" s="14" t="str">
        <f ca="1">ADDRESS(3,B186+1,4,,"[" &amp; wew!$G$7 &amp; "]" &amp;_sheetname_dataframe) &amp; ":" &amp; ADDRESS(2+ster!$C$14,B186+1,4)</f>
        <v>'[dane surowe2c.xlsm]data_frame'!GC3:GC643</v>
      </c>
      <c r="O186" s="14">
        <f t="shared" ca="1" si="38"/>
        <v>635</v>
      </c>
      <c r="P186" s="14">
        <f ca="1">IF(AND($AD186,$S186=1),IF(wew!$B$3,MIN(INDIRECT($N186)),"&lt;włącz podświetlanie wartości&gt;"),"—")</f>
        <v>1</v>
      </c>
      <c r="Q186" s="14">
        <f ca="1">IF(AND($AD186,$S186=1),IF(wew!$B$3,MAX(INDIRECT($N186)),"&lt;włącz podświetlanie wartości&gt;"),"—")</f>
        <v>2</v>
      </c>
      <c r="R186" s="14">
        <f ca="1">IF(AD186,ster!$C$14- (COUNTIF( INDIRECT(N186),"" )+ COUNT(INDIRECT(N186)) +COUNTIF( INDIRECT(N186),"NA" )),"")</f>
        <v>0</v>
      </c>
      <c r="S186" s="12">
        <f ca="1">IF(AD186,IF(COUNTA(INDIRECT(N186))=0,0, 1-(ster!$C$14- COUNT(INDIRECT(N186)) -COUNTIF( INDIRECT(N186),"" )) /COUNTA(INDIRECT(N186))),"")</f>
        <v>1</v>
      </c>
      <c r="T186" s="17">
        <f t="array" aca="1" ref="T186" ca="1">IF(L186&lt;&gt;"",SUM(IF(INDIRECT(L186)&lt;&gt;INT(INDIRECT(L186)),1,0)),"")</f>
        <v>0</v>
      </c>
      <c r="U186" s="17">
        <f t="array" aca="1" ref="U186" ca="1">IF(S186=1,SUM(IF(ISNUMBER(INDIRECT(N186)),IF(INDIRECT(N186)&lt;&gt;INT(INDIRECT(N186)),1,0),0)),"")</f>
        <v>0</v>
      </c>
      <c r="V186" s="17">
        <f t="shared" ca="1" si="39"/>
        <v>1</v>
      </c>
      <c r="W186" s="17">
        <f t="shared" ca="1" si="40"/>
        <v>0</v>
      </c>
      <c r="X186" s="24">
        <f t="array" aca="1" ref="X186" ca="1">IF(AD186,IF(AG186&lt;&gt;"",AG186,IF(J186,MIN(INDIRECT( K186)),"")),"")</f>
        <v>1</v>
      </c>
      <c r="Y186" s="17">
        <f t="array" aca="1" ref="Y186" ca="1">IF(AD186,IF(AH186&lt;&gt;"",AH186,IF(J186,MAX(INDIRECT( K186)),"")),"")</f>
        <v>2</v>
      </c>
      <c r="Z186" s="17" t="b">
        <f t="shared" ca="1" si="41"/>
        <v>1</v>
      </c>
      <c r="AC186" s="17" t="b">
        <f t="shared" ca="1" si="42"/>
        <v>0</v>
      </c>
      <c r="AD186" s="14" t="b">
        <f t="shared" ca="1" si="43"/>
        <v>1</v>
      </c>
      <c r="AE186" s="15" t="b">
        <f t="shared" ca="1" si="44"/>
        <v>1</v>
      </c>
      <c r="AF186" s="16"/>
      <c r="AG186" s="16"/>
      <c r="AH186" s="16"/>
      <c r="AI186" s="16"/>
      <c r="AJ186" s="16"/>
      <c r="AK186" s="16"/>
      <c r="AL186" s="16"/>
      <c r="AM186" s="16"/>
    </row>
    <row r="187" spans="2:39">
      <c r="B187" s="14">
        <f t="shared" si="32"/>
        <v>185</v>
      </c>
      <c r="C187" s="14" t="str">
        <f ca="1">IF(OR(E187="",ROW(E187)=2),"",IF(R187&gt;0,"S",IF(J187,IF(F187=2,"D","N"),"I")))</f>
        <v>I</v>
      </c>
      <c r="D187" s="14" t="str">
        <f t="shared" ca="1" si="33"/>
        <v>q_88b</v>
      </c>
      <c r="E187" s="14" t="str">
        <f t="shared" ca="1" si="34"/>
        <v>Date of initiation of smoking (year)</v>
      </c>
      <c r="F187" s="14">
        <f t="shared" ca="1" si="35"/>
        <v>0</v>
      </c>
      <c r="G187" s="14" t="str">
        <f t="shared" ca="1" si="36"/>
        <v>q_88b</v>
      </c>
      <c r="H187" s="14">
        <f ca="1">IF(G187&lt;&gt;"",IFERROR( IsVariableNameLegal(G187),0),0)+IF(COUNTIF(INDIRECT(wew!$C$13),G187)&gt;1,10,0)</f>
        <v>0</v>
      </c>
      <c r="I187" s="14">
        <f ca="1">IF(E187&lt;&gt;"",IF(LEN(E187)&gt;150,1,0)+IF(COUNTIF(INDIRECT(wew!$C$15),E187)&gt;1,10,0),0)</f>
        <v>0</v>
      </c>
      <c r="J187" s="14" t="b">
        <f t="shared" ca="1" si="37"/>
        <v>0</v>
      </c>
      <c r="K187" s="14" t="str">
        <f ca="1">ADDRESS(3,(B187+1)*2-1,4,,"[" &amp; wew!$G$7 &amp; "]" &amp; _sheetname_labels) &amp; ":" &amp; ADDRESS(2+ster!$B$20,(B187+1)*2-1,4)</f>
        <v>'[dane surowe2c.xlsm]labels'!NG3:NG32</v>
      </c>
      <c r="L187" s="14" t="str">
        <f ca="1">IF(F187&gt;0,ADDRESS(3,(B187+1)*2-1,4,,"[" &amp; wew!$G$7 &amp; "]" &amp; _sheetname_labels) &amp; ":" &amp; ADDRESS(2+F187,(B187+1)*2-1,4),"")</f>
        <v/>
      </c>
      <c r="M187" s="14" t="str">
        <f ca="1">IF(F187&gt;0,ADDRESS(3,(B187+1)*2,4,,"["&amp;wew!$G$7&amp;"]"&amp;_sheetname_labels)&amp;":"&amp;ADDRESS(2+F187,(B187+1)*2,4),"")</f>
        <v/>
      </c>
      <c r="N187" s="14" t="str">
        <f ca="1">ADDRESS(3,B187+1,4,,"[" &amp; wew!$G$7 &amp; "]" &amp;_sheetname_dataframe) &amp; ":" &amp; ADDRESS(2+ster!$C$14,B187+1,4)</f>
        <v>'[dane surowe2c.xlsm]data_frame'!GD3:GD643</v>
      </c>
      <c r="O187" s="14">
        <f t="shared" ca="1" si="38"/>
        <v>217</v>
      </c>
      <c r="P187" s="14">
        <f ca="1">IF(AND($AD187,$S187=1),IF(wew!$B$3,MIN(INDIRECT($N187)),"&lt;włącz podświetlanie wartości&gt;"),"—")</f>
        <v>2</v>
      </c>
      <c r="Q187" s="14">
        <f ca="1">IF(AND($AD187,$S187=1),IF(wew!$B$3,MAX(INDIRECT($N187)),"&lt;włącz podświetlanie wartości&gt;"),"—")</f>
        <v>36526</v>
      </c>
      <c r="R187" s="14">
        <f ca="1">IF(AD187,ster!$C$14- (COUNTIF( INDIRECT(N187),"" )+ COUNT(INDIRECT(N187)) +COUNTIF( INDIRECT(N187),"NA" )),"")</f>
        <v>0</v>
      </c>
      <c r="S187" s="12">
        <f ca="1">IF(AD187,IF(COUNTA(INDIRECT(N187))=0,0, 1-(ster!$C$14- COUNT(INDIRECT(N187)) -COUNTIF( INDIRECT(N187),"" )) /COUNTA(INDIRECT(N187))),"")</f>
        <v>1</v>
      </c>
      <c r="T187" s="17" t="str">
        <f t="array" aca="1" ref="T187" ca="1">IF(L187&lt;&gt;"",SUM(IF(INDIRECT(L187)&lt;&gt;INT(INDIRECT(L187)),1,0)),"")</f>
        <v/>
      </c>
      <c r="U187" s="17">
        <f t="array" aca="1" ref="U187" ca="1">IF(S187=1,SUM(IF(ISNUMBER(INDIRECT(N187)),IF(INDIRECT(N187)&lt;&gt;INT(INDIRECT(N187)),1,0),0)),"")</f>
        <v>0</v>
      </c>
      <c r="V187" s="17">
        <f t="shared" ca="1" si="39"/>
        <v>1</v>
      </c>
      <c r="W187" s="17">
        <f t="shared" ca="1" si="40"/>
        <v>0</v>
      </c>
      <c r="X187" s="24" t="str">
        <f t="array" aca="1" ref="X187" ca="1">IF(AD187,IF(AG187&lt;&gt;"",AG187,IF(J187,MIN(INDIRECT( K187)),"")),"")</f>
        <v/>
      </c>
      <c r="Y187" s="17" t="str">
        <f t="array" aca="1" ref="Y187" ca="1">IF(AD187,IF(AH187&lt;&gt;"",AH187,IF(J187,MAX(INDIRECT( K187)),"")),"")</f>
        <v/>
      </c>
      <c r="Z187" s="17" t="b">
        <f t="shared" ca="1" si="41"/>
        <v>0</v>
      </c>
      <c r="AC187" s="17" t="b">
        <f t="shared" ca="1" si="42"/>
        <v>0</v>
      </c>
      <c r="AD187" s="14" t="b">
        <f t="shared" ca="1" si="43"/>
        <v>1</v>
      </c>
      <c r="AE187" s="15" t="b">
        <f t="shared" ca="1" si="44"/>
        <v>0</v>
      </c>
      <c r="AF187" s="16"/>
      <c r="AG187" s="16"/>
      <c r="AH187" s="16"/>
      <c r="AI187" s="16"/>
      <c r="AJ187" s="16"/>
      <c r="AK187" s="16"/>
      <c r="AL187" s="16"/>
      <c r="AM187" s="16"/>
    </row>
    <row r="188" spans="2:39">
      <c r="B188" s="14">
        <f t="shared" si="32"/>
        <v>186</v>
      </c>
      <c r="C188" s="14" t="str">
        <f ca="1">IF(OR(E188="",ROW(E188)=2),"",IF(R188&gt;0,"S",IF(J188,IF(F188=2,"D","N"),"I")))</f>
        <v>D</v>
      </c>
      <c r="D188" s="14" t="str">
        <f t="shared" ca="1" si="33"/>
        <v>q_88c</v>
      </c>
      <c r="E188" s="14" t="str">
        <f t="shared" ca="1" si="34"/>
        <v>Stopped smoking</v>
      </c>
      <c r="F188" s="14">
        <f t="shared" ca="1" si="35"/>
        <v>2</v>
      </c>
      <c r="G188" s="14" t="str">
        <f t="shared" ca="1" si="36"/>
        <v>q_88c</v>
      </c>
      <c r="H188" s="14">
        <f ca="1">IF(G188&lt;&gt;"",IFERROR( IsVariableNameLegal(G188),0),0)+IF(COUNTIF(INDIRECT(wew!$C$13),G188)&gt;1,10,0)</f>
        <v>0</v>
      </c>
      <c r="I188" s="14">
        <f ca="1">IF(E188&lt;&gt;"",IF(LEN(E188)&gt;150,1,0)+IF(COUNTIF(INDIRECT(wew!$C$15),E188)&gt;1,10,0),0)</f>
        <v>0</v>
      </c>
      <c r="J188" s="14" t="b">
        <f t="shared" ca="1" si="37"/>
        <v>1</v>
      </c>
      <c r="K188" s="14" t="str">
        <f ca="1">ADDRESS(3,(B188+1)*2-1,4,,"[" &amp; wew!$G$7 &amp; "]" &amp; _sheetname_labels) &amp; ":" &amp; ADDRESS(2+ster!$B$20,(B188+1)*2-1,4)</f>
        <v>'[dane surowe2c.xlsm]labels'!NI3:NI32</v>
      </c>
      <c r="L188" s="14" t="str">
        <f ca="1">IF(F188&gt;0,ADDRESS(3,(B188+1)*2-1,4,,"[" &amp; wew!$G$7 &amp; "]" &amp; _sheetname_labels) &amp; ":" &amp; ADDRESS(2+F188,(B188+1)*2-1,4),"")</f>
        <v>'[dane surowe2c.xlsm]labels'!NI3:NI4</v>
      </c>
      <c r="M188" s="14" t="str">
        <f ca="1">IF(F188&gt;0,ADDRESS(3,(B188+1)*2,4,,"["&amp;wew!$G$7&amp;"]"&amp;_sheetname_labels)&amp;":"&amp;ADDRESS(2+F188,(B188+1)*2,4),"")</f>
        <v>'[dane surowe2c.xlsm]labels'!NJ3:NJ4</v>
      </c>
      <c r="N188" s="14" t="str">
        <f ca="1">ADDRESS(3,B188+1,4,,"[" &amp; wew!$G$7 &amp; "]" &amp;_sheetname_dataframe) &amp; ":" &amp; ADDRESS(2+ster!$C$14,B188+1,4)</f>
        <v>'[dane surowe2c.xlsm]data_frame'!GE3:GE643</v>
      </c>
      <c r="O188" s="14">
        <f t="shared" ca="1" si="38"/>
        <v>636</v>
      </c>
      <c r="P188" s="14">
        <f ca="1">IF(AND($AD188,$S188=1),IF(wew!$B$3,MIN(INDIRECT($N188)),"&lt;włącz podświetlanie wartości&gt;"),"—")</f>
        <v>1</v>
      </c>
      <c r="Q188" s="14">
        <f ca="1">IF(AND($AD188,$S188=1),IF(wew!$B$3,MAX(INDIRECT($N188)),"&lt;włącz podświetlanie wartości&gt;"),"—")</f>
        <v>2</v>
      </c>
      <c r="R188" s="14">
        <f ca="1">IF(AD188,ster!$C$14- (COUNTIF( INDIRECT(N188),"" )+ COUNT(INDIRECT(N188)) +COUNTIF( INDIRECT(N188),"NA" )),"")</f>
        <v>0</v>
      </c>
      <c r="S188" s="12">
        <f ca="1">IF(AD188,IF(COUNTA(INDIRECT(N188))=0,0, 1-(ster!$C$14- COUNT(INDIRECT(N188)) -COUNTIF( INDIRECT(N188),"" )) /COUNTA(INDIRECT(N188))),"")</f>
        <v>1</v>
      </c>
      <c r="T188" s="17">
        <f t="array" aca="1" ref="T188" ca="1">IF(L188&lt;&gt;"",SUM(IF(INDIRECT(L188)&lt;&gt;INT(INDIRECT(L188)),1,0)),"")</f>
        <v>0</v>
      </c>
      <c r="U188" s="17">
        <f t="array" aca="1" ref="U188" ca="1">IF(S188=1,SUM(IF(ISNUMBER(INDIRECT(N188)),IF(INDIRECT(N188)&lt;&gt;INT(INDIRECT(N188)),1,0),0)),"")</f>
        <v>0</v>
      </c>
      <c r="V188" s="17">
        <f t="shared" ca="1" si="39"/>
        <v>1</v>
      </c>
      <c r="W188" s="17">
        <f t="shared" ca="1" si="40"/>
        <v>0</v>
      </c>
      <c r="X188" s="24">
        <f t="array" aca="1" ref="X188" ca="1">IF(AD188,IF(AG188&lt;&gt;"",AG188,IF(J188,MIN(INDIRECT( K188)),"")),"")</f>
        <v>1</v>
      </c>
      <c r="Y188" s="17">
        <f t="array" aca="1" ref="Y188" ca="1">IF(AD188,IF(AH188&lt;&gt;"",AH188,IF(J188,MAX(INDIRECT( K188)),"")),"")</f>
        <v>2</v>
      </c>
      <c r="Z188" s="17" t="b">
        <f t="shared" ca="1" si="41"/>
        <v>1</v>
      </c>
      <c r="AC188" s="17" t="b">
        <f t="shared" ca="1" si="42"/>
        <v>0</v>
      </c>
      <c r="AD188" s="14" t="b">
        <f t="shared" ca="1" si="43"/>
        <v>1</v>
      </c>
      <c r="AE188" s="15" t="b">
        <f t="shared" ca="1" si="44"/>
        <v>1</v>
      </c>
      <c r="AF188" s="16"/>
      <c r="AG188" s="16"/>
      <c r="AH188" s="16"/>
      <c r="AI188" s="16"/>
      <c r="AJ188" s="16"/>
      <c r="AK188" s="16"/>
      <c r="AL188" s="16"/>
      <c r="AM188" s="16"/>
    </row>
    <row r="189" spans="2:39">
      <c r="B189" s="14">
        <f t="shared" si="32"/>
        <v>187</v>
      </c>
      <c r="C189" s="14" t="str">
        <f ca="1">IF(OR(E189="",ROW(E189)=2),"",IF(R189&gt;0,"S",IF(J189,IF(F189=2,"D","N"),"I")))</f>
        <v>I</v>
      </c>
      <c r="D189" s="14" t="str">
        <f t="shared" ca="1" si="33"/>
        <v>q_88d</v>
      </c>
      <c r="E189" s="14" t="str">
        <f t="shared" ca="1" si="34"/>
        <v xml:space="preserve">Date of interruption of smoking (year) </v>
      </c>
      <c r="F189" s="14">
        <f t="shared" ca="1" si="35"/>
        <v>0</v>
      </c>
      <c r="G189" s="14" t="str">
        <f t="shared" ca="1" si="36"/>
        <v>q_88d</v>
      </c>
      <c r="H189" s="14">
        <f ca="1">IF(G189&lt;&gt;"",IFERROR( IsVariableNameLegal(G189),0),0)+IF(COUNTIF(INDIRECT(wew!$C$13),G189)&gt;1,10,0)</f>
        <v>0</v>
      </c>
      <c r="I189" s="14">
        <f ca="1">IF(E189&lt;&gt;"",IF(LEN(E189)&gt;150,1,0)+IF(COUNTIF(INDIRECT(wew!$C$15),E189)&gt;1,10,0),0)</f>
        <v>0</v>
      </c>
      <c r="J189" s="14" t="b">
        <f t="shared" ca="1" si="37"/>
        <v>0</v>
      </c>
      <c r="K189" s="14" t="str">
        <f ca="1">ADDRESS(3,(B189+1)*2-1,4,,"[" &amp; wew!$G$7 &amp; "]" &amp; _sheetname_labels) &amp; ":" &amp; ADDRESS(2+ster!$B$20,(B189+1)*2-1,4)</f>
        <v>'[dane surowe2c.xlsm]labels'!NK3:NK32</v>
      </c>
      <c r="L189" s="14" t="str">
        <f ca="1">IF(F189&gt;0,ADDRESS(3,(B189+1)*2-1,4,,"[" &amp; wew!$G$7 &amp; "]" &amp; _sheetname_labels) &amp; ":" &amp; ADDRESS(2+F189,(B189+1)*2-1,4),"")</f>
        <v/>
      </c>
      <c r="M189" s="14" t="str">
        <f ca="1">IF(F189&gt;0,ADDRESS(3,(B189+1)*2,4,,"["&amp;wew!$G$7&amp;"]"&amp;_sheetname_labels)&amp;":"&amp;ADDRESS(2+F189,(B189+1)*2,4),"")</f>
        <v/>
      </c>
      <c r="N189" s="14" t="str">
        <f ca="1">ADDRESS(3,B189+1,4,,"[" &amp; wew!$G$7 &amp; "]" &amp;_sheetname_dataframe) &amp; ":" &amp; ADDRESS(2+ster!$C$14,B189+1,4)</f>
        <v>'[dane surowe2c.xlsm]data_frame'!GF3:GF643</v>
      </c>
      <c r="O189" s="14">
        <f t="shared" ca="1" si="38"/>
        <v>157</v>
      </c>
      <c r="P189" s="14">
        <f ca="1">IF(AND($AD189,$S189=1),IF(wew!$B$3,MIN(INDIRECT($N189)),"&lt;włącz podświetlanie wartości&gt;"),"—")</f>
        <v>0.5</v>
      </c>
      <c r="Q189" s="14">
        <f ca="1">IF(AND($AD189,$S189=1),IF(wew!$B$3,MAX(INDIRECT($N189)),"&lt;włącz podświetlanie wartości&gt;"),"—")</f>
        <v>41518</v>
      </c>
      <c r="R189" s="14">
        <f ca="1">IF(AD189,ster!$C$14- (COUNTIF( INDIRECT(N189),"" )+ COUNT(INDIRECT(N189)) +COUNTIF( INDIRECT(N189),"NA" )),"")</f>
        <v>0</v>
      </c>
      <c r="S189" s="12">
        <f ca="1">IF(AD189,IF(COUNTA(INDIRECT(N189))=0,0, 1-(ster!$C$14- COUNT(INDIRECT(N189)) -COUNTIF( INDIRECT(N189),"" )) /COUNTA(INDIRECT(N189))),"")</f>
        <v>1</v>
      </c>
      <c r="T189" s="17" t="str">
        <f t="array" aca="1" ref="T189" ca="1">IF(L189&lt;&gt;"",SUM(IF(INDIRECT(L189)&lt;&gt;INT(INDIRECT(L189)),1,0)),"")</f>
        <v/>
      </c>
      <c r="U189" s="17">
        <f t="array" aca="1" ref="U189" ca="1">IF(S189=1,SUM(IF(ISNUMBER(INDIRECT(N189)),IF(INDIRECT(N189)&lt;&gt;INT(INDIRECT(N189)),1,0),0)),"")</f>
        <v>1</v>
      </c>
      <c r="V189" s="17">
        <f t="shared" ca="1" si="39"/>
        <v>2</v>
      </c>
      <c r="W189" s="17">
        <f t="shared" ca="1" si="40"/>
        <v>0</v>
      </c>
      <c r="X189" s="24" t="str">
        <f t="array" aca="1" ref="X189" ca="1">IF(AD189,IF(AG189&lt;&gt;"",AG189,IF(J189,MIN(INDIRECT( K189)),"")),"")</f>
        <v/>
      </c>
      <c r="Y189" s="17" t="str">
        <f t="array" aca="1" ref="Y189" ca="1">IF(AD189,IF(AH189&lt;&gt;"",AH189,IF(J189,MAX(INDIRECT( K189)),"")),"")</f>
        <v/>
      </c>
      <c r="Z189" s="17" t="b">
        <f t="shared" ca="1" si="41"/>
        <v>0</v>
      </c>
      <c r="AC189" s="17" t="b">
        <f t="shared" ca="1" si="42"/>
        <v>0</v>
      </c>
      <c r="AD189" s="14" t="b">
        <f t="shared" ca="1" si="43"/>
        <v>1</v>
      </c>
      <c r="AE189" s="15" t="b">
        <f t="shared" ca="1" si="44"/>
        <v>0</v>
      </c>
      <c r="AF189" s="16"/>
      <c r="AG189" s="16"/>
      <c r="AH189" s="16"/>
      <c r="AI189" s="16"/>
      <c r="AJ189" s="16"/>
      <c r="AK189" s="16"/>
      <c r="AL189" s="16"/>
      <c r="AM189" s="16"/>
    </row>
    <row r="190" spans="2:39">
      <c r="B190" s="14">
        <f t="shared" si="32"/>
        <v>188</v>
      </c>
      <c r="C190" s="14" t="str">
        <f ca="1">IF(OR(E190="",ROW(E190)=2),"",IF(R190&gt;0,"S",IF(J190,IF(F190=2,"D","N"),"I")))</f>
        <v>I</v>
      </c>
      <c r="D190" s="14" t="str">
        <f t="shared" ca="1" si="33"/>
        <v>q_88e</v>
      </c>
      <c r="E190" s="14" t="str">
        <f t="shared" ca="1" si="34"/>
        <v>Mean number of packs/day</v>
      </c>
      <c r="F190" s="14">
        <f t="shared" ca="1" si="35"/>
        <v>0</v>
      </c>
      <c r="G190" s="14" t="str">
        <f t="shared" ca="1" si="36"/>
        <v>q_88e</v>
      </c>
      <c r="H190" s="14">
        <f ca="1">IF(G190&lt;&gt;"",IFERROR( IsVariableNameLegal(G190),0),0)+IF(COUNTIF(INDIRECT(wew!$C$13),G190)&gt;1,10,0)</f>
        <v>0</v>
      </c>
      <c r="I190" s="14">
        <f ca="1">IF(E190&lt;&gt;"",IF(LEN(E190)&gt;150,1,0)+IF(COUNTIF(INDIRECT(wew!$C$15),E190)&gt;1,10,0),0)</f>
        <v>0</v>
      </c>
      <c r="J190" s="14" t="b">
        <f t="shared" ca="1" si="37"/>
        <v>0</v>
      </c>
      <c r="K190" s="14" t="str">
        <f ca="1">ADDRESS(3,(B190+1)*2-1,4,,"[" &amp; wew!$G$7 &amp; "]" &amp; _sheetname_labels) &amp; ":" &amp; ADDRESS(2+ster!$B$20,(B190+1)*2-1,4)</f>
        <v>'[dane surowe2c.xlsm]labels'!NM3:NM32</v>
      </c>
      <c r="L190" s="14" t="str">
        <f ca="1">IF(F190&gt;0,ADDRESS(3,(B190+1)*2-1,4,,"[" &amp; wew!$G$7 &amp; "]" &amp; _sheetname_labels) &amp; ":" &amp; ADDRESS(2+F190,(B190+1)*2-1,4),"")</f>
        <v/>
      </c>
      <c r="M190" s="14" t="str">
        <f ca="1">IF(F190&gt;0,ADDRESS(3,(B190+1)*2,4,,"["&amp;wew!$G$7&amp;"]"&amp;_sheetname_labels)&amp;":"&amp;ADDRESS(2+F190,(B190+1)*2,4),"")</f>
        <v/>
      </c>
      <c r="N190" s="14" t="str">
        <f ca="1">ADDRESS(3,B190+1,4,,"[" &amp; wew!$G$7 &amp; "]" &amp;_sheetname_dataframe) &amp; ":" &amp; ADDRESS(2+ster!$C$14,B190+1,4)</f>
        <v>'[dane surowe2c.xlsm]data_frame'!GG3:GG643</v>
      </c>
      <c r="O190" s="14">
        <f t="shared" ca="1" si="38"/>
        <v>186</v>
      </c>
      <c r="P190" s="14">
        <f ca="1">IF(AND($AD190,$S190=1),IF(wew!$B$3,MIN(INDIRECT($N190)),"&lt;włącz podświetlanie wartości&gt;"),"—")</f>
        <v>2.5000000000000001E-2</v>
      </c>
      <c r="Q190" s="14">
        <f ca="1">IF(AND($AD190,$S190=1),IF(wew!$B$3,MAX(INDIRECT($N190)),"&lt;włącz podświetlanie wartości&gt;"),"—")</f>
        <v>7</v>
      </c>
      <c r="R190" s="14">
        <f ca="1">IF(AD190,ster!$C$14- (COUNTIF( INDIRECT(N190),"" )+ COUNT(INDIRECT(N190)) +COUNTIF( INDIRECT(N190),"NA" )),"")</f>
        <v>0</v>
      </c>
      <c r="S190" s="12">
        <f ca="1">IF(AD190,IF(COUNTA(INDIRECT(N190))=0,0, 1-(ster!$C$14- COUNT(INDIRECT(N190)) -COUNTIF( INDIRECT(N190),"" )) /COUNTA(INDIRECT(N190))),"")</f>
        <v>1</v>
      </c>
      <c r="T190" s="17" t="str">
        <f t="array" aca="1" ref="T190" ca="1">IF(L190&lt;&gt;"",SUM(IF(INDIRECT(L190)&lt;&gt;INT(INDIRECT(L190)),1,0)),"")</f>
        <v/>
      </c>
      <c r="U190" s="17">
        <f t="array" aca="1" ref="U190" ca="1">IF(S190=1,SUM(IF(ISNUMBER(INDIRECT(N190)),IF(INDIRECT(N190)&lt;&gt;INT(INDIRECT(N190)),1,0),0)),"")</f>
        <v>90</v>
      </c>
      <c r="V190" s="17">
        <f t="shared" ca="1" si="39"/>
        <v>3</v>
      </c>
      <c r="W190" s="17">
        <f t="shared" ca="1" si="40"/>
        <v>0</v>
      </c>
      <c r="X190" s="24" t="str">
        <f t="array" aca="1" ref="X190" ca="1">IF(AD190,IF(AG190&lt;&gt;"",AG190,IF(J190,MIN(INDIRECT( K190)),"")),"")</f>
        <v/>
      </c>
      <c r="Y190" s="17" t="str">
        <f t="array" aca="1" ref="Y190" ca="1">IF(AD190,IF(AH190&lt;&gt;"",AH190,IF(J190,MAX(INDIRECT( K190)),"")),"")</f>
        <v/>
      </c>
      <c r="Z190" s="17" t="b">
        <f t="shared" ca="1" si="41"/>
        <v>0</v>
      </c>
      <c r="AC190" s="17" t="b">
        <f t="shared" ca="1" si="42"/>
        <v>0</v>
      </c>
      <c r="AD190" s="14" t="b">
        <f t="shared" ca="1" si="43"/>
        <v>1</v>
      </c>
      <c r="AE190" s="15" t="b">
        <f t="shared" ca="1" si="44"/>
        <v>0</v>
      </c>
      <c r="AF190" s="16"/>
      <c r="AG190" s="16"/>
      <c r="AH190" s="16"/>
      <c r="AI190" s="16"/>
      <c r="AJ190" s="16"/>
      <c r="AK190" s="16"/>
      <c r="AL190" s="16"/>
      <c r="AM190" s="16"/>
    </row>
    <row r="191" spans="2:39">
      <c r="B191" s="14">
        <f t="shared" si="32"/>
        <v>189</v>
      </c>
      <c r="C191" s="14" t="str">
        <f ca="1">IF(OR(E191="",ROW(E191)=2),"",IF(R191&gt;0,"S",IF(J191,IF(F191=2,"D","N"),"I")))</f>
        <v>D</v>
      </c>
      <c r="D191" s="14" t="str">
        <f t="shared" ca="1" si="33"/>
        <v>q_89a</v>
      </c>
      <c r="E191" s="14" t="str">
        <f t="shared" ca="1" si="34"/>
        <v>Psychiatric medication</v>
      </c>
      <c r="F191" s="14">
        <f t="shared" ca="1" si="35"/>
        <v>2</v>
      </c>
      <c r="G191" s="14" t="str">
        <f t="shared" ca="1" si="36"/>
        <v>q_89a</v>
      </c>
      <c r="H191" s="14">
        <f ca="1">IF(G191&lt;&gt;"",IFERROR( IsVariableNameLegal(G191),0),0)+IF(COUNTIF(INDIRECT(wew!$C$13),G191)&gt;1,10,0)</f>
        <v>0</v>
      </c>
      <c r="I191" s="14">
        <f ca="1">IF(E191&lt;&gt;"",IF(LEN(E191)&gt;150,1,0)+IF(COUNTIF(INDIRECT(wew!$C$15),E191)&gt;1,10,0),0)</f>
        <v>0</v>
      </c>
      <c r="J191" s="14" t="b">
        <f t="shared" ca="1" si="37"/>
        <v>1</v>
      </c>
      <c r="K191" s="14" t="str">
        <f ca="1">ADDRESS(3,(B191+1)*2-1,4,,"[" &amp; wew!$G$7 &amp; "]" &amp; _sheetname_labels) &amp; ":" &amp; ADDRESS(2+ster!$B$20,(B191+1)*2-1,4)</f>
        <v>'[dane surowe2c.xlsm]labels'!NO3:NO32</v>
      </c>
      <c r="L191" s="14" t="str">
        <f ca="1">IF(F191&gt;0,ADDRESS(3,(B191+1)*2-1,4,,"[" &amp; wew!$G$7 &amp; "]" &amp; _sheetname_labels) &amp; ":" &amp; ADDRESS(2+F191,(B191+1)*2-1,4),"")</f>
        <v>'[dane surowe2c.xlsm]labels'!NO3:NO4</v>
      </c>
      <c r="M191" s="14" t="str">
        <f ca="1">IF(F191&gt;0,ADDRESS(3,(B191+1)*2,4,,"["&amp;wew!$G$7&amp;"]"&amp;_sheetname_labels)&amp;":"&amp;ADDRESS(2+F191,(B191+1)*2,4),"")</f>
        <v>'[dane surowe2c.xlsm]labels'!NP3:NP4</v>
      </c>
      <c r="N191" s="14" t="str">
        <f ca="1">ADDRESS(3,B191+1,4,,"[" &amp; wew!$G$7 &amp; "]" &amp;_sheetname_dataframe) &amp; ":" &amp; ADDRESS(2+ster!$C$14,B191+1,4)</f>
        <v>'[dane surowe2c.xlsm]data_frame'!GH3:GH643</v>
      </c>
      <c r="O191" s="14">
        <f t="shared" ca="1" si="38"/>
        <v>637</v>
      </c>
      <c r="P191" s="14">
        <f ca="1">IF(AND($AD191,$S191=1),IF(wew!$B$3,MIN(INDIRECT($N191)),"&lt;włącz podświetlanie wartości&gt;"),"—")</f>
        <v>1</v>
      </c>
      <c r="Q191" s="14">
        <f ca="1">IF(AND($AD191,$S191=1),IF(wew!$B$3,MAX(INDIRECT($N191)),"&lt;włącz podświetlanie wartości&gt;"),"—")</f>
        <v>2</v>
      </c>
      <c r="R191" s="14">
        <f ca="1">IF(AD191,ster!$C$14- (COUNTIF( INDIRECT(N191),"" )+ COUNT(INDIRECT(N191)) +COUNTIF( INDIRECT(N191),"NA" )),"")</f>
        <v>0</v>
      </c>
      <c r="S191" s="12">
        <f ca="1">IF(AD191,IF(COUNTA(INDIRECT(N191))=0,0, 1-(ster!$C$14- COUNT(INDIRECT(N191)) -COUNTIF( INDIRECT(N191),"" )) /COUNTA(INDIRECT(N191))),"")</f>
        <v>1</v>
      </c>
      <c r="T191" s="17">
        <f t="array" aca="1" ref="T191" ca="1">IF(L191&lt;&gt;"",SUM(IF(INDIRECT(L191)&lt;&gt;INT(INDIRECT(L191)),1,0)),"")</f>
        <v>0</v>
      </c>
      <c r="U191" s="17">
        <f t="array" aca="1" ref="U191" ca="1">IF(S191=1,SUM(IF(ISNUMBER(INDIRECT(N191)),IF(INDIRECT(N191)&lt;&gt;INT(INDIRECT(N191)),1,0),0)),"")</f>
        <v>0</v>
      </c>
      <c r="V191" s="17">
        <f t="shared" ca="1" si="39"/>
        <v>1</v>
      </c>
      <c r="W191" s="17">
        <f t="shared" ca="1" si="40"/>
        <v>0</v>
      </c>
      <c r="X191" s="24">
        <f t="array" aca="1" ref="X191" ca="1">IF(AD191,IF(AG191&lt;&gt;"",AG191,IF(J191,MIN(INDIRECT( K191)),"")),"")</f>
        <v>1</v>
      </c>
      <c r="Y191" s="17">
        <f t="array" aca="1" ref="Y191" ca="1">IF(AD191,IF(AH191&lt;&gt;"",AH191,IF(J191,MAX(INDIRECT( K191)),"")),"")</f>
        <v>2</v>
      </c>
      <c r="Z191" s="17" t="b">
        <f t="shared" ca="1" si="41"/>
        <v>1</v>
      </c>
      <c r="AC191" s="17" t="b">
        <f t="shared" ca="1" si="42"/>
        <v>0</v>
      </c>
      <c r="AD191" s="14" t="b">
        <f t="shared" ca="1" si="43"/>
        <v>1</v>
      </c>
      <c r="AE191" s="15" t="b">
        <f t="shared" ca="1" si="44"/>
        <v>1</v>
      </c>
      <c r="AF191" s="16"/>
      <c r="AG191" s="16"/>
      <c r="AH191" s="16"/>
      <c r="AI191" s="16"/>
      <c r="AJ191" s="16"/>
      <c r="AK191" s="16"/>
      <c r="AL191" s="16"/>
      <c r="AM191" s="16"/>
    </row>
    <row r="192" spans="2:39">
      <c r="B192" s="14">
        <f t="shared" si="32"/>
        <v>190</v>
      </c>
      <c r="C192" s="14" t="str">
        <f ca="1">IF(OR(E192="",ROW(E192)=2),"",IF(R192&gt;0,"S",IF(J192,IF(F192=2,"D","N"),"I")))</f>
        <v>S</v>
      </c>
      <c r="D192" s="14" t="str">
        <f t="shared" ca="1" si="33"/>
        <v>q_89b</v>
      </c>
      <c r="E192" s="14" t="str">
        <f t="shared" ca="1" si="34"/>
        <v>Drug(s) used in psychiatric medication</v>
      </c>
      <c r="F192" s="14">
        <f t="shared" ca="1" si="35"/>
        <v>0</v>
      </c>
      <c r="G192" s="14" t="str">
        <f t="shared" ca="1" si="36"/>
        <v>q_89b</v>
      </c>
      <c r="H192" s="14">
        <f ca="1">IF(G192&lt;&gt;"",IFERROR( IsVariableNameLegal(G192),0),0)+IF(COUNTIF(INDIRECT(wew!$C$13),G192)&gt;1,10,0)</f>
        <v>0</v>
      </c>
      <c r="I192" s="14">
        <f ca="1">IF(E192&lt;&gt;"",IF(LEN(E192)&gt;150,1,0)+IF(COUNTIF(INDIRECT(wew!$C$15),E192)&gt;1,10,0),0)</f>
        <v>0</v>
      </c>
      <c r="J192" s="14" t="b">
        <f t="shared" ca="1" si="37"/>
        <v>0</v>
      </c>
      <c r="K192" s="14" t="str">
        <f ca="1">ADDRESS(3,(B192+1)*2-1,4,,"[" &amp; wew!$G$7 &amp; "]" &amp; _sheetname_labels) &amp; ":" &amp; ADDRESS(2+ster!$B$20,(B192+1)*2-1,4)</f>
        <v>'[dane surowe2c.xlsm]labels'!NQ3:NQ32</v>
      </c>
      <c r="L192" s="14" t="str">
        <f ca="1">IF(F192&gt;0,ADDRESS(3,(B192+1)*2-1,4,,"[" &amp; wew!$G$7 &amp; "]" &amp; _sheetname_labels) &amp; ":" &amp; ADDRESS(2+F192,(B192+1)*2-1,4),"")</f>
        <v/>
      </c>
      <c r="M192" s="14" t="str">
        <f ca="1">IF(F192&gt;0,ADDRESS(3,(B192+1)*2,4,,"["&amp;wew!$G$7&amp;"]"&amp;_sheetname_labels)&amp;":"&amp;ADDRESS(2+F192,(B192+1)*2,4),"")</f>
        <v/>
      </c>
      <c r="N192" s="14" t="str">
        <f ca="1">ADDRESS(3,B192+1,4,,"[" &amp; wew!$G$7 &amp; "]" &amp;_sheetname_dataframe) &amp; ":" &amp; ADDRESS(2+ster!$C$14,B192+1,4)</f>
        <v>'[dane surowe2c.xlsm]data_frame'!GI3:GI643</v>
      </c>
      <c r="O192" s="14">
        <f t="shared" ca="1" si="38"/>
        <v>0</v>
      </c>
      <c r="P192" s="14" t="str">
        <f ca="1">IF(AND($AD192,$S192=1),IF(wew!$B$3,MIN(INDIRECT($N192)),"&lt;włącz podświetlanie wartości&gt;"),"—")</f>
        <v>—</v>
      </c>
      <c r="Q192" s="14" t="str">
        <f ca="1">IF(AND($AD192,$S192=1),IF(wew!$B$3,MAX(INDIRECT($N192)),"&lt;włącz podświetlanie wartości&gt;"),"—")</f>
        <v>—</v>
      </c>
      <c r="R192" s="14">
        <f ca="1">IF(AD192,ster!$C$14- (COUNTIF( INDIRECT(N192),"" )+ COUNT(INDIRECT(N192)) +COUNTIF( INDIRECT(N192),"NA" )),"")</f>
        <v>20</v>
      </c>
      <c r="S192" s="12">
        <f ca="1">IF(AD192,IF(COUNTA(INDIRECT(N192))=0,0, 1-(ster!$C$14- COUNT(INDIRECT(N192)) -COUNTIF( INDIRECT(N192),"" )) /COUNTA(INDIRECT(N192))),"")</f>
        <v>0</v>
      </c>
      <c r="T192" s="17" t="str">
        <f t="array" aca="1" ref="T192" ca="1">IF(L192&lt;&gt;"",SUM(IF(INDIRECT(L192)&lt;&gt;INT(INDIRECT(L192)),1,0)),"")</f>
        <v/>
      </c>
      <c r="U192" s="17" t="str">
        <f t="array" aca="1" ref="U192" ca="1">IF(S192=1,SUM(IF(ISNUMBER(INDIRECT(N192)),IF(INDIRECT(N192)&lt;&gt;INT(INDIRECT(N192)),1,0),0)),"")</f>
        <v/>
      </c>
      <c r="V192" s="17">
        <f t="shared" ca="1" si="39"/>
        <v>0</v>
      </c>
      <c r="W192" s="17">
        <f t="shared" ca="1" si="40"/>
        <v>0</v>
      </c>
      <c r="X192" s="24" t="str">
        <f t="array" aca="1" ref="X192" ca="1">IF(AD192,IF(AG192&lt;&gt;"",AG192,IF(J192,MIN(INDIRECT( K192)),"")),"")</f>
        <v/>
      </c>
      <c r="Y192" s="17" t="str">
        <f t="array" aca="1" ref="Y192" ca="1">IF(AD192,IF(AH192&lt;&gt;"",AH192,IF(J192,MAX(INDIRECT( K192)),"")),"")</f>
        <v/>
      </c>
      <c r="Z192" s="17" t="b">
        <f t="shared" ca="1" si="41"/>
        <v>0</v>
      </c>
      <c r="AC192" s="17" t="b">
        <f t="shared" ca="1" si="42"/>
        <v>1</v>
      </c>
      <c r="AD192" s="14" t="b">
        <f t="shared" ca="1" si="43"/>
        <v>1</v>
      </c>
      <c r="AE192" s="15" t="b">
        <f t="shared" ca="1" si="44"/>
        <v>0</v>
      </c>
      <c r="AF192" s="16"/>
      <c r="AG192" s="16"/>
      <c r="AH192" s="16"/>
      <c r="AI192" s="16"/>
      <c r="AJ192" s="16"/>
      <c r="AK192" s="16"/>
      <c r="AL192" s="16"/>
      <c r="AM192" s="16"/>
    </row>
    <row r="193" spans="2:39">
      <c r="B193" s="14">
        <f t="shared" si="32"/>
        <v>191</v>
      </c>
      <c r="C193" s="14" t="str">
        <f ca="1">IF(OR(E193="",ROW(E193)=2),"",IF(R193&gt;0,"S",IF(J193,IF(F193=2,"D","N"),"I")))</f>
        <v>D</v>
      </c>
      <c r="D193" s="14" t="str">
        <f t="shared" ca="1" si="33"/>
        <v>q_90a</v>
      </c>
      <c r="E193" s="14" t="str">
        <f t="shared" ca="1" si="34"/>
        <v xml:space="preserve">Supplements </v>
      </c>
      <c r="F193" s="14">
        <f t="shared" ca="1" si="35"/>
        <v>2</v>
      </c>
      <c r="G193" s="14" t="str">
        <f t="shared" ca="1" si="36"/>
        <v>q_90a</v>
      </c>
      <c r="H193" s="14">
        <f ca="1">IF(G193&lt;&gt;"",IFERROR( IsVariableNameLegal(G193),0),0)+IF(COUNTIF(INDIRECT(wew!$C$13),G193)&gt;1,10,0)</f>
        <v>0</v>
      </c>
      <c r="I193" s="14">
        <f ca="1">IF(E193&lt;&gt;"",IF(LEN(E193)&gt;150,1,0)+IF(COUNTIF(INDIRECT(wew!$C$15),E193)&gt;1,10,0),0)</f>
        <v>0</v>
      </c>
      <c r="J193" s="14" t="b">
        <f t="shared" ca="1" si="37"/>
        <v>1</v>
      </c>
      <c r="K193" s="14" t="str">
        <f ca="1">ADDRESS(3,(B193+1)*2-1,4,,"[" &amp; wew!$G$7 &amp; "]" &amp; _sheetname_labels) &amp; ":" &amp; ADDRESS(2+ster!$B$20,(B193+1)*2-1,4)</f>
        <v>'[dane surowe2c.xlsm]labels'!NS3:NS32</v>
      </c>
      <c r="L193" s="14" t="str">
        <f ca="1">IF(F193&gt;0,ADDRESS(3,(B193+1)*2-1,4,,"[" &amp; wew!$G$7 &amp; "]" &amp; _sheetname_labels) &amp; ":" &amp; ADDRESS(2+F193,(B193+1)*2-1,4),"")</f>
        <v>'[dane surowe2c.xlsm]labels'!NS3:NS4</v>
      </c>
      <c r="M193" s="14" t="str">
        <f ca="1">IF(F193&gt;0,ADDRESS(3,(B193+1)*2,4,,"["&amp;wew!$G$7&amp;"]"&amp;_sheetname_labels)&amp;":"&amp;ADDRESS(2+F193,(B193+1)*2,4),"")</f>
        <v>'[dane surowe2c.xlsm]labels'!NT3:NT4</v>
      </c>
      <c r="N193" s="14" t="str">
        <f ca="1">ADDRESS(3,B193+1,4,,"[" &amp; wew!$G$7 &amp; "]" &amp;_sheetname_dataframe) &amp; ":" &amp; ADDRESS(2+ster!$C$14,B193+1,4)</f>
        <v>'[dane surowe2c.xlsm]data_frame'!GJ3:GJ643</v>
      </c>
      <c r="O193" s="14">
        <f t="shared" ca="1" si="38"/>
        <v>638</v>
      </c>
      <c r="P193" s="14">
        <f ca="1">IF(AND($AD193,$S193=1),IF(wew!$B$3,MIN(INDIRECT($N193)),"&lt;włącz podświetlanie wartości&gt;"),"—")</f>
        <v>1</v>
      </c>
      <c r="Q193" s="14">
        <f ca="1">IF(AND($AD193,$S193=1),IF(wew!$B$3,MAX(INDIRECT($N193)),"&lt;włącz podświetlanie wartości&gt;"),"—")</f>
        <v>2</v>
      </c>
      <c r="R193" s="14">
        <f ca="1">IF(AD193,ster!$C$14- (COUNTIF( INDIRECT(N193),"" )+ COUNT(INDIRECT(N193)) +COUNTIF( INDIRECT(N193),"NA" )),"")</f>
        <v>0</v>
      </c>
      <c r="S193" s="12">
        <f ca="1">IF(AD193,IF(COUNTA(INDIRECT(N193))=0,0, 1-(ster!$C$14- COUNT(INDIRECT(N193)) -COUNTIF( INDIRECT(N193),"" )) /COUNTA(INDIRECT(N193))),"")</f>
        <v>1</v>
      </c>
      <c r="T193" s="17">
        <f t="array" aca="1" ref="T193" ca="1">IF(L193&lt;&gt;"",SUM(IF(INDIRECT(L193)&lt;&gt;INT(INDIRECT(L193)),1,0)),"")</f>
        <v>0</v>
      </c>
      <c r="U193" s="17">
        <f t="array" aca="1" ref="U193" ca="1">IF(S193=1,SUM(IF(ISNUMBER(INDIRECT(N193)),IF(INDIRECT(N193)&lt;&gt;INT(INDIRECT(N193)),1,0),0)),"")</f>
        <v>0</v>
      </c>
      <c r="V193" s="17">
        <f t="shared" ca="1" si="39"/>
        <v>1</v>
      </c>
      <c r="W193" s="17">
        <f t="shared" ca="1" si="40"/>
        <v>0</v>
      </c>
      <c r="X193" s="24">
        <f t="array" aca="1" ref="X193" ca="1">IF(AD193,IF(AG193&lt;&gt;"",AG193,IF(J193,MIN(INDIRECT( K193)),"")),"")</f>
        <v>1</v>
      </c>
      <c r="Y193" s="17">
        <f t="array" aca="1" ref="Y193" ca="1">IF(AD193,IF(AH193&lt;&gt;"",AH193,IF(J193,MAX(INDIRECT( K193)),"")),"")</f>
        <v>2</v>
      </c>
      <c r="Z193" s="17" t="b">
        <f t="shared" ca="1" si="41"/>
        <v>1</v>
      </c>
      <c r="AC193" s="17" t="b">
        <f t="shared" ca="1" si="42"/>
        <v>0</v>
      </c>
      <c r="AD193" s="14" t="b">
        <f t="shared" ca="1" si="43"/>
        <v>1</v>
      </c>
      <c r="AE193" s="15" t="b">
        <f t="shared" ca="1" si="44"/>
        <v>1</v>
      </c>
      <c r="AF193" s="16"/>
      <c r="AG193" s="16"/>
      <c r="AH193" s="16"/>
      <c r="AI193" s="16"/>
      <c r="AJ193" s="16"/>
      <c r="AK193" s="16"/>
      <c r="AL193" s="16"/>
      <c r="AM193" s="16"/>
    </row>
    <row r="194" spans="2:39">
      <c r="B194" s="14">
        <f t="shared" si="32"/>
        <v>192</v>
      </c>
      <c r="C194" s="14" t="str">
        <f ca="1">IF(OR(E194="",ROW(E194)=2),"",IF(R194&gt;0,"S",IF(J194,IF(F194=2,"D","N"),"I")))</f>
        <v>S</v>
      </c>
      <c r="D194" s="14" t="str">
        <f t="shared" ca="1" si="33"/>
        <v>q_90b</v>
      </c>
      <c r="E194" s="14" t="str">
        <f t="shared" ca="1" si="34"/>
        <v xml:space="preserve">Supplement name(s) </v>
      </c>
      <c r="F194" s="14">
        <f t="shared" ca="1" si="35"/>
        <v>0</v>
      </c>
      <c r="G194" s="14" t="str">
        <f t="shared" ca="1" si="36"/>
        <v>q_90b</v>
      </c>
      <c r="H194" s="14">
        <f ca="1">IF(G194&lt;&gt;"",IFERROR( IsVariableNameLegal(G194),0),0)+IF(COUNTIF(INDIRECT(wew!$C$13),G194)&gt;1,10,0)</f>
        <v>0</v>
      </c>
      <c r="I194" s="14">
        <f ca="1">IF(E194&lt;&gt;"",IF(LEN(E194)&gt;150,1,0)+IF(COUNTIF(INDIRECT(wew!$C$15),E194)&gt;1,10,0),0)</f>
        <v>0</v>
      </c>
      <c r="J194" s="14" t="b">
        <f t="shared" ca="1" si="37"/>
        <v>0</v>
      </c>
      <c r="K194" s="14" t="str">
        <f ca="1">ADDRESS(3,(B194+1)*2-1,4,,"[" &amp; wew!$G$7 &amp; "]" &amp; _sheetname_labels) &amp; ":" &amp; ADDRESS(2+ster!$B$20,(B194+1)*2-1,4)</f>
        <v>'[dane surowe2c.xlsm]labels'!NU3:NU32</v>
      </c>
      <c r="L194" s="14" t="str">
        <f ca="1">IF(F194&gt;0,ADDRESS(3,(B194+1)*2-1,4,,"[" &amp; wew!$G$7 &amp; "]" &amp; _sheetname_labels) &amp; ":" &amp; ADDRESS(2+F194,(B194+1)*2-1,4),"")</f>
        <v/>
      </c>
      <c r="M194" s="14" t="str">
        <f ca="1">IF(F194&gt;0,ADDRESS(3,(B194+1)*2,4,,"["&amp;wew!$G$7&amp;"]"&amp;_sheetname_labels)&amp;":"&amp;ADDRESS(2+F194,(B194+1)*2,4),"")</f>
        <v/>
      </c>
      <c r="N194" s="14" t="str">
        <f ca="1">ADDRESS(3,B194+1,4,,"[" &amp; wew!$G$7 &amp; "]" &amp;_sheetname_dataframe) &amp; ":" &amp; ADDRESS(2+ster!$C$14,B194+1,4)</f>
        <v>'[dane surowe2c.xlsm]data_frame'!GK3:GK643</v>
      </c>
      <c r="O194" s="14">
        <f t="shared" ca="1" si="38"/>
        <v>0</v>
      </c>
      <c r="P194" s="14" t="str">
        <f ca="1">IF(AND($AD194,$S194=1),IF(wew!$B$3,MIN(INDIRECT($N194)),"&lt;włącz podświetlanie wartości&gt;"),"—")</f>
        <v>—</v>
      </c>
      <c r="Q194" s="14" t="str">
        <f ca="1">IF(AND($AD194,$S194=1),IF(wew!$B$3,MAX(INDIRECT($N194)),"&lt;włącz podświetlanie wartości&gt;"),"—")</f>
        <v>—</v>
      </c>
      <c r="R194" s="14">
        <f ca="1">IF(AD194,ster!$C$14- (COUNTIF( INDIRECT(N194),"" )+ COUNT(INDIRECT(N194)) +COUNTIF( INDIRECT(N194),"NA" )),"")</f>
        <v>52</v>
      </c>
      <c r="S194" s="12">
        <f ca="1">IF(AD194,IF(COUNTA(INDIRECT(N194))=0,0, 1-(ster!$C$14- COUNT(INDIRECT(N194)) -COUNTIF( INDIRECT(N194),"" )) /COUNTA(INDIRECT(N194))),"")</f>
        <v>0</v>
      </c>
      <c r="T194" s="17" t="str">
        <f t="array" aca="1" ref="T194" ca="1">IF(L194&lt;&gt;"",SUM(IF(INDIRECT(L194)&lt;&gt;INT(INDIRECT(L194)),1,0)),"")</f>
        <v/>
      </c>
      <c r="U194" s="17" t="str">
        <f t="array" aca="1" ref="U194" ca="1">IF(S194=1,SUM(IF(ISNUMBER(INDIRECT(N194)),IF(INDIRECT(N194)&lt;&gt;INT(INDIRECT(N194)),1,0),0)),"")</f>
        <v/>
      </c>
      <c r="V194" s="17">
        <f t="shared" ca="1" si="39"/>
        <v>0</v>
      </c>
      <c r="W194" s="17">
        <f t="shared" ca="1" si="40"/>
        <v>0</v>
      </c>
      <c r="X194" s="24" t="str">
        <f t="array" aca="1" ref="X194" ca="1">IF(AD194,IF(AG194&lt;&gt;"",AG194,IF(J194,MIN(INDIRECT( K194)),"")),"")</f>
        <v/>
      </c>
      <c r="Y194" s="17" t="str">
        <f t="array" aca="1" ref="Y194" ca="1">IF(AD194,IF(AH194&lt;&gt;"",AH194,IF(J194,MAX(INDIRECT( K194)),"")),"")</f>
        <v/>
      </c>
      <c r="Z194" s="17" t="b">
        <f t="shared" ca="1" si="41"/>
        <v>0</v>
      </c>
      <c r="AC194" s="17" t="b">
        <f t="shared" ca="1" si="42"/>
        <v>1</v>
      </c>
      <c r="AD194" s="14" t="b">
        <f t="shared" ca="1" si="43"/>
        <v>1</v>
      </c>
      <c r="AE194" s="15" t="b">
        <f t="shared" ca="1" si="44"/>
        <v>0</v>
      </c>
      <c r="AF194" s="16"/>
      <c r="AG194" s="16"/>
      <c r="AH194" s="16"/>
      <c r="AI194" s="16"/>
      <c r="AJ194" s="16"/>
      <c r="AK194" s="16"/>
      <c r="AL194" s="16"/>
      <c r="AM194" s="16"/>
    </row>
    <row r="195" spans="2:39">
      <c r="B195" s="14">
        <f t="shared" ref="B195:B258" si="45">ROW(A195)-2</f>
        <v>193</v>
      </c>
      <c r="C195" s="14" t="str">
        <f ca="1">IF(OR(E195="",ROW(E195)=2),"",IF(R195&gt;0,"S",IF(J195,IF(F195=2,"D","N"),"I")))</f>
        <v>D</v>
      </c>
      <c r="D195" s="14" t="str">
        <f t="shared" ref="D195:D258" ca="1" si="46">IFERROR(CHOOSE(H195+1,G195,"Nazwa musi zaczynać się od litery:" &amp; G195, "Nazwa nie może kończyć się kropką","Nazwa nie może kończyć się podkreśleniem","Nazwa nie może być dłuższa od 64 znaków","?","Ta nazwa jest zarezerwowana i nie może być użyta"),G195)</f>
        <v>q_91a</v>
      </c>
      <c r="E195" s="14" t="str">
        <f t="shared" ref="E195:E258" ca="1" si="47">IF(AD195,IF(INDIRECT(ADDRESS(1,ROW(A194),,,_sheetname_dataframe))="","",INDIRECT(ADDRESS(1,ROW(A194),,,_sheetname_dataframe))),"")</f>
        <v>Riluzole</v>
      </c>
      <c r="F195" s="14">
        <f t="shared" ref="F195:F258" ca="1" si="48">IF(AD195,COUNT(INDIRECT(K195)),0)</f>
        <v>2</v>
      </c>
      <c r="G195" s="14" t="str">
        <f t="shared" ref="G195:G258" ca="1" si="49">IF(AD195,INDIRECT(ADDRESS(2,ROW(A194),,,_sheetname_dataframe)),"")</f>
        <v>q_91a</v>
      </c>
      <c r="H195" s="14">
        <f ca="1">IF(G195&lt;&gt;"",IFERROR( IsVariableNameLegal(G195),0),0)+IF(COUNTIF(INDIRECT(wew!$C$13),G195)&gt;1,10,0)</f>
        <v>0</v>
      </c>
      <c r="I195" s="14">
        <f ca="1">IF(E195&lt;&gt;"",IF(LEN(E195)&gt;150,1,0)+IF(COUNTIF(INDIRECT(wew!$C$15),E195)&gt;1,10,0),0)</f>
        <v>0</v>
      </c>
      <c r="J195" s="14" t="b">
        <f t="shared" ref="J195:J258" ca="1" si="50">F195&gt;0</f>
        <v>1</v>
      </c>
      <c r="K195" s="14" t="str">
        <f ca="1">ADDRESS(3,(B195+1)*2-1,4,,"[" &amp; wew!$G$7 &amp; "]" &amp; _sheetname_labels) &amp; ":" &amp; ADDRESS(2+ster!$B$20,(B195+1)*2-1,4)</f>
        <v>'[dane surowe2c.xlsm]labels'!NW3:NW32</v>
      </c>
      <c r="L195" s="14" t="str">
        <f ca="1">IF(F195&gt;0,ADDRESS(3,(B195+1)*2-1,4,,"[" &amp; wew!$G$7 &amp; "]" &amp; _sheetname_labels) &amp; ":" &amp; ADDRESS(2+F195,(B195+1)*2-1,4),"")</f>
        <v>'[dane surowe2c.xlsm]labels'!NW3:NW4</v>
      </c>
      <c r="M195" s="14" t="str">
        <f ca="1">IF(F195&gt;0,ADDRESS(3,(B195+1)*2,4,,"["&amp;wew!$G$7&amp;"]"&amp;_sheetname_labels)&amp;":"&amp;ADDRESS(2+F195,(B195+1)*2,4),"")</f>
        <v>'[dane surowe2c.xlsm]labels'!NX3:NX4</v>
      </c>
      <c r="N195" s="14" t="str">
        <f ca="1">ADDRESS(3,B195+1,4,,"[" &amp; wew!$G$7 &amp; "]" &amp;_sheetname_dataframe) &amp; ":" &amp; ADDRESS(2+ster!$C$14,B195+1,4)</f>
        <v>'[dane surowe2c.xlsm]data_frame'!GL3:GL643</v>
      </c>
      <c r="O195" s="14">
        <f t="shared" ref="O195:O258" ca="1" si="51">IF(AD195,COUNT(INDIRECT(N195)),"")</f>
        <v>640</v>
      </c>
      <c r="P195" s="14">
        <f ca="1">IF(AND($AD195,$S195=1),IF(wew!$B$3,MIN(INDIRECT($N195)),"&lt;włącz podświetlanie wartości&gt;"),"—")</f>
        <v>1</v>
      </c>
      <c r="Q195" s="14">
        <f ca="1">IF(AND($AD195,$S195=1),IF(wew!$B$3,MAX(INDIRECT($N195)),"&lt;włącz podświetlanie wartości&gt;"),"—")</f>
        <v>2</v>
      </c>
      <c r="R195" s="14">
        <f ca="1">IF(AD195,ster!$C$14- (COUNTIF( INDIRECT(N195),"" )+ COUNT(INDIRECT(N195)) +COUNTIF( INDIRECT(N195),"NA" )),"")</f>
        <v>0</v>
      </c>
      <c r="S195" s="12">
        <f ca="1">IF(AD195,IF(COUNTA(INDIRECT(N195))=0,0, 1-(ster!$C$14- COUNT(INDIRECT(N195)) -COUNTIF( INDIRECT(N195),"" )) /COUNTA(INDIRECT(N195))),"")</f>
        <v>1</v>
      </c>
      <c r="T195" s="17">
        <f t="array" aca="1" ref="T195" ca="1">IF(L195&lt;&gt;"",SUM(IF(INDIRECT(L195)&lt;&gt;INT(INDIRECT(L195)),1,0)),"")</f>
        <v>0</v>
      </c>
      <c r="U195" s="17">
        <f t="array" aca="1" ref="U195" ca="1">IF(S195=1,SUM(IF(ISNUMBER(INDIRECT(N195)),IF(INDIRECT(N195)&lt;&gt;INT(INDIRECT(N195)),1,0),0)),"")</f>
        <v>0</v>
      </c>
      <c r="V195" s="17">
        <f t="shared" ref="V195:V258" ca="1" si="52">IF(U195&lt;&gt;"",IF(U195=0,1,IF(U195/O195&lt;0.05,2,3)),0)</f>
        <v>1</v>
      </c>
      <c r="W195" s="17">
        <f t="shared" ref="W195:W258" ca="1" si="53">IF(COUNTA(INDIRECT(N195))=0,0, IF(AND(X195&lt;&gt;"",P195&lt;X195),1,IF(AND(Y195&lt;&gt;"",Q195&gt;Y195),1,IF(AND(Z195,U195&gt;0),2,0))))</f>
        <v>0</v>
      </c>
      <c r="X195" s="24">
        <f t="array" aca="1" ref="X195" ca="1">IF(AD195,IF(AG195&lt;&gt;"",AG195,IF(J195,MIN(INDIRECT( K195)),"")),"")</f>
        <v>1</v>
      </c>
      <c r="Y195" s="17">
        <f t="array" aca="1" ref="Y195" ca="1">IF(AD195,IF(AH195&lt;&gt;"",AH195,IF(J195,MAX(INDIRECT( K195)),"")),"")</f>
        <v>2</v>
      </c>
      <c r="Z195" s="17" t="b">
        <f t="shared" ref="Z195:Z258" ca="1" si="54">IF(AD195,IF(AI195&lt;&gt;"",AI195,T195=0),FALSE)</f>
        <v>1</v>
      </c>
      <c r="AC195" s="17" t="b">
        <f t="shared" ref="AC195:AC258" ca="1" si="55">IF(AD195,C195="S","")</f>
        <v>0</v>
      </c>
      <c r="AD195" s="14" t="b">
        <f t="shared" ref="AD195:AD258" ca="1" si="56">INDIRECT(ADDRESS(2,ROW(A194),,,_sheetname_dataframe))&lt;&gt;""</f>
        <v>1</v>
      </c>
      <c r="AE195" s="15" t="b">
        <f t="shared" ref="AE195:AE258" ca="1" si="57">J195</f>
        <v>1</v>
      </c>
      <c r="AF195" s="16"/>
      <c r="AG195" s="16"/>
      <c r="AH195" s="16"/>
      <c r="AI195" s="16"/>
      <c r="AJ195" s="16"/>
      <c r="AK195" s="16"/>
      <c r="AL195" s="16"/>
      <c r="AM195" s="16"/>
    </row>
    <row r="196" spans="2:39">
      <c r="B196" s="14">
        <f t="shared" si="45"/>
        <v>194</v>
      </c>
      <c r="C196" s="14" t="str">
        <f ca="1">IF(OR(E196="",ROW(E196)=2),"",IF(R196&gt;0,"S",IF(J196,IF(F196=2,"D","N"),"I")))</f>
        <v>I</v>
      </c>
      <c r="D196" s="14" t="str">
        <f t="shared" ca="1" si="46"/>
        <v>q_91b</v>
      </c>
      <c r="E196" s="14" t="str">
        <f t="shared" ca="1" si="47"/>
        <v>Date of initiation of Riluzole</v>
      </c>
      <c r="F196" s="14">
        <f t="shared" ca="1" si="48"/>
        <v>0</v>
      </c>
      <c r="G196" s="14" t="str">
        <f t="shared" ca="1" si="49"/>
        <v>q_91b</v>
      </c>
      <c r="H196" s="14">
        <f ca="1">IF(G196&lt;&gt;"",IFERROR( IsVariableNameLegal(G196),0),0)+IF(COUNTIF(INDIRECT(wew!$C$13),G196)&gt;1,10,0)</f>
        <v>0</v>
      </c>
      <c r="I196" s="14">
        <f ca="1">IF(E196&lt;&gt;"",IF(LEN(E196)&gt;150,1,0)+IF(COUNTIF(INDIRECT(wew!$C$15),E196)&gt;1,10,0),0)</f>
        <v>0</v>
      </c>
      <c r="J196" s="14" t="b">
        <f t="shared" ca="1" si="50"/>
        <v>0</v>
      </c>
      <c r="K196" s="14" t="str">
        <f ca="1">ADDRESS(3,(B196+1)*2-1,4,,"[" &amp; wew!$G$7 &amp; "]" &amp; _sheetname_labels) &amp; ":" &amp; ADDRESS(2+ster!$B$20,(B196+1)*2-1,4)</f>
        <v>'[dane surowe2c.xlsm]labels'!NY3:NY32</v>
      </c>
      <c r="L196" s="14" t="str">
        <f ca="1">IF(F196&gt;0,ADDRESS(3,(B196+1)*2-1,4,,"[" &amp; wew!$G$7 &amp; "]" &amp; _sheetname_labels) &amp; ":" &amp; ADDRESS(2+F196,(B196+1)*2-1,4),"")</f>
        <v/>
      </c>
      <c r="M196" s="14" t="str">
        <f ca="1">IF(F196&gt;0,ADDRESS(3,(B196+1)*2,4,,"["&amp;wew!$G$7&amp;"]"&amp;_sheetname_labels)&amp;":"&amp;ADDRESS(2+F196,(B196+1)*2,4),"")</f>
        <v/>
      </c>
      <c r="N196" s="14" t="str">
        <f ca="1">ADDRESS(3,B196+1,4,,"[" &amp; wew!$G$7 &amp; "]" &amp;_sheetname_dataframe) &amp; ":" &amp; ADDRESS(2+ster!$C$14,B196+1,4)</f>
        <v>'[dane surowe2c.xlsm]data_frame'!GM3:GM643</v>
      </c>
      <c r="O196" s="14">
        <f t="shared" ca="1" si="51"/>
        <v>289</v>
      </c>
      <c r="P196" s="14">
        <f ca="1">IF(AND($AD196,$S196=1),IF(wew!$B$3,MIN(INDIRECT($N196)),"&lt;włącz podświetlanie wartości&gt;"),"—")</f>
        <v>2001</v>
      </c>
      <c r="Q196" s="14">
        <f ca="1">IF(AND($AD196,$S196=1),IF(wew!$B$3,MAX(INDIRECT($N196)),"&lt;włącz podświetlanie wartości&gt;"),"—")</f>
        <v>92014</v>
      </c>
      <c r="R196" s="14">
        <f ca="1">IF(AD196,ster!$C$14- (COUNTIF( INDIRECT(N196),"" )+ COUNT(INDIRECT(N196)) +COUNTIF( INDIRECT(N196),"NA" )),"")</f>
        <v>0</v>
      </c>
      <c r="S196" s="12">
        <f ca="1">IF(AD196,IF(COUNTA(INDIRECT(N196))=0,0, 1-(ster!$C$14- COUNT(INDIRECT(N196)) -COUNTIF( INDIRECT(N196),"" )) /COUNTA(INDIRECT(N196))),"")</f>
        <v>1</v>
      </c>
      <c r="T196" s="17" t="str">
        <f t="array" aca="1" ref="T196" ca="1">IF(L196&lt;&gt;"",SUM(IF(INDIRECT(L196)&lt;&gt;INT(INDIRECT(L196)),1,0)),"")</f>
        <v/>
      </c>
      <c r="U196" s="17">
        <f t="array" aca="1" ref="U196" ca="1">IF(S196=1,SUM(IF(ISNUMBER(INDIRECT(N196)),IF(INDIRECT(N196)&lt;&gt;INT(INDIRECT(N196)),1,0),0)),"")</f>
        <v>0</v>
      </c>
      <c r="V196" s="17">
        <f t="shared" ca="1" si="52"/>
        <v>1</v>
      </c>
      <c r="W196" s="17">
        <f t="shared" ca="1" si="53"/>
        <v>0</v>
      </c>
      <c r="X196" s="24" t="str">
        <f t="array" aca="1" ref="X196" ca="1">IF(AD196,IF(AG196&lt;&gt;"",AG196,IF(J196,MIN(INDIRECT( K196)),"")),"")</f>
        <v/>
      </c>
      <c r="Y196" s="17" t="str">
        <f t="array" aca="1" ref="Y196" ca="1">IF(AD196,IF(AH196&lt;&gt;"",AH196,IF(J196,MAX(INDIRECT( K196)),"")),"")</f>
        <v/>
      </c>
      <c r="Z196" s="17" t="b">
        <f t="shared" ca="1" si="54"/>
        <v>0</v>
      </c>
      <c r="AC196" s="17" t="b">
        <f t="shared" ca="1" si="55"/>
        <v>0</v>
      </c>
      <c r="AD196" s="14" t="b">
        <f t="shared" ca="1" si="56"/>
        <v>1</v>
      </c>
      <c r="AE196" s="15" t="b">
        <f t="shared" ca="1" si="57"/>
        <v>0</v>
      </c>
      <c r="AF196" s="16"/>
      <c r="AG196" s="16"/>
      <c r="AH196" s="16"/>
      <c r="AI196" s="16"/>
      <c r="AJ196" s="16"/>
      <c r="AK196" s="16"/>
      <c r="AL196" s="16"/>
      <c r="AM196" s="16"/>
    </row>
    <row r="197" spans="2:39">
      <c r="B197" s="14">
        <f t="shared" si="45"/>
        <v>195</v>
      </c>
      <c r="C197" s="14" t="str">
        <f ca="1">IF(OR(E197="",ROW(E197)=2),"",IF(R197&gt;0,"S",IF(J197,IF(F197=2,"D","N"),"I")))</f>
        <v>S</v>
      </c>
      <c r="D197" s="14" t="str">
        <f t="shared" ca="1" si="46"/>
        <v>q_91c</v>
      </c>
      <c r="E197" s="14" t="str">
        <f t="shared" ca="1" si="47"/>
        <v>Side effects of Riluzole</v>
      </c>
      <c r="F197" s="14">
        <f t="shared" ca="1" si="48"/>
        <v>0</v>
      </c>
      <c r="G197" s="14" t="str">
        <f t="shared" ca="1" si="49"/>
        <v>q_91c</v>
      </c>
      <c r="H197" s="14">
        <f ca="1">IF(G197&lt;&gt;"",IFERROR( IsVariableNameLegal(G197),0),0)+IF(COUNTIF(INDIRECT(wew!$C$13),G197)&gt;1,10,0)</f>
        <v>0</v>
      </c>
      <c r="I197" s="14">
        <f ca="1">IF(E197&lt;&gt;"",IF(LEN(E197)&gt;150,1,0)+IF(COUNTIF(INDIRECT(wew!$C$15),E197)&gt;1,10,0),0)</f>
        <v>0</v>
      </c>
      <c r="J197" s="14" t="b">
        <f t="shared" ca="1" si="50"/>
        <v>0</v>
      </c>
      <c r="K197" s="14" t="str">
        <f ca="1">ADDRESS(3,(B197+1)*2-1,4,,"[" &amp; wew!$G$7 &amp; "]" &amp; _sheetname_labels) &amp; ":" &amp; ADDRESS(2+ster!$B$20,(B197+1)*2-1,4)</f>
        <v>'[dane surowe2c.xlsm]labels'!OA3:OA32</v>
      </c>
      <c r="L197" s="14" t="str">
        <f ca="1">IF(F197&gt;0,ADDRESS(3,(B197+1)*2-1,4,,"[" &amp; wew!$G$7 &amp; "]" &amp; _sheetname_labels) &amp; ":" &amp; ADDRESS(2+F197,(B197+1)*2-1,4),"")</f>
        <v/>
      </c>
      <c r="M197" s="14" t="str">
        <f ca="1">IF(F197&gt;0,ADDRESS(3,(B197+1)*2,4,,"["&amp;wew!$G$7&amp;"]"&amp;_sheetname_labels)&amp;":"&amp;ADDRESS(2+F197,(B197+1)*2,4),"")</f>
        <v/>
      </c>
      <c r="N197" s="14" t="str">
        <f ca="1">ADDRESS(3,B197+1,4,,"[" &amp; wew!$G$7 &amp; "]" &amp;_sheetname_dataframe) &amp; ":" &amp; ADDRESS(2+ster!$C$14,B197+1,4)</f>
        <v>'[dane surowe2c.xlsm]data_frame'!GN3:GN643</v>
      </c>
      <c r="O197" s="14">
        <f t="shared" ca="1" si="51"/>
        <v>0</v>
      </c>
      <c r="P197" s="14" t="str">
        <f ca="1">IF(AND($AD197,$S197=1),IF(wew!$B$3,MIN(INDIRECT($N197)),"&lt;włącz podświetlanie wartości&gt;"),"—")</f>
        <v>—</v>
      </c>
      <c r="Q197" s="14" t="str">
        <f ca="1">IF(AND($AD197,$S197=1),IF(wew!$B$3,MAX(INDIRECT($N197)),"&lt;włącz podświetlanie wartości&gt;"),"—")</f>
        <v>—</v>
      </c>
      <c r="R197" s="14">
        <f ca="1">IF(AD197,ster!$C$14- (COUNTIF( INDIRECT(N197),"" )+ COUNT(INDIRECT(N197)) +COUNTIF( INDIRECT(N197),"NA" )),"")</f>
        <v>98</v>
      </c>
      <c r="S197" s="12">
        <f ca="1">IF(AD197,IF(COUNTA(INDIRECT(N197))=0,0, 1-(ster!$C$14- COUNT(INDIRECT(N197)) -COUNTIF( INDIRECT(N197),"" )) /COUNTA(INDIRECT(N197))),"")</f>
        <v>0</v>
      </c>
      <c r="T197" s="17" t="str">
        <f t="array" aca="1" ref="T197" ca="1">IF(L197&lt;&gt;"",SUM(IF(INDIRECT(L197)&lt;&gt;INT(INDIRECT(L197)),1,0)),"")</f>
        <v/>
      </c>
      <c r="U197" s="17" t="str">
        <f t="array" aca="1" ref="U197" ca="1">IF(S197=1,SUM(IF(ISNUMBER(INDIRECT(N197)),IF(INDIRECT(N197)&lt;&gt;INT(INDIRECT(N197)),1,0),0)),"")</f>
        <v/>
      </c>
      <c r="V197" s="17">
        <f t="shared" ca="1" si="52"/>
        <v>0</v>
      </c>
      <c r="W197" s="17">
        <f t="shared" ca="1" si="53"/>
        <v>0</v>
      </c>
      <c r="X197" s="24" t="str">
        <f t="array" aca="1" ref="X197" ca="1">IF(AD197,IF(AG197&lt;&gt;"",AG197,IF(J197,MIN(INDIRECT( K197)),"")),"")</f>
        <v/>
      </c>
      <c r="Y197" s="17" t="str">
        <f t="array" aca="1" ref="Y197" ca="1">IF(AD197,IF(AH197&lt;&gt;"",AH197,IF(J197,MAX(INDIRECT( K197)),"")),"")</f>
        <v/>
      </c>
      <c r="Z197" s="17" t="b">
        <f t="shared" ca="1" si="54"/>
        <v>0</v>
      </c>
      <c r="AC197" s="17" t="b">
        <f t="shared" ca="1" si="55"/>
        <v>1</v>
      </c>
      <c r="AD197" s="14" t="b">
        <f t="shared" ca="1" si="56"/>
        <v>1</v>
      </c>
      <c r="AE197" s="15" t="b">
        <f t="shared" ca="1" si="57"/>
        <v>0</v>
      </c>
      <c r="AF197" s="16"/>
      <c r="AG197" s="16"/>
      <c r="AH197" s="16"/>
      <c r="AI197" s="16"/>
      <c r="AJ197" s="16"/>
      <c r="AK197" s="16"/>
      <c r="AL197" s="16"/>
      <c r="AM197" s="16"/>
    </row>
    <row r="198" spans="2:39">
      <c r="B198" s="14">
        <f t="shared" si="45"/>
        <v>196</v>
      </c>
      <c r="C198" s="14" t="str">
        <f ca="1">IF(OR(E198="",ROW(E198)=2),"",IF(R198&gt;0,"S",IF(J198,IF(F198=2,"D","N"),"I")))</f>
        <v>D</v>
      </c>
      <c r="D198" s="14" t="str">
        <f t="shared" ca="1" si="46"/>
        <v>q_92a</v>
      </c>
      <c r="E198" s="14" t="str">
        <f t="shared" ca="1" si="47"/>
        <v>Antiepileptc drug</v>
      </c>
      <c r="F198" s="14">
        <f t="shared" ca="1" si="48"/>
        <v>2</v>
      </c>
      <c r="G198" s="14" t="str">
        <f t="shared" ca="1" si="49"/>
        <v>q_92a</v>
      </c>
      <c r="H198" s="14">
        <f ca="1">IF(G198&lt;&gt;"",IFERROR( IsVariableNameLegal(G198),0),0)+IF(COUNTIF(INDIRECT(wew!$C$13),G198)&gt;1,10,0)</f>
        <v>0</v>
      </c>
      <c r="I198" s="14">
        <f ca="1">IF(E198&lt;&gt;"",IF(LEN(E198)&gt;150,1,0)+IF(COUNTIF(INDIRECT(wew!$C$15),E198)&gt;1,10,0),0)</f>
        <v>0</v>
      </c>
      <c r="J198" s="14" t="b">
        <f t="shared" ca="1" si="50"/>
        <v>1</v>
      </c>
      <c r="K198" s="14" t="str">
        <f ca="1">ADDRESS(3,(B198+1)*2-1,4,,"[" &amp; wew!$G$7 &amp; "]" &amp; _sheetname_labels) &amp; ":" &amp; ADDRESS(2+ster!$B$20,(B198+1)*2-1,4)</f>
        <v>'[dane surowe2c.xlsm]labels'!OC3:OC32</v>
      </c>
      <c r="L198" s="14" t="str">
        <f ca="1">IF(F198&gt;0,ADDRESS(3,(B198+1)*2-1,4,,"[" &amp; wew!$G$7 &amp; "]" &amp; _sheetname_labels) &amp; ":" &amp; ADDRESS(2+F198,(B198+1)*2-1,4),"")</f>
        <v>'[dane surowe2c.xlsm]labels'!OC3:OC4</v>
      </c>
      <c r="M198" s="14" t="str">
        <f ca="1">IF(F198&gt;0,ADDRESS(3,(B198+1)*2,4,,"["&amp;wew!$G$7&amp;"]"&amp;_sheetname_labels)&amp;":"&amp;ADDRESS(2+F198,(B198+1)*2,4),"")</f>
        <v>'[dane surowe2c.xlsm]labels'!OD3:OD4</v>
      </c>
      <c r="N198" s="14" t="str">
        <f ca="1">ADDRESS(3,B198+1,4,,"[" &amp; wew!$G$7 &amp; "]" &amp;_sheetname_dataframe) &amp; ":" &amp; ADDRESS(2+ster!$C$14,B198+1,4)</f>
        <v>'[dane surowe2c.xlsm]data_frame'!GO3:GO643</v>
      </c>
      <c r="O198" s="14">
        <f t="shared" ca="1" si="51"/>
        <v>630</v>
      </c>
      <c r="P198" s="14">
        <f ca="1">IF(AND($AD198,$S198=1),IF(wew!$B$3,MIN(INDIRECT($N198)),"&lt;włącz podświetlanie wartości&gt;"),"—")</f>
        <v>1</v>
      </c>
      <c r="Q198" s="14">
        <f ca="1">IF(AND($AD198,$S198=1),IF(wew!$B$3,MAX(INDIRECT($N198)),"&lt;włącz podświetlanie wartości&gt;"),"—")</f>
        <v>2</v>
      </c>
      <c r="R198" s="14">
        <f ca="1">IF(AD198,ster!$C$14- (COUNTIF( INDIRECT(N198),"" )+ COUNT(INDIRECT(N198)) +COUNTIF( INDIRECT(N198),"NA" )),"")</f>
        <v>0</v>
      </c>
      <c r="S198" s="12">
        <f ca="1">IF(AD198,IF(COUNTA(INDIRECT(N198))=0,0, 1-(ster!$C$14- COUNT(INDIRECT(N198)) -COUNTIF( INDIRECT(N198),"" )) /COUNTA(INDIRECT(N198))),"")</f>
        <v>1</v>
      </c>
      <c r="T198" s="17">
        <f t="array" aca="1" ref="T198" ca="1">IF(L198&lt;&gt;"",SUM(IF(INDIRECT(L198)&lt;&gt;INT(INDIRECT(L198)),1,0)),"")</f>
        <v>0</v>
      </c>
      <c r="U198" s="17">
        <f t="array" aca="1" ref="U198" ca="1">IF(S198=1,SUM(IF(ISNUMBER(INDIRECT(N198)),IF(INDIRECT(N198)&lt;&gt;INT(INDIRECT(N198)),1,0),0)),"")</f>
        <v>0</v>
      </c>
      <c r="V198" s="17">
        <f t="shared" ca="1" si="52"/>
        <v>1</v>
      </c>
      <c r="W198" s="17">
        <f t="shared" ca="1" si="53"/>
        <v>0</v>
      </c>
      <c r="X198" s="24">
        <f t="array" aca="1" ref="X198" ca="1">IF(AD198,IF(AG198&lt;&gt;"",AG198,IF(J198,MIN(INDIRECT( K198)),"")),"")</f>
        <v>1</v>
      </c>
      <c r="Y198" s="17">
        <f t="array" aca="1" ref="Y198" ca="1">IF(AD198,IF(AH198&lt;&gt;"",AH198,IF(J198,MAX(INDIRECT( K198)),"")),"")</f>
        <v>2</v>
      </c>
      <c r="Z198" s="17" t="b">
        <f t="shared" ca="1" si="54"/>
        <v>1</v>
      </c>
      <c r="AC198" s="17" t="b">
        <f t="shared" ca="1" si="55"/>
        <v>0</v>
      </c>
      <c r="AD198" s="14" t="b">
        <f t="shared" ca="1" si="56"/>
        <v>1</v>
      </c>
      <c r="AE198" s="15" t="b">
        <f t="shared" ca="1" si="57"/>
        <v>1</v>
      </c>
      <c r="AF198" s="16"/>
      <c r="AG198" s="16"/>
      <c r="AH198" s="16"/>
      <c r="AI198" s="16"/>
      <c r="AJ198" s="16"/>
      <c r="AK198" s="16"/>
      <c r="AL198" s="16"/>
      <c r="AM198" s="16"/>
    </row>
    <row r="199" spans="2:39">
      <c r="B199" s="14">
        <f t="shared" si="45"/>
        <v>197</v>
      </c>
      <c r="C199" s="14" t="str">
        <f ca="1">IF(OR(E199="",ROW(E199)=2),"",IF(R199&gt;0,"S",IF(J199,IF(F199=2,"D","N"),"I")))</f>
        <v>S</v>
      </c>
      <c r="D199" s="14" t="str">
        <f t="shared" ca="1" si="46"/>
        <v>q_92b</v>
      </c>
      <c r="E199" s="14" t="str">
        <f t="shared" ca="1" si="47"/>
        <v>Antiepileptc's name</v>
      </c>
      <c r="F199" s="14">
        <f t="shared" ca="1" si="48"/>
        <v>0</v>
      </c>
      <c r="G199" s="14" t="str">
        <f t="shared" ca="1" si="49"/>
        <v>q_92b</v>
      </c>
      <c r="H199" s="14">
        <f ca="1">IF(G199&lt;&gt;"",IFERROR( IsVariableNameLegal(G199),0),0)+IF(COUNTIF(INDIRECT(wew!$C$13),G199)&gt;1,10,0)</f>
        <v>0</v>
      </c>
      <c r="I199" s="14">
        <f ca="1">IF(E199&lt;&gt;"",IF(LEN(E199)&gt;150,1,0)+IF(COUNTIF(INDIRECT(wew!$C$15),E199)&gt;1,10,0),0)</f>
        <v>0</v>
      </c>
      <c r="J199" s="14" t="b">
        <f t="shared" ca="1" si="50"/>
        <v>0</v>
      </c>
      <c r="K199" s="14" t="str">
        <f ca="1">ADDRESS(3,(B199+1)*2-1,4,,"[" &amp; wew!$G$7 &amp; "]" &amp; _sheetname_labels) &amp; ":" &amp; ADDRESS(2+ster!$B$20,(B199+1)*2-1,4)</f>
        <v>'[dane surowe2c.xlsm]labels'!OE3:OE32</v>
      </c>
      <c r="L199" s="14" t="str">
        <f ca="1">IF(F199&gt;0,ADDRESS(3,(B199+1)*2-1,4,,"[" &amp; wew!$G$7 &amp; "]" &amp; _sheetname_labels) &amp; ":" &amp; ADDRESS(2+F199,(B199+1)*2-1,4),"")</f>
        <v/>
      </c>
      <c r="M199" s="14" t="str">
        <f ca="1">IF(F199&gt;0,ADDRESS(3,(B199+1)*2,4,,"["&amp;wew!$G$7&amp;"]"&amp;_sheetname_labels)&amp;":"&amp;ADDRESS(2+F199,(B199+1)*2,4),"")</f>
        <v/>
      </c>
      <c r="N199" s="14" t="str">
        <f ca="1">ADDRESS(3,B199+1,4,,"[" &amp; wew!$G$7 &amp; "]" &amp;_sheetname_dataframe) &amp; ":" &amp; ADDRESS(2+ster!$C$14,B199+1,4)</f>
        <v>'[dane surowe2c.xlsm]data_frame'!GP3:GP643</v>
      </c>
      <c r="O199" s="14">
        <f t="shared" ca="1" si="51"/>
        <v>0</v>
      </c>
      <c r="P199" s="14" t="str">
        <f ca="1">IF(AND($AD199,$S199=1),IF(wew!$B$3,MIN(INDIRECT($N199)),"&lt;włącz podświetlanie wartości&gt;"),"—")</f>
        <v>—</v>
      </c>
      <c r="Q199" s="14" t="str">
        <f ca="1">IF(AND($AD199,$S199=1),IF(wew!$B$3,MAX(INDIRECT($N199)),"&lt;włącz podświetlanie wartości&gt;"),"—")</f>
        <v>—</v>
      </c>
      <c r="R199" s="14">
        <f ca="1">IF(AD199,ster!$C$14- (COUNTIF( INDIRECT(N199),"" )+ COUNT(INDIRECT(N199)) +COUNTIF( INDIRECT(N199),"NA" )),"")</f>
        <v>11</v>
      </c>
      <c r="S199" s="12">
        <f ca="1">IF(AD199,IF(COUNTA(INDIRECT(N199))=0,0, 1-(ster!$C$14- COUNT(INDIRECT(N199)) -COUNTIF( INDIRECT(N199),"" )) /COUNTA(INDIRECT(N199))),"")</f>
        <v>0</v>
      </c>
      <c r="T199" s="17" t="str">
        <f t="array" aca="1" ref="T199" ca="1">IF(L199&lt;&gt;"",SUM(IF(INDIRECT(L199)&lt;&gt;INT(INDIRECT(L199)),1,0)),"")</f>
        <v/>
      </c>
      <c r="U199" s="17" t="str">
        <f t="array" aca="1" ref="U199" ca="1">IF(S199=1,SUM(IF(ISNUMBER(INDIRECT(N199)),IF(INDIRECT(N199)&lt;&gt;INT(INDIRECT(N199)),1,0),0)),"")</f>
        <v/>
      </c>
      <c r="V199" s="17">
        <f t="shared" ca="1" si="52"/>
        <v>0</v>
      </c>
      <c r="W199" s="17">
        <f t="shared" ca="1" si="53"/>
        <v>0</v>
      </c>
      <c r="X199" s="24" t="str">
        <f t="array" aca="1" ref="X199" ca="1">IF(AD199,IF(AG199&lt;&gt;"",AG199,IF(J199,MIN(INDIRECT( K199)),"")),"")</f>
        <v/>
      </c>
      <c r="Y199" s="17" t="str">
        <f t="array" aca="1" ref="Y199" ca="1">IF(AD199,IF(AH199&lt;&gt;"",AH199,IF(J199,MAX(INDIRECT( K199)),"")),"")</f>
        <v/>
      </c>
      <c r="Z199" s="17" t="b">
        <f t="shared" ca="1" si="54"/>
        <v>0</v>
      </c>
      <c r="AC199" s="17" t="b">
        <f t="shared" ca="1" si="55"/>
        <v>1</v>
      </c>
      <c r="AD199" s="14" t="b">
        <f t="shared" ca="1" si="56"/>
        <v>1</v>
      </c>
      <c r="AE199" s="15" t="b">
        <f t="shared" ca="1" si="57"/>
        <v>0</v>
      </c>
      <c r="AF199" s="16"/>
      <c r="AG199" s="16"/>
      <c r="AH199" s="16"/>
      <c r="AI199" s="16"/>
      <c r="AJ199" s="16"/>
      <c r="AK199" s="16"/>
      <c r="AL199" s="16"/>
      <c r="AM199" s="16"/>
    </row>
    <row r="200" spans="2:39">
      <c r="B200" s="14">
        <f t="shared" si="45"/>
        <v>198</v>
      </c>
      <c r="C200" s="14" t="str">
        <f ca="1">IF(OR(E200="",ROW(E200)=2),"",IF(R200&gt;0,"S",IF(J200,IF(F200=2,"D","N"),"I")))</f>
        <v>D</v>
      </c>
      <c r="D200" s="14" t="str">
        <f t="shared" ca="1" si="46"/>
        <v>q_93a</v>
      </c>
      <c r="E200" s="14" t="str">
        <f t="shared" ca="1" si="47"/>
        <v>Statins</v>
      </c>
      <c r="F200" s="14">
        <f t="shared" ca="1" si="48"/>
        <v>2</v>
      </c>
      <c r="G200" s="14" t="str">
        <f t="shared" ca="1" si="49"/>
        <v>q_93a</v>
      </c>
      <c r="H200" s="14">
        <f ca="1">IF(G200&lt;&gt;"",IFERROR( IsVariableNameLegal(G200),0),0)+IF(COUNTIF(INDIRECT(wew!$C$13),G200)&gt;1,10,0)</f>
        <v>0</v>
      </c>
      <c r="I200" s="14">
        <f ca="1">IF(E200&lt;&gt;"",IF(LEN(E200)&gt;150,1,0)+IF(COUNTIF(INDIRECT(wew!$C$15),E200)&gt;1,10,0),0)</f>
        <v>0</v>
      </c>
      <c r="J200" s="14" t="b">
        <f t="shared" ca="1" si="50"/>
        <v>1</v>
      </c>
      <c r="K200" s="14" t="str">
        <f ca="1">ADDRESS(3,(B200+1)*2-1,4,,"[" &amp; wew!$G$7 &amp; "]" &amp; _sheetname_labels) &amp; ":" &amp; ADDRESS(2+ster!$B$20,(B200+1)*2-1,4)</f>
        <v>'[dane surowe2c.xlsm]labels'!OG3:OG32</v>
      </c>
      <c r="L200" s="14" t="str">
        <f ca="1">IF(F200&gt;0,ADDRESS(3,(B200+1)*2-1,4,,"[" &amp; wew!$G$7 &amp; "]" &amp; _sheetname_labels) &amp; ":" &amp; ADDRESS(2+F200,(B200+1)*2-1,4),"")</f>
        <v>'[dane surowe2c.xlsm]labels'!OG3:OG4</v>
      </c>
      <c r="M200" s="14" t="str">
        <f ca="1">IF(F200&gt;0,ADDRESS(3,(B200+1)*2,4,,"["&amp;wew!$G$7&amp;"]"&amp;_sheetname_labels)&amp;":"&amp;ADDRESS(2+F200,(B200+1)*2,4),"")</f>
        <v>'[dane surowe2c.xlsm]labels'!OH3:OH4</v>
      </c>
      <c r="N200" s="14" t="str">
        <f ca="1">ADDRESS(3,B200+1,4,,"[" &amp; wew!$G$7 &amp; "]" &amp;_sheetname_dataframe) &amp; ":" &amp; ADDRESS(2+ster!$C$14,B200+1,4)</f>
        <v>'[dane surowe2c.xlsm]data_frame'!GQ3:GQ643</v>
      </c>
      <c r="O200" s="14">
        <f t="shared" ca="1" si="51"/>
        <v>637</v>
      </c>
      <c r="P200" s="14">
        <f ca="1">IF(AND($AD200,$S200=1),IF(wew!$B$3,MIN(INDIRECT($N200)),"&lt;włącz podświetlanie wartości&gt;"),"—")</f>
        <v>1</v>
      </c>
      <c r="Q200" s="14">
        <f ca="1">IF(AND($AD200,$S200=1),IF(wew!$B$3,MAX(INDIRECT($N200)),"&lt;włącz podświetlanie wartości&gt;"),"—")</f>
        <v>2</v>
      </c>
      <c r="R200" s="14">
        <f ca="1">IF(AD200,ster!$C$14- (COUNTIF( INDIRECT(N200),"" )+ COUNT(INDIRECT(N200)) +COUNTIF( INDIRECT(N200),"NA" )),"")</f>
        <v>0</v>
      </c>
      <c r="S200" s="12">
        <f ca="1">IF(AD200,IF(COUNTA(INDIRECT(N200))=0,0, 1-(ster!$C$14- COUNT(INDIRECT(N200)) -COUNTIF( INDIRECT(N200),"" )) /COUNTA(INDIRECT(N200))),"")</f>
        <v>1</v>
      </c>
      <c r="T200" s="17">
        <f t="array" aca="1" ref="T200" ca="1">IF(L200&lt;&gt;"",SUM(IF(INDIRECT(L200)&lt;&gt;INT(INDIRECT(L200)),1,0)),"")</f>
        <v>0</v>
      </c>
      <c r="U200" s="17">
        <f t="array" aca="1" ref="U200" ca="1">IF(S200=1,SUM(IF(ISNUMBER(INDIRECT(N200)),IF(INDIRECT(N200)&lt;&gt;INT(INDIRECT(N200)),1,0),0)),"")</f>
        <v>0</v>
      </c>
      <c r="V200" s="17">
        <f t="shared" ca="1" si="52"/>
        <v>1</v>
      </c>
      <c r="W200" s="17">
        <f t="shared" ca="1" si="53"/>
        <v>0</v>
      </c>
      <c r="X200" s="24">
        <f t="array" aca="1" ref="X200" ca="1">IF(AD200,IF(AG200&lt;&gt;"",AG200,IF(J200,MIN(INDIRECT( K200)),"")),"")</f>
        <v>1</v>
      </c>
      <c r="Y200" s="17">
        <f t="array" aca="1" ref="Y200" ca="1">IF(AD200,IF(AH200&lt;&gt;"",AH200,IF(J200,MAX(INDIRECT( K200)),"")),"")</f>
        <v>2</v>
      </c>
      <c r="Z200" s="17" t="b">
        <f t="shared" ca="1" si="54"/>
        <v>1</v>
      </c>
      <c r="AC200" s="17" t="b">
        <f t="shared" ca="1" si="55"/>
        <v>0</v>
      </c>
      <c r="AD200" s="14" t="b">
        <f t="shared" ca="1" si="56"/>
        <v>1</v>
      </c>
      <c r="AE200" s="15" t="b">
        <f t="shared" ca="1" si="57"/>
        <v>1</v>
      </c>
      <c r="AF200" s="16"/>
      <c r="AG200" s="16"/>
      <c r="AH200" s="16"/>
      <c r="AI200" s="16"/>
      <c r="AJ200" s="16"/>
      <c r="AK200" s="16"/>
      <c r="AL200" s="16"/>
      <c r="AM200" s="16"/>
    </row>
    <row r="201" spans="2:39">
      <c r="B201" s="14">
        <f t="shared" si="45"/>
        <v>199</v>
      </c>
      <c r="C201" s="14" t="str">
        <f ca="1">IF(OR(E201="",ROW(E201)=2),"",IF(R201&gt;0,"S",IF(J201,IF(F201=2,"D","N"),"I")))</f>
        <v>S</v>
      </c>
      <c r="D201" s="14" t="str">
        <f t="shared" ca="1" si="46"/>
        <v>q_93b</v>
      </c>
      <c r="E201" s="14" t="str">
        <f t="shared" ca="1" si="47"/>
        <v>Statin's name</v>
      </c>
      <c r="F201" s="14">
        <f t="shared" ca="1" si="48"/>
        <v>0</v>
      </c>
      <c r="G201" s="14" t="str">
        <f t="shared" ca="1" si="49"/>
        <v>q_93b</v>
      </c>
      <c r="H201" s="14">
        <f ca="1">IF(G201&lt;&gt;"",IFERROR( IsVariableNameLegal(G201),0),0)+IF(COUNTIF(INDIRECT(wew!$C$13),G201)&gt;1,10,0)</f>
        <v>0</v>
      </c>
      <c r="I201" s="14">
        <f ca="1">IF(E201&lt;&gt;"",IF(LEN(E201)&gt;150,1,0)+IF(COUNTIF(INDIRECT(wew!$C$15),E201)&gt;1,10,0),0)</f>
        <v>0</v>
      </c>
      <c r="J201" s="14" t="b">
        <f t="shared" ca="1" si="50"/>
        <v>0</v>
      </c>
      <c r="K201" s="14" t="str">
        <f ca="1">ADDRESS(3,(B201+1)*2-1,4,,"[" &amp; wew!$G$7 &amp; "]" &amp; _sheetname_labels) &amp; ":" &amp; ADDRESS(2+ster!$B$20,(B201+1)*2-1,4)</f>
        <v>'[dane surowe2c.xlsm]labels'!OI3:OI32</v>
      </c>
      <c r="L201" s="14" t="str">
        <f ca="1">IF(F201&gt;0,ADDRESS(3,(B201+1)*2-1,4,,"[" &amp; wew!$G$7 &amp; "]" &amp; _sheetname_labels) &amp; ":" &amp; ADDRESS(2+F201,(B201+1)*2-1,4),"")</f>
        <v/>
      </c>
      <c r="M201" s="14" t="str">
        <f ca="1">IF(F201&gt;0,ADDRESS(3,(B201+1)*2,4,,"["&amp;wew!$G$7&amp;"]"&amp;_sheetname_labels)&amp;":"&amp;ADDRESS(2+F201,(B201+1)*2,4),"")</f>
        <v/>
      </c>
      <c r="N201" s="14" t="str">
        <f ca="1">ADDRESS(3,B201+1,4,,"[" &amp; wew!$G$7 &amp; "]" &amp;_sheetname_dataframe) &amp; ":" &amp; ADDRESS(2+ster!$C$14,B201+1,4)</f>
        <v>'[dane surowe2c.xlsm]data_frame'!GR3:GR643</v>
      </c>
      <c r="O201" s="14">
        <f t="shared" ca="1" si="51"/>
        <v>1</v>
      </c>
      <c r="P201" s="14" t="str">
        <f ca="1">IF(AND($AD201,$S201=1),IF(wew!$B$3,MIN(INDIRECT($N201)),"&lt;włącz podświetlanie wartości&gt;"),"—")</f>
        <v>—</v>
      </c>
      <c r="Q201" s="14" t="str">
        <f ca="1">IF(AND($AD201,$S201=1),IF(wew!$B$3,MAX(INDIRECT($N201)),"&lt;włącz podświetlanie wartości&gt;"),"—")</f>
        <v>—</v>
      </c>
      <c r="R201" s="14">
        <f ca="1">IF(AD201,ster!$C$14- (COUNTIF( INDIRECT(N201),"" )+ COUNT(INDIRECT(N201)) +COUNTIF( INDIRECT(N201),"NA" )),"")</f>
        <v>42</v>
      </c>
      <c r="S201" s="12">
        <f ca="1">IF(AD201,IF(COUNTA(INDIRECT(N201))=0,0, 1-(ster!$C$14- COUNT(INDIRECT(N201)) -COUNTIF( INDIRECT(N201),"" )) /COUNTA(INDIRECT(N201))),"")</f>
        <v>2.3255813953488413E-2</v>
      </c>
      <c r="T201" s="17" t="str">
        <f t="array" aca="1" ref="T201" ca="1">IF(L201&lt;&gt;"",SUM(IF(INDIRECT(L201)&lt;&gt;INT(INDIRECT(L201)),1,0)),"")</f>
        <v/>
      </c>
      <c r="U201" s="17" t="str">
        <f t="array" aca="1" ref="U201" ca="1">IF(S201=1,SUM(IF(ISNUMBER(INDIRECT(N201)),IF(INDIRECT(N201)&lt;&gt;INT(INDIRECT(N201)),1,0),0)),"")</f>
        <v/>
      </c>
      <c r="V201" s="17">
        <f t="shared" ca="1" si="52"/>
        <v>0</v>
      </c>
      <c r="W201" s="17">
        <f t="shared" ca="1" si="53"/>
        <v>0</v>
      </c>
      <c r="X201" s="24" t="str">
        <f t="array" aca="1" ref="X201" ca="1">IF(AD201,IF(AG201&lt;&gt;"",AG201,IF(J201,MIN(INDIRECT( K201)),"")),"")</f>
        <v/>
      </c>
      <c r="Y201" s="17" t="str">
        <f t="array" aca="1" ref="Y201" ca="1">IF(AD201,IF(AH201&lt;&gt;"",AH201,IF(J201,MAX(INDIRECT( K201)),"")),"")</f>
        <v/>
      </c>
      <c r="Z201" s="17" t="b">
        <f t="shared" ca="1" si="54"/>
        <v>0</v>
      </c>
      <c r="AC201" s="17" t="b">
        <f t="shared" ca="1" si="55"/>
        <v>1</v>
      </c>
      <c r="AD201" s="14" t="b">
        <f t="shared" ca="1" si="56"/>
        <v>1</v>
      </c>
      <c r="AE201" s="15" t="b">
        <f t="shared" ca="1" si="57"/>
        <v>0</v>
      </c>
      <c r="AF201" s="16"/>
      <c r="AG201" s="16"/>
      <c r="AH201" s="16"/>
      <c r="AI201" s="16"/>
      <c r="AJ201" s="16"/>
      <c r="AK201" s="16"/>
      <c r="AL201" s="16"/>
      <c r="AM201" s="16"/>
    </row>
    <row r="202" spans="2:39">
      <c r="B202" s="14">
        <f t="shared" si="45"/>
        <v>200</v>
      </c>
      <c r="C202" s="14" t="str">
        <f ca="1">IF(OR(E202="",ROW(E202)=2),"",IF(R202&gt;0,"S",IF(J202,IF(F202=2,"D","N"),"I")))</f>
        <v>D</v>
      </c>
      <c r="D202" s="14" t="str">
        <f t="shared" ca="1" si="46"/>
        <v>q_94a</v>
      </c>
      <c r="E202" s="14" t="str">
        <f t="shared" ca="1" si="47"/>
        <v>NSAID</v>
      </c>
      <c r="F202" s="14">
        <f t="shared" ca="1" si="48"/>
        <v>2</v>
      </c>
      <c r="G202" s="14" t="str">
        <f t="shared" ca="1" si="49"/>
        <v>q_94a</v>
      </c>
      <c r="H202" s="14">
        <f ca="1">IF(G202&lt;&gt;"",IFERROR( IsVariableNameLegal(G202),0),0)+IF(COUNTIF(INDIRECT(wew!$C$13),G202)&gt;1,10,0)</f>
        <v>0</v>
      </c>
      <c r="I202" s="14">
        <f ca="1">IF(E202&lt;&gt;"",IF(LEN(E202)&gt;150,1,0)+IF(COUNTIF(INDIRECT(wew!$C$15),E202)&gt;1,10,0),0)</f>
        <v>0</v>
      </c>
      <c r="J202" s="14" t="b">
        <f t="shared" ca="1" si="50"/>
        <v>1</v>
      </c>
      <c r="K202" s="14" t="str">
        <f ca="1">ADDRESS(3,(B202+1)*2-1,4,,"[" &amp; wew!$G$7 &amp; "]" &amp; _sheetname_labels) &amp; ":" &amp; ADDRESS(2+ster!$B$20,(B202+1)*2-1,4)</f>
        <v>'[dane surowe2c.xlsm]labels'!OK3:OK32</v>
      </c>
      <c r="L202" s="14" t="str">
        <f ca="1">IF(F202&gt;0,ADDRESS(3,(B202+1)*2-1,4,,"[" &amp; wew!$G$7 &amp; "]" &amp; _sheetname_labels) &amp; ":" &amp; ADDRESS(2+F202,(B202+1)*2-1,4),"")</f>
        <v>'[dane surowe2c.xlsm]labels'!OK3:OK4</v>
      </c>
      <c r="M202" s="14" t="str">
        <f ca="1">IF(F202&gt;0,ADDRESS(3,(B202+1)*2,4,,"["&amp;wew!$G$7&amp;"]"&amp;_sheetname_labels)&amp;":"&amp;ADDRESS(2+F202,(B202+1)*2,4),"")</f>
        <v>'[dane surowe2c.xlsm]labels'!OL3:OL4</v>
      </c>
      <c r="N202" s="14" t="str">
        <f ca="1">ADDRESS(3,B202+1,4,,"[" &amp; wew!$G$7 &amp; "]" &amp;_sheetname_dataframe) &amp; ":" &amp; ADDRESS(2+ster!$C$14,B202+1,4)</f>
        <v>'[dane surowe2c.xlsm]data_frame'!GS3:GS643</v>
      </c>
      <c r="O202" s="14">
        <f t="shared" ca="1" si="51"/>
        <v>639</v>
      </c>
      <c r="P202" s="14">
        <f ca="1">IF(AND($AD202,$S202=1),IF(wew!$B$3,MIN(INDIRECT($N202)),"&lt;włącz podświetlanie wartości&gt;"),"—")</f>
        <v>1</v>
      </c>
      <c r="Q202" s="14">
        <f ca="1">IF(AND($AD202,$S202=1),IF(wew!$B$3,MAX(INDIRECT($N202)),"&lt;włącz podświetlanie wartości&gt;"),"—")</f>
        <v>2</v>
      </c>
      <c r="R202" s="14">
        <f ca="1">IF(AD202,ster!$C$14- (COUNTIF( INDIRECT(N202),"" )+ COUNT(INDIRECT(N202)) +COUNTIF( INDIRECT(N202),"NA" )),"")</f>
        <v>0</v>
      </c>
      <c r="S202" s="12">
        <f ca="1">IF(AD202,IF(COUNTA(INDIRECT(N202))=0,0, 1-(ster!$C$14- COUNT(INDIRECT(N202)) -COUNTIF( INDIRECT(N202),"" )) /COUNTA(INDIRECT(N202))),"")</f>
        <v>1</v>
      </c>
      <c r="T202" s="17">
        <f t="array" aca="1" ref="T202" ca="1">IF(L202&lt;&gt;"",SUM(IF(INDIRECT(L202)&lt;&gt;INT(INDIRECT(L202)),1,0)),"")</f>
        <v>0</v>
      </c>
      <c r="U202" s="17">
        <f t="array" aca="1" ref="U202" ca="1">IF(S202=1,SUM(IF(ISNUMBER(INDIRECT(N202)),IF(INDIRECT(N202)&lt;&gt;INT(INDIRECT(N202)),1,0),0)),"")</f>
        <v>0</v>
      </c>
      <c r="V202" s="17">
        <f t="shared" ca="1" si="52"/>
        <v>1</v>
      </c>
      <c r="W202" s="17">
        <f t="shared" ca="1" si="53"/>
        <v>0</v>
      </c>
      <c r="X202" s="24">
        <f t="array" aca="1" ref="X202" ca="1">IF(AD202,IF(AG202&lt;&gt;"",AG202,IF(J202,MIN(INDIRECT( K202)),"")),"")</f>
        <v>1</v>
      </c>
      <c r="Y202" s="17">
        <f t="array" aca="1" ref="Y202" ca="1">IF(AD202,IF(AH202&lt;&gt;"",AH202,IF(J202,MAX(INDIRECT( K202)),"")),"")</f>
        <v>2</v>
      </c>
      <c r="Z202" s="17" t="b">
        <f t="shared" ca="1" si="54"/>
        <v>1</v>
      </c>
      <c r="AC202" s="17" t="b">
        <f t="shared" ca="1" si="55"/>
        <v>0</v>
      </c>
      <c r="AD202" s="14" t="b">
        <f t="shared" ca="1" si="56"/>
        <v>1</v>
      </c>
      <c r="AE202" s="15" t="b">
        <f t="shared" ca="1" si="57"/>
        <v>1</v>
      </c>
      <c r="AF202" s="16"/>
      <c r="AG202" s="16"/>
      <c r="AH202" s="16"/>
      <c r="AI202" s="16"/>
      <c r="AJ202" s="16"/>
      <c r="AK202" s="16"/>
      <c r="AL202" s="16"/>
      <c r="AM202" s="16"/>
    </row>
    <row r="203" spans="2:39">
      <c r="B203" s="14">
        <f t="shared" si="45"/>
        <v>201</v>
      </c>
      <c r="C203" s="14" t="str">
        <f ca="1">IF(OR(E203="",ROW(E203)=2),"",IF(R203&gt;0,"S",IF(J203,IF(F203=2,"D","N"),"I")))</f>
        <v>S</v>
      </c>
      <c r="D203" s="14" t="str">
        <f t="shared" ca="1" si="46"/>
        <v>q_94b</v>
      </c>
      <c r="E203" s="14" t="str">
        <f t="shared" ca="1" si="47"/>
        <v>NSAID drug name</v>
      </c>
      <c r="F203" s="14">
        <f t="shared" ca="1" si="48"/>
        <v>0</v>
      </c>
      <c r="G203" s="14" t="str">
        <f t="shared" ca="1" si="49"/>
        <v>q_94b</v>
      </c>
      <c r="H203" s="14">
        <f ca="1">IF(G203&lt;&gt;"",IFERROR( IsVariableNameLegal(G203),0),0)+IF(COUNTIF(INDIRECT(wew!$C$13),G203)&gt;1,10,0)</f>
        <v>0</v>
      </c>
      <c r="I203" s="14">
        <f ca="1">IF(E203&lt;&gt;"",IF(LEN(E203)&gt;150,1,0)+IF(COUNTIF(INDIRECT(wew!$C$15),E203)&gt;1,10,0),0)</f>
        <v>0</v>
      </c>
      <c r="J203" s="14" t="b">
        <f t="shared" ca="1" si="50"/>
        <v>0</v>
      </c>
      <c r="K203" s="14" t="str">
        <f ca="1">ADDRESS(3,(B203+1)*2-1,4,,"[" &amp; wew!$G$7 &amp; "]" &amp; _sheetname_labels) &amp; ":" &amp; ADDRESS(2+ster!$B$20,(B203+1)*2-1,4)</f>
        <v>'[dane surowe2c.xlsm]labels'!OM3:OM32</v>
      </c>
      <c r="L203" s="14" t="str">
        <f ca="1">IF(F203&gt;0,ADDRESS(3,(B203+1)*2-1,4,,"[" &amp; wew!$G$7 &amp; "]" &amp; _sheetname_labels) &amp; ":" &amp; ADDRESS(2+F203,(B203+1)*2-1,4),"")</f>
        <v/>
      </c>
      <c r="M203" s="14" t="str">
        <f ca="1">IF(F203&gt;0,ADDRESS(3,(B203+1)*2,4,,"["&amp;wew!$G$7&amp;"]"&amp;_sheetname_labels)&amp;":"&amp;ADDRESS(2+F203,(B203+1)*2,4),"")</f>
        <v/>
      </c>
      <c r="N203" s="14" t="str">
        <f ca="1">ADDRESS(3,B203+1,4,,"[" &amp; wew!$G$7 &amp; "]" &amp;_sheetname_dataframe) &amp; ":" &amp; ADDRESS(2+ster!$C$14,B203+1,4)</f>
        <v>'[dane surowe2c.xlsm]data_frame'!GT3:GT643</v>
      </c>
      <c r="O203" s="14">
        <f t="shared" ca="1" si="51"/>
        <v>0</v>
      </c>
      <c r="P203" s="14" t="str">
        <f ca="1">IF(AND($AD203,$S203=1),IF(wew!$B$3,MIN(INDIRECT($N203)),"&lt;włącz podświetlanie wartości&gt;"),"—")</f>
        <v>—</v>
      </c>
      <c r="Q203" s="14" t="str">
        <f ca="1">IF(AND($AD203,$S203=1),IF(wew!$B$3,MAX(INDIRECT($N203)),"&lt;włącz podświetlanie wartości&gt;"),"—")</f>
        <v>—</v>
      </c>
      <c r="R203" s="14">
        <f ca="1">IF(AD203,ster!$C$14- (COUNTIF( INDIRECT(N203),"" )+ COUNT(INDIRECT(N203)) +COUNTIF( INDIRECT(N203),"NA" )),"")</f>
        <v>31</v>
      </c>
      <c r="S203" s="12">
        <f ca="1">IF(AD203,IF(COUNTA(INDIRECT(N203))=0,0, 1-(ster!$C$14- COUNT(INDIRECT(N203)) -COUNTIF( INDIRECT(N203),"" )) /COUNTA(INDIRECT(N203))),"")</f>
        <v>0</v>
      </c>
      <c r="T203" s="17" t="str">
        <f t="array" aca="1" ref="T203" ca="1">IF(L203&lt;&gt;"",SUM(IF(INDIRECT(L203)&lt;&gt;INT(INDIRECT(L203)),1,0)),"")</f>
        <v/>
      </c>
      <c r="U203" s="17" t="str">
        <f t="array" aca="1" ref="U203" ca="1">IF(S203=1,SUM(IF(ISNUMBER(INDIRECT(N203)),IF(INDIRECT(N203)&lt;&gt;INT(INDIRECT(N203)),1,0),0)),"")</f>
        <v/>
      </c>
      <c r="V203" s="17">
        <f t="shared" ca="1" si="52"/>
        <v>0</v>
      </c>
      <c r="W203" s="17">
        <f t="shared" ca="1" si="53"/>
        <v>0</v>
      </c>
      <c r="X203" s="24" t="str">
        <f t="array" aca="1" ref="X203" ca="1">IF(AD203,IF(AG203&lt;&gt;"",AG203,IF(J203,MIN(INDIRECT( K203)),"")),"")</f>
        <v/>
      </c>
      <c r="Y203" s="17" t="str">
        <f t="array" aca="1" ref="Y203" ca="1">IF(AD203,IF(AH203&lt;&gt;"",AH203,IF(J203,MAX(INDIRECT( K203)),"")),"")</f>
        <v/>
      </c>
      <c r="Z203" s="17" t="b">
        <f t="shared" ca="1" si="54"/>
        <v>0</v>
      </c>
      <c r="AC203" s="17" t="b">
        <f t="shared" ca="1" si="55"/>
        <v>1</v>
      </c>
      <c r="AD203" s="14" t="b">
        <f t="shared" ca="1" si="56"/>
        <v>1</v>
      </c>
      <c r="AE203" s="15" t="b">
        <f t="shared" ca="1" si="57"/>
        <v>0</v>
      </c>
      <c r="AF203" s="16"/>
      <c r="AG203" s="16"/>
      <c r="AH203" s="16"/>
      <c r="AI203" s="16"/>
      <c r="AJ203" s="16"/>
      <c r="AK203" s="16"/>
      <c r="AL203" s="16"/>
      <c r="AM203" s="16"/>
    </row>
    <row r="204" spans="2:39">
      <c r="B204" s="14">
        <f t="shared" si="45"/>
        <v>202</v>
      </c>
      <c r="C204" s="14" t="str">
        <f ca="1">IF(OR(E204="",ROW(E204)=2),"",IF(R204&gt;0,"S",IF(J204,IF(F204=2,"D","N"),"I")))</f>
        <v>D</v>
      </c>
      <c r="D204" s="14" t="str">
        <f t="shared" ca="1" si="46"/>
        <v>q_95a</v>
      </c>
      <c r="E204" s="14" t="str">
        <f t="shared" ca="1" si="47"/>
        <v>Steroids</v>
      </c>
      <c r="F204" s="14">
        <f t="shared" ca="1" si="48"/>
        <v>2</v>
      </c>
      <c r="G204" s="14" t="str">
        <f t="shared" ca="1" si="49"/>
        <v>q_95a</v>
      </c>
      <c r="H204" s="14">
        <f ca="1">IF(G204&lt;&gt;"",IFERROR( IsVariableNameLegal(G204),0),0)+IF(COUNTIF(INDIRECT(wew!$C$13),G204)&gt;1,10,0)</f>
        <v>0</v>
      </c>
      <c r="I204" s="14">
        <f ca="1">IF(E204&lt;&gt;"",IF(LEN(E204)&gt;150,1,0)+IF(COUNTIF(INDIRECT(wew!$C$15),E204)&gt;1,10,0),0)</f>
        <v>0</v>
      </c>
      <c r="J204" s="14" t="b">
        <f t="shared" ca="1" si="50"/>
        <v>1</v>
      </c>
      <c r="K204" s="14" t="str">
        <f ca="1">ADDRESS(3,(B204+1)*2-1,4,,"[" &amp; wew!$G$7 &amp; "]" &amp; _sheetname_labels) &amp; ":" &amp; ADDRESS(2+ster!$B$20,(B204+1)*2-1,4)</f>
        <v>'[dane surowe2c.xlsm]labels'!OO3:OO32</v>
      </c>
      <c r="L204" s="14" t="str">
        <f ca="1">IF(F204&gt;0,ADDRESS(3,(B204+1)*2-1,4,,"[" &amp; wew!$G$7 &amp; "]" &amp; _sheetname_labels) &amp; ":" &amp; ADDRESS(2+F204,(B204+1)*2-1,4),"")</f>
        <v>'[dane surowe2c.xlsm]labels'!OO3:OO4</v>
      </c>
      <c r="M204" s="14" t="str">
        <f ca="1">IF(F204&gt;0,ADDRESS(3,(B204+1)*2,4,,"["&amp;wew!$G$7&amp;"]"&amp;_sheetname_labels)&amp;":"&amp;ADDRESS(2+F204,(B204+1)*2,4),"")</f>
        <v>'[dane surowe2c.xlsm]labels'!OP3:OP4</v>
      </c>
      <c r="N204" s="14" t="str">
        <f ca="1">ADDRESS(3,B204+1,4,,"[" &amp; wew!$G$7 &amp; "]" &amp;_sheetname_dataframe) &amp; ":" &amp; ADDRESS(2+ster!$C$14,B204+1,4)</f>
        <v>'[dane surowe2c.xlsm]data_frame'!GU3:GU643</v>
      </c>
      <c r="O204" s="14">
        <f t="shared" ca="1" si="51"/>
        <v>637</v>
      </c>
      <c r="P204" s="14">
        <f ca="1">IF(AND($AD204,$S204=1),IF(wew!$B$3,MIN(INDIRECT($N204)),"&lt;włącz podświetlanie wartości&gt;"),"—")</f>
        <v>1</v>
      </c>
      <c r="Q204" s="14">
        <f ca="1">IF(AND($AD204,$S204=1),IF(wew!$B$3,MAX(INDIRECT($N204)),"&lt;włącz podświetlanie wartości&gt;"),"—")</f>
        <v>2</v>
      </c>
      <c r="R204" s="14">
        <f ca="1">IF(AD204,ster!$C$14- (COUNTIF( INDIRECT(N204),"" )+ COUNT(INDIRECT(N204)) +COUNTIF( INDIRECT(N204),"NA" )),"")</f>
        <v>0</v>
      </c>
      <c r="S204" s="12">
        <f ca="1">IF(AD204,IF(COUNTA(INDIRECT(N204))=0,0, 1-(ster!$C$14- COUNT(INDIRECT(N204)) -COUNTIF( INDIRECT(N204),"" )) /COUNTA(INDIRECT(N204))),"")</f>
        <v>1</v>
      </c>
      <c r="T204" s="17">
        <f t="array" aca="1" ref="T204" ca="1">IF(L204&lt;&gt;"",SUM(IF(INDIRECT(L204)&lt;&gt;INT(INDIRECT(L204)),1,0)),"")</f>
        <v>0</v>
      </c>
      <c r="U204" s="17">
        <f t="array" aca="1" ref="U204" ca="1">IF(S204=1,SUM(IF(ISNUMBER(INDIRECT(N204)),IF(INDIRECT(N204)&lt;&gt;INT(INDIRECT(N204)),1,0),0)),"")</f>
        <v>0</v>
      </c>
      <c r="V204" s="17">
        <f t="shared" ca="1" si="52"/>
        <v>1</v>
      </c>
      <c r="W204" s="17">
        <f t="shared" ca="1" si="53"/>
        <v>0</v>
      </c>
      <c r="X204" s="24">
        <f t="array" aca="1" ref="X204" ca="1">IF(AD204,IF(AG204&lt;&gt;"",AG204,IF(J204,MIN(INDIRECT( K204)),"")),"")</f>
        <v>1</v>
      </c>
      <c r="Y204" s="17">
        <f t="array" aca="1" ref="Y204" ca="1">IF(AD204,IF(AH204&lt;&gt;"",AH204,IF(J204,MAX(INDIRECT( K204)),"")),"")</f>
        <v>2</v>
      </c>
      <c r="Z204" s="17" t="b">
        <f t="shared" ca="1" si="54"/>
        <v>1</v>
      </c>
      <c r="AC204" s="17" t="b">
        <f t="shared" ca="1" si="55"/>
        <v>0</v>
      </c>
      <c r="AD204" s="14" t="b">
        <f t="shared" ca="1" si="56"/>
        <v>1</v>
      </c>
      <c r="AE204" s="15" t="b">
        <f t="shared" ca="1" si="57"/>
        <v>1</v>
      </c>
      <c r="AF204" s="16"/>
      <c r="AG204" s="16"/>
      <c r="AH204" s="16"/>
      <c r="AI204" s="16"/>
      <c r="AJ204" s="16"/>
      <c r="AK204" s="16"/>
      <c r="AL204" s="16"/>
      <c r="AM204" s="16"/>
    </row>
    <row r="205" spans="2:39">
      <c r="B205" s="14">
        <f t="shared" si="45"/>
        <v>203</v>
      </c>
      <c r="C205" s="14" t="str">
        <f ca="1">IF(OR(E205="",ROW(E205)=2),"",IF(R205&gt;0,"S",IF(J205,IF(F205=2,"D","N"),"I")))</f>
        <v>S</v>
      </c>
      <c r="D205" s="14" t="str">
        <f t="shared" ca="1" si="46"/>
        <v>q_95b</v>
      </c>
      <c r="E205" s="14" t="str">
        <f t="shared" ca="1" si="47"/>
        <v>Steroid's name</v>
      </c>
      <c r="F205" s="14">
        <f t="shared" ca="1" si="48"/>
        <v>0</v>
      </c>
      <c r="G205" s="14" t="str">
        <f t="shared" ca="1" si="49"/>
        <v>q_95b</v>
      </c>
      <c r="H205" s="14">
        <f ca="1">IF(G205&lt;&gt;"",IFERROR( IsVariableNameLegal(G205),0),0)+IF(COUNTIF(INDIRECT(wew!$C$13),G205)&gt;1,10,0)</f>
        <v>0</v>
      </c>
      <c r="I205" s="14">
        <f ca="1">IF(E205&lt;&gt;"",IF(LEN(E205)&gt;150,1,0)+IF(COUNTIF(INDIRECT(wew!$C$15),E205)&gt;1,10,0),0)</f>
        <v>0</v>
      </c>
      <c r="J205" s="14" t="b">
        <f t="shared" ca="1" si="50"/>
        <v>0</v>
      </c>
      <c r="K205" s="14" t="str">
        <f ca="1">ADDRESS(3,(B205+1)*2-1,4,,"[" &amp; wew!$G$7 &amp; "]" &amp; _sheetname_labels) &amp; ":" &amp; ADDRESS(2+ster!$B$20,(B205+1)*2-1,4)</f>
        <v>'[dane surowe2c.xlsm]labels'!OQ3:OQ32</v>
      </c>
      <c r="L205" s="14" t="str">
        <f ca="1">IF(F205&gt;0,ADDRESS(3,(B205+1)*2-1,4,,"[" &amp; wew!$G$7 &amp; "]" &amp; _sheetname_labels) &amp; ":" &amp; ADDRESS(2+F205,(B205+1)*2-1,4),"")</f>
        <v/>
      </c>
      <c r="M205" s="14" t="str">
        <f ca="1">IF(F205&gt;0,ADDRESS(3,(B205+1)*2,4,,"["&amp;wew!$G$7&amp;"]"&amp;_sheetname_labels)&amp;":"&amp;ADDRESS(2+F205,(B205+1)*2,4),"")</f>
        <v/>
      </c>
      <c r="N205" s="14" t="str">
        <f ca="1">ADDRESS(3,B205+1,4,,"[" &amp; wew!$G$7 &amp; "]" &amp;_sheetname_dataframe) &amp; ":" &amp; ADDRESS(2+ster!$C$14,B205+1,4)</f>
        <v>'[dane surowe2c.xlsm]data_frame'!GV3:GV643</v>
      </c>
      <c r="O205" s="14">
        <f t="shared" ca="1" si="51"/>
        <v>0</v>
      </c>
      <c r="P205" s="14" t="str">
        <f ca="1">IF(AND($AD205,$S205=1),IF(wew!$B$3,MIN(INDIRECT($N205)),"&lt;włącz podświetlanie wartości&gt;"),"—")</f>
        <v>—</v>
      </c>
      <c r="Q205" s="14" t="str">
        <f ca="1">IF(AND($AD205,$S205=1),IF(wew!$B$3,MAX(INDIRECT($N205)),"&lt;włącz podświetlanie wartości&gt;"),"—")</f>
        <v>—</v>
      </c>
      <c r="R205" s="14">
        <f ca="1">IF(AD205,ster!$C$14- (COUNTIF( INDIRECT(N205),"" )+ COUNT(INDIRECT(N205)) +COUNTIF( INDIRECT(N205),"NA" )),"")</f>
        <v>18</v>
      </c>
      <c r="S205" s="12">
        <f ca="1">IF(AD205,IF(COUNTA(INDIRECT(N205))=0,0, 1-(ster!$C$14- COUNT(INDIRECT(N205)) -COUNTIF( INDIRECT(N205),"" )) /COUNTA(INDIRECT(N205))),"")</f>
        <v>0</v>
      </c>
      <c r="T205" s="17" t="str">
        <f t="array" aca="1" ref="T205" ca="1">IF(L205&lt;&gt;"",SUM(IF(INDIRECT(L205)&lt;&gt;INT(INDIRECT(L205)),1,0)),"")</f>
        <v/>
      </c>
      <c r="U205" s="17" t="str">
        <f t="array" aca="1" ref="U205" ca="1">IF(S205=1,SUM(IF(ISNUMBER(INDIRECT(N205)),IF(INDIRECT(N205)&lt;&gt;INT(INDIRECT(N205)),1,0),0)),"")</f>
        <v/>
      </c>
      <c r="V205" s="17">
        <f t="shared" ca="1" si="52"/>
        <v>0</v>
      </c>
      <c r="W205" s="17">
        <f t="shared" ca="1" si="53"/>
        <v>0</v>
      </c>
      <c r="X205" s="24" t="str">
        <f t="array" aca="1" ref="X205" ca="1">IF(AD205,IF(AG205&lt;&gt;"",AG205,IF(J205,MIN(INDIRECT( K205)),"")),"")</f>
        <v/>
      </c>
      <c r="Y205" s="17" t="str">
        <f t="array" aca="1" ref="Y205" ca="1">IF(AD205,IF(AH205&lt;&gt;"",AH205,IF(J205,MAX(INDIRECT( K205)),"")),"")</f>
        <v/>
      </c>
      <c r="Z205" s="17" t="b">
        <f t="shared" ca="1" si="54"/>
        <v>0</v>
      </c>
      <c r="AC205" s="17" t="b">
        <f t="shared" ca="1" si="55"/>
        <v>1</v>
      </c>
      <c r="AD205" s="14" t="b">
        <f t="shared" ca="1" si="56"/>
        <v>1</v>
      </c>
      <c r="AE205" s="15" t="b">
        <f t="shared" ca="1" si="57"/>
        <v>0</v>
      </c>
      <c r="AF205" s="16"/>
      <c r="AG205" s="16"/>
      <c r="AH205" s="16"/>
      <c r="AI205" s="16"/>
      <c r="AJ205" s="16"/>
      <c r="AK205" s="16"/>
      <c r="AL205" s="16"/>
      <c r="AM205" s="16"/>
    </row>
    <row r="206" spans="2:39">
      <c r="B206" s="14">
        <f t="shared" si="45"/>
        <v>204</v>
      </c>
      <c r="C206" s="14" t="str">
        <f ca="1">IF(OR(E206="",ROW(E206)=2),"",IF(R206&gt;0,"S",IF(J206,IF(F206=2,"D","N"),"I")))</f>
        <v>D</v>
      </c>
      <c r="D206" s="14" t="str">
        <f t="shared" ca="1" si="46"/>
        <v>q_96a</v>
      </c>
      <c r="E206" s="14" t="str">
        <f t="shared" ca="1" si="47"/>
        <v>Immunosupressors</v>
      </c>
      <c r="F206" s="14">
        <f t="shared" ca="1" si="48"/>
        <v>2</v>
      </c>
      <c r="G206" s="14" t="str">
        <f t="shared" ca="1" si="49"/>
        <v>q_96a</v>
      </c>
      <c r="H206" s="14">
        <f ca="1">IF(G206&lt;&gt;"",IFERROR( IsVariableNameLegal(G206),0),0)+IF(COUNTIF(INDIRECT(wew!$C$13),G206)&gt;1,10,0)</f>
        <v>0</v>
      </c>
      <c r="I206" s="14">
        <f ca="1">IF(E206&lt;&gt;"",IF(LEN(E206)&gt;150,1,0)+IF(COUNTIF(INDIRECT(wew!$C$15),E206)&gt;1,10,0),0)</f>
        <v>0</v>
      </c>
      <c r="J206" s="14" t="b">
        <f t="shared" ca="1" si="50"/>
        <v>1</v>
      </c>
      <c r="K206" s="14" t="str">
        <f ca="1">ADDRESS(3,(B206+1)*2-1,4,,"[" &amp; wew!$G$7 &amp; "]" &amp; _sheetname_labels) &amp; ":" &amp; ADDRESS(2+ster!$B$20,(B206+1)*2-1,4)</f>
        <v>'[dane surowe2c.xlsm]labels'!OS3:OS32</v>
      </c>
      <c r="L206" s="14" t="str">
        <f ca="1">IF(F206&gt;0,ADDRESS(3,(B206+1)*2-1,4,,"[" &amp; wew!$G$7 &amp; "]" &amp; _sheetname_labels) &amp; ":" &amp; ADDRESS(2+F206,(B206+1)*2-1,4),"")</f>
        <v>'[dane surowe2c.xlsm]labels'!OS3:OS4</v>
      </c>
      <c r="M206" s="14" t="str">
        <f ca="1">IF(F206&gt;0,ADDRESS(3,(B206+1)*2,4,,"["&amp;wew!$G$7&amp;"]"&amp;_sheetname_labels)&amp;":"&amp;ADDRESS(2+F206,(B206+1)*2,4),"")</f>
        <v>'[dane surowe2c.xlsm]labels'!OT3:OT4</v>
      </c>
      <c r="N206" s="14" t="str">
        <f ca="1">ADDRESS(3,B206+1,4,,"[" &amp; wew!$G$7 &amp; "]" &amp;_sheetname_dataframe) &amp; ":" &amp; ADDRESS(2+ster!$C$14,B206+1,4)</f>
        <v>'[dane surowe2c.xlsm]data_frame'!GW3:GW643</v>
      </c>
      <c r="O206" s="14">
        <f t="shared" ca="1" si="51"/>
        <v>637</v>
      </c>
      <c r="P206" s="14">
        <f ca="1">IF(AND($AD206,$S206=1),IF(wew!$B$3,MIN(INDIRECT($N206)),"&lt;włącz podświetlanie wartości&gt;"),"—")</f>
        <v>1</v>
      </c>
      <c r="Q206" s="14">
        <f ca="1">IF(AND($AD206,$S206=1),IF(wew!$B$3,MAX(INDIRECT($N206)),"&lt;włącz podświetlanie wartości&gt;"),"—")</f>
        <v>2</v>
      </c>
      <c r="R206" s="14">
        <f ca="1">IF(AD206,ster!$C$14- (COUNTIF( INDIRECT(N206),"" )+ COUNT(INDIRECT(N206)) +COUNTIF( INDIRECT(N206),"NA" )),"")</f>
        <v>0</v>
      </c>
      <c r="S206" s="12">
        <f ca="1">IF(AD206,IF(COUNTA(INDIRECT(N206))=0,0, 1-(ster!$C$14- COUNT(INDIRECT(N206)) -COUNTIF( INDIRECT(N206),"" )) /COUNTA(INDIRECT(N206))),"")</f>
        <v>1</v>
      </c>
      <c r="T206" s="17">
        <f t="array" aca="1" ref="T206" ca="1">IF(L206&lt;&gt;"",SUM(IF(INDIRECT(L206)&lt;&gt;INT(INDIRECT(L206)),1,0)),"")</f>
        <v>0</v>
      </c>
      <c r="U206" s="17">
        <f t="array" aca="1" ref="U206" ca="1">IF(S206=1,SUM(IF(ISNUMBER(INDIRECT(N206)),IF(INDIRECT(N206)&lt;&gt;INT(INDIRECT(N206)),1,0),0)),"")</f>
        <v>0</v>
      </c>
      <c r="V206" s="17">
        <f t="shared" ca="1" si="52"/>
        <v>1</v>
      </c>
      <c r="W206" s="17">
        <f t="shared" ca="1" si="53"/>
        <v>0</v>
      </c>
      <c r="X206" s="24">
        <f t="array" aca="1" ref="X206" ca="1">IF(AD206,IF(AG206&lt;&gt;"",AG206,IF(J206,MIN(INDIRECT( K206)),"")),"")</f>
        <v>1</v>
      </c>
      <c r="Y206" s="17">
        <f t="array" aca="1" ref="Y206" ca="1">IF(AD206,IF(AH206&lt;&gt;"",AH206,IF(J206,MAX(INDIRECT( K206)),"")),"")</f>
        <v>2</v>
      </c>
      <c r="Z206" s="17" t="b">
        <f t="shared" ca="1" si="54"/>
        <v>1</v>
      </c>
      <c r="AC206" s="17" t="b">
        <f t="shared" ca="1" si="55"/>
        <v>0</v>
      </c>
      <c r="AD206" s="14" t="b">
        <f t="shared" ca="1" si="56"/>
        <v>1</v>
      </c>
      <c r="AE206" s="15" t="b">
        <f t="shared" ca="1" si="57"/>
        <v>1</v>
      </c>
      <c r="AF206" s="16"/>
      <c r="AG206" s="16"/>
      <c r="AH206" s="16"/>
      <c r="AI206" s="16"/>
      <c r="AJ206" s="16"/>
      <c r="AK206" s="16"/>
      <c r="AL206" s="16"/>
      <c r="AM206" s="16"/>
    </row>
    <row r="207" spans="2:39">
      <c r="B207" s="14">
        <f t="shared" si="45"/>
        <v>205</v>
      </c>
      <c r="C207" s="14" t="str">
        <f ca="1">IF(OR(E207="",ROW(E207)=2),"",IF(R207&gt;0,"S",IF(J207,IF(F207=2,"D","N"),"I")))</f>
        <v>S</v>
      </c>
      <c r="D207" s="14" t="str">
        <f t="shared" ca="1" si="46"/>
        <v>q_96b</v>
      </c>
      <c r="E207" s="14" t="str">
        <f t="shared" ca="1" si="47"/>
        <v>Immunosupressor's name</v>
      </c>
      <c r="F207" s="14">
        <f t="shared" ca="1" si="48"/>
        <v>0</v>
      </c>
      <c r="G207" s="14" t="str">
        <f t="shared" ca="1" si="49"/>
        <v>q_96b</v>
      </c>
      <c r="H207" s="14">
        <f ca="1">IF(G207&lt;&gt;"",IFERROR( IsVariableNameLegal(G207),0),0)+IF(COUNTIF(INDIRECT(wew!$C$13),G207)&gt;1,10,0)</f>
        <v>0</v>
      </c>
      <c r="I207" s="14">
        <f ca="1">IF(E207&lt;&gt;"",IF(LEN(E207)&gt;150,1,0)+IF(COUNTIF(INDIRECT(wew!$C$15),E207)&gt;1,10,0),0)</f>
        <v>0</v>
      </c>
      <c r="J207" s="14" t="b">
        <f t="shared" ca="1" si="50"/>
        <v>0</v>
      </c>
      <c r="K207" s="14" t="str">
        <f ca="1">ADDRESS(3,(B207+1)*2-1,4,,"[" &amp; wew!$G$7 &amp; "]" &amp; _sheetname_labels) &amp; ":" &amp; ADDRESS(2+ster!$B$20,(B207+1)*2-1,4)</f>
        <v>'[dane surowe2c.xlsm]labels'!OU3:OU32</v>
      </c>
      <c r="L207" s="14" t="str">
        <f ca="1">IF(F207&gt;0,ADDRESS(3,(B207+1)*2-1,4,,"[" &amp; wew!$G$7 &amp; "]" &amp; _sheetname_labels) &amp; ":" &amp; ADDRESS(2+F207,(B207+1)*2-1,4),"")</f>
        <v/>
      </c>
      <c r="M207" s="14" t="str">
        <f ca="1">IF(F207&gt;0,ADDRESS(3,(B207+1)*2,4,,"["&amp;wew!$G$7&amp;"]"&amp;_sheetname_labels)&amp;":"&amp;ADDRESS(2+F207,(B207+1)*2,4),"")</f>
        <v/>
      </c>
      <c r="N207" s="14" t="str">
        <f ca="1">ADDRESS(3,B207+1,4,,"[" &amp; wew!$G$7 &amp; "]" &amp;_sheetname_dataframe) &amp; ":" &amp; ADDRESS(2+ster!$C$14,B207+1,4)</f>
        <v>'[dane surowe2c.xlsm]data_frame'!GX3:GX643</v>
      </c>
      <c r="O207" s="14">
        <f t="shared" ca="1" si="51"/>
        <v>0</v>
      </c>
      <c r="P207" s="14" t="str">
        <f ca="1">IF(AND($AD207,$S207=1),IF(wew!$B$3,MIN(INDIRECT($N207)),"&lt;włącz podświetlanie wartości&gt;"),"—")</f>
        <v>—</v>
      </c>
      <c r="Q207" s="14" t="str">
        <f ca="1">IF(AND($AD207,$S207=1),IF(wew!$B$3,MAX(INDIRECT($N207)),"&lt;włącz podświetlanie wartości&gt;"),"—")</f>
        <v>—</v>
      </c>
      <c r="R207" s="14">
        <f ca="1">IF(AD207,ster!$C$14- (COUNTIF( INDIRECT(N207),"" )+ COUNT(INDIRECT(N207)) +COUNTIF( INDIRECT(N207),"NA" )),"")</f>
        <v>9</v>
      </c>
      <c r="S207" s="12">
        <f ca="1">IF(AD207,IF(COUNTA(INDIRECT(N207))=0,0, 1-(ster!$C$14- COUNT(INDIRECT(N207)) -COUNTIF( INDIRECT(N207),"" )) /COUNTA(INDIRECT(N207))),"")</f>
        <v>0</v>
      </c>
      <c r="T207" s="17" t="str">
        <f t="array" aca="1" ref="T207" ca="1">IF(L207&lt;&gt;"",SUM(IF(INDIRECT(L207)&lt;&gt;INT(INDIRECT(L207)),1,0)),"")</f>
        <v/>
      </c>
      <c r="U207" s="17" t="str">
        <f t="array" aca="1" ref="U207" ca="1">IF(S207=1,SUM(IF(ISNUMBER(INDIRECT(N207)),IF(INDIRECT(N207)&lt;&gt;INT(INDIRECT(N207)),1,0),0)),"")</f>
        <v/>
      </c>
      <c r="V207" s="17">
        <f t="shared" ca="1" si="52"/>
        <v>0</v>
      </c>
      <c r="W207" s="17">
        <f t="shared" ca="1" si="53"/>
        <v>0</v>
      </c>
      <c r="X207" s="24" t="str">
        <f t="array" aca="1" ref="X207" ca="1">IF(AD207,IF(AG207&lt;&gt;"",AG207,IF(J207,MIN(INDIRECT( K207)),"")),"")</f>
        <v/>
      </c>
      <c r="Y207" s="17" t="str">
        <f t="array" aca="1" ref="Y207" ca="1">IF(AD207,IF(AH207&lt;&gt;"",AH207,IF(J207,MAX(INDIRECT( K207)),"")),"")</f>
        <v/>
      </c>
      <c r="Z207" s="17" t="b">
        <f t="shared" ca="1" si="54"/>
        <v>0</v>
      </c>
      <c r="AC207" s="17" t="b">
        <f t="shared" ca="1" si="55"/>
        <v>1</v>
      </c>
      <c r="AD207" s="14" t="b">
        <f t="shared" ca="1" si="56"/>
        <v>1</v>
      </c>
      <c r="AE207" s="15" t="b">
        <f t="shared" ca="1" si="57"/>
        <v>0</v>
      </c>
      <c r="AF207" s="16"/>
      <c r="AG207" s="16"/>
      <c r="AH207" s="16"/>
      <c r="AI207" s="16"/>
      <c r="AJ207" s="16"/>
      <c r="AK207" s="16"/>
      <c r="AL207" s="16"/>
      <c r="AM207" s="16"/>
    </row>
    <row r="208" spans="2:39">
      <c r="B208" s="14">
        <f t="shared" si="45"/>
        <v>206</v>
      </c>
      <c r="C208" s="14" t="str">
        <f ca="1">IF(OR(E208="",ROW(E208)=2),"",IF(R208&gt;0,"S",IF(J208,IF(F208=2,"D","N"),"I")))</f>
        <v>N</v>
      </c>
      <c r="D208" s="14" t="str">
        <f t="shared" ca="1" si="46"/>
        <v>q_97a</v>
      </c>
      <c r="E208" s="14" t="str">
        <f t="shared" ca="1" si="47"/>
        <v>SOD1 mutation</v>
      </c>
      <c r="F208" s="14">
        <f t="shared" ca="1" si="48"/>
        <v>3</v>
      </c>
      <c r="G208" s="14" t="str">
        <f t="shared" ca="1" si="49"/>
        <v>q_97a</v>
      </c>
      <c r="H208" s="14">
        <f ca="1">IF(G208&lt;&gt;"",IFERROR( IsVariableNameLegal(G208),0),0)+IF(COUNTIF(INDIRECT(wew!$C$13),G208)&gt;1,10,0)</f>
        <v>0</v>
      </c>
      <c r="I208" s="14">
        <f ca="1">IF(E208&lt;&gt;"",IF(LEN(E208)&gt;150,1,0)+IF(COUNTIF(INDIRECT(wew!$C$15),E208)&gt;1,10,0),0)</f>
        <v>0</v>
      </c>
      <c r="J208" s="14" t="b">
        <f t="shared" ca="1" si="50"/>
        <v>1</v>
      </c>
      <c r="K208" s="14" t="str">
        <f ca="1">ADDRESS(3,(B208+1)*2-1,4,,"[" &amp; wew!$G$7 &amp; "]" &amp; _sheetname_labels) &amp; ":" &amp; ADDRESS(2+ster!$B$20,(B208+1)*2-1,4)</f>
        <v>'[dane surowe2c.xlsm]labels'!OW3:OW32</v>
      </c>
      <c r="L208" s="14" t="str">
        <f ca="1">IF(F208&gt;0,ADDRESS(3,(B208+1)*2-1,4,,"[" &amp; wew!$G$7 &amp; "]" &amp; _sheetname_labels) &amp; ":" &amp; ADDRESS(2+F208,(B208+1)*2-1,4),"")</f>
        <v>'[dane surowe2c.xlsm]labels'!OW3:OW5</v>
      </c>
      <c r="M208" s="14" t="str">
        <f ca="1">IF(F208&gt;0,ADDRESS(3,(B208+1)*2,4,,"["&amp;wew!$G$7&amp;"]"&amp;_sheetname_labels)&amp;":"&amp;ADDRESS(2+F208,(B208+1)*2,4),"")</f>
        <v>'[dane surowe2c.xlsm]labels'!OX3:OX5</v>
      </c>
      <c r="N208" s="14" t="str">
        <f ca="1">ADDRESS(3,B208+1,4,,"[" &amp; wew!$G$7 &amp; "]" &amp;_sheetname_dataframe) &amp; ":" &amp; ADDRESS(2+ster!$C$14,B208+1,4)</f>
        <v>'[dane surowe2c.xlsm]data_frame'!GY3:GY643</v>
      </c>
      <c r="O208" s="14">
        <f t="shared" ca="1" si="51"/>
        <v>192</v>
      </c>
      <c r="P208" s="14">
        <f ca="1">IF(AND($AD208,$S208=1),IF(wew!$B$3,MIN(INDIRECT($N208)),"&lt;włącz podświetlanie wartości&gt;"),"—")</f>
        <v>1</v>
      </c>
      <c r="Q208" s="14">
        <f ca="1">IF(AND($AD208,$S208=1),IF(wew!$B$3,MAX(INDIRECT($N208)),"&lt;włącz podświetlanie wartości&gt;"),"—")</f>
        <v>2</v>
      </c>
      <c r="R208" s="14">
        <f ca="1">IF(AD208,ster!$C$14- (COUNTIF( INDIRECT(N208),"" )+ COUNT(INDIRECT(N208)) +COUNTIF( INDIRECT(N208),"NA" )),"")</f>
        <v>0</v>
      </c>
      <c r="S208" s="12">
        <f ca="1">IF(AD208,IF(COUNTA(INDIRECT(N208))=0,0, 1-(ster!$C$14- COUNT(INDIRECT(N208)) -COUNTIF( INDIRECT(N208),"" )) /COUNTA(INDIRECT(N208))),"")</f>
        <v>1</v>
      </c>
      <c r="T208" s="17">
        <f t="array" aca="1" ref="T208" ca="1">IF(L208&lt;&gt;"",SUM(IF(INDIRECT(L208)&lt;&gt;INT(INDIRECT(L208)),1,0)),"")</f>
        <v>0</v>
      </c>
      <c r="U208" s="17">
        <f t="array" aca="1" ref="U208" ca="1">IF(S208=1,SUM(IF(ISNUMBER(INDIRECT(N208)),IF(INDIRECT(N208)&lt;&gt;INT(INDIRECT(N208)),1,0),0)),"")</f>
        <v>0</v>
      </c>
      <c r="V208" s="17">
        <f t="shared" ca="1" si="52"/>
        <v>1</v>
      </c>
      <c r="W208" s="17">
        <f t="shared" ca="1" si="53"/>
        <v>0</v>
      </c>
      <c r="X208" s="24">
        <f t="array" aca="1" ref="X208" ca="1">IF(AD208,IF(AG208&lt;&gt;"",AG208,IF(J208,MIN(INDIRECT( K208)),"")),"")</f>
        <v>1</v>
      </c>
      <c r="Y208" s="17">
        <f t="array" aca="1" ref="Y208" ca="1">IF(AD208,IF(AH208&lt;&gt;"",AH208,IF(J208,MAX(INDIRECT( K208)),"")),"")</f>
        <v>3</v>
      </c>
      <c r="Z208" s="17" t="b">
        <f t="shared" ca="1" si="54"/>
        <v>1</v>
      </c>
      <c r="AC208" s="17" t="b">
        <f t="shared" ca="1" si="55"/>
        <v>0</v>
      </c>
      <c r="AD208" s="14" t="b">
        <f t="shared" ca="1" si="56"/>
        <v>1</v>
      </c>
      <c r="AE208" s="15" t="b">
        <f t="shared" ca="1" si="57"/>
        <v>1</v>
      </c>
      <c r="AF208" s="16"/>
      <c r="AG208" s="16"/>
      <c r="AH208" s="16"/>
      <c r="AI208" s="16"/>
      <c r="AJ208" s="16"/>
      <c r="AK208" s="16"/>
      <c r="AL208" s="16"/>
      <c r="AM208" s="16"/>
    </row>
    <row r="209" spans="2:39">
      <c r="B209" s="14">
        <f t="shared" si="45"/>
        <v>207</v>
      </c>
      <c r="C209" s="14" t="str">
        <f ca="1">IF(OR(E209="",ROW(E209)=2),"",IF(R209&gt;0,"S",IF(J209,IF(F209=2,"D","N"),"I")))</f>
        <v>S</v>
      </c>
      <c r="D209" s="14" t="str">
        <f t="shared" ca="1" si="46"/>
        <v>q_97b</v>
      </c>
      <c r="E209" s="14" t="str">
        <f t="shared" ca="1" si="47"/>
        <v>SOD1 mutation type</v>
      </c>
      <c r="F209" s="14">
        <f t="shared" ca="1" si="48"/>
        <v>0</v>
      </c>
      <c r="G209" s="14" t="str">
        <f t="shared" ca="1" si="49"/>
        <v>q_97b</v>
      </c>
      <c r="H209" s="14">
        <f ca="1">IF(G209&lt;&gt;"",IFERROR( IsVariableNameLegal(G209),0),0)+IF(COUNTIF(INDIRECT(wew!$C$13),G209)&gt;1,10,0)</f>
        <v>0</v>
      </c>
      <c r="I209" s="14">
        <f ca="1">IF(E209&lt;&gt;"",IF(LEN(E209)&gt;150,1,0)+IF(COUNTIF(INDIRECT(wew!$C$15),E209)&gt;1,10,0),0)</f>
        <v>0</v>
      </c>
      <c r="J209" s="14" t="b">
        <f t="shared" ca="1" si="50"/>
        <v>0</v>
      </c>
      <c r="K209" s="14" t="str">
        <f ca="1">ADDRESS(3,(B209+1)*2-1,4,,"[" &amp; wew!$G$7 &amp; "]" &amp; _sheetname_labels) &amp; ":" &amp; ADDRESS(2+ster!$B$20,(B209+1)*2-1,4)</f>
        <v>'[dane surowe2c.xlsm]labels'!OY3:OY32</v>
      </c>
      <c r="L209" s="14" t="str">
        <f ca="1">IF(F209&gt;0,ADDRESS(3,(B209+1)*2-1,4,,"[" &amp; wew!$G$7 &amp; "]" &amp; _sheetname_labels) &amp; ":" &amp; ADDRESS(2+F209,(B209+1)*2-1,4),"")</f>
        <v/>
      </c>
      <c r="M209" s="14" t="str">
        <f ca="1">IF(F209&gt;0,ADDRESS(3,(B209+1)*2,4,,"["&amp;wew!$G$7&amp;"]"&amp;_sheetname_labels)&amp;":"&amp;ADDRESS(2+F209,(B209+1)*2,4),"")</f>
        <v/>
      </c>
      <c r="N209" s="14" t="str">
        <f ca="1">ADDRESS(3,B209+1,4,,"[" &amp; wew!$G$7 &amp; "]" &amp;_sheetname_dataframe) &amp; ":" &amp; ADDRESS(2+ster!$C$14,B209+1,4)</f>
        <v>'[dane surowe2c.xlsm]data_frame'!GZ3:GZ643</v>
      </c>
      <c r="O209" s="14">
        <f t="shared" ca="1" si="51"/>
        <v>0</v>
      </c>
      <c r="P209" s="14" t="str">
        <f ca="1">IF(AND($AD209,$S209=1),IF(wew!$B$3,MIN(INDIRECT($N209)),"&lt;włącz podświetlanie wartości&gt;"),"—")</f>
        <v>—</v>
      </c>
      <c r="Q209" s="14" t="str">
        <f ca="1">IF(AND($AD209,$S209=1),IF(wew!$B$3,MAX(INDIRECT($N209)),"&lt;włącz podświetlanie wartości&gt;"),"—")</f>
        <v>—</v>
      </c>
      <c r="R209" s="14">
        <f ca="1">IF(AD209,ster!$C$14- (COUNTIF( INDIRECT(N209),"" )+ COUNT(INDIRECT(N209)) +COUNTIF( INDIRECT(N209),"NA" )),"")</f>
        <v>3</v>
      </c>
      <c r="S209" s="12">
        <f ca="1">IF(AD209,IF(COUNTA(INDIRECT(N209))=0,0, 1-(ster!$C$14- COUNT(INDIRECT(N209)) -COUNTIF( INDIRECT(N209),"" )) /COUNTA(INDIRECT(N209))),"")</f>
        <v>0</v>
      </c>
      <c r="T209" s="17" t="str">
        <f t="array" aca="1" ref="T209" ca="1">IF(L209&lt;&gt;"",SUM(IF(INDIRECT(L209)&lt;&gt;INT(INDIRECT(L209)),1,0)),"")</f>
        <v/>
      </c>
      <c r="U209" s="17" t="str">
        <f t="array" aca="1" ref="U209" ca="1">IF(S209=1,SUM(IF(ISNUMBER(INDIRECT(N209)),IF(INDIRECT(N209)&lt;&gt;INT(INDIRECT(N209)),1,0),0)),"")</f>
        <v/>
      </c>
      <c r="V209" s="17">
        <f t="shared" ca="1" si="52"/>
        <v>0</v>
      </c>
      <c r="W209" s="17">
        <f t="shared" ca="1" si="53"/>
        <v>0</v>
      </c>
      <c r="X209" s="24" t="str">
        <f t="array" aca="1" ref="X209" ca="1">IF(AD209,IF(AG209&lt;&gt;"",AG209,IF(J209,MIN(INDIRECT( K209)),"")),"")</f>
        <v/>
      </c>
      <c r="Y209" s="17" t="str">
        <f t="array" aca="1" ref="Y209" ca="1">IF(AD209,IF(AH209&lt;&gt;"",AH209,IF(J209,MAX(INDIRECT( K209)),"")),"")</f>
        <v/>
      </c>
      <c r="Z209" s="17" t="b">
        <f t="shared" ca="1" si="54"/>
        <v>0</v>
      </c>
      <c r="AC209" s="17" t="b">
        <f t="shared" ca="1" si="55"/>
        <v>1</v>
      </c>
      <c r="AD209" s="14" t="b">
        <f t="shared" ca="1" si="56"/>
        <v>1</v>
      </c>
      <c r="AE209" s="15" t="b">
        <f t="shared" ca="1" si="57"/>
        <v>0</v>
      </c>
      <c r="AF209" s="16"/>
      <c r="AG209" s="16"/>
      <c r="AH209" s="16"/>
      <c r="AI209" s="16"/>
      <c r="AJ209" s="16"/>
      <c r="AK209" s="16"/>
      <c r="AL209" s="16"/>
      <c r="AM209" s="16"/>
    </row>
    <row r="210" spans="2:39">
      <c r="B210" s="14">
        <f t="shared" si="45"/>
        <v>208</v>
      </c>
      <c r="C210" s="14" t="str">
        <f ca="1">IF(OR(E210="",ROW(E210)=2),"",IF(R210&gt;0,"S",IF(J210,IF(F210=2,"D","N"),"I")))</f>
        <v>N</v>
      </c>
      <c r="D210" s="14" t="str">
        <f t="shared" ca="1" si="46"/>
        <v>q_98</v>
      </c>
      <c r="E210" s="14" t="str">
        <f t="shared" ca="1" si="47"/>
        <v>Abnormal C9orf72 repeat-expansion</v>
      </c>
      <c r="F210" s="14">
        <f t="shared" ca="1" si="48"/>
        <v>3</v>
      </c>
      <c r="G210" s="14" t="str">
        <f t="shared" ca="1" si="49"/>
        <v>q_98</v>
      </c>
      <c r="H210" s="14">
        <f ca="1">IF(G210&lt;&gt;"",IFERROR( IsVariableNameLegal(G210),0),0)+IF(COUNTIF(INDIRECT(wew!$C$13),G210)&gt;1,10,0)</f>
        <v>0</v>
      </c>
      <c r="I210" s="14">
        <f ca="1">IF(E210&lt;&gt;"",IF(LEN(E210)&gt;150,1,0)+IF(COUNTIF(INDIRECT(wew!$C$15),E210)&gt;1,10,0),0)</f>
        <v>0</v>
      </c>
      <c r="J210" s="14" t="b">
        <f t="shared" ca="1" si="50"/>
        <v>1</v>
      </c>
      <c r="K210" s="14" t="str">
        <f ca="1">ADDRESS(3,(B210+1)*2-1,4,,"[" &amp; wew!$G$7 &amp; "]" &amp; _sheetname_labels) &amp; ":" &amp; ADDRESS(2+ster!$B$20,(B210+1)*2-1,4)</f>
        <v>'[dane surowe2c.xlsm]labels'!PA3:PA32</v>
      </c>
      <c r="L210" s="14" t="str">
        <f ca="1">IF(F210&gt;0,ADDRESS(3,(B210+1)*2-1,4,,"[" &amp; wew!$G$7 &amp; "]" &amp; _sheetname_labels) &amp; ":" &amp; ADDRESS(2+F210,(B210+1)*2-1,4),"")</f>
        <v>'[dane surowe2c.xlsm]labels'!PA3:PA5</v>
      </c>
      <c r="M210" s="14" t="str">
        <f ca="1">IF(F210&gt;0,ADDRESS(3,(B210+1)*2,4,,"["&amp;wew!$G$7&amp;"]"&amp;_sheetname_labels)&amp;":"&amp;ADDRESS(2+F210,(B210+1)*2,4),"")</f>
        <v>'[dane surowe2c.xlsm]labels'!PB3:PB5</v>
      </c>
      <c r="N210" s="14" t="str">
        <f ca="1">ADDRESS(3,B210+1,4,,"[" &amp; wew!$G$7 &amp; "]" &amp;_sheetname_dataframe) &amp; ":" &amp; ADDRESS(2+ster!$C$14,B210+1,4)</f>
        <v>'[dane surowe2c.xlsm]data_frame'!HA3:HA643</v>
      </c>
      <c r="O210" s="14">
        <f t="shared" ca="1" si="51"/>
        <v>229</v>
      </c>
      <c r="P210" s="14">
        <f ca="1">IF(AND($AD210,$S210=1),IF(wew!$B$3,MIN(INDIRECT($N210)),"&lt;włącz podświetlanie wartości&gt;"),"—")</f>
        <v>1</v>
      </c>
      <c r="Q210" s="14">
        <f ca="1">IF(AND($AD210,$S210=1),IF(wew!$B$3,MAX(INDIRECT($N210)),"&lt;włącz podświetlanie wartości&gt;"),"—")</f>
        <v>2</v>
      </c>
      <c r="R210" s="14">
        <f ca="1">IF(AD210,ster!$C$14- (COUNTIF( INDIRECT(N210),"" )+ COUNT(INDIRECT(N210)) +COUNTIF( INDIRECT(N210),"NA" )),"")</f>
        <v>0</v>
      </c>
      <c r="S210" s="12">
        <f ca="1">IF(AD210,IF(COUNTA(INDIRECT(N210))=0,0, 1-(ster!$C$14- COUNT(INDIRECT(N210)) -COUNTIF( INDIRECT(N210),"" )) /COUNTA(INDIRECT(N210))),"")</f>
        <v>1</v>
      </c>
      <c r="T210" s="17">
        <f t="array" aca="1" ref="T210" ca="1">IF(L210&lt;&gt;"",SUM(IF(INDIRECT(L210)&lt;&gt;INT(INDIRECT(L210)),1,0)),"")</f>
        <v>0</v>
      </c>
      <c r="U210" s="17">
        <f t="array" aca="1" ref="U210" ca="1">IF(S210=1,SUM(IF(ISNUMBER(INDIRECT(N210)),IF(INDIRECT(N210)&lt;&gt;INT(INDIRECT(N210)),1,0),0)),"")</f>
        <v>0</v>
      </c>
      <c r="V210" s="17">
        <f t="shared" ca="1" si="52"/>
        <v>1</v>
      </c>
      <c r="W210" s="17">
        <f t="shared" ca="1" si="53"/>
        <v>0</v>
      </c>
      <c r="X210" s="24">
        <f t="array" aca="1" ref="X210" ca="1">IF(AD210,IF(AG210&lt;&gt;"",AG210,IF(J210,MIN(INDIRECT( K210)),"")),"")</f>
        <v>1</v>
      </c>
      <c r="Y210" s="17">
        <f t="array" aca="1" ref="Y210" ca="1">IF(AD210,IF(AH210&lt;&gt;"",AH210,IF(J210,MAX(INDIRECT( K210)),"")),"")</f>
        <v>3</v>
      </c>
      <c r="Z210" s="17" t="b">
        <f t="shared" ca="1" si="54"/>
        <v>1</v>
      </c>
      <c r="AC210" s="17" t="b">
        <f t="shared" ca="1" si="55"/>
        <v>0</v>
      </c>
      <c r="AD210" s="14" t="b">
        <f t="shared" ca="1" si="56"/>
        <v>1</v>
      </c>
      <c r="AE210" s="15" t="b">
        <f t="shared" ca="1" si="57"/>
        <v>1</v>
      </c>
      <c r="AF210" s="16"/>
      <c r="AG210" s="16"/>
      <c r="AH210" s="16"/>
      <c r="AI210" s="16"/>
      <c r="AJ210" s="16"/>
      <c r="AK210" s="16"/>
      <c r="AL210" s="16"/>
      <c r="AM210" s="16"/>
    </row>
    <row r="211" spans="2:39">
      <c r="B211" s="14">
        <f t="shared" si="45"/>
        <v>209</v>
      </c>
      <c r="C211" s="14" t="str">
        <f ca="1">IF(OR(E211="",ROW(E211)=2),"",IF(R211&gt;0,"S",IF(J211,IF(F211=2,"D","N"),"I")))</f>
        <v>S</v>
      </c>
      <c r="D211" s="14" t="str">
        <f t="shared" ca="1" si="46"/>
        <v>q_99.1</v>
      </c>
      <c r="E211" s="14" t="str">
        <f t="shared" ca="1" si="47"/>
        <v>Other genes</v>
      </c>
      <c r="F211" s="14">
        <f t="shared" ca="1" si="48"/>
        <v>0</v>
      </c>
      <c r="G211" s="14" t="str">
        <f t="shared" ca="1" si="49"/>
        <v>q_99.1</v>
      </c>
      <c r="H211" s="14">
        <f ca="1">IF(G211&lt;&gt;"",IFERROR( IsVariableNameLegal(G211),0),0)+IF(COUNTIF(INDIRECT(wew!$C$13),G211)&gt;1,10,0)</f>
        <v>0</v>
      </c>
      <c r="I211" s="14">
        <f ca="1">IF(E211&lt;&gt;"",IF(LEN(E211)&gt;150,1,0)+IF(COUNTIF(INDIRECT(wew!$C$15),E211)&gt;1,10,0),0)</f>
        <v>0</v>
      </c>
      <c r="J211" s="14" t="b">
        <f t="shared" ca="1" si="50"/>
        <v>0</v>
      </c>
      <c r="K211" s="14" t="str">
        <f ca="1">ADDRESS(3,(B211+1)*2-1,4,,"[" &amp; wew!$G$7 &amp; "]" &amp; _sheetname_labels) &amp; ":" &amp; ADDRESS(2+ster!$B$20,(B211+1)*2-1,4)</f>
        <v>'[dane surowe2c.xlsm]labels'!PC3:PC32</v>
      </c>
      <c r="L211" s="14" t="str">
        <f ca="1">IF(F211&gt;0,ADDRESS(3,(B211+1)*2-1,4,,"[" &amp; wew!$G$7 &amp; "]" &amp; _sheetname_labels) &amp; ":" &amp; ADDRESS(2+F211,(B211+1)*2-1,4),"")</f>
        <v/>
      </c>
      <c r="M211" s="14" t="str">
        <f ca="1">IF(F211&gt;0,ADDRESS(3,(B211+1)*2,4,,"["&amp;wew!$G$7&amp;"]"&amp;_sheetname_labels)&amp;":"&amp;ADDRESS(2+F211,(B211+1)*2,4),"")</f>
        <v/>
      </c>
      <c r="N211" s="14" t="str">
        <f ca="1">ADDRESS(3,B211+1,4,,"[" &amp; wew!$G$7 &amp; "]" &amp;_sheetname_dataframe) &amp; ":" &amp; ADDRESS(2+ster!$C$14,B211+1,4)</f>
        <v>'[dane surowe2c.xlsm]data_frame'!HB3:HB643</v>
      </c>
      <c r="O211" s="14">
        <f t="shared" ca="1" si="51"/>
        <v>0</v>
      </c>
      <c r="P211" s="14" t="str">
        <f ca="1">IF(AND($AD211,$S211=1),IF(wew!$B$3,MIN(INDIRECT($N211)),"&lt;włącz podświetlanie wartości&gt;"),"—")</f>
        <v>—</v>
      </c>
      <c r="Q211" s="14" t="str">
        <f ca="1">IF(AND($AD211,$S211=1),IF(wew!$B$3,MAX(INDIRECT($N211)),"&lt;włącz podświetlanie wartości&gt;"),"—")</f>
        <v>—</v>
      </c>
      <c r="R211" s="14">
        <f ca="1">IF(AD211,ster!$C$14- (COUNTIF( INDIRECT(N211),"" )+ COUNT(INDIRECT(N211)) +COUNTIF( INDIRECT(N211),"NA" )),"")</f>
        <v>214</v>
      </c>
      <c r="S211" s="12">
        <f ca="1">IF(AD211,IF(COUNTA(INDIRECT(N211))=0,0, 1-(ster!$C$14- COUNT(INDIRECT(N211)) -COUNTIF( INDIRECT(N211),"" )) /COUNTA(INDIRECT(N211))),"")</f>
        <v>0</v>
      </c>
      <c r="T211" s="17" t="str">
        <f t="array" aca="1" ref="T211" ca="1">IF(L211&lt;&gt;"",SUM(IF(INDIRECT(L211)&lt;&gt;INT(INDIRECT(L211)),1,0)),"")</f>
        <v/>
      </c>
      <c r="U211" s="17" t="str">
        <f t="array" aca="1" ref="U211" ca="1">IF(S211=1,SUM(IF(ISNUMBER(INDIRECT(N211)),IF(INDIRECT(N211)&lt;&gt;INT(INDIRECT(N211)),1,0),0)),"")</f>
        <v/>
      </c>
      <c r="V211" s="17">
        <f t="shared" ca="1" si="52"/>
        <v>0</v>
      </c>
      <c r="W211" s="17">
        <f t="shared" ca="1" si="53"/>
        <v>0</v>
      </c>
      <c r="X211" s="24" t="str">
        <f t="array" aca="1" ref="X211" ca="1">IF(AD211,IF(AG211&lt;&gt;"",AG211,IF(J211,MIN(INDIRECT( K211)),"")),"")</f>
        <v/>
      </c>
      <c r="Y211" s="17" t="str">
        <f t="array" aca="1" ref="Y211" ca="1">IF(AD211,IF(AH211&lt;&gt;"",AH211,IF(J211,MAX(INDIRECT( K211)),"")),"")</f>
        <v/>
      </c>
      <c r="Z211" s="17" t="b">
        <f t="shared" ca="1" si="54"/>
        <v>0</v>
      </c>
      <c r="AC211" s="17" t="b">
        <f t="shared" ca="1" si="55"/>
        <v>1</v>
      </c>
      <c r="AD211" s="14" t="b">
        <f t="shared" ca="1" si="56"/>
        <v>1</v>
      </c>
      <c r="AE211" s="15" t="b">
        <f t="shared" ca="1" si="57"/>
        <v>0</v>
      </c>
      <c r="AF211" s="16"/>
      <c r="AG211" s="16"/>
      <c r="AH211" s="16"/>
      <c r="AI211" s="16"/>
      <c r="AJ211" s="16"/>
      <c r="AK211" s="16"/>
      <c r="AL211" s="16"/>
      <c r="AM211" s="16"/>
    </row>
    <row r="212" spans="2:39">
      <c r="B212" s="14">
        <f t="shared" si="45"/>
        <v>210</v>
      </c>
      <c r="C212" s="14" t="str">
        <f ca="1">IF(OR(E212="",ROW(E212)=2),"",IF(R212&gt;0,"S",IF(J212,IF(F212=2,"D","N"),"I")))</f>
        <v>S</v>
      </c>
      <c r="D212" s="14" t="str">
        <f t="shared" ca="1" si="46"/>
        <v>q_99.1a</v>
      </c>
      <c r="E212" s="14" t="str">
        <f t="shared" ca="1" si="47"/>
        <v>Other gene 1</v>
      </c>
      <c r="F212" s="14">
        <f t="shared" ca="1" si="48"/>
        <v>0</v>
      </c>
      <c r="G212" s="14" t="str">
        <f t="shared" ca="1" si="49"/>
        <v>q_99.1a</v>
      </c>
      <c r="H212" s="14">
        <f ca="1">IF(G212&lt;&gt;"",IFERROR( IsVariableNameLegal(G212),0),0)+IF(COUNTIF(INDIRECT(wew!$C$13),G212)&gt;1,10,0)</f>
        <v>0</v>
      </c>
      <c r="I212" s="14">
        <f ca="1">IF(E212&lt;&gt;"",IF(LEN(E212)&gt;150,1,0)+IF(COUNTIF(INDIRECT(wew!$C$15),E212)&gt;1,10,0),0)</f>
        <v>0</v>
      </c>
      <c r="J212" s="14" t="b">
        <f t="shared" ca="1" si="50"/>
        <v>0</v>
      </c>
      <c r="K212" s="14" t="str">
        <f ca="1">ADDRESS(3,(B212+1)*2-1,4,,"[" &amp; wew!$G$7 &amp; "]" &amp; _sheetname_labels) &amp; ":" &amp; ADDRESS(2+ster!$B$20,(B212+1)*2-1,4)</f>
        <v>'[dane surowe2c.xlsm]labels'!PE3:PE32</v>
      </c>
      <c r="L212" s="14" t="str">
        <f ca="1">IF(F212&gt;0,ADDRESS(3,(B212+1)*2-1,4,,"[" &amp; wew!$G$7 &amp; "]" &amp; _sheetname_labels) &amp; ":" &amp; ADDRESS(2+F212,(B212+1)*2-1,4),"")</f>
        <v/>
      </c>
      <c r="M212" s="14" t="str">
        <f ca="1">IF(F212&gt;0,ADDRESS(3,(B212+1)*2,4,,"["&amp;wew!$G$7&amp;"]"&amp;_sheetname_labels)&amp;":"&amp;ADDRESS(2+F212,(B212+1)*2,4),"")</f>
        <v/>
      </c>
      <c r="N212" s="14" t="str">
        <f ca="1">ADDRESS(3,B212+1,4,,"[" &amp; wew!$G$7 &amp; "]" &amp;_sheetname_dataframe) &amp; ":" &amp; ADDRESS(2+ster!$C$14,B212+1,4)</f>
        <v>'[dane surowe2c.xlsm]data_frame'!HC3:HC643</v>
      </c>
      <c r="O212" s="14">
        <f t="shared" ca="1" si="51"/>
        <v>0</v>
      </c>
      <c r="P212" s="14" t="str">
        <f ca="1">IF(AND($AD212,$S212=1),IF(wew!$B$3,MIN(INDIRECT($N212)),"&lt;włącz podświetlanie wartości&gt;"),"—")</f>
        <v>—</v>
      </c>
      <c r="Q212" s="14" t="str">
        <f ca="1">IF(AND($AD212,$S212=1),IF(wew!$B$3,MAX(INDIRECT($N212)),"&lt;włącz podświetlanie wartości&gt;"),"—")</f>
        <v>—</v>
      </c>
      <c r="R212" s="14">
        <f ca="1">IF(AD212,ster!$C$14- (COUNTIF( INDIRECT(N212),"" )+ COUNT(INDIRECT(N212)) +COUNTIF( INDIRECT(N212),"NA" )),"")</f>
        <v>6</v>
      </c>
      <c r="S212" s="12">
        <f ca="1">IF(AD212,IF(COUNTA(INDIRECT(N212))=0,0, 1-(ster!$C$14- COUNT(INDIRECT(N212)) -COUNTIF( INDIRECT(N212),"" )) /COUNTA(INDIRECT(N212))),"")</f>
        <v>0</v>
      </c>
      <c r="T212" s="17" t="str">
        <f t="array" aca="1" ref="T212" ca="1">IF(L212&lt;&gt;"",SUM(IF(INDIRECT(L212)&lt;&gt;INT(INDIRECT(L212)),1,0)),"")</f>
        <v/>
      </c>
      <c r="U212" s="17" t="str">
        <f t="array" aca="1" ref="U212" ca="1">IF(S212=1,SUM(IF(ISNUMBER(INDIRECT(N212)),IF(INDIRECT(N212)&lt;&gt;INT(INDIRECT(N212)),1,0),0)),"")</f>
        <v/>
      </c>
      <c r="V212" s="17">
        <f t="shared" ca="1" si="52"/>
        <v>0</v>
      </c>
      <c r="W212" s="17">
        <f t="shared" ca="1" si="53"/>
        <v>0</v>
      </c>
      <c r="X212" s="24" t="str">
        <f t="array" aca="1" ref="X212" ca="1">IF(AD212,IF(AG212&lt;&gt;"",AG212,IF(J212,MIN(INDIRECT( K212)),"")),"")</f>
        <v/>
      </c>
      <c r="Y212" s="17" t="str">
        <f t="array" aca="1" ref="Y212" ca="1">IF(AD212,IF(AH212&lt;&gt;"",AH212,IF(J212,MAX(INDIRECT( K212)),"")),"")</f>
        <v/>
      </c>
      <c r="Z212" s="17" t="b">
        <f t="shared" ca="1" si="54"/>
        <v>0</v>
      </c>
      <c r="AC212" s="17" t="b">
        <f t="shared" ca="1" si="55"/>
        <v>1</v>
      </c>
      <c r="AD212" s="14" t="b">
        <f t="shared" ca="1" si="56"/>
        <v>1</v>
      </c>
      <c r="AE212" s="15" t="b">
        <f t="shared" ca="1" si="57"/>
        <v>0</v>
      </c>
      <c r="AF212" s="16"/>
      <c r="AG212" s="16"/>
      <c r="AH212" s="16"/>
      <c r="AI212" s="16"/>
      <c r="AJ212" s="16"/>
      <c r="AK212" s="16"/>
      <c r="AL212" s="16"/>
      <c r="AM212" s="16"/>
    </row>
    <row r="213" spans="2:39">
      <c r="B213" s="14">
        <f t="shared" si="45"/>
        <v>211</v>
      </c>
      <c r="C213" s="14" t="str">
        <f ca="1">IF(OR(E213="",ROW(E213)=2),"",IF(R213&gt;0,"S",IF(J213,IF(F213=2,"D","N"),"I")))</f>
        <v>S</v>
      </c>
      <c r="D213" s="14" t="str">
        <f t="shared" ca="1" si="46"/>
        <v>q_99.1b</v>
      </c>
      <c r="E213" s="14" t="str">
        <f t="shared" ca="1" si="47"/>
        <v>Gene 1 result</v>
      </c>
      <c r="F213" s="14">
        <f t="shared" ca="1" si="48"/>
        <v>0</v>
      </c>
      <c r="G213" s="14" t="str">
        <f t="shared" ca="1" si="49"/>
        <v>q_99.1b</v>
      </c>
      <c r="H213" s="14">
        <f ca="1">IF(G213&lt;&gt;"",IFERROR( IsVariableNameLegal(G213),0),0)+IF(COUNTIF(INDIRECT(wew!$C$13),G213)&gt;1,10,0)</f>
        <v>0</v>
      </c>
      <c r="I213" s="14">
        <f ca="1">IF(E213&lt;&gt;"",IF(LEN(E213)&gt;150,1,0)+IF(COUNTIF(INDIRECT(wew!$C$15),E213)&gt;1,10,0),0)</f>
        <v>0</v>
      </c>
      <c r="J213" s="14" t="b">
        <f t="shared" ca="1" si="50"/>
        <v>0</v>
      </c>
      <c r="K213" s="14" t="str">
        <f ca="1">ADDRESS(3,(B213+1)*2-1,4,,"[" &amp; wew!$G$7 &amp; "]" &amp; _sheetname_labels) &amp; ":" &amp; ADDRESS(2+ster!$B$20,(B213+1)*2-1,4)</f>
        <v>'[dane surowe2c.xlsm]labels'!PG3:PG32</v>
      </c>
      <c r="L213" s="14" t="str">
        <f ca="1">IF(F213&gt;0,ADDRESS(3,(B213+1)*2-1,4,,"[" &amp; wew!$G$7 &amp; "]" &amp; _sheetname_labels) &amp; ":" &amp; ADDRESS(2+F213,(B213+1)*2-1,4),"")</f>
        <v/>
      </c>
      <c r="M213" s="14" t="str">
        <f ca="1">IF(F213&gt;0,ADDRESS(3,(B213+1)*2,4,,"["&amp;wew!$G$7&amp;"]"&amp;_sheetname_labels)&amp;":"&amp;ADDRESS(2+F213,(B213+1)*2,4),"")</f>
        <v/>
      </c>
      <c r="N213" s="14" t="str">
        <f ca="1">ADDRESS(3,B213+1,4,,"[" &amp; wew!$G$7 &amp; "]" &amp;_sheetname_dataframe) &amp; ":" &amp; ADDRESS(2+ster!$C$14,B213+1,4)</f>
        <v>'[dane surowe2c.xlsm]data_frame'!HD3:HD643</v>
      </c>
      <c r="O213" s="14">
        <f t="shared" ca="1" si="51"/>
        <v>0</v>
      </c>
      <c r="P213" s="14" t="str">
        <f ca="1">IF(AND($AD213,$S213=1),IF(wew!$B$3,MIN(INDIRECT($N213)),"&lt;włącz podświetlanie wartości&gt;"),"—")</f>
        <v>—</v>
      </c>
      <c r="Q213" s="14" t="str">
        <f ca="1">IF(AND($AD213,$S213=1),IF(wew!$B$3,MAX(INDIRECT($N213)),"&lt;włącz podświetlanie wartości&gt;"),"—")</f>
        <v>—</v>
      </c>
      <c r="R213" s="14">
        <f ca="1">IF(AD213,ster!$C$14- (COUNTIF( INDIRECT(N213),"" )+ COUNT(INDIRECT(N213)) +COUNTIF( INDIRECT(N213),"NA" )),"")</f>
        <v>6</v>
      </c>
      <c r="S213" s="12">
        <f ca="1">IF(AD213,IF(COUNTA(INDIRECT(N213))=0,0, 1-(ster!$C$14- COUNT(INDIRECT(N213)) -COUNTIF( INDIRECT(N213),"" )) /COUNTA(INDIRECT(N213))),"")</f>
        <v>0</v>
      </c>
      <c r="T213" s="17" t="str">
        <f t="array" aca="1" ref="T213" ca="1">IF(L213&lt;&gt;"",SUM(IF(INDIRECT(L213)&lt;&gt;INT(INDIRECT(L213)),1,0)),"")</f>
        <v/>
      </c>
      <c r="U213" s="17" t="str">
        <f t="array" aca="1" ref="U213" ca="1">IF(S213=1,SUM(IF(ISNUMBER(INDIRECT(N213)),IF(INDIRECT(N213)&lt;&gt;INT(INDIRECT(N213)),1,0),0)),"")</f>
        <v/>
      </c>
      <c r="V213" s="17">
        <f t="shared" ca="1" si="52"/>
        <v>0</v>
      </c>
      <c r="W213" s="17">
        <f t="shared" ca="1" si="53"/>
        <v>0</v>
      </c>
      <c r="X213" s="24" t="str">
        <f t="array" aca="1" ref="X213" ca="1">IF(AD213,IF(AG213&lt;&gt;"",AG213,IF(J213,MIN(INDIRECT( K213)),"")),"")</f>
        <v/>
      </c>
      <c r="Y213" s="17" t="str">
        <f t="array" aca="1" ref="Y213" ca="1">IF(AD213,IF(AH213&lt;&gt;"",AH213,IF(J213,MAX(INDIRECT( K213)),"")),"")</f>
        <v/>
      </c>
      <c r="Z213" s="17" t="b">
        <f t="shared" ca="1" si="54"/>
        <v>0</v>
      </c>
      <c r="AC213" s="17" t="b">
        <f t="shared" ca="1" si="55"/>
        <v>1</v>
      </c>
      <c r="AD213" s="14" t="b">
        <f t="shared" ca="1" si="56"/>
        <v>1</v>
      </c>
      <c r="AE213" s="15" t="b">
        <f t="shared" ca="1" si="57"/>
        <v>0</v>
      </c>
      <c r="AF213" s="16"/>
      <c r="AG213" s="16"/>
      <c r="AH213" s="16"/>
      <c r="AI213" s="16"/>
      <c r="AJ213" s="16"/>
      <c r="AK213" s="16"/>
      <c r="AL213" s="16"/>
      <c r="AM213" s="16"/>
    </row>
    <row r="214" spans="2:39">
      <c r="B214" s="14">
        <f t="shared" si="45"/>
        <v>212</v>
      </c>
      <c r="C214" s="14" t="str">
        <f ca="1">IF(OR(E214="",ROW(E214)=2),"",IF(R214&gt;0,"S",IF(J214,IF(F214=2,"D","N"),"I")))</f>
        <v>S</v>
      </c>
      <c r="D214" s="14" t="str">
        <f t="shared" ca="1" si="46"/>
        <v>q_99.1c</v>
      </c>
      <c r="E214" s="14" t="str">
        <f t="shared" ca="1" si="47"/>
        <v>Other gene 2</v>
      </c>
      <c r="F214" s="14">
        <f t="shared" ca="1" si="48"/>
        <v>0</v>
      </c>
      <c r="G214" s="14" t="str">
        <f t="shared" ca="1" si="49"/>
        <v>q_99.1c</v>
      </c>
      <c r="H214" s="14">
        <f ca="1">IF(G214&lt;&gt;"",IFERROR( IsVariableNameLegal(G214),0),0)+IF(COUNTIF(INDIRECT(wew!$C$13),G214)&gt;1,10,0)</f>
        <v>0</v>
      </c>
      <c r="I214" s="14">
        <f ca="1">IF(E214&lt;&gt;"",IF(LEN(E214)&gt;150,1,0)+IF(COUNTIF(INDIRECT(wew!$C$15),E214)&gt;1,10,0),0)</f>
        <v>0</v>
      </c>
      <c r="J214" s="14" t="b">
        <f t="shared" ca="1" si="50"/>
        <v>0</v>
      </c>
      <c r="K214" s="14" t="str">
        <f ca="1">ADDRESS(3,(B214+1)*2-1,4,,"[" &amp; wew!$G$7 &amp; "]" &amp; _sheetname_labels) &amp; ":" &amp; ADDRESS(2+ster!$B$20,(B214+1)*2-1,4)</f>
        <v>'[dane surowe2c.xlsm]labels'!PI3:PI32</v>
      </c>
      <c r="L214" s="14" t="str">
        <f ca="1">IF(F214&gt;0,ADDRESS(3,(B214+1)*2-1,4,,"[" &amp; wew!$G$7 &amp; "]" &amp; _sheetname_labels) &amp; ":" &amp; ADDRESS(2+F214,(B214+1)*2-1,4),"")</f>
        <v/>
      </c>
      <c r="M214" s="14" t="str">
        <f ca="1">IF(F214&gt;0,ADDRESS(3,(B214+1)*2,4,,"["&amp;wew!$G$7&amp;"]"&amp;_sheetname_labels)&amp;":"&amp;ADDRESS(2+F214,(B214+1)*2,4),"")</f>
        <v/>
      </c>
      <c r="N214" s="14" t="str">
        <f ca="1">ADDRESS(3,B214+1,4,,"[" &amp; wew!$G$7 &amp; "]" &amp;_sheetname_dataframe) &amp; ":" &amp; ADDRESS(2+ster!$C$14,B214+1,4)</f>
        <v>'[dane surowe2c.xlsm]data_frame'!HE3:HE643</v>
      </c>
      <c r="O214" s="14">
        <f t="shared" ca="1" si="51"/>
        <v>0</v>
      </c>
      <c r="P214" s="14" t="str">
        <f ca="1">IF(AND($AD214,$S214=1),IF(wew!$B$3,MIN(INDIRECT($N214)),"&lt;włącz podświetlanie wartości&gt;"),"—")</f>
        <v>—</v>
      </c>
      <c r="Q214" s="14" t="str">
        <f ca="1">IF(AND($AD214,$S214=1),IF(wew!$B$3,MAX(INDIRECT($N214)),"&lt;włącz podświetlanie wartości&gt;"),"—")</f>
        <v>—</v>
      </c>
      <c r="R214" s="14">
        <f ca="1">IF(AD214,ster!$C$14- (COUNTIF( INDIRECT(N214),"" )+ COUNT(INDIRECT(N214)) +COUNTIF( INDIRECT(N214),"NA" )),"")</f>
        <v>3</v>
      </c>
      <c r="S214" s="12">
        <f ca="1">IF(AD214,IF(COUNTA(INDIRECT(N214))=0,0, 1-(ster!$C$14- COUNT(INDIRECT(N214)) -COUNTIF( INDIRECT(N214),"" )) /COUNTA(INDIRECT(N214))),"")</f>
        <v>0</v>
      </c>
      <c r="T214" s="17" t="str">
        <f t="array" aca="1" ref="T214" ca="1">IF(L214&lt;&gt;"",SUM(IF(INDIRECT(L214)&lt;&gt;INT(INDIRECT(L214)),1,0)),"")</f>
        <v/>
      </c>
      <c r="U214" s="17" t="str">
        <f t="array" aca="1" ref="U214" ca="1">IF(S214=1,SUM(IF(ISNUMBER(INDIRECT(N214)),IF(INDIRECT(N214)&lt;&gt;INT(INDIRECT(N214)),1,0),0)),"")</f>
        <v/>
      </c>
      <c r="V214" s="17">
        <f t="shared" ca="1" si="52"/>
        <v>0</v>
      </c>
      <c r="W214" s="17">
        <f t="shared" ca="1" si="53"/>
        <v>0</v>
      </c>
      <c r="X214" s="24" t="str">
        <f t="array" aca="1" ref="X214" ca="1">IF(AD214,IF(AG214&lt;&gt;"",AG214,IF(J214,MIN(INDIRECT( K214)),"")),"")</f>
        <v/>
      </c>
      <c r="Y214" s="17" t="str">
        <f t="array" aca="1" ref="Y214" ca="1">IF(AD214,IF(AH214&lt;&gt;"",AH214,IF(J214,MAX(INDIRECT( K214)),"")),"")</f>
        <v/>
      </c>
      <c r="Z214" s="17" t="b">
        <f t="shared" ca="1" si="54"/>
        <v>0</v>
      </c>
      <c r="AC214" s="17" t="b">
        <f t="shared" ca="1" si="55"/>
        <v>1</v>
      </c>
      <c r="AD214" s="14" t="b">
        <f t="shared" ca="1" si="56"/>
        <v>1</v>
      </c>
      <c r="AE214" s="15" t="b">
        <f t="shared" ca="1" si="57"/>
        <v>0</v>
      </c>
      <c r="AF214" s="16"/>
      <c r="AG214" s="16"/>
      <c r="AH214" s="16"/>
      <c r="AI214" s="16"/>
      <c r="AJ214" s="16"/>
      <c r="AK214" s="16"/>
      <c r="AL214" s="16"/>
      <c r="AM214" s="16"/>
    </row>
    <row r="215" spans="2:39">
      <c r="B215" s="14">
        <f t="shared" si="45"/>
        <v>213</v>
      </c>
      <c r="C215" s="14" t="str">
        <f ca="1">IF(OR(E215="",ROW(E215)=2),"",IF(R215&gt;0,"S",IF(J215,IF(F215=2,"D","N"),"I")))</f>
        <v>S</v>
      </c>
      <c r="D215" s="14" t="str">
        <f t="shared" ca="1" si="46"/>
        <v>q_99.1d</v>
      </c>
      <c r="E215" s="14" t="str">
        <f t="shared" ca="1" si="47"/>
        <v>Gene 2 result</v>
      </c>
      <c r="F215" s="14">
        <f t="shared" ca="1" si="48"/>
        <v>0</v>
      </c>
      <c r="G215" s="14" t="str">
        <f t="shared" ca="1" si="49"/>
        <v>q_99.1d</v>
      </c>
      <c r="H215" s="14">
        <f ca="1">IF(G215&lt;&gt;"",IFERROR( IsVariableNameLegal(G215),0),0)+IF(COUNTIF(INDIRECT(wew!$C$13),G215)&gt;1,10,0)</f>
        <v>0</v>
      </c>
      <c r="I215" s="14">
        <f ca="1">IF(E215&lt;&gt;"",IF(LEN(E215)&gt;150,1,0)+IF(COUNTIF(INDIRECT(wew!$C$15),E215)&gt;1,10,0),0)</f>
        <v>0</v>
      </c>
      <c r="J215" s="14" t="b">
        <f t="shared" ca="1" si="50"/>
        <v>0</v>
      </c>
      <c r="K215" s="14" t="str">
        <f ca="1">ADDRESS(3,(B215+1)*2-1,4,,"[" &amp; wew!$G$7 &amp; "]" &amp; _sheetname_labels) &amp; ":" &amp; ADDRESS(2+ster!$B$20,(B215+1)*2-1,4)</f>
        <v>'[dane surowe2c.xlsm]labels'!PK3:PK32</v>
      </c>
      <c r="L215" s="14" t="str">
        <f ca="1">IF(F215&gt;0,ADDRESS(3,(B215+1)*2-1,4,,"[" &amp; wew!$G$7 &amp; "]" &amp; _sheetname_labels) &amp; ":" &amp; ADDRESS(2+F215,(B215+1)*2-1,4),"")</f>
        <v/>
      </c>
      <c r="M215" s="14" t="str">
        <f ca="1">IF(F215&gt;0,ADDRESS(3,(B215+1)*2,4,,"["&amp;wew!$G$7&amp;"]"&amp;_sheetname_labels)&amp;":"&amp;ADDRESS(2+F215,(B215+1)*2,4),"")</f>
        <v/>
      </c>
      <c r="N215" s="14" t="str">
        <f ca="1">ADDRESS(3,B215+1,4,,"[" &amp; wew!$G$7 &amp; "]" &amp;_sheetname_dataframe) &amp; ":" &amp; ADDRESS(2+ster!$C$14,B215+1,4)</f>
        <v>'[dane surowe2c.xlsm]data_frame'!HF3:HF643</v>
      </c>
      <c r="O215" s="14">
        <f t="shared" ca="1" si="51"/>
        <v>0</v>
      </c>
      <c r="P215" s="14" t="str">
        <f ca="1">IF(AND($AD215,$S215=1),IF(wew!$B$3,MIN(INDIRECT($N215)),"&lt;włącz podświetlanie wartości&gt;"),"—")</f>
        <v>—</v>
      </c>
      <c r="Q215" s="14" t="str">
        <f ca="1">IF(AND($AD215,$S215=1),IF(wew!$B$3,MAX(INDIRECT($N215)),"&lt;włącz podświetlanie wartości&gt;"),"—")</f>
        <v>—</v>
      </c>
      <c r="R215" s="14">
        <f ca="1">IF(AD215,ster!$C$14- (COUNTIF( INDIRECT(N215),"" )+ COUNT(INDIRECT(N215)) +COUNTIF( INDIRECT(N215),"NA" )),"")</f>
        <v>3</v>
      </c>
      <c r="S215" s="12">
        <f ca="1">IF(AD215,IF(COUNTA(INDIRECT(N215))=0,0, 1-(ster!$C$14- COUNT(INDIRECT(N215)) -COUNTIF( INDIRECT(N215),"" )) /COUNTA(INDIRECT(N215))),"")</f>
        <v>0</v>
      </c>
      <c r="T215" s="17" t="str">
        <f t="array" aca="1" ref="T215" ca="1">IF(L215&lt;&gt;"",SUM(IF(INDIRECT(L215)&lt;&gt;INT(INDIRECT(L215)),1,0)),"")</f>
        <v/>
      </c>
      <c r="U215" s="17" t="str">
        <f t="array" aca="1" ref="U215" ca="1">IF(S215=1,SUM(IF(ISNUMBER(INDIRECT(N215)),IF(INDIRECT(N215)&lt;&gt;INT(INDIRECT(N215)),1,0),0)),"")</f>
        <v/>
      </c>
      <c r="V215" s="17">
        <f t="shared" ca="1" si="52"/>
        <v>0</v>
      </c>
      <c r="W215" s="17">
        <f t="shared" ca="1" si="53"/>
        <v>0</v>
      </c>
      <c r="X215" s="24" t="str">
        <f t="array" aca="1" ref="X215" ca="1">IF(AD215,IF(AG215&lt;&gt;"",AG215,IF(J215,MIN(INDIRECT( K215)),"")),"")</f>
        <v/>
      </c>
      <c r="Y215" s="17" t="str">
        <f t="array" aca="1" ref="Y215" ca="1">IF(AD215,IF(AH215&lt;&gt;"",AH215,IF(J215,MAX(INDIRECT( K215)),"")),"")</f>
        <v/>
      </c>
      <c r="Z215" s="17" t="b">
        <f t="shared" ca="1" si="54"/>
        <v>0</v>
      </c>
      <c r="AC215" s="17" t="b">
        <f t="shared" ca="1" si="55"/>
        <v>1</v>
      </c>
      <c r="AD215" s="14" t="b">
        <f t="shared" ca="1" si="56"/>
        <v>1</v>
      </c>
      <c r="AE215" s="15" t="b">
        <f t="shared" ca="1" si="57"/>
        <v>0</v>
      </c>
      <c r="AF215" s="16"/>
      <c r="AG215" s="16"/>
      <c r="AH215" s="16"/>
      <c r="AI215" s="16"/>
      <c r="AJ215" s="16"/>
      <c r="AK215" s="16"/>
      <c r="AL215" s="16"/>
      <c r="AM215" s="16"/>
    </row>
    <row r="216" spans="2:39">
      <c r="B216" s="14">
        <f t="shared" si="45"/>
        <v>214</v>
      </c>
      <c r="C216" s="14" t="str">
        <f ca="1">IF(OR(E216="",ROW(E216)=2),"",IF(R216&gt;0,"S",IF(J216,IF(F216=2,"D","N"),"I")))</f>
        <v>S</v>
      </c>
      <c r="D216" s="14" t="str">
        <f t="shared" ca="1" si="46"/>
        <v>q_99.1e</v>
      </c>
      <c r="E216" s="14" t="str">
        <f t="shared" ca="1" si="47"/>
        <v>Other gene 3</v>
      </c>
      <c r="F216" s="14">
        <f t="shared" ca="1" si="48"/>
        <v>0</v>
      </c>
      <c r="G216" s="14" t="str">
        <f t="shared" ca="1" si="49"/>
        <v>q_99.1e</v>
      </c>
      <c r="H216" s="14">
        <f ca="1">IF(G216&lt;&gt;"",IFERROR( IsVariableNameLegal(G216),0),0)+IF(COUNTIF(INDIRECT(wew!$C$13),G216)&gt;1,10,0)</f>
        <v>0</v>
      </c>
      <c r="I216" s="14">
        <f ca="1">IF(E216&lt;&gt;"",IF(LEN(E216)&gt;150,1,0)+IF(COUNTIF(INDIRECT(wew!$C$15),E216)&gt;1,10,0),0)</f>
        <v>0</v>
      </c>
      <c r="J216" s="14" t="b">
        <f t="shared" ca="1" si="50"/>
        <v>0</v>
      </c>
      <c r="K216" s="14" t="str">
        <f ca="1">ADDRESS(3,(B216+1)*2-1,4,,"[" &amp; wew!$G$7 &amp; "]" &amp; _sheetname_labels) &amp; ":" &amp; ADDRESS(2+ster!$B$20,(B216+1)*2-1,4)</f>
        <v>'[dane surowe2c.xlsm]labels'!PM3:PM32</v>
      </c>
      <c r="L216" s="14" t="str">
        <f ca="1">IF(F216&gt;0,ADDRESS(3,(B216+1)*2-1,4,,"[" &amp; wew!$G$7 &amp; "]" &amp; _sheetname_labels) &amp; ":" &amp; ADDRESS(2+F216,(B216+1)*2-1,4),"")</f>
        <v/>
      </c>
      <c r="M216" s="14" t="str">
        <f ca="1">IF(F216&gt;0,ADDRESS(3,(B216+1)*2,4,,"["&amp;wew!$G$7&amp;"]"&amp;_sheetname_labels)&amp;":"&amp;ADDRESS(2+F216,(B216+1)*2,4),"")</f>
        <v/>
      </c>
      <c r="N216" s="14" t="str">
        <f ca="1">ADDRESS(3,B216+1,4,,"[" &amp; wew!$G$7 &amp; "]" &amp;_sheetname_dataframe) &amp; ":" &amp; ADDRESS(2+ster!$C$14,B216+1,4)</f>
        <v>'[dane surowe2c.xlsm]data_frame'!HG3:HG643</v>
      </c>
      <c r="O216" s="14">
        <f t="shared" ca="1" si="51"/>
        <v>0</v>
      </c>
      <c r="P216" s="14" t="str">
        <f ca="1">IF(AND($AD216,$S216=1),IF(wew!$B$3,MIN(INDIRECT($N216)),"&lt;włącz podświetlanie wartości&gt;"),"—")</f>
        <v>—</v>
      </c>
      <c r="Q216" s="14" t="str">
        <f ca="1">IF(AND($AD216,$S216=1),IF(wew!$B$3,MAX(INDIRECT($N216)),"&lt;włącz podświetlanie wartości&gt;"),"—")</f>
        <v>—</v>
      </c>
      <c r="R216" s="14">
        <f ca="1">IF(AD216,ster!$C$14- (COUNTIF( INDIRECT(N216),"" )+ COUNT(INDIRECT(N216)) +COUNTIF( INDIRECT(N216),"NA" )),"")</f>
        <v>2</v>
      </c>
      <c r="S216" s="12">
        <f ca="1">IF(AD216,IF(COUNTA(INDIRECT(N216))=0,0, 1-(ster!$C$14- COUNT(INDIRECT(N216)) -COUNTIF( INDIRECT(N216),"" )) /COUNTA(INDIRECT(N216))),"")</f>
        <v>0</v>
      </c>
      <c r="T216" s="17" t="str">
        <f t="array" aca="1" ref="T216" ca="1">IF(L216&lt;&gt;"",SUM(IF(INDIRECT(L216)&lt;&gt;INT(INDIRECT(L216)),1,0)),"")</f>
        <v/>
      </c>
      <c r="U216" s="17" t="str">
        <f t="array" aca="1" ref="U216" ca="1">IF(S216=1,SUM(IF(ISNUMBER(INDIRECT(N216)),IF(INDIRECT(N216)&lt;&gt;INT(INDIRECT(N216)),1,0),0)),"")</f>
        <v/>
      </c>
      <c r="V216" s="17">
        <f t="shared" ca="1" si="52"/>
        <v>0</v>
      </c>
      <c r="W216" s="17">
        <f t="shared" ca="1" si="53"/>
        <v>0</v>
      </c>
      <c r="X216" s="24" t="str">
        <f t="array" aca="1" ref="X216" ca="1">IF(AD216,IF(AG216&lt;&gt;"",AG216,IF(J216,MIN(INDIRECT( K216)),"")),"")</f>
        <v/>
      </c>
      <c r="Y216" s="17" t="str">
        <f t="array" aca="1" ref="Y216" ca="1">IF(AD216,IF(AH216&lt;&gt;"",AH216,IF(J216,MAX(INDIRECT( K216)),"")),"")</f>
        <v/>
      </c>
      <c r="Z216" s="17" t="b">
        <f t="shared" ca="1" si="54"/>
        <v>0</v>
      </c>
      <c r="AC216" s="17" t="b">
        <f t="shared" ca="1" si="55"/>
        <v>1</v>
      </c>
      <c r="AD216" s="14" t="b">
        <f t="shared" ca="1" si="56"/>
        <v>1</v>
      </c>
      <c r="AE216" s="15" t="b">
        <f t="shared" ca="1" si="57"/>
        <v>0</v>
      </c>
      <c r="AF216" s="16"/>
      <c r="AG216" s="16"/>
      <c r="AH216" s="16"/>
      <c r="AI216" s="16"/>
      <c r="AJ216" s="16"/>
      <c r="AK216" s="16"/>
      <c r="AL216" s="16"/>
      <c r="AM216" s="16"/>
    </row>
    <row r="217" spans="2:39">
      <c r="B217" s="14">
        <f t="shared" si="45"/>
        <v>215</v>
      </c>
      <c r="C217" s="14" t="str">
        <f ca="1">IF(OR(E217="",ROW(E217)=2),"",IF(R217&gt;0,"S",IF(J217,IF(F217=2,"D","N"),"I")))</f>
        <v>S</v>
      </c>
      <c r="D217" s="14" t="str">
        <f t="shared" ca="1" si="46"/>
        <v>q_99.1f</v>
      </c>
      <c r="E217" s="14" t="str">
        <f t="shared" ca="1" si="47"/>
        <v>Gene 3 result</v>
      </c>
      <c r="F217" s="14">
        <f t="shared" ca="1" si="48"/>
        <v>0</v>
      </c>
      <c r="G217" s="14" t="str">
        <f t="shared" ca="1" si="49"/>
        <v>q_99.1f</v>
      </c>
      <c r="H217" s="14">
        <f ca="1">IF(G217&lt;&gt;"",IFERROR( IsVariableNameLegal(G217),0),0)+IF(COUNTIF(INDIRECT(wew!$C$13),G217)&gt;1,10,0)</f>
        <v>0</v>
      </c>
      <c r="I217" s="14">
        <f ca="1">IF(E217&lt;&gt;"",IF(LEN(E217)&gt;150,1,0)+IF(COUNTIF(INDIRECT(wew!$C$15),E217)&gt;1,10,0),0)</f>
        <v>0</v>
      </c>
      <c r="J217" s="14" t="b">
        <f t="shared" ca="1" si="50"/>
        <v>0</v>
      </c>
      <c r="K217" s="14" t="str">
        <f ca="1">ADDRESS(3,(B217+1)*2-1,4,,"[" &amp; wew!$G$7 &amp; "]" &amp; _sheetname_labels) &amp; ":" &amp; ADDRESS(2+ster!$B$20,(B217+1)*2-1,4)</f>
        <v>'[dane surowe2c.xlsm]labels'!PO3:PO32</v>
      </c>
      <c r="L217" s="14" t="str">
        <f ca="1">IF(F217&gt;0,ADDRESS(3,(B217+1)*2-1,4,,"[" &amp; wew!$G$7 &amp; "]" &amp; _sheetname_labels) &amp; ":" &amp; ADDRESS(2+F217,(B217+1)*2-1,4),"")</f>
        <v/>
      </c>
      <c r="M217" s="14" t="str">
        <f ca="1">IF(F217&gt;0,ADDRESS(3,(B217+1)*2,4,,"["&amp;wew!$G$7&amp;"]"&amp;_sheetname_labels)&amp;":"&amp;ADDRESS(2+F217,(B217+1)*2,4),"")</f>
        <v/>
      </c>
      <c r="N217" s="14" t="str">
        <f ca="1">ADDRESS(3,B217+1,4,,"[" &amp; wew!$G$7 &amp; "]" &amp;_sheetname_dataframe) &amp; ":" &amp; ADDRESS(2+ster!$C$14,B217+1,4)</f>
        <v>'[dane surowe2c.xlsm]data_frame'!HH3:HH643</v>
      </c>
      <c r="O217" s="14">
        <f t="shared" ca="1" si="51"/>
        <v>0</v>
      </c>
      <c r="P217" s="14" t="str">
        <f ca="1">IF(AND($AD217,$S217=1),IF(wew!$B$3,MIN(INDIRECT($N217)),"&lt;włącz podświetlanie wartości&gt;"),"—")</f>
        <v>—</v>
      </c>
      <c r="Q217" s="14" t="str">
        <f ca="1">IF(AND($AD217,$S217=1),IF(wew!$B$3,MAX(INDIRECT($N217)),"&lt;włącz podświetlanie wartości&gt;"),"—")</f>
        <v>—</v>
      </c>
      <c r="R217" s="14">
        <f ca="1">IF(AD217,ster!$C$14- (COUNTIF( INDIRECT(N217),"" )+ COUNT(INDIRECT(N217)) +COUNTIF( INDIRECT(N217),"NA" )),"")</f>
        <v>2</v>
      </c>
      <c r="S217" s="12">
        <f ca="1">IF(AD217,IF(COUNTA(INDIRECT(N217))=0,0, 1-(ster!$C$14- COUNT(INDIRECT(N217)) -COUNTIF( INDIRECT(N217),"" )) /COUNTA(INDIRECT(N217))),"")</f>
        <v>0</v>
      </c>
      <c r="T217" s="17" t="str">
        <f t="array" aca="1" ref="T217" ca="1">IF(L217&lt;&gt;"",SUM(IF(INDIRECT(L217)&lt;&gt;INT(INDIRECT(L217)),1,0)),"")</f>
        <v/>
      </c>
      <c r="U217" s="17" t="str">
        <f t="array" aca="1" ref="U217" ca="1">IF(S217=1,SUM(IF(ISNUMBER(INDIRECT(N217)),IF(INDIRECT(N217)&lt;&gt;INT(INDIRECT(N217)),1,0),0)),"")</f>
        <v/>
      </c>
      <c r="V217" s="17">
        <f t="shared" ca="1" si="52"/>
        <v>0</v>
      </c>
      <c r="W217" s="17">
        <f t="shared" ca="1" si="53"/>
        <v>0</v>
      </c>
      <c r="X217" s="24" t="str">
        <f t="array" aca="1" ref="X217" ca="1">IF(AD217,IF(AG217&lt;&gt;"",AG217,IF(J217,MIN(INDIRECT( K217)),"")),"")</f>
        <v/>
      </c>
      <c r="Y217" s="17" t="str">
        <f t="array" aca="1" ref="Y217" ca="1">IF(AD217,IF(AH217&lt;&gt;"",AH217,IF(J217,MAX(INDIRECT( K217)),"")),"")</f>
        <v/>
      </c>
      <c r="Z217" s="17" t="b">
        <f t="shared" ca="1" si="54"/>
        <v>0</v>
      </c>
      <c r="AC217" s="17" t="b">
        <f t="shared" ca="1" si="55"/>
        <v>1</v>
      </c>
      <c r="AD217" s="14" t="b">
        <f t="shared" ca="1" si="56"/>
        <v>1</v>
      </c>
      <c r="AE217" s="15" t="b">
        <f t="shared" ca="1" si="57"/>
        <v>0</v>
      </c>
      <c r="AF217" s="16"/>
      <c r="AG217" s="16"/>
      <c r="AH217" s="16"/>
      <c r="AI217" s="16"/>
      <c r="AJ217" s="16"/>
      <c r="AK217" s="16"/>
      <c r="AL217" s="16"/>
      <c r="AM217" s="16"/>
    </row>
    <row r="218" spans="2:39">
      <c r="B218" s="14">
        <f t="shared" si="45"/>
        <v>216</v>
      </c>
      <c r="C218" s="14" t="str">
        <f ca="1">IF(OR(E218="",ROW(E218)=2),"",IF(R218&gt;0,"S",IF(J218,IF(F218=2,"D","N"),"I")))</f>
        <v>S</v>
      </c>
      <c r="D218" s="14" t="str">
        <f t="shared" ca="1" si="46"/>
        <v>q_99.1g</v>
      </c>
      <c r="E218" s="14" t="str">
        <f t="shared" ca="1" si="47"/>
        <v>Other gene 4</v>
      </c>
      <c r="F218" s="14">
        <f t="shared" ca="1" si="48"/>
        <v>0</v>
      </c>
      <c r="G218" s="14" t="str">
        <f t="shared" ca="1" si="49"/>
        <v>q_99.1g</v>
      </c>
      <c r="H218" s="14">
        <f ca="1">IF(G218&lt;&gt;"",IFERROR( IsVariableNameLegal(G218),0),0)+IF(COUNTIF(INDIRECT(wew!$C$13),G218)&gt;1,10,0)</f>
        <v>0</v>
      </c>
      <c r="I218" s="14">
        <f ca="1">IF(E218&lt;&gt;"",IF(LEN(E218)&gt;150,1,0)+IF(COUNTIF(INDIRECT(wew!$C$15),E218)&gt;1,10,0),0)</f>
        <v>0</v>
      </c>
      <c r="J218" s="14" t="b">
        <f t="shared" ca="1" si="50"/>
        <v>0</v>
      </c>
      <c r="K218" s="14" t="str">
        <f ca="1">ADDRESS(3,(B218+1)*2-1,4,,"[" &amp; wew!$G$7 &amp; "]" &amp; _sheetname_labels) &amp; ":" &amp; ADDRESS(2+ster!$B$20,(B218+1)*2-1,4)</f>
        <v>'[dane surowe2c.xlsm]labels'!PQ3:PQ32</v>
      </c>
      <c r="L218" s="14" t="str">
        <f ca="1">IF(F218&gt;0,ADDRESS(3,(B218+1)*2-1,4,,"[" &amp; wew!$G$7 &amp; "]" &amp; _sheetname_labels) &amp; ":" &amp; ADDRESS(2+F218,(B218+1)*2-1,4),"")</f>
        <v/>
      </c>
      <c r="M218" s="14" t="str">
        <f ca="1">IF(F218&gt;0,ADDRESS(3,(B218+1)*2,4,,"["&amp;wew!$G$7&amp;"]"&amp;_sheetname_labels)&amp;":"&amp;ADDRESS(2+F218,(B218+1)*2,4),"")</f>
        <v/>
      </c>
      <c r="N218" s="14" t="str">
        <f ca="1">ADDRESS(3,B218+1,4,,"[" &amp; wew!$G$7 &amp; "]" &amp;_sheetname_dataframe) &amp; ":" &amp; ADDRESS(2+ster!$C$14,B218+1,4)</f>
        <v>'[dane surowe2c.xlsm]data_frame'!HI3:HI643</v>
      </c>
      <c r="O218" s="14">
        <f t="shared" ca="1" si="51"/>
        <v>0</v>
      </c>
      <c r="P218" s="14" t="str">
        <f ca="1">IF(AND($AD218,$S218=1),IF(wew!$B$3,MIN(INDIRECT($N218)),"&lt;włącz podświetlanie wartości&gt;"),"—")</f>
        <v>—</v>
      </c>
      <c r="Q218" s="14" t="str">
        <f ca="1">IF(AND($AD218,$S218=1),IF(wew!$B$3,MAX(INDIRECT($N218)),"&lt;włącz podświetlanie wartości&gt;"),"—")</f>
        <v>—</v>
      </c>
      <c r="R218" s="14">
        <f ca="1">IF(AD218,ster!$C$14- (COUNTIF( INDIRECT(N218),"" )+ COUNT(INDIRECT(N218)) +COUNTIF( INDIRECT(N218),"NA" )),"")</f>
        <v>1</v>
      </c>
      <c r="S218" s="12">
        <f ca="1">IF(AD218,IF(COUNTA(INDIRECT(N218))=0,0, 1-(ster!$C$14- COUNT(INDIRECT(N218)) -COUNTIF( INDIRECT(N218),"" )) /COUNTA(INDIRECT(N218))),"")</f>
        <v>0</v>
      </c>
      <c r="T218" s="17" t="str">
        <f t="array" aca="1" ref="T218" ca="1">IF(L218&lt;&gt;"",SUM(IF(INDIRECT(L218)&lt;&gt;INT(INDIRECT(L218)),1,0)),"")</f>
        <v/>
      </c>
      <c r="U218" s="17" t="str">
        <f t="array" aca="1" ref="U218" ca="1">IF(S218=1,SUM(IF(ISNUMBER(INDIRECT(N218)),IF(INDIRECT(N218)&lt;&gt;INT(INDIRECT(N218)),1,0),0)),"")</f>
        <v/>
      </c>
      <c r="V218" s="17">
        <f t="shared" ca="1" si="52"/>
        <v>0</v>
      </c>
      <c r="W218" s="17">
        <f t="shared" ca="1" si="53"/>
        <v>0</v>
      </c>
      <c r="X218" s="24" t="str">
        <f t="array" aca="1" ref="X218" ca="1">IF(AD218,IF(AG218&lt;&gt;"",AG218,IF(J218,MIN(INDIRECT( K218)),"")),"")</f>
        <v/>
      </c>
      <c r="Y218" s="17" t="str">
        <f t="array" aca="1" ref="Y218" ca="1">IF(AD218,IF(AH218&lt;&gt;"",AH218,IF(J218,MAX(INDIRECT( K218)),"")),"")</f>
        <v/>
      </c>
      <c r="Z218" s="17" t="b">
        <f t="shared" ca="1" si="54"/>
        <v>0</v>
      </c>
      <c r="AC218" s="17" t="b">
        <f t="shared" ca="1" si="55"/>
        <v>1</v>
      </c>
      <c r="AD218" s="14" t="b">
        <f t="shared" ca="1" si="56"/>
        <v>1</v>
      </c>
      <c r="AE218" s="15" t="b">
        <f t="shared" ca="1" si="57"/>
        <v>0</v>
      </c>
      <c r="AF218" s="16"/>
      <c r="AG218" s="16"/>
      <c r="AH218" s="16"/>
      <c r="AI218" s="16"/>
      <c r="AJ218" s="16"/>
      <c r="AK218" s="16"/>
      <c r="AL218" s="16"/>
      <c r="AM218" s="16"/>
    </row>
    <row r="219" spans="2:39">
      <c r="B219" s="14">
        <f t="shared" si="45"/>
        <v>217</v>
      </c>
      <c r="C219" s="14" t="str">
        <f ca="1">IF(OR(E219="",ROW(E219)=2),"",IF(R219&gt;0,"S",IF(J219,IF(F219=2,"D","N"),"I")))</f>
        <v>S</v>
      </c>
      <c r="D219" s="14" t="str">
        <f t="shared" ca="1" si="46"/>
        <v>q_99.1h</v>
      </c>
      <c r="E219" s="14" t="str">
        <f t="shared" ca="1" si="47"/>
        <v>Gene 4 result</v>
      </c>
      <c r="F219" s="14">
        <f t="shared" ca="1" si="48"/>
        <v>0</v>
      </c>
      <c r="G219" s="14" t="str">
        <f t="shared" ca="1" si="49"/>
        <v>q_99.1h</v>
      </c>
      <c r="H219" s="14">
        <f ca="1">IF(G219&lt;&gt;"",IFERROR( IsVariableNameLegal(G219),0),0)+IF(COUNTIF(INDIRECT(wew!$C$13),G219)&gt;1,10,0)</f>
        <v>0</v>
      </c>
      <c r="I219" s="14">
        <f ca="1">IF(E219&lt;&gt;"",IF(LEN(E219)&gt;150,1,0)+IF(COUNTIF(INDIRECT(wew!$C$15),E219)&gt;1,10,0),0)</f>
        <v>10</v>
      </c>
      <c r="J219" s="14" t="b">
        <f t="shared" ca="1" si="50"/>
        <v>0</v>
      </c>
      <c r="K219" s="14" t="str">
        <f ca="1">ADDRESS(3,(B219+1)*2-1,4,,"[" &amp; wew!$G$7 &amp; "]" &amp; _sheetname_labels) &amp; ":" &amp; ADDRESS(2+ster!$B$20,(B219+1)*2-1,4)</f>
        <v>'[dane surowe2c.xlsm]labels'!PS3:PS32</v>
      </c>
      <c r="L219" s="14" t="str">
        <f ca="1">IF(F219&gt;0,ADDRESS(3,(B219+1)*2-1,4,,"[" &amp; wew!$G$7 &amp; "]" &amp; _sheetname_labels) &amp; ":" &amp; ADDRESS(2+F219,(B219+1)*2-1,4),"")</f>
        <v/>
      </c>
      <c r="M219" s="14" t="str">
        <f ca="1">IF(F219&gt;0,ADDRESS(3,(B219+1)*2,4,,"["&amp;wew!$G$7&amp;"]"&amp;_sheetname_labels)&amp;":"&amp;ADDRESS(2+F219,(B219+1)*2,4),"")</f>
        <v/>
      </c>
      <c r="N219" s="14" t="str">
        <f ca="1">ADDRESS(3,B219+1,4,,"[" &amp; wew!$G$7 &amp; "]" &amp;_sheetname_dataframe) &amp; ":" &amp; ADDRESS(2+ster!$C$14,B219+1,4)</f>
        <v>'[dane surowe2c.xlsm]data_frame'!HJ3:HJ643</v>
      </c>
      <c r="O219" s="14">
        <f t="shared" ca="1" si="51"/>
        <v>0</v>
      </c>
      <c r="P219" s="14" t="str">
        <f ca="1">IF(AND($AD219,$S219=1),IF(wew!$B$3,MIN(INDIRECT($N219)),"&lt;włącz podświetlanie wartości&gt;"),"—")</f>
        <v>—</v>
      </c>
      <c r="Q219" s="14" t="str">
        <f ca="1">IF(AND($AD219,$S219=1),IF(wew!$B$3,MAX(INDIRECT($N219)),"&lt;włącz podświetlanie wartości&gt;"),"—")</f>
        <v>—</v>
      </c>
      <c r="R219" s="14">
        <f ca="1">IF(AD219,ster!$C$14- (COUNTIF( INDIRECT(N219),"" )+ COUNT(INDIRECT(N219)) +COUNTIF( INDIRECT(N219),"NA" )),"")</f>
        <v>1</v>
      </c>
      <c r="S219" s="12">
        <f ca="1">IF(AD219,IF(COUNTA(INDIRECT(N219))=0,0, 1-(ster!$C$14- COUNT(INDIRECT(N219)) -COUNTIF( INDIRECT(N219),"" )) /COUNTA(INDIRECT(N219))),"")</f>
        <v>0</v>
      </c>
      <c r="T219" s="17" t="str">
        <f t="array" aca="1" ref="T219" ca="1">IF(L219&lt;&gt;"",SUM(IF(INDIRECT(L219)&lt;&gt;INT(INDIRECT(L219)),1,0)),"")</f>
        <v/>
      </c>
      <c r="U219" s="17" t="str">
        <f t="array" aca="1" ref="U219" ca="1">IF(S219=1,SUM(IF(ISNUMBER(INDIRECT(N219)),IF(INDIRECT(N219)&lt;&gt;INT(INDIRECT(N219)),1,0),0)),"")</f>
        <v/>
      </c>
      <c r="V219" s="17">
        <f t="shared" ca="1" si="52"/>
        <v>0</v>
      </c>
      <c r="W219" s="17">
        <f t="shared" ca="1" si="53"/>
        <v>0</v>
      </c>
      <c r="X219" s="24" t="str">
        <f t="array" aca="1" ref="X219" ca="1">IF(AD219,IF(AG219&lt;&gt;"",AG219,IF(J219,MIN(INDIRECT( K219)),"")),"")</f>
        <v/>
      </c>
      <c r="Y219" s="17" t="str">
        <f t="array" aca="1" ref="Y219" ca="1">IF(AD219,IF(AH219&lt;&gt;"",AH219,IF(J219,MAX(INDIRECT( K219)),"")),"")</f>
        <v/>
      </c>
      <c r="Z219" s="17" t="b">
        <f t="shared" ca="1" si="54"/>
        <v>0</v>
      </c>
      <c r="AC219" s="17" t="b">
        <f t="shared" ca="1" si="55"/>
        <v>1</v>
      </c>
      <c r="AD219" s="14" t="b">
        <f t="shared" ca="1" si="56"/>
        <v>1</v>
      </c>
      <c r="AE219" s="15" t="b">
        <f t="shared" ca="1" si="57"/>
        <v>0</v>
      </c>
      <c r="AF219" s="16"/>
      <c r="AG219" s="16"/>
      <c r="AH219" s="16"/>
      <c r="AI219" s="16"/>
      <c r="AJ219" s="16"/>
      <c r="AK219" s="16"/>
      <c r="AL219" s="16"/>
      <c r="AM219" s="16"/>
    </row>
    <row r="220" spans="2:39">
      <c r="B220" s="14">
        <f t="shared" si="45"/>
        <v>218</v>
      </c>
      <c r="C220" s="14" t="str">
        <f ca="1">IF(OR(E220="",ROW(E220)=2),"",IF(R220&gt;0,"S",IF(J220,IF(F220=2,"D","N"),"I")))</f>
        <v>I</v>
      </c>
      <c r="D220" s="14" t="str">
        <f t="shared" ca="1" si="46"/>
        <v>q_99.1i</v>
      </c>
      <c r="E220" s="14" t="str">
        <f t="shared" ca="1" si="47"/>
        <v>Other gene 5</v>
      </c>
      <c r="F220" s="14">
        <f t="shared" ca="1" si="48"/>
        <v>0</v>
      </c>
      <c r="G220" s="14" t="str">
        <f t="shared" ca="1" si="49"/>
        <v>q_99.1i</v>
      </c>
      <c r="H220" s="14">
        <f ca="1">IF(G220&lt;&gt;"",IFERROR( IsVariableNameLegal(G220),0),0)+IF(COUNTIF(INDIRECT(wew!$C$13),G220)&gt;1,10,0)</f>
        <v>0</v>
      </c>
      <c r="I220" s="14">
        <f ca="1">IF(E220&lt;&gt;"",IF(LEN(E220)&gt;150,1,0)+IF(COUNTIF(INDIRECT(wew!$C$15),E220)&gt;1,10,0),0)</f>
        <v>0</v>
      </c>
      <c r="J220" s="14" t="b">
        <f t="shared" ca="1" si="50"/>
        <v>0</v>
      </c>
      <c r="K220" s="14" t="str">
        <f ca="1">ADDRESS(3,(B220+1)*2-1,4,,"[" &amp; wew!$G$7 &amp; "]" &amp; _sheetname_labels) &amp; ":" &amp; ADDRESS(2+ster!$B$20,(B220+1)*2-1,4)</f>
        <v>'[dane surowe2c.xlsm]labels'!PU3:PU32</v>
      </c>
      <c r="L220" s="14" t="str">
        <f ca="1">IF(F220&gt;0,ADDRESS(3,(B220+1)*2-1,4,,"[" &amp; wew!$G$7 &amp; "]" &amp; _sheetname_labels) &amp; ":" &amp; ADDRESS(2+F220,(B220+1)*2-1,4),"")</f>
        <v/>
      </c>
      <c r="M220" s="14" t="str">
        <f ca="1">IF(F220&gt;0,ADDRESS(3,(B220+1)*2,4,,"["&amp;wew!$G$7&amp;"]"&amp;_sheetname_labels)&amp;":"&amp;ADDRESS(2+F220,(B220+1)*2,4),"")</f>
        <v/>
      </c>
      <c r="N220" s="14" t="str">
        <f ca="1">ADDRESS(3,B220+1,4,,"[" &amp; wew!$G$7 &amp; "]" &amp;_sheetname_dataframe) &amp; ":" &amp; ADDRESS(2+ster!$C$14,B220+1,4)</f>
        <v>'[dane surowe2c.xlsm]data_frame'!HK3:HK643</v>
      </c>
      <c r="O220" s="14">
        <f t="shared" ca="1" si="51"/>
        <v>0</v>
      </c>
      <c r="P220" s="14" t="str">
        <f ca="1">IF(AND($AD220,$S220=1),IF(wew!$B$3,MIN(INDIRECT($N220)),"&lt;włącz podświetlanie wartości&gt;"),"—")</f>
        <v>—</v>
      </c>
      <c r="Q220" s="14" t="str">
        <f ca="1">IF(AND($AD220,$S220=1),IF(wew!$B$3,MAX(INDIRECT($N220)),"&lt;włącz podświetlanie wartości&gt;"),"—")</f>
        <v>—</v>
      </c>
      <c r="R220" s="14">
        <f ca="1">IF(AD220,ster!$C$14- (COUNTIF( INDIRECT(N220),"" )+ COUNT(INDIRECT(N220)) +COUNTIF( INDIRECT(N220),"NA" )),"")</f>
        <v>0</v>
      </c>
      <c r="S220" s="12">
        <f ca="1">IF(AD220,IF(COUNTA(INDIRECT(N220))=0,0, 1-(ster!$C$14- COUNT(INDIRECT(N220)) -COUNTIF( INDIRECT(N220),"" )) /COUNTA(INDIRECT(N220))),"")</f>
        <v>0</v>
      </c>
      <c r="T220" s="17" t="str">
        <f t="array" aca="1" ref="T220" ca="1">IF(L220&lt;&gt;"",SUM(IF(INDIRECT(L220)&lt;&gt;INT(INDIRECT(L220)),1,0)),"")</f>
        <v/>
      </c>
      <c r="U220" s="17" t="str">
        <f t="array" aca="1" ref="U220" ca="1">IF(S220=1,SUM(IF(ISNUMBER(INDIRECT(N220)),IF(INDIRECT(N220)&lt;&gt;INT(INDIRECT(N220)),1,0),0)),"")</f>
        <v/>
      </c>
      <c r="V220" s="17">
        <f t="shared" ca="1" si="52"/>
        <v>0</v>
      </c>
      <c r="W220" s="17">
        <f t="shared" ca="1" si="53"/>
        <v>0</v>
      </c>
      <c r="X220" s="24" t="str">
        <f t="array" aca="1" ref="X220" ca="1">IF(AD220,IF(AG220&lt;&gt;"",AG220,IF(J220,MIN(INDIRECT( K220)),"")),"")</f>
        <v/>
      </c>
      <c r="Y220" s="17" t="str">
        <f t="array" aca="1" ref="Y220" ca="1">IF(AD220,IF(AH220&lt;&gt;"",AH220,IF(J220,MAX(INDIRECT( K220)),"")),"")</f>
        <v/>
      </c>
      <c r="Z220" s="17" t="b">
        <f t="shared" ca="1" si="54"/>
        <v>0</v>
      </c>
      <c r="AC220" s="17" t="b">
        <f t="shared" ca="1" si="55"/>
        <v>0</v>
      </c>
      <c r="AD220" s="14" t="b">
        <f t="shared" ca="1" si="56"/>
        <v>1</v>
      </c>
      <c r="AE220" s="15" t="b">
        <f t="shared" ca="1" si="57"/>
        <v>0</v>
      </c>
      <c r="AF220" s="16"/>
      <c r="AG220" s="16"/>
      <c r="AH220" s="16"/>
      <c r="AI220" s="16"/>
      <c r="AJ220" s="16"/>
      <c r="AK220" s="16"/>
      <c r="AL220" s="16"/>
      <c r="AM220" s="16"/>
    </row>
    <row r="221" spans="2:39">
      <c r="B221" s="14">
        <f t="shared" si="45"/>
        <v>219</v>
      </c>
      <c r="C221" s="14" t="str">
        <f ca="1">IF(OR(E221="",ROW(E221)=2),"",IF(R221&gt;0,"S",IF(J221,IF(F221=2,"D","N"),"I")))</f>
        <v>I</v>
      </c>
      <c r="D221" s="14" t="str">
        <f t="shared" ca="1" si="46"/>
        <v>q_99.1j</v>
      </c>
      <c r="E221" s="14" t="str">
        <f t="shared" ca="1" si="47"/>
        <v>Gene 4 result</v>
      </c>
      <c r="F221" s="14">
        <f t="shared" ca="1" si="48"/>
        <v>0</v>
      </c>
      <c r="G221" s="14" t="str">
        <f t="shared" ca="1" si="49"/>
        <v>q_99.1j</v>
      </c>
      <c r="H221" s="14">
        <f ca="1">IF(G221&lt;&gt;"",IFERROR( IsVariableNameLegal(G221),0),0)+IF(COUNTIF(INDIRECT(wew!$C$13),G221)&gt;1,10,0)</f>
        <v>0</v>
      </c>
      <c r="I221" s="14">
        <f ca="1">IF(E221&lt;&gt;"",IF(LEN(E221)&gt;150,1,0)+IF(COUNTIF(INDIRECT(wew!$C$15),E221)&gt;1,10,0),0)</f>
        <v>10</v>
      </c>
      <c r="J221" s="14" t="b">
        <f t="shared" ca="1" si="50"/>
        <v>0</v>
      </c>
      <c r="K221" s="14" t="str">
        <f ca="1">ADDRESS(3,(B221+1)*2-1,4,,"[" &amp; wew!$G$7 &amp; "]" &amp; _sheetname_labels) &amp; ":" &amp; ADDRESS(2+ster!$B$20,(B221+1)*2-1,4)</f>
        <v>'[dane surowe2c.xlsm]labels'!PW3:PW32</v>
      </c>
      <c r="L221" s="14" t="str">
        <f ca="1">IF(F221&gt;0,ADDRESS(3,(B221+1)*2-1,4,,"[" &amp; wew!$G$7 &amp; "]" &amp; _sheetname_labels) &amp; ":" &amp; ADDRESS(2+F221,(B221+1)*2-1,4),"")</f>
        <v/>
      </c>
      <c r="M221" s="14" t="str">
        <f ca="1">IF(F221&gt;0,ADDRESS(3,(B221+1)*2,4,,"["&amp;wew!$G$7&amp;"]"&amp;_sheetname_labels)&amp;":"&amp;ADDRESS(2+F221,(B221+1)*2,4),"")</f>
        <v/>
      </c>
      <c r="N221" s="14" t="str">
        <f ca="1">ADDRESS(3,B221+1,4,,"[" &amp; wew!$G$7 &amp; "]" &amp;_sheetname_dataframe) &amp; ":" &amp; ADDRESS(2+ster!$C$14,B221+1,4)</f>
        <v>'[dane surowe2c.xlsm]data_frame'!HL3:HL643</v>
      </c>
      <c r="O221" s="14">
        <f t="shared" ca="1" si="51"/>
        <v>0</v>
      </c>
      <c r="P221" s="14" t="str">
        <f ca="1">IF(AND($AD221,$S221=1),IF(wew!$B$3,MIN(INDIRECT($N221)),"&lt;włącz podświetlanie wartości&gt;"),"—")</f>
        <v>—</v>
      </c>
      <c r="Q221" s="14" t="str">
        <f ca="1">IF(AND($AD221,$S221=1),IF(wew!$B$3,MAX(INDIRECT($N221)),"&lt;włącz podświetlanie wartości&gt;"),"—")</f>
        <v>—</v>
      </c>
      <c r="R221" s="14">
        <f ca="1">IF(AD221,ster!$C$14- (COUNTIF( INDIRECT(N221),"" )+ COUNT(INDIRECT(N221)) +COUNTIF( INDIRECT(N221),"NA" )),"")</f>
        <v>0</v>
      </c>
      <c r="S221" s="12">
        <f ca="1">IF(AD221,IF(COUNTA(INDIRECT(N221))=0,0, 1-(ster!$C$14- COUNT(INDIRECT(N221)) -COUNTIF( INDIRECT(N221),"" )) /COUNTA(INDIRECT(N221))),"")</f>
        <v>0</v>
      </c>
      <c r="T221" s="17" t="str">
        <f t="array" aca="1" ref="T221" ca="1">IF(L221&lt;&gt;"",SUM(IF(INDIRECT(L221)&lt;&gt;INT(INDIRECT(L221)),1,0)),"")</f>
        <v/>
      </c>
      <c r="U221" s="17" t="str">
        <f t="array" aca="1" ref="U221" ca="1">IF(S221=1,SUM(IF(ISNUMBER(INDIRECT(N221)),IF(INDIRECT(N221)&lt;&gt;INT(INDIRECT(N221)),1,0),0)),"")</f>
        <v/>
      </c>
      <c r="V221" s="17">
        <f t="shared" ca="1" si="52"/>
        <v>0</v>
      </c>
      <c r="W221" s="17">
        <f t="shared" ca="1" si="53"/>
        <v>0</v>
      </c>
      <c r="X221" s="24" t="str">
        <f t="array" aca="1" ref="X221" ca="1">IF(AD221,IF(AG221&lt;&gt;"",AG221,IF(J221,MIN(INDIRECT( K221)),"")),"")</f>
        <v/>
      </c>
      <c r="Y221" s="17" t="str">
        <f t="array" aca="1" ref="Y221" ca="1">IF(AD221,IF(AH221&lt;&gt;"",AH221,IF(J221,MAX(INDIRECT( K221)),"")),"")</f>
        <v/>
      </c>
      <c r="Z221" s="17" t="b">
        <f t="shared" ca="1" si="54"/>
        <v>0</v>
      </c>
      <c r="AC221" s="17" t="b">
        <f t="shared" ca="1" si="55"/>
        <v>0</v>
      </c>
      <c r="AD221" s="14" t="b">
        <f t="shared" ca="1" si="56"/>
        <v>1</v>
      </c>
      <c r="AE221" s="15" t="b">
        <f t="shared" ca="1" si="57"/>
        <v>0</v>
      </c>
      <c r="AF221" s="16"/>
      <c r="AG221" s="16"/>
      <c r="AH221" s="16"/>
      <c r="AI221" s="16"/>
      <c r="AJ221" s="16"/>
      <c r="AK221" s="16"/>
      <c r="AL221" s="16"/>
      <c r="AM221" s="16"/>
    </row>
    <row r="222" spans="2:39">
      <c r="B222" s="14">
        <f t="shared" si="45"/>
        <v>220</v>
      </c>
      <c r="C222" s="14" t="str">
        <f ca="1">IF(OR(E222="",ROW(E222)=2),"",IF(R222&gt;0,"S",IF(J222,IF(F222=2,"D","N"),"I")))</f>
        <v>D</v>
      </c>
      <c r="D222" s="14" t="str">
        <f t="shared" ca="1" si="46"/>
        <v>q_99.2a</v>
      </c>
      <c r="E222" s="14" t="str">
        <f t="shared" ca="1" si="47"/>
        <v>Was the patient included in other genomic studies</v>
      </c>
      <c r="F222" s="14">
        <f t="shared" ca="1" si="48"/>
        <v>2</v>
      </c>
      <c r="G222" s="14" t="str">
        <f t="shared" ca="1" si="49"/>
        <v>q_99.2a</v>
      </c>
      <c r="H222" s="14">
        <f ca="1">IF(G222&lt;&gt;"",IFERROR( IsVariableNameLegal(G222),0),0)+IF(COUNTIF(INDIRECT(wew!$C$13),G222)&gt;1,10,0)</f>
        <v>0</v>
      </c>
      <c r="I222" s="14">
        <f ca="1">IF(E222&lt;&gt;"",IF(LEN(E222)&gt;150,1,0)+IF(COUNTIF(INDIRECT(wew!$C$15),E222)&gt;1,10,0),0)</f>
        <v>0</v>
      </c>
      <c r="J222" s="14" t="b">
        <f t="shared" ca="1" si="50"/>
        <v>1</v>
      </c>
      <c r="K222" s="14" t="str">
        <f ca="1">ADDRESS(3,(B222+1)*2-1,4,,"[" &amp; wew!$G$7 &amp; "]" &amp; _sheetname_labels) &amp; ":" &amp; ADDRESS(2+ster!$B$20,(B222+1)*2-1,4)</f>
        <v>'[dane surowe2c.xlsm]labels'!PY3:PY32</v>
      </c>
      <c r="L222" s="14" t="str">
        <f ca="1">IF(F222&gt;0,ADDRESS(3,(B222+1)*2-1,4,,"[" &amp; wew!$G$7 &amp; "]" &amp; _sheetname_labels) &amp; ":" &amp; ADDRESS(2+F222,(B222+1)*2-1,4),"")</f>
        <v>'[dane surowe2c.xlsm]labels'!PY3:PY4</v>
      </c>
      <c r="M222" s="14" t="str">
        <f ca="1">IF(F222&gt;0,ADDRESS(3,(B222+1)*2,4,,"["&amp;wew!$G$7&amp;"]"&amp;_sheetname_labels)&amp;":"&amp;ADDRESS(2+F222,(B222+1)*2,4),"")</f>
        <v>'[dane surowe2c.xlsm]labels'!PZ3:PZ4</v>
      </c>
      <c r="N222" s="14" t="str">
        <f ca="1">ADDRESS(3,B222+1,4,,"[" &amp; wew!$G$7 &amp; "]" &amp;_sheetname_dataframe) &amp; ":" &amp; ADDRESS(2+ster!$C$14,B222+1,4)</f>
        <v>'[dane surowe2c.xlsm]data_frame'!HM3:HM643</v>
      </c>
      <c r="O222" s="14">
        <f t="shared" ca="1" si="51"/>
        <v>637</v>
      </c>
      <c r="P222" s="14">
        <f ca="1">IF(AND($AD222,$S222=1),IF(wew!$B$3,MIN(INDIRECT($N222)),"&lt;włącz podświetlanie wartości&gt;"),"—")</f>
        <v>1</v>
      </c>
      <c r="Q222" s="14">
        <f ca="1">IF(AND($AD222,$S222=1),IF(wew!$B$3,MAX(INDIRECT($N222)),"&lt;włącz podświetlanie wartości&gt;"),"—")</f>
        <v>2</v>
      </c>
      <c r="R222" s="14">
        <f ca="1">IF(AD222,ster!$C$14- (COUNTIF( INDIRECT(N222),"" )+ COUNT(INDIRECT(N222)) +COUNTIF( INDIRECT(N222),"NA" )),"")</f>
        <v>0</v>
      </c>
      <c r="S222" s="12">
        <f ca="1">IF(AD222,IF(COUNTA(INDIRECT(N222))=0,0, 1-(ster!$C$14- COUNT(INDIRECT(N222)) -COUNTIF( INDIRECT(N222),"" )) /COUNTA(INDIRECT(N222))),"")</f>
        <v>1</v>
      </c>
      <c r="T222" s="17">
        <f t="array" aca="1" ref="T222" ca="1">IF(L222&lt;&gt;"",SUM(IF(INDIRECT(L222)&lt;&gt;INT(INDIRECT(L222)),1,0)),"")</f>
        <v>0</v>
      </c>
      <c r="U222" s="17">
        <f t="array" aca="1" ref="U222" ca="1">IF(S222=1,SUM(IF(ISNUMBER(INDIRECT(N222)),IF(INDIRECT(N222)&lt;&gt;INT(INDIRECT(N222)),1,0),0)),"")</f>
        <v>0</v>
      </c>
      <c r="V222" s="17">
        <f t="shared" ca="1" si="52"/>
        <v>1</v>
      </c>
      <c r="W222" s="17">
        <f t="shared" ca="1" si="53"/>
        <v>0</v>
      </c>
      <c r="X222" s="24">
        <f t="array" aca="1" ref="X222" ca="1">IF(AD222,IF(AG222&lt;&gt;"",AG222,IF(J222,MIN(INDIRECT( K222)),"")),"")</f>
        <v>1</v>
      </c>
      <c r="Y222" s="17">
        <f t="array" aca="1" ref="Y222" ca="1">IF(AD222,IF(AH222&lt;&gt;"",AH222,IF(J222,MAX(INDIRECT( K222)),"")),"")</f>
        <v>2</v>
      </c>
      <c r="Z222" s="17" t="b">
        <f t="shared" ca="1" si="54"/>
        <v>1</v>
      </c>
      <c r="AC222" s="17" t="b">
        <f t="shared" ca="1" si="55"/>
        <v>0</v>
      </c>
      <c r="AD222" s="14" t="b">
        <f t="shared" ca="1" si="56"/>
        <v>1</v>
      </c>
      <c r="AE222" s="15" t="b">
        <f t="shared" ca="1" si="57"/>
        <v>1</v>
      </c>
      <c r="AF222" s="16"/>
      <c r="AG222" s="16"/>
      <c r="AH222" s="16"/>
      <c r="AI222" s="16"/>
      <c r="AJ222" s="16"/>
      <c r="AK222" s="16"/>
      <c r="AL222" s="16"/>
      <c r="AM222" s="16"/>
    </row>
    <row r="223" spans="2:39">
      <c r="B223" s="14">
        <f t="shared" si="45"/>
        <v>221</v>
      </c>
      <c r="C223" s="14" t="str">
        <f ca="1">IF(OR(E223="",ROW(E223)=2),"",IF(R223&gt;0,"S",IF(J223,IF(F223=2,"D","N"),"I")))</f>
        <v>S</v>
      </c>
      <c r="D223" s="14" t="str">
        <f t="shared" ca="1" si="46"/>
        <v>q_99.2b</v>
      </c>
      <c r="E223" s="14" t="str">
        <f t="shared" ca="1" si="47"/>
        <v>Genomic study name 1</v>
      </c>
      <c r="F223" s="14">
        <f t="shared" ca="1" si="48"/>
        <v>0</v>
      </c>
      <c r="G223" s="14" t="str">
        <f t="shared" ca="1" si="49"/>
        <v>q_99.2b</v>
      </c>
      <c r="H223" s="14">
        <f ca="1">IF(G223&lt;&gt;"",IFERROR( IsVariableNameLegal(G223),0),0)+IF(COUNTIF(INDIRECT(wew!$C$13),G223)&gt;1,10,0)</f>
        <v>0</v>
      </c>
      <c r="I223" s="14">
        <f ca="1">IF(E223&lt;&gt;"",IF(LEN(E223)&gt;150,1,0)+IF(COUNTIF(INDIRECT(wew!$C$15),E223)&gt;1,10,0),0)</f>
        <v>0</v>
      </c>
      <c r="J223" s="14" t="b">
        <f t="shared" ca="1" si="50"/>
        <v>0</v>
      </c>
      <c r="K223" s="14" t="str">
        <f ca="1">ADDRESS(3,(B223+1)*2-1,4,,"[" &amp; wew!$G$7 &amp; "]" &amp; _sheetname_labels) &amp; ":" &amp; ADDRESS(2+ster!$B$20,(B223+1)*2-1,4)</f>
        <v>'[dane surowe2c.xlsm]labels'!QA3:QA32</v>
      </c>
      <c r="L223" s="14" t="str">
        <f ca="1">IF(F223&gt;0,ADDRESS(3,(B223+1)*2-1,4,,"[" &amp; wew!$G$7 &amp; "]" &amp; _sheetname_labels) &amp; ":" &amp; ADDRESS(2+F223,(B223+1)*2-1,4),"")</f>
        <v/>
      </c>
      <c r="M223" s="14" t="str">
        <f ca="1">IF(F223&gt;0,ADDRESS(3,(B223+1)*2,4,,"["&amp;wew!$G$7&amp;"]"&amp;_sheetname_labels)&amp;":"&amp;ADDRESS(2+F223,(B223+1)*2,4),"")</f>
        <v/>
      </c>
      <c r="N223" s="14" t="str">
        <f ca="1">ADDRESS(3,B223+1,4,,"[" &amp; wew!$G$7 &amp; "]" &amp;_sheetname_dataframe) &amp; ":" &amp; ADDRESS(2+ster!$C$14,B223+1,4)</f>
        <v>'[dane surowe2c.xlsm]data_frame'!HN3:HN643</v>
      </c>
      <c r="O223" s="14">
        <f t="shared" ca="1" si="51"/>
        <v>0</v>
      </c>
      <c r="P223" s="14" t="str">
        <f ca="1">IF(AND($AD223,$S223=1),IF(wew!$B$3,MIN(INDIRECT($N223)),"&lt;włącz podświetlanie wartości&gt;"),"—")</f>
        <v>—</v>
      </c>
      <c r="Q223" s="14" t="str">
        <f ca="1">IF(AND($AD223,$S223=1),IF(wew!$B$3,MAX(INDIRECT($N223)),"&lt;włącz podświetlanie wartości&gt;"),"—")</f>
        <v>—</v>
      </c>
      <c r="R223" s="14">
        <f ca="1">IF(AD223,ster!$C$14- (COUNTIF( INDIRECT(N223),"" )+ COUNT(INDIRECT(N223)) +COUNTIF( INDIRECT(N223),"NA" )),"")</f>
        <v>3</v>
      </c>
      <c r="S223" s="12">
        <f ca="1">IF(AD223,IF(COUNTA(INDIRECT(N223))=0,0, 1-(ster!$C$14- COUNT(INDIRECT(N223)) -COUNTIF( INDIRECT(N223),"" )) /COUNTA(INDIRECT(N223))),"")</f>
        <v>0</v>
      </c>
      <c r="T223" s="17" t="str">
        <f t="array" aca="1" ref="T223" ca="1">IF(L223&lt;&gt;"",SUM(IF(INDIRECT(L223)&lt;&gt;INT(INDIRECT(L223)),1,0)),"")</f>
        <v/>
      </c>
      <c r="U223" s="17" t="str">
        <f t="array" aca="1" ref="U223" ca="1">IF(S223=1,SUM(IF(ISNUMBER(INDIRECT(N223)),IF(INDIRECT(N223)&lt;&gt;INT(INDIRECT(N223)),1,0),0)),"")</f>
        <v/>
      </c>
      <c r="V223" s="17">
        <f t="shared" ca="1" si="52"/>
        <v>0</v>
      </c>
      <c r="W223" s="17">
        <f t="shared" ca="1" si="53"/>
        <v>0</v>
      </c>
      <c r="X223" s="24" t="str">
        <f t="array" aca="1" ref="X223" ca="1">IF(AD223,IF(AG223&lt;&gt;"",AG223,IF(J223,MIN(INDIRECT( K223)),"")),"")</f>
        <v/>
      </c>
      <c r="Y223" s="17" t="str">
        <f t="array" aca="1" ref="Y223" ca="1">IF(AD223,IF(AH223&lt;&gt;"",AH223,IF(J223,MAX(INDIRECT( K223)),"")),"")</f>
        <v/>
      </c>
      <c r="Z223" s="17" t="b">
        <f t="shared" ca="1" si="54"/>
        <v>0</v>
      </c>
      <c r="AC223" s="17" t="b">
        <f t="shared" ca="1" si="55"/>
        <v>1</v>
      </c>
      <c r="AD223" s="14" t="b">
        <f t="shared" ca="1" si="56"/>
        <v>1</v>
      </c>
      <c r="AE223" s="15" t="b">
        <f t="shared" ca="1" si="57"/>
        <v>0</v>
      </c>
      <c r="AF223" s="16"/>
      <c r="AG223" s="16"/>
      <c r="AH223" s="16"/>
      <c r="AI223" s="16"/>
      <c r="AJ223" s="16"/>
      <c r="AK223" s="16"/>
      <c r="AL223" s="16"/>
      <c r="AM223" s="16"/>
    </row>
    <row r="224" spans="2:39">
      <c r="B224" s="14">
        <f t="shared" si="45"/>
        <v>222</v>
      </c>
      <c r="C224" s="14" t="str">
        <f ca="1">IF(OR(E224="",ROW(E224)=2),"",IF(R224&gt;0,"S",IF(J224,IF(F224=2,"D","N"),"I")))</f>
        <v>S</v>
      </c>
      <c r="D224" s="14" t="str">
        <f t="shared" ca="1" si="46"/>
        <v>q_99.2c</v>
      </c>
      <c r="E224" s="14" t="str">
        <f t="shared" ca="1" si="47"/>
        <v>Genomic study name 2</v>
      </c>
      <c r="F224" s="14">
        <f t="shared" ca="1" si="48"/>
        <v>0</v>
      </c>
      <c r="G224" s="14" t="str">
        <f t="shared" ca="1" si="49"/>
        <v>q_99.2c</v>
      </c>
      <c r="H224" s="14">
        <f ca="1">IF(G224&lt;&gt;"",IFERROR( IsVariableNameLegal(G224),0),0)+IF(COUNTIF(INDIRECT(wew!$C$13),G224)&gt;1,10,0)</f>
        <v>0</v>
      </c>
      <c r="I224" s="14">
        <f ca="1">IF(E224&lt;&gt;"",IF(LEN(E224)&gt;150,1,0)+IF(COUNTIF(INDIRECT(wew!$C$15),E224)&gt;1,10,0),0)</f>
        <v>0</v>
      </c>
      <c r="J224" s="14" t="b">
        <f t="shared" ca="1" si="50"/>
        <v>0</v>
      </c>
      <c r="K224" s="14" t="str">
        <f ca="1">ADDRESS(3,(B224+1)*2-1,4,,"[" &amp; wew!$G$7 &amp; "]" &amp; _sheetname_labels) &amp; ":" &amp; ADDRESS(2+ster!$B$20,(B224+1)*2-1,4)</f>
        <v>'[dane surowe2c.xlsm]labels'!QC3:QC32</v>
      </c>
      <c r="L224" s="14" t="str">
        <f ca="1">IF(F224&gt;0,ADDRESS(3,(B224+1)*2-1,4,,"[" &amp; wew!$G$7 &amp; "]" &amp; _sheetname_labels) &amp; ":" &amp; ADDRESS(2+F224,(B224+1)*2-1,4),"")</f>
        <v/>
      </c>
      <c r="M224" s="14" t="str">
        <f ca="1">IF(F224&gt;0,ADDRESS(3,(B224+1)*2,4,,"["&amp;wew!$G$7&amp;"]"&amp;_sheetname_labels)&amp;":"&amp;ADDRESS(2+F224,(B224+1)*2,4),"")</f>
        <v/>
      </c>
      <c r="N224" s="14" t="str">
        <f ca="1">ADDRESS(3,B224+1,4,,"[" &amp; wew!$G$7 &amp; "]" &amp;_sheetname_dataframe) &amp; ":" &amp; ADDRESS(2+ster!$C$14,B224+1,4)</f>
        <v>'[dane surowe2c.xlsm]data_frame'!HO3:HO643</v>
      </c>
      <c r="O224" s="14">
        <f t="shared" ca="1" si="51"/>
        <v>0</v>
      </c>
      <c r="P224" s="14" t="str">
        <f ca="1">IF(AND($AD224,$S224=1),IF(wew!$B$3,MIN(INDIRECT($N224)),"&lt;włącz podświetlanie wartości&gt;"),"—")</f>
        <v>—</v>
      </c>
      <c r="Q224" s="14" t="str">
        <f ca="1">IF(AND($AD224,$S224=1),IF(wew!$B$3,MAX(INDIRECT($N224)),"&lt;włącz podświetlanie wartości&gt;"),"—")</f>
        <v>—</v>
      </c>
      <c r="R224" s="14">
        <f ca="1">IF(AD224,ster!$C$14- (COUNTIF( INDIRECT(N224),"" )+ COUNT(INDIRECT(N224)) +COUNTIF( INDIRECT(N224),"NA" )),"")</f>
        <v>2</v>
      </c>
      <c r="S224" s="12">
        <f ca="1">IF(AD224,IF(COUNTA(INDIRECT(N224))=0,0, 1-(ster!$C$14- COUNT(INDIRECT(N224)) -COUNTIF( INDIRECT(N224),"" )) /COUNTA(INDIRECT(N224))),"")</f>
        <v>0</v>
      </c>
      <c r="T224" s="17" t="str">
        <f t="array" aca="1" ref="T224" ca="1">IF(L224&lt;&gt;"",SUM(IF(INDIRECT(L224)&lt;&gt;INT(INDIRECT(L224)),1,0)),"")</f>
        <v/>
      </c>
      <c r="U224" s="17" t="str">
        <f t="array" aca="1" ref="U224" ca="1">IF(S224=1,SUM(IF(ISNUMBER(INDIRECT(N224)),IF(INDIRECT(N224)&lt;&gt;INT(INDIRECT(N224)),1,0),0)),"")</f>
        <v/>
      </c>
      <c r="V224" s="17">
        <f t="shared" ca="1" si="52"/>
        <v>0</v>
      </c>
      <c r="W224" s="17">
        <f t="shared" ca="1" si="53"/>
        <v>0</v>
      </c>
      <c r="X224" s="24" t="str">
        <f t="array" aca="1" ref="X224" ca="1">IF(AD224,IF(AG224&lt;&gt;"",AG224,IF(J224,MIN(INDIRECT( K224)),"")),"")</f>
        <v/>
      </c>
      <c r="Y224" s="17" t="str">
        <f t="array" aca="1" ref="Y224" ca="1">IF(AD224,IF(AH224&lt;&gt;"",AH224,IF(J224,MAX(INDIRECT( K224)),"")),"")</f>
        <v/>
      </c>
      <c r="Z224" s="17" t="b">
        <f t="shared" ca="1" si="54"/>
        <v>0</v>
      </c>
      <c r="AC224" s="17" t="b">
        <f t="shared" ca="1" si="55"/>
        <v>1</v>
      </c>
      <c r="AD224" s="14" t="b">
        <f t="shared" ca="1" si="56"/>
        <v>1</v>
      </c>
      <c r="AE224" s="15" t="b">
        <f t="shared" ca="1" si="57"/>
        <v>0</v>
      </c>
      <c r="AF224" s="16"/>
      <c r="AG224" s="16"/>
      <c r="AH224" s="16"/>
      <c r="AI224" s="16"/>
      <c r="AJ224" s="16"/>
      <c r="AK224" s="16"/>
      <c r="AL224" s="16"/>
      <c r="AM224" s="16"/>
    </row>
    <row r="225" spans="2:39">
      <c r="B225" s="14">
        <f t="shared" si="45"/>
        <v>223</v>
      </c>
      <c r="C225" s="14" t="str">
        <f ca="1">IF(OR(E225="",ROW(E225)=2),"",IF(R225&gt;0,"S",IF(J225,IF(F225=2,"D","N"),"I")))</f>
        <v>D</v>
      </c>
      <c r="D225" s="14" t="str">
        <f t="shared" ca="1" si="46"/>
        <v>q_100a</v>
      </c>
      <c r="E225" s="14" t="str">
        <f t="shared" ca="1" si="47"/>
        <v>Was there ALS in the family</v>
      </c>
      <c r="F225" s="14">
        <f t="shared" ca="1" si="48"/>
        <v>2</v>
      </c>
      <c r="G225" s="14" t="str">
        <f t="shared" ca="1" si="49"/>
        <v>q_100a</v>
      </c>
      <c r="H225" s="14">
        <f ca="1">IF(G225&lt;&gt;"",IFERROR( IsVariableNameLegal(G225),0),0)+IF(COUNTIF(INDIRECT(wew!$C$13),G225)&gt;1,10,0)</f>
        <v>0</v>
      </c>
      <c r="I225" s="14">
        <f ca="1">IF(E225&lt;&gt;"",IF(LEN(E225)&gt;150,1,0)+IF(COUNTIF(INDIRECT(wew!$C$15),E225)&gt;1,10,0),0)</f>
        <v>0</v>
      </c>
      <c r="J225" s="14" t="b">
        <f t="shared" ca="1" si="50"/>
        <v>1</v>
      </c>
      <c r="K225" s="14" t="str">
        <f ca="1">ADDRESS(3,(B225+1)*2-1,4,,"[" &amp; wew!$G$7 &amp; "]" &amp; _sheetname_labels) &amp; ":" &amp; ADDRESS(2+ster!$B$20,(B225+1)*2-1,4)</f>
        <v>'[dane surowe2c.xlsm]labels'!QE3:QE32</v>
      </c>
      <c r="L225" s="14" t="str">
        <f ca="1">IF(F225&gt;0,ADDRESS(3,(B225+1)*2-1,4,,"[" &amp; wew!$G$7 &amp; "]" &amp; _sheetname_labels) &amp; ":" &amp; ADDRESS(2+F225,(B225+1)*2-1,4),"")</f>
        <v>'[dane surowe2c.xlsm]labels'!QE3:QE4</v>
      </c>
      <c r="M225" s="14" t="str">
        <f ca="1">IF(F225&gt;0,ADDRESS(3,(B225+1)*2,4,,"["&amp;wew!$G$7&amp;"]"&amp;_sheetname_labels)&amp;":"&amp;ADDRESS(2+F225,(B225+1)*2,4),"")</f>
        <v>'[dane surowe2c.xlsm]labels'!QF3:QF4</v>
      </c>
      <c r="N225" s="14" t="str">
        <f ca="1">ADDRESS(3,B225+1,4,,"[" &amp; wew!$G$7 &amp; "]" &amp;_sheetname_dataframe) &amp; ":" &amp; ADDRESS(2+ster!$C$14,B225+1,4)</f>
        <v>'[dane surowe2c.xlsm]data_frame'!HP3:HP643</v>
      </c>
      <c r="O225" s="14">
        <f t="shared" ca="1" si="51"/>
        <v>638</v>
      </c>
      <c r="P225" s="14">
        <f ca="1">IF(AND($AD225,$S225=1),IF(wew!$B$3,MIN(INDIRECT($N225)),"&lt;włącz podświetlanie wartości&gt;"),"—")</f>
        <v>1</v>
      </c>
      <c r="Q225" s="14">
        <f ca="1">IF(AND($AD225,$S225=1),IF(wew!$B$3,MAX(INDIRECT($N225)),"&lt;włącz podświetlanie wartości&gt;"),"—")</f>
        <v>2</v>
      </c>
      <c r="R225" s="14">
        <f ca="1">IF(AD225,ster!$C$14- (COUNTIF( INDIRECT(N225),"" )+ COUNT(INDIRECT(N225)) +COUNTIF( INDIRECT(N225),"NA" )),"")</f>
        <v>0</v>
      </c>
      <c r="S225" s="12">
        <f ca="1">IF(AD225,IF(COUNTA(INDIRECT(N225))=0,0, 1-(ster!$C$14- COUNT(INDIRECT(N225)) -COUNTIF( INDIRECT(N225),"" )) /COUNTA(INDIRECT(N225))),"")</f>
        <v>1</v>
      </c>
      <c r="T225" s="17">
        <f t="array" aca="1" ref="T225" ca="1">IF(L225&lt;&gt;"",SUM(IF(INDIRECT(L225)&lt;&gt;INT(INDIRECT(L225)),1,0)),"")</f>
        <v>0</v>
      </c>
      <c r="U225" s="17">
        <f t="array" aca="1" ref="U225" ca="1">IF(S225=1,SUM(IF(ISNUMBER(INDIRECT(N225)),IF(INDIRECT(N225)&lt;&gt;INT(INDIRECT(N225)),1,0),0)),"")</f>
        <v>0</v>
      </c>
      <c r="V225" s="17">
        <f t="shared" ca="1" si="52"/>
        <v>1</v>
      </c>
      <c r="W225" s="17">
        <f t="shared" ca="1" si="53"/>
        <v>0</v>
      </c>
      <c r="X225" s="24">
        <f t="array" aca="1" ref="X225" ca="1">IF(AD225,IF(AG225&lt;&gt;"",AG225,IF(J225,MIN(INDIRECT( K225)),"")),"")</f>
        <v>1</v>
      </c>
      <c r="Y225" s="17">
        <f t="array" aca="1" ref="Y225" ca="1">IF(AD225,IF(AH225&lt;&gt;"",AH225,IF(J225,MAX(INDIRECT( K225)),"")),"")</f>
        <v>2</v>
      </c>
      <c r="Z225" s="17" t="b">
        <f t="shared" ca="1" si="54"/>
        <v>1</v>
      </c>
      <c r="AC225" s="17" t="b">
        <f t="shared" ca="1" si="55"/>
        <v>0</v>
      </c>
      <c r="AD225" s="14" t="b">
        <f t="shared" ca="1" si="56"/>
        <v>1</v>
      </c>
      <c r="AE225" s="15" t="b">
        <f t="shared" ca="1" si="57"/>
        <v>1</v>
      </c>
      <c r="AF225" s="16"/>
      <c r="AG225" s="16"/>
      <c r="AH225" s="16"/>
      <c r="AI225" s="16"/>
      <c r="AJ225" s="16"/>
      <c r="AK225" s="16"/>
      <c r="AL225" s="16"/>
      <c r="AM225" s="16"/>
    </row>
    <row r="226" spans="2:39">
      <c r="B226" s="14">
        <f t="shared" si="45"/>
        <v>224</v>
      </c>
      <c r="C226" s="14" t="str">
        <f ca="1">IF(OR(E226="",ROW(E226)=2),"",IF(R226&gt;0,"S",IF(J226,IF(F226=2,"D","N"),"I")))</f>
        <v>D</v>
      </c>
      <c r="D226" s="14" t="str">
        <f t="shared" ca="1" si="46"/>
        <v>q_100b</v>
      </c>
      <c r="E226" s="14" t="str">
        <f t="shared" ca="1" si="47"/>
        <v>Mother</v>
      </c>
      <c r="F226" s="14">
        <f t="shared" ca="1" si="48"/>
        <v>2</v>
      </c>
      <c r="G226" s="14" t="str">
        <f t="shared" ca="1" si="49"/>
        <v>q_100b</v>
      </c>
      <c r="H226" s="14">
        <f ca="1">IF(G226&lt;&gt;"",IFERROR( IsVariableNameLegal(G226),0),0)+IF(COUNTIF(INDIRECT(wew!$C$13),G226)&gt;1,10,0)</f>
        <v>0</v>
      </c>
      <c r="I226" s="14">
        <f ca="1">IF(E226&lt;&gt;"",IF(LEN(E226)&gt;150,1,0)+IF(COUNTIF(INDIRECT(wew!$C$15),E226)&gt;1,10,0),0)</f>
        <v>10</v>
      </c>
      <c r="J226" s="14" t="b">
        <f t="shared" ca="1" si="50"/>
        <v>1</v>
      </c>
      <c r="K226" s="14" t="str">
        <f ca="1">ADDRESS(3,(B226+1)*2-1,4,,"[" &amp; wew!$G$7 &amp; "]" &amp; _sheetname_labels) &amp; ":" &amp; ADDRESS(2+ster!$B$20,(B226+1)*2-1,4)</f>
        <v>'[dane surowe2c.xlsm]labels'!QG3:QG32</v>
      </c>
      <c r="L226" s="14" t="str">
        <f ca="1">IF(F226&gt;0,ADDRESS(3,(B226+1)*2-1,4,,"[" &amp; wew!$G$7 &amp; "]" &amp; _sheetname_labels) &amp; ":" &amp; ADDRESS(2+F226,(B226+1)*2-1,4),"")</f>
        <v>'[dane surowe2c.xlsm]labels'!QG3:QG4</v>
      </c>
      <c r="M226" s="14" t="str">
        <f ca="1">IF(F226&gt;0,ADDRESS(3,(B226+1)*2,4,,"["&amp;wew!$G$7&amp;"]"&amp;_sheetname_labels)&amp;":"&amp;ADDRESS(2+F226,(B226+1)*2,4),"")</f>
        <v>'[dane surowe2c.xlsm]labels'!QH3:QH4</v>
      </c>
      <c r="N226" s="14" t="str">
        <f ca="1">ADDRESS(3,B226+1,4,,"[" &amp; wew!$G$7 &amp; "]" &amp;_sheetname_dataframe) &amp; ":" &amp; ADDRESS(2+ster!$C$14,B226+1,4)</f>
        <v>'[dane surowe2c.xlsm]data_frame'!HQ3:HQ643</v>
      </c>
      <c r="O226" s="14">
        <f t="shared" ca="1" si="51"/>
        <v>638</v>
      </c>
      <c r="P226" s="14">
        <f ca="1">IF(AND($AD226,$S226=1),IF(wew!$B$3,MIN(INDIRECT($N226)),"&lt;włącz podświetlanie wartości&gt;"),"—")</f>
        <v>1</v>
      </c>
      <c r="Q226" s="14">
        <f ca="1">IF(AND($AD226,$S226=1),IF(wew!$B$3,MAX(INDIRECT($N226)),"&lt;włącz podświetlanie wartości&gt;"),"—")</f>
        <v>2</v>
      </c>
      <c r="R226" s="14">
        <f ca="1">IF(AD226,ster!$C$14- (COUNTIF( INDIRECT(N226),"" )+ COUNT(INDIRECT(N226)) +COUNTIF( INDIRECT(N226),"NA" )),"")</f>
        <v>0</v>
      </c>
      <c r="S226" s="12">
        <f ca="1">IF(AD226,IF(COUNTA(INDIRECT(N226))=0,0, 1-(ster!$C$14- COUNT(INDIRECT(N226)) -COUNTIF( INDIRECT(N226),"" )) /COUNTA(INDIRECT(N226))),"")</f>
        <v>1</v>
      </c>
      <c r="T226" s="17">
        <f t="array" aca="1" ref="T226" ca="1">IF(L226&lt;&gt;"",SUM(IF(INDIRECT(L226)&lt;&gt;INT(INDIRECT(L226)),1,0)),"")</f>
        <v>0</v>
      </c>
      <c r="U226" s="17">
        <f t="array" aca="1" ref="U226" ca="1">IF(S226=1,SUM(IF(ISNUMBER(INDIRECT(N226)),IF(INDIRECT(N226)&lt;&gt;INT(INDIRECT(N226)),1,0),0)),"")</f>
        <v>0</v>
      </c>
      <c r="V226" s="17">
        <f t="shared" ca="1" si="52"/>
        <v>1</v>
      </c>
      <c r="W226" s="17">
        <f t="shared" ca="1" si="53"/>
        <v>0</v>
      </c>
      <c r="X226" s="24">
        <f t="array" aca="1" ref="X226" ca="1">IF(AD226,IF(AG226&lt;&gt;"",AG226,IF(J226,MIN(INDIRECT( K226)),"")),"")</f>
        <v>1</v>
      </c>
      <c r="Y226" s="17">
        <f t="array" aca="1" ref="Y226" ca="1">IF(AD226,IF(AH226&lt;&gt;"",AH226,IF(J226,MAX(INDIRECT( K226)),"")),"")</f>
        <v>2</v>
      </c>
      <c r="Z226" s="17" t="b">
        <f t="shared" ca="1" si="54"/>
        <v>1</v>
      </c>
      <c r="AC226" s="17" t="b">
        <f t="shared" ca="1" si="55"/>
        <v>0</v>
      </c>
      <c r="AD226" s="14" t="b">
        <f t="shared" ca="1" si="56"/>
        <v>1</v>
      </c>
      <c r="AE226" s="15" t="b">
        <f t="shared" ca="1" si="57"/>
        <v>1</v>
      </c>
      <c r="AF226" s="16"/>
      <c r="AG226" s="16"/>
      <c r="AH226" s="16"/>
      <c r="AI226" s="16"/>
      <c r="AJ226" s="16"/>
      <c r="AK226" s="16"/>
      <c r="AL226" s="16"/>
      <c r="AM226" s="16"/>
    </row>
    <row r="227" spans="2:39">
      <c r="B227" s="14">
        <f t="shared" si="45"/>
        <v>225</v>
      </c>
      <c r="C227" s="14" t="str">
        <f ca="1">IF(OR(E227="",ROW(E227)=2),"",IF(R227&gt;0,"S",IF(J227,IF(F227=2,"D","N"),"I")))</f>
        <v>D</v>
      </c>
      <c r="D227" s="14" t="str">
        <f t="shared" ca="1" si="46"/>
        <v>q_100c</v>
      </c>
      <c r="E227" s="14" t="str">
        <f t="shared" ca="1" si="47"/>
        <v>Father</v>
      </c>
      <c r="F227" s="14">
        <f t="shared" ca="1" si="48"/>
        <v>2</v>
      </c>
      <c r="G227" s="14" t="str">
        <f t="shared" ca="1" si="49"/>
        <v>q_100c</v>
      </c>
      <c r="H227" s="14">
        <f ca="1">IF(G227&lt;&gt;"",IFERROR( IsVariableNameLegal(G227),0),0)+IF(COUNTIF(INDIRECT(wew!$C$13),G227)&gt;1,10,0)</f>
        <v>0</v>
      </c>
      <c r="I227" s="14">
        <f ca="1">IF(E227&lt;&gt;"",IF(LEN(E227)&gt;150,1,0)+IF(COUNTIF(INDIRECT(wew!$C$15),E227)&gt;1,10,0),0)</f>
        <v>10</v>
      </c>
      <c r="J227" s="14" t="b">
        <f t="shared" ca="1" si="50"/>
        <v>1</v>
      </c>
      <c r="K227" s="14" t="str">
        <f ca="1">ADDRESS(3,(B227+1)*2-1,4,,"[" &amp; wew!$G$7 &amp; "]" &amp; _sheetname_labels) &amp; ":" &amp; ADDRESS(2+ster!$B$20,(B227+1)*2-1,4)</f>
        <v>'[dane surowe2c.xlsm]labels'!QI3:QI32</v>
      </c>
      <c r="L227" s="14" t="str">
        <f ca="1">IF(F227&gt;0,ADDRESS(3,(B227+1)*2-1,4,,"[" &amp; wew!$G$7 &amp; "]" &amp; _sheetname_labels) &amp; ":" &amp; ADDRESS(2+F227,(B227+1)*2-1,4),"")</f>
        <v>'[dane surowe2c.xlsm]labels'!QI3:QI4</v>
      </c>
      <c r="M227" s="14" t="str">
        <f ca="1">IF(F227&gt;0,ADDRESS(3,(B227+1)*2,4,,"["&amp;wew!$G$7&amp;"]"&amp;_sheetname_labels)&amp;":"&amp;ADDRESS(2+F227,(B227+1)*2,4),"")</f>
        <v>'[dane surowe2c.xlsm]labels'!QJ3:QJ4</v>
      </c>
      <c r="N227" s="14" t="str">
        <f ca="1">ADDRESS(3,B227+1,4,,"[" &amp; wew!$G$7 &amp; "]" &amp;_sheetname_dataframe) &amp; ":" &amp; ADDRESS(2+ster!$C$14,B227+1,4)</f>
        <v>'[dane surowe2c.xlsm]data_frame'!HR3:HR643</v>
      </c>
      <c r="O227" s="14">
        <f t="shared" ca="1" si="51"/>
        <v>638</v>
      </c>
      <c r="P227" s="14">
        <f ca="1">IF(AND($AD227,$S227=1),IF(wew!$B$3,MIN(INDIRECT($N227)),"&lt;włącz podświetlanie wartości&gt;"),"—")</f>
        <v>1</v>
      </c>
      <c r="Q227" s="14">
        <f ca="1">IF(AND($AD227,$S227=1),IF(wew!$B$3,MAX(INDIRECT($N227)),"&lt;włącz podświetlanie wartości&gt;"),"—")</f>
        <v>2</v>
      </c>
      <c r="R227" s="14">
        <f ca="1">IF(AD227,ster!$C$14- (COUNTIF( INDIRECT(N227),"" )+ COUNT(INDIRECT(N227)) +COUNTIF( INDIRECT(N227),"NA" )),"")</f>
        <v>0</v>
      </c>
      <c r="S227" s="12">
        <f ca="1">IF(AD227,IF(COUNTA(INDIRECT(N227))=0,0, 1-(ster!$C$14- COUNT(INDIRECT(N227)) -COUNTIF( INDIRECT(N227),"" )) /COUNTA(INDIRECT(N227))),"")</f>
        <v>1</v>
      </c>
      <c r="T227" s="17">
        <f t="array" aca="1" ref="T227" ca="1">IF(L227&lt;&gt;"",SUM(IF(INDIRECT(L227)&lt;&gt;INT(INDIRECT(L227)),1,0)),"")</f>
        <v>0</v>
      </c>
      <c r="U227" s="17">
        <f t="array" aca="1" ref="U227" ca="1">IF(S227=1,SUM(IF(ISNUMBER(INDIRECT(N227)),IF(INDIRECT(N227)&lt;&gt;INT(INDIRECT(N227)),1,0),0)),"")</f>
        <v>0</v>
      </c>
      <c r="V227" s="17">
        <f t="shared" ca="1" si="52"/>
        <v>1</v>
      </c>
      <c r="W227" s="17">
        <f t="shared" ca="1" si="53"/>
        <v>0</v>
      </c>
      <c r="X227" s="24">
        <f t="array" aca="1" ref="X227" ca="1">IF(AD227,IF(AG227&lt;&gt;"",AG227,IF(J227,MIN(INDIRECT( K227)),"")),"")</f>
        <v>1</v>
      </c>
      <c r="Y227" s="17">
        <f t="array" aca="1" ref="Y227" ca="1">IF(AD227,IF(AH227&lt;&gt;"",AH227,IF(J227,MAX(INDIRECT( K227)),"")),"")</f>
        <v>2</v>
      </c>
      <c r="Z227" s="17" t="b">
        <f t="shared" ca="1" si="54"/>
        <v>1</v>
      </c>
      <c r="AC227" s="17" t="b">
        <f t="shared" ca="1" si="55"/>
        <v>0</v>
      </c>
      <c r="AD227" s="14" t="b">
        <f t="shared" ca="1" si="56"/>
        <v>1</v>
      </c>
      <c r="AE227" s="15" t="b">
        <f t="shared" ca="1" si="57"/>
        <v>1</v>
      </c>
      <c r="AF227" s="16"/>
      <c r="AG227" s="16"/>
      <c r="AH227" s="16"/>
      <c r="AI227" s="16"/>
      <c r="AJ227" s="16"/>
      <c r="AK227" s="16"/>
      <c r="AL227" s="16"/>
      <c r="AM227" s="16"/>
    </row>
    <row r="228" spans="2:39">
      <c r="B228" s="14">
        <f t="shared" si="45"/>
        <v>226</v>
      </c>
      <c r="C228" s="14" t="str">
        <f ca="1">IF(OR(E228="",ROW(E228)=2),"",IF(R228&gt;0,"S",IF(J228,IF(F228=2,"D","N"),"I")))</f>
        <v>D</v>
      </c>
      <c r="D228" s="14" t="str">
        <f t="shared" ca="1" si="46"/>
        <v>q_100d</v>
      </c>
      <c r="E228" s="14" t="str">
        <f t="shared" ca="1" si="47"/>
        <v>Heterozygous twin brother</v>
      </c>
      <c r="F228" s="14">
        <f t="shared" ca="1" si="48"/>
        <v>2</v>
      </c>
      <c r="G228" s="14" t="str">
        <f t="shared" ca="1" si="49"/>
        <v>q_100d</v>
      </c>
      <c r="H228" s="14">
        <f ca="1">IF(G228&lt;&gt;"",IFERROR( IsVariableNameLegal(G228),0),0)+IF(COUNTIF(INDIRECT(wew!$C$13),G228)&gt;1,10,0)</f>
        <v>0</v>
      </c>
      <c r="I228" s="14">
        <f ca="1">IF(E228&lt;&gt;"",IF(LEN(E228)&gt;150,1,0)+IF(COUNTIF(INDIRECT(wew!$C$15),E228)&gt;1,10,0),0)</f>
        <v>10</v>
      </c>
      <c r="J228" s="14" t="b">
        <f t="shared" ca="1" si="50"/>
        <v>1</v>
      </c>
      <c r="K228" s="14" t="str">
        <f ca="1">ADDRESS(3,(B228+1)*2-1,4,,"[" &amp; wew!$G$7 &amp; "]" &amp; _sheetname_labels) &amp; ":" &amp; ADDRESS(2+ster!$B$20,(B228+1)*2-1,4)</f>
        <v>'[dane surowe2c.xlsm]labels'!QK3:QK32</v>
      </c>
      <c r="L228" s="14" t="str">
        <f ca="1">IF(F228&gt;0,ADDRESS(3,(B228+1)*2-1,4,,"[" &amp; wew!$G$7 &amp; "]" &amp; _sheetname_labels) &amp; ":" &amp; ADDRESS(2+F228,(B228+1)*2-1,4),"")</f>
        <v>'[dane surowe2c.xlsm]labels'!QK3:QK4</v>
      </c>
      <c r="M228" s="14" t="str">
        <f ca="1">IF(F228&gt;0,ADDRESS(3,(B228+1)*2,4,,"["&amp;wew!$G$7&amp;"]"&amp;_sheetname_labels)&amp;":"&amp;ADDRESS(2+F228,(B228+1)*2,4),"")</f>
        <v>'[dane surowe2c.xlsm]labels'!QL3:QL4</v>
      </c>
      <c r="N228" s="14" t="str">
        <f ca="1">ADDRESS(3,B228+1,4,,"[" &amp; wew!$G$7 &amp; "]" &amp;_sheetname_dataframe) &amp; ":" &amp; ADDRESS(2+ster!$C$14,B228+1,4)</f>
        <v>'[dane surowe2c.xlsm]data_frame'!HS3:HS643</v>
      </c>
      <c r="O228" s="14">
        <f t="shared" ca="1" si="51"/>
        <v>637</v>
      </c>
      <c r="P228" s="14">
        <f ca="1">IF(AND($AD228,$S228=1),IF(wew!$B$3,MIN(INDIRECT($N228)),"&lt;włącz podświetlanie wartości&gt;"),"—")</f>
        <v>1</v>
      </c>
      <c r="Q228" s="14">
        <f ca="1">IF(AND($AD228,$S228=1),IF(wew!$B$3,MAX(INDIRECT($N228)),"&lt;włącz podświetlanie wartości&gt;"),"—")</f>
        <v>2</v>
      </c>
      <c r="R228" s="14">
        <f ca="1">IF(AD228,ster!$C$14- (COUNTIF( INDIRECT(N228),"" )+ COUNT(INDIRECT(N228)) +COUNTIF( INDIRECT(N228),"NA" )),"")</f>
        <v>0</v>
      </c>
      <c r="S228" s="12">
        <f ca="1">IF(AD228,IF(COUNTA(INDIRECT(N228))=0,0, 1-(ster!$C$14- COUNT(INDIRECT(N228)) -COUNTIF( INDIRECT(N228),"" )) /COUNTA(INDIRECT(N228))),"")</f>
        <v>1</v>
      </c>
      <c r="T228" s="17">
        <f t="array" aca="1" ref="T228" ca="1">IF(L228&lt;&gt;"",SUM(IF(INDIRECT(L228)&lt;&gt;INT(INDIRECT(L228)),1,0)),"")</f>
        <v>0</v>
      </c>
      <c r="U228" s="17">
        <f t="array" aca="1" ref="U228" ca="1">IF(S228=1,SUM(IF(ISNUMBER(INDIRECT(N228)),IF(INDIRECT(N228)&lt;&gt;INT(INDIRECT(N228)),1,0),0)),"")</f>
        <v>0</v>
      </c>
      <c r="V228" s="17">
        <f t="shared" ca="1" si="52"/>
        <v>1</v>
      </c>
      <c r="W228" s="17">
        <f t="shared" ca="1" si="53"/>
        <v>0</v>
      </c>
      <c r="X228" s="24">
        <f t="array" aca="1" ref="X228" ca="1">IF(AD228,IF(AG228&lt;&gt;"",AG228,IF(J228,MIN(INDIRECT( K228)),"")),"")</f>
        <v>1</v>
      </c>
      <c r="Y228" s="17">
        <f t="array" aca="1" ref="Y228" ca="1">IF(AD228,IF(AH228&lt;&gt;"",AH228,IF(J228,MAX(INDIRECT( K228)),"")),"")</f>
        <v>2</v>
      </c>
      <c r="Z228" s="17" t="b">
        <f t="shared" ca="1" si="54"/>
        <v>1</v>
      </c>
      <c r="AC228" s="17" t="b">
        <f t="shared" ca="1" si="55"/>
        <v>0</v>
      </c>
      <c r="AD228" s="14" t="b">
        <f t="shared" ca="1" si="56"/>
        <v>1</v>
      </c>
      <c r="AE228" s="15" t="b">
        <f t="shared" ca="1" si="57"/>
        <v>1</v>
      </c>
      <c r="AF228" s="16"/>
      <c r="AG228" s="16"/>
      <c r="AH228" s="16"/>
      <c r="AI228" s="16"/>
      <c r="AJ228" s="16"/>
      <c r="AK228" s="16"/>
      <c r="AL228" s="16"/>
      <c r="AM228" s="16"/>
    </row>
    <row r="229" spans="2:39">
      <c r="B229" s="14">
        <f t="shared" si="45"/>
        <v>227</v>
      </c>
      <c r="C229" s="14" t="str">
        <f ca="1">IF(OR(E229="",ROW(E229)=2),"",IF(R229&gt;0,"S",IF(J229,IF(F229=2,"D","N"),"I")))</f>
        <v>D</v>
      </c>
      <c r="D229" s="14" t="str">
        <f t="shared" ca="1" si="46"/>
        <v>q_100e</v>
      </c>
      <c r="E229" s="14" t="str">
        <f t="shared" ca="1" si="47"/>
        <v>homozygous twin brother</v>
      </c>
      <c r="F229" s="14">
        <f t="shared" ca="1" si="48"/>
        <v>2</v>
      </c>
      <c r="G229" s="14" t="str">
        <f t="shared" ca="1" si="49"/>
        <v>q_100e</v>
      </c>
      <c r="H229" s="14">
        <f ca="1">IF(G229&lt;&gt;"",IFERROR( IsVariableNameLegal(G229),0),0)+IF(COUNTIF(INDIRECT(wew!$C$13),G229)&gt;1,10,0)</f>
        <v>0</v>
      </c>
      <c r="I229" s="14">
        <f ca="1">IF(E229&lt;&gt;"",IF(LEN(E229)&gt;150,1,0)+IF(COUNTIF(INDIRECT(wew!$C$15),E229)&gt;1,10,0),0)</f>
        <v>10</v>
      </c>
      <c r="J229" s="14" t="b">
        <f t="shared" ca="1" si="50"/>
        <v>1</v>
      </c>
      <c r="K229" s="14" t="str">
        <f ca="1">ADDRESS(3,(B229+1)*2-1,4,,"[" &amp; wew!$G$7 &amp; "]" &amp; _sheetname_labels) &amp; ":" &amp; ADDRESS(2+ster!$B$20,(B229+1)*2-1,4)</f>
        <v>'[dane surowe2c.xlsm]labels'!QM3:QM32</v>
      </c>
      <c r="L229" s="14" t="str">
        <f ca="1">IF(F229&gt;0,ADDRESS(3,(B229+1)*2-1,4,,"[" &amp; wew!$G$7 &amp; "]" &amp; _sheetname_labels) &amp; ":" &amp; ADDRESS(2+F229,(B229+1)*2-1,4),"")</f>
        <v>'[dane surowe2c.xlsm]labels'!QM3:QM4</v>
      </c>
      <c r="M229" s="14" t="str">
        <f ca="1">IF(F229&gt;0,ADDRESS(3,(B229+1)*2,4,,"["&amp;wew!$G$7&amp;"]"&amp;_sheetname_labels)&amp;":"&amp;ADDRESS(2+F229,(B229+1)*2,4),"")</f>
        <v>'[dane surowe2c.xlsm]labels'!QN3:QN4</v>
      </c>
      <c r="N229" s="14" t="str">
        <f ca="1">ADDRESS(3,B229+1,4,,"[" &amp; wew!$G$7 &amp; "]" &amp;_sheetname_dataframe) &amp; ":" &amp; ADDRESS(2+ster!$C$14,B229+1,4)</f>
        <v>'[dane surowe2c.xlsm]data_frame'!HT3:HT643</v>
      </c>
      <c r="O229" s="14">
        <f t="shared" ca="1" si="51"/>
        <v>637</v>
      </c>
      <c r="P229" s="14">
        <f ca="1">IF(AND($AD229,$S229=1),IF(wew!$B$3,MIN(INDIRECT($N229)),"&lt;włącz podświetlanie wartości&gt;"),"—")</f>
        <v>2</v>
      </c>
      <c r="Q229" s="14">
        <f ca="1">IF(AND($AD229,$S229=1),IF(wew!$B$3,MAX(INDIRECT($N229)),"&lt;włącz podświetlanie wartości&gt;"),"—")</f>
        <v>2</v>
      </c>
      <c r="R229" s="14">
        <f ca="1">IF(AD229,ster!$C$14- (COUNTIF( INDIRECT(N229),"" )+ COUNT(INDIRECT(N229)) +COUNTIF( INDIRECT(N229),"NA" )),"")</f>
        <v>0</v>
      </c>
      <c r="S229" s="12">
        <f ca="1">IF(AD229,IF(COUNTA(INDIRECT(N229))=0,0, 1-(ster!$C$14- COUNT(INDIRECT(N229)) -COUNTIF( INDIRECT(N229),"" )) /COUNTA(INDIRECT(N229))),"")</f>
        <v>1</v>
      </c>
      <c r="T229" s="17">
        <f t="array" aca="1" ref="T229" ca="1">IF(L229&lt;&gt;"",SUM(IF(INDIRECT(L229)&lt;&gt;INT(INDIRECT(L229)),1,0)),"")</f>
        <v>0</v>
      </c>
      <c r="U229" s="17">
        <f t="array" aca="1" ref="U229" ca="1">IF(S229=1,SUM(IF(ISNUMBER(INDIRECT(N229)),IF(INDIRECT(N229)&lt;&gt;INT(INDIRECT(N229)),1,0),0)),"")</f>
        <v>0</v>
      </c>
      <c r="V229" s="17">
        <f t="shared" ca="1" si="52"/>
        <v>1</v>
      </c>
      <c r="W229" s="17">
        <f t="shared" ca="1" si="53"/>
        <v>0</v>
      </c>
      <c r="X229" s="24">
        <f t="array" aca="1" ref="X229" ca="1">IF(AD229,IF(AG229&lt;&gt;"",AG229,IF(J229,MIN(INDIRECT( K229)),"")),"")</f>
        <v>1</v>
      </c>
      <c r="Y229" s="17">
        <f t="array" aca="1" ref="Y229" ca="1">IF(AD229,IF(AH229&lt;&gt;"",AH229,IF(J229,MAX(INDIRECT( K229)),"")),"")</f>
        <v>2</v>
      </c>
      <c r="Z229" s="17" t="b">
        <f t="shared" ca="1" si="54"/>
        <v>1</v>
      </c>
      <c r="AC229" s="17" t="b">
        <f t="shared" ca="1" si="55"/>
        <v>0</v>
      </c>
      <c r="AD229" s="14" t="b">
        <f t="shared" ca="1" si="56"/>
        <v>1</v>
      </c>
      <c r="AE229" s="15" t="b">
        <f t="shared" ca="1" si="57"/>
        <v>1</v>
      </c>
      <c r="AF229" s="16"/>
      <c r="AG229" s="16"/>
      <c r="AH229" s="16"/>
      <c r="AI229" s="16"/>
      <c r="AJ229" s="16"/>
      <c r="AK229" s="16"/>
      <c r="AL229" s="16"/>
      <c r="AM229" s="16"/>
    </row>
    <row r="230" spans="2:39">
      <c r="B230" s="14">
        <f t="shared" si="45"/>
        <v>228</v>
      </c>
      <c r="C230" s="14" t="str">
        <f ca="1">IF(OR(E230="",ROW(E230)=2),"",IF(R230&gt;0,"S",IF(J230,IF(F230=2,"D","N"),"I")))</f>
        <v>D</v>
      </c>
      <c r="D230" s="14" t="str">
        <f t="shared" ca="1" si="46"/>
        <v>q_100f</v>
      </c>
      <c r="E230" s="14" t="str">
        <f t="shared" ca="1" si="47"/>
        <v>heterozygous twin sister</v>
      </c>
      <c r="F230" s="14">
        <f t="shared" ca="1" si="48"/>
        <v>2</v>
      </c>
      <c r="G230" s="14" t="str">
        <f t="shared" ca="1" si="49"/>
        <v>q_100f</v>
      </c>
      <c r="H230" s="14">
        <f ca="1">IF(G230&lt;&gt;"",IFERROR( IsVariableNameLegal(G230),0),0)+IF(COUNTIF(INDIRECT(wew!$C$13),G230)&gt;1,10,0)</f>
        <v>0</v>
      </c>
      <c r="I230" s="14">
        <f ca="1">IF(E230&lt;&gt;"",IF(LEN(E230)&gt;150,1,0)+IF(COUNTIF(INDIRECT(wew!$C$15),E230)&gt;1,10,0),0)</f>
        <v>10</v>
      </c>
      <c r="J230" s="14" t="b">
        <f t="shared" ca="1" si="50"/>
        <v>1</v>
      </c>
      <c r="K230" s="14" t="str">
        <f ca="1">ADDRESS(3,(B230+1)*2-1,4,,"[" &amp; wew!$G$7 &amp; "]" &amp; _sheetname_labels) &amp; ":" &amp; ADDRESS(2+ster!$B$20,(B230+1)*2-1,4)</f>
        <v>'[dane surowe2c.xlsm]labels'!QO3:QO32</v>
      </c>
      <c r="L230" s="14" t="str">
        <f ca="1">IF(F230&gt;0,ADDRESS(3,(B230+1)*2-1,4,,"[" &amp; wew!$G$7 &amp; "]" &amp; _sheetname_labels) &amp; ":" &amp; ADDRESS(2+F230,(B230+1)*2-1,4),"")</f>
        <v>'[dane surowe2c.xlsm]labels'!QO3:QO4</v>
      </c>
      <c r="M230" s="14" t="str">
        <f ca="1">IF(F230&gt;0,ADDRESS(3,(B230+1)*2,4,,"["&amp;wew!$G$7&amp;"]"&amp;_sheetname_labels)&amp;":"&amp;ADDRESS(2+F230,(B230+1)*2,4),"")</f>
        <v>'[dane surowe2c.xlsm]labels'!QP3:QP4</v>
      </c>
      <c r="N230" s="14" t="str">
        <f ca="1">ADDRESS(3,B230+1,4,,"[" &amp; wew!$G$7 &amp; "]" &amp;_sheetname_dataframe) &amp; ":" &amp; ADDRESS(2+ster!$C$14,B230+1,4)</f>
        <v>'[dane surowe2c.xlsm]data_frame'!HU3:HU643</v>
      </c>
      <c r="O230" s="14">
        <f t="shared" ca="1" si="51"/>
        <v>637</v>
      </c>
      <c r="P230" s="14">
        <f ca="1">IF(AND($AD230,$S230=1),IF(wew!$B$3,MIN(INDIRECT($N230)),"&lt;włącz podświetlanie wartości&gt;"),"—")</f>
        <v>2</v>
      </c>
      <c r="Q230" s="14">
        <f ca="1">IF(AND($AD230,$S230=1),IF(wew!$B$3,MAX(INDIRECT($N230)),"&lt;włącz podświetlanie wartości&gt;"),"—")</f>
        <v>2</v>
      </c>
      <c r="R230" s="14">
        <f ca="1">IF(AD230,ster!$C$14- (COUNTIF( INDIRECT(N230),"" )+ COUNT(INDIRECT(N230)) +COUNTIF( INDIRECT(N230),"NA" )),"")</f>
        <v>0</v>
      </c>
      <c r="S230" s="12">
        <f ca="1">IF(AD230,IF(COUNTA(INDIRECT(N230))=0,0, 1-(ster!$C$14- COUNT(INDIRECT(N230)) -COUNTIF( INDIRECT(N230),"" )) /COUNTA(INDIRECT(N230))),"")</f>
        <v>1</v>
      </c>
      <c r="T230" s="17">
        <f t="array" aca="1" ref="T230" ca="1">IF(L230&lt;&gt;"",SUM(IF(INDIRECT(L230)&lt;&gt;INT(INDIRECT(L230)),1,0)),"")</f>
        <v>0</v>
      </c>
      <c r="U230" s="17">
        <f t="array" aca="1" ref="U230" ca="1">IF(S230=1,SUM(IF(ISNUMBER(INDIRECT(N230)),IF(INDIRECT(N230)&lt;&gt;INT(INDIRECT(N230)),1,0),0)),"")</f>
        <v>0</v>
      </c>
      <c r="V230" s="17">
        <f t="shared" ca="1" si="52"/>
        <v>1</v>
      </c>
      <c r="W230" s="17">
        <f t="shared" ca="1" si="53"/>
        <v>0</v>
      </c>
      <c r="X230" s="24">
        <f t="array" aca="1" ref="X230" ca="1">IF(AD230,IF(AG230&lt;&gt;"",AG230,IF(J230,MIN(INDIRECT( K230)),"")),"")</f>
        <v>1</v>
      </c>
      <c r="Y230" s="17">
        <f t="array" aca="1" ref="Y230" ca="1">IF(AD230,IF(AH230&lt;&gt;"",AH230,IF(J230,MAX(INDIRECT( K230)),"")),"")</f>
        <v>2</v>
      </c>
      <c r="Z230" s="17" t="b">
        <f t="shared" ca="1" si="54"/>
        <v>1</v>
      </c>
      <c r="AC230" s="17" t="b">
        <f t="shared" ca="1" si="55"/>
        <v>0</v>
      </c>
      <c r="AD230" s="14" t="b">
        <f t="shared" ca="1" si="56"/>
        <v>1</v>
      </c>
      <c r="AE230" s="15" t="b">
        <f t="shared" ca="1" si="57"/>
        <v>1</v>
      </c>
      <c r="AF230" s="16"/>
      <c r="AG230" s="16"/>
      <c r="AH230" s="16"/>
      <c r="AI230" s="16"/>
      <c r="AJ230" s="16"/>
      <c r="AK230" s="16"/>
      <c r="AL230" s="16"/>
      <c r="AM230" s="16"/>
    </row>
    <row r="231" spans="2:39">
      <c r="B231" s="14">
        <f t="shared" si="45"/>
        <v>229</v>
      </c>
      <c r="C231" s="14" t="str">
        <f ca="1">IF(OR(E231="",ROW(E231)=2),"",IF(R231&gt;0,"S",IF(J231,IF(F231=2,"D","N"),"I")))</f>
        <v>D</v>
      </c>
      <c r="D231" s="14" t="str">
        <f t="shared" ca="1" si="46"/>
        <v>q_100g</v>
      </c>
      <c r="E231" s="14" t="str">
        <f t="shared" ca="1" si="47"/>
        <v>homozygous twin sister</v>
      </c>
      <c r="F231" s="14">
        <f t="shared" ca="1" si="48"/>
        <v>2</v>
      </c>
      <c r="G231" s="14" t="str">
        <f t="shared" ca="1" si="49"/>
        <v>q_100g</v>
      </c>
      <c r="H231" s="14">
        <f ca="1">IF(G231&lt;&gt;"",IFERROR( IsVariableNameLegal(G231),0),0)+IF(COUNTIF(INDIRECT(wew!$C$13),G231)&gt;1,10,0)</f>
        <v>0</v>
      </c>
      <c r="I231" s="14">
        <f ca="1">IF(E231&lt;&gt;"",IF(LEN(E231)&gt;150,1,0)+IF(COUNTIF(INDIRECT(wew!$C$15),E231)&gt;1,10,0),0)</f>
        <v>10</v>
      </c>
      <c r="J231" s="14" t="b">
        <f t="shared" ca="1" si="50"/>
        <v>1</v>
      </c>
      <c r="K231" s="14" t="str">
        <f ca="1">ADDRESS(3,(B231+1)*2-1,4,,"[" &amp; wew!$G$7 &amp; "]" &amp; _sheetname_labels) &amp; ":" &amp; ADDRESS(2+ster!$B$20,(B231+1)*2-1,4)</f>
        <v>'[dane surowe2c.xlsm]labels'!QQ3:QQ32</v>
      </c>
      <c r="L231" s="14" t="str">
        <f ca="1">IF(F231&gt;0,ADDRESS(3,(B231+1)*2-1,4,,"[" &amp; wew!$G$7 &amp; "]" &amp; _sheetname_labels) &amp; ":" &amp; ADDRESS(2+F231,(B231+1)*2-1,4),"")</f>
        <v>'[dane surowe2c.xlsm]labels'!QQ3:QQ4</v>
      </c>
      <c r="M231" s="14" t="str">
        <f ca="1">IF(F231&gt;0,ADDRESS(3,(B231+1)*2,4,,"["&amp;wew!$G$7&amp;"]"&amp;_sheetname_labels)&amp;":"&amp;ADDRESS(2+F231,(B231+1)*2,4),"")</f>
        <v>'[dane surowe2c.xlsm]labels'!QR3:QR4</v>
      </c>
      <c r="N231" s="14" t="str">
        <f ca="1">ADDRESS(3,B231+1,4,,"[" &amp; wew!$G$7 &amp; "]" &amp;_sheetname_dataframe) &amp; ":" &amp; ADDRESS(2+ster!$C$14,B231+1,4)</f>
        <v>'[dane surowe2c.xlsm]data_frame'!HV3:HV643</v>
      </c>
      <c r="O231" s="14">
        <f t="shared" ca="1" si="51"/>
        <v>637</v>
      </c>
      <c r="P231" s="14">
        <f ca="1">IF(AND($AD231,$S231=1),IF(wew!$B$3,MIN(INDIRECT($N231)),"&lt;włącz podświetlanie wartości&gt;"),"—")</f>
        <v>2</v>
      </c>
      <c r="Q231" s="14">
        <f ca="1">IF(AND($AD231,$S231=1),IF(wew!$B$3,MAX(INDIRECT($N231)),"&lt;włącz podświetlanie wartości&gt;"),"—")</f>
        <v>2</v>
      </c>
      <c r="R231" s="14">
        <f ca="1">IF(AD231,ster!$C$14- (COUNTIF( INDIRECT(N231),"" )+ COUNT(INDIRECT(N231)) +COUNTIF( INDIRECT(N231),"NA" )),"")</f>
        <v>0</v>
      </c>
      <c r="S231" s="12">
        <f ca="1">IF(AD231,IF(COUNTA(INDIRECT(N231))=0,0, 1-(ster!$C$14- COUNT(INDIRECT(N231)) -COUNTIF( INDIRECT(N231),"" )) /COUNTA(INDIRECT(N231))),"")</f>
        <v>1</v>
      </c>
      <c r="T231" s="17">
        <f t="array" aca="1" ref="T231" ca="1">IF(L231&lt;&gt;"",SUM(IF(INDIRECT(L231)&lt;&gt;INT(INDIRECT(L231)),1,0)),"")</f>
        <v>0</v>
      </c>
      <c r="U231" s="17">
        <f t="array" aca="1" ref="U231" ca="1">IF(S231=1,SUM(IF(ISNUMBER(INDIRECT(N231)),IF(INDIRECT(N231)&lt;&gt;INT(INDIRECT(N231)),1,0),0)),"")</f>
        <v>0</v>
      </c>
      <c r="V231" s="17">
        <f t="shared" ca="1" si="52"/>
        <v>1</v>
      </c>
      <c r="W231" s="17">
        <f t="shared" ca="1" si="53"/>
        <v>0</v>
      </c>
      <c r="X231" s="24">
        <f t="array" aca="1" ref="X231" ca="1">IF(AD231,IF(AG231&lt;&gt;"",AG231,IF(J231,MIN(INDIRECT( K231)),"")),"")</f>
        <v>1</v>
      </c>
      <c r="Y231" s="17">
        <f t="array" aca="1" ref="Y231" ca="1">IF(AD231,IF(AH231&lt;&gt;"",AH231,IF(J231,MAX(INDIRECT( K231)),"")),"")</f>
        <v>2</v>
      </c>
      <c r="Z231" s="17" t="b">
        <f t="shared" ca="1" si="54"/>
        <v>1</v>
      </c>
      <c r="AC231" s="17" t="b">
        <f t="shared" ca="1" si="55"/>
        <v>0</v>
      </c>
      <c r="AD231" s="14" t="b">
        <f t="shared" ca="1" si="56"/>
        <v>1</v>
      </c>
      <c r="AE231" s="15" t="b">
        <f t="shared" ca="1" si="57"/>
        <v>1</v>
      </c>
      <c r="AF231" s="16"/>
      <c r="AG231" s="16"/>
      <c r="AH231" s="16"/>
      <c r="AI231" s="16"/>
      <c r="AJ231" s="16"/>
      <c r="AK231" s="16"/>
      <c r="AL231" s="16"/>
      <c r="AM231" s="16"/>
    </row>
    <row r="232" spans="2:39">
      <c r="B232" s="14">
        <f t="shared" si="45"/>
        <v>230</v>
      </c>
      <c r="C232" s="14" t="str">
        <f ca="1">IF(OR(E232="",ROW(E232)=2),"",IF(R232&gt;0,"S",IF(J232,IF(F232=2,"D","N"),"I")))</f>
        <v>S</v>
      </c>
      <c r="D232" s="14" t="str">
        <f t="shared" ca="1" si="46"/>
        <v>q_100h</v>
      </c>
      <c r="E232" s="14" t="str">
        <f t="shared" ca="1" si="47"/>
        <v>Other family member 1</v>
      </c>
      <c r="F232" s="14">
        <f t="shared" ca="1" si="48"/>
        <v>0</v>
      </c>
      <c r="G232" s="14" t="str">
        <f t="shared" ca="1" si="49"/>
        <v>q_100h</v>
      </c>
      <c r="H232" s="14">
        <f ca="1">IF(G232&lt;&gt;"",IFERROR( IsVariableNameLegal(G232),0),0)+IF(COUNTIF(INDIRECT(wew!$C$13),G232)&gt;1,10,0)</f>
        <v>0</v>
      </c>
      <c r="I232" s="14">
        <f ca="1">IF(E232&lt;&gt;"",IF(LEN(E232)&gt;150,1,0)+IF(COUNTIF(INDIRECT(wew!$C$15),E232)&gt;1,10,0),0)</f>
        <v>10</v>
      </c>
      <c r="J232" s="14" t="b">
        <f t="shared" ca="1" si="50"/>
        <v>0</v>
      </c>
      <c r="K232" s="14" t="str">
        <f ca="1">ADDRESS(3,(B232+1)*2-1,4,,"[" &amp; wew!$G$7 &amp; "]" &amp; _sheetname_labels) &amp; ":" &amp; ADDRESS(2+ster!$B$20,(B232+1)*2-1,4)</f>
        <v>'[dane surowe2c.xlsm]labels'!QS3:QS32</v>
      </c>
      <c r="L232" s="14" t="str">
        <f ca="1">IF(F232&gt;0,ADDRESS(3,(B232+1)*2-1,4,,"[" &amp; wew!$G$7 &amp; "]" &amp; _sheetname_labels) &amp; ":" &amp; ADDRESS(2+F232,(B232+1)*2-1,4),"")</f>
        <v/>
      </c>
      <c r="M232" s="14" t="str">
        <f ca="1">IF(F232&gt;0,ADDRESS(3,(B232+1)*2,4,,"["&amp;wew!$G$7&amp;"]"&amp;_sheetname_labels)&amp;":"&amp;ADDRESS(2+F232,(B232+1)*2,4),"")</f>
        <v/>
      </c>
      <c r="N232" s="14" t="str">
        <f ca="1">ADDRESS(3,B232+1,4,,"[" &amp; wew!$G$7 &amp; "]" &amp;_sheetname_dataframe) &amp; ":" &amp; ADDRESS(2+ster!$C$14,B232+1,4)</f>
        <v>'[dane surowe2c.xlsm]data_frame'!HW3:HW643</v>
      </c>
      <c r="O232" s="14">
        <f t="shared" ca="1" si="51"/>
        <v>0</v>
      </c>
      <c r="P232" s="14" t="str">
        <f ca="1">IF(AND($AD232,$S232=1),IF(wew!$B$3,MIN(INDIRECT($N232)),"&lt;włącz podświetlanie wartości&gt;"),"—")</f>
        <v>—</v>
      </c>
      <c r="Q232" s="14" t="str">
        <f ca="1">IF(AND($AD232,$S232=1),IF(wew!$B$3,MAX(INDIRECT($N232)),"&lt;włącz podświetlanie wartości&gt;"),"—")</f>
        <v>—</v>
      </c>
      <c r="R232" s="14">
        <f ca="1">IF(AD232,ster!$C$14- (COUNTIF( INDIRECT(N232),"" )+ COUNT(INDIRECT(N232)) +COUNTIF( INDIRECT(N232),"NA" )),"")</f>
        <v>69</v>
      </c>
      <c r="S232" s="12">
        <f ca="1">IF(AD232,IF(COUNTA(INDIRECT(N232))=0,0, 1-(ster!$C$14- COUNT(INDIRECT(N232)) -COUNTIF( INDIRECT(N232),"" )) /COUNTA(INDIRECT(N232))),"")</f>
        <v>0</v>
      </c>
      <c r="T232" s="17" t="str">
        <f t="array" aca="1" ref="T232" ca="1">IF(L232&lt;&gt;"",SUM(IF(INDIRECT(L232)&lt;&gt;INT(INDIRECT(L232)),1,0)),"")</f>
        <v/>
      </c>
      <c r="U232" s="17" t="str">
        <f t="array" aca="1" ref="U232" ca="1">IF(S232=1,SUM(IF(ISNUMBER(INDIRECT(N232)),IF(INDIRECT(N232)&lt;&gt;INT(INDIRECT(N232)),1,0),0)),"")</f>
        <v/>
      </c>
      <c r="V232" s="17">
        <f t="shared" ca="1" si="52"/>
        <v>0</v>
      </c>
      <c r="W232" s="17">
        <f t="shared" ca="1" si="53"/>
        <v>0</v>
      </c>
      <c r="X232" s="24" t="str">
        <f t="array" aca="1" ref="X232" ca="1">IF(AD232,IF(AG232&lt;&gt;"",AG232,IF(J232,MIN(INDIRECT( K232)),"")),"")</f>
        <v/>
      </c>
      <c r="Y232" s="17" t="str">
        <f t="array" aca="1" ref="Y232" ca="1">IF(AD232,IF(AH232&lt;&gt;"",AH232,IF(J232,MAX(INDIRECT( K232)),"")),"")</f>
        <v/>
      </c>
      <c r="Z232" s="17" t="b">
        <f t="shared" ca="1" si="54"/>
        <v>0</v>
      </c>
      <c r="AC232" s="17" t="b">
        <f t="shared" ca="1" si="55"/>
        <v>1</v>
      </c>
      <c r="AD232" s="14" t="b">
        <f t="shared" ca="1" si="56"/>
        <v>1</v>
      </c>
      <c r="AE232" s="15" t="b">
        <f t="shared" ca="1" si="57"/>
        <v>0</v>
      </c>
      <c r="AF232" s="16"/>
      <c r="AG232" s="16"/>
      <c r="AH232" s="16"/>
      <c r="AI232" s="16"/>
      <c r="AJ232" s="16"/>
      <c r="AK232" s="16"/>
      <c r="AL232" s="16"/>
      <c r="AM232" s="16"/>
    </row>
    <row r="233" spans="2:39">
      <c r="B233" s="14">
        <f t="shared" si="45"/>
        <v>231</v>
      </c>
      <c r="C233" s="14" t="str">
        <f ca="1">IF(OR(E233="",ROW(E233)=2),"",IF(R233&gt;0,"S",IF(J233,IF(F233=2,"D","N"),"I")))</f>
        <v>S</v>
      </c>
      <c r="D233" s="14" t="str">
        <f t="shared" ca="1" si="46"/>
        <v>q_100i</v>
      </c>
      <c r="E233" s="14" t="str">
        <f t="shared" ca="1" si="47"/>
        <v>Other family member 2</v>
      </c>
      <c r="F233" s="14">
        <f t="shared" ca="1" si="48"/>
        <v>0</v>
      </c>
      <c r="G233" s="14" t="str">
        <f t="shared" ca="1" si="49"/>
        <v>q_100i</v>
      </c>
      <c r="H233" s="14">
        <f ca="1">IF(G233&lt;&gt;"",IFERROR( IsVariableNameLegal(G233),0),0)+IF(COUNTIF(INDIRECT(wew!$C$13),G233)&gt;1,10,0)</f>
        <v>0</v>
      </c>
      <c r="I233" s="14">
        <f ca="1">IF(E233&lt;&gt;"",IF(LEN(E233)&gt;150,1,0)+IF(COUNTIF(INDIRECT(wew!$C$15),E233)&gt;1,10,0),0)</f>
        <v>10</v>
      </c>
      <c r="J233" s="14" t="b">
        <f t="shared" ca="1" si="50"/>
        <v>0</v>
      </c>
      <c r="K233" s="14" t="str">
        <f ca="1">ADDRESS(3,(B233+1)*2-1,4,,"[" &amp; wew!$G$7 &amp; "]" &amp; _sheetname_labels) &amp; ":" &amp; ADDRESS(2+ster!$B$20,(B233+1)*2-1,4)</f>
        <v>'[dane surowe2c.xlsm]labels'!QU3:QU32</v>
      </c>
      <c r="L233" s="14" t="str">
        <f ca="1">IF(F233&gt;0,ADDRESS(3,(B233+1)*2-1,4,,"[" &amp; wew!$G$7 &amp; "]" &amp; _sheetname_labels) &amp; ":" &amp; ADDRESS(2+F233,(B233+1)*2-1,4),"")</f>
        <v/>
      </c>
      <c r="M233" s="14" t="str">
        <f ca="1">IF(F233&gt;0,ADDRESS(3,(B233+1)*2,4,,"["&amp;wew!$G$7&amp;"]"&amp;_sheetname_labels)&amp;":"&amp;ADDRESS(2+F233,(B233+1)*2,4),"")</f>
        <v/>
      </c>
      <c r="N233" s="14" t="str">
        <f ca="1">ADDRESS(3,B233+1,4,,"[" &amp; wew!$G$7 &amp; "]" &amp;_sheetname_dataframe) &amp; ":" &amp; ADDRESS(2+ster!$C$14,B233+1,4)</f>
        <v>'[dane surowe2c.xlsm]data_frame'!HX3:HX643</v>
      </c>
      <c r="O233" s="14">
        <f t="shared" ca="1" si="51"/>
        <v>0</v>
      </c>
      <c r="P233" s="14" t="str">
        <f ca="1">IF(AND($AD233,$S233=1),IF(wew!$B$3,MIN(INDIRECT($N233)),"&lt;włącz podświetlanie wartości&gt;"),"—")</f>
        <v>—</v>
      </c>
      <c r="Q233" s="14" t="str">
        <f ca="1">IF(AND($AD233,$S233=1),IF(wew!$B$3,MAX(INDIRECT($N233)),"&lt;włącz podświetlanie wartości&gt;"),"—")</f>
        <v>—</v>
      </c>
      <c r="R233" s="14">
        <f ca="1">IF(AD233,ster!$C$14- (COUNTIF( INDIRECT(N233),"" )+ COUNT(INDIRECT(N233)) +COUNTIF( INDIRECT(N233),"NA" )),"")</f>
        <v>4</v>
      </c>
      <c r="S233" s="12">
        <f ca="1">IF(AD233,IF(COUNTA(INDIRECT(N233))=0,0, 1-(ster!$C$14- COUNT(INDIRECT(N233)) -COUNTIF( INDIRECT(N233),"" )) /COUNTA(INDIRECT(N233))),"")</f>
        <v>0</v>
      </c>
      <c r="T233" s="17" t="str">
        <f t="array" aca="1" ref="T233" ca="1">IF(L233&lt;&gt;"",SUM(IF(INDIRECT(L233)&lt;&gt;INT(INDIRECT(L233)),1,0)),"")</f>
        <v/>
      </c>
      <c r="U233" s="17" t="str">
        <f t="array" aca="1" ref="U233" ca="1">IF(S233=1,SUM(IF(ISNUMBER(INDIRECT(N233)),IF(INDIRECT(N233)&lt;&gt;INT(INDIRECT(N233)),1,0),0)),"")</f>
        <v/>
      </c>
      <c r="V233" s="17">
        <f t="shared" ca="1" si="52"/>
        <v>0</v>
      </c>
      <c r="W233" s="17">
        <f t="shared" ca="1" si="53"/>
        <v>0</v>
      </c>
      <c r="X233" s="24" t="str">
        <f t="array" aca="1" ref="X233" ca="1">IF(AD233,IF(AG233&lt;&gt;"",AG233,IF(J233,MIN(INDIRECT( K233)),"")),"")</f>
        <v/>
      </c>
      <c r="Y233" s="17" t="str">
        <f t="array" aca="1" ref="Y233" ca="1">IF(AD233,IF(AH233&lt;&gt;"",AH233,IF(J233,MAX(INDIRECT( K233)),"")),"")</f>
        <v/>
      </c>
      <c r="Z233" s="17" t="b">
        <f t="shared" ca="1" si="54"/>
        <v>0</v>
      </c>
      <c r="AC233" s="17" t="b">
        <f t="shared" ca="1" si="55"/>
        <v>1</v>
      </c>
      <c r="AD233" s="14" t="b">
        <f t="shared" ca="1" si="56"/>
        <v>1</v>
      </c>
      <c r="AE233" s="15" t="b">
        <f t="shared" ca="1" si="57"/>
        <v>0</v>
      </c>
      <c r="AF233" s="16"/>
      <c r="AG233" s="16"/>
      <c r="AH233" s="16"/>
      <c r="AI233" s="16"/>
      <c r="AJ233" s="16"/>
      <c r="AK233" s="16"/>
      <c r="AL233" s="16"/>
      <c r="AM233" s="16"/>
    </row>
    <row r="234" spans="2:39">
      <c r="B234" s="14">
        <f t="shared" si="45"/>
        <v>232</v>
      </c>
      <c r="C234" s="14" t="str">
        <f ca="1">IF(OR(E234="",ROW(E234)=2),"",IF(R234&gt;0,"S",IF(J234,IF(F234=2,"D","N"),"I")))</f>
        <v>S</v>
      </c>
      <c r="D234" s="14" t="str">
        <f t="shared" ca="1" si="46"/>
        <v>q_100j</v>
      </c>
      <c r="E234" s="14" t="str">
        <f t="shared" ca="1" si="47"/>
        <v>Other family member 3</v>
      </c>
      <c r="F234" s="14">
        <f t="shared" ca="1" si="48"/>
        <v>0</v>
      </c>
      <c r="G234" s="14" t="str">
        <f t="shared" ca="1" si="49"/>
        <v>q_100j</v>
      </c>
      <c r="H234" s="14">
        <f ca="1">IF(G234&lt;&gt;"",IFERROR( IsVariableNameLegal(G234),0),0)+IF(COUNTIF(INDIRECT(wew!$C$13),G234)&gt;1,10,0)</f>
        <v>0</v>
      </c>
      <c r="I234" s="14">
        <f ca="1">IF(E234&lt;&gt;"",IF(LEN(E234)&gt;150,1,0)+IF(COUNTIF(INDIRECT(wew!$C$15),E234)&gt;1,10,0),0)</f>
        <v>10</v>
      </c>
      <c r="J234" s="14" t="b">
        <f t="shared" ca="1" si="50"/>
        <v>0</v>
      </c>
      <c r="K234" s="14" t="str">
        <f ca="1">ADDRESS(3,(B234+1)*2-1,4,,"[" &amp; wew!$G$7 &amp; "]" &amp; _sheetname_labels) &amp; ":" &amp; ADDRESS(2+ster!$B$20,(B234+1)*2-1,4)</f>
        <v>'[dane surowe2c.xlsm]labels'!QW3:QW32</v>
      </c>
      <c r="L234" s="14" t="str">
        <f ca="1">IF(F234&gt;0,ADDRESS(3,(B234+1)*2-1,4,,"[" &amp; wew!$G$7 &amp; "]" &amp; _sheetname_labels) &amp; ":" &amp; ADDRESS(2+F234,(B234+1)*2-1,4),"")</f>
        <v/>
      </c>
      <c r="M234" s="14" t="str">
        <f ca="1">IF(F234&gt;0,ADDRESS(3,(B234+1)*2,4,,"["&amp;wew!$G$7&amp;"]"&amp;_sheetname_labels)&amp;":"&amp;ADDRESS(2+F234,(B234+1)*2,4),"")</f>
        <v/>
      </c>
      <c r="N234" s="14" t="str">
        <f ca="1">ADDRESS(3,B234+1,4,,"[" &amp; wew!$G$7 &amp; "]" &amp;_sheetname_dataframe) &amp; ":" &amp; ADDRESS(2+ster!$C$14,B234+1,4)</f>
        <v>'[dane surowe2c.xlsm]data_frame'!HY3:HY643</v>
      </c>
      <c r="O234" s="14">
        <f t="shared" ca="1" si="51"/>
        <v>0</v>
      </c>
      <c r="P234" s="14" t="str">
        <f ca="1">IF(AND($AD234,$S234=1),IF(wew!$B$3,MIN(INDIRECT($N234)),"&lt;włącz podświetlanie wartości&gt;"),"—")</f>
        <v>—</v>
      </c>
      <c r="Q234" s="14" t="str">
        <f ca="1">IF(AND($AD234,$S234=1),IF(wew!$B$3,MAX(INDIRECT($N234)),"&lt;włącz podświetlanie wartości&gt;"),"—")</f>
        <v>—</v>
      </c>
      <c r="R234" s="14">
        <f ca="1">IF(AD234,ster!$C$14- (COUNTIF( INDIRECT(N234),"" )+ COUNT(INDIRECT(N234)) +COUNTIF( INDIRECT(N234),"NA" )),"")</f>
        <v>2</v>
      </c>
      <c r="S234" s="12">
        <f ca="1">IF(AD234,IF(COUNTA(INDIRECT(N234))=0,0, 1-(ster!$C$14- COUNT(INDIRECT(N234)) -COUNTIF( INDIRECT(N234),"" )) /COUNTA(INDIRECT(N234))),"")</f>
        <v>0</v>
      </c>
      <c r="T234" s="17" t="str">
        <f t="array" aca="1" ref="T234" ca="1">IF(L234&lt;&gt;"",SUM(IF(INDIRECT(L234)&lt;&gt;INT(INDIRECT(L234)),1,0)),"")</f>
        <v/>
      </c>
      <c r="U234" s="17" t="str">
        <f t="array" aca="1" ref="U234" ca="1">IF(S234=1,SUM(IF(ISNUMBER(INDIRECT(N234)),IF(INDIRECT(N234)&lt;&gt;INT(INDIRECT(N234)),1,0),0)),"")</f>
        <v/>
      </c>
      <c r="V234" s="17">
        <f t="shared" ca="1" si="52"/>
        <v>0</v>
      </c>
      <c r="W234" s="17">
        <f t="shared" ca="1" si="53"/>
        <v>0</v>
      </c>
      <c r="X234" s="24" t="str">
        <f t="array" aca="1" ref="X234" ca="1">IF(AD234,IF(AG234&lt;&gt;"",AG234,IF(J234,MIN(INDIRECT( K234)),"")),"")</f>
        <v/>
      </c>
      <c r="Y234" s="17" t="str">
        <f t="array" aca="1" ref="Y234" ca="1">IF(AD234,IF(AH234&lt;&gt;"",AH234,IF(J234,MAX(INDIRECT( K234)),"")),"")</f>
        <v/>
      </c>
      <c r="Z234" s="17" t="b">
        <f t="shared" ca="1" si="54"/>
        <v>0</v>
      </c>
      <c r="AC234" s="17" t="b">
        <f t="shared" ca="1" si="55"/>
        <v>1</v>
      </c>
      <c r="AD234" s="14" t="b">
        <f t="shared" ca="1" si="56"/>
        <v>1</v>
      </c>
      <c r="AE234" s="15" t="b">
        <f t="shared" ca="1" si="57"/>
        <v>0</v>
      </c>
      <c r="AF234" s="16"/>
      <c r="AG234" s="16"/>
      <c r="AH234" s="16"/>
      <c r="AI234" s="16"/>
      <c r="AJ234" s="16"/>
      <c r="AK234" s="16"/>
      <c r="AL234" s="16"/>
      <c r="AM234" s="16"/>
    </row>
    <row r="235" spans="2:39">
      <c r="B235" s="14">
        <f t="shared" si="45"/>
        <v>233</v>
      </c>
      <c r="C235" s="14" t="str">
        <f ca="1">IF(OR(E235="",ROW(E235)=2),"",IF(R235&gt;0,"S",IF(J235,IF(F235=2,"D","N"),"I")))</f>
        <v>D</v>
      </c>
      <c r="D235" s="14" t="str">
        <f t="shared" ca="1" si="46"/>
        <v>q_101a</v>
      </c>
      <c r="E235" s="14" t="str">
        <f t="shared" ca="1" si="47"/>
        <v>Was there FTD in the family</v>
      </c>
      <c r="F235" s="14">
        <f t="shared" ca="1" si="48"/>
        <v>2</v>
      </c>
      <c r="G235" s="14" t="str">
        <f t="shared" ca="1" si="49"/>
        <v>q_101a</v>
      </c>
      <c r="H235" s="14">
        <f ca="1">IF(G235&lt;&gt;"",IFERROR( IsVariableNameLegal(G235),0),0)+IF(COUNTIF(INDIRECT(wew!$C$13),G235)&gt;1,10,0)</f>
        <v>0</v>
      </c>
      <c r="I235" s="14">
        <f ca="1">IF(E235&lt;&gt;"",IF(LEN(E235)&gt;150,1,0)+IF(COUNTIF(INDIRECT(wew!$C$15),E235)&gt;1,10,0),0)</f>
        <v>0</v>
      </c>
      <c r="J235" s="14" t="b">
        <f t="shared" ca="1" si="50"/>
        <v>1</v>
      </c>
      <c r="K235" s="14" t="str">
        <f ca="1">ADDRESS(3,(B235+1)*2-1,4,,"[" &amp; wew!$G$7 &amp; "]" &amp; _sheetname_labels) &amp; ":" &amp; ADDRESS(2+ster!$B$20,(B235+1)*2-1,4)</f>
        <v>'[dane surowe2c.xlsm]labels'!QY3:QY32</v>
      </c>
      <c r="L235" s="14" t="str">
        <f ca="1">IF(F235&gt;0,ADDRESS(3,(B235+1)*2-1,4,,"[" &amp; wew!$G$7 &amp; "]" &amp; _sheetname_labels) &amp; ":" &amp; ADDRESS(2+F235,(B235+1)*2-1,4),"")</f>
        <v>'[dane surowe2c.xlsm]labels'!QY3:QY4</v>
      </c>
      <c r="M235" s="14" t="str">
        <f ca="1">IF(F235&gt;0,ADDRESS(3,(B235+1)*2,4,,"["&amp;wew!$G$7&amp;"]"&amp;_sheetname_labels)&amp;":"&amp;ADDRESS(2+F235,(B235+1)*2,4),"")</f>
        <v>'[dane surowe2c.xlsm]labels'!QZ3:QZ4</v>
      </c>
      <c r="N235" s="14" t="str">
        <f ca="1">ADDRESS(3,B235+1,4,,"[" &amp; wew!$G$7 &amp; "]" &amp;_sheetname_dataframe) &amp; ":" &amp; ADDRESS(2+ster!$C$14,B235+1,4)</f>
        <v>'[dane surowe2c.xlsm]data_frame'!HZ3:HZ643</v>
      </c>
      <c r="O235" s="14">
        <f t="shared" ca="1" si="51"/>
        <v>638</v>
      </c>
      <c r="P235" s="14">
        <f ca="1">IF(AND($AD235,$S235=1),IF(wew!$B$3,MIN(INDIRECT($N235)),"&lt;włącz podświetlanie wartości&gt;"),"—")</f>
        <v>1</v>
      </c>
      <c r="Q235" s="14">
        <f ca="1">IF(AND($AD235,$S235=1),IF(wew!$B$3,MAX(INDIRECT($N235)),"&lt;włącz podświetlanie wartości&gt;"),"—")</f>
        <v>2</v>
      </c>
      <c r="R235" s="14">
        <f ca="1">IF(AD235,ster!$C$14- (COUNTIF( INDIRECT(N235),"" )+ COUNT(INDIRECT(N235)) +COUNTIF( INDIRECT(N235),"NA" )),"")</f>
        <v>0</v>
      </c>
      <c r="S235" s="12">
        <f ca="1">IF(AD235,IF(COUNTA(INDIRECT(N235))=0,0, 1-(ster!$C$14- COUNT(INDIRECT(N235)) -COUNTIF( INDIRECT(N235),"" )) /COUNTA(INDIRECT(N235))),"")</f>
        <v>1</v>
      </c>
      <c r="T235" s="17">
        <f t="array" aca="1" ref="T235" ca="1">IF(L235&lt;&gt;"",SUM(IF(INDIRECT(L235)&lt;&gt;INT(INDIRECT(L235)),1,0)),"")</f>
        <v>0</v>
      </c>
      <c r="U235" s="17">
        <f t="array" aca="1" ref="U235" ca="1">IF(S235=1,SUM(IF(ISNUMBER(INDIRECT(N235)),IF(INDIRECT(N235)&lt;&gt;INT(INDIRECT(N235)),1,0),0)),"")</f>
        <v>0</v>
      </c>
      <c r="V235" s="17">
        <f t="shared" ca="1" si="52"/>
        <v>1</v>
      </c>
      <c r="W235" s="17">
        <f t="shared" ca="1" si="53"/>
        <v>0</v>
      </c>
      <c r="X235" s="24">
        <f t="array" aca="1" ref="X235" ca="1">IF(AD235,IF(AG235&lt;&gt;"",AG235,IF(J235,MIN(INDIRECT( K235)),"")),"")</f>
        <v>1</v>
      </c>
      <c r="Y235" s="17">
        <f t="array" aca="1" ref="Y235" ca="1">IF(AD235,IF(AH235&lt;&gt;"",AH235,IF(J235,MAX(INDIRECT( K235)),"")),"")</f>
        <v>2</v>
      </c>
      <c r="Z235" s="17" t="b">
        <f t="shared" ca="1" si="54"/>
        <v>1</v>
      </c>
      <c r="AC235" s="17" t="b">
        <f t="shared" ca="1" si="55"/>
        <v>0</v>
      </c>
      <c r="AD235" s="14" t="b">
        <f t="shared" ca="1" si="56"/>
        <v>1</v>
      </c>
      <c r="AE235" s="15" t="b">
        <f t="shared" ca="1" si="57"/>
        <v>1</v>
      </c>
      <c r="AF235" s="16"/>
      <c r="AG235" s="16"/>
      <c r="AH235" s="16"/>
      <c r="AI235" s="16"/>
      <c r="AJ235" s="16"/>
      <c r="AK235" s="16"/>
      <c r="AL235" s="16"/>
      <c r="AM235" s="16"/>
    </row>
    <row r="236" spans="2:39">
      <c r="B236" s="14">
        <f t="shared" si="45"/>
        <v>234</v>
      </c>
      <c r="C236" s="14" t="str">
        <f ca="1">IF(OR(E236="",ROW(E236)=2),"",IF(R236&gt;0,"S",IF(J236,IF(F236=2,"D","N"),"I")))</f>
        <v>D</v>
      </c>
      <c r="D236" s="14" t="str">
        <f t="shared" ca="1" si="46"/>
        <v>q_101b</v>
      </c>
      <c r="E236" s="14" t="str">
        <f t="shared" ca="1" si="47"/>
        <v>Mother</v>
      </c>
      <c r="F236" s="14">
        <f t="shared" ca="1" si="48"/>
        <v>2</v>
      </c>
      <c r="G236" s="14" t="str">
        <f t="shared" ca="1" si="49"/>
        <v>q_101b</v>
      </c>
      <c r="H236" s="14">
        <f ca="1">IF(G236&lt;&gt;"",IFERROR( IsVariableNameLegal(G236),0),0)+IF(COUNTIF(INDIRECT(wew!$C$13),G236)&gt;1,10,0)</f>
        <v>0</v>
      </c>
      <c r="I236" s="14">
        <f ca="1">IF(E236&lt;&gt;"",IF(LEN(E236)&gt;150,1,0)+IF(COUNTIF(INDIRECT(wew!$C$15),E236)&gt;1,10,0),0)</f>
        <v>10</v>
      </c>
      <c r="J236" s="14" t="b">
        <f t="shared" ca="1" si="50"/>
        <v>1</v>
      </c>
      <c r="K236" s="14" t="str">
        <f ca="1">ADDRESS(3,(B236+1)*2-1,4,,"[" &amp; wew!$G$7 &amp; "]" &amp; _sheetname_labels) &amp; ":" &amp; ADDRESS(2+ster!$B$20,(B236+1)*2-1,4)</f>
        <v>'[dane surowe2c.xlsm]labels'!RA3:RA32</v>
      </c>
      <c r="L236" s="14" t="str">
        <f ca="1">IF(F236&gt;0,ADDRESS(3,(B236+1)*2-1,4,,"[" &amp; wew!$G$7 &amp; "]" &amp; _sheetname_labels) &amp; ":" &amp; ADDRESS(2+F236,(B236+1)*2-1,4),"")</f>
        <v>'[dane surowe2c.xlsm]labels'!RA3:RA4</v>
      </c>
      <c r="M236" s="14" t="str">
        <f ca="1">IF(F236&gt;0,ADDRESS(3,(B236+1)*2,4,,"["&amp;wew!$G$7&amp;"]"&amp;_sheetname_labels)&amp;":"&amp;ADDRESS(2+F236,(B236+1)*2,4),"")</f>
        <v>'[dane surowe2c.xlsm]labels'!RB3:RB4</v>
      </c>
      <c r="N236" s="14" t="str">
        <f ca="1">ADDRESS(3,B236+1,4,,"[" &amp; wew!$G$7 &amp; "]" &amp;_sheetname_dataframe) &amp; ":" &amp; ADDRESS(2+ster!$C$14,B236+1,4)</f>
        <v>'[dane surowe2c.xlsm]data_frame'!IA3:IA643</v>
      </c>
      <c r="O236" s="14">
        <f t="shared" ca="1" si="51"/>
        <v>638</v>
      </c>
      <c r="P236" s="14">
        <f ca="1">IF(AND($AD236,$S236=1),IF(wew!$B$3,MIN(INDIRECT($N236)),"&lt;włącz podświetlanie wartości&gt;"),"—")</f>
        <v>1</v>
      </c>
      <c r="Q236" s="14">
        <f ca="1">IF(AND($AD236,$S236=1),IF(wew!$B$3,MAX(INDIRECT($N236)),"&lt;włącz podświetlanie wartości&gt;"),"—")</f>
        <v>2</v>
      </c>
      <c r="R236" s="14">
        <f ca="1">IF(AD236,ster!$C$14- (COUNTIF( INDIRECT(N236),"" )+ COUNT(INDIRECT(N236)) +COUNTIF( INDIRECT(N236),"NA" )),"")</f>
        <v>0</v>
      </c>
      <c r="S236" s="12">
        <f ca="1">IF(AD236,IF(COUNTA(INDIRECT(N236))=0,0, 1-(ster!$C$14- COUNT(INDIRECT(N236)) -COUNTIF( INDIRECT(N236),"" )) /COUNTA(INDIRECT(N236))),"")</f>
        <v>1</v>
      </c>
      <c r="T236" s="17">
        <f t="array" aca="1" ref="T236" ca="1">IF(L236&lt;&gt;"",SUM(IF(INDIRECT(L236)&lt;&gt;INT(INDIRECT(L236)),1,0)),"")</f>
        <v>0</v>
      </c>
      <c r="U236" s="17">
        <f t="array" aca="1" ref="U236" ca="1">IF(S236=1,SUM(IF(ISNUMBER(INDIRECT(N236)),IF(INDIRECT(N236)&lt;&gt;INT(INDIRECT(N236)),1,0),0)),"")</f>
        <v>0</v>
      </c>
      <c r="V236" s="17">
        <f t="shared" ca="1" si="52"/>
        <v>1</v>
      </c>
      <c r="W236" s="17">
        <f t="shared" ca="1" si="53"/>
        <v>0</v>
      </c>
      <c r="X236" s="24">
        <f t="array" aca="1" ref="X236" ca="1">IF(AD236,IF(AG236&lt;&gt;"",AG236,IF(J236,MIN(INDIRECT( K236)),"")),"")</f>
        <v>1</v>
      </c>
      <c r="Y236" s="17">
        <f t="array" aca="1" ref="Y236" ca="1">IF(AD236,IF(AH236&lt;&gt;"",AH236,IF(J236,MAX(INDIRECT( K236)),"")),"")</f>
        <v>2</v>
      </c>
      <c r="Z236" s="17" t="b">
        <f t="shared" ca="1" si="54"/>
        <v>1</v>
      </c>
      <c r="AC236" s="17" t="b">
        <f t="shared" ca="1" si="55"/>
        <v>0</v>
      </c>
      <c r="AD236" s="14" t="b">
        <f t="shared" ca="1" si="56"/>
        <v>1</v>
      </c>
      <c r="AE236" s="15" t="b">
        <f t="shared" ca="1" si="57"/>
        <v>1</v>
      </c>
      <c r="AF236" s="16"/>
      <c r="AG236" s="16"/>
      <c r="AH236" s="16"/>
      <c r="AI236" s="16"/>
      <c r="AJ236" s="16"/>
      <c r="AK236" s="16"/>
      <c r="AL236" s="16"/>
      <c r="AM236" s="16"/>
    </row>
    <row r="237" spans="2:39">
      <c r="B237" s="14">
        <f t="shared" si="45"/>
        <v>235</v>
      </c>
      <c r="C237" s="14" t="str">
        <f ca="1">IF(OR(E237="",ROW(E237)=2),"",IF(R237&gt;0,"S",IF(J237,IF(F237=2,"D","N"),"I")))</f>
        <v>D</v>
      </c>
      <c r="D237" s="14" t="str">
        <f t="shared" ca="1" si="46"/>
        <v>q_101c</v>
      </c>
      <c r="E237" s="14" t="str">
        <f t="shared" ca="1" si="47"/>
        <v>Father</v>
      </c>
      <c r="F237" s="14">
        <f t="shared" ca="1" si="48"/>
        <v>2</v>
      </c>
      <c r="G237" s="14" t="str">
        <f t="shared" ca="1" si="49"/>
        <v>q_101c</v>
      </c>
      <c r="H237" s="14">
        <f ca="1">IF(G237&lt;&gt;"",IFERROR( IsVariableNameLegal(G237),0),0)+IF(COUNTIF(INDIRECT(wew!$C$13),G237)&gt;1,10,0)</f>
        <v>0</v>
      </c>
      <c r="I237" s="14">
        <f ca="1">IF(E237&lt;&gt;"",IF(LEN(E237)&gt;150,1,0)+IF(COUNTIF(INDIRECT(wew!$C$15),E237)&gt;1,10,0),0)</f>
        <v>10</v>
      </c>
      <c r="J237" s="14" t="b">
        <f t="shared" ca="1" si="50"/>
        <v>1</v>
      </c>
      <c r="K237" s="14" t="str">
        <f ca="1">ADDRESS(3,(B237+1)*2-1,4,,"[" &amp; wew!$G$7 &amp; "]" &amp; _sheetname_labels) &amp; ":" &amp; ADDRESS(2+ster!$B$20,(B237+1)*2-1,4)</f>
        <v>'[dane surowe2c.xlsm]labels'!RC3:RC32</v>
      </c>
      <c r="L237" s="14" t="str">
        <f ca="1">IF(F237&gt;0,ADDRESS(3,(B237+1)*2-1,4,,"[" &amp; wew!$G$7 &amp; "]" &amp; _sheetname_labels) &amp; ":" &amp; ADDRESS(2+F237,(B237+1)*2-1,4),"")</f>
        <v>'[dane surowe2c.xlsm]labels'!RC3:RC4</v>
      </c>
      <c r="M237" s="14" t="str">
        <f ca="1">IF(F237&gt;0,ADDRESS(3,(B237+1)*2,4,,"["&amp;wew!$G$7&amp;"]"&amp;_sheetname_labels)&amp;":"&amp;ADDRESS(2+F237,(B237+1)*2,4),"")</f>
        <v>'[dane surowe2c.xlsm]labels'!RD3:RD4</v>
      </c>
      <c r="N237" s="14" t="str">
        <f ca="1">ADDRESS(3,B237+1,4,,"[" &amp; wew!$G$7 &amp; "]" &amp;_sheetname_dataframe) &amp; ":" &amp; ADDRESS(2+ster!$C$14,B237+1,4)</f>
        <v>'[dane surowe2c.xlsm]data_frame'!IB3:IB643</v>
      </c>
      <c r="O237" s="14">
        <f t="shared" ca="1" si="51"/>
        <v>638</v>
      </c>
      <c r="P237" s="14">
        <f ca="1">IF(AND($AD237,$S237=1),IF(wew!$B$3,MIN(INDIRECT($N237)),"&lt;włącz podświetlanie wartości&gt;"),"—")</f>
        <v>1</v>
      </c>
      <c r="Q237" s="14">
        <f ca="1">IF(AND($AD237,$S237=1),IF(wew!$B$3,MAX(INDIRECT($N237)),"&lt;włącz podświetlanie wartości&gt;"),"—")</f>
        <v>2</v>
      </c>
      <c r="R237" s="14">
        <f ca="1">IF(AD237,ster!$C$14- (COUNTIF( INDIRECT(N237),"" )+ COUNT(INDIRECT(N237)) +COUNTIF( INDIRECT(N237),"NA" )),"")</f>
        <v>0</v>
      </c>
      <c r="S237" s="12">
        <f ca="1">IF(AD237,IF(COUNTA(INDIRECT(N237))=0,0, 1-(ster!$C$14- COUNT(INDIRECT(N237)) -COUNTIF( INDIRECT(N237),"" )) /COUNTA(INDIRECT(N237))),"")</f>
        <v>1</v>
      </c>
      <c r="T237" s="17">
        <f t="array" aca="1" ref="T237" ca="1">IF(L237&lt;&gt;"",SUM(IF(INDIRECT(L237)&lt;&gt;INT(INDIRECT(L237)),1,0)),"")</f>
        <v>0</v>
      </c>
      <c r="U237" s="17">
        <f t="array" aca="1" ref="U237" ca="1">IF(S237=1,SUM(IF(ISNUMBER(INDIRECT(N237)),IF(INDIRECT(N237)&lt;&gt;INT(INDIRECT(N237)),1,0),0)),"")</f>
        <v>0</v>
      </c>
      <c r="V237" s="17">
        <f t="shared" ca="1" si="52"/>
        <v>1</v>
      </c>
      <c r="W237" s="17">
        <f t="shared" ca="1" si="53"/>
        <v>0</v>
      </c>
      <c r="X237" s="24">
        <f t="array" aca="1" ref="X237" ca="1">IF(AD237,IF(AG237&lt;&gt;"",AG237,IF(J237,MIN(INDIRECT( K237)),"")),"")</f>
        <v>1</v>
      </c>
      <c r="Y237" s="17">
        <f t="array" aca="1" ref="Y237" ca="1">IF(AD237,IF(AH237&lt;&gt;"",AH237,IF(J237,MAX(INDIRECT( K237)),"")),"")</f>
        <v>2</v>
      </c>
      <c r="Z237" s="17" t="b">
        <f t="shared" ca="1" si="54"/>
        <v>1</v>
      </c>
      <c r="AC237" s="17" t="b">
        <f t="shared" ca="1" si="55"/>
        <v>0</v>
      </c>
      <c r="AD237" s="14" t="b">
        <f t="shared" ca="1" si="56"/>
        <v>1</v>
      </c>
      <c r="AE237" s="15" t="b">
        <f t="shared" ca="1" si="57"/>
        <v>1</v>
      </c>
      <c r="AF237" s="16"/>
      <c r="AG237" s="16"/>
      <c r="AH237" s="16"/>
      <c r="AI237" s="16"/>
      <c r="AJ237" s="16"/>
      <c r="AK237" s="16"/>
      <c r="AL237" s="16"/>
      <c r="AM237" s="16"/>
    </row>
    <row r="238" spans="2:39">
      <c r="B238" s="14">
        <f t="shared" si="45"/>
        <v>236</v>
      </c>
      <c r="C238" s="14" t="str">
        <f ca="1">IF(OR(E238="",ROW(E238)=2),"",IF(R238&gt;0,"S",IF(J238,IF(F238=2,"D","N"),"I")))</f>
        <v>D</v>
      </c>
      <c r="D238" s="14" t="str">
        <f t="shared" ca="1" si="46"/>
        <v>q_101d</v>
      </c>
      <c r="E238" s="14" t="str">
        <f t="shared" ca="1" si="47"/>
        <v>Heterozygous twin brother</v>
      </c>
      <c r="F238" s="14">
        <f t="shared" ca="1" si="48"/>
        <v>2</v>
      </c>
      <c r="G238" s="14" t="str">
        <f t="shared" ca="1" si="49"/>
        <v>q_101d</v>
      </c>
      <c r="H238" s="14">
        <f ca="1">IF(G238&lt;&gt;"",IFERROR( IsVariableNameLegal(G238),0),0)+IF(COUNTIF(INDIRECT(wew!$C$13),G238)&gt;1,10,0)</f>
        <v>0</v>
      </c>
      <c r="I238" s="14">
        <f ca="1">IF(E238&lt;&gt;"",IF(LEN(E238)&gt;150,1,0)+IF(COUNTIF(INDIRECT(wew!$C$15),E238)&gt;1,10,0),0)</f>
        <v>10</v>
      </c>
      <c r="J238" s="14" t="b">
        <f t="shared" ca="1" si="50"/>
        <v>1</v>
      </c>
      <c r="K238" s="14" t="str">
        <f ca="1">ADDRESS(3,(B238+1)*2-1,4,,"[" &amp; wew!$G$7 &amp; "]" &amp; _sheetname_labels) &amp; ":" &amp; ADDRESS(2+ster!$B$20,(B238+1)*2-1,4)</f>
        <v>'[dane surowe2c.xlsm]labels'!RE3:RE32</v>
      </c>
      <c r="L238" s="14" t="str">
        <f ca="1">IF(F238&gt;0,ADDRESS(3,(B238+1)*2-1,4,,"[" &amp; wew!$G$7 &amp; "]" &amp; _sheetname_labels) &amp; ":" &amp; ADDRESS(2+F238,(B238+1)*2-1,4),"")</f>
        <v>'[dane surowe2c.xlsm]labels'!RE3:RE4</v>
      </c>
      <c r="M238" s="14" t="str">
        <f ca="1">IF(F238&gt;0,ADDRESS(3,(B238+1)*2,4,,"["&amp;wew!$G$7&amp;"]"&amp;_sheetname_labels)&amp;":"&amp;ADDRESS(2+F238,(B238+1)*2,4),"")</f>
        <v>'[dane surowe2c.xlsm]labels'!RF3:RF4</v>
      </c>
      <c r="N238" s="14" t="str">
        <f ca="1">ADDRESS(3,B238+1,4,,"[" &amp; wew!$G$7 &amp; "]" &amp;_sheetname_dataframe) &amp; ":" &amp; ADDRESS(2+ster!$C$14,B238+1,4)</f>
        <v>'[dane surowe2c.xlsm]data_frame'!IC3:IC643</v>
      </c>
      <c r="O238" s="14">
        <f t="shared" ca="1" si="51"/>
        <v>638</v>
      </c>
      <c r="P238" s="14">
        <f ca="1">IF(AND($AD238,$S238=1),IF(wew!$B$3,MIN(INDIRECT($N238)),"&lt;włącz podświetlanie wartości&gt;"),"—")</f>
        <v>2</v>
      </c>
      <c r="Q238" s="14">
        <f ca="1">IF(AND($AD238,$S238=1),IF(wew!$B$3,MAX(INDIRECT($N238)),"&lt;włącz podświetlanie wartości&gt;"),"—")</f>
        <v>2</v>
      </c>
      <c r="R238" s="14">
        <f ca="1">IF(AD238,ster!$C$14- (COUNTIF( INDIRECT(N238),"" )+ COUNT(INDIRECT(N238)) +COUNTIF( INDIRECT(N238),"NA" )),"")</f>
        <v>0</v>
      </c>
      <c r="S238" s="12">
        <f ca="1">IF(AD238,IF(COUNTA(INDIRECT(N238))=0,0, 1-(ster!$C$14- COUNT(INDIRECT(N238)) -COUNTIF( INDIRECT(N238),"" )) /COUNTA(INDIRECT(N238))),"")</f>
        <v>1</v>
      </c>
      <c r="T238" s="17">
        <f t="array" aca="1" ref="T238" ca="1">IF(L238&lt;&gt;"",SUM(IF(INDIRECT(L238)&lt;&gt;INT(INDIRECT(L238)),1,0)),"")</f>
        <v>0</v>
      </c>
      <c r="U238" s="17">
        <f t="array" aca="1" ref="U238" ca="1">IF(S238=1,SUM(IF(ISNUMBER(INDIRECT(N238)),IF(INDIRECT(N238)&lt;&gt;INT(INDIRECT(N238)),1,0),0)),"")</f>
        <v>0</v>
      </c>
      <c r="V238" s="17">
        <f t="shared" ca="1" si="52"/>
        <v>1</v>
      </c>
      <c r="W238" s="17">
        <f t="shared" ca="1" si="53"/>
        <v>0</v>
      </c>
      <c r="X238" s="24">
        <f t="array" aca="1" ref="X238" ca="1">IF(AD238,IF(AG238&lt;&gt;"",AG238,IF(J238,MIN(INDIRECT( K238)),"")),"")</f>
        <v>1</v>
      </c>
      <c r="Y238" s="17">
        <f t="array" aca="1" ref="Y238" ca="1">IF(AD238,IF(AH238&lt;&gt;"",AH238,IF(J238,MAX(INDIRECT( K238)),"")),"")</f>
        <v>2</v>
      </c>
      <c r="Z238" s="17" t="b">
        <f t="shared" ca="1" si="54"/>
        <v>1</v>
      </c>
      <c r="AC238" s="17" t="b">
        <f t="shared" ca="1" si="55"/>
        <v>0</v>
      </c>
      <c r="AD238" s="14" t="b">
        <f t="shared" ca="1" si="56"/>
        <v>1</v>
      </c>
      <c r="AE238" s="15" t="b">
        <f t="shared" ca="1" si="57"/>
        <v>1</v>
      </c>
      <c r="AF238" s="16"/>
      <c r="AG238" s="16"/>
      <c r="AH238" s="16"/>
      <c r="AI238" s="16"/>
      <c r="AJ238" s="16"/>
      <c r="AK238" s="16"/>
      <c r="AL238" s="16"/>
      <c r="AM238" s="16"/>
    </row>
    <row r="239" spans="2:39">
      <c r="B239" s="14">
        <f t="shared" si="45"/>
        <v>237</v>
      </c>
      <c r="C239" s="14" t="str">
        <f ca="1">IF(OR(E239="",ROW(E239)=2),"",IF(R239&gt;0,"S",IF(J239,IF(F239=2,"D","N"),"I")))</f>
        <v>D</v>
      </c>
      <c r="D239" s="14" t="str">
        <f t="shared" ca="1" si="46"/>
        <v>q_101e</v>
      </c>
      <c r="E239" s="14" t="str">
        <f t="shared" ca="1" si="47"/>
        <v>homozygous twin brother</v>
      </c>
      <c r="F239" s="14">
        <f t="shared" ca="1" si="48"/>
        <v>2</v>
      </c>
      <c r="G239" s="14" t="str">
        <f t="shared" ca="1" si="49"/>
        <v>q_101e</v>
      </c>
      <c r="H239" s="14">
        <f ca="1">IF(G239&lt;&gt;"",IFERROR( IsVariableNameLegal(G239),0),0)+IF(COUNTIF(INDIRECT(wew!$C$13),G239)&gt;1,10,0)</f>
        <v>0</v>
      </c>
      <c r="I239" s="14">
        <f ca="1">IF(E239&lt;&gt;"",IF(LEN(E239)&gt;150,1,0)+IF(COUNTIF(INDIRECT(wew!$C$15),E239)&gt;1,10,0),0)</f>
        <v>10</v>
      </c>
      <c r="J239" s="14" t="b">
        <f t="shared" ca="1" si="50"/>
        <v>1</v>
      </c>
      <c r="K239" s="14" t="str">
        <f ca="1">ADDRESS(3,(B239+1)*2-1,4,,"[" &amp; wew!$G$7 &amp; "]" &amp; _sheetname_labels) &amp; ":" &amp; ADDRESS(2+ster!$B$20,(B239+1)*2-1,4)</f>
        <v>'[dane surowe2c.xlsm]labels'!RG3:RG32</v>
      </c>
      <c r="L239" s="14" t="str">
        <f ca="1">IF(F239&gt;0,ADDRESS(3,(B239+1)*2-1,4,,"[" &amp; wew!$G$7 &amp; "]" &amp; _sheetname_labels) &amp; ":" &amp; ADDRESS(2+F239,(B239+1)*2-1,4),"")</f>
        <v>'[dane surowe2c.xlsm]labels'!RG3:RG4</v>
      </c>
      <c r="M239" s="14" t="str">
        <f ca="1">IF(F239&gt;0,ADDRESS(3,(B239+1)*2,4,,"["&amp;wew!$G$7&amp;"]"&amp;_sheetname_labels)&amp;":"&amp;ADDRESS(2+F239,(B239+1)*2,4),"")</f>
        <v>'[dane surowe2c.xlsm]labels'!RH3:RH4</v>
      </c>
      <c r="N239" s="14" t="str">
        <f ca="1">ADDRESS(3,B239+1,4,,"[" &amp; wew!$G$7 &amp; "]" &amp;_sheetname_dataframe) &amp; ":" &amp; ADDRESS(2+ster!$C$14,B239+1,4)</f>
        <v>'[dane surowe2c.xlsm]data_frame'!ID3:ID643</v>
      </c>
      <c r="O239" s="14">
        <f t="shared" ca="1" si="51"/>
        <v>638</v>
      </c>
      <c r="P239" s="14">
        <f ca="1">IF(AND($AD239,$S239=1),IF(wew!$B$3,MIN(INDIRECT($N239)),"&lt;włącz podświetlanie wartości&gt;"),"—")</f>
        <v>2</v>
      </c>
      <c r="Q239" s="14">
        <f ca="1">IF(AND($AD239,$S239=1),IF(wew!$B$3,MAX(INDIRECT($N239)),"&lt;włącz podświetlanie wartości&gt;"),"—")</f>
        <v>2</v>
      </c>
      <c r="R239" s="14">
        <f ca="1">IF(AD239,ster!$C$14- (COUNTIF( INDIRECT(N239),"" )+ COUNT(INDIRECT(N239)) +COUNTIF( INDIRECT(N239),"NA" )),"")</f>
        <v>0</v>
      </c>
      <c r="S239" s="12">
        <f ca="1">IF(AD239,IF(COUNTA(INDIRECT(N239))=0,0, 1-(ster!$C$14- COUNT(INDIRECT(N239)) -COUNTIF( INDIRECT(N239),"" )) /COUNTA(INDIRECT(N239))),"")</f>
        <v>1</v>
      </c>
      <c r="T239" s="17">
        <f t="array" aca="1" ref="T239" ca="1">IF(L239&lt;&gt;"",SUM(IF(INDIRECT(L239)&lt;&gt;INT(INDIRECT(L239)),1,0)),"")</f>
        <v>0</v>
      </c>
      <c r="U239" s="17">
        <f t="array" aca="1" ref="U239" ca="1">IF(S239=1,SUM(IF(ISNUMBER(INDIRECT(N239)),IF(INDIRECT(N239)&lt;&gt;INT(INDIRECT(N239)),1,0),0)),"")</f>
        <v>0</v>
      </c>
      <c r="V239" s="17">
        <f t="shared" ca="1" si="52"/>
        <v>1</v>
      </c>
      <c r="W239" s="17">
        <f t="shared" ca="1" si="53"/>
        <v>0</v>
      </c>
      <c r="X239" s="24">
        <f t="array" aca="1" ref="X239" ca="1">IF(AD239,IF(AG239&lt;&gt;"",AG239,IF(J239,MIN(INDIRECT( K239)),"")),"")</f>
        <v>1</v>
      </c>
      <c r="Y239" s="17">
        <f t="array" aca="1" ref="Y239" ca="1">IF(AD239,IF(AH239&lt;&gt;"",AH239,IF(J239,MAX(INDIRECT( K239)),"")),"")</f>
        <v>2</v>
      </c>
      <c r="Z239" s="17" t="b">
        <f t="shared" ca="1" si="54"/>
        <v>1</v>
      </c>
      <c r="AC239" s="17" t="b">
        <f t="shared" ca="1" si="55"/>
        <v>0</v>
      </c>
      <c r="AD239" s="14" t="b">
        <f t="shared" ca="1" si="56"/>
        <v>1</v>
      </c>
      <c r="AE239" s="15" t="b">
        <f t="shared" ca="1" si="57"/>
        <v>1</v>
      </c>
      <c r="AF239" s="16"/>
      <c r="AG239" s="16"/>
      <c r="AH239" s="16"/>
      <c r="AI239" s="16"/>
      <c r="AJ239" s="16"/>
      <c r="AK239" s="16"/>
      <c r="AL239" s="16"/>
      <c r="AM239" s="16"/>
    </row>
    <row r="240" spans="2:39">
      <c r="B240" s="14">
        <f t="shared" si="45"/>
        <v>238</v>
      </c>
      <c r="C240" s="14" t="str">
        <f ca="1">IF(OR(E240="",ROW(E240)=2),"",IF(R240&gt;0,"S",IF(J240,IF(F240=2,"D","N"),"I")))</f>
        <v>D</v>
      </c>
      <c r="D240" s="14" t="str">
        <f t="shared" ca="1" si="46"/>
        <v>q_101f</v>
      </c>
      <c r="E240" s="14" t="str">
        <f t="shared" ca="1" si="47"/>
        <v>heterozygous twin sister</v>
      </c>
      <c r="F240" s="14">
        <f t="shared" ca="1" si="48"/>
        <v>2</v>
      </c>
      <c r="G240" s="14" t="str">
        <f t="shared" ca="1" si="49"/>
        <v>q_101f</v>
      </c>
      <c r="H240" s="14">
        <f ca="1">IF(G240&lt;&gt;"",IFERROR( IsVariableNameLegal(G240),0),0)+IF(COUNTIF(INDIRECT(wew!$C$13),G240)&gt;1,10,0)</f>
        <v>0</v>
      </c>
      <c r="I240" s="14">
        <f ca="1">IF(E240&lt;&gt;"",IF(LEN(E240)&gt;150,1,0)+IF(COUNTIF(INDIRECT(wew!$C$15),E240)&gt;1,10,0),0)</f>
        <v>10</v>
      </c>
      <c r="J240" s="14" t="b">
        <f t="shared" ca="1" si="50"/>
        <v>1</v>
      </c>
      <c r="K240" s="14" t="str">
        <f ca="1">ADDRESS(3,(B240+1)*2-1,4,,"[" &amp; wew!$G$7 &amp; "]" &amp; _sheetname_labels) &amp; ":" &amp; ADDRESS(2+ster!$B$20,(B240+1)*2-1,4)</f>
        <v>'[dane surowe2c.xlsm]labels'!RI3:RI32</v>
      </c>
      <c r="L240" s="14" t="str">
        <f ca="1">IF(F240&gt;0,ADDRESS(3,(B240+1)*2-1,4,,"[" &amp; wew!$G$7 &amp; "]" &amp; _sheetname_labels) &amp; ":" &amp; ADDRESS(2+F240,(B240+1)*2-1,4),"")</f>
        <v>'[dane surowe2c.xlsm]labels'!RI3:RI4</v>
      </c>
      <c r="M240" s="14" t="str">
        <f ca="1">IF(F240&gt;0,ADDRESS(3,(B240+1)*2,4,,"["&amp;wew!$G$7&amp;"]"&amp;_sheetname_labels)&amp;":"&amp;ADDRESS(2+F240,(B240+1)*2,4),"")</f>
        <v>'[dane surowe2c.xlsm]labels'!RJ3:RJ4</v>
      </c>
      <c r="N240" s="14" t="str">
        <f ca="1">ADDRESS(3,B240+1,4,,"[" &amp; wew!$G$7 &amp; "]" &amp;_sheetname_dataframe) &amp; ":" &amp; ADDRESS(2+ster!$C$14,B240+1,4)</f>
        <v>'[dane surowe2c.xlsm]data_frame'!IE3:IE643</v>
      </c>
      <c r="O240" s="14">
        <f t="shared" ca="1" si="51"/>
        <v>638</v>
      </c>
      <c r="P240" s="14">
        <f ca="1">IF(AND($AD240,$S240=1),IF(wew!$B$3,MIN(INDIRECT($N240)),"&lt;włącz podświetlanie wartości&gt;"),"—")</f>
        <v>2</v>
      </c>
      <c r="Q240" s="14">
        <f ca="1">IF(AND($AD240,$S240=1),IF(wew!$B$3,MAX(INDIRECT($N240)),"&lt;włącz podświetlanie wartości&gt;"),"—")</f>
        <v>2</v>
      </c>
      <c r="R240" s="14">
        <f ca="1">IF(AD240,ster!$C$14- (COUNTIF( INDIRECT(N240),"" )+ COUNT(INDIRECT(N240)) +COUNTIF( INDIRECT(N240),"NA" )),"")</f>
        <v>0</v>
      </c>
      <c r="S240" s="12">
        <f ca="1">IF(AD240,IF(COUNTA(INDIRECT(N240))=0,0, 1-(ster!$C$14- COUNT(INDIRECT(N240)) -COUNTIF( INDIRECT(N240),"" )) /COUNTA(INDIRECT(N240))),"")</f>
        <v>1</v>
      </c>
      <c r="T240" s="17">
        <f t="array" aca="1" ref="T240" ca="1">IF(L240&lt;&gt;"",SUM(IF(INDIRECT(L240)&lt;&gt;INT(INDIRECT(L240)),1,0)),"")</f>
        <v>0</v>
      </c>
      <c r="U240" s="17">
        <f t="array" aca="1" ref="U240" ca="1">IF(S240=1,SUM(IF(ISNUMBER(INDIRECT(N240)),IF(INDIRECT(N240)&lt;&gt;INT(INDIRECT(N240)),1,0),0)),"")</f>
        <v>0</v>
      </c>
      <c r="V240" s="17">
        <f t="shared" ca="1" si="52"/>
        <v>1</v>
      </c>
      <c r="W240" s="17">
        <f t="shared" ca="1" si="53"/>
        <v>0</v>
      </c>
      <c r="X240" s="24">
        <f t="array" aca="1" ref="X240" ca="1">IF(AD240,IF(AG240&lt;&gt;"",AG240,IF(J240,MIN(INDIRECT( K240)),"")),"")</f>
        <v>1</v>
      </c>
      <c r="Y240" s="17">
        <f t="array" aca="1" ref="Y240" ca="1">IF(AD240,IF(AH240&lt;&gt;"",AH240,IF(J240,MAX(INDIRECT( K240)),"")),"")</f>
        <v>2</v>
      </c>
      <c r="Z240" s="17" t="b">
        <f t="shared" ca="1" si="54"/>
        <v>1</v>
      </c>
      <c r="AC240" s="17" t="b">
        <f t="shared" ca="1" si="55"/>
        <v>0</v>
      </c>
      <c r="AD240" s="14" t="b">
        <f t="shared" ca="1" si="56"/>
        <v>1</v>
      </c>
      <c r="AE240" s="15" t="b">
        <f t="shared" ca="1" si="57"/>
        <v>1</v>
      </c>
      <c r="AF240" s="16"/>
      <c r="AG240" s="16"/>
      <c r="AH240" s="16"/>
      <c r="AI240" s="16"/>
      <c r="AJ240" s="16"/>
      <c r="AK240" s="16"/>
      <c r="AL240" s="16"/>
      <c r="AM240" s="16"/>
    </row>
    <row r="241" spans="2:39">
      <c r="B241" s="14">
        <f t="shared" si="45"/>
        <v>239</v>
      </c>
      <c r="C241" s="14" t="str">
        <f ca="1">IF(OR(E241="",ROW(E241)=2),"",IF(R241&gt;0,"S",IF(J241,IF(F241=2,"D","N"),"I")))</f>
        <v>D</v>
      </c>
      <c r="D241" s="14" t="str">
        <f t="shared" ca="1" si="46"/>
        <v>q_101g</v>
      </c>
      <c r="E241" s="14" t="str">
        <f t="shared" ca="1" si="47"/>
        <v>homozygous twin sister</v>
      </c>
      <c r="F241" s="14">
        <f t="shared" ca="1" si="48"/>
        <v>2</v>
      </c>
      <c r="G241" s="14" t="str">
        <f t="shared" ca="1" si="49"/>
        <v>q_101g</v>
      </c>
      <c r="H241" s="14">
        <f ca="1">IF(G241&lt;&gt;"",IFERROR( IsVariableNameLegal(G241),0),0)+IF(COUNTIF(INDIRECT(wew!$C$13),G241)&gt;1,10,0)</f>
        <v>0</v>
      </c>
      <c r="I241" s="14">
        <f ca="1">IF(E241&lt;&gt;"",IF(LEN(E241)&gt;150,1,0)+IF(COUNTIF(INDIRECT(wew!$C$15),E241)&gt;1,10,0),0)</f>
        <v>10</v>
      </c>
      <c r="J241" s="14" t="b">
        <f t="shared" ca="1" si="50"/>
        <v>1</v>
      </c>
      <c r="K241" s="14" t="str">
        <f ca="1">ADDRESS(3,(B241+1)*2-1,4,,"[" &amp; wew!$G$7 &amp; "]" &amp; _sheetname_labels) &amp; ":" &amp; ADDRESS(2+ster!$B$20,(B241+1)*2-1,4)</f>
        <v>'[dane surowe2c.xlsm]labels'!RK3:RK32</v>
      </c>
      <c r="L241" s="14" t="str">
        <f ca="1">IF(F241&gt;0,ADDRESS(3,(B241+1)*2-1,4,,"[" &amp; wew!$G$7 &amp; "]" &amp; _sheetname_labels) &amp; ":" &amp; ADDRESS(2+F241,(B241+1)*2-1,4),"")</f>
        <v>'[dane surowe2c.xlsm]labels'!RK3:RK4</v>
      </c>
      <c r="M241" s="14" t="str">
        <f ca="1">IF(F241&gt;0,ADDRESS(3,(B241+1)*2,4,,"["&amp;wew!$G$7&amp;"]"&amp;_sheetname_labels)&amp;":"&amp;ADDRESS(2+F241,(B241+1)*2,4),"")</f>
        <v>'[dane surowe2c.xlsm]labels'!RL3:RL4</v>
      </c>
      <c r="N241" s="14" t="str">
        <f ca="1">ADDRESS(3,B241+1,4,,"[" &amp; wew!$G$7 &amp; "]" &amp;_sheetname_dataframe) &amp; ":" &amp; ADDRESS(2+ster!$C$14,B241+1,4)</f>
        <v>'[dane surowe2c.xlsm]data_frame'!IF3:IF643</v>
      </c>
      <c r="O241" s="14">
        <f t="shared" ca="1" si="51"/>
        <v>638</v>
      </c>
      <c r="P241" s="14">
        <f ca="1">IF(AND($AD241,$S241=1),IF(wew!$B$3,MIN(INDIRECT($N241)),"&lt;włącz podświetlanie wartości&gt;"),"—")</f>
        <v>2</v>
      </c>
      <c r="Q241" s="14">
        <f ca="1">IF(AND($AD241,$S241=1),IF(wew!$B$3,MAX(INDIRECT($N241)),"&lt;włącz podświetlanie wartości&gt;"),"—")</f>
        <v>2</v>
      </c>
      <c r="R241" s="14">
        <f ca="1">IF(AD241,ster!$C$14- (COUNTIF( INDIRECT(N241),"" )+ COUNT(INDIRECT(N241)) +COUNTIF( INDIRECT(N241),"NA" )),"")</f>
        <v>0</v>
      </c>
      <c r="S241" s="12">
        <f ca="1">IF(AD241,IF(COUNTA(INDIRECT(N241))=0,0, 1-(ster!$C$14- COUNT(INDIRECT(N241)) -COUNTIF( INDIRECT(N241),"" )) /COUNTA(INDIRECT(N241))),"")</f>
        <v>1</v>
      </c>
      <c r="T241" s="17">
        <f t="array" aca="1" ref="T241" ca="1">IF(L241&lt;&gt;"",SUM(IF(INDIRECT(L241)&lt;&gt;INT(INDIRECT(L241)),1,0)),"")</f>
        <v>0</v>
      </c>
      <c r="U241" s="17">
        <f t="array" aca="1" ref="U241" ca="1">IF(S241=1,SUM(IF(ISNUMBER(INDIRECT(N241)),IF(INDIRECT(N241)&lt;&gt;INT(INDIRECT(N241)),1,0),0)),"")</f>
        <v>0</v>
      </c>
      <c r="V241" s="17">
        <f t="shared" ca="1" si="52"/>
        <v>1</v>
      </c>
      <c r="W241" s="17">
        <f t="shared" ca="1" si="53"/>
        <v>0</v>
      </c>
      <c r="X241" s="24">
        <f t="array" aca="1" ref="X241" ca="1">IF(AD241,IF(AG241&lt;&gt;"",AG241,IF(J241,MIN(INDIRECT( K241)),"")),"")</f>
        <v>1</v>
      </c>
      <c r="Y241" s="17">
        <f t="array" aca="1" ref="Y241" ca="1">IF(AD241,IF(AH241&lt;&gt;"",AH241,IF(J241,MAX(INDIRECT( K241)),"")),"")</f>
        <v>2</v>
      </c>
      <c r="Z241" s="17" t="b">
        <f t="shared" ca="1" si="54"/>
        <v>1</v>
      </c>
      <c r="AC241" s="17" t="b">
        <f t="shared" ca="1" si="55"/>
        <v>0</v>
      </c>
      <c r="AD241" s="14" t="b">
        <f t="shared" ca="1" si="56"/>
        <v>1</v>
      </c>
      <c r="AE241" s="15" t="b">
        <f t="shared" ca="1" si="57"/>
        <v>1</v>
      </c>
      <c r="AF241" s="16"/>
      <c r="AG241" s="16"/>
      <c r="AH241" s="16"/>
      <c r="AI241" s="16"/>
      <c r="AJ241" s="16"/>
      <c r="AK241" s="16"/>
      <c r="AL241" s="16"/>
      <c r="AM241" s="16"/>
    </row>
    <row r="242" spans="2:39">
      <c r="B242" s="14">
        <f t="shared" si="45"/>
        <v>240</v>
      </c>
      <c r="C242" s="14" t="str">
        <f ca="1">IF(OR(E242="",ROW(E242)=2),"",IF(R242&gt;0,"S",IF(J242,IF(F242=2,"D","N"),"I")))</f>
        <v>S</v>
      </c>
      <c r="D242" s="14" t="str">
        <f t="shared" ca="1" si="46"/>
        <v>q_101h</v>
      </c>
      <c r="E242" s="14" t="str">
        <f t="shared" ca="1" si="47"/>
        <v>Other family member 1</v>
      </c>
      <c r="F242" s="14">
        <f t="shared" ca="1" si="48"/>
        <v>0</v>
      </c>
      <c r="G242" s="14" t="str">
        <f t="shared" ca="1" si="49"/>
        <v>q_101h</v>
      </c>
      <c r="H242" s="14">
        <f ca="1">IF(G242&lt;&gt;"",IFERROR( IsVariableNameLegal(G242),0),0)+IF(COUNTIF(INDIRECT(wew!$C$13),G242)&gt;1,10,0)</f>
        <v>0</v>
      </c>
      <c r="I242" s="14">
        <f ca="1">IF(E242&lt;&gt;"",IF(LEN(E242)&gt;150,1,0)+IF(COUNTIF(INDIRECT(wew!$C$15),E242)&gt;1,10,0),0)</f>
        <v>10</v>
      </c>
      <c r="J242" s="14" t="b">
        <f t="shared" ca="1" si="50"/>
        <v>0</v>
      </c>
      <c r="K242" s="14" t="str">
        <f ca="1">ADDRESS(3,(B242+1)*2-1,4,,"[" &amp; wew!$G$7 &amp; "]" &amp; _sheetname_labels) &amp; ":" &amp; ADDRESS(2+ster!$B$20,(B242+1)*2-1,4)</f>
        <v>'[dane surowe2c.xlsm]labels'!RM3:RM32</v>
      </c>
      <c r="L242" s="14" t="str">
        <f ca="1">IF(F242&gt;0,ADDRESS(3,(B242+1)*2-1,4,,"[" &amp; wew!$G$7 &amp; "]" &amp; _sheetname_labels) &amp; ":" &amp; ADDRESS(2+F242,(B242+1)*2-1,4),"")</f>
        <v/>
      </c>
      <c r="M242" s="14" t="str">
        <f ca="1">IF(F242&gt;0,ADDRESS(3,(B242+1)*2,4,,"["&amp;wew!$G$7&amp;"]"&amp;_sheetname_labels)&amp;":"&amp;ADDRESS(2+F242,(B242+1)*2,4),"")</f>
        <v/>
      </c>
      <c r="N242" s="14" t="str">
        <f ca="1">ADDRESS(3,B242+1,4,,"[" &amp; wew!$G$7 &amp; "]" &amp;_sheetname_dataframe) &amp; ":" &amp; ADDRESS(2+ster!$C$14,B242+1,4)</f>
        <v>'[dane surowe2c.xlsm]data_frame'!IG3:IG643</v>
      </c>
      <c r="O242" s="14">
        <f t="shared" ca="1" si="51"/>
        <v>0</v>
      </c>
      <c r="P242" s="14" t="str">
        <f ca="1">IF(AND($AD242,$S242=1),IF(wew!$B$3,MIN(INDIRECT($N242)),"&lt;włącz podświetlanie wartości&gt;"),"—")</f>
        <v>—</v>
      </c>
      <c r="Q242" s="14" t="str">
        <f ca="1">IF(AND($AD242,$S242=1),IF(wew!$B$3,MAX(INDIRECT($N242)),"&lt;włącz podświetlanie wartości&gt;"),"—")</f>
        <v>—</v>
      </c>
      <c r="R242" s="14">
        <f ca="1">IF(AD242,ster!$C$14- (COUNTIF( INDIRECT(N242),"" )+ COUNT(INDIRECT(N242)) +COUNTIF( INDIRECT(N242),"NA" )),"")</f>
        <v>5</v>
      </c>
      <c r="S242" s="12">
        <f ca="1">IF(AD242,IF(COUNTA(INDIRECT(N242))=0,0, 1-(ster!$C$14- COUNT(INDIRECT(N242)) -COUNTIF( INDIRECT(N242),"" )) /COUNTA(INDIRECT(N242))),"")</f>
        <v>0</v>
      </c>
      <c r="T242" s="17" t="str">
        <f t="array" aca="1" ref="T242" ca="1">IF(L242&lt;&gt;"",SUM(IF(INDIRECT(L242)&lt;&gt;INT(INDIRECT(L242)),1,0)),"")</f>
        <v/>
      </c>
      <c r="U242" s="17" t="str">
        <f t="array" aca="1" ref="U242" ca="1">IF(S242=1,SUM(IF(ISNUMBER(INDIRECT(N242)),IF(INDIRECT(N242)&lt;&gt;INT(INDIRECT(N242)),1,0),0)),"")</f>
        <v/>
      </c>
      <c r="V242" s="17">
        <f t="shared" ca="1" si="52"/>
        <v>0</v>
      </c>
      <c r="W242" s="17">
        <f t="shared" ca="1" si="53"/>
        <v>0</v>
      </c>
      <c r="X242" s="24" t="str">
        <f t="array" aca="1" ref="X242" ca="1">IF(AD242,IF(AG242&lt;&gt;"",AG242,IF(J242,MIN(INDIRECT( K242)),"")),"")</f>
        <v/>
      </c>
      <c r="Y242" s="17" t="str">
        <f t="array" aca="1" ref="Y242" ca="1">IF(AD242,IF(AH242&lt;&gt;"",AH242,IF(J242,MAX(INDIRECT( K242)),"")),"")</f>
        <v/>
      </c>
      <c r="Z242" s="17" t="b">
        <f t="shared" ca="1" si="54"/>
        <v>0</v>
      </c>
      <c r="AC242" s="17" t="b">
        <f t="shared" ca="1" si="55"/>
        <v>1</v>
      </c>
      <c r="AD242" s="14" t="b">
        <f t="shared" ca="1" si="56"/>
        <v>1</v>
      </c>
      <c r="AE242" s="15" t="b">
        <f t="shared" ca="1" si="57"/>
        <v>0</v>
      </c>
      <c r="AF242" s="16"/>
      <c r="AG242" s="16"/>
      <c r="AH242" s="16"/>
      <c r="AI242" s="16"/>
      <c r="AJ242" s="16"/>
      <c r="AK242" s="16"/>
      <c r="AL242" s="16"/>
      <c r="AM242" s="16"/>
    </row>
    <row r="243" spans="2:39">
      <c r="B243" s="14">
        <f t="shared" si="45"/>
        <v>241</v>
      </c>
      <c r="C243" s="14" t="str">
        <f ca="1">IF(OR(E243="",ROW(E243)=2),"",IF(R243&gt;0,"S",IF(J243,IF(F243=2,"D","N"),"I")))</f>
        <v>S</v>
      </c>
      <c r="D243" s="14" t="str">
        <f t="shared" ca="1" si="46"/>
        <v>q_101i</v>
      </c>
      <c r="E243" s="14" t="str">
        <f t="shared" ca="1" si="47"/>
        <v>Other family member 2</v>
      </c>
      <c r="F243" s="14">
        <f t="shared" ca="1" si="48"/>
        <v>0</v>
      </c>
      <c r="G243" s="14" t="str">
        <f t="shared" ca="1" si="49"/>
        <v>q_101i</v>
      </c>
      <c r="H243" s="14">
        <f ca="1">IF(G243&lt;&gt;"",IFERROR( IsVariableNameLegal(G243),0),0)+IF(COUNTIF(INDIRECT(wew!$C$13),G243)&gt;1,10,0)</f>
        <v>0</v>
      </c>
      <c r="I243" s="14">
        <f ca="1">IF(E243&lt;&gt;"",IF(LEN(E243)&gt;150,1,0)+IF(COUNTIF(INDIRECT(wew!$C$15),E243)&gt;1,10,0),0)</f>
        <v>10</v>
      </c>
      <c r="J243" s="14" t="b">
        <f t="shared" ca="1" si="50"/>
        <v>0</v>
      </c>
      <c r="K243" s="14" t="str">
        <f ca="1">ADDRESS(3,(B243+1)*2-1,4,,"[" &amp; wew!$G$7 &amp; "]" &amp; _sheetname_labels) &amp; ":" &amp; ADDRESS(2+ster!$B$20,(B243+1)*2-1,4)</f>
        <v>'[dane surowe2c.xlsm]labels'!RO3:RO32</v>
      </c>
      <c r="L243" s="14" t="str">
        <f ca="1">IF(F243&gt;0,ADDRESS(3,(B243+1)*2-1,4,,"[" &amp; wew!$G$7 &amp; "]" &amp; _sheetname_labels) &amp; ":" &amp; ADDRESS(2+F243,(B243+1)*2-1,4),"")</f>
        <v/>
      </c>
      <c r="M243" s="14" t="str">
        <f ca="1">IF(F243&gt;0,ADDRESS(3,(B243+1)*2,4,,"["&amp;wew!$G$7&amp;"]"&amp;_sheetname_labels)&amp;":"&amp;ADDRESS(2+F243,(B243+1)*2,4),"")</f>
        <v/>
      </c>
      <c r="N243" s="14" t="str">
        <f ca="1">ADDRESS(3,B243+1,4,,"[" &amp; wew!$G$7 &amp; "]" &amp;_sheetname_dataframe) &amp; ":" &amp; ADDRESS(2+ster!$C$14,B243+1,4)</f>
        <v>'[dane surowe2c.xlsm]data_frame'!IH3:IH643</v>
      </c>
      <c r="O243" s="14">
        <f t="shared" ca="1" si="51"/>
        <v>0</v>
      </c>
      <c r="P243" s="14" t="str">
        <f ca="1">IF(AND($AD243,$S243=1),IF(wew!$B$3,MIN(INDIRECT($N243)),"&lt;włącz podświetlanie wartości&gt;"),"—")</f>
        <v>—</v>
      </c>
      <c r="Q243" s="14" t="str">
        <f ca="1">IF(AND($AD243,$S243=1),IF(wew!$B$3,MAX(INDIRECT($N243)),"&lt;włącz podświetlanie wartości&gt;"),"—")</f>
        <v>—</v>
      </c>
      <c r="R243" s="14">
        <f ca="1">IF(AD243,ster!$C$14- (COUNTIF( INDIRECT(N243),"" )+ COUNT(INDIRECT(N243)) +COUNTIF( INDIRECT(N243),"NA" )),"")</f>
        <v>3</v>
      </c>
      <c r="S243" s="12">
        <f ca="1">IF(AD243,IF(COUNTA(INDIRECT(N243))=0,0, 1-(ster!$C$14- COUNT(INDIRECT(N243)) -COUNTIF( INDIRECT(N243),"" )) /COUNTA(INDIRECT(N243))),"")</f>
        <v>0</v>
      </c>
      <c r="T243" s="17" t="str">
        <f t="array" aca="1" ref="T243" ca="1">IF(L243&lt;&gt;"",SUM(IF(INDIRECT(L243)&lt;&gt;INT(INDIRECT(L243)),1,0)),"")</f>
        <v/>
      </c>
      <c r="U243" s="17" t="str">
        <f t="array" aca="1" ref="U243" ca="1">IF(S243=1,SUM(IF(ISNUMBER(INDIRECT(N243)),IF(INDIRECT(N243)&lt;&gt;INT(INDIRECT(N243)),1,0),0)),"")</f>
        <v/>
      </c>
      <c r="V243" s="17">
        <f t="shared" ca="1" si="52"/>
        <v>0</v>
      </c>
      <c r="W243" s="17">
        <f t="shared" ca="1" si="53"/>
        <v>0</v>
      </c>
      <c r="X243" s="24" t="str">
        <f t="array" aca="1" ref="X243" ca="1">IF(AD243,IF(AG243&lt;&gt;"",AG243,IF(J243,MIN(INDIRECT( K243)),"")),"")</f>
        <v/>
      </c>
      <c r="Y243" s="17" t="str">
        <f t="array" aca="1" ref="Y243" ca="1">IF(AD243,IF(AH243&lt;&gt;"",AH243,IF(J243,MAX(INDIRECT( K243)),"")),"")</f>
        <v/>
      </c>
      <c r="Z243" s="17" t="b">
        <f t="shared" ca="1" si="54"/>
        <v>0</v>
      </c>
      <c r="AC243" s="17" t="b">
        <f t="shared" ca="1" si="55"/>
        <v>1</v>
      </c>
      <c r="AD243" s="14" t="b">
        <f t="shared" ca="1" si="56"/>
        <v>1</v>
      </c>
      <c r="AE243" s="15" t="b">
        <f t="shared" ca="1" si="57"/>
        <v>0</v>
      </c>
      <c r="AF243" s="16"/>
      <c r="AG243" s="16"/>
      <c r="AH243" s="16"/>
      <c r="AI243" s="16"/>
      <c r="AJ243" s="16"/>
      <c r="AK243" s="16"/>
      <c r="AL243" s="16"/>
      <c r="AM243" s="16"/>
    </row>
    <row r="244" spans="2:39">
      <c r="B244" s="14">
        <f t="shared" si="45"/>
        <v>242</v>
      </c>
      <c r="C244" s="14" t="str">
        <f ca="1">IF(OR(E244="",ROW(E244)=2),"",IF(R244&gt;0,"S",IF(J244,IF(F244=2,"D","N"),"I")))</f>
        <v>S</v>
      </c>
      <c r="D244" s="14" t="str">
        <f t="shared" ca="1" si="46"/>
        <v>q_101j</v>
      </c>
      <c r="E244" s="14" t="str">
        <f t="shared" ca="1" si="47"/>
        <v>Other family member 3</v>
      </c>
      <c r="F244" s="14">
        <f t="shared" ca="1" si="48"/>
        <v>0</v>
      </c>
      <c r="G244" s="14" t="str">
        <f t="shared" ca="1" si="49"/>
        <v>q_101j</v>
      </c>
      <c r="H244" s="14">
        <f ca="1">IF(G244&lt;&gt;"",IFERROR( IsVariableNameLegal(G244),0),0)+IF(COUNTIF(INDIRECT(wew!$C$13),G244)&gt;1,10,0)</f>
        <v>0</v>
      </c>
      <c r="I244" s="14">
        <f ca="1">IF(E244&lt;&gt;"",IF(LEN(E244)&gt;150,1,0)+IF(COUNTIF(INDIRECT(wew!$C$15),E244)&gt;1,10,0),0)</f>
        <v>10</v>
      </c>
      <c r="J244" s="14" t="b">
        <f t="shared" ca="1" si="50"/>
        <v>0</v>
      </c>
      <c r="K244" s="14" t="str">
        <f ca="1">ADDRESS(3,(B244+1)*2-1,4,,"[" &amp; wew!$G$7 &amp; "]" &amp; _sheetname_labels) &amp; ":" &amp; ADDRESS(2+ster!$B$20,(B244+1)*2-1,4)</f>
        <v>'[dane surowe2c.xlsm]labels'!RQ3:RQ32</v>
      </c>
      <c r="L244" s="14" t="str">
        <f ca="1">IF(F244&gt;0,ADDRESS(3,(B244+1)*2-1,4,,"[" &amp; wew!$G$7 &amp; "]" &amp; _sheetname_labels) &amp; ":" &amp; ADDRESS(2+F244,(B244+1)*2-1,4),"")</f>
        <v/>
      </c>
      <c r="M244" s="14" t="str">
        <f ca="1">IF(F244&gt;0,ADDRESS(3,(B244+1)*2,4,,"["&amp;wew!$G$7&amp;"]"&amp;_sheetname_labels)&amp;":"&amp;ADDRESS(2+F244,(B244+1)*2,4),"")</f>
        <v/>
      </c>
      <c r="N244" s="14" t="str">
        <f ca="1">ADDRESS(3,B244+1,4,,"[" &amp; wew!$G$7 &amp; "]" &amp;_sheetname_dataframe) &amp; ":" &amp; ADDRESS(2+ster!$C$14,B244+1,4)</f>
        <v>'[dane surowe2c.xlsm]data_frame'!II3:II643</v>
      </c>
      <c r="O244" s="14">
        <f t="shared" ca="1" si="51"/>
        <v>0</v>
      </c>
      <c r="P244" s="14" t="str">
        <f ca="1">IF(AND($AD244,$S244=1),IF(wew!$B$3,MIN(INDIRECT($N244)),"&lt;włącz podświetlanie wartości&gt;"),"—")</f>
        <v>—</v>
      </c>
      <c r="Q244" s="14" t="str">
        <f ca="1">IF(AND($AD244,$S244=1),IF(wew!$B$3,MAX(INDIRECT($N244)),"&lt;włącz podświetlanie wartości&gt;"),"—")</f>
        <v>—</v>
      </c>
      <c r="R244" s="14">
        <f ca="1">IF(AD244,ster!$C$14- (COUNTIF( INDIRECT(N244),"" )+ COUNT(INDIRECT(N244)) +COUNTIF( INDIRECT(N244),"NA" )),"")</f>
        <v>2</v>
      </c>
      <c r="S244" s="12">
        <f ca="1">IF(AD244,IF(COUNTA(INDIRECT(N244))=0,0, 1-(ster!$C$14- COUNT(INDIRECT(N244)) -COUNTIF( INDIRECT(N244),"" )) /COUNTA(INDIRECT(N244))),"")</f>
        <v>0</v>
      </c>
      <c r="T244" s="17" t="str">
        <f t="array" aca="1" ref="T244" ca="1">IF(L244&lt;&gt;"",SUM(IF(INDIRECT(L244)&lt;&gt;INT(INDIRECT(L244)),1,0)),"")</f>
        <v/>
      </c>
      <c r="U244" s="17" t="str">
        <f t="array" aca="1" ref="U244" ca="1">IF(S244=1,SUM(IF(ISNUMBER(INDIRECT(N244)),IF(INDIRECT(N244)&lt;&gt;INT(INDIRECT(N244)),1,0),0)),"")</f>
        <v/>
      </c>
      <c r="V244" s="17">
        <f t="shared" ca="1" si="52"/>
        <v>0</v>
      </c>
      <c r="W244" s="17">
        <f t="shared" ca="1" si="53"/>
        <v>0</v>
      </c>
      <c r="X244" s="24" t="str">
        <f t="array" aca="1" ref="X244" ca="1">IF(AD244,IF(AG244&lt;&gt;"",AG244,IF(J244,MIN(INDIRECT( K244)),"")),"")</f>
        <v/>
      </c>
      <c r="Y244" s="17" t="str">
        <f t="array" aca="1" ref="Y244" ca="1">IF(AD244,IF(AH244&lt;&gt;"",AH244,IF(J244,MAX(INDIRECT( K244)),"")),"")</f>
        <v/>
      </c>
      <c r="Z244" s="17" t="b">
        <f t="shared" ca="1" si="54"/>
        <v>0</v>
      </c>
      <c r="AC244" s="17" t="b">
        <f t="shared" ca="1" si="55"/>
        <v>1</v>
      </c>
      <c r="AD244" s="14" t="b">
        <f t="shared" ca="1" si="56"/>
        <v>1</v>
      </c>
      <c r="AE244" s="15" t="b">
        <f t="shared" ca="1" si="57"/>
        <v>0</v>
      </c>
      <c r="AF244" s="16"/>
      <c r="AG244" s="16"/>
      <c r="AH244" s="16"/>
      <c r="AI244" s="16"/>
      <c r="AJ244" s="16"/>
      <c r="AK244" s="16"/>
      <c r="AL244" s="16"/>
      <c r="AM244" s="16"/>
    </row>
    <row r="245" spans="2:39">
      <c r="B245" s="14">
        <f t="shared" si="45"/>
        <v>243</v>
      </c>
      <c r="C245" s="14" t="str">
        <f ca="1">IF(OR(E245="",ROW(E245)=2),"",IF(R245&gt;0,"S",IF(J245,IF(F245=2,"D","N"),"I")))</f>
        <v>D</v>
      </c>
      <c r="D245" s="14" t="str">
        <f t="shared" ca="1" si="46"/>
        <v>q_102a</v>
      </c>
      <c r="E245" s="14" t="str">
        <f t="shared" ca="1" si="47"/>
        <v>Was there AD in the family</v>
      </c>
      <c r="F245" s="14">
        <f t="shared" ca="1" si="48"/>
        <v>2</v>
      </c>
      <c r="G245" s="14" t="str">
        <f t="shared" ca="1" si="49"/>
        <v>q_102a</v>
      </c>
      <c r="H245" s="14">
        <f ca="1">IF(G245&lt;&gt;"",IFERROR( IsVariableNameLegal(G245),0),0)+IF(COUNTIF(INDIRECT(wew!$C$13),G245)&gt;1,10,0)</f>
        <v>0</v>
      </c>
      <c r="I245" s="14">
        <f ca="1">IF(E245&lt;&gt;"",IF(LEN(E245)&gt;150,1,0)+IF(COUNTIF(INDIRECT(wew!$C$15),E245)&gt;1,10,0),0)</f>
        <v>0</v>
      </c>
      <c r="J245" s="14" t="b">
        <f t="shared" ca="1" si="50"/>
        <v>1</v>
      </c>
      <c r="K245" s="14" t="str">
        <f ca="1">ADDRESS(3,(B245+1)*2-1,4,,"[" &amp; wew!$G$7 &amp; "]" &amp; _sheetname_labels) &amp; ":" &amp; ADDRESS(2+ster!$B$20,(B245+1)*2-1,4)</f>
        <v>'[dane surowe2c.xlsm]labels'!RS3:RS32</v>
      </c>
      <c r="L245" s="14" t="str">
        <f ca="1">IF(F245&gt;0,ADDRESS(3,(B245+1)*2-1,4,,"[" &amp; wew!$G$7 &amp; "]" &amp; _sheetname_labels) &amp; ":" &amp; ADDRESS(2+F245,(B245+1)*2-1,4),"")</f>
        <v>'[dane surowe2c.xlsm]labels'!RS3:RS4</v>
      </c>
      <c r="M245" s="14" t="str">
        <f ca="1">IF(F245&gt;0,ADDRESS(3,(B245+1)*2,4,,"["&amp;wew!$G$7&amp;"]"&amp;_sheetname_labels)&amp;":"&amp;ADDRESS(2+F245,(B245+1)*2,4),"")</f>
        <v>'[dane surowe2c.xlsm]labels'!RT3:RT4</v>
      </c>
      <c r="N245" s="14" t="str">
        <f ca="1">ADDRESS(3,B245+1,4,,"[" &amp; wew!$G$7 &amp; "]" &amp;_sheetname_dataframe) &amp; ":" &amp; ADDRESS(2+ster!$C$14,B245+1,4)</f>
        <v>'[dane surowe2c.xlsm]data_frame'!IJ3:IJ643</v>
      </c>
      <c r="O245" s="14">
        <f t="shared" ca="1" si="51"/>
        <v>638</v>
      </c>
      <c r="P245" s="14">
        <f ca="1">IF(AND($AD245,$S245=1),IF(wew!$B$3,MIN(INDIRECT($N245)),"&lt;włącz podświetlanie wartości&gt;"),"—")</f>
        <v>1</v>
      </c>
      <c r="Q245" s="14">
        <f ca="1">IF(AND($AD245,$S245=1),IF(wew!$B$3,MAX(INDIRECT($N245)),"&lt;włącz podświetlanie wartości&gt;"),"—")</f>
        <v>2</v>
      </c>
      <c r="R245" s="14">
        <f ca="1">IF(AD245,ster!$C$14- (COUNTIF( INDIRECT(N245),"" )+ COUNT(INDIRECT(N245)) +COUNTIF( INDIRECT(N245),"NA" )),"")</f>
        <v>0</v>
      </c>
      <c r="S245" s="12">
        <f ca="1">IF(AD245,IF(COUNTA(INDIRECT(N245))=0,0, 1-(ster!$C$14- COUNT(INDIRECT(N245)) -COUNTIF( INDIRECT(N245),"" )) /COUNTA(INDIRECT(N245))),"")</f>
        <v>1</v>
      </c>
      <c r="T245" s="17">
        <f t="array" aca="1" ref="T245" ca="1">IF(L245&lt;&gt;"",SUM(IF(INDIRECT(L245)&lt;&gt;INT(INDIRECT(L245)),1,0)),"")</f>
        <v>0</v>
      </c>
      <c r="U245" s="17">
        <f t="array" aca="1" ref="U245" ca="1">IF(S245=1,SUM(IF(ISNUMBER(INDIRECT(N245)),IF(INDIRECT(N245)&lt;&gt;INT(INDIRECT(N245)),1,0),0)),"")</f>
        <v>0</v>
      </c>
      <c r="V245" s="17">
        <f t="shared" ca="1" si="52"/>
        <v>1</v>
      </c>
      <c r="W245" s="17">
        <f t="shared" ca="1" si="53"/>
        <v>0</v>
      </c>
      <c r="X245" s="24">
        <f t="array" aca="1" ref="X245" ca="1">IF(AD245,IF(AG245&lt;&gt;"",AG245,IF(J245,MIN(INDIRECT( K245)),"")),"")</f>
        <v>1</v>
      </c>
      <c r="Y245" s="17">
        <f t="array" aca="1" ref="Y245" ca="1">IF(AD245,IF(AH245&lt;&gt;"",AH245,IF(J245,MAX(INDIRECT( K245)),"")),"")</f>
        <v>2</v>
      </c>
      <c r="Z245" s="17" t="b">
        <f t="shared" ca="1" si="54"/>
        <v>1</v>
      </c>
      <c r="AC245" s="17" t="b">
        <f t="shared" ca="1" si="55"/>
        <v>0</v>
      </c>
      <c r="AD245" s="14" t="b">
        <f t="shared" ca="1" si="56"/>
        <v>1</v>
      </c>
      <c r="AE245" s="15" t="b">
        <f t="shared" ca="1" si="57"/>
        <v>1</v>
      </c>
      <c r="AF245" s="16"/>
      <c r="AG245" s="16"/>
      <c r="AH245" s="16"/>
      <c r="AI245" s="16"/>
      <c r="AJ245" s="16"/>
      <c r="AK245" s="16"/>
      <c r="AL245" s="16"/>
      <c r="AM245" s="16"/>
    </row>
    <row r="246" spans="2:39">
      <c r="B246" s="14">
        <f t="shared" si="45"/>
        <v>244</v>
      </c>
      <c r="C246" s="14" t="str">
        <f ca="1">IF(OR(E246="",ROW(E246)=2),"",IF(R246&gt;0,"S",IF(J246,IF(F246=2,"D","N"),"I")))</f>
        <v>D</v>
      </c>
      <c r="D246" s="14" t="str">
        <f t="shared" ca="1" si="46"/>
        <v>q_102b</v>
      </c>
      <c r="E246" s="14" t="str">
        <f t="shared" ca="1" si="47"/>
        <v>Mother</v>
      </c>
      <c r="F246" s="14">
        <f t="shared" ca="1" si="48"/>
        <v>2</v>
      </c>
      <c r="G246" s="14" t="str">
        <f t="shared" ca="1" si="49"/>
        <v>q_102b</v>
      </c>
      <c r="H246" s="14">
        <f ca="1">IF(G246&lt;&gt;"",IFERROR( IsVariableNameLegal(G246),0),0)+IF(COUNTIF(INDIRECT(wew!$C$13),G246)&gt;1,10,0)</f>
        <v>0</v>
      </c>
      <c r="I246" s="14">
        <f ca="1">IF(E246&lt;&gt;"",IF(LEN(E246)&gt;150,1,0)+IF(COUNTIF(INDIRECT(wew!$C$15),E246)&gt;1,10,0),0)</f>
        <v>10</v>
      </c>
      <c r="J246" s="14" t="b">
        <f t="shared" ca="1" si="50"/>
        <v>1</v>
      </c>
      <c r="K246" s="14" t="str">
        <f ca="1">ADDRESS(3,(B246+1)*2-1,4,,"[" &amp; wew!$G$7 &amp; "]" &amp; _sheetname_labels) &amp; ":" &amp; ADDRESS(2+ster!$B$20,(B246+1)*2-1,4)</f>
        <v>'[dane surowe2c.xlsm]labels'!RU3:RU32</v>
      </c>
      <c r="L246" s="14" t="str">
        <f ca="1">IF(F246&gt;0,ADDRESS(3,(B246+1)*2-1,4,,"[" &amp; wew!$G$7 &amp; "]" &amp; _sheetname_labels) &amp; ":" &amp; ADDRESS(2+F246,(B246+1)*2-1,4),"")</f>
        <v>'[dane surowe2c.xlsm]labels'!RU3:RU4</v>
      </c>
      <c r="M246" s="14" t="str">
        <f ca="1">IF(F246&gt;0,ADDRESS(3,(B246+1)*2,4,,"["&amp;wew!$G$7&amp;"]"&amp;_sheetname_labels)&amp;":"&amp;ADDRESS(2+F246,(B246+1)*2,4),"")</f>
        <v>'[dane surowe2c.xlsm]labels'!RV3:RV4</v>
      </c>
      <c r="N246" s="14" t="str">
        <f ca="1">ADDRESS(3,B246+1,4,,"[" &amp; wew!$G$7 &amp; "]" &amp;_sheetname_dataframe) &amp; ":" &amp; ADDRESS(2+ster!$C$14,B246+1,4)</f>
        <v>'[dane surowe2c.xlsm]data_frame'!IK3:IK643</v>
      </c>
      <c r="O246" s="14">
        <f t="shared" ca="1" si="51"/>
        <v>638</v>
      </c>
      <c r="P246" s="14">
        <f ca="1">IF(AND($AD246,$S246=1),IF(wew!$B$3,MIN(INDIRECT($N246)),"&lt;włącz podświetlanie wartości&gt;"),"—")</f>
        <v>1</v>
      </c>
      <c r="Q246" s="14">
        <f ca="1">IF(AND($AD246,$S246=1),IF(wew!$B$3,MAX(INDIRECT($N246)),"&lt;włącz podświetlanie wartości&gt;"),"—")</f>
        <v>2</v>
      </c>
      <c r="R246" s="14">
        <f ca="1">IF(AD246,ster!$C$14- (COUNTIF( INDIRECT(N246),"" )+ COUNT(INDIRECT(N246)) +COUNTIF( INDIRECT(N246),"NA" )),"")</f>
        <v>0</v>
      </c>
      <c r="S246" s="12">
        <f ca="1">IF(AD246,IF(COUNTA(INDIRECT(N246))=0,0, 1-(ster!$C$14- COUNT(INDIRECT(N246)) -COUNTIF( INDIRECT(N246),"" )) /COUNTA(INDIRECT(N246))),"")</f>
        <v>1</v>
      </c>
      <c r="T246" s="17">
        <f t="array" aca="1" ref="T246" ca="1">IF(L246&lt;&gt;"",SUM(IF(INDIRECT(L246)&lt;&gt;INT(INDIRECT(L246)),1,0)),"")</f>
        <v>0</v>
      </c>
      <c r="U246" s="17">
        <f t="array" aca="1" ref="U246" ca="1">IF(S246=1,SUM(IF(ISNUMBER(INDIRECT(N246)),IF(INDIRECT(N246)&lt;&gt;INT(INDIRECT(N246)),1,0),0)),"")</f>
        <v>0</v>
      </c>
      <c r="V246" s="17">
        <f t="shared" ca="1" si="52"/>
        <v>1</v>
      </c>
      <c r="W246" s="17">
        <f t="shared" ca="1" si="53"/>
        <v>0</v>
      </c>
      <c r="X246" s="24">
        <f t="array" aca="1" ref="X246" ca="1">IF(AD246,IF(AG246&lt;&gt;"",AG246,IF(J246,MIN(INDIRECT( K246)),"")),"")</f>
        <v>1</v>
      </c>
      <c r="Y246" s="17">
        <f t="array" aca="1" ref="Y246" ca="1">IF(AD246,IF(AH246&lt;&gt;"",AH246,IF(J246,MAX(INDIRECT( K246)),"")),"")</f>
        <v>2</v>
      </c>
      <c r="Z246" s="17" t="b">
        <f t="shared" ca="1" si="54"/>
        <v>1</v>
      </c>
      <c r="AC246" s="17" t="b">
        <f t="shared" ca="1" si="55"/>
        <v>0</v>
      </c>
      <c r="AD246" s="14" t="b">
        <f t="shared" ca="1" si="56"/>
        <v>1</v>
      </c>
      <c r="AE246" s="15" t="b">
        <f t="shared" ca="1" si="57"/>
        <v>1</v>
      </c>
      <c r="AF246" s="16"/>
      <c r="AG246" s="16"/>
      <c r="AH246" s="16"/>
      <c r="AI246" s="16"/>
      <c r="AJ246" s="16"/>
      <c r="AK246" s="16"/>
      <c r="AL246" s="16"/>
      <c r="AM246" s="16"/>
    </row>
    <row r="247" spans="2:39">
      <c r="B247" s="14">
        <f t="shared" si="45"/>
        <v>245</v>
      </c>
      <c r="C247" s="14" t="str">
        <f ca="1">IF(OR(E247="",ROW(E247)=2),"",IF(R247&gt;0,"S",IF(J247,IF(F247=2,"D","N"),"I")))</f>
        <v>D</v>
      </c>
      <c r="D247" s="14" t="str">
        <f t="shared" ca="1" si="46"/>
        <v>q_102c</v>
      </c>
      <c r="E247" s="14" t="str">
        <f t="shared" ca="1" si="47"/>
        <v>Father</v>
      </c>
      <c r="F247" s="14">
        <f t="shared" ca="1" si="48"/>
        <v>2</v>
      </c>
      <c r="G247" s="14" t="str">
        <f t="shared" ca="1" si="49"/>
        <v>q_102c</v>
      </c>
      <c r="H247" s="14">
        <f ca="1">IF(G247&lt;&gt;"",IFERROR( IsVariableNameLegal(G247),0),0)+IF(COUNTIF(INDIRECT(wew!$C$13),G247)&gt;1,10,0)</f>
        <v>0</v>
      </c>
      <c r="I247" s="14">
        <f ca="1">IF(E247&lt;&gt;"",IF(LEN(E247)&gt;150,1,0)+IF(COUNTIF(INDIRECT(wew!$C$15),E247)&gt;1,10,0),0)</f>
        <v>10</v>
      </c>
      <c r="J247" s="14" t="b">
        <f t="shared" ca="1" si="50"/>
        <v>1</v>
      </c>
      <c r="K247" s="14" t="str">
        <f ca="1">ADDRESS(3,(B247+1)*2-1,4,,"[" &amp; wew!$G$7 &amp; "]" &amp; _sheetname_labels) &amp; ":" &amp; ADDRESS(2+ster!$B$20,(B247+1)*2-1,4)</f>
        <v>'[dane surowe2c.xlsm]labels'!RW3:RW32</v>
      </c>
      <c r="L247" s="14" t="str">
        <f ca="1">IF(F247&gt;0,ADDRESS(3,(B247+1)*2-1,4,,"[" &amp; wew!$G$7 &amp; "]" &amp; _sheetname_labels) &amp; ":" &amp; ADDRESS(2+F247,(B247+1)*2-1,4),"")</f>
        <v>'[dane surowe2c.xlsm]labels'!RW3:RW4</v>
      </c>
      <c r="M247" s="14" t="str">
        <f ca="1">IF(F247&gt;0,ADDRESS(3,(B247+1)*2,4,,"["&amp;wew!$G$7&amp;"]"&amp;_sheetname_labels)&amp;":"&amp;ADDRESS(2+F247,(B247+1)*2,4),"")</f>
        <v>'[dane surowe2c.xlsm]labels'!RX3:RX4</v>
      </c>
      <c r="N247" s="14" t="str">
        <f ca="1">ADDRESS(3,B247+1,4,,"[" &amp; wew!$G$7 &amp; "]" &amp;_sheetname_dataframe) &amp; ":" &amp; ADDRESS(2+ster!$C$14,B247+1,4)</f>
        <v>'[dane surowe2c.xlsm]data_frame'!IL3:IL643</v>
      </c>
      <c r="O247" s="14">
        <f t="shared" ca="1" si="51"/>
        <v>638</v>
      </c>
      <c r="P247" s="14">
        <f ca="1">IF(AND($AD247,$S247=1),IF(wew!$B$3,MIN(INDIRECT($N247)),"&lt;włącz podświetlanie wartości&gt;"),"—")</f>
        <v>1</v>
      </c>
      <c r="Q247" s="14">
        <f ca="1">IF(AND($AD247,$S247=1),IF(wew!$B$3,MAX(INDIRECT($N247)),"&lt;włącz podświetlanie wartości&gt;"),"—")</f>
        <v>2</v>
      </c>
      <c r="R247" s="14">
        <f ca="1">IF(AD247,ster!$C$14- (COUNTIF( INDIRECT(N247),"" )+ COUNT(INDIRECT(N247)) +COUNTIF( INDIRECT(N247),"NA" )),"")</f>
        <v>0</v>
      </c>
      <c r="S247" s="12">
        <f ca="1">IF(AD247,IF(COUNTA(INDIRECT(N247))=0,0, 1-(ster!$C$14- COUNT(INDIRECT(N247)) -COUNTIF( INDIRECT(N247),"" )) /COUNTA(INDIRECT(N247))),"")</f>
        <v>1</v>
      </c>
      <c r="T247" s="17">
        <f t="array" aca="1" ref="T247" ca="1">IF(L247&lt;&gt;"",SUM(IF(INDIRECT(L247)&lt;&gt;INT(INDIRECT(L247)),1,0)),"")</f>
        <v>0</v>
      </c>
      <c r="U247" s="17">
        <f t="array" aca="1" ref="U247" ca="1">IF(S247=1,SUM(IF(ISNUMBER(INDIRECT(N247)),IF(INDIRECT(N247)&lt;&gt;INT(INDIRECT(N247)),1,0),0)),"")</f>
        <v>0</v>
      </c>
      <c r="V247" s="17">
        <f t="shared" ca="1" si="52"/>
        <v>1</v>
      </c>
      <c r="W247" s="17">
        <f t="shared" ca="1" si="53"/>
        <v>0</v>
      </c>
      <c r="X247" s="24">
        <f t="array" aca="1" ref="X247" ca="1">IF(AD247,IF(AG247&lt;&gt;"",AG247,IF(J247,MIN(INDIRECT( K247)),"")),"")</f>
        <v>1</v>
      </c>
      <c r="Y247" s="17">
        <f t="array" aca="1" ref="Y247" ca="1">IF(AD247,IF(AH247&lt;&gt;"",AH247,IF(J247,MAX(INDIRECT( K247)),"")),"")</f>
        <v>2</v>
      </c>
      <c r="Z247" s="17" t="b">
        <f t="shared" ca="1" si="54"/>
        <v>1</v>
      </c>
      <c r="AC247" s="17" t="b">
        <f t="shared" ca="1" si="55"/>
        <v>0</v>
      </c>
      <c r="AD247" s="14" t="b">
        <f t="shared" ca="1" si="56"/>
        <v>1</v>
      </c>
      <c r="AE247" s="15" t="b">
        <f t="shared" ca="1" si="57"/>
        <v>1</v>
      </c>
      <c r="AF247" s="16"/>
      <c r="AG247" s="16"/>
      <c r="AH247" s="16"/>
      <c r="AI247" s="16"/>
      <c r="AJ247" s="16"/>
      <c r="AK247" s="16"/>
      <c r="AL247" s="16"/>
      <c r="AM247" s="16"/>
    </row>
    <row r="248" spans="2:39">
      <c r="B248" s="14">
        <f t="shared" si="45"/>
        <v>246</v>
      </c>
      <c r="C248" s="14" t="str">
        <f ca="1">IF(OR(E248="",ROW(E248)=2),"",IF(R248&gt;0,"S",IF(J248,IF(F248=2,"D","N"),"I")))</f>
        <v>D</v>
      </c>
      <c r="D248" s="14" t="str">
        <f t="shared" ca="1" si="46"/>
        <v>q_102d</v>
      </c>
      <c r="E248" s="14" t="str">
        <f t="shared" ca="1" si="47"/>
        <v>Heterozygous twin brother</v>
      </c>
      <c r="F248" s="14">
        <f t="shared" ca="1" si="48"/>
        <v>2</v>
      </c>
      <c r="G248" s="14" t="str">
        <f t="shared" ca="1" si="49"/>
        <v>q_102d</v>
      </c>
      <c r="H248" s="14">
        <f ca="1">IF(G248&lt;&gt;"",IFERROR( IsVariableNameLegal(G248),0),0)+IF(COUNTIF(INDIRECT(wew!$C$13),G248)&gt;1,10,0)</f>
        <v>0</v>
      </c>
      <c r="I248" s="14">
        <f ca="1">IF(E248&lt;&gt;"",IF(LEN(E248)&gt;150,1,0)+IF(COUNTIF(INDIRECT(wew!$C$15),E248)&gt;1,10,0),0)</f>
        <v>10</v>
      </c>
      <c r="J248" s="14" t="b">
        <f t="shared" ca="1" si="50"/>
        <v>1</v>
      </c>
      <c r="K248" s="14" t="str">
        <f ca="1">ADDRESS(3,(B248+1)*2-1,4,,"[" &amp; wew!$G$7 &amp; "]" &amp; _sheetname_labels) &amp; ":" &amp; ADDRESS(2+ster!$B$20,(B248+1)*2-1,4)</f>
        <v>'[dane surowe2c.xlsm]labels'!RY3:RY32</v>
      </c>
      <c r="L248" s="14" t="str">
        <f ca="1">IF(F248&gt;0,ADDRESS(3,(B248+1)*2-1,4,,"[" &amp; wew!$G$7 &amp; "]" &amp; _sheetname_labels) &amp; ":" &amp; ADDRESS(2+F248,(B248+1)*2-1,4),"")</f>
        <v>'[dane surowe2c.xlsm]labels'!RY3:RY4</v>
      </c>
      <c r="M248" s="14" t="str">
        <f ca="1">IF(F248&gt;0,ADDRESS(3,(B248+1)*2,4,,"["&amp;wew!$G$7&amp;"]"&amp;_sheetname_labels)&amp;":"&amp;ADDRESS(2+F248,(B248+1)*2,4),"")</f>
        <v>'[dane surowe2c.xlsm]labels'!RZ3:RZ4</v>
      </c>
      <c r="N248" s="14" t="str">
        <f ca="1">ADDRESS(3,B248+1,4,,"[" &amp; wew!$G$7 &amp; "]" &amp;_sheetname_dataframe) &amp; ":" &amp; ADDRESS(2+ster!$C$14,B248+1,4)</f>
        <v>'[dane surowe2c.xlsm]data_frame'!IM3:IM643</v>
      </c>
      <c r="O248" s="14">
        <f t="shared" ca="1" si="51"/>
        <v>638</v>
      </c>
      <c r="P248" s="14">
        <f ca="1">IF(AND($AD248,$S248=1),IF(wew!$B$3,MIN(INDIRECT($N248)),"&lt;włącz podświetlanie wartości&gt;"),"—")</f>
        <v>2</v>
      </c>
      <c r="Q248" s="14">
        <f ca="1">IF(AND($AD248,$S248=1),IF(wew!$B$3,MAX(INDIRECT($N248)),"&lt;włącz podświetlanie wartości&gt;"),"—")</f>
        <v>2</v>
      </c>
      <c r="R248" s="14">
        <f ca="1">IF(AD248,ster!$C$14- (COUNTIF( INDIRECT(N248),"" )+ COUNT(INDIRECT(N248)) +COUNTIF( INDIRECT(N248),"NA" )),"")</f>
        <v>0</v>
      </c>
      <c r="S248" s="12">
        <f ca="1">IF(AD248,IF(COUNTA(INDIRECT(N248))=0,0, 1-(ster!$C$14- COUNT(INDIRECT(N248)) -COUNTIF( INDIRECT(N248),"" )) /COUNTA(INDIRECT(N248))),"")</f>
        <v>1</v>
      </c>
      <c r="T248" s="17">
        <f t="array" aca="1" ref="T248" ca="1">IF(L248&lt;&gt;"",SUM(IF(INDIRECT(L248)&lt;&gt;INT(INDIRECT(L248)),1,0)),"")</f>
        <v>0</v>
      </c>
      <c r="U248" s="17">
        <f t="array" aca="1" ref="U248" ca="1">IF(S248=1,SUM(IF(ISNUMBER(INDIRECT(N248)),IF(INDIRECT(N248)&lt;&gt;INT(INDIRECT(N248)),1,0),0)),"")</f>
        <v>0</v>
      </c>
      <c r="V248" s="17">
        <f t="shared" ca="1" si="52"/>
        <v>1</v>
      </c>
      <c r="W248" s="17">
        <f t="shared" ca="1" si="53"/>
        <v>0</v>
      </c>
      <c r="X248" s="24">
        <f t="array" aca="1" ref="X248" ca="1">IF(AD248,IF(AG248&lt;&gt;"",AG248,IF(J248,MIN(INDIRECT( K248)),"")),"")</f>
        <v>1</v>
      </c>
      <c r="Y248" s="17">
        <f t="array" aca="1" ref="Y248" ca="1">IF(AD248,IF(AH248&lt;&gt;"",AH248,IF(J248,MAX(INDIRECT( K248)),"")),"")</f>
        <v>2</v>
      </c>
      <c r="Z248" s="17" t="b">
        <f t="shared" ca="1" si="54"/>
        <v>1</v>
      </c>
      <c r="AC248" s="17" t="b">
        <f t="shared" ca="1" si="55"/>
        <v>0</v>
      </c>
      <c r="AD248" s="14" t="b">
        <f t="shared" ca="1" si="56"/>
        <v>1</v>
      </c>
      <c r="AE248" s="15" t="b">
        <f t="shared" ca="1" si="57"/>
        <v>1</v>
      </c>
      <c r="AF248" s="16"/>
      <c r="AG248" s="16"/>
      <c r="AH248" s="16"/>
      <c r="AI248" s="16"/>
      <c r="AJ248" s="16"/>
      <c r="AK248" s="16"/>
      <c r="AL248" s="16"/>
      <c r="AM248" s="16"/>
    </row>
    <row r="249" spans="2:39">
      <c r="B249" s="14">
        <f t="shared" si="45"/>
        <v>247</v>
      </c>
      <c r="C249" s="14" t="str">
        <f ca="1">IF(OR(E249="",ROW(E249)=2),"",IF(R249&gt;0,"S",IF(J249,IF(F249=2,"D","N"),"I")))</f>
        <v>D</v>
      </c>
      <c r="D249" s="14" t="str">
        <f t="shared" ca="1" si="46"/>
        <v>q_102e</v>
      </c>
      <c r="E249" s="14" t="str">
        <f t="shared" ca="1" si="47"/>
        <v>homozygous twin brother</v>
      </c>
      <c r="F249" s="14">
        <f t="shared" ca="1" si="48"/>
        <v>2</v>
      </c>
      <c r="G249" s="14" t="str">
        <f t="shared" ca="1" si="49"/>
        <v>q_102e</v>
      </c>
      <c r="H249" s="14">
        <f ca="1">IF(G249&lt;&gt;"",IFERROR( IsVariableNameLegal(G249),0),0)+IF(COUNTIF(INDIRECT(wew!$C$13),G249)&gt;1,10,0)</f>
        <v>0</v>
      </c>
      <c r="I249" s="14">
        <f ca="1">IF(E249&lt;&gt;"",IF(LEN(E249)&gt;150,1,0)+IF(COUNTIF(INDIRECT(wew!$C$15),E249)&gt;1,10,0),0)</f>
        <v>10</v>
      </c>
      <c r="J249" s="14" t="b">
        <f t="shared" ca="1" si="50"/>
        <v>1</v>
      </c>
      <c r="K249" s="14" t="str">
        <f ca="1">ADDRESS(3,(B249+1)*2-1,4,,"[" &amp; wew!$G$7 &amp; "]" &amp; _sheetname_labels) &amp; ":" &amp; ADDRESS(2+ster!$B$20,(B249+1)*2-1,4)</f>
        <v>'[dane surowe2c.xlsm]labels'!SA3:SA32</v>
      </c>
      <c r="L249" s="14" t="str">
        <f ca="1">IF(F249&gt;0,ADDRESS(3,(B249+1)*2-1,4,,"[" &amp; wew!$G$7 &amp; "]" &amp; _sheetname_labels) &amp; ":" &amp; ADDRESS(2+F249,(B249+1)*2-1,4),"")</f>
        <v>'[dane surowe2c.xlsm]labels'!SA3:SA4</v>
      </c>
      <c r="M249" s="14" t="str">
        <f ca="1">IF(F249&gt;0,ADDRESS(3,(B249+1)*2,4,,"["&amp;wew!$G$7&amp;"]"&amp;_sheetname_labels)&amp;":"&amp;ADDRESS(2+F249,(B249+1)*2,4),"")</f>
        <v>'[dane surowe2c.xlsm]labels'!SB3:SB4</v>
      </c>
      <c r="N249" s="14" t="str">
        <f ca="1">ADDRESS(3,B249+1,4,,"[" &amp; wew!$G$7 &amp; "]" &amp;_sheetname_dataframe) &amp; ":" &amp; ADDRESS(2+ster!$C$14,B249+1,4)</f>
        <v>'[dane surowe2c.xlsm]data_frame'!IN3:IN643</v>
      </c>
      <c r="O249" s="14">
        <f t="shared" ca="1" si="51"/>
        <v>638</v>
      </c>
      <c r="P249" s="14">
        <f ca="1">IF(AND($AD249,$S249=1),IF(wew!$B$3,MIN(INDIRECT($N249)),"&lt;włącz podświetlanie wartości&gt;"),"—")</f>
        <v>2</v>
      </c>
      <c r="Q249" s="14">
        <f ca="1">IF(AND($AD249,$S249=1),IF(wew!$B$3,MAX(INDIRECT($N249)),"&lt;włącz podświetlanie wartości&gt;"),"—")</f>
        <v>2</v>
      </c>
      <c r="R249" s="14">
        <f ca="1">IF(AD249,ster!$C$14- (COUNTIF( INDIRECT(N249),"" )+ COUNT(INDIRECT(N249)) +COUNTIF( INDIRECT(N249),"NA" )),"")</f>
        <v>0</v>
      </c>
      <c r="S249" s="12">
        <f ca="1">IF(AD249,IF(COUNTA(INDIRECT(N249))=0,0, 1-(ster!$C$14- COUNT(INDIRECT(N249)) -COUNTIF( INDIRECT(N249),"" )) /COUNTA(INDIRECT(N249))),"")</f>
        <v>1</v>
      </c>
      <c r="T249" s="17">
        <f t="array" aca="1" ref="T249" ca="1">IF(L249&lt;&gt;"",SUM(IF(INDIRECT(L249)&lt;&gt;INT(INDIRECT(L249)),1,0)),"")</f>
        <v>0</v>
      </c>
      <c r="U249" s="17">
        <f t="array" aca="1" ref="U249" ca="1">IF(S249=1,SUM(IF(ISNUMBER(INDIRECT(N249)),IF(INDIRECT(N249)&lt;&gt;INT(INDIRECT(N249)),1,0),0)),"")</f>
        <v>0</v>
      </c>
      <c r="V249" s="17">
        <f t="shared" ca="1" si="52"/>
        <v>1</v>
      </c>
      <c r="W249" s="17">
        <f t="shared" ca="1" si="53"/>
        <v>0</v>
      </c>
      <c r="X249" s="24">
        <f t="array" aca="1" ref="X249" ca="1">IF(AD249,IF(AG249&lt;&gt;"",AG249,IF(J249,MIN(INDIRECT( K249)),"")),"")</f>
        <v>1</v>
      </c>
      <c r="Y249" s="17">
        <f t="array" aca="1" ref="Y249" ca="1">IF(AD249,IF(AH249&lt;&gt;"",AH249,IF(J249,MAX(INDIRECT( K249)),"")),"")</f>
        <v>2</v>
      </c>
      <c r="Z249" s="17" t="b">
        <f t="shared" ca="1" si="54"/>
        <v>1</v>
      </c>
      <c r="AC249" s="17" t="b">
        <f t="shared" ca="1" si="55"/>
        <v>0</v>
      </c>
      <c r="AD249" s="14" t="b">
        <f t="shared" ca="1" si="56"/>
        <v>1</v>
      </c>
      <c r="AE249" s="15" t="b">
        <f t="shared" ca="1" si="57"/>
        <v>1</v>
      </c>
      <c r="AF249" s="16"/>
      <c r="AG249" s="16"/>
      <c r="AH249" s="16"/>
      <c r="AI249" s="16"/>
      <c r="AJ249" s="16"/>
      <c r="AK249" s="16"/>
      <c r="AL249" s="16"/>
      <c r="AM249" s="16"/>
    </row>
    <row r="250" spans="2:39">
      <c r="B250" s="14">
        <f t="shared" si="45"/>
        <v>248</v>
      </c>
      <c r="C250" s="14" t="str">
        <f ca="1">IF(OR(E250="",ROW(E250)=2),"",IF(R250&gt;0,"S",IF(J250,IF(F250=2,"D","N"),"I")))</f>
        <v>D</v>
      </c>
      <c r="D250" s="14" t="str">
        <f t="shared" ca="1" si="46"/>
        <v>q_102f</v>
      </c>
      <c r="E250" s="14" t="str">
        <f t="shared" ca="1" si="47"/>
        <v>heterozygous twin sister</v>
      </c>
      <c r="F250" s="14">
        <f t="shared" ca="1" si="48"/>
        <v>2</v>
      </c>
      <c r="G250" s="14" t="str">
        <f t="shared" ca="1" si="49"/>
        <v>q_102f</v>
      </c>
      <c r="H250" s="14">
        <f ca="1">IF(G250&lt;&gt;"",IFERROR( IsVariableNameLegal(G250),0),0)+IF(COUNTIF(INDIRECT(wew!$C$13),G250)&gt;1,10,0)</f>
        <v>0</v>
      </c>
      <c r="I250" s="14">
        <f ca="1">IF(E250&lt;&gt;"",IF(LEN(E250)&gt;150,1,0)+IF(COUNTIF(INDIRECT(wew!$C$15),E250)&gt;1,10,0),0)</f>
        <v>10</v>
      </c>
      <c r="J250" s="14" t="b">
        <f t="shared" ca="1" si="50"/>
        <v>1</v>
      </c>
      <c r="K250" s="14" t="str">
        <f ca="1">ADDRESS(3,(B250+1)*2-1,4,,"[" &amp; wew!$G$7 &amp; "]" &amp; _sheetname_labels) &amp; ":" &amp; ADDRESS(2+ster!$B$20,(B250+1)*2-1,4)</f>
        <v>'[dane surowe2c.xlsm]labels'!SC3:SC32</v>
      </c>
      <c r="L250" s="14" t="str">
        <f ca="1">IF(F250&gt;0,ADDRESS(3,(B250+1)*2-1,4,,"[" &amp; wew!$G$7 &amp; "]" &amp; _sheetname_labels) &amp; ":" &amp; ADDRESS(2+F250,(B250+1)*2-1,4),"")</f>
        <v>'[dane surowe2c.xlsm]labels'!SC3:SC4</v>
      </c>
      <c r="M250" s="14" t="str">
        <f ca="1">IF(F250&gt;0,ADDRESS(3,(B250+1)*2,4,,"["&amp;wew!$G$7&amp;"]"&amp;_sheetname_labels)&amp;":"&amp;ADDRESS(2+F250,(B250+1)*2,4),"")</f>
        <v>'[dane surowe2c.xlsm]labels'!SD3:SD4</v>
      </c>
      <c r="N250" s="14" t="str">
        <f ca="1">ADDRESS(3,B250+1,4,,"[" &amp; wew!$G$7 &amp; "]" &amp;_sheetname_dataframe) &amp; ":" &amp; ADDRESS(2+ster!$C$14,B250+1,4)</f>
        <v>'[dane surowe2c.xlsm]data_frame'!IO3:IO643</v>
      </c>
      <c r="O250" s="14">
        <f t="shared" ca="1" si="51"/>
        <v>638</v>
      </c>
      <c r="P250" s="14">
        <f ca="1">IF(AND($AD250,$S250=1),IF(wew!$B$3,MIN(INDIRECT($N250)),"&lt;włącz podświetlanie wartości&gt;"),"—")</f>
        <v>2</v>
      </c>
      <c r="Q250" s="14">
        <f ca="1">IF(AND($AD250,$S250=1),IF(wew!$B$3,MAX(INDIRECT($N250)),"&lt;włącz podświetlanie wartości&gt;"),"—")</f>
        <v>2</v>
      </c>
      <c r="R250" s="14">
        <f ca="1">IF(AD250,ster!$C$14- (COUNTIF( INDIRECT(N250),"" )+ COUNT(INDIRECT(N250)) +COUNTIF( INDIRECT(N250),"NA" )),"")</f>
        <v>0</v>
      </c>
      <c r="S250" s="12">
        <f ca="1">IF(AD250,IF(COUNTA(INDIRECT(N250))=0,0, 1-(ster!$C$14- COUNT(INDIRECT(N250)) -COUNTIF( INDIRECT(N250),"" )) /COUNTA(INDIRECT(N250))),"")</f>
        <v>1</v>
      </c>
      <c r="T250" s="17">
        <f t="array" aca="1" ref="T250" ca="1">IF(L250&lt;&gt;"",SUM(IF(INDIRECT(L250)&lt;&gt;INT(INDIRECT(L250)),1,0)),"")</f>
        <v>0</v>
      </c>
      <c r="U250" s="17">
        <f t="array" aca="1" ref="U250" ca="1">IF(S250=1,SUM(IF(ISNUMBER(INDIRECT(N250)),IF(INDIRECT(N250)&lt;&gt;INT(INDIRECT(N250)),1,0),0)),"")</f>
        <v>0</v>
      </c>
      <c r="V250" s="17">
        <f t="shared" ca="1" si="52"/>
        <v>1</v>
      </c>
      <c r="W250" s="17">
        <f t="shared" ca="1" si="53"/>
        <v>0</v>
      </c>
      <c r="X250" s="24">
        <f t="array" aca="1" ref="X250" ca="1">IF(AD250,IF(AG250&lt;&gt;"",AG250,IF(J250,MIN(INDIRECT( K250)),"")),"")</f>
        <v>1</v>
      </c>
      <c r="Y250" s="17">
        <f t="array" aca="1" ref="Y250" ca="1">IF(AD250,IF(AH250&lt;&gt;"",AH250,IF(J250,MAX(INDIRECT( K250)),"")),"")</f>
        <v>2</v>
      </c>
      <c r="Z250" s="17" t="b">
        <f t="shared" ca="1" si="54"/>
        <v>1</v>
      </c>
      <c r="AC250" s="17" t="b">
        <f t="shared" ca="1" si="55"/>
        <v>0</v>
      </c>
      <c r="AD250" s="14" t="b">
        <f t="shared" ca="1" si="56"/>
        <v>1</v>
      </c>
      <c r="AE250" s="15" t="b">
        <f t="shared" ca="1" si="57"/>
        <v>1</v>
      </c>
      <c r="AF250" s="16"/>
      <c r="AG250" s="16"/>
      <c r="AH250" s="16"/>
      <c r="AI250" s="16"/>
      <c r="AJ250" s="16"/>
      <c r="AK250" s="16"/>
      <c r="AL250" s="16"/>
      <c r="AM250" s="16"/>
    </row>
    <row r="251" spans="2:39">
      <c r="B251" s="14">
        <f t="shared" si="45"/>
        <v>249</v>
      </c>
      <c r="C251" s="14" t="str">
        <f ca="1">IF(OR(E251="",ROW(E251)=2),"",IF(R251&gt;0,"S",IF(J251,IF(F251=2,"D","N"),"I")))</f>
        <v>D</v>
      </c>
      <c r="D251" s="14" t="str">
        <f t="shared" ca="1" si="46"/>
        <v>q_102g</v>
      </c>
      <c r="E251" s="14" t="str">
        <f t="shared" ca="1" si="47"/>
        <v>homozygous twin sister</v>
      </c>
      <c r="F251" s="14">
        <f t="shared" ca="1" si="48"/>
        <v>2</v>
      </c>
      <c r="G251" s="14" t="str">
        <f t="shared" ca="1" si="49"/>
        <v>q_102g</v>
      </c>
      <c r="H251" s="14">
        <f ca="1">IF(G251&lt;&gt;"",IFERROR( IsVariableNameLegal(G251),0),0)+IF(COUNTIF(INDIRECT(wew!$C$13),G251)&gt;1,10,0)</f>
        <v>0</v>
      </c>
      <c r="I251" s="14">
        <f ca="1">IF(E251&lt;&gt;"",IF(LEN(E251)&gt;150,1,0)+IF(COUNTIF(INDIRECT(wew!$C$15),E251)&gt;1,10,0),0)</f>
        <v>10</v>
      </c>
      <c r="J251" s="14" t="b">
        <f t="shared" ca="1" si="50"/>
        <v>1</v>
      </c>
      <c r="K251" s="14" t="str">
        <f ca="1">ADDRESS(3,(B251+1)*2-1,4,,"[" &amp; wew!$G$7 &amp; "]" &amp; _sheetname_labels) &amp; ":" &amp; ADDRESS(2+ster!$B$20,(B251+1)*2-1,4)</f>
        <v>'[dane surowe2c.xlsm]labels'!SE3:SE32</v>
      </c>
      <c r="L251" s="14" t="str">
        <f ca="1">IF(F251&gt;0,ADDRESS(3,(B251+1)*2-1,4,,"[" &amp; wew!$G$7 &amp; "]" &amp; _sheetname_labels) &amp; ":" &amp; ADDRESS(2+F251,(B251+1)*2-1,4),"")</f>
        <v>'[dane surowe2c.xlsm]labels'!SE3:SE4</v>
      </c>
      <c r="M251" s="14" t="str">
        <f ca="1">IF(F251&gt;0,ADDRESS(3,(B251+1)*2,4,,"["&amp;wew!$G$7&amp;"]"&amp;_sheetname_labels)&amp;":"&amp;ADDRESS(2+F251,(B251+1)*2,4),"")</f>
        <v>'[dane surowe2c.xlsm]labels'!SF3:SF4</v>
      </c>
      <c r="N251" s="14" t="str">
        <f ca="1">ADDRESS(3,B251+1,4,,"[" &amp; wew!$G$7 &amp; "]" &amp;_sheetname_dataframe) &amp; ":" &amp; ADDRESS(2+ster!$C$14,B251+1,4)</f>
        <v>'[dane surowe2c.xlsm]data_frame'!IP3:IP643</v>
      </c>
      <c r="O251" s="14">
        <f t="shared" ca="1" si="51"/>
        <v>638</v>
      </c>
      <c r="P251" s="14">
        <f ca="1">IF(AND($AD251,$S251=1),IF(wew!$B$3,MIN(INDIRECT($N251)),"&lt;włącz podświetlanie wartości&gt;"),"—")</f>
        <v>2</v>
      </c>
      <c r="Q251" s="14">
        <f ca="1">IF(AND($AD251,$S251=1),IF(wew!$B$3,MAX(INDIRECT($N251)),"&lt;włącz podświetlanie wartości&gt;"),"—")</f>
        <v>2</v>
      </c>
      <c r="R251" s="14">
        <f ca="1">IF(AD251,ster!$C$14- (COUNTIF( INDIRECT(N251),"" )+ COUNT(INDIRECT(N251)) +COUNTIF( INDIRECT(N251),"NA" )),"")</f>
        <v>0</v>
      </c>
      <c r="S251" s="12">
        <f ca="1">IF(AD251,IF(COUNTA(INDIRECT(N251))=0,0, 1-(ster!$C$14- COUNT(INDIRECT(N251)) -COUNTIF( INDIRECT(N251),"" )) /COUNTA(INDIRECT(N251))),"")</f>
        <v>1</v>
      </c>
      <c r="T251" s="17">
        <f t="array" aca="1" ref="T251" ca="1">IF(L251&lt;&gt;"",SUM(IF(INDIRECT(L251)&lt;&gt;INT(INDIRECT(L251)),1,0)),"")</f>
        <v>0</v>
      </c>
      <c r="U251" s="17">
        <f t="array" aca="1" ref="U251" ca="1">IF(S251=1,SUM(IF(ISNUMBER(INDIRECT(N251)),IF(INDIRECT(N251)&lt;&gt;INT(INDIRECT(N251)),1,0),0)),"")</f>
        <v>0</v>
      </c>
      <c r="V251" s="17">
        <f t="shared" ca="1" si="52"/>
        <v>1</v>
      </c>
      <c r="W251" s="17">
        <f t="shared" ca="1" si="53"/>
        <v>0</v>
      </c>
      <c r="X251" s="24">
        <f t="array" aca="1" ref="X251" ca="1">IF(AD251,IF(AG251&lt;&gt;"",AG251,IF(J251,MIN(INDIRECT( K251)),"")),"")</f>
        <v>1</v>
      </c>
      <c r="Y251" s="17">
        <f t="array" aca="1" ref="Y251" ca="1">IF(AD251,IF(AH251&lt;&gt;"",AH251,IF(J251,MAX(INDIRECT( K251)),"")),"")</f>
        <v>2</v>
      </c>
      <c r="Z251" s="17" t="b">
        <f t="shared" ca="1" si="54"/>
        <v>1</v>
      </c>
      <c r="AC251" s="17" t="b">
        <f t="shared" ca="1" si="55"/>
        <v>0</v>
      </c>
      <c r="AD251" s="14" t="b">
        <f t="shared" ca="1" si="56"/>
        <v>1</v>
      </c>
      <c r="AE251" s="15" t="b">
        <f t="shared" ca="1" si="57"/>
        <v>1</v>
      </c>
      <c r="AF251" s="16"/>
      <c r="AG251" s="16"/>
      <c r="AH251" s="16"/>
      <c r="AI251" s="16"/>
      <c r="AJ251" s="16"/>
      <c r="AK251" s="16"/>
      <c r="AL251" s="16"/>
      <c r="AM251" s="16"/>
    </row>
    <row r="252" spans="2:39">
      <c r="B252" s="14">
        <f t="shared" si="45"/>
        <v>250</v>
      </c>
      <c r="C252" s="14" t="str">
        <f ca="1">IF(OR(E252="",ROW(E252)=2),"",IF(R252&gt;0,"S",IF(J252,IF(F252=2,"D","N"),"I")))</f>
        <v>S</v>
      </c>
      <c r="D252" s="14" t="str">
        <f t="shared" ca="1" si="46"/>
        <v>q_102h</v>
      </c>
      <c r="E252" s="14" t="str">
        <f t="shared" ca="1" si="47"/>
        <v>Other family member 1</v>
      </c>
      <c r="F252" s="14">
        <f t="shared" ca="1" si="48"/>
        <v>0</v>
      </c>
      <c r="G252" s="14" t="str">
        <f t="shared" ca="1" si="49"/>
        <v>q_102h</v>
      </c>
      <c r="H252" s="14">
        <f ca="1">IF(G252&lt;&gt;"",IFERROR( IsVariableNameLegal(G252),0),0)+IF(COUNTIF(INDIRECT(wew!$C$13),G252)&gt;1,10,0)</f>
        <v>0</v>
      </c>
      <c r="I252" s="14">
        <f ca="1">IF(E252&lt;&gt;"",IF(LEN(E252)&gt;150,1,0)+IF(COUNTIF(INDIRECT(wew!$C$15),E252)&gt;1,10,0),0)</f>
        <v>10</v>
      </c>
      <c r="J252" s="14" t="b">
        <f t="shared" ca="1" si="50"/>
        <v>0</v>
      </c>
      <c r="K252" s="14" t="str">
        <f ca="1">ADDRESS(3,(B252+1)*2-1,4,,"[" &amp; wew!$G$7 &amp; "]" &amp; _sheetname_labels) &amp; ":" &amp; ADDRESS(2+ster!$B$20,(B252+1)*2-1,4)</f>
        <v>'[dane surowe2c.xlsm]labels'!SG3:SG32</v>
      </c>
      <c r="L252" s="14" t="str">
        <f ca="1">IF(F252&gt;0,ADDRESS(3,(B252+1)*2-1,4,,"[" &amp; wew!$G$7 &amp; "]" &amp; _sheetname_labels) &amp; ":" &amp; ADDRESS(2+F252,(B252+1)*2-1,4),"")</f>
        <v/>
      </c>
      <c r="M252" s="14" t="str">
        <f ca="1">IF(F252&gt;0,ADDRESS(3,(B252+1)*2,4,,"["&amp;wew!$G$7&amp;"]"&amp;_sheetname_labels)&amp;":"&amp;ADDRESS(2+F252,(B252+1)*2,4),"")</f>
        <v/>
      </c>
      <c r="N252" s="14" t="str">
        <f ca="1">ADDRESS(3,B252+1,4,,"[" &amp; wew!$G$7 &amp; "]" &amp;_sheetname_dataframe) &amp; ":" &amp; ADDRESS(2+ster!$C$14,B252+1,4)</f>
        <v>'[dane surowe2c.xlsm]data_frame'!IQ3:IQ643</v>
      </c>
      <c r="O252" s="14">
        <f t="shared" ca="1" si="51"/>
        <v>0</v>
      </c>
      <c r="P252" s="14" t="str">
        <f ca="1">IF(AND($AD252,$S252=1),IF(wew!$B$3,MIN(INDIRECT($N252)),"&lt;włącz podświetlanie wartości&gt;"),"—")</f>
        <v>—</v>
      </c>
      <c r="Q252" s="14" t="str">
        <f ca="1">IF(AND($AD252,$S252=1),IF(wew!$B$3,MAX(INDIRECT($N252)),"&lt;włącz podświetlanie wartości&gt;"),"—")</f>
        <v>—</v>
      </c>
      <c r="R252" s="14">
        <f ca="1">IF(AD252,ster!$C$14- (COUNTIF( INDIRECT(N252),"" )+ COUNT(INDIRECT(N252)) +COUNTIF( INDIRECT(N252),"NA" )),"")</f>
        <v>41</v>
      </c>
      <c r="S252" s="12">
        <f ca="1">IF(AD252,IF(COUNTA(INDIRECT(N252))=0,0, 1-(ster!$C$14- COUNT(INDIRECT(N252)) -COUNTIF( INDIRECT(N252),"" )) /COUNTA(INDIRECT(N252))),"")</f>
        <v>0</v>
      </c>
      <c r="T252" s="17" t="str">
        <f t="array" aca="1" ref="T252" ca="1">IF(L252&lt;&gt;"",SUM(IF(INDIRECT(L252)&lt;&gt;INT(INDIRECT(L252)),1,0)),"")</f>
        <v/>
      </c>
      <c r="U252" s="17" t="str">
        <f t="array" aca="1" ref="U252" ca="1">IF(S252=1,SUM(IF(ISNUMBER(INDIRECT(N252)),IF(INDIRECT(N252)&lt;&gt;INT(INDIRECT(N252)),1,0),0)),"")</f>
        <v/>
      </c>
      <c r="V252" s="17">
        <f t="shared" ca="1" si="52"/>
        <v>0</v>
      </c>
      <c r="W252" s="17">
        <f t="shared" ca="1" si="53"/>
        <v>0</v>
      </c>
      <c r="X252" s="24" t="str">
        <f t="array" aca="1" ref="X252" ca="1">IF(AD252,IF(AG252&lt;&gt;"",AG252,IF(J252,MIN(INDIRECT( K252)),"")),"")</f>
        <v/>
      </c>
      <c r="Y252" s="17" t="str">
        <f t="array" aca="1" ref="Y252" ca="1">IF(AD252,IF(AH252&lt;&gt;"",AH252,IF(J252,MAX(INDIRECT( K252)),"")),"")</f>
        <v/>
      </c>
      <c r="Z252" s="17" t="b">
        <f t="shared" ca="1" si="54"/>
        <v>0</v>
      </c>
      <c r="AC252" s="17" t="b">
        <f t="shared" ca="1" si="55"/>
        <v>1</v>
      </c>
      <c r="AD252" s="14" t="b">
        <f t="shared" ca="1" si="56"/>
        <v>1</v>
      </c>
      <c r="AE252" s="15" t="b">
        <f t="shared" ca="1" si="57"/>
        <v>0</v>
      </c>
      <c r="AF252" s="16"/>
      <c r="AG252" s="16"/>
      <c r="AH252" s="16"/>
      <c r="AI252" s="16"/>
      <c r="AJ252" s="16"/>
      <c r="AK252" s="16"/>
      <c r="AL252" s="16"/>
      <c r="AM252" s="16"/>
    </row>
    <row r="253" spans="2:39">
      <c r="B253" s="14">
        <f t="shared" si="45"/>
        <v>251</v>
      </c>
      <c r="C253" s="14" t="str">
        <f ca="1">IF(OR(E253="",ROW(E253)=2),"",IF(R253&gt;0,"S",IF(J253,IF(F253=2,"D","N"),"I")))</f>
        <v>S</v>
      </c>
      <c r="D253" s="14" t="str">
        <f t="shared" ca="1" si="46"/>
        <v>q_102i</v>
      </c>
      <c r="E253" s="14" t="str">
        <f t="shared" ca="1" si="47"/>
        <v>Other family member 2</v>
      </c>
      <c r="F253" s="14">
        <f t="shared" ca="1" si="48"/>
        <v>0</v>
      </c>
      <c r="G253" s="14" t="str">
        <f t="shared" ca="1" si="49"/>
        <v>q_102i</v>
      </c>
      <c r="H253" s="14">
        <f ca="1">IF(G253&lt;&gt;"",IFERROR( IsVariableNameLegal(G253),0),0)+IF(COUNTIF(INDIRECT(wew!$C$13),G253)&gt;1,10,0)</f>
        <v>0</v>
      </c>
      <c r="I253" s="14">
        <f ca="1">IF(E253&lt;&gt;"",IF(LEN(E253)&gt;150,1,0)+IF(COUNTIF(INDIRECT(wew!$C$15),E253)&gt;1,10,0),0)</f>
        <v>10</v>
      </c>
      <c r="J253" s="14" t="b">
        <f t="shared" ca="1" si="50"/>
        <v>0</v>
      </c>
      <c r="K253" s="14" t="str">
        <f ca="1">ADDRESS(3,(B253+1)*2-1,4,,"[" &amp; wew!$G$7 &amp; "]" &amp; _sheetname_labels) &amp; ":" &amp; ADDRESS(2+ster!$B$20,(B253+1)*2-1,4)</f>
        <v>'[dane surowe2c.xlsm]labels'!SI3:SI32</v>
      </c>
      <c r="L253" s="14" t="str">
        <f ca="1">IF(F253&gt;0,ADDRESS(3,(B253+1)*2-1,4,,"[" &amp; wew!$G$7 &amp; "]" &amp; _sheetname_labels) &amp; ":" &amp; ADDRESS(2+F253,(B253+1)*2-1,4),"")</f>
        <v/>
      </c>
      <c r="M253" s="14" t="str">
        <f ca="1">IF(F253&gt;0,ADDRESS(3,(B253+1)*2,4,,"["&amp;wew!$G$7&amp;"]"&amp;_sheetname_labels)&amp;":"&amp;ADDRESS(2+F253,(B253+1)*2,4),"")</f>
        <v/>
      </c>
      <c r="N253" s="14" t="str">
        <f ca="1">ADDRESS(3,B253+1,4,,"[" &amp; wew!$G$7 &amp; "]" &amp;_sheetname_dataframe) &amp; ":" &amp; ADDRESS(2+ster!$C$14,B253+1,4)</f>
        <v>'[dane surowe2c.xlsm]data_frame'!IR3:IR643</v>
      </c>
      <c r="O253" s="14">
        <f t="shared" ca="1" si="51"/>
        <v>0</v>
      </c>
      <c r="P253" s="14" t="str">
        <f ca="1">IF(AND($AD253,$S253=1),IF(wew!$B$3,MIN(INDIRECT($N253)),"&lt;włącz podświetlanie wartości&gt;"),"—")</f>
        <v>—</v>
      </c>
      <c r="Q253" s="14" t="str">
        <f ca="1">IF(AND($AD253,$S253=1),IF(wew!$B$3,MAX(INDIRECT($N253)),"&lt;włącz podświetlanie wartości&gt;"),"—")</f>
        <v>—</v>
      </c>
      <c r="R253" s="14">
        <f ca="1">IF(AD253,ster!$C$14- (COUNTIF( INDIRECT(N253),"" )+ COUNT(INDIRECT(N253)) +COUNTIF( INDIRECT(N253),"NA" )),"")</f>
        <v>8</v>
      </c>
      <c r="S253" s="12">
        <f ca="1">IF(AD253,IF(COUNTA(INDIRECT(N253))=0,0, 1-(ster!$C$14- COUNT(INDIRECT(N253)) -COUNTIF( INDIRECT(N253),"" )) /COUNTA(INDIRECT(N253))),"")</f>
        <v>0</v>
      </c>
      <c r="T253" s="17" t="str">
        <f t="array" aca="1" ref="T253" ca="1">IF(L253&lt;&gt;"",SUM(IF(INDIRECT(L253)&lt;&gt;INT(INDIRECT(L253)),1,0)),"")</f>
        <v/>
      </c>
      <c r="U253" s="17" t="str">
        <f t="array" aca="1" ref="U253" ca="1">IF(S253=1,SUM(IF(ISNUMBER(INDIRECT(N253)),IF(INDIRECT(N253)&lt;&gt;INT(INDIRECT(N253)),1,0),0)),"")</f>
        <v/>
      </c>
      <c r="V253" s="17">
        <f t="shared" ca="1" si="52"/>
        <v>0</v>
      </c>
      <c r="W253" s="17">
        <f t="shared" ca="1" si="53"/>
        <v>0</v>
      </c>
      <c r="X253" s="24" t="str">
        <f t="array" aca="1" ref="X253" ca="1">IF(AD253,IF(AG253&lt;&gt;"",AG253,IF(J253,MIN(INDIRECT( K253)),"")),"")</f>
        <v/>
      </c>
      <c r="Y253" s="17" t="str">
        <f t="array" aca="1" ref="Y253" ca="1">IF(AD253,IF(AH253&lt;&gt;"",AH253,IF(J253,MAX(INDIRECT( K253)),"")),"")</f>
        <v/>
      </c>
      <c r="Z253" s="17" t="b">
        <f t="shared" ca="1" si="54"/>
        <v>0</v>
      </c>
      <c r="AC253" s="17" t="b">
        <f t="shared" ca="1" si="55"/>
        <v>1</v>
      </c>
      <c r="AD253" s="14" t="b">
        <f t="shared" ca="1" si="56"/>
        <v>1</v>
      </c>
      <c r="AE253" s="15" t="b">
        <f t="shared" ca="1" si="57"/>
        <v>0</v>
      </c>
      <c r="AF253" s="16"/>
      <c r="AG253" s="16"/>
      <c r="AH253" s="16"/>
      <c r="AI253" s="16"/>
      <c r="AJ253" s="16"/>
      <c r="AK253" s="16"/>
      <c r="AL253" s="16"/>
      <c r="AM253" s="16"/>
    </row>
    <row r="254" spans="2:39">
      <c r="B254" s="14">
        <f t="shared" si="45"/>
        <v>252</v>
      </c>
      <c r="C254" s="14" t="str">
        <f ca="1">IF(OR(E254="",ROW(E254)=2),"",IF(R254&gt;0,"S",IF(J254,IF(F254=2,"D","N"),"I")))</f>
        <v>S</v>
      </c>
      <c r="D254" s="14" t="str">
        <f t="shared" ca="1" si="46"/>
        <v>q_102j</v>
      </c>
      <c r="E254" s="14" t="str">
        <f t="shared" ca="1" si="47"/>
        <v>Other family member 3</v>
      </c>
      <c r="F254" s="14">
        <f t="shared" ca="1" si="48"/>
        <v>0</v>
      </c>
      <c r="G254" s="14" t="str">
        <f t="shared" ca="1" si="49"/>
        <v>q_102j</v>
      </c>
      <c r="H254" s="14">
        <f ca="1">IF(G254&lt;&gt;"",IFERROR( IsVariableNameLegal(G254),0),0)+IF(COUNTIF(INDIRECT(wew!$C$13),G254)&gt;1,10,0)</f>
        <v>0</v>
      </c>
      <c r="I254" s="14">
        <f ca="1">IF(E254&lt;&gt;"",IF(LEN(E254)&gt;150,1,0)+IF(COUNTIF(INDIRECT(wew!$C$15),E254)&gt;1,10,0),0)</f>
        <v>10</v>
      </c>
      <c r="J254" s="14" t="b">
        <f t="shared" ca="1" si="50"/>
        <v>0</v>
      </c>
      <c r="K254" s="14" t="str">
        <f ca="1">ADDRESS(3,(B254+1)*2-1,4,,"[" &amp; wew!$G$7 &amp; "]" &amp; _sheetname_labels) &amp; ":" &amp; ADDRESS(2+ster!$B$20,(B254+1)*2-1,4)</f>
        <v>'[dane surowe2c.xlsm]labels'!SK3:SK32</v>
      </c>
      <c r="L254" s="14" t="str">
        <f ca="1">IF(F254&gt;0,ADDRESS(3,(B254+1)*2-1,4,,"[" &amp; wew!$G$7 &amp; "]" &amp; _sheetname_labels) &amp; ":" &amp; ADDRESS(2+F254,(B254+1)*2-1,4),"")</f>
        <v/>
      </c>
      <c r="M254" s="14" t="str">
        <f ca="1">IF(F254&gt;0,ADDRESS(3,(B254+1)*2,4,,"["&amp;wew!$G$7&amp;"]"&amp;_sheetname_labels)&amp;":"&amp;ADDRESS(2+F254,(B254+1)*2,4),"")</f>
        <v/>
      </c>
      <c r="N254" s="14" t="str">
        <f ca="1">ADDRESS(3,B254+1,4,,"[" &amp; wew!$G$7 &amp; "]" &amp;_sheetname_dataframe) &amp; ":" &amp; ADDRESS(2+ster!$C$14,B254+1,4)</f>
        <v>'[dane surowe2c.xlsm]data_frame'!IS3:IS643</v>
      </c>
      <c r="O254" s="14">
        <f t="shared" ca="1" si="51"/>
        <v>0</v>
      </c>
      <c r="P254" s="14" t="str">
        <f ca="1">IF(AND($AD254,$S254=1),IF(wew!$B$3,MIN(INDIRECT($N254)),"&lt;włącz podświetlanie wartości&gt;"),"—")</f>
        <v>—</v>
      </c>
      <c r="Q254" s="14" t="str">
        <f ca="1">IF(AND($AD254,$S254=1),IF(wew!$B$3,MAX(INDIRECT($N254)),"&lt;włącz podświetlanie wartości&gt;"),"—")</f>
        <v>—</v>
      </c>
      <c r="R254" s="14">
        <f ca="1">IF(AD254,ster!$C$14- (COUNTIF( INDIRECT(N254),"" )+ COUNT(INDIRECT(N254)) +COUNTIF( INDIRECT(N254),"NA" )),"")</f>
        <v>3</v>
      </c>
      <c r="S254" s="12">
        <f ca="1">IF(AD254,IF(COUNTA(INDIRECT(N254))=0,0, 1-(ster!$C$14- COUNT(INDIRECT(N254)) -COUNTIF( INDIRECT(N254),"" )) /COUNTA(INDIRECT(N254))),"")</f>
        <v>0</v>
      </c>
      <c r="T254" s="17" t="str">
        <f t="array" aca="1" ref="T254" ca="1">IF(L254&lt;&gt;"",SUM(IF(INDIRECT(L254)&lt;&gt;INT(INDIRECT(L254)),1,0)),"")</f>
        <v/>
      </c>
      <c r="U254" s="17" t="str">
        <f t="array" aca="1" ref="U254" ca="1">IF(S254=1,SUM(IF(ISNUMBER(INDIRECT(N254)),IF(INDIRECT(N254)&lt;&gt;INT(INDIRECT(N254)),1,0),0)),"")</f>
        <v/>
      </c>
      <c r="V254" s="17">
        <f t="shared" ca="1" si="52"/>
        <v>0</v>
      </c>
      <c r="W254" s="17">
        <f t="shared" ca="1" si="53"/>
        <v>0</v>
      </c>
      <c r="X254" s="24" t="str">
        <f t="array" aca="1" ref="X254" ca="1">IF(AD254,IF(AG254&lt;&gt;"",AG254,IF(J254,MIN(INDIRECT( K254)),"")),"")</f>
        <v/>
      </c>
      <c r="Y254" s="17" t="str">
        <f t="array" aca="1" ref="Y254" ca="1">IF(AD254,IF(AH254&lt;&gt;"",AH254,IF(J254,MAX(INDIRECT( K254)),"")),"")</f>
        <v/>
      </c>
      <c r="Z254" s="17" t="b">
        <f t="shared" ca="1" si="54"/>
        <v>0</v>
      </c>
      <c r="AC254" s="17" t="b">
        <f t="shared" ca="1" si="55"/>
        <v>1</v>
      </c>
      <c r="AD254" s="14" t="b">
        <f t="shared" ca="1" si="56"/>
        <v>1</v>
      </c>
      <c r="AE254" s="15" t="b">
        <f t="shared" ca="1" si="57"/>
        <v>0</v>
      </c>
      <c r="AF254" s="16"/>
      <c r="AG254" s="16"/>
      <c r="AH254" s="16"/>
      <c r="AI254" s="16"/>
      <c r="AJ254" s="16"/>
      <c r="AK254" s="16"/>
      <c r="AL254" s="16"/>
      <c r="AM254" s="16"/>
    </row>
    <row r="255" spans="2:39">
      <c r="B255" s="14">
        <f t="shared" si="45"/>
        <v>253</v>
      </c>
      <c r="C255" s="14" t="str">
        <f ca="1">IF(OR(E255="",ROW(E255)=2),"",IF(R255&gt;0,"S",IF(J255,IF(F255=2,"D","N"),"I")))</f>
        <v>D</v>
      </c>
      <c r="D255" s="14" t="str">
        <f t="shared" ca="1" si="46"/>
        <v>q_103a</v>
      </c>
      <c r="E255" s="14" t="str">
        <f t="shared" ca="1" si="47"/>
        <v>Was there PD in the family</v>
      </c>
      <c r="F255" s="14">
        <f t="shared" ca="1" si="48"/>
        <v>2</v>
      </c>
      <c r="G255" s="14" t="str">
        <f t="shared" ca="1" si="49"/>
        <v>q_103a</v>
      </c>
      <c r="H255" s="14">
        <f ca="1">IF(G255&lt;&gt;"",IFERROR( IsVariableNameLegal(G255),0),0)+IF(COUNTIF(INDIRECT(wew!$C$13),G255)&gt;1,10,0)</f>
        <v>0</v>
      </c>
      <c r="I255" s="14">
        <f ca="1">IF(E255&lt;&gt;"",IF(LEN(E255)&gt;150,1,0)+IF(COUNTIF(INDIRECT(wew!$C$15),E255)&gt;1,10,0),0)</f>
        <v>0</v>
      </c>
      <c r="J255" s="14" t="b">
        <f t="shared" ca="1" si="50"/>
        <v>1</v>
      </c>
      <c r="K255" s="14" t="str">
        <f ca="1">ADDRESS(3,(B255+1)*2-1,4,,"[" &amp; wew!$G$7 &amp; "]" &amp; _sheetname_labels) &amp; ":" &amp; ADDRESS(2+ster!$B$20,(B255+1)*2-1,4)</f>
        <v>'[dane surowe2c.xlsm]labels'!SM3:SM32</v>
      </c>
      <c r="L255" s="14" t="str">
        <f ca="1">IF(F255&gt;0,ADDRESS(3,(B255+1)*2-1,4,,"[" &amp; wew!$G$7 &amp; "]" &amp; _sheetname_labels) &amp; ":" &amp; ADDRESS(2+F255,(B255+1)*2-1,4),"")</f>
        <v>'[dane surowe2c.xlsm]labels'!SM3:SM4</v>
      </c>
      <c r="M255" s="14" t="str">
        <f ca="1">IF(F255&gt;0,ADDRESS(3,(B255+1)*2,4,,"["&amp;wew!$G$7&amp;"]"&amp;_sheetname_labels)&amp;":"&amp;ADDRESS(2+F255,(B255+1)*2,4),"")</f>
        <v>'[dane surowe2c.xlsm]labels'!SN3:SN4</v>
      </c>
      <c r="N255" s="14" t="str">
        <f ca="1">ADDRESS(3,B255+1,4,,"[" &amp; wew!$G$7 &amp; "]" &amp;_sheetname_dataframe) &amp; ":" &amp; ADDRESS(2+ster!$C$14,B255+1,4)</f>
        <v>'[dane surowe2c.xlsm]data_frame'!IT3:IT643</v>
      </c>
      <c r="O255" s="14">
        <f t="shared" ca="1" si="51"/>
        <v>638</v>
      </c>
      <c r="P255" s="14">
        <f ca="1">IF(AND($AD255,$S255=1),IF(wew!$B$3,MIN(INDIRECT($N255)),"&lt;włącz podświetlanie wartości&gt;"),"—")</f>
        <v>1</v>
      </c>
      <c r="Q255" s="14">
        <f ca="1">IF(AND($AD255,$S255=1),IF(wew!$B$3,MAX(INDIRECT($N255)),"&lt;włącz podświetlanie wartości&gt;"),"—")</f>
        <v>2</v>
      </c>
      <c r="R255" s="14">
        <f ca="1">IF(AD255,ster!$C$14- (COUNTIF( INDIRECT(N255),"" )+ COUNT(INDIRECT(N255)) +COUNTIF( INDIRECT(N255),"NA" )),"")</f>
        <v>0</v>
      </c>
      <c r="S255" s="12">
        <f ca="1">IF(AD255,IF(COUNTA(INDIRECT(N255))=0,0, 1-(ster!$C$14- COUNT(INDIRECT(N255)) -COUNTIF( INDIRECT(N255),"" )) /COUNTA(INDIRECT(N255))),"")</f>
        <v>1</v>
      </c>
      <c r="T255" s="17">
        <f t="array" aca="1" ref="T255" ca="1">IF(L255&lt;&gt;"",SUM(IF(INDIRECT(L255)&lt;&gt;INT(INDIRECT(L255)),1,0)),"")</f>
        <v>0</v>
      </c>
      <c r="U255" s="17">
        <f t="array" aca="1" ref="U255" ca="1">IF(S255=1,SUM(IF(ISNUMBER(INDIRECT(N255)),IF(INDIRECT(N255)&lt;&gt;INT(INDIRECT(N255)),1,0),0)),"")</f>
        <v>0</v>
      </c>
      <c r="V255" s="17">
        <f t="shared" ca="1" si="52"/>
        <v>1</v>
      </c>
      <c r="W255" s="17">
        <f t="shared" ca="1" si="53"/>
        <v>0</v>
      </c>
      <c r="X255" s="24">
        <f t="array" aca="1" ref="X255" ca="1">IF(AD255,IF(AG255&lt;&gt;"",AG255,IF(J255,MIN(INDIRECT( K255)),"")),"")</f>
        <v>1</v>
      </c>
      <c r="Y255" s="17">
        <f t="array" aca="1" ref="Y255" ca="1">IF(AD255,IF(AH255&lt;&gt;"",AH255,IF(J255,MAX(INDIRECT( K255)),"")),"")</f>
        <v>2</v>
      </c>
      <c r="Z255" s="17" t="b">
        <f t="shared" ca="1" si="54"/>
        <v>1</v>
      </c>
      <c r="AC255" s="17" t="b">
        <f t="shared" ca="1" si="55"/>
        <v>0</v>
      </c>
      <c r="AD255" s="14" t="b">
        <f t="shared" ca="1" si="56"/>
        <v>1</v>
      </c>
      <c r="AE255" s="15" t="b">
        <f t="shared" ca="1" si="57"/>
        <v>1</v>
      </c>
      <c r="AF255" s="16"/>
      <c r="AG255" s="16"/>
      <c r="AH255" s="16"/>
      <c r="AI255" s="16"/>
      <c r="AJ255" s="16"/>
      <c r="AK255" s="16"/>
      <c r="AL255" s="16"/>
      <c r="AM255" s="16"/>
    </row>
    <row r="256" spans="2:39">
      <c r="B256" s="14">
        <f t="shared" si="45"/>
        <v>254</v>
      </c>
      <c r="C256" s="14" t="str">
        <f ca="1">IF(OR(E256="",ROW(E256)=2),"",IF(R256&gt;0,"S",IF(J256,IF(F256=2,"D","N"),"I")))</f>
        <v>D</v>
      </c>
      <c r="D256" s="14" t="str">
        <f t="shared" ca="1" si="46"/>
        <v>q_103b</v>
      </c>
      <c r="E256" s="14" t="str">
        <f t="shared" ca="1" si="47"/>
        <v>Mother</v>
      </c>
      <c r="F256" s="14">
        <f t="shared" ca="1" si="48"/>
        <v>2</v>
      </c>
      <c r="G256" s="14" t="str">
        <f t="shared" ca="1" si="49"/>
        <v>q_103b</v>
      </c>
      <c r="H256" s="14">
        <f ca="1">IF(G256&lt;&gt;"",IFERROR( IsVariableNameLegal(G256),0),0)+IF(COUNTIF(INDIRECT(wew!$C$13),G256)&gt;1,10,0)</f>
        <v>0</v>
      </c>
      <c r="I256" s="14">
        <f ca="1">IF(E256&lt;&gt;"",IF(LEN(E256)&gt;150,1,0)+IF(COUNTIF(INDIRECT(wew!$C$15),E256)&gt;1,10,0),0)</f>
        <v>10</v>
      </c>
      <c r="J256" s="14" t="b">
        <f t="shared" ca="1" si="50"/>
        <v>1</v>
      </c>
      <c r="K256" s="14" t="str">
        <f ca="1">ADDRESS(3,(B256+1)*2-1,4,,"[" &amp; wew!$G$7 &amp; "]" &amp; _sheetname_labels) &amp; ":" &amp; ADDRESS(2+ster!$B$20,(B256+1)*2-1,4)</f>
        <v>'[dane surowe2c.xlsm]labels'!SO3:SO32</v>
      </c>
      <c r="L256" s="14" t="str">
        <f ca="1">IF(F256&gt;0,ADDRESS(3,(B256+1)*2-1,4,,"[" &amp; wew!$G$7 &amp; "]" &amp; _sheetname_labels) &amp; ":" &amp; ADDRESS(2+F256,(B256+1)*2-1,4),"")</f>
        <v>'[dane surowe2c.xlsm]labels'!SO3:SO4</v>
      </c>
      <c r="M256" s="14" t="str">
        <f ca="1">IF(F256&gt;0,ADDRESS(3,(B256+1)*2,4,,"["&amp;wew!$G$7&amp;"]"&amp;_sheetname_labels)&amp;":"&amp;ADDRESS(2+F256,(B256+1)*2,4),"")</f>
        <v>'[dane surowe2c.xlsm]labels'!SP3:SP4</v>
      </c>
      <c r="N256" s="14" t="str">
        <f ca="1">ADDRESS(3,B256+1,4,,"[" &amp; wew!$G$7 &amp; "]" &amp;_sheetname_dataframe) &amp; ":" &amp; ADDRESS(2+ster!$C$14,B256+1,4)</f>
        <v>'[dane surowe2c.xlsm]data_frame'!IU3:IU643</v>
      </c>
      <c r="O256" s="14">
        <f t="shared" ca="1" si="51"/>
        <v>638</v>
      </c>
      <c r="P256" s="14">
        <f ca="1">IF(AND($AD256,$S256=1),IF(wew!$B$3,MIN(INDIRECT($N256)),"&lt;włącz podświetlanie wartości&gt;"),"—")</f>
        <v>1</v>
      </c>
      <c r="Q256" s="14">
        <f ca="1">IF(AND($AD256,$S256=1),IF(wew!$B$3,MAX(INDIRECT($N256)),"&lt;włącz podświetlanie wartości&gt;"),"—")</f>
        <v>2</v>
      </c>
      <c r="R256" s="14">
        <f ca="1">IF(AD256,ster!$C$14- (COUNTIF( INDIRECT(N256),"" )+ COUNT(INDIRECT(N256)) +COUNTIF( INDIRECT(N256),"NA" )),"")</f>
        <v>0</v>
      </c>
      <c r="S256" s="12">
        <f ca="1">IF(AD256,IF(COUNTA(INDIRECT(N256))=0,0, 1-(ster!$C$14- COUNT(INDIRECT(N256)) -COUNTIF( INDIRECT(N256),"" )) /COUNTA(INDIRECT(N256))),"")</f>
        <v>1</v>
      </c>
      <c r="T256" s="17">
        <f t="array" aca="1" ref="T256" ca="1">IF(L256&lt;&gt;"",SUM(IF(INDIRECT(L256)&lt;&gt;INT(INDIRECT(L256)),1,0)),"")</f>
        <v>0</v>
      </c>
      <c r="U256" s="17">
        <f t="array" aca="1" ref="U256" ca="1">IF(S256=1,SUM(IF(ISNUMBER(INDIRECT(N256)),IF(INDIRECT(N256)&lt;&gt;INT(INDIRECT(N256)),1,0),0)),"")</f>
        <v>0</v>
      </c>
      <c r="V256" s="17">
        <f t="shared" ca="1" si="52"/>
        <v>1</v>
      </c>
      <c r="W256" s="17">
        <f t="shared" ca="1" si="53"/>
        <v>0</v>
      </c>
      <c r="X256" s="24">
        <f t="array" aca="1" ref="X256" ca="1">IF(AD256,IF(AG256&lt;&gt;"",AG256,IF(J256,MIN(INDIRECT( K256)),"")),"")</f>
        <v>1</v>
      </c>
      <c r="Y256" s="17">
        <f t="array" aca="1" ref="Y256" ca="1">IF(AD256,IF(AH256&lt;&gt;"",AH256,IF(J256,MAX(INDIRECT( K256)),"")),"")</f>
        <v>2</v>
      </c>
      <c r="Z256" s="17" t="b">
        <f t="shared" ca="1" si="54"/>
        <v>1</v>
      </c>
      <c r="AC256" s="17" t="b">
        <f t="shared" ca="1" si="55"/>
        <v>0</v>
      </c>
      <c r="AD256" s="14" t="b">
        <f t="shared" ca="1" si="56"/>
        <v>1</v>
      </c>
      <c r="AE256" s="15" t="b">
        <f t="shared" ca="1" si="57"/>
        <v>1</v>
      </c>
      <c r="AF256" s="16"/>
      <c r="AG256" s="16"/>
      <c r="AH256" s="16"/>
      <c r="AI256" s="16"/>
      <c r="AJ256" s="16"/>
      <c r="AK256" s="16"/>
      <c r="AL256" s="16"/>
      <c r="AM256" s="16"/>
    </row>
    <row r="257" spans="2:39">
      <c r="B257" s="14">
        <f t="shared" si="45"/>
        <v>255</v>
      </c>
      <c r="C257" s="14" t="str">
        <f ca="1">IF(OR(E257="",ROW(E257)=2),"",IF(R257&gt;0,"S",IF(J257,IF(F257=2,"D","N"),"I")))</f>
        <v>D</v>
      </c>
      <c r="D257" s="14" t="str">
        <f t="shared" ca="1" si="46"/>
        <v>q_103c</v>
      </c>
      <c r="E257" s="14" t="str">
        <f t="shared" ca="1" si="47"/>
        <v>Father</v>
      </c>
      <c r="F257" s="14">
        <f t="shared" ca="1" si="48"/>
        <v>2</v>
      </c>
      <c r="G257" s="14" t="str">
        <f t="shared" ca="1" si="49"/>
        <v>q_103c</v>
      </c>
      <c r="H257" s="14">
        <f ca="1">IF(G257&lt;&gt;"",IFERROR( IsVariableNameLegal(G257),0),0)+IF(COUNTIF(INDIRECT(wew!$C$13),G257)&gt;1,10,0)</f>
        <v>0</v>
      </c>
      <c r="I257" s="14">
        <f ca="1">IF(E257&lt;&gt;"",IF(LEN(E257)&gt;150,1,0)+IF(COUNTIF(INDIRECT(wew!$C$15),E257)&gt;1,10,0),0)</f>
        <v>10</v>
      </c>
      <c r="J257" s="14" t="b">
        <f t="shared" ca="1" si="50"/>
        <v>1</v>
      </c>
      <c r="K257" s="14" t="str">
        <f ca="1">ADDRESS(3,(B257+1)*2-1,4,,"[" &amp; wew!$G$7 &amp; "]" &amp; _sheetname_labels) &amp; ":" &amp; ADDRESS(2+ster!$B$20,(B257+1)*2-1,4)</f>
        <v>'[dane surowe2c.xlsm]labels'!SQ3:SQ32</v>
      </c>
      <c r="L257" s="14" t="str">
        <f ca="1">IF(F257&gt;0,ADDRESS(3,(B257+1)*2-1,4,,"[" &amp; wew!$G$7 &amp; "]" &amp; _sheetname_labels) &amp; ":" &amp; ADDRESS(2+F257,(B257+1)*2-1,4),"")</f>
        <v>'[dane surowe2c.xlsm]labels'!SQ3:SQ4</v>
      </c>
      <c r="M257" s="14" t="str">
        <f ca="1">IF(F257&gt;0,ADDRESS(3,(B257+1)*2,4,,"["&amp;wew!$G$7&amp;"]"&amp;_sheetname_labels)&amp;":"&amp;ADDRESS(2+F257,(B257+1)*2,4),"")</f>
        <v>'[dane surowe2c.xlsm]labels'!SR3:SR4</v>
      </c>
      <c r="N257" s="14" t="str">
        <f ca="1">ADDRESS(3,B257+1,4,,"[" &amp; wew!$G$7 &amp; "]" &amp;_sheetname_dataframe) &amp; ":" &amp; ADDRESS(2+ster!$C$14,B257+1,4)</f>
        <v>'[dane surowe2c.xlsm]data_frame'!IV3:IV643</v>
      </c>
      <c r="O257" s="14">
        <f t="shared" ca="1" si="51"/>
        <v>638</v>
      </c>
      <c r="P257" s="14">
        <f ca="1">IF(AND($AD257,$S257=1),IF(wew!$B$3,MIN(INDIRECT($N257)),"&lt;włącz podświetlanie wartości&gt;"),"—")</f>
        <v>1</v>
      </c>
      <c r="Q257" s="14">
        <f ca="1">IF(AND($AD257,$S257=1),IF(wew!$B$3,MAX(INDIRECT($N257)),"&lt;włącz podświetlanie wartości&gt;"),"—")</f>
        <v>2</v>
      </c>
      <c r="R257" s="14">
        <f ca="1">IF(AD257,ster!$C$14- (COUNTIF( INDIRECT(N257),"" )+ COUNT(INDIRECT(N257)) +COUNTIF( INDIRECT(N257),"NA" )),"")</f>
        <v>0</v>
      </c>
      <c r="S257" s="12">
        <f ca="1">IF(AD257,IF(COUNTA(INDIRECT(N257))=0,0, 1-(ster!$C$14- COUNT(INDIRECT(N257)) -COUNTIF( INDIRECT(N257),"" )) /COUNTA(INDIRECT(N257))),"")</f>
        <v>1</v>
      </c>
      <c r="T257" s="17">
        <f t="array" aca="1" ref="T257" ca="1">IF(L257&lt;&gt;"",SUM(IF(INDIRECT(L257)&lt;&gt;INT(INDIRECT(L257)),1,0)),"")</f>
        <v>0</v>
      </c>
      <c r="U257" s="17">
        <f t="array" aca="1" ref="U257" ca="1">IF(S257=1,SUM(IF(ISNUMBER(INDIRECT(N257)),IF(INDIRECT(N257)&lt;&gt;INT(INDIRECT(N257)),1,0),0)),"")</f>
        <v>0</v>
      </c>
      <c r="V257" s="17">
        <f t="shared" ca="1" si="52"/>
        <v>1</v>
      </c>
      <c r="W257" s="17">
        <f t="shared" ca="1" si="53"/>
        <v>0</v>
      </c>
      <c r="X257" s="24">
        <f t="array" aca="1" ref="X257" ca="1">IF(AD257,IF(AG257&lt;&gt;"",AG257,IF(J257,MIN(INDIRECT( K257)),"")),"")</f>
        <v>1</v>
      </c>
      <c r="Y257" s="17">
        <f t="array" aca="1" ref="Y257" ca="1">IF(AD257,IF(AH257&lt;&gt;"",AH257,IF(J257,MAX(INDIRECT( K257)),"")),"")</f>
        <v>2</v>
      </c>
      <c r="Z257" s="17" t="b">
        <f t="shared" ca="1" si="54"/>
        <v>1</v>
      </c>
      <c r="AC257" s="17" t="b">
        <f t="shared" ca="1" si="55"/>
        <v>0</v>
      </c>
      <c r="AD257" s="14" t="b">
        <f t="shared" ca="1" si="56"/>
        <v>1</v>
      </c>
      <c r="AE257" s="15" t="b">
        <f t="shared" ca="1" si="57"/>
        <v>1</v>
      </c>
      <c r="AF257" s="16"/>
      <c r="AG257" s="16"/>
      <c r="AH257" s="16"/>
      <c r="AI257" s="16"/>
      <c r="AJ257" s="16"/>
      <c r="AK257" s="16"/>
      <c r="AL257" s="16"/>
      <c r="AM257" s="16"/>
    </row>
    <row r="258" spans="2:39">
      <c r="B258" s="14">
        <f t="shared" si="45"/>
        <v>256</v>
      </c>
      <c r="C258" s="14" t="str">
        <f ca="1">IF(OR(E258="",ROW(E258)=2),"",IF(R258&gt;0,"S",IF(J258,IF(F258=2,"D","N"),"I")))</f>
        <v>D</v>
      </c>
      <c r="D258" s="14" t="str">
        <f t="shared" ca="1" si="46"/>
        <v>q_103d</v>
      </c>
      <c r="E258" s="14" t="str">
        <f t="shared" ca="1" si="47"/>
        <v>Heterozygous twin brother</v>
      </c>
      <c r="F258" s="14">
        <f t="shared" ca="1" si="48"/>
        <v>2</v>
      </c>
      <c r="G258" s="14" t="str">
        <f t="shared" ca="1" si="49"/>
        <v>q_103d</v>
      </c>
      <c r="H258" s="14">
        <f ca="1">IF(G258&lt;&gt;"",IFERROR( IsVariableNameLegal(G258),0),0)+IF(COUNTIF(INDIRECT(wew!$C$13),G258)&gt;1,10,0)</f>
        <v>0</v>
      </c>
      <c r="I258" s="14">
        <f ca="1">IF(E258&lt;&gt;"",IF(LEN(E258)&gt;150,1,0)+IF(COUNTIF(INDIRECT(wew!$C$15),E258)&gt;1,10,0),0)</f>
        <v>10</v>
      </c>
      <c r="J258" s="14" t="b">
        <f t="shared" ca="1" si="50"/>
        <v>1</v>
      </c>
      <c r="K258" s="14" t="str">
        <f ca="1">ADDRESS(3,(B258+1)*2-1,4,,"[" &amp; wew!$G$7 &amp; "]" &amp; _sheetname_labels) &amp; ":" &amp; ADDRESS(2+ster!$B$20,(B258+1)*2-1,4)</f>
        <v>'[dane surowe2c.xlsm]labels'!SS3:SS32</v>
      </c>
      <c r="L258" s="14" t="str">
        <f ca="1">IF(F258&gt;0,ADDRESS(3,(B258+1)*2-1,4,,"[" &amp; wew!$G$7 &amp; "]" &amp; _sheetname_labels) &amp; ":" &amp; ADDRESS(2+F258,(B258+1)*2-1,4),"")</f>
        <v>'[dane surowe2c.xlsm]labels'!SS3:SS4</v>
      </c>
      <c r="M258" s="14" t="str">
        <f ca="1">IF(F258&gt;0,ADDRESS(3,(B258+1)*2,4,,"["&amp;wew!$G$7&amp;"]"&amp;_sheetname_labels)&amp;":"&amp;ADDRESS(2+F258,(B258+1)*2,4),"")</f>
        <v>'[dane surowe2c.xlsm]labels'!ST3:ST4</v>
      </c>
      <c r="N258" s="14" t="str">
        <f ca="1">ADDRESS(3,B258+1,4,,"[" &amp; wew!$G$7 &amp; "]" &amp;_sheetname_dataframe) &amp; ":" &amp; ADDRESS(2+ster!$C$14,B258+1,4)</f>
        <v>'[dane surowe2c.xlsm]data_frame'!IW3:IW643</v>
      </c>
      <c r="O258" s="14">
        <f t="shared" ca="1" si="51"/>
        <v>638</v>
      </c>
      <c r="P258" s="14">
        <f ca="1">IF(AND($AD258,$S258=1),IF(wew!$B$3,MIN(INDIRECT($N258)),"&lt;włącz podświetlanie wartości&gt;"),"—")</f>
        <v>2</v>
      </c>
      <c r="Q258" s="14">
        <f ca="1">IF(AND($AD258,$S258=1),IF(wew!$B$3,MAX(INDIRECT($N258)),"&lt;włącz podświetlanie wartości&gt;"),"—")</f>
        <v>2</v>
      </c>
      <c r="R258" s="14">
        <f ca="1">IF(AD258,ster!$C$14- (COUNTIF( INDIRECT(N258),"" )+ COUNT(INDIRECT(N258)) +COUNTIF( INDIRECT(N258),"NA" )),"")</f>
        <v>0</v>
      </c>
      <c r="S258" s="12">
        <f ca="1">IF(AD258,IF(COUNTA(INDIRECT(N258))=0,0, 1-(ster!$C$14- COUNT(INDIRECT(N258)) -COUNTIF( INDIRECT(N258),"" )) /COUNTA(INDIRECT(N258))),"")</f>
        <v>1</v>
      </c>
      <c r="T258" s="17">
        <f t="array" aca="1" ref="T258" ca="1">IF(L258&lt;&gt;"",SUM(IF(INDIRECT(L258)&lt;&gt;INT(INDIRECT(L258)),1,0)),"")</f>
        <v>0</v>
      </c>
      <c r="U258" s="17">
        <f t="array" aca="1" ref="U258" ca="1">IF(S258=1,SUM(IF(ISNUMBER(INDIRECT(N258)),IF(INDIRECT(N258)&lt;&gt;INT(INDIRECT(N258)),1,0),0)),"")</f>
        <v>0</v>
      </c>
      <c r="V258" s="17">
        <f t="shared" ca="1" si="52"/>
        <v>1</v>
      </c>
      <c r="W258" s="17">
        <f t="shared" ca="1" si="53"/>
        <v>0</v>
      </c>
      <c r="X258" s="24">
        <f t="array" aca="1" ref="X258" ca="1">IF(AD258,IF(AG258&lt;&gt;"",AG258,IF(J258,MIN(INDIRECT( K258)),"")),"")</f>
        <v>1</v>
      </c>
      <c r="Y258" s="17">
        <f t="array" aca="1" ref="Y258" ca="1">IF(AD258,IF(AH258&lt;&gt;"",AH258,IF(J258,MAX(INDIRECT( K258)),"")),"")</f>
        <v>2</v>
      </c>
      <c r="Z258" s="17" t="b">
        <f t="shared" ca="1" si="54"/>
        <v>1</v>
      </c>
      <c r="AC258" s="17" t="b">
        <f t="shared" ca="1" si="55"/>
        <v>0</v>
      </c>
      <c r="AD258" s="14" t="b">
        <f t="shared" ca="1" si="56"/>
        <v>1</v>
      </c>
      <c r="AE258" s="15" t="b">
        <f t="shared" ca="1" si="57"/>
        <v>1</v>
      </c>
      <c r="AF258" s="16"/>
      <c r="AG258" s="16"/>
      <c r="AH258" s="16"/>
      <c r="AI258" s="16"/>
      <c r="AJ258" s="16"/>
      <c r="AK258" s="16"/>
      <c r="AL258" s="16"/>
      <c r="AM258" s="16"/>
    </row>
    <row r="259" spans="2:39">
      <c r="B259" s="14">
        <f t="shared" ref="B259:B322" si="58">ROW(A259)-2</f>
        <v>257</v>
      </c>
      <c r="C259" s="14" t="str">
        <f ca="1">IF(OR(E259="",ROW(E259)=2),"",IF(R259&gt;0,"S",IF(J259,IF(F259=2,"D","N"),"I")))</f>
        <v>D</v>
      </c>
      <c r="D259" s="14" t="str">
        <f t="shared" ref="D259:D322" ca="1" si="59">IFERROR(CHOOSE(H259+1,G259,"Nazwa musi zaczynać się od litery:" &amp; G259, "Nazwa nie może kończyć się kropką","Nazwa nie może kończyć się podkreśleniem","Nazwa nie może być dłuższa od 64 znaków","?","Ta nazwa jest zarezerwowana i nie może być użyta"),G259)</f>
        <v>q_103e</v>
      </c>
      <c r="E259" s="14" t="str">
        <f t="shared" ref="E259:E322" ca="1" si="60">IF(AD259,IF(INDIRECT(ADDRESS(1,ROW(A258),,,_sheetname_dataframe))="","",INDIRECT(ADDRESS(1,ROW(A258),,,_sheetname_dataframe))),"")</f>
        <v>homozygous twin brother</v>
      </c>
      <c r="F259" s="14">
        <f t="shared" ref="F259:F322" ca="1" si="61">IF(AD259,COUNT(INDIRECT(K259)),0)</f>
        <v>2</v>
      </c>
      <c r="G259" s="14" t="str">
        <f t="shared" ref="G259:G322" ca="1" si="62">IF(AD259,INDIRECT(ADDRESS(2,ROW(A258),,,_sheetname_dataframe)),"")</f>
        <v>q_103e</v>
      </c>
      <c r="H259" s="14">
        <f ca="1">IF(G259&lt;&gt;"",IFERROR( IsVariableNameLegal(G259),0),0)+IF(COUNTIF(INDIRECT(wew!$C$13),G259)&gt;1,10,0)</f>
        <v>0</v>
      </c>
      <c r="I259" s="14">
        <f ca="1">IF(E259&lt;&gt;"",IF(LEN(E259)&gt;150,1,0)+IF(COUNTIF(INDIRECT(wew!$C$15),E259)&gt;1,10,0),0)</f>
        <v>10</v>
      </c>
      <c r="J259" s="14" t="b">
        <f t="shared" ref="J259:J322" ca="1" si="63">F259&gt;0</f>
        <v>1</v>
      </c>
      <c r="K259" s="14" t="str">
        <f ca="1">ADDRESS(3,(B259+1)*2-1,4,,"[" &amp; wew!$G$7 &amp; "]" &amp; _sheetname_labels) &amp; ":" &amp; ADDRESS(2+ster!$B$20,(B259+1)*2-1,4)</f>
        <v>'[dane surowe2c.xlsm]labels'!SU3:SU32</v>
      </c>
      <c r="L259" s="14" t="str">
        <f ca="1">IF(F259&gt;0,ADDRESS(3,(B259+1)*2-1,4,,"[" &amp; wew!$G$7 &amp; "]" &amp; _sheetname_labels) &amp; ":" &amp; ADDRESS(2+F259,(B259+1)*2-1,4),"")</f>
        <v>'[dane surowe2c.xlsm]labels'!SU3:SU4</v>
      </c>
      <c r="M259" s="14" t="str">
        <f ca="1">IF(F259&gt;0,ADDRESS(3,(B259+1)*2,4,,"["&amp;wew!$G$7&amp;"]"&amp;_sheetname_labels)&amp;":"&amp;ADDRESS(2+F259,(B259+1)*2,4),"")</f>
        <v>'[dane surowe2c.xlsm]labels'!SV3:SV4</v>
      </c>
      <c r="N259" s="14" t="str">
        <f ca="1">ADDRESS(3,B259+1,4,,"[" &amp; wew!$G$7 &amp; "]" &amp;_sheetname_dataframe) &amp; ":" &amp; ADDRESS(2+ster!$C$14,B259+1,4)</f>
        <v>'[dane surowe2c.xlsm]data_frame'!IX3:IX643</v>
      </c>
      <c r="O259" s="14">
        <f t="shared" ref="O259:O322" ca="1" si="64">IF(AD259,COUNT(INDIRECT(N259)),"")</f>
        <v>638</v>
      </c>
      <c r="P259" s="14">
        <f ca="1">IF(AND($AD259,$S259=1),IF(wew!$B$3,MIN(INDIRECT($N259)),"&lt;włącz podświetlanie wartości&gt;"),"—")</f>
        <v>2</v>
      </c>
      <c r="Q259" s="14">
        <f ca="1">IF(AND($AD259,$S259=1),IF(wew!$B$3,MAX(INDIRECT($N259)),"&lt;włącz podświetlanie wartości&gt;"),"—")</f>
        <v>2</v>
      </c>
      <c r="R259" s="14">
        <f ca="1">IF(AD259,ster!$C$14- (COUNTIF( INDIRECT(N259),"" )+ COUNT(INDIRECT(N259)) +COUNTIF( INDIRECT(N259),"NA" )),"")</f>
        <v>0</v>
      </c>
      <c r="S259" s="12">
        <f ca="1">IF(AD259,IF(COUNTA(INDIRECT(N259))=0,0, 1-(ster!$C$14- COUNT(INDIRECT(N259)) -COUNTIF( INDIRECT(N259),"" )) /COUNTA(INDIRECT(N259))),"")</f>
        <v>1</v>
      </c>
      <c r="T259" s="17">
        <f t="array" aca="1" ref="T259" ca="1">IF(L259&lt;&gt;"",SUM(IF(INDIRECT(L259)&lt;&gt;INT(INDIRECT(L259)),1,0)),"")</f>
        <v>0</v>
      </c>
      <c r="U259" s="17">
        <f t="array" aca="1" ref="U259" ca="1">IF(S259=1,SUM(IF(ISNUMBER(INDIRECT(N259)),IF(INDIRECT(N259)&lt;&gt;INT(INDIRECT(N259)),1,0),0)),"")</f>
        <v>0</v>
      </c>
      <c r="V259" s="17">
        <f t="shared" ref="V259:V322" ca="1" si="65">IF(U259&lt;&gt;"",IF(U259=0,1,IF(U259/O259&lt;0.05,2,3)),0)</f>
        <v>1</v>
      </c>
      <c r="W259" s="17">
        <f t="shared" ref="W259:W322" ca="1" si="66">IF(COUNTA(INDIRECT(N259))=0,0, IF(AND(X259&lt;&gt;"",P259&lt;X259),1,IF(AND(Y259&lt;&gt;"",Q259&gt;Y259),1,IF(AND(Z259,U259&gt;0),2,0))))</f>
        <v>0</v>
      </c>
      <c r="X259" s="24">
        <f t="array" aca="1" ref="X259" ca="1">IF(AD259,IF(AG259&lt;&gt;"",AG259,IF(J259,MIN(INDIRECT( K259)),"")),"")</f>
        <v>1</v>
      </c>
      <c r="Y259" s="17">
        <f t="array" aca="1" ref="Y259" ca="1">IF(AD259,IF(AH259&lt;&gt;"",AH259,IF(J259,MAX(INDIRECT( K259)),"")),"")</f>
        <v>2</v>
      </c>
      <c r="Z259" s="17" t="b">
        <f t="shared" ref="Z259:Z322" ca="1" si="67">IF(AD259,IF(AI259&lt;&gt;"",AI259,T259=0),FALSE)</f>
        <v>1</v>
      </c>
      <c r="AC259" s="17" t="b">
        <f t="shared" ref="AC259:AC322" ca="1" si="68">IF(AD259,C259="S","")</f>
        <v>0</v>
      </c>
      <c r="AD259" s="14" t="b">
        <f t="shared" ref="AD259:AD322" ca="1" si="69">INDIRECT(ADDRESS(2,ROW(A258),,,_sheetname_dataframe))&lt;&gt;""</f>
        <v>1</v>
      </c>
      <c r="AE259" s="15" t="b">
        <f t="shared" ref="AE259:AE322" ca="1" si="70">J259</f>
        <v>1</v>
      </c>
      <c r="AF259" s="16"/>
      <c r="AG259" s="16"/>
      <c r="AH259" s="16"/>
      <c r="AI259" s="16"/>
      <c r="AJ259" s="16"/>
      <c r="AK259" s="16"/>
      <c r="AL259" s="16"/>
      <c r="AM259" s="16"/>
    </row>
    <row r="260" spans="2:39">
      <c r="B260" s="14">
        <f t="shared" si="58"/>
        <v>258</v>
      </c>
      <c r="C260" s="14" t="str">
        <f ca="1">IF(OR(E260="",ROW(E260)=2),"",IF(R260&gt;0,"S",IF(J260,IF(F260=2,"D","N"),"I")))</f>
        <v>D</v>
      </c>
      <c r="D260" s="14" t="str">
        <f t="shared" ca="1" si="59"/>
        <v>q_103f</v>
      </c>
      <c r="E260" s="14" t="str">
        <f t="shared" ca="1" si="60"/>
        <v>heterozygous twin sister</v>
      </c>
      <c r="F260" s="14">
        <f t="shared" ca="1" si="61"/>
        <v>2</v>
      </c>
      <c r="G260" s="14" t="str">
        <f t="shared" ca="1" si="62"/>
        <v>q_103f</v>
      </c>
      <c r="H260" s="14">
        <f ca="1">IF(G260&lt;&gt;"",IFERROR( IsVariableNameLegal(G260),0),0)+IF(COUNTIF(INDIRECT(wew!$C$13),G260)&gt;1,10,0)</f>
        <v>0</v>
      </c>
      <c r="I260" s="14">
        <f ca="1">IF(E260&lt;&gt;"",IF(LEN(E260)&gt;150,1,0)+IF(COUNTIF(INDIRECT(wew!$C$15),E260)&gt;1,10,0),0)</f>
        <v>10</v>
      </c>
      <c r="J260" s="14" t="b">
        <f t="shared" ca="1" si="63"/>
        <v>1</v>
      </c>
      <c r="K260" s="14" t="str">
        <f ca="1">ADDRESS(3,(B260+1)*2-1,4,,"[" &amp; wew!$G$7 &amp; "]" &amp; _sheetname_labels) &amp; ":" &amp; ADDRESS(2+ster!$B$20,(B260+1)*2-1,4)</f>
        <v>'[dane surowe2c.xlsm]labels'!SW3:SW32</v>
      </c>
      <c r="L260" s="14" t="str">
        <f ca="1">IF(F260&gt;0,ADDRESS(3,(B260+1)*2-1,4,,"[" &amp; wew!$G$7 &amp; "]" &amp; _sheetname_labels) &amp; ":" &amp; ADDRESS(2+F260,(B260+1)*2-1,4),"")</f>
        <v>'[dane surowe2c.xlsm]labels'!SW3:SW4</v>
      </c>
      <c r="M260" s="14" t="str">
        <f ca="1">IF(F260&gt;0,ADDRESS(3,(B260+1)*2,4,,"["&amp;wew!$G$7&amp;"]"&amp;_sheetname_labels)&amp;":"&amp;ADDRESS(2+F260,(B260+1)*2,4),"")</f>
        <v>'[dane surowe2c.xlsm]labels'!SX3:SX4</v>
      </c>
      <c r="N260" s="14" t="str">
        <f ca="1">ADDRESS(3,B260+1,4,,"[" &amp; wew!$G$7 &amp; "]" &amp;_sheetname_dataframe) &amp; ":" &amp; ADDRESS(2+ster!$C$14,B260+1,4)</f>
        <v>'[dane surowe2c.xlsm]data_frame'!IY3:IY643</v>
      </c>
      <c r="O260" s="14">
        <f t="shared" ca="1" si="64"/>
        <v>638</v>
      </c>
      <c r="P260" s="14">
        <f ca="1">IF(AND($AD260,$S260=1),IF(wew!$B$3,MIN(INDIRECT($N260)),"&lt;włącz podświetlanie wartości&gt;"),"—")</f>
        <v>2</v>
      </c>
      <c r="Q260" s="14">
        <f ca="1">IF(AND($AD260,$S260=1),IF(wew!$B$3,MAX(INDIRECT($N260)),"&lt;włącz podświetlanie wartości&gt;"),"—")</f>
        <v>2</v>
      </c>
      <c r="R260" s="14">
        <f ca="1">IF(AD260,ster!$C$14- (COUNTIF( INDIRECT(N260),"" )+ COUNT(INDIRECT(N260)) +COUNTIF( INDIRECT(N260),"NA" )),"")</f>
        <v>0</v>
      </c>
      <c r="S260" s="12">
        <f ca="1">IF(AD260,IF(COUNTA(INDIRECT(N260))=0,0, 1-(ster!$C$14- COUNT(INDIRECT(N260)) -COUNTIF( INDIRECT(N260),"" )) /COUNTA(INDIRECT(N260))),"")</f>
        <v>1</v>
      </c>
      <c r="T260" s="17">
        <f t="array" aca="1" ref="T260" ca="1">IF(L260&lt;&gt;"",SUM(IF(INDIRECT(L260)&lt;&gt;INT(INDIRECT(L260)),1,0)),"")</f>
        <v>0</v>
      </c>
      <c r="U260" s="17">
        <f t="array" aca="1" ref="U260" ca="1">IF(S260=1,SUM(IF(ISNUMBER(INDIRECT(N260)),IF(INDIRECT(N260)&lt;&gt;INT(INDIRECT(N260)),1,0),0)),"")</f>
        <v>0</v>
      </c>
      <c r="V260" s="17">
        <f t="shared" ca="1" si="65"/>
        <v>1</v>
      </c>
      <c r="W260" s="17">
        <f t="shared" ca="1" si="66"/>
        <v>0</v>
      </c>
      <c r="X260" s="24">
        <f t="array" aca="1" ref="X260" ca="1">IF(AD260,IF(AG260&lt;&gt;"",AG260,IF(J260,MIN(INDIRECT( K260)),"")),"")</f>
        <v>1</v>
      </c>
      <c r="Y260" s="17">
        <f t="array" aca="1" ref="Y260" ca="1">IF(AD260,IF(AH260&lt;&gt;"",AH260,IF(J260,MAX(INDIRECT( K260)),"")),"")</f>
        <v>2</v>
      </c>
      <c r="Z260" s="17" t="b">
        <f t="shared" ca="1" si="67"/>
        <v>1</v>
      </c>
      <c r="AC260" s="17" t="b">
        <f t="shared" ca="1" si="68"/>
        <v>0</v>
      </c>
      <c r="AD260" s="14" t="b">
        <f t="shared" ca="1" si="69"/>
        <v>1</v>
      </c>
      <c r="AE260" s="15" t="b">
        <f t="shared" ca="1" si="70"/>
        <v>1</v>
      </c>
      <c r="AF260" s="16"/>
      <c r="AG260" s="16"/>
      <c r="AH260" s="16"/>
      <c r="AI260" s="16"/>
      <c r="AJ260" s="16"/>
      <c r="AK260" s="16"/>
      <c r="AL260" s="16"/>
      <c r="AM260" s="16"/>
    </row>
    <row r="261" spans="2:39">
      <c r="B261" s="14">
        <f t="shared" si="58"/>
        <v>259</v>
      </c>
      <c r="C261" s="14" t="str">
        <f ca="1">IF(OR(E261="",ROW(E261)=2),"",IF(R261&gt;0,"S",IF(J261,IF(F261=2,"D","N"),"I")))</f>
        <v>D</v>
      </c>
      <c r="D261" s="14" t="str">
        <f t="shared" ca="1" si="59"/>
        <v>q_103g</v>
      </c>
      <c r="E261" s="14" t="str">
        <f t="shared" ca="1" si="60"/>
        <v>homozygous twin sister</v>
      </c>
      <c r="F261" s="14">
        <f t="shared" ca="1" si="61"/>
        <v>2</v>
      </c>
      <c r="G261" s="14" t="str">
        <f t="shared" ca="1" si="62"/>
        <v>q_103g</v>
      </c>
      <c r="H261" s="14">
        <f ca="1">IF(G261&lt;&gt;"",IFERROR( IsVariableNameLegal(G261),0),0)+IF(COUNTIF(INDIRECT(wew!$C$13),G261)&gt;1,10,0)</f>
        <v>0</v>
      </c>
      <c r="I261" s="14">
        <f ca="1">IF(E261&lt;&gt;"",IF(LEN(E261)&gt;150,1,0)+IF(COUNTIF(INDIRECT(wew!$C$15),E261)&gt;1,10,0),0)</f>
        <v>10</v>
      </c>
      <c r="J261" s="14" t="b">
        <f t="shared" ca="1" si="63"/>
        <v>1</v>
      </c>
      <c r="K261" s="14" t="str">
        <f ca="1">ADDRESS(3,(B261+1)*2-1,4,,"[" &amp; wew!$G$7 &amp; "]" &amp; _sheetname_labels) &amp; ":" &amp; ADDRESS(2+ster!$B$20,(B261+1)*2-1,4)</f>
        <v>'[dane surowe2c.xlsm]labels'!SY3:SY32</v>
      </c>
      <c r="L261" s="14" t="str">
        <f ca="1">IF(F261&gt;0,ADDRESS(3,(B261+1)*2-1,4,,"[" &amp; wew!$G$7 &amp; "]" &amp; _sheetname_labels) &amp; ":" &amp; ADDRESS(2+F261,(B261+1)*2-1,4),"")</f>
        <v>'[dane surowe2c.xlsm]labels'!SY3:SY4</v>
      </c>
      <c r="M261" s="14" t="str">
        <f ca="1">IF(F261&gt;0,ADDRESS(3,(B261+1)*2,4,,"["&amp;wew!$G$7&amp;"]"&amp;_sheetname_labels)&amp;":"&amp;ADDRESS(2+F261,(B261+1)*2,4),"")</f>
        <v>'[dane surowe2c.xlsm]labels'!SZ3:SZ4</v>
      </c>
      <c r="N261" s="14" t="str">
        <f ca="1">ADDRESS(3,B261+1,4,,"[" &amp; wew!$G$7 &amp; "]" &amp;_sheetname_dataframe) &amp; ":" &amp; ADDRESS(2+ster!$C$14,B261+1,4)</f>
        <v>'[dane surowe2c.xlsm]data_frame'!IZ3:IZ643</v>
      </c>
      <c r="O261" s="14">
        <f t="shared" ca="1" si="64"/>
        <v>638</v>
      </c>
      <c r="P261" s="14">
        <f ca="1">IF(AND($AD261,$S261=1),IF(wew!$B$3,MIN(INDIRECT($N261)),"&lt;włącz podświetlanie wartości&gt;"),"—")</f>
        <v>2</v>
      </c>
      <c r="Q261" s="14">
        <f ca="1">IF(AND($AD261,$S261=1),IF(wew!$B$3,MAX(INDIRECT($N261)),"&lt;włącz podświetlanie wartości&gt;"),"—")</f>
        <v>2</v>
      </c>
      <c r="R261" s="14">
        <f ca="1">IF(AD261,ster!$C$14- (COUNTIF( INDIRECT(N261),"" )+ COUNT(INDIRECT(N261)) +COUNTIF( INDIRECT(N261),"NA" )),"")</f>
        <v>0</v>
      </c>
      <c r="S261" s="12">
        <f ca="1">IF(AD261,IF(COUNTA(INDIRECT(N261))=0,0, 1-(ster!$C$14- COUNT(INDIRECT(N261)) -COUNTIF( INDIRECT(N261),"" )) /COUNTA(INDIRECT(N261))),"")</f>
        <v>1</v>
      </c>
      <c r="T261" s="17">
        <f t="array" aca="1" ref="T261" ca="1">IF(L261&lt;&gt;"",SUM(IF(INDIRECT(L261)&lt;&gt;INT(INDIRECT(L261)),1,0)),"")</f>
        <v>0</v>
      </c>
      <c r="U261" s="17">
        <f t="array" aca="1" ref="U261" ca="1">IF(S261=1,SUM(IF(ISNUMBER(INDIRECT(N261)),IF(INDIRECT(N261)&lt;&gt;INT(INDIRECT(N261)),1,0),0)),"")</f>
        <v>0</v>
      </c>
      <c r="V261" s="17">
        <f t="shared" ca="1" si="65"/>
        <v>1</v>
      </c>
      <c r="W261" s="17">
        <f t="shared" ca="1" si="66"/>
        <v>0</v>
      </c>
      <c r="X261" s="24">
        <f t="array" aca="1" ref="X261" ca="1">IF(AD261,IF(AG261&lt;&gt;"",AG261,IF(J261,MIN(INDIRECT( K261)),"")),"")</f>
        <v>1</v>
      </c>
      <c r="Y261" s="17">
        <f t="array" aca="1" ref="Y261" ca="1">IF(AD261,IF(AH261&lt;&gt;"",AH261,IF(J261,MAX(INDIRECT( K261)),"")),"")</f>
        <v>2</v>
      </c>
      <c r="Z261" s="17" t="b">
        <f t="shared" ca="1" si="67"/>
        <v>1</v>
      </c>
      <c r="AC261" s="17" t="b">
        <f t="shared" ca="1" si="68"/>
        <v>0</v>
      </c>
      <c r="AD261" s="14" t="b">
        <f t="shared" ca="1" si="69"/>
        <v>1</v>
      </c>
      <c r="AE261" s="15" t="b">
        <f t="shared" ca="1" si="70"/>
        <v>1</v>
      </c>
      <c r="AF261" s="16"/>
      <c r="AG261" s="16"/>
      <c r="AH261" s="16"/>
      <c r="AI261" s="16"/>
      <c r="AJ261" s="16"/>
      <c r="AK261" s="16"/>
      <c r="AL261" s="16"/>
      <c r="AM261" s="16"/>
    </row>
    <row r="262" spans="2:39">
      <c r="B262" s="14">
        <f t="shared" si="58"/>
        <v>260</v>
      </c>
      <c r="C262" s="14" t="str">
        <f ca="1">IF(OR(E262="",ROW(E262)=2),"",IF(R262&gt;0,"S",IF(J262,IF(F262=2,"D","N"),"I")))</f>
        <v>S</v>
      </c>
      <c r="D262" s="14" t="str">
        <f t="shared" ca="1" si="59"/>
        <v>q_103h</v>
      </c>
      <c r="E262" s="14" t="str">
        <f t="shared" ca="1" si="60"/>
        <v>Other family member 1</v>
      </c>
      <c r="F262" s="14">
        <f t="shared" ca="1" si="61"/>
        <v>0</v>
      </c>
      <c r="G262" s="14" t="str">
        <f t="shared" ca="1" si="62"/>
        <v>q_103h</v>
      </c>
      <c r="H262" s="14">
        <f ca="1">IF(G262&lt;&gt;"",IFERROR( IsVariableNameLegal(G262),0),0)+IF(COUNTIF(INDIRECT(wew!$C$13),G262)&gt;1,10,0)</f>
        <v>0</v>
      </c>
      <c r="I262" s="14">
        <f ca="1">IF(E262&lt;&gt;"",IF(LEN(E262)&gt;150,1,0)+IF(COUNTIF(INDIRECT(wew!$C$15),E262)&gt;1,10,0),0)</f>
        <v>10</v>
      </c>
      <c r="J262" s="14" t="b">
        <f t="shared" ca="1" si="63"/>
        <v>0</v>
      </c>
      <c r="K262" s="14" t="str">
        <f ca="1">ADDRESS(3,(B262+1)*2-1,4,,"[" &amp; wew!$G$7 &amp; "]" &amp; _sheetname_labels) &amp; ":" &amp; ADDRESS(2+ster!$B$20,(B262+1)*2-1,4)</f>
        <v>'[dane surowe2c.xlsm]labels'!TA3:TA32</v>
      </c>
      <c r="L262" s="14" t="str">
        <f ca="1">IF(F262&gt;0,ADDRESS(3,(B262+1)*2-1,4,,"[" &amp; wew!$G$7 &amp; "]" &amp; _sheetname_labels) &amp; ":" &amp; ADDRESS(2+F262,(B262+1)*2-1,4),"")</f>
        <v/>
      </c>
      <c r="M262" s="14" t="str">
        <f ca="1">IF(F262&gt;0,ADDRESS(3,(B262+1)*2,4,,"["&amp;wew!$G$7&amp;"]"&amp;_sheetname_labels)&amp;":"&amp;ADDRESS(2+F262,(B262+1)*2,4),"")</f>
        <v/>
      </c>
      <c r="N262" s="14" t="str">
        <f ca="1">ADDRESS(3,B262+1,4,,"[" &amp; wew!$G$7 &amp; "]" &amp;_sheetname_dataframe) &amp; ":" &amp; ADDRESS(2+ster!$C$14,B262+1,4)</f>
        <v>'[dane surowe2c.xlsm]data_frame'!JA3:JA643</v>
      </c>
      <c r="O262" s="14">
        <f t="shared" ca="1" si="64"/>
        <v>0</v>
      </c>
      <c r="P262" s="14" t="str">
        <f ca="1">IF(AND($AD262,$S262=1),IF(wew!$B$3,MIN(INDIRECT($N262)),"&lt;włącz podświetlanie wartości&gt;"),"—")</f>
        <v>—</v>
      </c>
      <c r="Q262" s="14" t="str">
        <f ca="1">IF(AND($AD262,$S262=1),IF(wew!$B$3,MAX(INDIRECT($N262)),"&lt;włącz podświetlanie wartości&gt;"),"—")</f>
        <v>—</v>
      </c>
      <c r="R262" s="14">
        <f ca="1">IF(AD262,ster!$C$14- (COUNTIF( INDIRECT(N262),"" )+ COUNT(INDIRECT(N262)) +COUNTIF( INDIRECT(N262),"NA" )),"")</f>
        <v>22</v>
      </c>
      <c r="S262" s="12">
        <f ca="1">IF(AD262,IF(COUNTA(INDIRECT(N262))=0,0, 1-(ster!$C$14- COUNT(INDIRECT(N262)) -COUNTIF( INDIRECT(N262),"" )) /COUNTA(INDIRECT(N262))),"")</f>
        <v>0</v>
      </c>
      <c r="T262" s="17" t="str">
        <f t="array" aca="1" ref="T262" ca="1">IF(L262&lt;&gt;"",SUM(IF(INDIRECT(L262)&lt;&gt;INT(INDIRECT(L262)),1,0)),"")</f>
        <v/>
      </c>
      <c r="U262" s="17" t="str">
        <f t="array" aca="1" ref="U262" ca="1">IF(S262=1,SUM(IF(ISNUMBER(INDIRECT(N262)),IF(INDIRECT(N262)&lt;&gt;INT(INDIRECT(N262)),1,0),0)),"")</f>
        <v/>
      </c>
      <c r="V262" s="17">
        <f t="shared" ca="1" si="65"/>
        <v>0</v>
      </c>
      <c r="W262" s="17">
        <f t="shared" ca="1" si="66"/>
        <v>0</v>
      </c>
      <c r="X262" s="24" t="str">
        <f t="array" aca="1" ref="X262" ca="1">IF(AD262,IF(AG262&lt;&gt;"",AG262,IF(J262,MIN(INDIRECT( K262)),"")),"")</f>
        <v/>
      </c>
      <c r="Y262" s="17" t="str">
        <f t="array" aca="1" ref="Y262" ca="1">IF(AD262,IF(AH262&lt;&gt;"",AH262,IF(J262,MAX(INDIRECT( K262)),"")),"")</f>
        <v/>
      </c>
      <c r="Z262" s="17" t="b">
        <f t="shared" ca="1" si="67"/>
        <v>0</v>
      </c>
      <c r="AC262" s="17" t="b">
        <f t="shared" ca="1" si="68"/>
        <v>1</v>
      </c>
      <c r="AD262" s="14" t="b">
        <f t="shared" ca="1" si="69"/>
        <v>1</v>
      </c>
      <c r="AE262" s="15" t="b">
        <f t="shared" ca="1" si="70"/>
        <v>0</v>
      </c>
      <c r="AF262" s="16"/>
      <c r="AG262" s="16"/>
      <c r="AH262" s="16"/>
      <c r="AI262" s="16"/>
      <c r="AJ262" s="16"/>
      <c r="AK262" s="16"/>
      <c r="AL262" s="16"/>
      <c r="AM262" s="16"/>
    </row>
    <row r="263" spans="2:39">
      <c r="B263" s="14">
        <f t="shared" si="58"/>
        <v>261</v>
      </c>
      <c r="C263" s="14" t="str">
        <f ca="1">IF(OR(E263="",ROW(E263)=2),"",IF(R263&gt;0,"S",IF(J263,IF(F263=2,"D","N"),"I")))</f>
        <v>S</v>
      </c>
      <c r="D263" s="14" t="str">
        <f t="shared" ca="1" si="59"/>
        <v>q_103i</v>
      </c>
      <c r="E263" s="14" t="str">
        <f t="shared" ca="1" si="60"/>
        <v>Other family member 2</v>
      </c>
      <c r="F263" s="14">
        <f t="shared" ca="1" si="61"/>
        <v>0</v>
      </c>
      <c r="G263" s="14" t="str">
        <f t="shared" ca="1" si="62"/>
        <v>q_103i</v>
      </c>
      <c r="H263" s="14">
        <f ca="1">IF(G263&lt;&gt;"",IFERROR( IsVariableNameLegal(G263),0),0)+IF(COUNTIF(INDIRECT(wew!$C$13),G263)&gt;1,10,0)</f>
        <v>0</v>
      </c>
      <c r="I263" s="14">
        <f ca="1">IF(E263&lt;&gt;"",IF(LEN(E263)&gt;150,1,0)+IF(COUNTIF(INDIRECT(wew!$C$15),E263)&gt;1,10,0),0)</f>
        <v>10</v>
      </c>
      <c r="J263" s="14" t="b">
        <f t="shared" ca="1" si="63"/>
        <v>0</v>
      </c>
      <c r="K263" s="14" t="str">
        <f ca="1">ADDRESS(3,(B263+1)*2-1,4,,"[" &amp; wew!$G$7 &amp; "]" &amp; _sheetname_labels) &amp; ":" &amp; ADDRESS(2+ster!$B$20,(B263+1)*2-1,4)</f>
        <v>'[dane surowe2c.xlsm]labels'!TC3:TC32</v>
      </c>
      <c r="L263" s="14" t="str">
        <f ca="1">IF(F263&gt;0,ADDRESS(3,(B263+1)*2-1,4,,"[" &amp; wew!$G$7 &amp; "]" &amp; _sheetname_labels) &amp; ":" &amp; ADDRESS(2+F263,(B263+1)*2-1,4),"")</f>
        <v/>
      </c>
      <c r="M263" s="14" t="str">
        <f ca="1">IF(F263&gt;0,ADDRESS(3,(B263+1)*2,4,,"["&amp;wew!$G$7&amp;"]"&amp;_sheetname_labels)&amp;":"&amp;ADDRESS(2+F263,(B263+1)*2,4),"")</f>
        <v/>
      </c>
      <c r="N263" s="14" t="str">
        <f ca="1">ADDRESS(3,B263+1,4,,"[" &amp; wew!$G$7 &amp; "]" &amp;_sheetname_dataframe) &amp; ":" &amp; ADDRESS(2+ster!$C$14,B263+1,4)</f>
        <v>'[dane surowe2c.xlsm]data_frame'!JB3:JB643</v>
      </c>
      <c r="O263" s="14">
        <f t="shared" ca="1" si="64"/>
        <v>0</v>
      </c>
      <c r="P263" s="14" t="str">
        <f ca="1">IF(AND($AD263,$S263=1),IF(wew!$B$3,MIN(INDIRECT($N263)),"&lt;włącz podświetlanie wartości&gt;"),"—")</f>
        <v>—</v>
      </c>
      <c r="Q263" s="14" t="str">
        <f ca="1">IF(AND($AD263,$S263=1),IF(wew!$B$3,MAX(INDIRECT($N263)),"&lt;włącz podświetlanie wartości&gt;"),"—")</f>
        <v>—</v>
      </c>
      <c r="R263" s="14">
        <f ca="1">IF(AD263,ster!$C$14- (COUNTIF( INDIRECT(N263),"" )+ COUNT(INDIRECT(N263)) +COUNTIF( INDIRECT(N263),"NA" )),"")</f>
        <v>5</v>
      </c>
      <c r="S263" s="12">
        <f ca="1">IF(AD263,IF(COUNTA(INDIRECT(N263))=0,0, 1-(ster!$C$14- COUNT(INDIRECT(N263)) -COUNTIF( INDIRECT(N263),"" )) /COUNTA(INDIRECT(N263))),"")</f>
        <v>0</v>
      </c>
      <c r="T263" s="17" t="str">
        <f t="array" aca="1" ref="T263" ca="1">IF(L263&lt;&gt;"",SUM(IF(INDIRECT(L263)&lt;&gt;INT(INDIRECT(L263)),1,0)),"")</f>
        <v/>
      </c>
      <c r="U263" s="17" t="str">
        <f t="array" aca="1" ref="U263" ca="1">IF(S263=1,SUM(IF(ISNUMBER(INDIRECT(N263)),IF(INDIRECT(N263)&lt;&gt;INT(INDIRECT(N263)),1,0),0)),"")</f>
        <v/>
      </c>
      <c r="V263" s="17">
        <f t="shared" ca="1" si="65"/>
        <v>0</v>
      </c>
      <c r="W263" s="17">
        <f t="shared" ca="1" si="66"/>
        <v>0</v>
      </c>
      <c r="X263" s="24" t="str">
        <f t="array" aca="1" ref="X263" ca="1">IF(AD263,IF(AG263&lt;&gt;"",AG263,IF(J263,MIN(INDIRECT( K263)),"")),"")</f>
        <v/>
      </c>
      <c r="Y263" s="17" t="str">
        <f t="array" aca="1" ref="Y263" ca="1">IF(AD263,IF(AH263&lt;&gt;"",AH263,IF(J263,MAX(INDIRECT( K263)),"")),"")</f>
        <v/>
      </c>
      <c r="Z263" s="17" t="b">
        <f t="shared" ca="1" si="67"/>
        <v>0</v>
      </c>
      <c r="AC263" s="17" t="b">
        <f t="shared" ca="1" si="68"/>
        <v>1</v>
      </c>
      <c r="AD263" s="14" t="b">
        <f t="shared" ca="1" si="69"/>
        <v>1</v>
      </c>
      <c r="AE263" s="15" t="b">
        <f t="shared" ca="1" si="70"/>
        <v>0</v>
      </c>
      <c r="AF263" s="16"/>
      <c r="AG263" s="16"/>
      <c r="AH263" s="16"/>
      <c r="AI263" s="16"/>
      <c r="AJ263" s="16"/>
      <c r="AK263" s="16"/>
      <c r="AL263" s="16"/>
      <c r="AM263" s="16"/>
    </row>
    <row r="264" spans="2:39">
      <c r="B264" s="14">
        <f t="shared" si="58"/>
        <v>262</v>
      </c>
      <c r="C264" s="14" t="str">
        <f ca="1">IF(OR(E264="",ROW(E264)=2),"",IF(R264&gt;0,"S",IF(J264,IF(F264=2,"D","N"),"I")))</f>
        <v>S</v>
      </c>
      <c r="D264" s="14" t="str">
        <f t="shared" ca="1" si="59"/>
        <v>q_103j</v>
      </c>
      <c r="E264" s="14" t="str">
        <f t="shared" ca="1" si="60"/>
        <v>Other family member 3</v>
      </c>
      <c r="F264" s="14">
        <f t="shared" ca="1" si="61"/>
        <v>0</v>
      </c>
      <c r="G264" s="14" t="str">
        <f t="shared" ca="1" si="62"/>
        <v>q_103j</v>
      </c>
      <c r="H264" s="14">
        <f ca="1">IF(G264&lt;&gt;"",IFERROR( IsVariableNameLegal(G264),0),0)+IF(COUNTIF(INDIRECT(wew!$C$13),G264)&gt;1,10,0)</f>
        <v>0</v>
      </c>
      <c r="I264" s="14">
        <f ca="1">IF(E264&lt;&gt;"",IF(LEN(E264)&gt;150,1,0)+IF(COUNTIF(INDIRECT(wew!$C$15),E264)&gt;1,10,0),0)</f>
        <v>10</v>
      </c>
      <c r="J264" s="14" t="b">
        <f t="shared" ca="1" si="63"/>
        <v>0</v>
      </c>
      <c r="K264" s="14" t="str">
        <f ca="1">ADDRESS(3,(B264+1)*2-1,4,,"[" &amp; wew!$G$7 &amp; "]" &amp; _sheetname_labels) &amp; ":" &amp; ADDRESS(2+ster!$B$20,(B264+1)*2-1,4)</f>
        <v>'[dane surowe2c.xlsm]labels'!TE3:TE32</v>
      </c>
      <c r="L264" s="14" t="str">
        <f ca="1">IF(F264&gt;0,ADDRESS(3,(B264+1)*2-1,4,,"[" &amp; wew!$G$7 &amp; "]" &amp; _sheetname_labels) &amp; ":" &amp; ADDRESS(2+F264,(B264+1)*2-1,4),"")</f>
        <v/>
      </c>
      <c r="M264" s="14" t="str">
        <f ca="1">IF(F264&gt;0,ADDRESS(3,(B264+1)*2,4,,"["&amp;wew!$G$7&amp;"]"&amp;_sheetname_labels)&amp;":"&amp;ADDRESS(2+F264,(B264+1)*2,4),"")</f>
        <v/>
      </c>
      <c r="N264" s="14" t="str">
        <f ca="1">ADDRESS(3,B264+1,4,,"[" &amp; wew!$G$7 &amp; "]" &amp;_sheetname_dataframe) &amp; ":" &amp; ADDRESS(2+ster!$C$14,B264+1,4)</f>
        <v>'[dane surowe2c.xlsm]data_frame'!JC3:JC643</v>
      </c>
      <c r="O264" s="14">
        <f t="shared" ca="1" si="64"/>
        <v>0</v>
      </c>
      <c r="P264" s="14" t="str">
        <f ca="1">IF(AND($AD264,$S264=1),IF(wew!$B$3,MIN(INDIRECT($N264)),"&lt;włącz podświetlanie wartości&gt;"),"—")</f>
        <v>—</v>
      </c>
      <c r="Q264" s="14" t="str">
        <f ca="1">IF(AND($AD264,$S264=1),IF(wew!$B$3,MAX(INDIRECT($N264)),"&lt;włącz podświetlanie wartości&gt;"),"—")</f>
        <v>—</v>
      </c>
      <c r="R264" s="14">
        <f ca="1">IF(AD264,ster!$C$14- (COUNTIF( INDIRECT(N264),"" )+ COUNT(INDIRECT(N264)) +COUNTIF( INDIRECT(N264),"NA" )),"")</f>
        <v>2</v>
      </c>
      <c r="S264" s="12">
        <f ca="1">IF(AD264,IF(COUNTA(INDIRECT(N264))=0,0, 1-(ster!$C$14- COUNT(INDIRECT(N264)) -COUNTIF( INDIRECT(N264),"" )) /COUNTA(INDIRECT(N264))),"")</f>
        <v>0</v>
      </c>
      <c r="T264" s="17" t="str">
        <f t="array" aca="1" ref="T264" ca="1">IF(L264&lt;&gt;"",SUM(IF(INDIRECT(L264)&lt;&gt;INT(INDIRECT(L264)),1,0)),"")</f>
        <v/>
      </c>
      <c r="U264" s="17" t="str">
        <f t="array" aca="1" ref="U264" ca="1">IF(S264=1,SUM(IF(ISNUMBER(INDIRECT(N264)),IF(INDIRECT(N264)&lt;&gt;INT(INDIRECT(N264)),1,0),0)),"")</f>
        <v/>
      </c>
      <c r="V264" s="17">
        <f t="shared" ca="1" si="65"/>
        <v>0</v>
      </c>
      <c r="W264" s="17">
        <f t="shared" ca="1" si="66"/>
        <v>0</v>
      </c>
      <c r="X264" s="24" t="str">
        <f t="array" aca="1" ref="X264" ca="1">IF(AD264,IF(AG264&lt;&gt;"",AG264,IF(J264,MIN(INDIRECT( K264)),"")),"")</f>
        <v/>
      </c>
      <c r="Y264" s="17" t="str">
        <f t="array" aca="1" ref="Y264" ca="1">IF(AD264,IF(AH264&lt;&gt;"",AH264,IF(J264,MAX(INDIRECT( K264)),"")),"")</f>
        <v/>
      </c>
      <c r="Z264" s="17" t="b">
        <f t="shared" ca="1" si="67"/>
        <v>0</v>
      </c>
      <c r="AC264" s="17" t="b">
        <f t="shared" ca="1" si="68"/>
        <v>1</v>
      </c>
      <c r="AD264" s="14" t="b">
        <f t="shared" ca="1" si="69"/>
        <v>1</v>
      </c>
      <c r="AE264" s="15" t="b">
        <f t="shared" ca="1" si="70"/>
        <v>0</v>
      </c>
      <c r="AF264" s="16"/>
      <c r="AG264" s="16"/>
      <c r="AH264" s="16"/>
      <c r="AI264" s="16"/>
      <c r="AJ264" s="16"/>
      <c r="AK264" s="16"/>
      <c r="AL264" s="16"/>
      <c r="AM264" s="16"/>
    </row>
    <row r="265" spans="2:39">
      <c r="B265" s="14">
        <f t="shared" si="58"/>
        <v>263</v>
      </c>
      <c r="C265" s="14" t="str">
        <f ca="1">IF(OR(E265="",ROW(E265)=2),"",IF(R265&gt;0,"S",IF(J265,IF(F265=2,"D","N"),"I")))</f>
        <v>D</v>
      </c>
      <c r="D265" s="14" t="str">
        <f t="shared" ca="1" si="59"/>
        <v>q_104a</v>
      </c>
      <c r="E265" s="14" t="str">
        <f t="shared" ca="1" si="60"/>
        <v>Was there MS in the family</v>
      </c>
      <c r="F265" s="14">
        <f t="shared" ca="1" si="61"/>
        <v>2</v>
      </c>
      <c r="G265" s="14" t="str">
        <f t="shared" ca="1" si="62"/>
        <v>q_104a</v>
      </c>
      <c r="H265" s="14">
        <f ca="1">IF(G265&lt;&gt;"",IFERROR( IsVariableNameLegal(G265),0),0)+IF(COUNTIF(INDIRECT(wew!$C$13),G265)&gt;1,10,0)</f>
        <v>0</v>
      </c>
      <c r="I265" s="14">
        <f ca="1">IF(E265&lt;&gt;"",IF(LEN(E265)&gt;150,1,0)+IF(COUNTIF(INDIRECT(wew!$C$15),E265)&gt;1,10,0),0)</f>
        <v>0</v>
      </c>
      <c r="J265" s="14" t="b">
        <f t="shared" ca="1" si="63"/>
        <v>1</v>
      </c>
      <c r="K265" s="14" t="str">
        <f ca="1">ADDRESS(3,(B265+1)*2-1,4,,"[" &amp; wew!$G$7 &amp; "]" &amp; _sheetname_labels) &amp; ":" &amp; ADDRESS(2+ster!$B$20,(B265+1)*2-1,4)</f>
        <v>'[dane surowe2c.xlsm]labels'!TG3:TG32</v>
      </c>
      <c r="L265" s="14" t="str">
        <f ca="1">IF(F265&gt;0,ADDRESS(3,(B265+1)*2-1,4,,"[" &amp; wew!$G$7 &amp; "]" &amp; _sheetname_labels) &amp; ":" &amp; ADDRESS(2+F265,(B265+1)*2-1,4),"")</f>
        <v>'[dane surowe2c.xlsm]labels'!TG3:TG4</v>
      </c>
      <c r="M265" s="14" t="str">
        <f ca="1">IF(F265&gt;0,ADDRESS(3,(B265+1)*2,4,,"["&amp;wew!$G$7&amp;"]"&amp;_sheetname_labels)&amp;":"&amp;ADDRESS(2+F265,(B265+1)*2,4),"")</f>
        <v>'[dane surowe2c.xlsm]labels'!TH3:TH4</v>
      </c>
      <c r="N265" s="14" t="str">
        <f ca="1">ADDRESS(3,B265+1,4,,"[" &amp; wew!$G$7 &amp; "]" &amp;_sheetname_dataframe) &amp; ":" &amp; ADDRESS(2+ster!$C$14,B265+1,4)</f>
        <v>'[dane surowe2c.xlsm]data_frame'!JD3:JD643</v>
      </c>
      <c r="O265" s="14">
        <f t="shared" ca="1" si="64"/>
        <v>639</v>
      </c>
      <c r="P265" s="14">
        <f ca="1">IF(AND($AD265,$S265=1),IF(wew!$B$3,MIN(INDIRECT($N265)),"&lt;włącz podświetlanie wartości&gt;"),"—")</f>
        <v>1</v>
      </c>
      <c r="Q265" s="14">
        <f ca="1">IF(AND($AD265,$S265=1),IF(wew!$B$3,MAX(INDIRECT($N265)),"&lt;włącz podświetlanie wartości&gt;"),"—")</f>
        <v>2</v>
      </c>
      <c r="R265" s="14">
        <f ca="1">IF(AD265,ster!$C$14- (COUNTIF( INDIRECT(N265),"" )+ COUNT(INDIRECT(N265)) +COUNTIF( INDIRECT(N265),"NA" )),"")</f>
        <v>0</v>
      </c>
      <c r="S265" s="12">
        <f ca="1">IF(AD265,IF(COUNTA(INDIRECT(N265))=0,0, 1-(ster!$C$14- COUNT(INDIRECT(N265)) -COUNTIF( INDIRECT(N265),"" )) /COUNTA(INDIRECT(N265))),"")</f>
        <v>1</v>
      </c>
      <c r="T265" s="17">
        <f t="array" aca="1" ref="T265" ca="1">IF(L265&lt;&gt;"",SUM(IF(INDIRECT(L265)&lt;&gt;INT(INDIRECT(L265)),1,0)),"")</f>
        <v>0</v>
      </c>
      <c r="U265" s="17">
        <f t="array" aca="1" ref="U265" ca="1">IF(S265=1,SUM(IF(ISNUMBER(INDIRECT(N265)),IF(INDIRECT(N265)&lt;&gt;INT(INDIRECT(N265)),1,0),0)),"")</f>
        <v>0</v>
      </c>
      <c r="V265" s="17">
        <f t="shared" ca="1" si="65"/>
        <v>1</v>
      </c>
      <c r="W265" s="17">
        <f t="shared" ca="1" si="66"/>
        <v>0</v>
      </c>
      <c r="X265" s="24">
        <f t="array" aca="1" ref="X265" ca="1">IF(AD265,IF(AG265&lt;&gt;"",AG265,IF(J265,MIN(INDIRECT( K265)),"")),"")</f>
        <v>1</v>
      </c>
      <c r="Y265" s="17">
        <f t="array" aca="1" ref="Y265" ca="1">IF(AD265,IF(AH265&lt;&gt;"",AH265,IF(J265,MAX(INDIRECT( K265)),"")),"")</f>
        <v>2</v>
      </c>
      <c r="Z265" s="17" t="b">
        <f t="shared" ca="1" si="67"/>
        <v>1</v>
      </c>
      <c r="AC265" s="17" t="b">
        <f t="shared" ca="1" si="68"/>
        <v>0</v>
      </c>
      <c r="AD265" s="14" t="b">
        <f t="shared" ca="1" si="69"/>
        <v>1</v>
      </c>
      <c r="AE265" s="15" t="b">
        <f t="shared" ca="1" si="70"/>
        <v>1</v>
      </c>
      <c r="AF265" s="16"/>
      <c r="AG265" s="16"/>
      <c r="AH265" s="16"/>
      <c r="AI265" s="16"/>
      <c r="AJ265" s="16"/>
      <c r="AK265" s="16"/>
      <c r="AL265" s="16"/>
      <c r="AM265" s="16"/>
    </row>
    <row r="266" spans="2:39">
      <c r="B266" s="14">
        <f t="shared" si="58"/>
        <v>264</v>
      </c>
      <c r="C266" s="14" t="str">
        <f ca="1">IF(OR(E266="",ROW(E266)=2),"",IF(R266&gt;0,"S",IF(J266,IF(F266=2,"D","N"),"I")))</f>
        <v>D</v>
      </c>
      <c r="D266" s="14" t="str">
        <f t="shared" ca="1" si="59"/>
        <v>q_104b</v>
      </c>
      <c r="E266" s="14" t="str">
        <f t="shared" ca="1" si="60"/>
        <v>Mother</v>
      </c>
      <c r="F266" s="14">
        <f t="shared" ca="1" si="61"/>
        <v>2</v>
      </c>
      <c r="G266" s="14" t="str">
        <f t="shared" ca="1" si="62"/>
        <v>q_104b</v>
      </c>
      <c r="H266" s="14">
        <f ca="1">IF(G266&lt;&gt;"",IFERROR( IsVariableNameLegal(G266),0),0)+IF(COUNTIF(INDIRECT(wew!$C$13),G266)&gt;1,10,0)</f>
        <v>0</v>
      </c>
      <c r="I266" s="14">
        <f ca="1">IF(E266&lt;&gt;"",IF(LEN(E266)&gt;150,1,0)+IF(COUNTIF(INDIRECT(wew!$C$15),E266)&gt;1,10,0),0)</f>
        <v>10</v>
      </c>
      <c r="J266" s="14" t="b">
        <f t="shared" ca="1" si="63"/>
        <v>1</v>
      </c>
      <c r="K266" s="14" t="str">
        <f ca="1">ADDRESS(3,(B266+1)*2-1,4,,"[" &amp; wew!$G$7 &amp; "]" &amp; _sheetname_labels) &amp; ":" &amp; ADDRESS(2+ster!$B$20,(B266+1)*2-1,4)</f>
        <v>'[dane surowe2c.xlsm]labels'!TI3:TI32</v>
      </c>
      <c r="L266" s="14" t="str">
        <f ca="1">IF(F266&gt;0,ADDRESS(3,(B266+1)*2-1,4,,"[" &amp; wew!$G$7 &amp; "]" &amp; _sheetname_labels) &amp; ":" &amp; ADDRESS(2+F266,(B266+1)*2-1,4),"")</f>
        <v>'[dane surowe2c.xlsm]labels'!TI3:TI4</v>
      </c>
      <c r="M266" s="14" t="str">
        <f ca="1">IF(F266&gt;0,ADDRESS(3,(B266+1)*2,4,,"["&amp;wew!$G$7&amp;"]"&amp;_sheetname_labels)&amp;":"&amp;ADDRESS(2+F266,(B266+1)*2,4),"")</f>
        <v>'[dane surowe2c.xlsm]labels'!TJ3:TJ4</v>
      </c>
      <c r="N266" s="14" t="str">
        <f ca="1">ADDRESS(3,B266+1,4,,"[" &amp; wew!$G$7 &amp; "]" &amp;_sheetname_dataframe) &amp; ":" &amp; ADDRESS(2+ster!$C$14,B266+1,4)</f>
        <v>'[dane surowe2c.xlsm]data_frame'!JE3:JE643</v>
      </c>
      <c r="O266" s="14">
        <f t="shared" ca="1" si="64"/>
        <v>638</v>
      </c>
      <c r="P266" s="14">
        <f ca="1">IF(AND($AD266,$S266=1),IF(wew!$B$3,MIN(INDIRECT($N266)),"&lt;włącz podświetlanie wartości&gt;"),"—")</f>
        <v>1</v>
      </c>
      <c r="Q266" s="14">
        <f ca="1">IF(AND($AD266,$S266=1),IF(wew!$B$3,MAX(INDIRECT($N266)),"&lt;włącz podświetlanie wartości&gt;"),"—")</f>
        <v>2</v>
      </c>
      <c r="R266" s="14">
        <f ca="1">IF(AD266,ster!$C$14- (COUNTIF( INDIRECT(N266),"" )+ COUNT(INDIRECT(N266)) +COUNTIF( INDIRECT(N266),"NA" )),"")</f>
        <v>0</v>
      </c>
      <c r="S266" s="12">
        <f ca="1">IF(AD266,IF(COUNTA(INDIRECT(N266))=0,0, 1-(ster!$C$14- COUNT(INDIRECT(N266)) -COUNTIF( INDIRECT(N266),"" )) /COUNTA(INDIRECT(N266))),"")</f>
        <v>1</v>
      </c>
      <c r="T266" s="17">
        <f t="array" aca="1" ref="T266" ca="1">IF(L266&lt;&gt;"",SUM(IF(INDIRECT(L266)&lt;&gt;INT(INDIRECT(L266)),1,0)),"")</f>
        <v>0</v>
      </c>
      <c r="U266" s="17">
        <f t="array" aca="1" ref="U266" ca="1">IF(S266=1,SUM(IF(ISNUMBER(INDIRECT(N266)),IF(INDIRECT(N266)&lt;&gt;INT(INDIRECT(N266)),1,0),0)),"")</f>
        <v>0</v>
      </c>
      <c r="V266" s="17">
        <f t="shared" ca="1" si="65"/>
        <v>1</v>
      </c>
      <c r="W266" s="17">
        <f t="shared" ca="1" si="66"/>
        <v>0</v>
      </c>
      <c r="X266" s="24">
        <f t="array" aca="1" ref="X266" ca="1">IF(AD266,IF(AG266&lt;&gt;"",AG266,IF(J266,MIN(INDIRECT( K266)),"")),"")</f>
        <v>1</v>
      </c>
      <c r="Y266" s="17">
        <f t="array" aca="1" ref="Y266" ca="1">IF(AD266,IF(AH266&lt;&gt;"",AH266,IF(J266,MAX(INDIRECT( K266)),"")),"")</f>
        <v>2</v>
      </c>
      <c r="Z266" s="17" t="b">
        <f t="shared" ca="1" si="67"/>
        <v>1</v>
      </c>
      <c r="AC266" s="17" t="b">
        <f t="shared" ca="1" si="68"/>
        <v>0</v>
      </c>
      <c r="AD266" s="14" t="b">
        <f t="shared" ca="1" si="69"/>
        <v>1</v>
      </c>
      <c r="AE266" s="15" t="b">
        <f t="shared" ca="1" si="70"/>
        <v>1</v>
      </c>
      <c r="AF266" s="16"/>
      <c r="AG266" s="16"/>
      <c r="AH266" s="16"/>
      <c r="AI266" s="16"/>
      <c r="AJ266" s="16"/>
      <c r="AK266" s="16"/>
      <c r="AL266" s="16"/>
      <c r="AM266" s="16"/>
    </row>
    <row r="267" spans="2:39">
      <c r="B267" s="14">
        <f t="shared" si="58"/>
        <v>265</v>
      </c>
      <c r="C267" s="14" t="str">
        <f ca="1">IF(OR(E267="",ROW(E267)=2),"",IF(R267&gt;0,"S",IF(J267,IF(F267=2,"D","N"),"I")))</f>
        <v>D</v>
      </c>
      <c r="D267" s="14" t="str">
        <f t="shared" ca="1" si="59"/>
        <v>q_104c</v>
      </c>
      <c r="E267" s="14" t="str">
        <f t="shared" ca="1" si="60"/>
        <v>Father</v>
      </c>
      <c r="F267" s="14">
        <f t="shared" ca="1" si="61"/>
        <v>2</v>
      </c>
      <c r="G267" s="14" t="str">
        <f t="shared" ca="1" si="62"/>
        <v>q_104c</v>
      </c>
      <c r="H267" s="14">
        <f ca="1">IF(G267&lt;&gt;"",IFERROR( IsVariableNameLegal(G267),0),0)+IF(COUNTIF(INDIRECT(wew!$C$13),G267)&gt;1,10,0)</f>
        <v>0</v>
      </c>
      <c r="I267" s="14">
        <f ca="1">IF(E267&lt;&gt;"",IF(LEN(E267)&gt;150,1,0)+IF(COUNTIF(INDIRECT(wew!$C$15),E267)&gt;1,10,0),0)</f>
        <v>10</v>
      </c>
      <c r="J267" s="14" t="b">
        <f t="shared" ca="1" si="63"/>
        <v>1</v>
      </c>
      <c r="K267" s="14" t="str">
        <f ca="1">ADDRESS(3,(B267+1)*2-1,4,,"[" &amp; wew!$G$7 &amp; "]" &amp; _sheetname_labels) &amp; ":" &amp; ADDRESS(2+ster!$B$20,(B267+1)*2-1,4)</f>
        <v>'[dane surowe2c.xlsm]labels'!TK3:TK32</v>
      </c>
      <c r="L267" s="14" t="str">
        <f ca="1">IF(F267&gt;0,ADDRESS(3,(B267+1)*2-1,4,,"[" &amp; wew!$G$7 &amp; "]" &amp; _sheetname_labels) &amp; ":" &amp; ADDRESS(2+F267,(B267+1)*2-1,4),"")</f>
        <v>'[dane surowe2c.xlsm]labels'!TK3:TK4</v>
      </c>
      <c r="M267" s="14" t="str">
        <f ca="1">IF(F267&gt;0,ADDRESS(3,(B267+1)*2,4,,"["&amp;wew!$G$7&amp;"]"&amp;_sheetname_labels)&amp;":"&amp;ADDRESS(2+F267,(B267+1)*2,4),"")</f>
        <v>'[dane surowe2c.xlsm]labels'!TL3:TL4</v>
      </c>
      <c r="N267" s="14" t="str">
        <f ca="1">ADDRESS(3,B267+1,4,,"[" &amp; wew!$G$7 &amp; "]" &amp;_sheetname_dataframe) &amp; ":" &amp; ADDRESS(2+ster!$C$14,B267+1,4)</f>
        <v>'[dane surowe2c.xlsm]data_frame'!JF3:JF643</v>
      </c>
      <c r="O267" s="14">
        <f t="shared" ca="1" si="64"/>
        <v>638</v>
      </c>
      <c r="P267" s="14">
        <f ca="1">IF(AND($AD267,$S267=1),IF(wew!$B$3,MIN(INDIRECT($N267)),"&lt;włącz podświetlanie wartości&gt;"),"—")</f>
        <v>1</v>
      </c>
      <c r="Q267" s="14">
        <f ca="1">IF(AND($AD267,$S267=1),IF(wew!$B$3,MAX(INDIRECT($N267)),"&lt;włącz podświetlanie wartości&gt;"),"—")</f>
        <v>2</v>
      </c>
      <c r="R267" s="14">
        <f ca="1">IF(AD267,ster!$C$14- (COUNTIF( INDIRECT(N267),"" )+ COUNT(INDIRECT(N267)) +COUNTIF( INDIRECT(N267),"NA" )),"")</f>
        <v>0</v>
      </c>
      <c r="S267" s="12">
        <f ca="1">IF(AD267,IF(COUNTA(INDIRECT(N267))=0,0, 1-(ster!$C$14- COUNT(INDIRECT(N267)) -COUNTIF( INDIRECT(N267),"" )) /COUNTA(INDIRECT(N267))),"")</f>
        <v>1</v>
      </c>
      <c r="T267" s="17">
        <f t="array" aca="1" ref="T267" ca="1">IF(L267&lt;&gt;"",SUM(IF(INDIRECT(L267)&lt;&gt;INT(INDIRECT(L267)),1,0)),"")</f>
        <v>0</v>
      </c>
      <c r="U267" s="17">
        <f t="array" aca="1" ref="U267" ca="1">IF(S267=1,SUM(IF(ISNUMBER(INDIRECT(N267)),IF(INDIRECT(N267)&lt;&gt;INT(INDIRECT(N267)),1,0),0)),"")</f>
        <v>0</v>
      </c>
      <c r="V267" s="17">
        <f t="shared" ca="1" si="65"/>
        <v>1</v>
      </c>
      <c r="W267" s="17">
        <f t="shared" ca="1" si="66"/>
        <v>0</v>
      </c>
      <c r="X267" s="24">
        <f t="array" aca="1" ref="X267" ca="1">IF(AD267,IF(AG267&lt;&gt;"",AG267,IF(J267,MIN(INDIRECT( K267)),"")),"")</f>
        <v>1</v>
      </c>
      <c r="Y267" s="17">
        <f t="array" aca="1" ref="Y267" ca="1">IF(AD267,IF(AH267&lt;&gt;"",AH267,IF(J267,MAX(INDIRECT( K267)),"")),"")</f>
        <v>2</v>
      </c>
      <c r="Z267" s="17" t="b">
        <f t="shared" ca="1" si="67"/>
        <v>1</v>
      </c>
      <c r="AC267" s="17" t="b">
        <f t="shared" ca="1" si="68"/>
        <v>0</v>
      </c>
      <c r="AD267" s="14" t="b">
        <f t="shared" ca="1" si="69"/>
        <v>1</v>
      </c>
      <c r="AE267" s="15" t="b">
        <f t="shared" ca="1" si="70"/>
        <v>1</v>
      </c>
      <c r="AF267" s="16"/>
      <c r="AG267" s="16"/>
      <c r="AH267" s="16"/>
      <c r="AI267" s="16"/>
      <c r="AJ267" s="16"/>
      <c r="AK267" s="16"/>
      <c r="AL267" s="16"/>
      <c r="AM267" s="16"/>
    </row>
    <row r="268" spans="2:39">
      <c r="B268" s="14">
        <f t="shared" si="58"/>
        <v>266</v>
      </c>
      <c r="C268" s="14" t="str">
        <f ca="1">IF(OR(E268="",ROW(E268)=2),"",IF(R268&gt;0,"S",IF(J268,IF(F268=2,"D","N"),"I")))</f>
        <v>D</v>
      </c>
      <c r="D268" s="14" t="str">
        <f t="shared" ca="1" si="59"/>
        <v>q_104d</v>
      </c>
      <c r="E268" s="14" t="str">
        <f t="shared" ca="1" si="60"/>
        <v>Heterozygous twin brother</v>
      </c>
      <c r="F268" s="14">
        <f t="shared" ca="1" si="61"/>
        <v>2</v>
      </c>
      <c r="G268" s="14" t="str">
        <f t="shared" ca="1" si="62"/>
        <v>q_104d</v>
      </c>
      <c r="H268" s="14">
        <f ca="1">IF(G268&lt;&gt;"",IFERROR( IsVariableNameLegal(G268),0),0)+IF(COUNTIF(INDIRECT(wew!$C$13),G268)&gt;1,10,0)</f>
        <v>0</v>
      </c>
      <c r="I268" s="14">
        <f ca="1">IF(E268&lt;&gt;"",IF(LEN(E268)&gt;150,1,0)+IF(COUNTIF(INDIRECT(wew!$C$15),E268)&gt;1,10,0),0)</f>
        <v>10</v>
      </c>
      <c r="J268" s="14" t="b">
        <f t="shared" ca="1" si="63"/>
        <v>1</v>
      </c>
      <c r="K268" s="14" t="str">
        <f ca="1">ADDRESS(3,(B268+1)*2-1,4,,"[" &amp; wew!$G$7 &amp; "]" &amp; _sheetname_labels) &amp; ":" &amp; ADDRESS(2+ster!$B$20,(B268+1)*2-1,4)</f>
        <v>'[dane surowe2c.xlsm]labels'!TM3:TM32</v>
      </c>
      <c r="L268" s="14" t="str">
        <f ca="1">IF(F268&gt;0,ADDRESS(3,(B268+1)*2-1,4,,"[" &amp; wew!$G$7 &amp; "]" &amp; _sheetname_labels) &amp; ":" &amp; ADDRESS(2+F268,(B268+1)*2-1,4),"")</f>
        <v>'[dane surowe2c.xlsm]labels'!TM3:TM4</v>
      </c>
      <c r="M268" s="14" t="str">
        <f ca="1">IF(F268&gt;0,ADDRESS(3,(B268+1)*2,4,,"["&amp;wew!$G$7&amp;"]"&amp;_sheetname_labels)&amp;":"&amp;ADDRESS(2+F268,(B268+1)*2,4),"")</f>
        <v>'[dane surowe2c.xlsm]labels'!TN3:TN4</v>
      </c>
      <c r="N268" s="14" t="str">
        <f ca="1">ADDRESS(3,B268+1,4,,"[" &amp; wew!$G$7 &amp; "]" &amp;_sheetname_dataframe) &amp; ":" &amp; ADDRESS(2+ster!$C$14,B268+1,4)</f>
        <v>'[dane surowe2c.xlsm]data_frame'!JG3:JG643</v>
      </c>
      <c r="O268" s="14">
        <f t="shared" ca="1" si="64"/>
        <v>638</v>
      </c>
      <c r="P268" s="14">
        <f ca="1">IF(AND($AD268,$S268=1),IF(wew!$B$3,MIN(INDIRECT($N268)),"&lt;włącz podświetlanie wartości&gt;"),"—")</f>
        <v>2</v>
      </c>
      <c r="Q268" s="14">
        <f ca="1">IF(AND($AD268,$S268=1),IF(wew!$B$3,MAX(INDIRECT($N268)),"&lt;włącz podświetlanie wartości&gt;"),"—")</f>
        <v>2</v>
      </c>
      <c r="R268" s="14">
        <f ca="1">IF(AD268,ster!$C$14- (COUNTIF( INDIRECT(N268),"" )+ COUNT(INDIRECT(N268)) +COUNTIF( INDIRECT(N268),"NA" )),"")</f>
        <v>0</v>
      </c>
      <c r="S268" s="12">
        <f ca="1">IF(AD268,IF(COUNTA(INDIRECT(N268))=0,0, 1-(ster!$C$14- COUNT(INDIRECT(N268)) -COUNTIF( INDIRECT(N268),"" )) /COUNTA(INDIRECT(N268))),"")</f>
        <v>1</v>
      </c>
      <c r="T268" s="17">
        <f t="array" aca="1" ref="T268" ca="1">IF(L268&lt;&gt;"",SUM(IF(INDIRECT(L268)&lt;&gt;INT(INDIRECT(L268)),1,0)),"")</f>
        <v>0</v>
      </c>
      <c r="U268" s="17">
        <f t="array" aca="1" ref="U268" ca="1">IF(S268=1,SUM(IF(ISNUMBER(INDIRECT(N268)),IF(INDIRECT(N268)&lt;&gt;INT(INDIRECT(N268)),1,0),0)),"")</f>
        <v>0</v>
      </c>
      <c r="V268" s="17">
        <f t="shared" ca="1" si="65"/>
        <v>1</v>
      </c>
      <c r="W268" s="17">
        <f t="shared" ca="1" si="66"/>
        <v>0</v>
      </c>
      <c r="X268" s="24">
        <f t="array" aca="1" ref="X268" ca="1">IF(AD268,IF(AG268&lt;&gt;"",AG268,IF(J268,MIN(INDIRECT( K268)),"")),"")</f>
        <v>1</v>
      </c>
      <c r="Y268" s="17">
        <f t="array" aca="1" ref="Y268" ca="1">IF(AD268,IF(AH268&lt;&gt;"",AH268,IF(J268,MAX(INDIRECT( K268)),"")),"")</f>
        <v>2</v>
      </c>
      <c r="Z268" s="17" t="b">
        <f t="shared" ca="1" si="67"/>
        <v>1</v>
      </c>
      <c r="AC268" s="17" t="b">
        <f t="shared" ca="1" si="68"/>
        <v>0</v>
      </c>
      <c r="AD268" s="14" t="b">
        <f t="shared" ca="1" si="69"/>
        <v>1</v>
      </c>
      <c r="AE268" s="15" t="b">
        <f t="shared" ca="1" si="70"/>
        <v>1</v>
      </c>
      <c r="AF268" s="16"/>
      <c r="AG268" s="16"/>
      <c r="AH268" s="16"/>
      <c r="AI268" s="16"/>
      <c r="AJ268" s="16"/>
      <c r="AK268" s="16"/>
      <c r="AL268" s="16"/>
      <c r="AM268" s="16"/>
    </row>
    <row r="269" spans="2:39">
      <c r="B269" s="14">
        <f t="shared" si="58"/>
        <v>267</v>
      </c>
      <c r="C269" s="14" t="str">
        <f ca="1">IF(OR(E269="",ROW(E269)=2),"",IF(R269&gt;0,"S",IF(J269,IF(F269=2,"D","N"),"I")))</f>
        <v>D</v>
      </c>
      <c r="D269" s="14" t="str">
        <f t="shared" ca="1" si="59"/>
        <v>q_104e</v>
      </c>
      <c r="E269" s="14" t="str">
        <f t="shared" ca="1" si="60"/>
        <v>homozygous twin brother</v>
      </c>
      <c r="F269" s="14">
        <f t="shared" ca="1" si="61"/>
        <v>2</v>
      </c>
      <c r="G269" s="14" t="str">
        <f t="shared" ca="1" si="62"/>
        <v>q_104e</v>
      </c>
      <c r="H269" s="14">
        <f ca="1">IF(G269&lt;&gt;"",IFERROR( IsVariableNameLegal(G269),0),0)+IF(COUNTIF(INDIRECT(wew!$C$13),G269)&gt;1,10,0)</f>
        <v>0</v>
      </c>
      <c r="I269" s="14">
        <f ca="1">IF(E269&lt;&gt;"",IF(LEN(E269)&gt;150,1,0)+IF(COUNTIF(INDIRECT(wew!$C$15),E269)&gt;1,10,0),0)</f>
        <v>10</v>
      </c>
      <c r="J269" s="14" t="b">
        <f t="shared" ca="1" si="63"/>
        <v>1</v>
      </c>
      <c r="K269" s="14" t="str">
        <f ca="1">ADDRESS(3,(B269+1)*2-1,4,,"[" &amp; wew!$G$7 &amp; "]" &amp; _sheetname_labels) &amp; ":" &amp; ADDRESS(2+ster!$B$20,(B269+1)*2-1,4)</f>
        <v>'[dane surowe2c.xlsm]labels'!TO3:TO32</v>
      </c>
      <c r="L269" s="14" t="str">
        <f ca="1">IF(F269&gt;0,ADDRESS(3,(B269+1)*2-1,4,,"[" &amp; wew!$G$7 &amp; "]" &amp; _sheetname_labels) &amp; ":" &amp; ADDRESS(2+F269,(B269+1)*2-1,4),"")</f>
        <v>'[dane surowe2c.xlsm]labels'!TO3:TO4</v>
      </c>
      <c r="M269" s="14" t="str">
        <f ca="1">IF(F269&gt;0,ADDRESS(3,(B269+1)*2,4,,"["&amp;wew!$G$7&amp;"]"&amp;_sheetname_labels)&amp;":"&amp;ADDRESS(2+F269,(B269+1)*2,4),"")</f>
        <v>'[dane surowe2c.xlsm]labels'!TP3:TP4</v>
      </c>
      <c r="N269" s="14" t="str">
        <f ca="1">ADDRESS(3,B269+1,4,,"[" &amp; wew!$G$7 &amp; "]" &amp;_sheetname_dataframe) &amp; ":" &amp; ADDRESS(2+ster!$C$14,B269+1,4)</f>
        <v>'[dane surowe2c.xlsm]data_frame'!JH3:JH643</v>
      </c>
      <c r="O269" s="14">
        <f t="shared" ca="1" si="64"/>
        <v>638</v>
      </c>
      <c r="P269" s="14">
        <f ca="1">IF(AND($AD269,$S269=1),IF(wew!$B$3,MIN(INDIRECT($N269)),"&lt;włącz podświetlanie wartości&gt;"),"—")</f>
        <v>2</v>
      </c>
      <c r="Q269" s="14">
        <f ca="1">IF(AND($AD269,$S269=1),IF(wew!$B$3,MAX(INDIRECT($N269)),"&lt;włącz podświetlanie wartości&gt;"),"—")</f>
        <v>2</v>
      </c>
      <c r="R269" s="14">
        <f ca="1">IF(AD269,ster!$C$14- (COUNTIF( INDIRECT(N269),"" )+ COUNT(INDIRECT(N269)) +COUNTIF( INDIRECT(N269),"NA" )),"")</f>
        <v>0</v>
      </c>
      <c r="S269" s="12">
        <f ca="1">IF(AD269,IF(COUNTA(INDIRECT(N269))=0,0, 1-(ster!$C$14- COUNT(INDIRECT(N269)) -COUNTIF( INDIRECT(N269),"" )) /COUNTA(INDIRECT(N269))),"")</f>
        <v>1</v>
      </c>
      <c r="T269" s="17">
        <f t="array" aca="1" ref="T269" ca="1">IF(L269&lt;&gt;"",SUM(IF(INDIRECT(L269)&lt;&gt;INT(INDIRECT(L269)),1,0)),"")</f>
        <v>0</v>
      </c>
      <c r="U269" s="17">
        <f t="array" aca="1" ref="U269" ca="1">IF(S269=1,SUM(IF(ISNUMBER(INDIRECT(N269)),IF(INDIRECT(N269)&lt;&gt;INT(INDIRECT(N269)),1,0),0)),"")</f>
        <v>0</v>
      </c>
      <c r="V269" s="17">
        <f t="shared" ca="1" si="65"/>
        <v>1</v>
      </c>
      <c r="W269" s="17">
        <f t="shared" ca="1" si="66"/>
        <v>0</v>
      </c>
      <c r="X269" s="24">
        <f t="array" aca="1" ref="X269" ca="1">IF(AD269,IF(AG269&lt;&gt;"",AG269,IF(J269,MIN(INDIRECT( K269)),"")),"")</f>
        <v>1</v>
      </c>
      <c r="Y269" s="17">
        <f t="array" aca="1" ref="Y269" ca="1">IF(AD269,IF(AH269&lt;&gt;"",AH269,IF(J269,MAX(INDIRECT( K269)),"")),"")</f>
        <v>2</v>
      </c>
      <c r="Z269" s="17" t="b">
        <f t="shared" ca="1" si="67"/>
        <v>1</v>
      </c>
      <c r="AC269" s="17" t="b">
        <f t="shared" ca="1" si="68"/>
        <v>0</v>
      </c>
      <c r="AD269" s="14" t="b">
        <f t="shared" ca="1" si="69"/>
        <v>1</v>
      </c>
      <c r="AE269" s="15" t="b">
        <f t="shared" ca="1" si="70"/>
        <v>1</v>
      </c>
      <c r="AF269" s="16"/>
      <c r="AG269" s="16"/>
      <c r="AH269" s="16"/>
      <c r="AI269" s="16"/>
      <c r="AJ269" s="16"/>
      <c r="AK269" s="16"/>
      <c r="AL269" s="16"/>
      <c r="AM269" s="16"/>
    </row>
    <row r="270" spans="2:39">
      <c r="B270" s="14">
        <f t="shared" si="58"/>
        <v>268</v>
      </c>
      <c r="C270" s="14" t="str">
        <f ca="1">IF(OR(E270="",ROW(E270)=2),"",IF(R270&gt;0,"S",IF(J270,IF(F270=2,"D","N"),"I")))</f>
        <v>D</v>
      </c>
      <c r="D270" s="14" t="str">
        <f t="shared" ca="1" si="59"/>
        <v>q_104f</v>
      </c>
      <c r="E270" s="14" t="str">
        <f t="shared" ca="1" si="60"/>
        <v>heterozygous twin sister</v>
      </c>
      <c r="F270" s="14">
        <f t="shared" ca="1" si="61"/>
        <v>2</v>
      </c>
      <c r="G270" s="14" t="str">
        <f t="shared" ca="1" si="62"/>
        <v>q_104f</v>
      </c>
      <c r="H270" s="14">
        <f ca="1">IF(G270&lt;&gt;"",IFERROR( IsVariableNameLegal(G270),0),0)+IF(COUNTIF(INDIRECT(wew!$C$13),G270)&gt;1,10,0)</f>
        <v>0</v>
      </c>
      <c r="I270" s="14">
        <f ca="1">IF(E270&lt;&gt;"",IF(LEN(E270)&gt;150,1,0)+IF(COUNTIF(INDIRECT(wew!$C$15),E270)&gt;1,10,0),0)</f>
        <v>10</v>
      </c>
      <c r="J270" s="14" t="b">
        <f t="shared" ca="1" si="63"/>
        <v>1</v>
      </c>
      <c r="K270" s="14" t="str">
        <f ca="1">ADDRESS(3,(B270+1)*2-1,4,,"[" &amp; wew!$G$7 &amp; "]" &amp; _sheetname_labels) &amp; ":" &amp; ADDRESS(2+ster!$B$20,(B270+1)*2-1,4)</f>
        <v>'[dane surowe2c.xlsm]labels'!TQ3:TQ32</v>
      </c>
      <c r="L270" s="14" t="str">
        <f ca="1">IF(F270&gt;0,ADDRESS(3,(B270+1)*2-1,4,,"[" &amp; wew!$G$7 &amp; "]" &amp; _sheetname_labels) &amp; ":" &amp; ADDRESS(2+F270,(B270+1)*2-1,4),"")</f>
        <v>'[dane surowe2c.xlsm]labels'!TQ3:TQ4</v>
      </c>
      <c r="M270" s="14" t="str">
        <f ca="1">IF(F270&gt;0,ADDRESS(3,(B270+1)*2,4,,"["&amp;wew!$G$7&amp;"]"&amp;_sheetname_labels)&amp;":"&amp;ADDRESS(2+F270,(B270+1)*2,4),"")</f>
        <v>'[dane surowe2c.xlsm]labels'!TR3:TR4</v>
      </c>
      <c r="N270" s="14" t="str">
        <f ca="1">ADDRESS(3,B270+1,4,,"[" &amp; wew!$G$7 &amp; "]" &amp;_sheetname_dataframe) &amp; ":" &amp; ADDRESS(2+ster!$C$14,B270+1,4)</f>
        <v>'[dane surowe2c.xlsm]data_frame'!JI3:JI643</v>
      </c>
      <c r="O270" s="14">
        <f t="shared" ca="1" si="64"/>
        <v>638</v>
      </c>
      <c r="P270" s="14">
        <f ca="1">IF(AND($AD270,$S270=1),IF(wew!$B$3,MIN(INDIRECT($N270)),"&lt;włącz podświetlanie wartości&gt;"),"—")</f>
        <v>2</v>
      </c>
      <c r="Q270" s="14">
        <f ca="1">IF(AND($AD270,$S270=1),IF(wew!$B$3,MAX(INDIRECT($N270)),"&lt;włącz podświetlanie wartości&gt;"),"—")</f>
        <v>2</v>
      </c>
      <c r="R270" s="14">
        <f ca="1">IF(AD270,ster!$C$14- (COUNTIF( INDIRECT(N270),"" )+ COUNT(INDIRECT(N270)) +COUNTIF( INDIRECT(N270),"NA" )),"")</f>
        <v>0</v>
      </c>
      <c r="S270" s="12">
        <f ca="1">IF(AD270,IF(COUNTA(INDIRECT(N270))=0,0, 1-(ster!$C$14- COUNT(INDIRECT(N270)) -COUNTIF( INDIRECT(N270),"" )) /COUNTA(INDIRECT(N270))),"")</f>
        <v>1</v>
      </c>
      <c r="T270" s="17">
        <f t="array" aca="1" ref="T270" ca="1">IF(L270&lt;&gt;"",SUM(IF(INDIRECT(L270)&lt;&gt;INT(INDIRECT(L270)),1,0)),"")</f>
        <v>0</v>
      </c>
      <c r="U270" s="17">
        <f t="array" aca="1" ref="U270" ca="1">IF(S270=1,SUM(IF(ISNUMBER(INDIRECT(N270)),IF(INDIRECT(N270)&lt;&gt;INT(INDIRECT(N270)),1,0),0)),"")</f>
        <v>0</v>
      </c>
      <c r="V270" s="17">
        <f t="shared" ca="1" si="65"/>
        <v>1</v>
      </c>
      <c r="W270" s="17">
        <f t="shared" ca="1" si="66"/>
        <v>0</v>
      </c>
      <c r="X270" s="24">
        <f t="array" aca="1" ref="X270" ca="1">IF(AD270,IF(AG270&lt;&gt;"",AG270,IF(J270,MIN(INDIRECT( K270)),"")),"")</f>
        <v>1</v>
      </c>
      <c r="Y270" s="17">
        <f t="array" aca="1" ref="Y270" ca="1">IF(AD270,IF(AH270&lt;&gt;"",AH270,IF(J270,MAX(INDIRECT( K270)),"")),"")</f>
        <v>2</v>
      </c>
      <c r="Z270" s="17" t="b">
        <f t="shared" ca="1" si="67"/>
        <v>1</v>
      </c>
      <c r="AC270" s="17" t="b">
        <f t="shared" ca="1" si="68"/>
        <v>0</v>
      </c>
      <c r="AD270" s="14" t="b">
        <f t="shared" ca="1" si="69"/>
        <v>1</v>
      </c>
      <c r="AE270" s="15" t="b">
        <f t="shared" ca="1" si="70"/>
        <v>1</v>
      </c>
      <c r="AF270" s="16"/>
      <c r="AG270" s="16"/>
      <c r="AH270" s="16"/>
      <c r="AI270" s="16"/>
      <c r="AJ270" s="16"/>
      <c r="AK270" s="16"/>
      <c r="AL270" s="16"/>
      <c r="AM270" s="16"/>
    </row>
    <row r="271" spans="2:39">
      <c r="B271" s="14">
        <f t="shared" si="58"/>
        <v>269</v>
      </c>
      <c r="C271" s="14" t="str">
        <f ca="1">IF(OR(E271="",ROW(E271)=2),"",IF(R271&gt;0,"S",IF(J271,IF(F271=2,"D","N"),"I")))</f>
        <v>D</v>
      </c>
      <c r="D271" s="14" t="str">
        <f t="shared" ca="1" si="59"/>
        <v>q_104g</v>
      </c>
      <c r="E271" s="14" t="str">
        <f t="shared" ca="1" si="60"/>
        <v>homozygous twin sister</v>
      </c>
      <c r="F271" s="14">
        <f t="shared" ca="1" si="61"/>
        <v>2</v>
      </c>
      <c r="G271" s="14" t="str">
        <f t="shared" ca="1" si="62"/>
        <v>q_104g</v>
      </c>
      <c r="H271" s="14">
        <f ca="1">IF(G271&lt;&gt;"",IFERROR( IsVariableNameLegal(G271),0),0)+IF(COUNTIF(INDIRECT(wew!$C$13),G271)&gt;1,10,0)</f>
        <v>0</v>
      </c>
      <c r="I271" s="14">
        <f ca="1">IF(E271&lt;&gt;"",IF(LEN(E271)&gt;150,1,0)+IF(COUNTIF(INDIRECT(wew!$C$15),E271)&gt;1,10,0),0)</f>
        <v>10</v>
      </c>
      <c r="J271" s="14" t="b">
        <f t="shared" ca="1" si="63"/>
        <v>1</v>
      </c>
      <c r="K271" s="14" t="str">
        <f ca="1">ADDRESS(3,(B271+1)*2-1,4,,"[" &amp; wew!$G$7 &amp; "]" &amp; _sheetname_labels) &amp; ":" &amp; ADDRESS(2+ster!$B$20,(B271+1)*2-1,4)</f>
        <v>'[dane surowe2c.xlsm]labels'!TS3:TS32</v>
      </c>
      <c r="L271" s="14" t="str">
        <f ca="1">IF(F271&gt;0,ADDRESS(3,(B271+1)*2-1,4,,"[" &amp; wew!$G$7 &amp; "]" &amp; _sheetname_labels) &amp; ":" &amp; ADDRESS(2+F271,(B271+1)*2-1,4),"")</f>
        <v>'[dane surowe2c.xlsm]labels'!TS3:TS4</v>
      </c>
      <c r="M271" s="14" t="str">
        <f ca="1">IF(F271&gt;0,ADDRESS(3,(B271+1)*2,4,,"["&amp;wew!$G$7&amp;"]"&amp;_sheetname_labels)&amp;":"&amp;ADDRESS(2+F271,(B271+1)*2,4),"")</f>
        <v>'[dane surowe2c.xlsm]labels'!TT3:TT4</v>
      </c>
      <c r="N271" s="14" t="str">
        <f ca="1">ADDRESS(3,B271+1,4,,"[" &amp; wew!$G$7 &amp; "]" &amp;_sheetname_dataframe) &amp; ":" &amp; ADDRESS(2+ster!$C$14,B271+1,4)</f>
        <v>'[dane surowe2c.xlsm]data_frame'!JJ3:JJ643</v>
      </c>
      <c r="O271" s="14">
        <f t="shared" ca="1" si="64"/>
        <v>638</v>
      </c>
      <c r="P271" s="14">
        <f ca="1">IF(AND($AD271,$S271=1),IF(wew!$B$3,MIN(INDIRECT($N271)),"&lt;włącz podświetlanie wartości&gt;"),"—")</f>
        <v>2</v>
      </c>
      <c r="Q271" s="14">
        <f ca="1">IF(AND($AD271,$S271=1),IF(wew!$B$3,MAX(INDIRECT($N271)),"&lt;włącz podświetlanie wartości&gt;"),"—")</f>
        <v>2</v>
      </c>
      <c r="R271" s="14">
        <f ca="1">IF(AD271,ster!$C$14- (COUNTIF( INDIRECT(N271),"" )+ COUNT(INDIRECT(N271)) +COUNTIF( INDIRECT(N271),"NA" )),"")</f>
        <v>0</v>
      </c>
      <c r="S271" s="12">
        <f ca="1">IF(AD271,IF(COUNTA(INDIRECT(N271))=0,0, 1-(ster!$C$14- COUNT(INDIRECT(N271)) -COUNTIF( INDIRECT(N271),"" )) /COUNTA(INDIRECT(N271))),"")</f>
        <v>1</v>
      </c>
      <c r="T271" s="17">
        <f t="array" aca="1" ref="T271" ca="1">IF(L271&lt;&gt;"",SUM(IF(INDIRECT(L271)&lt;&gt;INT(INDIRECT(L271)),1,0)),"")</f>
        <v>0</v>
      </c>
      <c r="U271" s="17">
        <f t="array" aca="1" ref="U271" ca="1">IF(S271=1,SUM(IF(ISNUMBER(INDIRECT(N271)),IF(INDIRECT(N271)&lt;&gt;INT(INDIRECT(N271)),1,0),0)),"")</f>
        <v>0</v>
      </c>
      <c r="V271" s="17">
        <f t="shared" ca="1" si="65"/>
        <v>1</v>
      </c>
      <c r="W271" s="17">
        <f t="shared" ca="1" si="66"/>
        <v>0</v>
      </c>
      <c r="X271" s="24">
        <f t="array" aca="1" ref="X271" ca="1">IF(AD271,IF(AG271&lt;&gt;"",AG271,IF(J271,MIN(INDIRECT( K271)),"")),"")</f>
        <v>1</v>
      </c>
      <c r="Y271" s="17">
        <f t="array" aca="1" ref="Y271" ca="1">IF(AD271,IF(AH271&lt;&gt;"",AH271,IF(J271,MAX(INDIRECT( K271)),"")),"")</f>
        <v>2</v>
      </c>
      <c r="Z271" s="17" t="b">
        <f t="shared" ca="1" si="67"/>
        <v>1</v>
      </c>
      <c r="AC271" s="17" t="b">
        <f t="shared" ca="1" si="68"/>
        <v>0</v>
      </c>
      <c r="AD271" s="14" t="b">
        <f t="shared" ca="1" si="69"/>
        <v>1</v>
      </c>
      <c r="AE271" s="15" t="b">
        <f t="shared" ca="1" si="70"/>
        <v>1</v>
      </c>
      <c r="AF271" s="16"/>
      <c r="AG271" s="16"/>
      <c r="AH271" s="16"/>
      <c r="AI271" s="16"/>
      <c r="AJ271" s="16"/>
      <c r="AK271" s="16"/>
      <c r="AL271" s="16"/>
      <c r="AM271" s="16"/>
    </row>
    <row r="272" spans="2:39">
      <c r="B272" s="14">
        <f t="shared" si="58"/>
        <v>270</v>
      </c>
      <c r="C272" s="14" t="str">
        <f ca="1">IF(OR(E272="",ROW(E272)=2),"",IF(R272&gt;0,"S",IF(J272,IF(F272=2,"D","N"),"I")))</f>
        <v>S</v>
      </c>
      <c r="D272" s="14" t="str">
        <f t="shared" ca="1" si="59"/>
        <v>q_104h</v>
      </c>
      <c r="E272" s="14" t="str">
        <f t="shared" ca="1" si="60"/>
        <v>Other family member 1</v>
      </c>
      <c r="F272" s="14">
        <f t="shared" ca="1" si="61"/>
        <v>0</v>
      </c>
      <c r="G272" s="14" t="str">
        <f t="shared" ca="1" si="62"/>
        <v>q_104h</v>
      </c>
      <c r="H272" s="14">
        <f ca="1">IF(G272&lt;&gt;"",IFERROR( IsVariableNameLegal(G272),0),0)+IF(COUNTIF(INDIRECT(wew!$C$13),G272)&gt;1,10,0)</f>
        <v>0</v>
      </c>
      <c r="I272" s="14">
        <f ca="1">IF(E272&lt;&gt;"",IF(LEN(E272)&gt;150,1,0)+IF(COUNTIF(INDIRECT(wew!$C$15),E272)&gt;1,10,0),0)</f>
        <v>10</v>
      </c>
      <c r="J272" s="14" t="b">
        <f t="shared" ca="1" si="63"/>
        <v>0</v>
      </c>
      <c r="K272" s="14" t="str">
        <f ca="1">ADDRESS(3,(B272+1)*2-1,4,,"[" &amp; wew!$G$7 &amp; "]" &amp; _sheetname_labels) &amp; ":" &amp; ADDRESS(2+ster!$B$20,(B272+1)*2-1,4)</f>
        <v>'[dane surowe2c.xlsm]labels'!TU3:TU32</v>
      </c>
      <c r="L272" s="14" t="str">
        <f ca="1">IF(F272&gt;0,ADDRESS(3,(B272+1)*2-1,4,,"[" &amp; wew!$G$7 &amp; "]" &amp; _sheetname_labels) &amp; ":" &amp; ADDRESS(2+F272,(B272+1)*2-1,4),"")</f>
        <v/>
      </c>
      <c r="M272" s="14" t="str">
        <f ca="1">IF(F272&gt;0,ADDRESS(3,(B272+1)*2,4,,"["&amp;wew!$G$7&amp;"]"&amp;_sheetname_labels)&amp;":"&amp;ADDRESS(2+F272,(B272+1)*2,4),"")</f>
        <v/>
      </c>
      <c r="N272" s="14" t="str">
        <f ca="1">ADDRESS(3,B272+1,4,,"[" &amp; wew!$G$7 &amp; "]" &amp;_sheetname_dataframe) &amp; ":" &amp; ADDRESS(2+ster!$C$14,B272+1,4)</f>
        <v>'[dane surowe2c.xlsm]data_frame'!JK3:JK643</v>
      </c>
      <c r="O272" s="14">
        <f t="shared" ca="1" si="64"/>
        <v>0</v>
      </c>
      <c r="P272" s="14" t="str">
        <f ca="1">IF(AND($AD272,$S272=1),IF(wew!$B$3,MIN(INDIRECT($N272)),"&lt;włącz podświetlanie wartości&gt;"),"—")</f>
        <v>—</v>
      </c>
      <c r="Q272" s="14" t="str">
        <f ca="1">IF(AND($AD272,$S272=1),IF(wew!$B$3,MAX(INDIRECT($N272)),"&lt;włącz podświetlanie wartości&gt;"),"—")</f>
        <v>—</v>
      </c>
      <c r="R272" s="14">
        <f ca="1">IF(AD272,ster!$C$14- (COUNTIF( INDIRECT(N272),"" )+ COUNT(INDIRECT(N272)) +COUNTIF( INDIRECT(N272),"NA" )),"")</f>
        <v>13</v>
      </c>
      <c r="S272" s="12">
        <f ca="1">IF(AD272,IF(COUNTA(INDIRECT(N272))=0,0, 1-(ster!$C$14- COUNT(INDIRECT(N272)) -COUNTIF( INDIRECT(N272),"" )) /COUNTA(INDIRECT(N272))),"")</f>
        <v>0</v>
      </c>
      <c r="T272" s="17" t="str">
        <f t="array" aca="1" ref="T272" ca="1">IF(L272&lt;&gt;"",SUM(IF(INDIRECT(L272)&lt;&gt;INT(INDIRECT(L272)),1,0)),"")</f>
        <v/>
      </c>
      <c r="U272" s="17" t="str">
        <f t="array" aca="1" ref="U272" ca="1">IF(S272=1,SUM(IF(ISNUMBER(INDIRECT(N272)),IF(INDIRECT(N272)&lt;&gt;INT(INDIRECT(N272)),1,0),0)),"")</f>
        <v/>
      </c>
      <c r="V272" s="17">
        <f t="shared" ca="1" si="65"/>
        <v>0</v>
      </c>
      <c r="W272" s="17">
        <f t="shared" ca="1" si="66"/>
        <v>0</v>
      </c>
      <c r="X272" s="24" t="str">
        <f t="array" aca="1" ref="X272" ca="1">IF(AD272,IF(AG272&lt;&gt;"",AG272,IF(J272,MIN(INDIRECT( K272)),"")),"")</f>
        <v/>
      </c>
      <c r="Y272" s="17" t="str">
        <f t="array" aca="1" ref="Y272" ca="1">IF(AD272,IF(AH272&lt;&gt;"",AH272,IF(J272,MAX(INDIRECT( K272)),"")),"")</f>
        <v/>
      </c>
      <c r="Z272" s="17" t="b">
        <f t="shared" ca="1" si="67"/>
        <v>0</v>
      </c>
      <c r="AC272" s="17" t="b">
        <f t="shared" ca="1" si="68"/>
        <v>1</v>
      </c>
      <c r="AD272" s="14" t="b">
        <f t="shared" ca="1" si="69"/>
        <v>1</v>
      </c>
      <c r="AE272" s="15" t="b">
        <f t="shared" ca="1" si="70"/>
        <v>0</v>
      </c>
      <c r="AF272" s="16"/>
      <c r="AG272" s="16"/>
      <c r="AH272" s="16"/>
      <c r="AI272" s="16"/>
      <c r="AJ272" s="16"/>
      <c r="AK272" s="16"/>
      <c r="AL272" s="16"/>
      <c r="AM272" s="16"/>
    </row>
    <row r="273" spans="2:39">
      <c r="B273" s="14">
        <f t="shared" si="58"/>
        <v>271</v>
      </c>
      <c r="C273" s="14" t="str">
        <f ca="1">IF(OR(E273="",ROW(E273)=2),"",IF(R273&gt;0,"S",IF(J273,IF(F273=2,"D","N"),"I")))</f>
        <v>S</v>
      </c>
      <c r="D273" s="14" t="str">
        <f t="shared" ca="1" si="59"/>
        <v>q_104i</v>
      </c>
      <c r="E273" s="14" t="str">
        <f t="shared" ca="1" si="60"/>
        <v>Other family member 2</v>
      </c>
      <c r="F273" s="14">
        <f t="shared" ca="1" si="61"/>
        <v>0</v>
      </c>
      <c r="G273" s="14" t="str">
        <f t="shared" ca="1" si="62"/>
        <v>q_104i</v>
      </c>
      <c r="H273" s="14">
        <f ca="1">IF(G273&lt;&gt;"",IFERROR( IsVariableNameLegal(G273),0),0)+IF(COUNTIF(INDIRECT(wew!$C$13),G273)&gt;1,10,0)</f>
        <v>0</v>
      </c>
      <c r="I273" s="14">
        <f ca="1">IF(E273&lt;&gt;"",IF(LEN(E273)&gt;150,1,0)+IF(COUNTIF(INDIRECT(wew!$C$15),E273)&gt;1,10,0),0)</f>
        <v>10</v>
      </c>
      <c r="J273" s="14" t="b">
        <f t="shared" ca="1" si="63"/>
        <v>0</v>
      </c>
      <c r="K273" s="14" t="str">
        <f ca="1">ADDRESS(3,(B273+1)*2-1,4,,"[" &amp; wew!$G$7 &amp; "]" &amp; _sheetname_labels) &amp; ":" &amp; ADDRESS(2+ster!$B$20,(B273+1)*2-1,4)</f>
        <v>'[dane surowe2c.xlsm]labels'!TW3:TW32</v>
      </c>
      <c r="L273" s="14" t="str">
        <f ca="1">IF(F273&gt;0,ADDRESS(3,(B273+1)*2-1,4,,"[" &amp; wew!$G$7 &amp; "]" &amp; _sheetname_labels) &amp; ":" &amp; ADDRESS(2+F273,(B273+1)*2-1,4),"")</f>
        <v/>
      </c>
      <c r="M273" s="14" t="str">
        <f ca="1">IF(F273&gt;0,ADDRESS(3,(B273+1)*2,4,,"["&amp;wew!$G$7&amp;"]"&amp;_sheetname_labels)&amp;":"&amp;ADDRESS(2+F273,(B273+1)*2,4),"")</f>
        <v/>
      </c>
      <c r="N273" s="14" t="str">
        <f ca="1">ADDRESS(3,B273+1,4,,"[" &amp; wew!$G$7 &amp; "]" &amp;_sheetname_dataframe) &amp; ":" &amp; ADDRESS(2+ster!$C$14,B273+1,4)</f>
        <v>'[dane surowe2c.xlsm]data_frame'!JL3:JL643</v>
      </c>
      <c r="O273" s="14">
        <f t="shared" ca="1" si="64"/>
        <v>0</v>
      </c>
      <c r="P273" s="14" t="str">
        <f ca="1">IF(AND($AD273,$S273=1),IF(wew!$B$3,MIN(INDIRECT($N273)),"&lt;włącz podświetlanie wartości&gt;"),"—")</f>
        <v>—</v>
      </c>
      <c r="Q273" s="14" t="str">
        <f ca="1">IF(AND($AD273,$S273=1),IF(wew!$B$3,MAX(INDIRECT($N273)),"&lt;włącz podświetlanie wartości&gt;"),"—")</f>
        <v>—</v>
      </c>
      <c r="R273" s="14">
        <f ca="1">IF(AD273,ster!$C$14- (COUNTIF( INDIRECT(N273),"" )+ COUNT(INDIRECT(N273)) +COUNTIF( INDIRECT(N273),"NA" )),"")</f>
        <v>2</v>
      </c>
      <c r="S273" s="12">
        <f ca="1">IF(AD273,IF(COUNTA(INDIRECT(N273))=0,0, 1-(ster!$C$14- COUNT(INDIRECT(N273)) -COUNTIF( INDIRECT(N273),"" )) /COUNTA(INDIRECT(N273))),"")</f>
        <v>0</v>
      </c>
      <c r="T273" s="17" t="str">
        <f t="array" aca="1" ref="T273" ca="1">IF(L273&lt;&gt;"",SUM(IF(INDIRECT(L273)&lt;&gt;INT(INDIRECT(L273)),1,0)),"")</f>
        <v/>
      </c>
      <c r="U273" s="17" t="str">
        <f t="array" aca="1" ref="U273" ca="1">IF(S273=1,SUM(IF(ISNUMBER(INDIRECT(N273)),IF(INDIRECT(N273)&lt;&gt;INT(INDIRECT(N273)),1,0),0)),"")</f>
        <v/>
      </c>
      <c r="V273" s="17">
        <f t="shared" ca="1" si="65"/>
        <v>0</v>
      </c>
      <c r="W273" s="17">
        <f t="shared" ca="1" si="66"/>
        <v>0</v>
      </c>
      <c r="X273" s="24" t="str">
        <f t="array" aca="1" ref="X273" ca="1">IF(AD273,IF(AG273&lt;&gt;"",AG273,IF(J273,MIN(INDIRECT( K273)),"")),"")</f>
        <v/>
      </c>
      <c r="Y273" s="17" t="str">
        <f t="array" aca="1" ref="Y273" ca="1">IF(AD273,IF(AH273&lt;&gt;"",AH273,IF(J273,MAX(INDIRECT( K273)),"")),"")</f>
        <v/>
      </c>
      <c r="Z273" s="17" t="b">
        <f t="shared" ca="1" si="67"/>
        <v>0</v>
      </c>
      <c r="AC273" s="17" t="b">
        <f t="shared" ca="1" si="68"/>
        <v>1</v>
      </c>
      <c r="AD273" s="14" t="b">
        <f t="shared" ca="1" si="69"/>
        <v>1</v>
      </c>
      <c r="AE273" s="15" t="b">
        <f t="shared" ca="1" si="70"/>
        <v>0</v>
      </c>
      <c r="AF273" s="16"/>
      <c r="AG273" s="16"/>
      <c r="AH273" s="16"/>
      <c r="AI273" s="16"/>
      <c r="AJ273" s="16"/>
      <c r="AK273" s="16"/>
      <c r="AL273" s="16"/>
      <c r="AM273" s="16"/>
    </row>
    <row r="274" spans="2:39">
      <c r="B274" s="14">
        <f t="shared" si="58"/>
        <v>272</v>
      </c>
      <c r="C274" s="14" t="str">
        <f ca="1">IF(OR(E274="",ROW(E274)=2),"",IF(R274&gt;0,"S",IF(J274,IF(F274=2,"D","N"),"I")))</f>
        <v>S</v>
      </c>
      <c r="D274" s="14" t="str">
        <f t="shared" ca="1" si="59"/>
        <v>q_104j</v>
      </c>
      <c r="E274" s="14" t="str">
        <f t="shared" ca="1" si="60"/>
        <v>Other family member 3</v>
      </c>
      <c r="F274" s="14">
        <f t="shared" ca="1" si="61"/>
        <v>0</v>
      </c>
      <c r="G274" s="14" t="str">
        <f t="shared" ca="1" si="62"/>
        <v>q_104j</v>
      </c>
      <c r="H274" s="14">
        <f ca="1">IF(G274&lt;&gt;"",IFERROR( IsVariableNameLegal(G274),0),0)+IF(COUNTIF(INDIRECT(wew!$C$13),G274)&gt;1,10,0)</f>
        <v>0</v>
      </c>
      <c r="I274" s="14">
        <f ca="1">IF(E274&lt;&gt;"",IF(LEN(E274)&gt;150,1,0)+IF(COUNTIF(INDIRECT(wew!$C$15),E274)&gt;1,10,0),0)</f>
        <v>10</v>
      </c>
      <c r="J274" s="14" t="b">
        <f t="shared" ca="1" si="63"/>
        <v>0</v>
      </c>
      <c r="K274" s="14" t="str">
        <f ca="1">ADDRESS(3,(B274+1)*2-1,4,,"[" &amp; wew!$G$7 &amp; "]" &amp; _sheetname_labels) &amp; ":" &amp; ADDRESS(2+ster!$B$20,(B274+1)*2-1,4)</f>
        <v>'[dane surowe2c.xlsm]labels'!TY3:TY32</v>
      </c>
      <c r="L274" s="14" t="str">
        <f ca="1">IF(F274&gt;0,ADDRESS(3,(B274+1)*2-1,4,,"[" &amp; wew!$G$7 &amp; "]" &amp; _sheetname_labels) &amp; ":" &amp; ADDRESS(2+F274,(B274+1)*2-1,4),"")</f>
        <v/>
      </c>
      <c r="M274" s="14" t="str">
        <f ca="1">IF(F274&gt;0,ADDRESS(3,(B274+1)*2,4,,"["&amp;wew!$G$7&amp;"]"&amp;_sheetname_labels)&amp;":"&amp;ADDRESS(2+F274,(B274+1)*2,4),"")</f>
        <v/>
      </c>
      <c r="N274" s="14" t="str">
        <f ca="1">ADDRESS(3,B274+1,4,,"[" &amp; wew!$G$7 &amp; "]" &amp;_sheetname_dataframe) &amp; ":" &amp; ADDRESS(2+ster!$C$14,B274+1,4)</f>
        <v>'[dane surowe2c.xlsm]data_frame'!JM3:JM643</v>
      </c>
      <c r="O274" s="14">
        <f t="shared" ca="1" si="64"/>
        <v>0</v>
      </c>
      <c r="P274" s="14" t="str">
        <f ca="1">IF(AND($AD274,$S274=1),IF(wew!$B$3,MIN(INDIRECT($N274)),"&lt;włącz podświetlanie wartości&gt;"),"—")</f>
        <v>—</v>
      </c>
      <c r="Q274" s="14" t="str">
        <f ca="1">IF(AND($AD274,$S274=1),IF(wew!$B$3,MAX(INDIRECT($N274)),"&lt;włącz podświetlanie wartości&gt;"),"—")</f>
        <v>—</v>
      </c>
      <c r="R274" s="14">
        <f ca="1">IF(AD274,ster!$C$14- (COUNTIF( INDIRECT(N274),"" )+ COUNT(INDIRECT(N274)) +COUNTIF( INDIRECT(N274),"NA" )),"")</f>
        <v>2</v>
      </c>
      <c r="S274" s="12">
        <f ca="1">IF(AD274,IF(COUNTA(INDIRECT(N274))=0,0, 1-(ster!$C$14- COUNT(INDIRECT(N274)) -COUNTIF( INDIRECT(N274),"" )) /COUNTA(INDIRECT(N274))),"")</f>
        <v>0</v>
      </c>
      <c r="T274" s="17" t="str">
        <f t="array" aca="1" ref="T274" ca="1">IF(L274&lt;&gt;"",SUM(IF(INDIRECT(L274)&lt;&gt;INT(INDIRECT(L274)),1,0)),"")</f>
        <v/>
      </c>
      <c r="U274" s="17" t="str">
        <f t="array" aca="1" ref="U274" ca="1">IF(S274=1,SUM(IF(ISNUMBER(INDIRECT(N274)),IF(INDIRECT(N274)&lt;&gt;INT(INDIRECT(N274)),1,0),0)),"")</f>
        <v/>
      </c>
      <c r="V274" s="17">
        <f t="shared" ca="1" si="65"/>
        <v>0</v>
      </c>
      <c r="W274" s="17">
        <f t="shared" ca="1" si="66"/>
        <v>0</v>
      </c>
      <c r="X274" s="24" t="str">
        <f t="array" aca="1" ref="X274" ca="1">IF(AD274,IF(AG274&lt;&gt;"",AG274,IF(J274,MIN(INDIRECT( K274)),"")),"")</f>
        <v/>
      </c>
      <c r="Y274" s="17" t="str">
        <f t="array" aca="1" ref="Y274" ca="1">IF(AD274,IF(AH274&lt;&gt;"",AH274,IF(J274,MAX(INDIRECT( K274)),"")),"")</f>
        <v/>
      </c>
      <c r="Z274" s="17" t="b">
        <f t="shared" ca="1" si="67"/>
        <v>0</v>
      </c>
      <c r="AC274" s="17" t="b">
        <f t="shared" ca="1" si="68"/>
        <v>1</v>
      </c>
      <c r="AD274" s="14" t="b">
        <f t="shared" ca="1" si="69"/>
        <v>1</v>
      </c>
      <c r="AE274" s="15" t="b">
        <f t="shared" ca="1" si="70"/>
        <v>0</v>
      </c>
      <c r="AF274" s="16"/>
      <c r="AG274" s="16"/>
      <c r="AH274" s="16"/>
      <c r="AI274" s="16"/>
      <c r="AJ274" s="16"/>
      <c r="AK274" s="16"/>
      <c r="AL274" s="16"/>
      <c r="AM274" s="16"/>
    </row>
    <row r="275" spans="2:39">
      <c r="B275" s="14">
        <f t="shared" si="58"/>
        <v>273</v>
      </c>
      <c r="C275" s="14" t="str">
        <f ca="1">IF(OR(E275="",ROW(E275)=2),"",IF(R275&gt;0,"S",IF(J275,IF(F275=2,"D","N"),"I")))</f>
        <v>S</v>
      </c>
      <c r="D275" s="14" t="str">
        <f t="shared" ca="1" si="59"/>
        <v>q_105a</v>
      </c>
      <c r="E275" s="14" t="str">
        <f t="shared" ca="1" si="60"/>
        <v>Other severe disease 1 of mother</v>
      </c>
      <c r="F275" s="14">
        <f t="shared" ca="1" si="61"/>
        <v>0</v>
      </c>
      <c r="G275" s="14" t="str">
        <f t="shared" ca="1" si="62"/>
        <v>q_105a</v>
      </c>
      <c r="H275" s="14">
        <f ca="1">IF(G275&lt;&gt;"",IFERROR( IsVariableNameLegal(G275),0),0)+IF(COUNTIF(INDIRECT(wew!$C$13),G275)&gt;1,10,0)</f>
        <v>0</v>
      </c>
      <c r="I275" s="14">
        <f ca="1">IF(E275&lt;&gt;"",IF(LEN(E275)&gt;150,1,0)+IF(COUNTIF(INDIRECT(wew!$C$15),E275)&gt;1,10,0),0)</f>
        <v>0</v>
      </c>
      <c r="J275" s="14" t="b">
        <f t="shared" ca="1" si="63"/>
        <v>0</v>
      </c>
      <c r="K275" s="14" t="str">
        <f ca="1">ADDRESS(3,(B275+1)*2-1,4,,"[" &amp; wew!$G$7 &amp; "]" &amp; _sheetname_labels) &amp; ":" &amp; ADDRESS(2+ster!$B$20,(B275+1)*2-1,4)</f>
        <v>'[dane surowe2c.xlsm]labels'!UA3:UA32</v>
      </c>
      <c r="L275" s="14" t="str">
        <f ca="1">IF(F275&gt;0,ADDRESS(3,(B275+1)*2-1,4,,"[" &amp; wew!$G$7 &amp; "]" &amp; _sheetname_labels) &amp; ":" &amp; ADDRESS(2+F275,(B275+1)*2-1,4),"")</f>
        <v/>
      </c>
      <c r="M275" s="14" t="str">
        <f ca="1">IF(F275&gt;0,ADDRESS(3,(B275+1)*2,4,,"["&amp;wew!$G$7&amp;"]"&amp;_sheetname_labels)&amp;":"&amp;ADDRESS(2+F275,(B275+1)*2,4),"")</f>
        <v/>
      </c>
      <c r="N275" s="14" t="str">
        <f ca="1">ADDRESS(3,B275+1,4,,"[" &amp; wew!$G$7 &amp; "]" &amp;_sheetname_dataframe) &amp; ":" &amp; ADDRESS(2+ster!$C$14,B275+1,4)</f>
        <v>'[dane surowe2c.xlsm]data_frame'!JN3:JN643</v>
      </c>
      <c r="O275" s="14">
        <f t="shared" ca="1" si="64"/>
        <v>0</v>
      </c>
      <c r="P275" s="14" t="str">
        <f ca="1">IF(AND($AD275,$S275=1),IF(wew!$B$3,MIN(INDIRECT($N275)),"&lt;włącz podświetlanie wartości&gt;"),"—")</f>
        <v>—</v>
      </c>
      <c r="Q275" s="14" t="str">
        <f ca="1">IF(AND($AD275,$S275=1),IF(wew!$B$3,MAX(INDIRECT($N275)),"&lt;włącz podświetlanie wartości&gt;"),"—")</f>
        <v>—</v>
      </c>
      <c r="R275" s="14">
        <f ca="1">IF(AD275,ster!$C$14- (COUNTIF( INDIRECT(N275),"" )+ COUNT(INDIRECT(N275)) +COUNTIF( INDIRECT(N275),"NA" )),"")</f>
        <v>274</v>
      </c>
      <c r="S275" s="12">
        <f ca="1">IF(AD275,IF(COUNTA(INDIRECT(N275))=0,0, 1-(ster!$C$14- COUNT(INDIRECT(N275)) -COUNTIF( INDIRECT(N275),"" )) /COUNTA(INDIRECT(N275))),"")</f>
        <v>0</v>
      </c>
      <c r="T275" s="17" t="str">
        <f t="array" aca="1" ref="T275" ca="1">IF(L275&lt;&gt;"",SUM(IF(INDIRECT(L275)&lt;&gt;INT(INDIRECT(L275)),1,0)),"")</f>
        <v/>
      </c>
      <c r="U275" s="17" t="str">
        <f t="array" aca="1" ref="U275" ca="1">IF(S275=1,SUM(IF(ISNUMBER(INDIRECT(N275)),IF(INDIRECT(N275)&lt;&gt;INT(INDIRECT(N275)),1,0),0)),"")</f>
        <v/>
      </c>
      <c r="V275" s="17">
        <f t="shared" ca="1" si="65"/>
        <v>0</v>
      </c>
      <c r="W275" s="17">
        <f t="shared" ca="1" si="66"/>
        <v>0</v>
      </c>
      <c r="X275" s="24" t="str">
        <f t="array" aca="1" ref="X275" ca="1">IF(AD275,IF(AG275&lt;&gt;"",AG275,IF(J275,MIN(INDIRECT( K275)),"")),"")</f>
        <v/>
      </c>
      <c r="Y275" s="17" t="str">
        <f t="array" aca="1" ref="Y275" ca="1">IF(AD275,IF(AH275&lt;&gt;"",AH275,IF(J275,MAX(INDIRECT( K275)),"")),"")</f>
        <v/>
      </c>
      <c r="Z275" s="17" t="b">
        <f t="shared" ca="1" si="67"/>
        <v>0</v>
      </c>
      <c r="AC275" s="17" t="b">
        <f t="shared" ca="1" si="68"/>
        <v>1</v>
      </c>
      <c r="AD275" s="14" t="b">
        <f t="shared" ca="1" si="69"/>
        <v>1</v>
      </c>
      <c r="AE275" s="15" t="b">
        <f t="shared" ca="1" si="70"/>
        <v>0</v>
      </c>
      <c r="AF275" s="16"/>
      <c r="AG275" s="16"/>
      <c r="AH275" s="16"/>
      <c r="AI275" s="16"/>
      <c r="AJ275" s="16"/>
      <c r="AK275" s="16"/>
      <c r="AL275" s="16"/>
      <c r="AM275" s="16"/>
    </row>
    <row r="276" spans="2:39">
      <c r="B276" s="14">
        <f t="shared" si="58"/>
        <v>274</v>
      </c>
      <c r="C276" s="14" t="str">
        <f ca="1">IF(OR(E276="",ROW(E276)=2),"",IF(R276&gt;0,"S",IF(J276,IF(F276=2,"D","N"),"I")))</f>
        <v>S</v>
      </c>
      <c r="D276" s="14" t="str">
        <f t="shared" ca="1" si="59"/>
        <v>q_105b</v>
      </c>
      <c r="E276" s="14" t="str">
        <f t="shared" ca="1" si="60"/>
        <v>Other severe disease 2 of mother</v>
      </c>
      <c r="F276" s="14">
        <f t="shared" ca="1" si="61"/>
        <v>0</v>
      </c>
      <c r="G276" s="14" t="str">
        <f t="shared" ca="1" si="62"/>
        <v>q_105b</v>
      </c>
      <c r="H276" s="14">
        <f ca="1">IF(G276&lt;&gt;"",IFERROR( IsVariableNameLegal(G276),0),0)+IF(COUNTIF(INDIRECT(wew!$C$13),G276)&gt;1,10,0)</f>
        <v>0</v>
      </c>
      <c r="I276" s="14">
        <f ca="1">IF(E276&lt;&gt;"",IF(LEN(E276)&gt;150,1,0)+IF(COUNTIF(INDIRECT(wew!$C$15),E276)&gt;1,10,0),0)</f>
        <v>0</v>
      </c>
      <c r="J276" s="14" t="b">
        <f t="shared" ca="1" si="63"/>
        <v>0</v>
      </c>
      <c r="K276" s="14" t="str">
        <f ca="1">ADDRESS(3,(B276+1)*2-1,4,,"[" &amp; wew!$G$7 &amp; "]" &amp; _sheetname_labels) &amp; ":" &amp; ADDRESS(2+ster!$B$20,(B276+1)*2-1,4)</f>
        <v>'[dane surowe2c.xlsm]labels'!UC3:UC32</v>
      </c>
      <c r="L276" s="14" t="str">
        <f ca="1">IF(F276&gt;0,ADDRESS(3,(B276+1)*2-1,4,,"[" &amp; wew!$G$7 &amp; "]" &amp; _sheetname_labels) &amp; ":" &amp; ADDRESS(2+F276,(B276+1)*2-1,4),"")</f>
        <v/>
      </c>
      <c r="M276" s="14" t="str">
        <f ca="1">IF(F276&gt;0,ADDRESS(3,(B276+1)*2,4,,"["&amp;wew!$G$7&amp;"]"&amp;_sheetname_labels)&amp;":"&amp;ADDRESS(2+F276,(B276+1)*2,4),"")</f>
        <v/>
      </c>
      <c r="N276" s="14" t="str">
        <f ca="1">ADDRESS(3,B276+1,4,,"[" &amp; wew!$G$7 &amp; "]" &amp;_sheetname_dataframe) &amp; ":" &amp; ADDRESS(2+ster!$C$14,B276+1,4)</f>
        <v>'[dane surowe2c.xlsm]data_frame'!JO3:JO643</v>
      </c>
      <c r="O276" s="14">
        <f t="shared" ca="1" si="64"/>
        <v>0</v>
      </c>
      <c r="P276" s="14" t="str">
        <f ca="1">IF(AND($AD276,$S276=1),IF(wew!$B$3,MIN(INDIRECT($N276)),"&lt;włącz podświetlanie wartości&gt;"),"—")</f>
        <v>—</v>
      </c>
      <c r="Q276" s="14" t="str">
        <f ca="1">IF(AND($AD276,$S276=1),IF(wew!$B$3,MAX(INDIRECT($N276)),"&lt;włącz podświetlanie wartości&gt;"),"—")</f>
        <v>—</v>
      </c>
      <c r="R276" s="14">
        <f ca="1">IF(AD276,ster!$C$14- (COUNTIF( INDIRECT(N276),"" )+ COUNT(INDIRECT(N276)) +COUNTIF( INDIRECT(N276),"NA" )),"")</f>
        <v>72</v>
      </c>
      <c r="S276" s="12">
        <f ca="1">IF(AD276,IF(COUNTA(INDIRECT(N276))=0,0, 1-(ster!$C$14- COUNT(INDIRECT(N276)) -COUNTIF( INDIRECT(N276),"" )) /COUNTA(INDIRECT(N276))),"")</f>
        <v>0</v>
      </c>
      <c r="T276" s="17" t="str">
        <f t="array" aca="1" ref="T276" ca="1">IF(L276&lt;&gt;"",SUM(IF(INDIRECT(L276)&lt;&gt;INT(INDIRECT(L276)),1,0)),"")</f>
        <v/>
      </c>
      <c r="U276" s="17" t="str">
        <f t="array" aca="1" ref="U276" ca="1">IF(S276=1,SUM(IF(ISNUMBER(INDIRECT(N276)),IF(INDIRECT(N276)&lt;&gt;INT(INDIRECT(N276)),1,0),0)),"")</f>
        <v/>
      </c>
      <c r="V276" s="17">
        <f t="shared" ca="1" si="65"/>
        <v>0</v>
      </c>
      <c r="W276" s="17">
        <f t="shared" ca="1" si="66"/>
        <v>0</v>
      </c>
      <c r="X276" s="24" t="str">
        <f t="array" aca="1" ref="X276" ca="1">IF(AD276,IF(AG276&lt;&gt;"",AG276,IF(J276,MIN(INDIRECT( K276)),"")),"")</f>
        <v/>
      </c>
      <c r="Y276" s="17" t="str">
        <f t="array" aca="1" ref="Y276" ca="1">IF(AD276,IF(AH276&lt;&gt;"",AH276,IF(J276,MAX(INDIRECT( K276)),"")),"")</f>
        <v/>
      </c>
      <c r="Z276" s="17" t="b">
        <f t="shared" ca="1" si="67"/>
        <v>0</v>
      </c>
      <c r="AC276" s="17" t="b">
        <f t="shared" ca="1" si="68"/>
        <v>1</v>
      </c>
      <c r="AD276" s="14" t="b">
        <f t="shared" ca="1" si="69"/>
        <v>1</v>
      </c>
      <c r="AE276" s="15" t="b">
        <f t="shared" ca="1" si="70"/>
        <v>0</v>
      </c>
      <c r="AF276" s="16"/>
      <c r="AG276" s="16"/>
      <c r="AH276" s="16"/>
      <c r="AI276" s="16"/>
      <c r="AJ276" s="16"/>
      <c r="AK276" s="16"/>
      <c r="AL276" s="16"/>
      <c r="AM276" s="16"/>
    </row>
    <row r="277" spans="2:39">
      <c r="B277" s="14">
        <f t="shared" si="58"/>
        <v>275</v>
      </c>
      <c r="C277" s="14" t="str">
        <f ca="1">IF(OR(E277="",ROW(E277)=2),"",IF(R277&gt;0,"S",IF(J277,IF(F277=2,"D","N"),"I")))</f>
        <v>S</v>
      </c>
      <c r="D277" s="14" t="str">
        <f t="shared" ca="1" si="59"/>
        <v>q_105c</v>
      </c>
      <c r="E277" s="14" t="str">
        <f t="shared" ca="1" si="60"/>
        <v>Other severe disease 3 of mother</v>
      </c>
      <c r="F277" s="14">
        <f t="shared" ca="1" si="61"/>
        <v>0</v>
      </c>
      <c r="G277" s="14" t="str">
        <f t="shared" ca="1" si="62"/>
        <v>q_105c</v>
      </c>
      <c r="H277" s="14">
        <f ca="1">IF(G277&lt;&gt;"",IFERROR( IsVariableNameLegal(G277),0),0)+IF(COUNTIF(INDIRECT(wew!$C$13),G277)&gt;1,10,0)</f>
        <v>0</v>
      </c>
      <c r="I277" s="14">
        <f ca="1">IF(E277&lt;&gt;"",IF(LEN(E277)&gt;150,1,0)+IF(COUNTIF(INDIRECT(wew!$C$15),E277)&gt;1,10,0),0)</f>
        <v>0</v>
      </c>
      <c r="J277" s="14" t="b">
        <f t="shared" ca="1" si="63"/>
        <v>0</v>
      </c>
      <c r="K277" s="14" t="str">
        <f ca="1">ADDRESS(3,(B277+1)*2-1,4,,"[" &amp; wew!$G$7 &amp; "]" &amp; _sheetname_labels) &amp; ":" &amp; ADDRESS(2+ster!$B$20,(B277+1)*2-1,4)</f>
        <v>'[dane surowe2c.xlsm]labels'!UE3:UE32</v>
      </c>
      <c r="L277" s="14" t="str">
        <f ca="1">IF(F277&gt;0,ADDRESS(3,(B277+1)*2-1,4,,"[" &amp; wew!$G$7 &amp; "]" &amp; _sheetname_labels) &amp; ":" &amp; ADDRESS(2+F277,(B277+1)*2-1,4),"")</f>
        <v/>
      </c>
      <c r="M277" s="14" t="str">
        <f ca="1">IF(F277&gt;0,ADDRESS(3,(B277+1)*2,4,,"["&amp;wew!$G$7&amp;"]"&amp;_sheetname_labels)&amp;":"&amp;ADDRESS(2+F277,(B277+1)*2,4),"")</f>
        <v/>
      </c>
      <c r="N277" s="14" t="str">
        <f ca="1">ADDRESS(3,B277+1,4,,"[" &amp; wew!$G$7 &amp; "]" &amp;_sheetname_dataframe) &amp; ":" &amp; ADDRESS(2+ster!$C$14,B277+1,4)</f>
        <v>'[dane surowe2c.xlsm]data_frame'!JP3:JP643</v>
      </c>
      <c r="O277" s="14">
        <f t="shared" ca="1" si="64"/>
        <v>0</v>
      </c>
      <c r="P277" s="14" t="str">
        <f ca="1">IF(AND($AD277,$S277=1),IF(wew!$B$3,MIN(INDIRECT($N277)),"&lt;włącz podświetlanie wartości&gt;"),"—")</f>
        <v>—</v>
      </c>
      <c r="Q277" s="14" t="str">
        <f ca="1">IF(AND($AD277,$S277=1),IF(wew!$B$3,MAX(INDIRECT($N277)),"&lt;włącz podświetlanie wartości&gt;"),"—")</f>
        <v>—</v>
      </c>
      <c r="R277" s="14">
        <f ca="1">IF(AD277,ster!$C$14- (COUNTIF( INDIRECT(N277),"" )+ COUNT(INDIRECT(N277)) +COUNTIF( INDIRECT(N277),"NA" )),"")</f>
        <v>15</v>
      </c>
      <c r="S277" s="12">
        <f ca="1">IF(AD277,IF(COUNTA(INDIRECT(N277))=0,0, 1-(ster!$C$14- COUNT(INDIRECT(N277)) -COUNTIF( INDIRECT(N277),"" )) /COUNTA(INDIRECT(N277))),"")</f>
        <v>0</v>
      </c>
      <c r="T277" s="17" t="str">
        <f t="array" aca="1" ref="T277" ca="1">IF(L277&lt;&gt;"",SUM(IF(INDIRECT(L277)&lt;&gt;INT(INDIRECT(L277)),1,0)),"")</f>
        <v/>
      </c>
      <c r="U277" s="17" t="str">
        <f t="array" aca="1" ref="U277" ca="1">IF(S277=1,SUM(IF(ISNUMBER(INDIRECT(N277)),IF(INDIRECT(N277)&lt;&gt;INT(INDIRECT(N277)),1,0),0)),"")</f>
        <v/>
      </c>
      <c r="V277" s="17">
        <f t="shared" ca="1" si="65"/>
        <v>0</v>
      </c>
      <c r="W277" s="17">
        <f t="shared" ca="1" si="66"/>
        <v>0</v>
      </c>
      <c r="X277" s="24" t="str">
        <f t="array" aca="1" ref="X277" ca="1">IF(AD277,IF(AG277&lt;&gt;"",AG277,IF(J277,MIN(INDIRECT( K277)),"")),"")</f>
        <v/>
      </c>
      <c r="Y277" s="17" t="str">
        <f t="array" aca="1" ref="Y277" ca="1">IF(AD277,IF(AH277&lt;&gt;"",AH277,IF(J277,MAX(INDIRECT( K277)),"")),"")</f>
        <v/>
      </c>
      <c r="Z277" s="17" t="b">
        <f t="shared" ca="1" si="67"/>
        <v>0</v>
      </c>
      <c r="AC277" s="17" t="b">
        <f t="shared" ca="1" si="68"/>
        <v>1</v>
      </c>
      <c r="AD277" s="14" t="b">
        <f t="shared" ca="1" si="69"/>
        <v>1</v>
      </c>
      <c r="AE277" s="15" t="b">
        <f t="shared" ca="1" si="70"/>
        <v>0</v>
      </c>
      <c r="AF277" s="16"/>
      <c r="AG277" s="16"/>
      <c r="AH277" s="16"/>
      <c r="AI277" s="16"/>
      <c r="AJ277" s="16"/>
      <c r="AK277" s="16"/>
      <c r="AL277" s="16"/>
      <c r="AM277" s="16"/>
    </row>
    <row r="278" spans="2:39">
      <c r="B278" s="14">
        <f t="shared" si="58"/>
        <v>276</v>
      </c>
      <c r="C278" s="14" t="str">
        <f ca="1">IF(OR(E278="",ROW(E278)=2),"",IF(R278&gt;0,"S",IF(J278,IF(F278=2,"D","N"),"I")))</f>
        <v>S</v>
      </c>
      <c r="D278" s="14" t="str">
        <f t="shared" ca="1" si="59"/>
        <v>q_105d</v>
      </c>
      <c r="E278" s="14" t="str">
        <f t="shared" ca="1" si="60"/>
        <v>Other severe disease 1 of father</v>
      </c>
      <c r="F278" s="14">
        <f t="shared" ca="1" si="61"/>
        <v>0</v>
      </c>
      <c r="G278" s="14" t="str">
        <f t="shared" ca="1" si="62"/>
        <v>q_105d</v>
      </c>
      <c r="H278" s="14">
        <f ca="1">IF(G278&lt;&gt;"",IFERROR( IsVariableNameLegal(G278),0),0)+IF(COUNTIF(INDIRECT(wew!$C$13),G278)&gt;1,10,0)</f>
        <v>0</v>
      </c>
      <c r="I278" s="14">
        <f ca="1">IF(E278&lt;&gt;"",IF(LEN(E278)&gt;150,1,0)+IF(COUNTIF(INDIRECT(wew!$C$15),E278)&gt;1,10,0),0)</f>
        <v>0</v>
      </c>
      <c r="J278" s="14" t="b">
        <f t="shared" ca="1" si="63"/>
        <v>0</v>
      </c>
      <c r="K278" s="14" t="str">
        <f ca="1">ADDRESS(3,(B278+1)*2-1,4,,"[" &amp; wew!$G$7 &amp; "]" &amp; _sheetname_labels) &amp; ":" &amp; ADDRESS(2+ster!$B$20,(B278+1)*2-1,4)</f>
        <v>'[dane surowe2c.xlsm]labels'!UG3:UG32</v>
      </c>
      <c r="L278" s="14" t="str">
        <f ca="1">IF(F278&gt;0,ADDRESS(3,(B278+1)*2-1,4,,"[" &amp; wew!$G$7 &amp; "]" &amp; _sheetname_labels) &amp; ":" &amp; ADDRESS(2+F278,(B278+1)*2-1,4),"")</f>
        <v/>
      </c>
      <c r="M278" s="14" t="str">
        <f ca="1">IF(F278&gt;0,ADDRESS(3,(B278+1)*2,4,,"["&amp;wew!$G$7&amp;"]"&amp;_sheetname_labels)&amp;":"&amp;ADDRESS(2+F278,(B278+1)*2,4),"")</f>
        <v/>
      </c>
      <c r="N278" s="14" t="str">
        <f ca="1">ADDRESS(3,B278+1,4,,"[" &amp; wew!$G$7 &amp; "]" &amp;_sheetname_dataframe) &amp; ":" &amp; ADDRESS(2+ster!$C$14,B278+1,4)</f>
        <v>'[dane surowe2c.xlsm]data_frame'!JQ3:JQ643</v>
      </c>
      <c r="O278" s="14">
        <f t="shared" ca="1" si="64"/>
        <v>0</v>
      </c>
      <c r="P278" s="14" t="str">
        <f ca="1">IF(AND($AD278,$S278=1),IF(wew!$B$3,MIN(INDIRECT($N278)),"&lt;włącz podświetlanie wartości&gt;"),"—")</f>
        <v>—</v>
      </c>
      <c r="Q278" s="14" t="str">
        <f ca="1">IF(AND($AD278,$S278=1),IF(wew!$B$3,MAX(INDIRECT($N278)),"&lt;włącz podświetlanie wartości&gt;"),"—")</f>
        <v>—</v>
      </c>
      <c r="R278" s="14">
        <f ca="1">IF(AD278,ster!$C$14- (COUNTIF( INDIRECT(N278),"" )+ COUNT(INDIRECT(N278)) +COUNTIF( INDIRECT(N278),"NA" )),"")</f>
        <v>279</v>
      </c>
      <c r="S278" s="12">
        <f ca="1">IF(AD278,IF(COUNTA(INDIRECT(N278))=0,0, 1-(ster!$C$14- COUNT(INDIRECT(N278)) -COUNTIF( INDIRECT(N278),"" )) /COUNTA(INDIRECT(N278))),"")</f>
        <v>0</v>
      </c>
      <c r="T278" s="17" t="str">
        <f t="array" aca="1" ref="T278" ca="1">IF(L278&lt;&gt;"",SUM(IF(INDIRECT(L278)&lt;&gt;INT(INDIRECT(L278)),1,0)),"")</f>
        <v/>
      </c>
      <c r="U278" s="17" t="str">
        <f t="array" aca="1" ref="U278" ca="1">IF(S278=1,SUM(IF(ISNUMBER(INDIRECT(N278)),IF(INDIRECT(N278)&lt;&gt;INT(INDIRECT(N278)),1,0),0)),"")</f>
        <v/>
      </c>
      <c r="V278" s="17">
        <f t="shared" ca="1" si="65"/>
        <v>0</v>
      </c>
      <c r="W278" s="17">
        <f t="shared" ca="1" si="66"/>
        <v>0</v>
      </c>
      <c r="X278" s="24" t="str">
        <f t="array" aca="1" ref="X278" ca="1">IF(AD278,IF(AG278&lt;&gt;"",AG278,IF(J278,MIN(INDIRECT( K278)),"")),"")</f>
        <v/>
      </c>
      <c r="Y278" s="17" t="str">
        <f t="array" aca="1" ref="Y278" ca="1">IF(AD278,IF(AH278&lt;&gt;"",AH278,IF(J278,MAX(INDIRECT( K278)),"")),"")</f>
        <v/>
      </c>
      <c r="Z278" s="17" t="b">
        <f t="shared" ca="1" si="67"/>
        <v>0</v>
      </c>
      <c r="AC278" s="17" t="b">
        <f t="shared" ca="1" si="68"/>
        <v>1</v>
      </c>
      <c r="AD278" s="14" t="b">
        <f t="shared" ca="1" si="69"/>
        <v>1</v>
      </c>
      <c r="AE278" s="15" t="b">
        <f t="shared" ca="1" si="70"/>
        <v>0</v>
      </c>
      <c r="AF278" s="16"/>
      <c r="AG278" s="16"/>
      <c r="AH278" s="16"/>
      <c r="AI278" s="16"/>
      <c r="AJ278" s="16"/>
      <c r="AK278" s="16"/>
      <c r="AL278" s="16"/>
      <c r="AM278" s="16"/>
    </row>
    <row r="279" spans="2:39">
      <c r="B279" s="14">
        <f t="shared" si="58"/>
        <v>277</v>
      </c>
      <c r="C279" s="14" t="str">
        <f ca="1">IF(OR(E279="",ROW(E279)=2),"",IF(R279&gt;0,"S",IF(J279,IF(F279=2,"D","N"),"I")))</f>
        <v>S</v>
      </c>
      <c r="D279" s="14" t="str">
        <f t="shared" ca="1" si="59"/>
        <v>q_105e</v>
      </c>
      <c r="E279" s="14" t="str">
        <f t="shared" ca="1" si="60"/>
        <v>Other severe disease 2 of father</v>
      </c>
      <c r="F279" s="14">
        <f t="shared" ca="1" si="61"/>
        <v>0</v>
      </c>
      <c r="G279" s="14" t="str">
        <f t="shared" ca="1" si="62"/>
        <v>q_105e</v>
      </c>
      <c r="H279" s="14">
        <f ca="1">IF(G279&lt;&gt;"",IFERROR( IsVariableNameLegal(G279),0),0)+IF(COUNTIF(INDIRECT(wew!$C$13),G279)&gt;1,10,0)</f>
        <v>0</v>
      </c>
      <c r="I279" s="14">
        <f ca="1">IF(E279&lt;&gt;"",IF(LEN(E279)&gt;150,1,0)+IF(COUNTIF(INDIRECT(wew!$C$15),E279)&gt;1,10,0),0)</f>
        <v>0</v>
      </c>
      <c r="J279" s="14" t="b">
        <f t="shared" ca="1" si="63"/>
        <v>0</v>
      </c>
      <c r="K279" s="14" t="str">
        <f ca="1">ADDRESS(3,(B279+1)*2-1,4,,"[" &amp; wew!$G$7 &amp; "]" &amp; _sheetname_labels) &amp; ":" &amp; ADDRESS(2+ster!$B$20,(B279+1)*2-1,4)</f>
        <v>'[dane surowe2c.xlsm]labels'!UI3:UI32</v>
      </c>
      <c r="L279" s="14" t="str">
        <f ca="1">IF(F279&gt;0,ADDRESS(3,(B279+1)*2-1,4,,"[" &amp; wew!$G$7 &amp; "]" &amp; _sheetname_labels) &amp; ":" &amp; ADDRESS(2+F279,(B279+1)*2-1,4),"")</f>
        <v/>
      </c>
      <c r="M279" s="14" t="str">
        <f ca="1">IF(F279&gt;0,ADDRESS(3,(B279+1)*2,4,,"["&amp;wew!$G$7&amp;"]"&amp;_sheetname_labels)&amp;":"&amp;ADDRESS(2+F279,(B279+1)*2,4),"")</f>
        <v/>
      </c>
      <c r="N279" s="14" t="str">
        <f ca="1">ADDRESS(3,B279+1,4,,"[" &amp; wew!$G$7 &amp; "]" &amp;_sheetname_dataframe) &amp; ":" &amp; ADDRESS(2+ster!$C$14,B279+1,4)</f>
        <v>'[dane surowe2c.xlsm]data_frame'!JR3:JR643</v>
      </c>
      <c r="O279" s="14">
        <f t="shared" ca="1" si="64"/>
        <v>0</v>
      </c>
      <c r="P279" s="14" t="str">
        <f ca="1">IF(AND($AD279,$S279=1),IF(wew!$B$3,MIN(INDIRECT($N279)),"&lt;włącz podświetlanie wartości&gt;"),"—")</f>
        <v>—</v>
      </c>
      <c r="Q279" s="14" t="str">
        <f ca="1">IF(AND($AD279,$S279=1),IF(wew!$B$3,MAX(INDIRECT($N279)),"&lt;włącz podświetlanie wartości&gt;"),"—")</f>
        <v>—</v>
      </c>
      <c r="R279" s="14">
        <f ca="1">IF(AD279,ster!$C$14- (COUNTIF( INDIRECT(N279),"" )+ COUNT(INDIRECT(N279)) +COUNTIF( INDIRECT(N279),"NA" )),"")</f>
        <v>61</v>
      </c>
      <c r="S279" s="12">
        <f ca="1">IF(AD279,IF(COUNTA(INDIRECT(N279))=0,0, 1-(ster!$C$14- COUNT(INDIRECT(N279)) -COUNTIF( INDIRECT(N279),"" )) /COUNTA(INDIRECT(N279))),"")</f>
        <v>0</v>
      </c>
      <c r="T279" s="17" t="str">
        <f t="array" aca="1" ref="T279" ca="1">IF(L279&lt;&gt;"",SUM(IF(INDIRECT(L279)&lt;&gt;INT(INDIRECT(L279)),1,0)),"")</f>
        <v/>
      </c>
      <c r="U279" s="17" t="str">
        <f t="array" aca="1" ref="U279" ca="1">IF(S279=1,SUM(IF(ISNUMBER(INDIRECT(N279)),IF(INDIRECT(N279)&lt;&gt;INT(INDIRECT(N279)),1,0),0)),"")</f>
        <v/>
      </c>
      <c r="V279" s="17">
        <f t="shared" ca="1" si="65"/>
        <v>0</v>
      </c>
      <c r="W279" s="17">
        <f t="shared" ca="1" si="66"/>
        <v>0</v>
      </c>
      <c r="X279" s="24" t="str">
        <f t="array" aca="1" ref="X279" ca="1">IF(AD279,IF(AG279&lt;&gt;"",AG279,IF(J279,MIN(INDIRECT( K279)),"")),"")</f>
        <v/>
      </c>
      <c r="Y279" s="17" t="str">
        <f t="array" aca="1" ref="Y279" ca="1">IF(AD279,IF(AH279&lt;&gt;"",AH279,IF(J279,MAX(INDIRECT( K279)),"")),"")</f>
        <v/>
      </c>
      <c r="Z279" s="17" t="b">
        <f t="shared" ca="1" si="67"/>
        <v>0</v>
      </c>
      <c r="AC279" s="17" t="b">
        <f t="shared" ca="1" si="68"/>
        <v>1</v>
      </c>
      <c r="AD279" s="14" t="b">
        <f t="shared" ca="1" si="69"/>
        <v>1</v>
      </c>
      <c r="AE279" s="15" t="b">
        <f t="shared" ca="1" si="70"/>
        <v>0</v>
      </c>
      <c r="AF279" s="16"/>
      <c r="AG279" s="16"/>
      <c r="AH279" s="16"/>
      <c r="AI279" s="16"/>
      <c r="AJ279" s="16"/>
      <c r="AK279" s="16"/>
      <c r="AL279" s="16"/>
      <c r="AM279" s="16"/>
    </row>
    <row r="280" spans="2:39">
      <c r="B280" s="14">
        <f t="shared" si="58"/>
        <v>278</v>
      </c>
      <c r="C280" s="14" t="str">
        <f ca="1">IF(OR(E280="",ROW(E280)=2),"",IF(R280&gt;0,"S",IF(J280,IF(F280=2,"D","N"),"I")))</f>
        <v>S</v>
      </c>
      <c r="D280" s="14" t="str">
        <f t="shared" ca="1" si="59"/>
        <v>q_105f</v>
      </c>
      <c r="E280" s="14" t="str">
        <f t="shared" ca="1" si="60"/>
        <v>Other severe disease 3 of father</v>
      </c>
      <c r="F280" s="14">
        <f t="shared" ca="1" si="61"/>
        <v>0</v>
      </c>
      <c r="G280" s="14" t="str">
        <f t="shared" ca="1" si="62"/>
        <v>q_105f</v>
      </c>
      <c r="H280" s="14">
        <f ca="1">IF(G280&lt;&gt;"",IFERROR( IsVariableNameLegal(G280),0),0)+IF(COUNTIF(INDIRECT(wew!$C$13),G280)&gt;1,10,0)</f>
        <v>0</v>
      </c>
      <c r="I280" s="14">
        <f ca="1">IF(E280&lt;&gt;"",IF(LEN(E280)&gt;150,1,0)+IF(COUNTIF(INDIRECT(wew!$C$15),E280)&gt;1,10,0),0)</f>
        <v>0</v>
      </c>
      <c r="J280" s="14" t="b">
        <f t="shared" ca="1" si="63"/>
        <v>0</v>
      </c>
      <c r="K280" s="14" t="str">
        <f ca="1">ADDRESS(3,(B280+1)*2-1,4,,"[" &amp; wew!$G$7 &amp; "]" &amp; _sheetname_labels) &amp; ":" &amp; ADDRESS(2+ster!$B$20,(B280+1)*2-1,4)</f>
        <v>'[dane surowe2c.xlsm]labels'!UK3:UK32</v>
      </c>
      <c r="L280" s="14" t="str">
        <f ca="1">IF(F280&gt;0,ADDRESS(3,(B280+1)*2-1,4,,"[" &amp; wew!$G$7 &amp; "]" &amp; _sheetname_labels) &amp; ":" &amp; ADDRESS(2+F280,(B280+1)*2-1,4),"")</f>
        <v/>
      </c>
      <c r="M280" s="14" t="str">
        <f ca="1">IF(F280&gt;0,ADDRESS(3,(B280+1)*2,4,,"["&amp;wew!$G$7&amp;"]"&amp;_sheetname_labels)&amp;":"&amp;ADDRESS(2+F280,(B280+1)*2,4),"")</f>
        <v/>
      </c>
      <c r="N280" s="14" t="str">
        <f ca="1">ADDRESS(3,B280+1,4,,"[" &amp; wew!$G$7 &amp; "]" &amp;_sheetname_dataframe) &amp; ":" &amp; ADDRESS(2+ster!$C$14,B280+1,4)</f>
        <v>'[dane surowe2c.xlsm]data_frame'!JS3:JS643</v>
      </c>
      <c r="O280" s="14">
        <f t="shared" ca="1" si="64"/>
        <v>0</v>
      </c>
      <c r="P280" s="14" t="str">
        <f ca="1">IF(AND($AD280,$S280=1),IF(wew!$B$3,MIN(INDIRECT($N280)),"&lt;włącz podświetlanie wartości&gt;"),"—")</f>
        <v>—</v>
      </c>
      <c r="Q280" s="14" t="str">
        <f ca="1">IF(AND($AD280,$S280=1),IF(wew!$B$3,MAX(INDIRECT($N280)),"&lt;włącz podświetlanie wartości&gt;"),"—")</f>
        <v>—</v>
      </c>
      <c r="R280" s="14">
        <f ca="1">IF(AD280,ster!$C$14- (COUNTIF( INDIRECT(N280),"" )+ COUNT(INDIRECT(N280)) +COUNTIF( INDIRECT(N280),"NA" )),"")</f>
        <v>26</v>
      </c>
      <c r="S280" s="12">
        <f ca="1">IF(AD280,IF(COUNTA(INDIRECT(N280))=0,0, 1-(ster!$C$14- COUNT(INDIRECT(N280)) -COUNTIF( INDIRECT(N280),"" )) /COUNTA(INDIRECT(N280))),"")</f>
        <v>0</v>
      </c>
      <c r="T280" s="17" t="str">
        <f t="array" aca="1" ref="T280" ca="1">IF(L280&lt;&gt;"",SUM(IF(INDIRECT(L280)&lt;&gt;INT(INDIRECT(L280)),1,0)),"")</f>
        <v/>
      </c>
      <c r="U280" s="17" t="str">
        <f t="array" aca="1" ref="U280" ca="1">IF(S280=1,SUM(IF(ISNUMBER(INDIRECT(N280)),IF(INDIRECT(N280)&lt;&gt;INT(INDIRECT(N280)),1,0),0)),"")</f>
        <v/>
      </c>
      <c r="V280" s="17">
        <f t="shared" ca="1" si="65"/>
        <v>0</v>
      </c>
      <c r="W280" s="17">
        <f t="shared" ca="1" si="66"/>
        <v>0</v>
      </c>
      <c r="X280" s="24" t="str">
        <f t="array" aca="1" ref="X280" ca="1">IF(AD280,IF(AG280&lt;&gt;"",AG280,IF(J280,MIN(INDIRECT( K280)),"")),"")</f>
        <v/>
      </c>
      <c r="Y280" s="17" t="str">
        <f t="array" aca="1" ref="Y280" ca="1">IF(AD280,IF(AH280&lt;&gt;"",AH280,IF(J280,MAX(INDIRECT( K280)),"")),"")</f>
        <v/>
      </c>
      <c r="Z280" s="17" t="b">
        <f t="shared" ca="1" si="67"/>
        <v>0</v>
      </c>
      <c r="AC280" s="17" t="b">
        <f t="shared" ca="1" si="68"/>
        <v>1</v>
      </c>
      <c r="AD280" s="14" t="b">
        <f t="shared" ca="1" si="69"/>
        <v>1</v>
      </c>
      <c r="AE280" s="15" t="b">
        <f t="shared" ca="1" si="70"/>
        <v>0</v>
      </c>
      <c r="AF280" s="16"/>
      <c r="AG280" s="16"/>
      <c r="AH280" s="16"/>
      <c r="AI280" s="16"/>
      <c r="AJ280" s="16"/>
      <c r="AK280" s="16"/>
      <c r="AL280" s="16"/>
      <c r="AM280" s="16"/>
    </row>
    <row r="281" spans="2:39">
      <c r="B281" s="14">
        <f t="shared" si="58"/>
        <v>279</v>
      </c>
      <c r="C281" s="14" t="str">
        <f ca="1">IF(OR(E281="",ROW(E281)=2),"",IF(R281&gt;0,"S",IF(J281,IF(F281=2,"D","N"),"I")))</f>
        <v>S</v>
      </c>
      <c r="D281" s="14" t="str">
        <f t="shared" ca="1" si="59"/>
        <v>q_105g</v>
      </c>
      <c r="E281" s="14" t="str">
        <f t="shared" ca="1" si="60"/>
        <v>Other severe disease 1 of other family members</v>
      </c>
      <c r="F281" s="14">
        <f t="shared" ca="1" si="61"/>
        <v>0</v>
      </c>
      <c r="G281" s="14" t="str">
        <f t="shared" ca="1" si="62"/>
        <v>q_105g</v>
      </c>
      <c r="H281" s="14">
        <f ca="1">IF(G281&lt;&gt;"",IFERROR( IsVariableNameLegal(G281),0),0)+IF(COUNTIF(INDIRECT(wew!$C$13),G281)&gt;1,10,0)</f>
        <v>0</v>
      </c>
      <c r="I281" s="14">
        <f ca="1">IF(E281&lt;&gt;"",IF(LEN(E281)&gt;150,1,0)+IF(COUNTIF(INDIRECT(wew!$C$15),E281)&gt;1,10,0),0)</f>
        <v>0</v>
      </c>
      <c r="J281" s="14" t="b">
        <f t="shared" ca="1" si="63"/>
        <v>0</v>
      </c>
      <c r="K281" s="14" t="str">
        <f ca="1">ADDRESS(3,(B281+1)*2-1,4,,"[" &amp; wew!$G$7 &amp; "]" &amp; _sheetname_labels) &amp; ":" &amp; ADDRESS(2+ster!$B$20,(B281+1)*2-1,4)</f>
        <v>'[dane surowe2c.xlsm]labels'!UM3:UM32</v>
      </c>
      <c r="L281" s="14" t="str">
        <f ca="1">IF(F281&gt;0,ADDRESS(3,(B281+1)*2-1,4,,"[" &amp; wew!$G$7 &amp; "]" &amp; _sheetname_labels) &amp; ":" &amp; ADDRESS(2+F281,(B281+1)*2-1,4),"")</f>
        <v/>
      </c>
      <c r="M281" s="14" t="str">
        <f ca="1">IF(F281&gt;0,ADDRESS(3,(B281+1)*2,4,,"["&amp;wew!$G$7&amp;"]"&amp;_sheetname_labels)&amp;":"&amp;ADDRESS(2+F281,(B281+1)*2,4),"")</f>
        <v/>
      </c>
      <c r="N281" s="14" t="str">
        <f ca="1">ADDRESS(3,B281+1,4,,"[" &amp; wew!$G$7 &amp; "]" &amp;_sheetname_dataframe) &amp; ":" &amp; ADDRESS(2+ster!$C$14,B281+1,4)</f>
        <v>'[dane surowe2c.xlsm]data_frame'!JT3:JT643</v>
      </c>
      <c r="O281" s="14">
        <f t="shared" ca="1" si="64"/>
        <v>0</v>
      </c>
      <c r="P281" s="14" t="str">
        <f ca="1">IF(AND($AD281,$S281=1),IF(wew!$B$3,MIN(INDIRECT($N281)),"&lt;włącz podświetlanie wartości&gt;"),"—")</f>
        <v>—</v>
      </c>
      <c r="Q281" s="14" t="str">
        <f ca="1">IF(AND($AD281,$S281=1),IF(wew!$B$3,MAX(INDIRECT($N281)),"&lt;włącz podświetlanie wartości&gt;"),"—")</f>
        <v>—</v>
      </c>
      <c r="R281" s="14">
        <f ca="1">IF(AD281,ster!$C$14- (COUNTIF( INDIRECT(N281),"" )+ COUNT(INDIRECT(N281)) +COUNTIF( INDIRECT(N281),"NA" )),"")</f>
        <v>88</v>
      </c>
      <c r="S281" s="12">
        <f ca="1">IF(AD281,IF(COUNTA(INDIRECT(N281))=0,0, 1-(ster!$C$14- COUNT(INDIRECT(N281)) -COUNTIF( INDIRECT(N281),"" )) /COUNTA(INDIRECT(N281))),"")</f>
        <v>0</v>
      </c>
      <c r="T281" s="17" t="str">
        <f t="array" aca="1" ref="T281" ca="1">IF(L281&lt;&gt;"",SUM(IF(INDIRECT(L281)&lt;&gt;INT(INDIRECT(L281)),1,0)),"")</f>
        <v/>
      </c>
      <c r="U281" s="17" t="str">
        <f t="array" aca="1" ref="U281" ca="1">IF(S281=1,SUM(IF(ISNUMBER(INDIRECT(N281)),IF(INDIRECT(N281)&lt;&gt;INT(INDIRECT(N281)),1,0),0)),"")</f>
        <v/>
      </c>
      <c r="V281" s="17">
        <f t="shared" ca="1" si="65"/>
        <v>0</v>
      </c>
      <c r="W281" s="17">
        <f t="shared" ca="1" si="66"/>
        <v>0</v>
      </c>
      <c r="X281" s="24" t="str">
        <f t="array" aca="1" ref="X281" ca="1">IF(AD281,IF(AG281&lt;&gt;"",AG281,IF(J281,MIN(INDIRECT( K281)),"")),"")</f>
        <v/>
      </c>
      <c r="Y281" s="17" t="str">
        <f t="array" aca="1" ref="Y281" ca="1">IF(AD281,IF(AH281&lt;&gt;"",AH281,IF(J281,MAX(INDIRECT( K281)),"")),"")</f>
        <v/>
      </c>
      <c r="Z281" s="17" t="b">
        <f t="shared" ca="1" si="67"/>
        <v>0</v>
      </c>
      <c r="AC281" s="17" t="b">
        <f t="shared" ca="1" si="68"/>
        <v>1</v>
      </c>
      <c r="AD281" s="14" t="b">
        <f t="shared" ca="1" si="69"/>
        <v>1</v>
      </c>
      <c r="AE281" s="15" t="b">
        <f t="shared" ca="1" si="70"/>
        <v>0</v>
      </c>
      <c r="AF281" s="16"/>
      <c r="AG281" s="16"/>
      <c r="AH281" s="16"/>
      <c r="AI281" s="16"/>
      <c r="AJ281" s="16"/>
      <c r="AK281" s="16"/>
      <c r="AL281" s="16"/>
      <c r="AM281" s="16"/>
    </row>
    <row r="282" spans="2:39">
      <c r="B282" s="14">
        <f t="shared" si="58"/>
        <v>280</v>
      </c>
      <c r="C282" s="14" t="str">
        <f ca="1">IF(OR(E282="",ROW(E282)=2),"",IF(R282&gt;0,"S",IF(J282,IF(F282=2,"D","N"),"I")))</f>
        <v>S</v>
      </c>
      <c r="D282" s="14" t="str">
        <f t="shared" ca="1" si="59"/>
        <v>q_105h</v>
      </c>
      <c r="E282" s="14" t="str">
        <f t="shared" ca="1" si="60"/>
        <v>Other severe disease 2 of other family members</v>
      </c>
      <c r="F282" s="14">
        <f t="shared" ca="1" si="61"/>
        <v>0</v>
      </c>
      <c r="G282" s="14" t="str">
        <f t="shared" ca="1" si="62"/>
        <v>q_105h</v>
      </c>
      <c r="H282" s="14">
        <f ca="1">IF(G282&lt;&gt;"",IFERROR( IsVariableNameLegal(G282),0),0)+IF(COUNTIF(INDIRECT(wew!$C$13),G282)&gt;1,10,0)</f>
        <v>0</v>
      </c>
      <c r="I282" s="14">
        <f ca="1">IF(E282&lt;&gt;"",IF(LEN(E282)&gt;150,1,0)+IF(COUNTIF(INDIRECT(wew!$C$15),E282)&gt;1,10,0),0)</f>
        <v>0</v>
      </c>
      <c r="J282" s="14" t="b">
        <f t="shared" ca="1" si="63"/>
        <v>0</v>
      </c>
      <c r="K282" s="14" t="str">
        <f ca="1">ADDRESS(3,(B282+1)*2-1,4,,"[" &amp; wew!$G$7 &amp; "]" &amp; _sheetname_labels) &amp; ":" &amp; ADDRESS(2+ster!$B$20,(B282+1)*2-1,4)</f>
        <v>'[dane surowe2c.xlsm]labels'!UO3:UO32</v>
      </c>
      <c r="L282" s="14" t="str">
        <f ca="1">IF(F282&gt;0,ADDRESS(3,(B282+1)*2-1,4,,"[" &amp; wew!$G$7 &amp; "]" &amp; _sheetname_labels) &amp; ":" &amp; ADDRESS(2+F282,(B282+1)*2-1,4),"")</f>
        <v/>
      </c>
      <c r="M282" s="14" t="str">
        <f ca="1">IF(F282&gt;0,ADDRESS(3,(B282+1)*2,4,,"["&amp;wew!$G$7&amp;"]"&amp;_sheetname_labels)&amp;":"&amp;ADDRESS(2+F282,(B282+1)*2,4),"")</f>
        <v/>
      </c>
      <c r="N282" s="14" t="str">
        <f ca="1">ADDRESS(3,B282+1,4,,"[" &amp; wew!$G$7 &amp; "]" &amp;_sheetname_dataframe) &amp; ":" &amp; ADDRESS(2+ster!$C$14,B282+1,4)</f>
        <v>'[dane surowe2c.xlsm]data_frame'!JU3:JU643</v>
      </c>
      <c r="O282" s="14">
        <f t="shared" ca="1" si="64"/>
        <v>0</v>
      </c>
      <c r="P282" s="14" t="str">
        <f ca="1">IF(AND($AD282,$S282=1),IF(wew!$B$3,MIN(INDIRECT($N282)),"&lt;włącz podświetlanie wartości&gt;"),"—")</f>
        <v>—</v>
      </c>
      <c r="Q282" s="14" t="str">
        <f ca="1">IF(AND($AD282,$S282=1),IF(wew!$B$3,MAX(INDIRECT($N282)),"&lt;włącz podświetlanie wartości&gt;"),"—")</f>
        <v>—</v>
      </c>
      <c r="R282" s="14">
        <f ca="1">IF(AD282,ster!$C$14- (COUNTIF( INDIRECT(N282),"" )+ COUNT(INDIRECT(N282)) +COUNTIF( INDIRECT(N282),"NA" )),"")</f>
        <v>46</v>
      </c>
      <c r="S282" s="12">
        <f ca="1">IF(AD282,IF(COUNTA(INDIRECT(N282))=0,0, 1-(ster!$C$14- COUNT(INDIRECT(N282)) -COUNTIF( INDIRECT(N282),"" )) /COUNTA(INDIRECT(N282))),"")</f>
        <v>0</v>
      </c>
      <c r="T282" s="17" t="str">
        <f t="array" aca="1" ref="T282" ca="1">IF(L282&lt;&gt;"",SUM(IF(INDIRECT(L282)&lt;&gt;INT(INDIRECT(L282)),1,0)),"")</f>
        <v/>
      </c>
      <c r="U282" s="17" t="str">
        <f t="array" aca="1" ref="U282" ca="1">IF(S282=1,SUM(IF(ISNUMBER(INDIRECT(N282)),IF(INDIRECT(N282)&lt;&gt;INT(INDIRECT(N282)),1,0),0)),"")</f>
        <v/>
      </c>
      <c r="V282" s="17">
        <f t="shared" ca="1" si="65"/>
        <v>0</v>
      </c>
      <c r="W282" s="17">
        <f t="shared" ca="1" si="66"/>
        <v>0</v>
      </c>
      <c r="X282" s="24" t="str">
        <f t="array" aca="1" ref="X282" ca="1">IF(AD282,IF(AG282&lt;&gt;"",AG282,IF(J282,MIN(INDIRECT( K282)),"")),"")</f>
        <v/>
      </c>
      <c r="Y282" s="17" t="str">
        <f t="array" aca="1" ref="Y282" ca="1">IF(AD282,IF(AH282&lt;&gt;"",AH282,IF(J282,MAX(INDIRECT( K282)),"")),"")</f>
        <v/>
      </c>
      <c r="Z282" s="17" t="b">
        <f t="shared" ca="1" si="67"/>
        <v>0</v>
      </c>
      <c r="AC282" s="17" t="b">
        <f t="shared" ca="1" si="68"/>
        <v>1</v>
      </c>
      <c r="AD282" s="14" t="b">
        <f t="shared" ca="1" si="69"/>
        <v>1</v>
      </c>
      <c r="AE282" s="15" t="b">
        <f t="shared" ca="1" si="70"/>
        <v>0</v>
      </c>
      <c r="AF282" s="16"/>
      <c r="AG282" s="16"/>
      <c r="AH282" s="16"/>
      <c r="AI282" s="16"/>
      <c r="AJ282" s="16"/>
      <c r="AK282" s="16"/>
      <c r="AL282" s="16"/>
      <c r="AM282" s="16"/>
    </row>
    <row r="283" spans="2:39">
      <c r="B283" s="14">
        <f t="shared" si="58"/>
        <v>281</v>
      </c>
      <c r="C283" s="14" t="str">
        <f ca="1">IF(OR(E283="",ROW(E283)=2),"",IF(R283&gt;0,"S",IF(J283,IF(F283=2,"D","N"),"I")))</f>
        <v>S</v>
      </c>
      <c r="D283" s="14" t="str">
        <f t="shared" ca="1" si="59"/>
        <v>q_105i</v>
      </c>
      <c r="E283" s="14" t="str">
        <f t="shared" ca="1" si="60"/>
        <v>Other severe disease 3 of other family members</v>
      </c>
      <c r="F283" s="14">
        <f t="shared" ca="1" si="61"/>
        <v>0</v>
      </c>
      <c r="G283" s="14" t="str">
        <f t="shared" ca="1" si="62"/>
        <v>q_105i</v>
      </c>
      <c r="H283" s="14">
        <f ca="1">IF(G283&lt;&gt;"",IFERROR( IsVariableNameLegal(G283),0),0)+IF(COUNTIF(INDIRECT(wew!$C$13),G283)&gt;1,10,0)</f>
        <v>0</v>
      </c>
      <c r="I283" s="14">
        <f ca="1">IF(E283&lt;&gt;"",IF(LEN(E283)&gt;150,1,0)+IF(COUNTIF(INDIRECT(wew!$C$15),E283)&gt;1,10,0),0)</f>
        <v>0</v>
      </c>
      <c r="J283" s="14" t="b">
        <f t="shared" ca="1" si="63"/>
        <v>0</v>
      </c>
      <c r="K283" s="14" t="str">
        <f ca="1">ADDRESS(3,(B283+1)*2-1,4,,"[" &amp; wew!$G$7 &amp; "]" &amp; _sheetname_labels) &amp; ":" &amp; ADDRESS(2+ster!$B$20,(B283+1)*2-1,4)</f>
        <v>'[dane surowe2c.xlsm]labels'!UQ3:UQ32</v>
      </c>
      <c r="L283" s="14" t="str">
        <f ca="1">IF(F283&gt;0,ADDRESS(3,(B283+1)*2-1,4,,"[" &amp; wew!$G$7 &amp; "]" &amp; _sheetname_labels) &amp; ":" &amp; ADDRESS(2+F283,(B283+1)*2-1,4),"")</f>
        <v/>
      </c>
      <c r="M283" s="14" t="str">
        <f ca="1">IF(F283&gt;0,ADDRESS(3,(B283+1)*2,4,,"["&amp;wew!$G$7&amp;"]"&amp;_sheetname_labels)&amp;":"&amp;ADDRESS(2+F283,(B283+1)*2,4),"")</f>
        <v/>
      </c>
      <c r="N283" s="14" t="str">
        <f ca="1">ADDRESS(3,B283+1,4,,"[" &amp; wew!$G$7 &amp; "]" &amp;_sheetname_dataframe) &amp; ":" &amp; ADDRESS(2+ster!$C$14,B283+1,4)</f>
        <v>'[dane surowe2c.xlsm]data_frame'!JV3:JV643</v>
      </c>
      <c r="O283" s="14">
        <f t="shared" ca="1" si="64"/>
        <v>0</v>
      </c>
      <c r="P283" s="14" t="str">
        <f ca="1">IF(AND($AD283,$S283=1),IF(wew!$B$3,MIN(INDIRECT($N283)),"&lt;włącz podświetlanie wartości&gt;"),"—")</f>
        <v>—</v>
      </c>
      <c r="Q283" s="14" t="str">
        <f ca="1">IF(AND($AD283,$S283=1),IF(wew!$B$3,MAX(INDIRECT($N283)),"&lt;włącz podświetlanie wartości&gt;"),"—")</f>
        <v>—</v>
      </c>
      <c r="R283" s="14">
        <f ca="1">IF(AD283,ster!$C$14- (COUNTIF( INDIRECT(N283),"" )+ COUNT(INDIRECT(N283)) +COUNTIF( INDIRECT(N283),"NA" )),"")</f>
        <v>16</v>
      </c>
      <c r="S283" s="12">
        <f ca="1">IF(AD283,IF(COUNTA(INDIRECT(N283))=0,0, 1-(ster!$C$14- COUNT(INDIRECT(N283)) -COUNTIF( INDIRECT(N283),"" )) /COUNTA(INDIRECT(N283))),"")</f>
        <v>0</v>
      </c>
      <c r="T283" s="17" t="str">
        <f t="array" aca="1" ref="T283" ca="1">IF(L283&lt;&gt;"",SUM(IF(INDIRECT(L283)&lt;&gt;INT(INDIRECT(L283)),1,0)),"")</f>
        <v/>
      </c>
      <c r="U283" s="17" t="str">
        <f t="array" aca="1" ref="U283" ca="1">IF(S283=1,SUM(IF(ISNUMBER(INDIRECT(N283)),IF(INDIRECT(N283)&lt;&gt;INT(INDIRECT(N283)),1,0),0)),"")</f>
        <v/>
      </c>
      <c r="V283" s="17">
        <f t="shared" ca="1" si="65"/>
        <v>0</v>
      </c>
      <c r="W283" s="17">
        <f t="shared" ca="1" si="66"/>
        <v>0</v>
      </c>
      <c r="X283" s="24" t="str">
        <f t="array" aca="1" ref="X283" ca="1">IF(AD283,IF(AG283&lt;&gt;"",AG283,IF(J283,MIN(INDIRECT( K283)),"")),"")</f>
        <v/>
      </c>
      <c r="Y283" s="17" t="str">
        <f t="array" aca="1" ref="Y283" ca="1">IF(AD283,IF(AH283&lt;&gt;"",AH283,IF(J283,MAX(INDIRECT( K283)),"")),"")</f>
        <v/>
      </c>
      <c r="Z283" s="17" t="b">
        <f t="shared" ca="1" si="67"/>
        <v>0</v>
      </c>
      <c r="AC283" s="17" t="b">
        <f t="shared" ca="1" si="68"/>
        <v>1</v>
      </c>
      <c r="AD283" s="14" t="b">
        <f t="shared" ca="1" si="69"/>
        <v>1</v>
      </c>
      <c r="AE283" s="15" t="b">
        <f t="shared" ca="1" si="70"/>
        <v>0</v>
      </c>
      <c r="AF283" s="16"/>
      <c r="AG283" s="16"/>
      <c r="AH283" s="16"/>
      <c r="AI283" s="16"/>
      <c r="AJ283" s="16"/>
      <c r="AK283" s="16"/>
      <c r="AL283" s="16"/>
      <c r="AM283" s="16"/>
    </row>
    <row r="284" spans="2:39">
      <c r="B284" s="14">
        <f t="shared" si="58"/>
        <v>282</v>
      </c>
      <c r="C284" s="14" t="str">
        <f ca="1">IF(OR(E284="",ROW(E284)=2),"",IF(R284&gt;0,"S",IF(J284,IF(F284=2,"D","N"),"I")))</f>
        <v>S</v>
      </c>
      <c r="D284" s="14" t="str">
        <f t="shared" ca="1" si="59"/>
        <v>q_105j</v>
      </c>
      <c r="E284" s="14" t="str">
        <f t="shared" ca="1" si="60"/>
        <v>Other severe disease 4 of other family members</v>
      </c>
      <c r="F284" s="14">
        <f t="shared" ca="1" si="61"/>
        <v>0</v>
      </c>
      <c r="G284" s="14" t="str">
        <f t="shared" ca="1" si="62"/>
        <v>q_105j</v>
      </c>
      <c r="H284" s="14">
        <f ca="1">IF(G284&lt;&gt;"",IFERROR( IsVariableNameLegal(G284),0),0)+IF(COUNTIF(INDIRECT(wew!$C$13),G284)&gt;1,10,0)</f>
        <v>0</v>
      </c>
      <c r="I284" s="14">
        <f ca="1">IF(E284&lt;&gt;"",IF(LEN(E284)&gt;150,1,0)+IF(COUNTIF(INDIRECT(wew!$C$15),E284)&gt;1,10,0),0)</f>
        <v>0</v>
      </c>
      <c r="J284" s="14" t="b">
        <f t="shared" ca="1" si="63"/>
        <v>0</v>
      </c>
      <c r="K284" s="14" t="str">
        <f ca="1">ADDRESS(3,(B284+1)*2-1,4,,"[" &amp; wew!$G$7 &amp; "]" &amp; _sheetname_labels) &amp; ":" &amp; ADDRESS(2+ster!$B$20,(B284+1)*2-1,4)</f>
        <v>'[dane surowe2c.xlsm]labels'!US3:US32</v>
      </c>
      <c r="L284" s="14" t="str">
        <f ca="1">IF(F284&gt;0,ADDRESS(3,(B284+1)*2-1,4,,"[" &amp; wew!$G$7 &amp; "]" &amp; _sheetname_labels) &amp; ":" &amp; ADDRESS(2+F284,(B284+1)*2-1,4),"")</f>
        <v/>
      </c>
      <c r="M284" s="14" t="str">
        <f ca="1">IF(F284&gt;0,ADDRESS(3,(B284+1)*2,4,,"["&amp;wew!$G$7&amp;"]"&amp;_sheetname_labels)&amp;":"&amp;ADDRESS(2+F284,(B284+1)*2,4),"")</f>
        <v/>
      </c>
      <c r="N284" s="14" t="str">
        <f ca="1">ADDRESS(3,B284+1,4,,"[" &amp; wew!$G$7 &amp; "]" &amp;_sheetname_dataframe) &amp; ":" &amp; ADDRESS(2+ster!$C$14,B284+1,4)</f>
        <v>'[dane surowe2c.xlsm]data_frame'!JW3:JW643</v>
      </c>
      <c r="O284" s="14">
        <f t="shared" ca="1" si="64"/>
        <v>0</v>
      </c>
      <c r="P284" s="14" t="str">
        <f ca="1">IF(AND($AD284,$S284=1),IF(wew!$B$3,MIN(INDIRECT($N284)),"&lt;włącz podświetlanie wartości&gt;"),"—")</f>
        <v>—</v>
      </c>
      <c r="Q284" s="14" t="str">
        <f ca="1">IF(AND($AD284,$S284=1),IF(wew!$B$3,MAX(INDIRECT($N284)),"&lt;włącz podświetlanie wartości&gt;"),"—")</f>
        <v>—</v>
      </c>
      <c r="R284" s="14">
        <f ca="1">IF(AD284,ster!$C$14- (COUNTIF( INDIRECT(N284),"" )+ COUNT(INDIRECT(N284)) +COUNTIF( INDIRECT(N284),"NA" )),"")</f>
        <v>6</v>
      </c>
      <c r="S284" s="12">
        <f ca="1">IF(AD284,IF(COUNTA(INDIRECT(N284))=0,0, 1-(ster!$C$14- COUNT(INDIRECT(N284)) -COUNTIF( INDIRECT(N284),"" )) /COUNTA(INDIRECT(N284))),"")</f>
        <v>0</v>
      </c>
      <c r="T284" s="17" t="str">
        <f t="array" aca="1" ref="T284" ca="1">IF(L284&lt;&gt;"",SUM(IF(INDIRECT(L284)&lt;&gt;INT(INDIRECT(L284)),1,0)),"")</f>
        <v/>
      </c>
      <c r="U284" s="17" t="str">
        <f t="array" aca="1" ref="U284" ca="1">IF(S284=1,SUM(IF(ISNUMBER(INDIRECT(N284)),IF(INDIRECT(N284)&lt;&gt;INT(INDIRECT(N284)),1,0),0)),"")</f>
        <v/>
      </c>
      <c r="V284" s="17">
        <f t="shared" ca="1" si="65"/>
        <v>0</v>
      </c>
      <c r="W284" s="17">
        <f t="shared" ca="1" si="66"/>
        <v>0</v>
      </c>
      <c r="X284" s="24" t="str">
        <f t="array" aca="1" ref="X284" ca="1">IF(AD284,IF(AG284&lt;&gt;"",AG284,IF(J284,MIN(INDIRECT( K284)),"")),"")</f>
        <v/>
      </c>
      <c r="Y284" s="17" t="str">
        <f t="array" aca="1" ref="Y284" ca="1">IF(AD284,IF(AH284&lt;&gt;"",AH284,IF(J284,MAX(INDIRECT( K284)),"")),"")</f>
        <v/>
      </c>
      <c r="Z284" s="17" t="b">
        <f t="shared" ca="1" si="67"/>
        <v>0</v>
      </c>
      <c r="AC284" s="17" t="b">
        <f t="shared" ca="1" si="68"/>
        <v>1</v>
      </c>
      <c r="AD284" s="14" t="b">
        <f t="shared" ca="1" si="69"/>
        <v>1</v>
      </c>
      <c r="AE284" s="15" t="b">
        <f t="shared" ca="1" si="70"/>
        <v>0</v>
      </c>
      <c r="AF284" s="16"/>
      <c r="AG284" s="16"/>
      <c r="AH284" s="16"/>
      <c r="AI284" s="16"/>
      <c r="AJ284" s="16"/>
      <c r="AK284" s="16"/>
      <c r="AL284" s="16"/>
      <c r="AM284" s="16"/>
    </row>
    <row r="285" spans="2:39">
      <c r="B285" s="14">
        <f t="shared" si="58"/>
        <v>283</v>
      </c>
      <c r="C285" s="14" t="str">
        <f ca="1">IF(OR(E285="",ROW(E285)=2),"",IF(R285&gt;0,"S",IF(J285,IF(F285=2,"D","N"),"I")))</f>
        <v>S</v>
      </c>
      <c r="D285" s="14" t="str">
        <f t="shared" ca="1" si="59"/>
        <v>q_105k</v>
      </c>
      <c r="E285" s="14" t="str">
        <f t="shared" ca="1" si="60"/>
        <v>Other severe disease 5 of other family members</v>
      </c>
      <c r="F285" s="14">
        <f t="shared" ca="1" si="61"/>
        <v>0</v>
      </c>
      <c r="G285" s="14" t="str">
        <f t="shared" ca="1" si="62"/>
        <v>q_105k</v>
      </c>
      <c r="H285" s="14">
        <f ca="1">IF(G285&lt;&gt;"",IFERROR( IsVariableNameLegal(G285),0),0)+IF(COUNTIF(INDIRECT(wew!$C$13),G285)&gt;1,10,0)</f>
        <v>0</v>
      </c>
      <c r="I285" s="14">
        <f ca="1">IF(E285&lt;&gt;"",IF(LEN(E285)&gt;150,1,0)+IF(COUNTIF(INDIRECT(wew!$C$15),E285)&gt;1,10,0),0)</f>
        <v>0</v>
      </c>
      <c r="J285" s="14" t="b">
        <f t="shared" ca="1" si="63"/>
        <v>0</v>
      </c>
      <c r="K285" s="14" t="str">
        <f ca="1">ADDRESS(3,(B285+1)*2-1,4,,"[" &amp; wew!$G$7 &amp; "]" &amp; _sheetname_labels) &amp; ":" &amp; ADDRESS(2+ster!$B$20,(B285+1)*2-1,4)</f>
        <v>'[dane surowe2c.xlsm]labels'!UU3:UU32</v>
      </c>
      <c r="L285" s="14" t="str">
        <f ca="1">IF(F285&gt;0,ADDRESS(3,(B285+1)*2-1,4,,"[" &amp; wew!$G$7 &amp; "]" &amp; _sheetname_labels) &amp; ":" &amp; ADDRESS(2+F285,(B285+1)*2-1,4),"")</f>
        <v/>
      </c>
      <c r="M285" s="14" t="str">
        <f ca="1">IF(F285&gt;0,ADDRESS(3,(B285+1)*2,4,,"["&amp;wew!$G$7&amp;"]"&amp;_sheetname_labels)&amp;":"&amp;ADDRESS(2+F285,(B285+1)*2,4),"")</f>
        <v/>
      </c>
      <c r="N285" s="14" t="str">
        <f ca="1">ADDRESS(3,B285+1,4,,"[" &amp; wew!$G$7 &amp; "]" &amp;_sheetname_dataframe) &amp; ":" &amp; ADDRESS(2+ster!$C$14,B285+1,4)</f>
        <v>'[dane surowe2c.xlsm]data_frame'!JX3:JX643</v>
      </c>
      <c r="O285" s="14">
        <f t="shared" ca="1" si="64"/>
        <v>0</v>
      </c>
      <c r="P285" s="14" t="str">
        <f ca="1">IF(AND($AD285,$S285=1),IF(wew!$B$3,MIN(INDIRECT($N285)),"&lt;włącz podświetlanie wartości&gt;"),"—")</f>
        <v>—</v>
      </c>
      <c r="Q285" s="14" t="str">
        <f ca="1">IF(AND($AD285,$S285=1),IF(wew!$B$3,MAX(INDIRECT($N285)),"&lt;włącz podświetlanie wartości&gt;"),"—")</f>
        <v>—</v>
      </c>
      <c r="R285" s="14">
        <f ca="1">IF(AD285,ster!$C$14- (COUNTIF( INDIRECT(N285),"" )+ COUNT(INDIRECT(N285)) +COUNTIF( INDIRECT(N285),"NA" )),"")</f>
        <v>5</v>
      </c>
      <c r="S285" s="12">
        <f ca="1">IF(AD285,IF(COUNTA(INDIRECT(N285))=0,0, 1-(ster!$C$14- COUNT(INDIRECT(N285)) -COUNTIF( INDIRECT(N285),"" )) /COUNTA(INDIRECT(N285))),"")</f>
        <v>0</v>
      </c>
      <c r="T285" s="17" t="str">
        <f t="array" aca="1" ref="T285" ca="1">IF(L285&lt;&gt;"",SUM(IF(INDIRECT(L285)&lt;&gt;INT(INDIRECT(L285)),1,0)),"")</f>
        <v/>
      </c>
      <c r="U285" s="17" t="str">
        <f t="array" aca="1" ref="U285" ca="1">IF(S285=1,SUM(IF(ISNUMBER(INDIRECT(N285)),IF(INDIRECT(N285)&lt;&gt;INT(INDIRECT(N285)),1,0),0)),"")</f>
        <v/>
      </c>
      <c r="V285" s="17">
        <f t="shared" ca="1" si="65"/>
        <v>0</v>
      </c>
      <c r="W285" s="17">
        <f t="shared" ca="1" si="66"/>
        <v>0</v>
      </c>
      <c r="X285" s="24" t="str">
        <f t="array" aca="1" ref="X285" ca="1">IF(AD285,IF(AG285&lt;&gt;"",AG285,IF(J285,MIN(INDIRECT( K285)),"")),"")</f>
        <v/>
      </c>
      <c r="Y285" s="17" t="str">
        <f t="array" aca="1" ref="Y285" ca="1">IF(AD285,IF(AH285&lt;&gt;"",AH285,IF(J285,MAX(INDIRECT( K285)),"")),"")</f>
        <v/>
      </c>
      <c r="Z285" s="17" t="b">
        <f t="shared" ca="1" si="67"/>
        <v>0</v>
      </c>
      <c r="AC285" s="17" t="b">
        <f t="shared" ca="1" si="68"/>
        <v>1</v>
      </c>
      <c r="AD285" s="14" t="b">
        <f t="shared" ca="1" si="69"/>
        <v>1</v>
      </c>
      <c r="AE285" s="15" t="b">
        <f t="shared" ca="1" si="70"/>
        <v>0</v>
      </c>
      <c r="AF285" s="16"/>
      <c r="AG285" s="16"/>
      <c r="AH285" s="16"/>
      <c r="AI285" s="16"/>
      <c r="AJ285" s="16"/>
      <c r="AK285" s="16"/>
      <c r="AL285" s="16"/>
      <c r="AM285" s="16"/>
    </row>
    <row r="286" spans="2:39">
      <c r="B286" s="14">
        <f t="shared" si="58"/>
        <v>284</v>
      </c>
      <c r="C286" s="14" t="str">
        <f ca="1">IF(OR(E286="",ROW(E286)=2),"",IF(R286&gt;0,"S",IF(J286,IF(F286=2,"D","N"),"I")))</f>
        <v>S</v>
      </c>
      <c r="D286" s="14" t="str">
        <f t="shared" ca="1" si="59"/>
        <v>q_105l</v>
      </c>
      <c r="E286" s="14" t="str">
        <f t="shared" ca="1" si="60"/>
        <v>Other severe disease 6 of other family members</v>
      </c>
      <c r="F286" s="14">
        <f t="shared" ca="1" si="61"/>
        <v>0</v>
      </c>
      <c r="G286" s="14" t="str">
        <f t="shared" ca="1" si="62"/>
        <v>q_105l</v>
      </c>
      <c r="H286" s="14">
        <f ca="1">IF(G286&lt;&gt;"",IFERROR( IsVariableNameLegal(G286),0),0)+IF(COUNTIF(INDIRECT(wew!$C$13),G286)&gt;1,10,0)</f>
        <v>0</v>
      </c>
      <c r="I286" s="14">
        <f ca="1">IF(E286&lt;&gt;"",IF(LEN(E286)&gt;150,1,0)+IF(COUNTIF(INDIRECT(wew!$C$15),E286)&gt;1,10,0),0)</f>
        <v>0</v>
      </c>
      <c r="J286" s="14" t="b">
        <f t="shared" ca="1" si="63"/>
        <v>0</v>
      </c>
      <c r="K286" s="14" t="str">
        <f ca="1">ADDRESS(3,(B286+1)*2-1,4,,"[" &amp; wew!$G$7 &amp; "]" &amp; _sheetname_labels) &amp; ":" &amp; ADDRESS(2+ster!$B$20,(B286+1)*2-1,4)</f>
        <v>'[dane surowe2c.xlsm]labels'!UW3:UW32</v>
      </c>
      <c r="L286" s="14" t="str">
        <f ca="1">IF(F286&gt;0,ADDRESS(3,(B286+1)*2-1,4,,"[" &amp; wew!$G$7 &amp; "]" &amp; _sheetname_labels) &amp; ":" &amp; ADDRESS(2+F286,(B286+1)*2-1,4),"")</f>
        <v/>
      </c>
      <c r="M286" s="14" t="str">
        <f ca="1">IF(F286&gt;0,ADDRESS(3,(B286+1)*2,4,,"["&amp;wew!$G$7&amp;"]"&amp;_sheetname_labels)&amp;":"&amp;ADDRESS(2+F286,(B286+1)*2,4),"")</f>
        <v/>
      </c>
      <c r="N286" s="14" t="str">
        <f ca="1">ADDRESS(3,B286+1,4,,"[" &amp; wew!$G$7 &amp; "]" &amp;_sheetname_dataframe) &amp; ":" &amp; ADDRESS(2+ster!$C$14,B286+1,4)</f>
        <v>'[dane surowe2c.xlsm]data_frame'!JY3:JY643</v>
      </c>
      <c r="O286" s="14">
        <f t="shared" ca="1" si="64"/>
        <v>0</v>
      </c>
      <c r="P286" s="14" t="str">
        <f ca="1">IF(AND($AD286,$S286=1),IF(wew!$B$3,MIN(INDIRECT($N286)),"&lt;włącz podświetlanie wartości&gt;"),"—")</f>
        <v>—</v>
      </c>
      <c r="Q286" s="14" t="str">
        <f ca="1">IF(AND($AD286,$S286=1),IF(wew!$B$3,MAX(INDIRECT($N286)),"&lt;włącz podświetlanie wartości&gt;"),"—")</f>
        <v>—</v>
      </c>
      <c r="R286" s="14">
        <f ca="1">IF(AD286,ster!$C$14- (COUNTIF( INDIRECT(N286),"" )+ COUNT(INDIRECT(N286)) +COUNTIF( INDIRECT(N286),"NA" )),"")</f>
        <v>1</v>
      </c>
      <c r="S286" s="12">
        <f ca="1">IF(AD286,IF(COUNTA(INDIRECT(N286))=0,0, 1-(ster!$C$14- COUNT(INDIRECT(N286)) -COUNTIF( INDIRECT(N286),"" )) /COUNTA(INDIRECT(N286))),"")</f>
        <v>0</v>
      </c>
      <c r="T286" s="17" t="str">
        <f t="array" aca="1" ref="T286" ca="1">IF(L286&lt;&gt;"",SUM(IF(INDIRECT(L286)&lt;&gt;INT(INDIRECT(L286)),1,0)),"")</f>
        <v/>
      </c>
      <c r="U286" s="17" t="str">
        <f t="array" aca="1" ref="U286" ca="1">IF(S286=1,SUM(IF(ISNUMBER(INDIRECT(N286)),IF(INDIRECT(N286)&lt;&gt;INT(INDIRECT(N286)),1,0),0)),"")</f>
        <v/>
      </c>
      <c r="V286" s="17">
        <f t="shared" ca="1" si="65"/>
        <v>0</v>
      </c>
      <c r="W286" s="17">
        <f t="shared" ca="1" si="66"/>
        <v>0</v>
      </c>
      <c r="X286" s="24" t="str">
        <f t="array" aca="1" ref="X286" ca="1">IF(AD286,IF(AG286&lt;&gt;"",AG286,IF(J286,MIN(INDIRECT( K286)),"")),"")</f>
        <v/>
      </c>
      <c r="Y286" s="17" t="str">
        <f t="array" aca="1" ref="Y286" ca="1">IF(AD286,IF(AH286&lt;&gt;"",AH286,IF(J286,MAX(INDIRECT( K286)),"")),"")</f>
        <v/>
      </c>
      <c r="Z286" s="17" t="b">
        <f t="shared" ca="1" si="67"/>
        <v>0</v>
      </c>
      <c r="AC286" s="17" t="b">
        <f t="shared" ca="1" si="68"/>
        <v>1</v>
      </c>
      <c r="AD286" s="14" t="b">
        <f t="shared" ca="1" si="69"/>
        <v>1</v>
      </c>
      <c r="AE286" s="15" t="b">
        <f t="shared" ca="1" si="70"/>
        <v>0</v>
      </c>
      <c r="AF286" s="16"/>
      <c r="AG286" s="16"/>
      <c r="AH286" s="16"/>
      <c r="AI286" s="16"/>
      <c r="AJ286" s="16"/>
      <c r="AK286" s="16"/>
      <c r="AL286" s="16"/>
      <c r="AM286" s="16"/>
    </row>
    <row r="287" spans="2:39">
      <c r="B287" s="14">
        <f t="shared" si="58"/>
        <v>285</v>
      </c>
      <c r="C287" s="14" t="str">
        <f ca="1">IF(OR(E287="",ROW(E287)=2),"",IF(R287&gt;0,"S",IF(J287,IF(F287=2,"D","N"),"I")))</f>
        <v>D</v>
      </c>
      <c r="D287" s="14" t="str">
        <f t="shared" ca="1" si="59"/>
        <v>q_106.1a</v>
      </c>
      <c r="E287" s="14" t="str">
        <f t="shared" ca="1" si="60"/>
        <v>Mother alive</v>
      </c>
      <c r="F287" s="14">
        <f t="shared" ca="1" si="61"/>
        <v>2</v>
      </c>
      <c r="G287" s="14" t="str">
        <f t="shared" ca="1" si="62"/>
        <v>q_106.1a</v>
      </c>
      <c r="H287" s="14">
        <f ca="1">IF(G287&lt;&gt;"",IFERROR( IsVariableNameLegal(G287),0),0)+IF(COUNTIF(INDIRECT(wew!$C$13),G287)&gt;1,10,0)</f>
        <v>0</v>
      </c>
      <c r="I287" s="14">
        <f ca="1">IF(E287&lt;&gt;"",IF(LEN(E287)&gt;150,1,0)+IF(COUNTIF(INDIRECT(wew!$C$15),E287)&gt;1,10,0),0)</f>
        <v>0</v>
      </c>
      <c r="J287" s="14" t="b">
        <f t="shared" ca="1" si="63"/>
        <v>1</v>
      </c>
      <c r="K287" s="14" t="str">
        <f ca="1">ADDRESS(3,(B287+1)*2-1,4,,"[" &amp; wew!$G$7 &amp; "]" &amp; _sheetname_labels) &amp; ":" &amp; ADDRESS(2+ster!$B$20,(B287+1)*2-1,4)</f>
        <v>'[dane surowe2c.xlsm]labels'!UY3:UY32</v>
      </c>
      <c r="L287" s="14" t="str">
        <f ca="1">IF(F287&gt;0,ADDRESS(3,(B287+1)*2-1,4,,"[" &amp; wew!$G$7 &amp; "]" &amp; _sheetname_labels) &amp; ":" &amp; ADDRESS(2+F287,(B287+1)*2-1,4),"")</f>
        <v>'[dane surowe2c.xlsm]labels'!UY3:UY4</v>
      </c>
      <c r="M287" s="14" t="str">
        <f ca="1">IF(F287&gt;0,ADDRESS(3,(B287+1)*2,4,,"["&amp;wew!$G$7&amp;"]"&amp;_sheetname_labels)&amp;":"&amp;ADDRESS(2+F287,(B287+1)*2,4),"")</f>
        <v>'[dane surowe2c.xlsm]labels'!UZ3:UZ4</v>
      </c>
      <c r="N287" s="14" t="str">
        <f ca="1">ADDRESS(3,B287+1,4,,"[" &amp; wew!$G$7 &amp; "]" &amp;_sheetname_dataframe) &amp; ":" &amp; ADDRESS(2+ster!$C$14,B287+1,4)</f>
        <v>'[dane surowe2c.xlsm]data_frame'!JZ3:JZ643</v>
      </c>
      <c r="O287" s="14">
        <f t="shared" ca="1" si="64"/>
        <v>633</v>
      </c>
      <c r="P287" s="14">
        <f ca="1">IF(AND($AD287,$S287=1),IF(wew!$B$3,MIN(INDIRECT($N287)),"&lt;włącz podświetlanie wartości&gt;"),"—")</f>
        <v>1</v>
      </c>
      <c r="Q287" s="14">
        <f ca="1">IF(AND($AD287,$S287=1),IF(wew!$B$3,MAX(INDIRECT($N287)),"&lt;włącz podświetlanie wartości&gt;"),"—")</f>
        <v>2</v>
      </c>
      <c r="R287" s="14">
        <f ca="1">IF(AD287,ster!$C$14- (COUNTIF( INDIRECT(N287),"" )+ COUNT(INDIRECT(N287)) +COUNTIF( INDIRECT(N287),"NA" )),"")</f>
        <v>0</v>
      </c>
      <c r="S287" s="12">
        <f ca="1">IF(AD287,IF(COUNTA(INDIRECT(N287))=0,0, 1-(ster!$C$14- COUNT(INDIRECT(N287)) -COUNTIF( INDIRECT(N287),"" )) /COUNTA(INDIRECT(N287))),"")</f>
        <v>1</v>
      </c>
      <c r="T287" s="17">
        <f t="array" aca="1" ref="T287" ca="1">IF(L287&lt;&gt;"",SUM(IF(INDIRECT(L287)&lt;&gt;INT(INDIRECT(L287)),1,0)),"")</f>
        <v>0</v>
      </c>
      <c r="U287" s="17">
        <f t="array" aca="1" ref="U287" ca="1">IF(S287=1,SUM(IF(ISNUMBER(INDIRECT(N287)),IF(INDIRECT(N287)&lt;&gt;INT(INDIRECT(N287)),1,0),0)),"")</f>
        <v>0</v>
      </c>
      <c r="V287" s="17">
        <f t="shared" ca="1" si="65"/>
        <v>1</v>
      </c>
      <c r="W287" s="17">
        <f t="shared" ca="1" si="66"/>
        <v>0</v>
      </c>
      <c r="X287" s="24">
        <f t="array" aca="1" ref="X287" ca="1">IF(AD287,IF(AG287&lt;&gt;"",AG287,IF(J287,MIN(INDIRECT( K287)),"")),"")</f>
        <v>1</v>
      </c>
      <c r="Y287" s="17">
        <f t="array" aca="1" ref="Y287" ca="1">IF(AD287,IF(AH287&lt;&gt;"",AH287,IF(J287,MAX(INDIRECT( K287)),"")),"")</f>
        <v>2</v>
      </c>
      <c r="Z287" s="17" t="b">
        <f t="shared" ca="1" si="67"/>
        <v>1</v>
      </c>
      <c r="AC287" s="17" t="b">
        <f t="shared" ca="1" si="68"/>
        <v>0</v>
      </c>
      <c r="AD287" s="14" t="b">
        <f t="shared" ca="1" si="69"/>
        <v>1</v>
      </c>
      <c r="AE287" s="15" t="b">
        <f t="shared" ca="1" si="70"/>
        <v>1</v>
      </c>
      <c r="AF287" s="16"/>
      <c r="AG287" s="16"/>
      <c r="AH287" s="16"/>
      <c r="AI287" s="16"/>
      <c r="AJ287" s="16"/>
      <c r="AK287" s="16"/>
      <c r="AL287" s="16"/>
      <c r="AM287" s="16"/>
    </row>
    <row r="288" spans="2:39">
      <c r="B288" s="14">
        <f t="shared" si="58"/>
        <v>286</v>
      </c>
      <c r="C288" s="14" t="str">
        <f ca="1">IF(OR(E288="",ROW(E288)=2),"",IF(R288&gt;0,"S",IF(J288,IF(F288=2,"D","N"),"I")))</f>
        <v>S</v>
      </c>
      <c r="D288" s="14" t="str">
        <f t="shared" ca="1" si="59"/>
        <v>q_106.1b</v>
      </c>
      <c r="E288" s="14" t="str">
        <f t="shared" ca="1" si="60"/>
        <v>Mother's cause of death</v>
      </c>
      <c r="F288" s="14">
        <f t="shared" ca="1" si="61"/>
        <v>0</v>
      </c>
      <c r="G288" s="14" t="str">
        <f t="shared" ca="1" si="62"/>
        <v>q_106.1b</v>
      </c>
      <c r="H288" s="14">
        <f ca="1">IF(G288&lt;&gt;"",IFERROR( IsVariableNameLegal(G288),0),0)+IF(COUNTIF(INDIRECT(wew!$C$13),G288)&gt;1,10,0)</f>
        <v>0</v>
      </c>
      <c r="I288" s="14">
        <f ca="1">IF(E288&lt;&gt;"",IF(LEN(E288)&gt;150,1,0)+IF(COUNTIF(INDIRECT(wew!$C$15),E288)&gt;1,10,0),0)</f>
        <v>0</v>
      </c>
      <c r="J288" s="14" t="b">
        <f t="shared" ca="1" si="63"/>
        <v>0</v>
      </c>
      <c r="K288" s="14" t="str">
        <f ca="1">ADDRESS(3,(B288+1)*2-1,4,,"[" &amp; wew!$G$7 &amp; "]" &amp; _sheetname_labels) &amp; ":" &amp; ADDRESS(2+ster!$B$20,(B288+1)*2-1,4)</f>
        <v>'[dane surowe2c.xlsm]labels'!VA3:VA32</v>
      </c>
      <c r="L288" s="14" t="str">
        <f ca="1">IF(F288&gt;0,ADDRESS(3,(B288+1)*2-1,4,,"[" &amp; wew!$G$7 &amp; "]" &amp; _sheetname_labels) &amp; ":" &amp; ADDRESS(2+F288,(B288+1)*2-1,4),"")</f>
        <v/>
      </c>
      <c r="M288" s="14" t="str">
        <f ca="1">IF(F288&gt;0,ADDRESS(3,(B288+1)*2,4,,"["&amp;wew!$G$7&amp;"]"&amp;_sheetname_labels)&amp;":"&amp;ADDRESS(2+F288,(B288+1)*2,4),"")</f>
        <v/>
      </c>
      <c r="N288" s="14" t="str">
        <f ca="1">ADDRESS(3,B288+1,4,,"[" &amp; wew!$G$7 &amp; "]" &amp;_sheetname_dataframe) &amp; ":" &amp; ADDRESS(2+ster!$C$14,B288+1,4)</f>
        <v>'[dane surowe2c.xlsm]data_frame'!KA3:KA643</v>
      </c>
      <c r="O288" s="14">
        <f t="shared" ca="1" si="64"/>
        <v>1</v>
      </c>
      <c r="P288" s="14" t="str">
        <f ca="1">IF(AND($AD288,$S288=1),IF(wew!$B$3,MIN(INDIRECT($N288)),"&lt;włącz podświetlanie wartości&gt;"),"—")</f>
        <v>—</v>
      </c>
      <c r="Q288" s="14" t="str">
        <f ca="1">IF(AND($AD288,$S288=1),IF(wew!$B$3,MAX(INDIRECT($N288)),"&lt;włącz podświetlanie wartości&gt;"),"—")</f>
        <v>—</v>
      </c>
      <c r="R288" s="14">
        <f ca="1">IF(AD288,ster!$C$14- (COUNTIF( INDIRECT(N288),"" )+ COUNT(INDIRECT(N288)) +COUNTIF( INDIRECT(N288),"NA" )),"")</f>
        <v>271</v>
      </c>
      <c r="S288" s="12">
        <f ca="1">IF(AD288,IF(COUNTA(INDIRECT(N288))=0,0, 1-(ster!$C$14- COUNT(INDIRECT(N288)) -COUNTIF( INDIRECT(N288),"" )) /COUNTA(INDIRECT(N288))),"")</f>
        <v>3.6764705882352811E-3</v>
      </c>
      <c r="T288" s="17" t="str">
        <f t="array" aca="1" ref="T288" ca="1">IF(L288&lt;&gt;"",SUM(IF(INDIRECT(L288)&lt;&gt;INT(INDIRECT(L288)),1,0)),"")</f>
        <v/>
      </c>
      <c r="U288" s="17" t="str">
        <f t="array" aca="1" ref="U288" ca="1">IF(S288=1,SUM(IF(ISNUMBER(INDIRECT(N288)),IF(INDIRECT(N288)&lt;&gt;INT(INDIRECT(N288)),1,0),0)),"")</f>
        <v/>
      </c>
      <c r="V288" s="17">
        <f t="shared" ca="1" si="65"/>
        <v>0</v>
      </c>
      <c r="W288" s="17">
        <f t="shared" ca="1" si="66"/>
        <v>0</v>
      </c>
      <c r="X288" s="24" t="str">
        <f t="array" aca="1" ref="X288" ca="1">IF(AD288,IF(AG288&lt;&gt;"",AG288,IF(J288,MIN(INDIRECT( K288)),"")),"")</f>
        <v/>
      </c>
      <c r="Y288" s="17" t="str">
        <f t="array" aca="1" ref="Y288" ca="1">IF(AD288,IF(AH288&lt;&gt;"",AH288,IF(J288,MAX(INDIRECT( K288)),"")),"")</f>
        <v/>
      </c>
      <c r="Z288" s="17" t="b">
        <f t="shared" ca="1" si="67"/>
        <v>0</v>
      </c>
      <c r="AC288" s="17" t="b">
        <f t="shared" ca="1" si="68"/>
        <v>1</v>
      </c>
      <c r="AD288" s="14" t="b">
        <f t="shared" ca="1" si="69"/>
        <v>1</v>
      </c>
      <c r="AE288" s="15" t="b">
        <f t="shared" ca="1" si="70"/>
        <v>0</v>
      </c>
      <c r="AF288" s="16"/>
      <c r="AG288" s="16"/>
      <c r="AH288" s="16"/>
      <c r="AI288" s="16"/>
      <c r="AJ288" s="16"/>
      <c r="AK288" s="16"/>
      <c r="AL288" s="16"/>
      <c r="AM288" s="16"/>
    </row>
    <row r="289" spans="2:39">
      <c r="B289" s="14">
        <f t="shared" si="58"/>
        <v>287</v>
      </c>
      <c r="C289" s="14" t="str">
        <f ca="1">IF(OR(E289="",ROW(E289)=2),"",IF(R289&gt;0,"S",IF(J289,IF(F289=2,"D","N"),"I")))</f>
        <v>I</v>
      </c>
      <c r="D289" s="14" t="str">
        <f t="shared" ca="1" si="59"/>
        <v>q_106.1c</v>
      </c>
      <c r="E289" s="14" t="str">
        <f t="shared" ca="1" si="60"/>
        <v>Mother's age at death</v>
      </c>
      <c r="F289" s="14">
        <f t="shared" ca="1" si="61"/>
        <v>0</v>
      </c>
      <c r="G289" s="14" t="str">
        <f t="shared" ca="1" si="62"/>
        <v>q_106.1c</v>
      </c>
      <c r="H289" s="14">
        <f ca="1">IF(G289&lt;&gt;"",IFERROR( IsVariableNameLegal(G289),0),0)+IF(COUNTIF(INDIRECT(wew!$C$13),G289)&gt;1,10,0)</f>
        <v>0</v>
      </c>
      <c r="I289" s="14">
        <f ca="1">IF(E289&lt;&gt;"",IF(LEN(E289)&gt;150,1,0)+IF(COUNTIF(INDIRECT(wew!$C$15),E289)&gt;1,10,0),0)</f>
        <v>0</v>
      </c>
      <c r="J289" s="14" t="b">
        <f t="shared" ca="1" si="63"/>
        <v>0</v>
      </c>
      <c r="K289" s="14" t="str">
        <f ca="1">ADDRESS(3,(B289+1)*2-1,4,,"[" &amp; wew!$G$7 &amp; "]" &amp; _sheetname_labels) &amp; ":" &amp; ADDRESS(2+ster!$B$20,(B289+1)*2-1,4)</f>
        <v>'[dane surowe2c.xlsm]labels'!VC3:VC32</v>
      </c>
      <c r="L289" s="14" t="str">
        <f ca="1">IF(F289&gt;0,ADDRESS(3,(B289+1)*2-1,4,,"[" &amp; wew!$G$7 &amp; "]" &amp; _sheetname_labels) &amp; ":" &amp; ADDRESS(2+F289,(B289+1)*2-1,4),"")</f>
        <v/>
      </c>
      <c r="M289" s="14" t="str">
        <f ca="1">IF(F289&gt;0,ADDRESS(3,(B289+1)*2,4,,"["&amp;wew!$G$7&amp;"]"&amp;_sheetname_labels)&amp;":"&amp;ADDRESS(2+F289,(B289+1)*2,4),"")</f>
        <v/>
      </c>
      <c r="N289" s="14" t="str">
        <f ca="1">ADDRESS(3,B289+1,4,,"[" &amp; wew!$G$7 &amp; "]" &amp;_sheetname_dataframe) &amp; ":" &amp; ADDRESS(2+ster!$C$14,B289+1,4)</f>
        <v>'[dane surowe2c.xlsm]data_frame'!KB3:KB643</v>
      </c>
      <c r="O289" s="14">
        <f t="shared" ca="1" si="64"/>
        <v>337</v>
      </c>
      <c r="P289" s="14">
        <f ca="1">IF(AND($AD289,$S289=1),IF(wew!$B$3,MIN(INDIRECT($N289)),"&lt;włącz podświetlanie wartości&gt;"),"—")</f>
        <v>25</v>
      </c>
      <c r="Q289" s="14">
        <f ca="1">IF(AND($AD289,$S289=1),IF(wew!$B$3,MAX(INDIRECT($N289)),"&lt;włącz podświetlanie wartości&gt;"),"—")</f>
        <v>105</v>
      </c>
      <c r="R289" s="14">
        <f ca="1">IF(AD289,ster!$C$14- (COUNTIF( INDIRECT(N289),"" )+ COUNT(INDIRECT(N289)) +COUNTIF( INDIRECT(N289),"NA" )),"")</f>
        <v>0</v>
      </c>
      <c r="S289" s="12">
        <f ca="1">IF(AD289,IF(COUNTA(INDIRECT(N289))=0,0, 1-(ster!$C$14- COUNT(INDIRECT(N289)) -COUNTIF( INDIRECT(N289),"" )) /COUNTA(INDIRECT(N289))),"")</f>
        <v>1</v>
      </c>
      <c r="T289" s="17" t="str">
        <f t="array" aca="1" ref="T289" ca="1">IF(L289&lt;&gt;"",SUM(IF(INDIRECT(L289)&lt;&gt;INT(INDIRECT(L289)),1,0)),"")</f>
        <v/>
      </c>
      <c r="U289" s="17">
        <f t="array" aca="1" ref="U289" ca="1">IF(S289=1,SUM(IF(ISNUMBER(INDIRECT(N289)),IF(INDIRECT(N289)&lt;&gt;INT(INDIRECT(N289)),1,0),0)),"")</f>
        <v>0</v>
      </c>
      <c r="V289" s="17">
        <f t="shared" ca="1" si="65"/>
        <v>1</v>
      </c>
      <c r="W289" s="17">
        <f t="shared" ca="1" si="66"/>
        <v>0</v>
      </c>
      <c r="X289" s="24" t="str">
        <f t="array" aca="1" ref="X289" ca="1">IF(AD289,IF(AG289&lt;&gt;"",AG289,IF(J289,MIN(INDIRECT( K289)),"")),"")</f>
        <v/>
      </c>
      <c r="Y289" s="17" t="str">
        <f t="array" aca="1" ref="Y289" ca="1">IF(AD289,IF(AH289&lt;&gt;"",AH289,IF(J289,MAX(INDIRECT( K289)),"")),"")</f>
        <v/>
      </c>
      <c r="Z289" s="17" t="b">
        <f t="shared" ca="1" si="67"/>
        <v>0</v>
      </c>
      <c r="AC289" s="17" t="b">
        <f t="shared" ca="1" si="68"/>
        <v>0</v>
      </c>
      <c r="AD289" s="14" t="b">
        <f t="shared" ca="1" si="69"/>
        <v>1</v>
      </c>
      <c r="AE289" s="15" t="b">
        <f t="shared" ca="1" si="70"/>
        <v>0</v>
      </c>
      <c r="AF289" s="16"/>
      <c r="AG289" s="16"/>
      <c r="AH289" s="16"/>
      <c r="AI289" s="16"/>
      <c r="AJ289" s="16"/>
      <c r="AK289" s="16"/>
      <c r="AL289" s="16"/>
      <c r="AM289" s="16"/>
    </row>
    <row r="290" spans="2:39">
      <c r="B290" s="14">
        <f t="shared" si="58"/>
        <v>288</v>
      </c>
      <c r="C290" s="14" t="str">
        <f ca="1">IF(OR(E290="",ROW(E290)=2),"",IF(R290&gt;0,"S",IF(J290,IF(F290=2,"D","N"),"I")))</f>
        <v>D</v>
      </c>
      <c r="D290" s="14" t="str">
        <f t="shared" ca="1" si="59"/>
        <v>q_106.2a</v>
      </c>
      <c r="E290" s="14" t="str">
        <f t="shared" ca="1" si="60"/>
        <v>Father alive</v>
      </c>
      <c r="F290" s="14">
        <f t="shared" ca="1" si="61"/>
        <v>2</v>
      </c>
      <c r="G290" s="14" t="str">
        <f t="shared" ca="1" si="62"/>
        <v>q_106.2a</v>
      </c>
      <c r="H290" s="14">
        <f ca="1">IF(G290&lt;&gt;"",IFERROR( IsVariableNameLegal(G290),0),0)+IF(COUNTIF(INDIRECT(wew!$C$13),G290)&gt;1,10,0)</f>
        <v>0</v>
      </c>
      <c r="I290" s="14">
        <f ca="1">IF(E290&lt;&gt;"",IF(LEN(E290)&gt;150,1,0)+IF(COUNTIF(INDIRECT(wew!$C$15),E290)&gt;1,10,0),0)</f>
        <v>0</v>
      </c>
      <c r="J290" s="14" t="b">
        <f t="shared" ca="1" si="63"/>
        <v>1</v>
      </c>
      <c r="K290" s="14" t="str">
        <f ca="1">ADDRESS(3,(B290+1)*2-1,4,,"[" &amp; wew!$G$7 &amp; "]" &amp; _sheetname_labels) &amp; ":" &amp; ADDRESS(2+ster!$B$20,(B290+1)*2-1,4)</f>
        <v>'[dane surowe2c.xlsm]labels'!VE3:VE32</v>
      </c>
      <c r="L290" s="14" t="str">
        <f ca="1">IF(F290&gt;0,ADDRESS(3,(B290+1)*2-1,4,,"[" &amp; wew!$G$7 &amp; "]" &amp; _sheetname_labels) &amp; ":" &amp; ADDRESS(2+F290,(B290+1)*2-1,4),"")</f>
        <v>'[dane surowe2c.xlsm]labels'!VE3:VE4</v>
      </c>
      <c r="M290" s="14" t="str">
        <f ca="1">IF(F290&gt;0,ADDRESS(3,(B290+1)*2,4,,"["&amp;wew!$G$7&amp;"]"&amp;_sheetname_labels)&amp;":"&amp;ADDRESS(2+F290,(B290+1)*2,4),"")</f>
        <v>'[dane surowe2c.xlsm]labels'!VF3:VF4</v>
      </c>
      <c r="N290" s="14" t="str">
        <f ca="1">ADDRESS(3,B290+1,4,,"[" &amp; wew!$G$7 &amp; "]" &amp;_sheetname_dataframe) &amp; ":" &amp; ADDRESS(2+ster!$C$14,B290+1,4)</f>
        <v>'[dane surowe2c.xlsm]data_frame'!KC3:KC643</v>
      </c>
      <c r="O290" s="14">
        <f t="shared" ca="1" si="64"/>
        <v>634</v>
      </c>
      <c r="P290" s="14">
        <f ca="1">IF(AND($AD290,$S290=1),IF(wew!$B$3,MIN(INDIRECT($N290)),"&lt;włącz podświetlanie wartości&gt;"),"—")</f>
        <v>1</v>
      </c>
      <c r="Q290" s="14">
        <f ca="1">IF(AND($AD290,$S290=1),IF(wew!$B$3,MAX(INDIRECT($N290)),"&lt;włącz podświetlanie wartości&gt;"),"—")</f>
        <v>2</v>
      </c>
      <c r="R290" s="14">
        <f ca="1">IF(AD290,ster!$C$14- (COUNTIF( INDIRECT(N290),"" )+ COUNT(INDIRECT(N290)) +COUNTIF( INDIRECT(N290),"NA" )),"")</f>
        <v>0</v>
      </c>
      <c r="S290" s="12">
        <f ca="1">IF(AD290,IF(COUNTA(INDIRECT(N290))=0,0, 1-(ster!$C$14- COUNT(INDIRECT(N290)) -COUNTIF( INDIRECT(N290),"" )) /COUNTA(INDIRECT(N290))),"")</f>
        <v>1</v>
      </c>
      <c r="T290" s="17">
        <f t="array" aca="1" ref="T290" ca="1">IF(L290&lt;&gt;"",SUM(IF(INDIRECT(L290)&lt;&gt;INT(INDIRECT(L290)),1,0)),"")</f>
        <v>0</v>
      </c>
      <c r="U290" s="17">
        <f t="array" aca="1" ref="U290" ca="1">IF(S290=1,SUM(IF(ISNUMBER(INDIRECT(N290)),IF(INDIRECT(N290)&lt;&gt;INT(INDIRECT(N290)),1,0),0)),"")</f>
        <v>0</v>
      </c>
      <c r="V290" s="17">
        <f t="shared" ca="1" si="65"/>
        <v>1</v>
      </c>
      <c r="W290" s="17">
        <f t="shared" ca="1" si="66"/>
        <v>0</v>
      </c>
      <c r="X290" s="24">
        <f t="array" aca="1" ref="X290" ca="1">IF(AD290,IF(AG290&lt;&gt;"",AG290,IF(J290,MIN(INDIRECT( K290)),"")),"")</f>
        <v>1</v>
      </c>
      <c r="Y290" s="17">
        <f t="array" aca="1" ref="Y290" ca="1">IF(AD290,IF(AH290&lt;&gt;"",AH290,IF(J290,MAX(INDIRECT( K290)),"")),"")</f>
        <v>2</v>
      </c>
      <c r="Z290" s="17" t="b">
        <f t="shared" ca="1" si="67"/>
        <v>1</v>
      </c>
      <c r="AC290" s="17" t="b">
        <f t="shared" ca="1" si="68"/>
        <v>0</v>
      </c>
      <c r="AD290" s="14" t="b">
        <f t="shared" ca="1" si="69"/>
        <v>1</v>
      </c>
      <c r="AE290" s="15" t="b">
        <f t="shared" ca="1" si="70"/>
        <v>1</v>
      </c>
      <c r="AF290" s="16"/>
      <c r="AG290" s="16"/>
      <c r="AH290" s="16"/>
      <c r="AI290" s="16"/>
      <c r="AJ290" s="16"/>
      <c r="AK290" s="16"/>
      <c r="AL290" s="16"/>
      <c r="AM290" s="16"/>
    </row>
    <row r="291" spans="2:39">
      <c r="B291" s="14">
        <f t="shared" si="58"/>
        <v>289</v>
      </c>
      <c r="C291" s="14" t="str">
        <f ca="1">IF(OR(E291="",ROW(E291)=2),"",IF(R291&gt;0,"S",IF(J291,IF(F291=2,"D","N"),"I")))</f>
        <v>S</v>
      </c>
      <c r="D291" s="14" t="str">
        <f t="shared" ca="1" si="59"/>
        <v>q_106.2b</v>
      </c>
      <c r="E291" s="14" t="str">
        <f t="shared" ca="1" si="60"/>
        <v>Father's cause of death</v>
      </c>
      <c r="F291" s="14">
        <f t="shared" ca="1" si="61"/>
        <v>0</v>
      </c>
      <c r="G291" s="14" t="str">
        <f t="shared" ca="1" si="62"/>
        <v>q_106.2b</v>
      </c>
      <c r="H291" s="14">
        <f ca="1">IF(G291&lt;&gt;"",IFERROR( IsVariableNameLegal(G291),0),0)+IF(COUNTIF(INDIRECT(wew!$C$13),G291)&gt;1,10,0)</f>
        <v>0</v>
      </c>
      <c r="I291" s="14">
        <f ca="1">IF(E291&lt;&gt;"",IF(LEN(E291)&gt;150,1,0)+IF(COUNTIF(INDIRECT(wew!$C$15),E291)&gt;1,10,0),0)</f>
        <v>0</v>
      </c>
      <c r="J291" s="14" t="b">
        <f t="shared" ca="1" si="63"/>
        <v>0</v>
      </c>
      <c r="K291" s="14" t="str">
        <f ca="1">ADDRESS(3,(B291+1)*2-1,4,,"[" &amp; wew!$G$7 &amp; "]" &amp; _sheetname_labels) &amp; ":" &amp; ADDRESS(2+ster!$B$20,(B291+1)*2-1,4)</f>
        <v>'[dane surowe2c.xlsm]labels'!VG3:VG32</v>
      </c>
      <c r="L291" s="14" t="str">
        <f ca="1">IF(F291&gt;0,ADDRESS(3,(B291+1)*2-1,4,,"[" &amp; wew!$G$7 &amp; "]" &amp; _sheetname_labels) &amp; ":" &amp; ADDRESS(2+F291,(B291+1)*2-1,4),"")</f>
        <v/>
      </c>
      <c r="M291" s="14" t="str">
        <f ca="1">IF(F291&gt;0,ADDRESS(3,(B291+1)*2,4,,"["&amp;wew!$G$7&amp;"]"&amp;_sheetname_labels)&amp;":"&amp;ADDRESS(2+F291,(B291+1)*2,4),"")</f>
        <v/>
      </c>
      <c r="N291" s="14" t="str">
        <f ca="1">ADDRESS(3,B291+1,4,,"[" &amp; wew!$G$7 &amp; "]" &amp;_sheetname_dataframe) &amp; ":" &amp; ADDRESS(2+ster!$C$14,B291+1,4)</f>
        <v>'[dane surowe2c.xlsm]data_frame'!KD3:KD643</v>
      </c>
      <c r="O291" s="14">
        <f t="shared" ca="1" si="64"/>
        <v>5</v>
      </c>
      <c r="P291" s="14" t="str">
        <f ca="1">IF(AND($AD291,$S291=1),IF(wew!$B$3,MIN(INDIRECT($N291)),"&lt;włącz podświetlanie wartości&gt;"),"—")</f>
        <v>—</v>
      </c>
      <c r="Q291" s="14" t="str">
        <f ca="1">IF(AND($AD291,$S291=1),IF(wew!$B$3,MAX(INDIRECT($N291)),"&lt;włącz podświetlanie wartości&gt;"),"—")</f>
        <v>—</v>
      </c>
      <c r="R291" s="14">
        <f ca="1">IF(AD291,ster!$C$14- (COUNTIF( INDIRECT(N291),"" )+ COUNT(INDIRECT(N291)) +COUNTIF( INDIRECT(N291),"NA" )),"")</f>
        <v>358</v>
      </c>
      <c r="S291" s="12">
        <f ca="1">IF(AD291,IF(COUNTA(INDIRECT(N291))=0,0, 1-(ster!$C$14- COUNT(INDIRECT(N291)) -COUNTIF( INDIRECT(N291),"" )) /COUNTA(INDIRECT(N291))),"")</f>
        <v>1.377410468319562E-2</v>
      </c>
      <c r="T291" s="17" t="str">
        <f t="array" aca="1" ref="T291" ca="1">IF(L291&lt;&gt;"",SUM(IF(INDIRECT(L291)&lt;&gt;INT(INDIRECT(L291)),1,0)),"")</f>
        <v/>
      </c>
      <c r="U291" s="17" t="str">
        <f t="array" aca="1" ref="U291" ca="1">IF(S291=1,SUM(IF(ISNUMBER(INDIRECT(N291)),IF(INDIRECT(N291)&lt;&gt;INT(INDIRECT(N291)),1,0),0)),"")</f>
        <v/>
      </c>
      <c r="V291" s="17">
        <f t="shared" ca="1" si="65"/>
        <v>0</v>
      </c>
      <c r="W291" s="17">
        <f t="shared" ca="1" si="66"/>
        <v>0</v>
      </c>
      <c r="X291" s="24" t="str">
        <f t="array" aca="1" ref="X291" ca="1">IF(AD291,IF(AG291&lt;&gt;"",AG291,IF(J291,MIN(INDIRECT( K291)),"")),"")</f>
        <v/>
      </c>
      <c r="Y291" s="17" t="str">
        <f t="array" aca="1" ref="Y291" ca="1">IF(AD291,IF(AH291&lt;&gt;"",AH291,IF(J291,MAX(INDIRECT( K291)),"")),"")</f>
        <v/>
      </c>
      <c r="Z291" s="17" t="b">
        <f t="shared" ca="1" si="67"/>
        <v>0</v>
      </c>
      <c r="AC291" s="17" t="b">
        <f t="shared" ca="1" si="68"/>
        <v>1</v>
      </c>
      <c r="AD291" s="14" t="b">
        <f t="shared" ca="1" si="69"/>
        <v>1</v>
      </c>
      <c r="AE291" s="15" t="b">
        <f t="shared" ca="1" si="70"/>
        <v>0</v>
      </c>
      <c r="AF291" s="16"/>
      <c r="AG291" s="16"/>
      <c r="AH291" s="16"/>
      <c r="AI291" s="16"/>
      <c r="AJ291" s="16"/>
      <c r="AK291" s="16"/>
      <c r="AL291" s="16"/>
      <c r="AM291" s="16"/>
    </row>
    <row r="292" spans="2:39">
      <c r="B292" s="14">
        <f t="shared" si="58"/>
        <v>290</v>
      </c>
      <c r="C292" s="14" t="str">
        <f ca="1">IF(OR(E292="",ROW(E292)=2),"",IF(R292&gt;0,"S",IF(J292,IF(F292=2,"D","N"),"I")))</f>
        <v>I</v>
      </c>
      <c r="D292" s="14" t="str">
        <f t="shared" ca="1" si="59"/>
        <v>q_106.2c</v>
      </c>
      <c r="E292" s="14" t="str">
        <f t="shared" ca="1" si="60"/>
        <v>Father's age at death</v>
      </c>
      <c r="F292" s="14">
        <f t="shared" ca="1" si="61"/>
        <v>0</v>
      </c>
      <c r="G292" s="14" t="str">
        <f t="shared" ca="1" si="62"/>
        <v>q_106.2c</v>
      </c>
      <c r="H292" s="14">
        <f ca="1">IF(G292&lt;&gt;"",IFERROR( IsVariableNameLegal(G292),0),0)+IF(COUNTIF(INDIRECT(wew!$C$13),G292)&gt;1,10,0)</f>
        <v>0</v>
      </c>
      <c r="I292" s="14">
        <f ca="1">IF(E292&lt;&gt;"",IF(LEN(E292)&gt;150,1,0)+IF(COUNTIF(INDIRECT(wew!$C$15),E292)&gt;1,10,0),0)</f>
        <v>0</v>
      </c>
      <c r="J292" s="14" t="b">
        <f t="shared" ca="1" si="63"/>
        <v>0</v>
      </c>
      <c r="K292" s="14" t="str">
        <f ca="1">ADDRESS(3,(B292+1)*2-1,4,,"[" &amp; wew!$G$7 &amp; "]" &amp; _sheetname_labels) &amp; ":" &amp; ADDRESS(2+ster!$B$20,(B292+1)*2-1,4)</f>
        <v>'[dane surowe2c.xlsm]labels'!VI3:VI32</v>
      </c>
      <c r="L292" s="14" t="str">
        <f ca="1">IF(F292&gt;0,ADDRESS(3,(B292+1)*2-1,4,,"[" &amp; wew!$G$7 &amp; "]" &amp; _sheetname_labels) &amp; ":" &amp; ADDRESS(2+F292,(B292+1)*2-1,4),"")</f>
        <v/>
      </c>
      <c r="M292" s="14" t="str">
        <f ca="1">IF(F292&gt;0,ADDRESS(3,(B292+1)*2,4,,"["&amp;wew!$G$7&amp;"]"&amp;_sheetname_labels)&amp;":"&amp;ADDRESS(2+F292,(B292+1)*2,4),"")</f>
        <v/>
      </c>
      <c r="N292" s="14" t="str">
        <f ca="1">ADDRESS(3,B292+1,4,,"[" &amp; wew!$G$7 &amp; "]" &amp;_sheetname_dataframe) &amp; ":" &amp; ADDRESS(2+ster!$C$14,B292+1,4)</f>
        <v>'[dane surowe2c.xlsm]data_frame'!KE3:KE643</v>
      </c>
      <c r="O292" s="14">
        <f t="shared" ca="1" si="64"/>
        <v>403</v>
      </c>
      <c r="P292" s="14">
        <f ca="1">IF(AND($AD292,$S292=1),IF(wew!$B$3,MIN(INDIRECT($N292)),"&lt;włącz podświetlanie wartości&gt;"),"—")</f>
        <v>21</v>
      </c>
      <c r="Q292" s="14">
        <f ca="1">IF(AND($AD292,$S292=1),IF(wew!$B$3,MAX(INDIRECT($N292)),"&lt;włącz podświetlanie wartości&gt;"),"—")</f>
        <v>100</v>
      </c>
      <c r="R292" s="14">
        <f ca="1">IF(AD292,ster!$C$14- (COUNTIF( INDIRECT(N292),"" )+ COUNT(INDIRECT(N292)) +COUNTIF( INDIRECT(N292),"NA" )),"")</f>
        <v>0</v>
      </c>
      <c r="S292" s="12">
        <f ca="1">IF(AD292,IF(COUNTA(INDIRECT(N292))=0,0, 1-(ster!$C$14- COUNT(INDIRECT(N292)) -COUNTIF( INDIRECT(N292),"" )) /COUNTA(INDIRECT(N292))),"")</f>
        <v>1</v>
      </c>
      <c r="T292" s="17" t="str">
        <f t="array" aca="1" ref="T292" ca="1">IF(L292&lt;&gt;"",SUM(IF(INDIRECT(L292)&lt;&gt;INT(INDIRECT(L292)),1,0)),"")</f>
        <v/>
      </c>
      <c r="U292" s="17">
        <f t="array" aca="1" ref="U292" ca="1">IF(S292=1,SUM(IF(ISNUMBER(INDIRECT(N292)),IF(INDIRECT(N292)&lt;&gt;INT(INDIRECT(N292)),1,0),0)),"")</f>
        <v>0</v>
      </c>
      <c r="V292" s="17">
        <f t="shared" ca="1" si="65"/>
        <v>1</v>
      </c>
      <c r="W292" s="17">
        <f t="shared" ca="1" si="66"/>
        <v>0</v>
      </c>
      <c r="X292" s="24" t="str">
        <f t="array" aca="1" ref="X292" ca="1">IF(AD292,IF(AG292&lt;&gt;"",AG292,IF(J292,MIN(INDIRECT( K292)),"")),"")</f>
        <v/>
      </c>
      <c r="Y292" s="17" t="str">
        <f t="array" aca="1" ref="Y292" ca="1">IF(AD292,IF(AH292&lt;&gt;"",AH292,IF(J292,MAX(INDIRECT( K292)),"")),"")</f>
        <v/>
      </c>
      <c r="Z292" s="17" t="b">
        <f t="shared" ca="1" si="67"/>
        <v>0</v>
      </c>
      <c r="AC292" s="17" t="b">
        <f t="shared" ca="1" si="68"/>
        <v>0</v>
      </c>
      <c r="AD292" s="14" t="b">
        <f t="shared" ca="1" si="69"/>
        <v>1</v>
      </c>
      <c r="AE292" s="15" t="b">
        <f t="shared" ca="1" si="70"/>
        <v>0</v>
      </c>
      <c r="AF292" s="16"/>
      <c r="AG292" s="16"/>
      <c r="AH292" s="16"/>
      <c r="AI292" s="16"/>
      <c r="AJ292" s="16"/>
      <c r="AK292" s="16"/>
      <c r="AL292" s="16"/>
      <c r="AM292" s="16"/>
    </row>
    <row r="293" spans="2:39">
      <c r="B293" s="14">
        <f t="shared" si="58"/>
        <v>291</v>
      </c>
      <c r="C293" s="14" t="str">
        <f ca="1">IF(OR(E293="",ROW(E293)=2),"",IF(R293&gt;0,"S",IF(J293,IF(F293=2,"D","N"),"I")))</f>
        <v>S</v>
      </c>
      <c r="D293" s="14" t="str">
        <f t="shared" ca="1" si="59"/>
        <v>q_106.3a</v>
      </c>
      <c r="E293" s="14" t="str">
        <f t="shared" ca="1" si="60"/>
        <v>Other family member 1, who died</v>
      </c>
      <c r="F293" s="14">
        <f t="shared" ca="1" si="61"/>
        <v>0</v>
      </c>
      <c r="G293" s="14" t="str">
        <f t="shared" ca="1" si="62"/>
        <v>q_106.3a</v>
      </c>
      <c r="H293" s="14">
        <f ca="1">IF(G293&lt;&gt;"",IFERROR( IsVariableNameLegal(G293),0),0)+IF(COUNTIF(INDIRECT(wew!$C$13),G293)&gt;1,10,0)</f>
        <v>0</v>
      </c>
      <c r="I293" s="14">
        <f ca="1">IF(E293&lt;&gt;"",IF(LEN(E293)&gt;150,1,0)+IF(COUNTIF(INDIRECT(wew!$C$15),E293)&gt;1,10,0),0)</f>
        <v>0</v>
      </c>
      <c r="J293" s="14" t="b">
        <f t="shared" ca="1" si="63"/>
        <v>0</v>
      </c>
      <c r="K293" s="14" t="str">
        <f ca="1">ADDRESS(3,(B293+1)*2-1,4,,"[" &amp; wew!$G$7 &amp; "]" &amp; _sheetname_labels) &amp; ":" &amp; ADDRESS(2+ster!$B$20,(B293+1)*2-1,4)</f>
        <v>'[dane surowe2c.xlsm]labels'!VK3:VK32</v>
      </c>
      <c r="L293" s="14" t="str">
        <f ca="1">IF(F293&gt;0,ADDRESS(3,(B293+1)*2-1,4,,"[" &amp; wew!$G$7 &amp; "]" &amp; _sheetname_labels) &amp; ":" &amp; ADDRESS(2+F293,(B293+1)*2-1,4),"")</f>
        <v/>
      </c>
      <c r="M293" s="14" t="str">
        <f ca="1">IF(F293&gt;0,ADDRESS(3,(B293+1)*2,4,,"["&amp;wew!$G$7&amp;"]"&amp;_sheetname_labels)&amp;":"&amp;ADDRESS(2+F293,(B293+1)*2,4),"")</f>
        <v/>
      </c>
      <c r="N293" s="14" t="str">
        <f ca="1">ADDRESS(3,B293+1,4,,"[" &amp; wew!$G$7 &amp; "]" &amp;_sheetname_dataframe) &amp; ":" &amp; ADDRESS(2+ster!$C$14,B293+1,4)</f>
        <v>'[dane surowe2c.xlsm]data_frame'!KF3:KF643</v>
      </c>
      <c r="O293" s="14">
        <f t="shared" ca="1" si="64"/>
        <v>1</v>
      </c>
      <c r="P293" s="14" t="str">
        <f ca="1">IF(AND($AD293,$S293=1),IF(wew!$B$3,MIN(INDIRECT($N293)),"&lt;włącz podświetlanie wartości&gt;"),"—")</f>
        <v>—</v>
      </c>
      <c r="Q293" s="14" t="str">
        <f ca="1">IF(AND($AD293,$S293=1),IF(wew!$B$3,MAX(INDIRECT($N293)),"&lt;włącz podświetlanie wartości&gt;"),"—")</f>
        <v>—</v>
      </c>
      <c r="R293" s="14">
        <f ca="1">IF(AD293,ster!$C$14- (COUNTIF( INDIRECT(N293),"" )+ COUNT(INDIRECT(N293)) +COUNTIF( INDIRECT(N293),"NA" )),"")</f>
        <v>86</v>
      </c>
      <c r="S293" s="12">
        <f ca="1">IF(AD293,IF(COUNTA(INDIRECT(N293))=0,0, 1-(ster!$C$14- COUNT(INDIRECT(N293)) -COUNTIF( INDIRECT(N293),"" )) /COUNTA(INDIRECT(N293))),"")</f>
        <v>1.1494252873563204E-2</v>
      </c>
      <c r="T293" s="17" t="str">
        <f t="array" aca="1" ref="T293" ca="1">IF(L293&lt;&gt;"",SUM(IF(INDIRECT(L293)&lt;&gt;INT(INDIRECT(L293)),1,0)),"")</f>
        <v/>
      </c>
      <c r="U293" s="17" t="str">
        <f t="array" aca="1" ref="U293" ca="1">IF(S293=1,SUM(IF(ISNUMBER(INDIRECT(N293)),IF(INDIRECT(N293)&lt;&gt;INT(INDIRECT(N293)),1,0),0)),"")</f>
        <v/>
      </c>
      <c r="V293" s="17">
        <f t="shared" ca="1" si="65"/>
        <v>0</v>
      </c>
      <c r="W293" s="17">
        <f t="shared" ca="1" si="66"/>
        <v>0</v>
      </c>
      <c r="X293" s="24" t="str">
        <f t="array" aca="1" ref="X293" ca="1">IF(AD293,IF(AG293&lt;&gt;"",AG293,IF(J293,MIN(INDIRECT( K293)),"")),"")</f>
        <v/>
      </c>
      <c r="Y293" s="17" t="str">
        <f t="array" aca="1" ref="Y293" ca="1">IF(AD293,IF(AH293&lt;&gt;"",AH293,IF(J293,MAX(INDIRECT( K293)),"")),"")</f>
        <v/>
      </c>
      <c r="Z293" s="17" t="b">
        <f t="shared" ca="1" si="67"/>
        <v>0</v>
      </c>
      <c r="AC293" s="17" t="b">
        <f t="shared" ca="1" si="68"/>
        <v>1</v>
      </c>
      <c r="AD293" s="14" t="b">
        <f t="shared" ca="1" si="69"/>
        <v>1</v>
      </c>
      <c r="AE293" s="15" t="b">
        <f t="shared" ca="1" si="70"/>
        <v>0</v>
      </c>
      <c r="AF293" s="16"/>
      <c r="AG293" s="16"/>
      <c r="AH293" s="16"/>
      <c r="AI293" s="16"/>
      <c r="AJ293" s="16"/>
      <c r="AK293" s="16"/>
      <c r="AL293" s="16"/>
      <c r="AM293" s="16"/>
    </row>
    <row r="294" spans="2:39">
      <c r="B294" s="14">
        <f t="shared" si="58"/>
        <v>292</v>
      </c>
      <c r="C294" s="14" t="str">
        <f ca="1">IF(OR(E294="",ROW(E294)=2),"",IF(R294&gt;0,"S",IF(J294,IF(F294=2,"D","N"),"I")))</f>
        <v>S</v>
      </c>
      <c r="D294" s="14" t="str">
        <f t="shared" ca="1" si="59"/>
        <v>q_106.3b</v>
      </c>
      <c r="E294" s="14" t="str">
        <f t="shared" ca="1" si="60"/>
        <v>Family member 1 cause of death</v>
      </c>
      <c r="F294" s="14">
        <f t="shared" ca="1" si="61"/>
        <v>0</v>
      </c>
      <c r="G294" s="14" t="str">
        <f t="shared" ca="1" si="62"/>
        <v>q_106.3b</v>
      </c>
      <c r="H294" s="14">
        <f ca="1">IF(G294&lt;&gt;"",IFERROR( IsVariableNameLegal(G294),0),0)+IF(COUNTIF(INDIRECT(wew!$C$13),G294)&gt;1,10,0)</f>
        <v>0</v>
      </c>
      <c r="I294" s="14">
        <f ca="1">IF(E294&lt;&gt;"",IF(LEN(E294)&gt;150,1,0)+IF(COUNTIF(INDIRECT(wew!$C$15),E294)&gt;1,10,0),0)</f>
        <v>0</v>
      </c>
      <c r="J294" s="14" t="b">
        <f t="shared" ca="1" si="63"/>
        <v>0</v>
      </c>
      <c r="K294" s="14" t="str">
        <f ca="1">ADDRESS(3,(B294+1)*2-1,4,,"[" &amp; wew!$G$7 &amp; "]" &amp; _sheetname_labels) &amp; ":" &amp; ADDRESS(2+ster!$B$20,(B294+1)*2-1,4)</f>
        <v>'[dane surowe2c.xlsm]labels'!VM3:VM32</v>
      </c>
      <c r="L294" s="14" t="str">
        <f ca="1">IF(F294&gt;0,ADDRESS(3,(B294+1)*2-1,4,,"[" &amp; wew!$G$7 &amp; "]" &amp; _sheetname_labels) &amp; ":" &amp; ADDRESS(2+F294,(B294+1)*2-1,4),"")</f>
        <v/>
      </c>
      <c r="M294" s="14" t="str">
        <f ca="1">IF(F294&gt;0,ADDRESS(3,(B294+1)*2,4,,"["&amp;wew!$G$7&amp;"]"&amp;_sheetname_labels)&amp;":"&amp;ADDRESS(2+F294,(B294+1)*2,4),"")</f>
        <v/>
      </c>
      <c r="N294" s="14" t="str">
        <f ca="1">ADDRESS(3,B294+1,4,,"[" &amp; wew!$G$7 &amp; "]" &amp;_sheetname_dataframe) &amp; ":" &amp; ADDRESS(2+ster!$C$14,B294+1,4)</f>
        <v>'[dane surowe2c.xlsm]data_frame'!KG3:KG643</v>
      </c>
      <c r="O294" s="14">
        <f t="shared" ca="1" si="64"/>
        <v>0</v>
      </c>
      <c r="P294" s="14" t="str">
        <f ca="1">IF(AND($AD294,$S294=1),IF(wew!$B$3,MIN(INDIRECT($N294)),"&lt;włącz podświetlanie wartości&gt;"),"—")</f>
        <v>—</v>
      </c>
      <c r="Q294" s="14" t="str">
        <f ca="1">IF(AND($AD294,$S294=1),IF(wew!$B$3,MAX(INDIRECT($N294)),"&lt;włącz podświetlanie wartości&gt;"),"—")</f>
        <v>—</v>
      </c>
      <c r="R294" s="14">
        <f ca="1">IF(AD294,ster!$C$14- (COUNTIF( INDIRECT(N294),"" )+ COUNT(INDIRECT(N294)) +COUNTIF( INDIRECT(N294),"NA" )),"")</f>
        <v>84</v>
      </c>
      <c r="S294" s="12">
        <f ca="1">IF(AD294,IF(COUNTA(INDIRECT(N294))=0,0, 1-(ster!$C$14- COUNT(INDIRECT(N294)) -COUNTIF( INDIRECT(N294),"" )) /COUNTA(INDIRECT(N294))),"")</f>
        <v>0</v>
      </c>
      <c r="T294" s="17" t="str">
        <f t="array" aca="1" ref="T294" ca="1">IF(L294&lt;&gt;"",SUM(IF(INDIRECT(L294)&lt;&gt;INT(INDIRECT(L294)),1,0)),"")</f>
        <v/>
      </c>
      <c r="U294" s="17" t="str">
        <f t="array" aca="1" ref="U294" ca="1">IF(S294=1,SUM(IF(ISNUMBER(INDIRECT(N294)),IF(INDIRECT(N294)&lt;&gt;INT(INDIRECT(N294)),1,0),0)),"")</f>
        <v/>
      </c>
      <c r="V294" s="17">
        <f t="shared" ca="1" si="65"/>
        <v>0</v>
      </c>
      <c r="W294" s="17">
        <f t="shared" ca="1" si="66"/>
        <v>0</v>
      </c>
      <c r="X294" s="24" t="str">
        <f t="array" aca="1" ref="X294" ca="1">IF(AD294,IF(AG294&lt;&gt;"",AG294,IF(J294,MIN(INDIRECT( K294)),"")),"")</f>
        <v/>
      </c>
      <c r="Y294" s="17" t="str">
        <f t="array" aca="1" ref="Y294" ca="1">IF(AD294,IF(AH294&lt;&gt;"",AH294,IF(J294,MAX(INDIRECT( K294)),"")),"")</f>
        <v/>
      </c>
      <c r="Z294" s="17" t="b">
        <f t="shared" ca="1" si="67"/>
        <v>0</v>
      </c>
      <c r="AC294" s="17" t="b">
        <f t="shared" ca="1" si="68"/>
        <v>1</v>
      </c>
      <c r="AD294" s="14" t="b">
        <f t="shared" ca="1" si="69"/>
        <v>1</v>
      </c>
      <c r="AE294" s="15" t="b">
        <f t="shared" ca="1" si="70"/>
        <v>0</v>
      </c>
      <c r="AF294" s="16"/>
      <c r="AG294" s="16"/>
      <c r="AH294" s="16"/>
      <c r="AI294" s="16"/>
      <c r="AJ294" s="16"/>
      <c r="AK294" s="16"/>
      <c r="AL294" s="16"/>
      <c r="AM294" s="16"/>
    </row>
    <row r="295" spans="2:39">
      <c r="B295" s="14">
        <f t="shared" si="58"/>
        <v>293</v>
      </c>
      <c r="C295" s="14" t="str">
        <f ca="1">IF(OR(E295="",ROW(E295)=2),"",IF(R295&gt;0,"S",IF(J295,IF(F295=2,"D","N"),"I")))</f>
        <v>S</v>
      </c>
      <c r="D295" s="14" t="str">
        <f t="shared" ca="1" si="59"/>
        <v>q_106.3c</v>
      </c>
      <c r="E295" s="14" t="str">
        <f t="shared" ca="1" si="60"/>
        <v>Family member 1 age at death</v>
      </c>
      <c r="F295" s="14">
        <f t="shared" ca="1" si="61"/>
        <v>0</v>
      </c>
      <c r="G295" s="14" t="str">
        <f t="shared" ca="1" si="62"/>
        <v>q_106.3c</v>
      </c>
      <c r="H295" s="14">
        <f ca="1">IF(G295&lt;&gt;"",IFERROR( IsVariableNameLegal(G295),0),0)+IF(COUNTIF(INDIRECT(wew!$C$13),G295)&gt;1,10,0)</f>
        <v>0</v>
      </c>
      <c r="I295" s="14">
        <f ca="1">IF(E295&lt;&gt;"",IF(LEN(E295)&gt;150,1,0)+IF(COUNTIF(INDIRECT(wew!$C$15),E295)&gt;1,10,0),0)</f>
        <v>0</v>
      </c>
      <c r="J295" s="14" t="b">
        <f t="shared" ca="1" si="63"/>
        <v>0</v>
      </c>
      <c r="K295" s="14" t="str">
        <f ca="1">ADDRESS(3,(B295+1)*2-1,4,,"[" &amp; wew!$G$7 &amp; "]" &amp; _sheetname_labels) &amp; ":" &amp; ADDRESS(2+ster!$B$20,(B295+1)*2-1,4)</f>
        <v>'[dane surowe2c.xlsm]labels'!VO3:VO32</v>
      </c>
      <c r="L295" s="14" t="str">
        <f ca="1">IF(F295&gt;0,ADDRESS(3,(B295+1)*2-1,4,,"[" &amp; wew!$G$7 &amp; "]" &amp; _sheetname_labels) &amp; ":" &amp; ADDRESS(2+F295,(B295+1)*2-1,4),"")</f>
        <v/>
      </c>
      <c r="M295" s="14" t="str">
        <f ca="1">IF(F295&gt;0,ADDRESS(3,(B295+1)*2,4,,"["&amp;wew!$G$7&amp;"]"&amp;_sheetname_labels)&amp;":"&amp;ADDRESS(2+F295,(B295+1)*2,4),"")</f>
        <v/>
      </c>
      <c r="N295" s="14" t="str">
        <f ca="1">ADDRESS(3,B295+1,4,,"[" &amp; wew!$G$7 &amp; "]" &amp;_sheetname_dataframe) &amp; ":" &amp; ADDRESS(2+ster!$C$14,B295+1,4)</f>
        <v>'[dane surowe2c.xlsm]data_frame'!KH3:KH643</v>
      </c>
      <c r="O295" s="14">
        <f t="shared" ca="1" si="64"/>
        <v>62</v>
      </c>
      <c r="P295" s="14" t="str">
        <f ca="1">IF(AND($AD295,$S295=1),IF(wew!$B$3,MIN(INDIRECT($N295)),"&lt;włącz podświetlanie wartości&gt;"),"—")</f>
        <v>—</v>
      </c>
      <c r="Q295" s="14" t="str">
        <f ca="1">IF(AND($AD295,$S295=1),IF(wew!$B$3,MAX(INDIRECT($N295)),"&lt;włącz podświetlanie wartości&gt;"),"—")</f>
        <v>—</v>
      </c>
      <c r="R295" s="14">
        <f ca="1">IF(AD295,ster!$C$14- (COUNTIF( INDIRECT(N295),"" )+ COUNT(INDIRECT(N295)) +COUNTIF( INDIRECT(N295),"NA" )),"")</f>
        <v>1</v>
      </c>
      <c r="S295" s="12">
        <f ca="1">IF(AD295,IF(COUNTA(INDIRECT(N295))=0,0, 1-(ster!$C$14- COUNT(INDIRECT(N295)) -COUNTIF( INDIRECT(N295),"" )) /COUNTA(INDIRECT(N295))),"")</f>
        <v>0.98412698412698418</v>
      </c>
      <c r="T295" s="17" t="str">
        <f t="array" aca="1" ref="T295" ca="1">IF(L295&lt;&gt;"",SUM(IF(INDIRECT(L295)&lt;&gt;INT(INDIRECT(L295)),1,0)),"")</f>
        <v/>
      </c>
      <c r="U295" s="17" t="str">
        <f t="array" aca="1" ref="U295" ca="1">IF(S295=1,SUM(IF(ISNUMBER(INDIRECT(N295)),IF(INDIRECT(N295)&lt;&gt;INT(INDIRECT(N295)),1,0),0)),"")</f>
        <v/>
      </c>
      <c r="V295" s="17">
        <f t="shared" ca="1" si="65"/>
        <v>0</v>
      </c>
      <c r="W295" s="17">
        <f t="shared" ca="1" si="66"/>
        <v>0</v>
      </c>
      <c r="X295" s="24" t="str">
        <f t="array" aca="1" ref="X295" ca="1">IF(AD295,IF(AG295&lt;&gt;"",AG295,IF(J295,MIN(INDIRECT( K295)),"")),"")</f>
        <v/>
      </c>
      <c r="Y295" s="17" t="str">
        <f t="array" aca="1" ref="Y295" ca="1">IF(AD295,IF(AH295&lt;&gt;"",AH295,IF(J295,MAX(INDIRECT( K295)),"")),"")</f>
        <v/>
      </c>
      <c r="Z295" s="17" t="b">
        <f t="shared" ca="1" si="67"/>
        <v>0</v>
      </c>
      <c r="AC295" s="17" t="b">
        <f t="shared" ca="1" si="68"/>
        <v>1</v>
      </c>
      <c r="AD295" s="14" t="b">
        <f t="shared" ca="1" si="69"/>
        <v>1</v>
      </c>
      <c r="AE295" s="15" t="b">
        <f t="shared" ca="1" si="70"/>
        <v>0</v>
      </c>
      <c r="AF295" s="16"/>
      <c r="AG295" s="16"/>
      <c r="AH295" s="16"/>
      <c r="AI295" s="16"/>
      <c r="AJ295" s="16"/>
      <c r="AK295" s="16"/>
      <c r="AL295" s="16"/>
      <c r="AM295" s="16"/>
    </row>
    <row r="296" spans="2:39">
      <c r="B296" s="14">
        <f t="shared" si="58"/>
        <v>294</v>
      </c>
      <c r="C296" s="14" t="str">
        <f ca="1">IF(OR(E296="",ROW(E296)=2),"",IF(R296&gt;0,"S",IF(J296,IF(F296=2,"D","N"),"I")))</f>
        <v>S</v>
      </c>
      <c r="D296" s="14" t="str">
        <f t="shared" ca="1" si="59"/>
        <v>q_106.4a</v>
      </c>
      <c r="E296" s="14" t="str">
        <f t="shared" ca="1" si="60"/>
        <v>Other family member 2, who died</v>
      </c>
      <c r="F296" s="14">
        <f t="shared" ca="1" si="61"/>
        <v>0</v>
      </c>
      <c r="G296" s="14" t="str">
        <f t="shared" ca="1" si="62"/>
        <v>q_106.4a</v>
      </c>
      <c r="H296" s="14">
        <f ca="1">IF(G296&lt;&gt;"",IFERROR( IsVariableNameLegal(G296),0),0)+IF(COUNTIF(INDIRECT(wew!$C$13),G296)&gt;1,10,0)</f>
        <v>0</v>
      </c>
      <c r="I296" s="14">
        <f ca="1">IF(E296&lt;&gt;"",IF(LEN(E296)&gt;150,1,0)+IF(COUNTIF(INDIRECT(wew!$C$15),E296)&gt;1,10,0),0)</f>
        <v>0</v>
      </c>
      <c r="J296" s="14" t="b">
        <f t="shared" ca="1" si="63"/>
        <v>0</v>
      </c>
      <c r="K296" s="14" t="str">
        <f ca="1">ADDRESS(3,(B296+1)*2-1,4,,"[" &amp; wew!$G$7 &amp; "]" &amp; _sheetname_labels) &amp; ":" &amp; ADDRESS(2+ster!$B$20,(B296+1)*2-1,4)</f>
        <v>'[dane surowe2c.xlsm]labels'!VQ3:VQ32</v>
      </c>
      <c r="L296" s="14" t="str">
        <f ca="1">IF(F296&gt;0,ADDRESS(3,(B296+1)*2-1,4,,"[" &amp; wew!$G$7 &amp; "]" &amp; _sheetname_labels) &amp; ":" &amp; ADDRESS(2+F296,(B296+1)*2-1,4),"")</f>
        <v/>
      </c>
      <c r="M296" s="14" t="str">
        <f ca="1">IF(F296&gt;0,ADDRESS(3,(B296+1)*2,4,,"["&amp;wew!$G$7&amp;"]"&amp;_sheetname_labels)&amp;":"&amp;ADDRESS(2+F296,(B296+1)*2,4),"")</f>
        <v/>
      </c>
      <c r="N296" s="14" t="str">
        <f ca="1">ADDRESS(3,B296+1,4,,"[" &amp; wew!$G$7 &amp; "]" &amp;_sheetname_dataframe) &amp; ":" &amp; ADDRESS(2+ster!$C$14,B296+1,4)</f>
        <v>'[dane surowe2c.xlsm]data_frame'!KI3:KI643</v>
      </c>
      <c r="O296" s="14">
        <f t="shared" ca="1" si="64"/>
        <v>0</v>
      </c>
      <c r="P296" s="14" t="str">
        <f ca="1">IF(AND($AD296,$S296=1),IF(wew!$B$3,MIN(INDIRECT($N296)),"&lt;włącz podświetlanie wartości&gt;"),"—")</f>
        <v>—</v>
      </c>
      <c r="Q296" s="14" t="str">
        <f ca="1">IF(AND($AD296,$S296=1),IF(wew!$B$3,MAX(INDIRECT($N296)),"&lt;włącz podświetlanie wartości&gt;"),"—")</f>
        <v>—</v>
      </c>
      <c r="R296" s="14">
        <f ca="1">IF(AD296,ster!$C$14- (COUNTIF( INDIRECT(N296),"" )+ COUNT(INDIRECT(N296)) +COUNTIF( INDIRECT(N296),"NA" )),"")</f>
        <v>32</v>
      </c>
      <c r="S296" s="12">
        <f ca="1">IF(AD296,IF(COUNTA(INDIRECT(N296))=0,0, 1-(ster!$C$14- COUNT(INDIRECT(N296)) -COUNTIF( INDIRECT(N296),"" )) /COUNTA(INDIRECT(N296))),"")</f>
        <v>0</v>
      </c>
      <c r="T296" s="17" t="str">
        <f t="array" aca="1" ref="T296" ca="1">IF(L296&lt;&gt;"",SUM(IF(INDIRECT(L296)&lt;&gt;INT(INDIRECT(L296)),1,0)),"")</f>
        <v/>
      </c>
      <c r="U296" s="17" t="str">
        <f t="array" aca="1" ref="U296" ca="1">IF(S296=1,SUM(IF(ISNUMBER(INDIRECT(N296)),IF(INDIRECT(N296)&lt;&gt;INT(INDIRECT(N296)),1,0),0)),"")</f>
        <v/>
      </c>
      <c r="V296" s="17">
        <f t="shared" ca="1" si="65"/>
        <v>0</v>
      </c>
      <c r="W296" s="17">
        <f t="shared" ca="1" si="66"/>
        <v>0</v>
      </c>
      <c r="X296" s="24" t="str">
        <f t="array" aca="1" ref="X296" ca="1">IF(AD296,IF(AG296&lt;&gt;"",AG296,IF(J296,MIN(INDIRECT( K296)),"")),"")</f>
        <v/>
      </c>
      <c r="Y296" s="17" t="str">
        <f t="array" aca="1" ref="Y296" ca="1">IF(AD296,IF(AH296&lt;&gt;"",AH296,IF(J296,MAX(INDIRECT( K296)),"")),"")</f>
        <v/>
      </c>
      <c r="Z296" s="17" t="b">
        <f t="shared" ca="1" si="67"/>
        <v>0</v>
      </c>
      <c r="AC296" s="17" t="b">
        <f t="shared" ca="1" si="68"/>
        <v>1</v>
      </c>
      <c r="AD296" s="14" t="b">
        <f t="shared" ca="1" si="69"/>
        <v>1</v>
      </c>
      <c r="AE296" s="15" t="b">
        <f t="shared" ca="1" si="70"/>
        <v>0</v>
      </c>
      <c r="AF296" s="16"/>
      <c r="AG296" s="16"/>
      <c r="AH296" s="16"/>
      <c r="AI296" s="16"/>
      <c r="AJ296" s="16"/>
      <c r="AK296" s="16"/>
      <c r="AL296" s="16"/>
      <c r="AM296" s="16"/>
    </row>
    <row r="297" spans="2:39">
      <c r="B297" s="14">
        <f t="shared" si="58"/>
        <v>295</v>
      </c>
      <c r="C297" s="14" t="str">
        <f ca="1">IF(OR(E297="",ROW(E297)=2),"",IF(R297&gt;0,"S",IF(J297,IF(F297=2,"D","N"),"I")))</f>
        <v>S</v>
      </c>
      <c r="D297" s="14" t="str">
        <f t="shared" ca="1" si="59"/>
        <v>q_106.4b</v>
      </c>
      <c r="E297" s="14" t="str">
        <f t="shared" ca="1" si="60"/>
        <v>Family member 2 cause of death</v>
      </c>
      <c r="F297" s="14">
        <f t="shared" ca="1" si="61"/>
        <v>0</v>
      </c>
      <c r="G297" s="14" t="str">
        <f t="shared" ca="1" si="62"/>
        <v>q_106.4b</v>
      </c>
      <c r="H297" s="14">
        <f ca="1">IF(G297&lt;&gt;"",IFERROR( IsVariableNameLegal(G297),0),0)+IF(COUNTIF(INDIRECT(wew!$C$13),G297)&gt;1,10,0)</f>
        <v>0</v>
      </c>
      <c r="I297" s="14">
        <f ca="1">IF(E297&lt;&gt;"",IF(LEN(E297)&gt;150,1,0)+IF(COUNTIF(INDIRECT(wew!$C$15),E297)&gt;1,10,0),0)</f>
        <v>0</v>
      </c>
      <c r="J297" s="14" t="b">
        <f t="shared" ca="1" si="63"/>
        <v>0</v>
      </c>
      <c r="K297" s="14" t="str">
        <f ca="1">ADDRESS(3,(B297+1)*2-1,4,,"[" &amp; wew!$G$7 &amp; "]" &amp; _sheetname_labels) &amp; ":" &amp; ADDRESS(2+ster!$B$20,(B297+1)*2-1,4)</f>
        <v>'[dane surowe2c.xlsm]labels'!VS3:VS32</v>
      </c>
      <c r="L297" s="14" t="str">
        <f ca="1">IF(F297&gt;0,ADDRESS(3,(B297+1)*2-1,4,,"[" &amp; wew!$G$7 &amp; "]" &amp; _sheetname_labels) &amp; ":" &amp; ADDRESS(2+F297,(B297+1)*2-1,4),"")</f>
        <v/>
      </c>
      <c r="M297" s="14" t="str">
        <f ca="1">IF(F297&gt;0,ADDRESS(3,(B297+1)*2,4,,"["&amp;wew!$G$7&amp;"]"&amp;_sheetname_labels)&amp;":"&amp;ADDRESS(2+F297,(B297+1)*2,4),"")</f>
        <v/>
      </c>
      <c r="N297" s="14" t="str">
        <f ca="1">ADDRESS(3,B297+1,4,,"[" &amp; wew!$G$7 &amp; "]" &amp;_sheetname_dataframe) &amp; ":" &amp; ADDRESS(2+ster!$C$14,B297+1,4)</f>
        <v>'[dane surowe2c.xlsm]data_frame'!KJ3:KJ643</v>
      </c>
      <c r="O297" s="14">
        <f t="shared" ca="1" si="64"/>
        <v>0</v>
      </c>
      <c r="P297" s="14" t="str">
        <f ca="1">IF(AND($AD297,$S297=1),IF(wew!$B$3,MIN(INDIRECT($N297)),"&lt;włącz podświetlanie wartości&gt;"),"—")</f>
        <v>—</v>
      </c>
      <c r="Q297" s="14" t="str">
        <f ca="1">IF(AND($AD297,$S297=1),IF(wew!$B$3,MAX(INDIRECT($N297)),"&lt;włącz podświetlanie wartości&gt;"),"—")</f>
        <v>—</v>
      </c>
      <c r="R297" s="14">
        <f ca="1">IF(AD297,ster!$C$14- (COUNTIF( INDIRECT(N297),"" )+ COUNT(INDIRECT(N297)) +COUNTIF( INDIRECT(N297),"NA" )),"")</f>
        <v>31</v>
      </c>
      <c r="S297" s="12">
        <f ca="1">IF(AD297,IF(COUNTA(INDIRECT(N297))=0,0, 1-(ster!$C$14- COUNT(INDIRECT(N297)) -COUNTIF( INDIRECT(N297),"" )) /COUNTA(INDIRECT(N297))),"")</f>
        <v>0</v>
      </c>
      <c r="T297" s="17" t="str">
        <f t="array" aca="1" ref="T297" ca="1">IF(L297&lt;&gt;"",SUM(IF(INDIRECT(L297)&lt;&gt;INT(INDIRECT(L297)),1,0)),"")</f>
        <v/>
      </c>
      <c r="U297" s="17" t="str">
        <f t="array" aca="1" ref="U297" ca="1">IF(S297=1,SUM(IF(ISNUMBER(INDIRECT(N297)),IF(INDIRECT(N297)&lt;&gt;INT(INDIRECT(N297)),1,0),0)),"")</f>
        <v/>
      </c>
      <c r="V297" s="17">
        <f t="shared" ca="1" si="65"/>
        <v>0</v>
      </c>
      <c r="W297" s="17">
        <f t="shared" ca="1" si="66"/>
        <v>0</v>
      </c>
      <c r="X297" s="24" t="str">
        <f t="array" aca="1" ref="X297" ca="1">IF(AD297,IF(AG297&lt;&gt;"",AG297,IF(J297,MIN(INDIRECT( K297)),"")),"")</f>
        <v/>
      </c>
      <c r="Y297" s="17" t="str">
        <f t="array" aca="1" ref="Y297" ca="1">IF(AD297,IF(AH297&lt;&gt;"",AH297,IF(J297,MAX(INDIRECT( K297)),"")),"")</f>
        <v/>
      </c>
      <c r="Z297" s="17" t="b">
        <f t="shared" ca="1" si="67"/>
        <v>0</v>
      </c>
      <c r="AC297" s="17" t="b">
        <f t="shared" ca="1" si="68"/>
        <v>1</v>
      </c>
      <c r="AD297" s="14" t="b">
        <f t="shared" ca="1" si="69"/>
        <v>1</v>
      </c>
      <c r="AE297" s="15" t="b">
        <f t="shared" ca="1" si="70"/>
        <v>0</v>
      </c>
      <c r="AF297" s="16"/>
      <c r="AG297" s="16"/>
      <c r="AH297" s="16"/>
      <c r="AI297" s="16"/>
      <c r="AJ297" s="16"/>
      <c r="AK297" s="16"/>
      <c r="AL297" s="16"/>
      <c r="AM297" s="16"/>
    </row>
    <row r="298" spans="2:39">
      <c r="B298" s="14">
        <f t="shared" si="58"/>
        <v>296</v>
      </c>
      <c r="C298" s="14" t="str">
        <f ca="1">IF(OR(E298="",ROW(E298)=2),"",IF(R298&gt;0,"S",IF(J298,IF(F298=2,"D","N"),"I")))</f>
        <v>S</v>
      </c>
      <c r="D298" s="14" t="str">
        <f t="shared" ca="1" si="59"/>
        <v>q_106.4c</v>
      </c>
      <c r="E298" s="14" t="str">
        <f t="shared" ca="1" si="60"/>
        <v>Family member 2 age at death</v>
      </c>
      <c r="F298" s="14">
        <f t="shared" ca="1" si="61"/>
        <v>0</v>
      </c>
      <c r="G298" s="14" t="str">
        <f t="shared" ca="1" si="62"/>
        <v>q_106.4c</v>
      </c>
      <c r="H298" s="14">
        <f ca="1">IF(G298&lt;&gt;"",IFERROR( IsVariableNameLegal(G298),0),0)+IF(COUNTIF(INDIRECT(wew!$C$13),G298)&gt;1,10,0)</f>
        <v>0</v>
      </c>
      <c r="I298" s="14">
        <f ca="1">IF(E298&lt;&gt;"",IF(LEN(E298)&gt;150,1,0)+IF(COUNTIF(INDIRECT(wew!$C$15),E298)&gt;1,10,0),0)</f>
        <v>0</v>
      </c>
      <c r="J298" s="14" t="b">
        <f t="shared" ca="1" si="63"/>
        <v>0</v>
      </c>
      <c r="K298" s="14" t="str">
        <f ca="1">ADDRESS(3,(B298+1)*2-1,4,,"[" &amp; wew!$G$7 &amp; "]" &amp; _sheetname_labels) &amp; ":" &amp; ADDRESS(2+ster!$B$20,(B298+1)*2-1,4)</f>
        <v>'[dane surowe2c.xlsm]labels'!VU3:VU32</v>
      </c>
      <c r="L298" s="14" t="str">
        <f ca="1">IF(F298&gt;0,ADDRESS(3,(B298+1)*2-1,4,,"[" &amp; wew!$G$7 &amp; "]" &amp; _sheetname_labels) &amp; ":" &amp; ADDRESS(2+F298,(B298+1)*2-1,4),"")</f>
        <v/>
      </c>
      <c r="M298" s="14" t="str">
        <f ca="1">IF(F298&gt;0,ADDRESS(3,(B298+1)*2,4,,"["&amp;wew!$G$7&amp;"]"&amp;_sheetname_labels)&amp;":"&amp;ADDRESS(2+F298,(B298+1)*2,4),"")</f>
        <v/>
      </c>
      <c r="N298" s="14" t="str">
        <f ca="1">ADDRESS(3,B298+1,4,,"[" &amp; wew!$G$7 &amp; "]" &amp;_sheetname_dataframe) &amp; ":" &amp; ADDRESS(2+ster!$C$14,B298+1,4)</f>
        <v>'[dane surowe2c.xlsm]data_frame'!KK3:KK643</v>
      </c>
      <c r="O298" s="14">
        <f t="shared" ca="1" si="64"/>
        <v>24</v>
      </c>
      <c r="P298" s="14" t="str">
        <f ca="1">IF(AND($AD298,$S298=1),IF(wew!$B$3,MIN(INDIRECT($N298)),"&lt;włącz podświetlanie wartości&gt;"),"—")</f>
        <v>—</v>
      </c>
      <c r="Q298" s="14" t="str">
        <f ca="1">IF(AND($AD298,$S298=1),IF(wew!$B$3,MAX(INDIRECT($N298)),"&lt;włącz podświetlanie wartości&gt;"),"—")</f>
        <v>—</v>
      </c>
      <c r="R298" s="14">
        <f ca="1">IF(AD298,ster!$C$14- (COUNTIF( INDIRECT(N298),"" )+ COUNT(INDIRECT(N298)) +COUNTIF( INDIRECT(N298),"NA" )),"")</f>
        <v>1</v>
      </c>
      <c r="S298" s="12">
        <f ca="1">IF(AD298,IF(COUNTA(INDIRECT(N298))=0,0, 1-(ster!$C$14- COUNT(INDIRECT(N298)) -COUNTIF( INDIRECT(N298),"" )) /COUNTA(INDIRECT(N298))),"")</f>
        <v>0.96</v>
      </c>
      <c r="T298" s="17" t="str">
        <f t="array" aca="1" ref="T298" ca="1">IF(L298&lt;&gt;"",SUM(IF(INDIRECT(L298)&lt;&gt;INT(INDIRECT(L298)),1,0)),"")</f>
        <v/>
      </c>
      <c r="U298" s="17" t="str">
        <f t="array" aca="1" ref="U298" ca="1">IF(S298=1,SUM(IF(ISNUMBER(INDIRECT(N298)),IF(INDIRECT(N298)&lt;&gt;INT(INDIRECT(N298)),1,0),0)),"")</f>
        <v/>
      </c>
      <c r="V298" s="17">
        <f t="shared" ca="1" si="65"/>
        <v>0</v>
      </c>
      <c r="W298" s="17">
        <f t="shared" ca="1" si="66"/>
        <v>0</v>
      </c>
      <c r="X298" s="24" t="str">
        <f t="array" aca="1" ref="X298" ca="1">IF(AD298,IF(AG298&lt;&gt;"",AG298,IF(J298,MIN(INDIRECT( K298)),"")),"")</f>
        <v/>
      </c>
      <c r="Y298" s="17" t="str">
        <f t="array" aca="1" ref="Y298" ca="1">IF(AD298,IF(AH298&lt;&gt;"",AH298,IF(J298,MAX(INDIRECT( K298)),"")),"")</f>
        <v/>
      </c>
      <c r="Z298" s="17" t="b">
        <f t="shared" ca="1" si="67"/>
        <v>0</v>
      </c>
      <c r="AC298" s="17" t="b">
        <f t="shared" ca="1" si="68"/>
        <v>1</v>
      </c>
      <c r="AD298" s="14" t="b">
        <f t="shared" ca="1" si="69"/>
        <v>1</v>
      </c>
      <c r="AE298" s="15" t="b">
        <f t="shared" ca="1" si="70"/>
        <v>0</v>
      </c>
      <c r="AF298" s="16"/>
      <c r="AG298" s="16"/>
      <c r="AH298" s="16"/>
      <c r="AI298" s="16"/>
      <c r="AJ298" s="16"/>
      <c r="AK298" s="16"/>
      <c r="AL298" s="16"/>
      <c r="AM298" s="16"/>
    </row>
    <row r="299" spans="2:39">
      <c r="B299" s="14">
        <f t="shared" si="58"/>
        <v>297</v>
      </c>
      <c r="C299" s="14" t="str">
        <f ca="1">IF(OR(E299="",ROW(E299)=2),"",IF(R299&gt;0,"S",IF(J299,IF(F299=2,"D","N"),"I")))</f>
        <v>S</v>
      </c>
      <c r="D299" s="14" t="str">
        <f t="shared" ca="1" si="59"/>
        <v>q_106.5a</v>
      </c>
      <c r="E299" s="14" t="str">
        <f t="shared" ca="1" si="60"/>
        <v>Other family member 3, who died</v>
      </c>
      <c r="F299" s="14">
        <f t="shared" ca="1" si="61"/>
        <v>0</v>
      </c>
      <c r="G299" s="14" t="str">
        <f t="shared" ca="1" si="62"/>
        <v>q_106.5a</v>
      </c>
      <c r="H299" s="14">
        <f ca="1">IF(G299&lt;&gt;"",IFERROR( IsVariableNameLegal(G299),0),0)+IF(COUNTIF(INDIRECT(wew!$C$13),G299)&gt;1,10,0)</f>
        <v>0</v>
      </c>
      <c r="I299" s="14">
        <f ca="1">IF(E299&lt;&gt;"",IF(LEN(E299)&gt;150,1,0)+IF(COUNTIF(INDIRECT(wew!$C$15),E299)&gt;1,10,0),0)</f>
        <v>0</v>
      </c>
      <c r="J299" s="14" t="b">
        <f t="shared" ca="1" si="63"/>
        <v>0</v>
      </c>
      <c r="K299" s="14" t="str">
        <f ca="1">ADDRESS(3,(B299+1)*2-1,4,,"[" &amp; wew!$G$7 &amp; "]" &amp; _sheetname_labels) &amp; ":" &amp; ADDRESS(2+ster!$B$20,(B299+1)*2-1,4)</f>
        <v>'[dane surowe2c.xlsm]labels'!VW3:VW32</v>
      </c>
      <c r="L299" s="14" t="str">
        <f ca="1">IF(F299&gt;0,ADDRESS(3,(B299+1)*2-1,4,,"[" &amp; wew!$G$7 &amp; "]" &amp; _sheetname_labels) &amp; ":" &amp; ADDRESS(2+F299,(B299+1)*2-1,4),"")</f>
        <v/>
      </c>
      <c r="M299" s="14" t="str">
        <f ca="1">IF(F299&gt;0,ADDRESS(3,(B299+1)*2,4,,"["&amp;wew!$G$7&amp;"]"&amp;_sheetname_labels)&amp;":"&amp;ADDRESS(2+F299,(B299+1)*2,4),"")</f>
        <v/>
      </c>
      <c r="N299" s="14" t="str">
        <f ca="1">ADDRESS(3,B299+1,4,,"[" &amp; wew!$G$7 &amp; "]" &amp;_sheetname_dataframe) &amp; ":" &amp; ADDRESS(2+ster!$C$14,B299+1,4)</f>
        <v>'[dane surowe2c.xlsm]data_frame'!KL3:KL643</v>
      </c>
      <c r="O299" s="14">
        <f t="shared" ca="1" si="64"/>
        <v>0</v>
      </c>
      <c r="P299" s="14" t="str">
        <f ca="1">IF(AND($AD299,$S299=1),IF(wew!$B$3,MIN(INDIRECT($N299)),"&lt;włącz podświetlanie wartości&gt;"),"—")</f>
        <v>—</v>
      </c>
      <c r="Q299" s="14" t="str">
        <f ca="1">IF(AND($AD299,$S299=1),IF(wew!$B$3,MAX(INDIRECT($N299)),"&lt;włącz podświetlanie wartości&gt;"),"—")</f>
        <v>—</v>
      </c>
      <c r="R299" s="14">
        <f ca="1">IF(AD299,ster!$C$14- (COUNTIF( INDIRECT(N299),"" )+ COUNT(INDIRECT(N299)) +COUNTIF( INDIRECT(N299),"NA" )),"")</f>
        <v>8</v>
      </c>
      <c r="S299" s="12">
        <f ca="1">IF(AD299,IF(COUNTA(INDIRECT(N299))=0,0, 1-(ster!$C$14- COUNT(INDIRECT(N299)) -COUNTIF( INDIRECT(N299),"" )) /COUNTA(INDIRECT(N299))),"")</f>
        <v>0</v>
      </c>
      <c r="T299" s="17" t="str">
        <f t="array" aca="1" ref="T299" ca="1">IF(L299&lt;&gt;"",SUM(IF(INDIRECT(L299)&lt;&gt;INT(INDIRECT(L299)),1,0)),"")</f>
        <v/>
      </c>
      <c r="U299" s="17" t="str">
        <f t="array" aca="1" ref="U299" ca="1">IF(S299=1,SUM(IF(ISNUMBER(INDIRECT(N299)),IF(INDIRECT(N299)&lt;&gt;INT(INDIRECT(N299)),1,0),0)),"")</f>
        <v/>
      </c>
      <c r="V299" s="17">
        <f t="shared" ca="1" si="65"/>
        <v>0</v>
      </c>
      <c r="W299" s="17">
        <f t="shared" ca="1" si="66"/>
        <v>0</v>
      </c>
      <c r="X299" s="24" t="str">
        <f t="array" aca="1" ref="X299" ca="1">IF(AD299,IF(AG299&lt;&gt;"",AG299,IF(J299,MIN(INDIRECT( K299)),"")),"")</f>
        <v/>
      </c>
      <c r="Y299" s="17" t="str">
        <f t="array" aca="1" ref="Y299" ca="1">IF(AD299,IF(AH299&lt;&gt;"",AH299,IF(J299,MAX(INDIRECT( K299)),"")),"")</f>
        <v/>
      </c>
      <c r="Z299" s="17" t="b">
        <f t="shared" ca="1" si="67"/>
        <v>0</v>
      </c>
      <c r="AC299" s="17" t="b">
        <f t="shared" ca="1" si="68"/>
        <v>1</v>
      </c>
      <c r="AD299" s="14" t="b">
        <f t="shared" ca="1" si="69"/>
        <v>1</v>
      </c>
      <c r="AE299" s="15" t="b">
        <f t="shared" ca="1" si="70"/>
        <v>0</v>
      </c>
      <c r="AF299" s="16"/>
      <c r="AG299" s="16"/>
      <c r="AH299" s="16"/>
      <c r="AI299" s="16"/>
      <c r="AJ299" s="16"/>
      <c r="AK299" s="16"/>
      <c r="AL299" s="16"/>
      <c r="AM299" s="16"/>
    </row>
    <row r="300" spans="2:39">
      <c r="B300" s="14">
        <f t="shared" si="58"/>
        <v>298</v>
      </c>
      <c r="C300" s="14" t="str">
        <f ca="1">IF(OR(E300="",ROW(E300)=2),"",IF(R300&gt;0,"S",IF(J300,IF(F300=2,"D","N"),"I")))</f>
        <v>S</v>
      </c>
      <c r="D300" s="14" t="str">
        <f t="shared" ca="1" si="59"/>
        <v>q_106.5b</v>
      </c>
      <c r="E300" s="14" t="str">
        <f t="shared" ca="1" si="60"/>
        <v>Family member 3 cause of death</v>
      </c>
      <c r="F300" s="14">
        <f t="shared" ca="1" si="61"/>
        <v>0</v>
      </c>
      <c r="G300" s="14" t="str">
        <f t="shared" ca="1" si="62"/>
        <v>q_106.5b</v>
      </c>
      <c r="H300" s="14">
        <f ca="1">IF(G300&lt;&gt;"",IFERROR( IsVariableNameLegal(G300),0),0)+IF(COUNTIF(INDIRECT(wew!$C$13),G300)&gt;1,10,0)</f>
        <v>0</v>
      </c>
      <c r="I300" s="14">
        <f ca="1">IF(E300&lt;&gt;"",IF(LEN(E300)&gt;150,1,0)+IF(COUNTIF(INDIRECT(wew!$C$15),E300)&gt;1,10,0),0)</f>
        <v>0</v>
      </c>
      <c r="J300" s="14" t="b">
        <f t="shared" ca="1" si="63"/>
        <v>0</v>
      </c>
      <c r="K300" s="14" t="str">
        <f ca="1">ADDRESS(3,(B300+1)*2-1,4,,"[" &amp; wew!$G$7 &amp; "]" &amp; _sheetname_labels) &amp; ":" &amp; ADDRESS(2+ster!$B$20,(B300+1)*2-1,4)</f>
        <v>'[dane surowe2c.xlsm]labels'!VY3:VY32</v>
      </c>
      <c r="L300" s="14" t="str">
        <f ca="1">IF(F300&gt;0,ADDRESS(3,(B300+1)*2-1,4,,"[" &amp; wew!$G$7 &amp; "]" &amp; _sheetname_labels) &amp; ":" &amp; ADDRESS(2+F300,(B300+1)*2-1,4),"")</f>
        <v/>
      </c>
      <c r="M300" s="14" t="str">
        <f ca="1">IF(F300&gt;0,ADDRESS(3,(B300+1)*2,4,,"["&amp;wew!$G$7&amp;"]"&amp;_sheetname_labels)&amp;":"&amp;ADDRESS(2+F300,(B300+1)*2,4),"")</f>
        <v/>
      </c>
      <c r="N300" s="14" t="str">
        <f ca="1">ADDRESS(3,B300+1,4,,"[" &amp; wew!$G$7 &amp; "]" &amp;_sheetname_dataframe) &amp; ":" &amp; ADDRESS(2+ster!$C$14,B300+1,4)</f>
        <v>'[dane surowe2c.xlsm]data_frame'!KM3:KM643</v>
      </c>
      <c r="O300" s="14">
        <f t="shared" ca="1" si="64"/>
        <v>0</v>
      </c>
      <c r="P300" s="14" t="str">
        <f ca="1">IF(AND($AD300,$S300=1),IF(wew!$B$3,MIN(INDIRECT($N300)),"&lt;włącz podświetlanie wartości&gt;"),"—")</f>
        <v>—</v>
      </c>
      <c r="Q300" s="14" t="str">
        <f ca="1">IF(AND($AD300,$S300=1),IF(wew!$B$3,MAX(INDIRECT($N300)),"&lt;włącz podświetlanie wartości&gt;"),"—")</f>
        <v>—</v>
      </c>
      <c r="R300" s="14">
        <f ca="1">IF(AD300,ster!$C$14- (COUNTIF( INDIRECT(N300),"" )+ COUNT(INDIRECT(N300)) +COUNTIF( INDIRECT(N300),"NA" )),"")</f>
        <v>8</v>
      </c>
      <c r="S300" s="12">
        <f ca="1">IF(AD300,IF(COUNTA(INDIRECT(N300))=0,0, 1-(ster!$C$14- COUNT(INDIRECT(N300)) -COUNTIF( INDIRECT(N300),"" )) /COUNTA(INDIRECT(N300))),"")</f>
        <v>0</v>
      </c>
      <c r="T300" s="17" t="str">
        <f t="array" aca="1" ref="T300" ca="1">IF(L300&lt;&gt;"",SUM(IF(INDIRECT(L300)&lt;&gt;INT(INDIRECT(L300)),1,0)),"")</f>
        <v/>
      </c>
      <c r="U300" s="17" t="str">
        <f t="array" aca="1" ref="U300" ca="1">IF(S300=1,SUM(IF(ISNUMBER(INDIRECT(N300)),IF(INDIRECT(N300)&lt;&gt;INT(INDIRECT(N300)),1,0),0)),"")</f>
        <v/>
      </c>
      <c r="V300" s="17">
        <f t="shared" ca="1" si="65"/>
        <v>0</v>
      </c>
      <c r="W300" s="17">
        <f t="shared" ca="1" si="66"/>
        <v>0</v>
      </c>
      <c r="X300" s="24" t="str">
        <f t="array" aca="1" ref="X300" ca="1">IF(AD300,IF(AG300&lt;&gt;"",AG300,IF(J300,MIN(INDIRECT( K300)),"")),"")</f>
        <v/>
      </c>
      <c r="Y300" s="17" t="str">
        <f t="array" aca="1" ref="Y300" ca="1">IF(AD300,IF(AH300&lt;&gt;"",AH300,IF(J300,MAX(INDIRECT( K300)),"")),"")</f>
        <v/>
      </c>
      <c r="Z300" s="17" t="b">
        <f t="shared" ca="1" si="67"/>
        <v>0</v>
      </c>
      <c r="AC300" s="17" t="b">
        <f t="shared" ca="1" si="68"/>
        <v>1</v>
      </c>
      <c r="AD300" s="14" t="b">
        <f t="shared" ca="1" si="69"/>
        <v>1</v>
      </c>
      <c r="AE300" s="15" t="b">
        <f t="shared" ca="1" si="70"/>
        <v>0</v>
      </c>
      <c r="AF300" s="16"/>
      <c r="AG300" s="16"/>
      <c r="AH300" s="16"/>
      <c r="AI300" s="16"/>
      <c r="AJ300" s="16"/>
      <c r="AK300" s="16"/>
      <c r="AL300" s="16"/>
      <c r="AM300" s="16"/>
    </row>
    <row r="301" spans="2:39">
      <c r="B301" s="14">
        <f t="shared" si="58"/>
        <v>299</v>
      </c>
      <c r="C301" s="14" t="str">
        <f ca="1">IF(OR(E301="",ROW(E301)=2),"",IF(R301&gt;0,"S",IF(J301,IF(F301=2,"D","N"),"I")))</f>
        <v>I</v>
      </c>
      <c r="D301" s="14" t="str">
        <f t="shared" ca="1" si="59"/>
        <v>q_106.5c</v>
      </c>
      <c r="E301" s="14" t="str">
        <f t="shared" ca="1" si="60"/>
        <v>Family member 3 age at death</v>
      </c>
      <c r="F301" s="14">
        <f t="shared" ca="1" si="61"/>
        <v>0</v>
      </c>
      <c r="G301" s="14" t="str">
        <f t="shared" ca="1" si="62"/>
        <v>q_106.5c</v>
      </c>
      <c r="H301" s="14">
        <f ca="1">IF(G301&lt;&gt;"",IFERROR( IsVariableNameLegal(G301),0),0)+IF(COUNTIF(INDIRECT(wew!$C$13),G301)&gt;1,10,0)</f>
        <v>0</v>
      </c>
      <c r="I301" s="14">
        <f ca="1">IF(E301&lt;&gt;"",IF(LEN(E301)&gt;150,1,0)+IF(COUNTIF(INDIRECT(wew!$C$15),E301)&gt;1,10,0),0)</f>
        <v>0</v>
      </c>
      <c r="J301" s="14" t="b">
        <f t="shared" ca="1" si="63"/>
        <v>0</v>
      </c>
      <c r="K301" s="14" t="str">
        <f ca="1">ADDRESS(3,(B301+1)*2-1,4,,"[" &amp; wew!$G$7 &amp; "]" &amp; _sheetname_labels) &amp; ":" &amp; ADDRESS(2+ster!$B$20,(B301+1)*2-1,4)</f>
        <v>'[dane surowe2c.xlsm]labels'!WA3:WA32</v>
      </c>
      <c r="L301" s="14" t="str">
        <f ca="1">IF(F301&gt;0,ADDRESS(3,(B301+1)*2-1,4,,"[" &amp; wew!$G$7 &amp; "]" &amp; _sheetname_labels) &amp; ":" &amp; ADDRESS(2+F301,(B301+1)*2-1,4),"")</f>
        <v/>
      </c>
      <c r="M301" s="14" t="str">
        <f ca="1">IF(F301&gt;0,ADDRESS(3,(B301+1)*2,4,,"["&amp;wew!$G$7&amp;"]"&amp;_sheetname_labels)&amp;":"&amp;ADDRESS(2+F301,(B301+1)*2,4),"")</f>
        <v/>
      </c>
      <c r="N301" s="14" t="str">
        <f ca="1">ADDRESS(3,B301+1,4,,"[" &amp; wew!$G$7 &amp; "]" &amp;_sheetname_dataframe) &amp; ":" &amp; ADDRESS(2+ster!$C$14,B301+1,4)</f>
        <v>'[dane surowe2c.xlsm]data_frame'!KN3:KN643</v>
      </c>
      <c r="O301" s="14">
        <f t="shared" ca="1" si="64"/>
        <v>4</v>
      </c>
      <c r="P301" s="14">
        <f ca="1">IF(AND($AD301,$S301=1),IF(wew!$B$3,MIN(INDIRECT($N301)),"&lt;włącz podświetlanie wartości&gt;"),"—")</f>
        <v>47</v>
      </c>
      <c r="Q301" s="14">
        <f ca="1">IF(AND($AD301,$S301=1),IF(wew!$B$3,MAX(INDIRECT($N301)),"&lt;włącz podświetlanie wartości&gt;"),"—")</f>
        <v>78</v>
      </c>
      <c r="R301" s="14">
        <f ca="1">IF(AD301,ster!$C$14- (COUNTIF( INDIRECT(N301),"" )+ COUNT(INDIRECT(N301)) +COUNTIF( INDIRECT(N301),"NA" )),"")</f>
        <v>0</v>
      </c>
      <c r="S301" s="12">
        <f ca="1">IF(AD301,IF(COUNTA(INDIRECT(N301))=0,0, 1-(ster!$C$14- COUNT(INDIRECT(N301)) -COUNTIF( INDIRECT(N301),"" )) /COUNTA(INDIRECT(N301))),"")</f>
        <v>1</v>
      </c>
      <c r="T301" s="17" t="str">
        <f t="array" aca="1" ref="T301" ca="1">IF(L301&lt;&gt;"",SUM(IF(INDIRECT(L301)&lt;&gt;INT(INDIRECT(L301)),1,0)),"")</f>
        <v/>
      </c>
      <c r="U301" s="17">
        <f t="array" aca="1" ref="U301" ca="1">IF(S301=1,SUM(IF(ISNUMBER(INDIRECT(N301)),IF(INDIRECT(N301)&lt;&gt;INT(INDIRECT(N301)),1,0),0)),"")</f>
        <v>0</v>
      </c>
      <c r="V301" s="17">
        <f t="shared" ca="1" si="65"/>
        <v>1</v>
      </c>
      <c r="W301" s="17">
        <f t="shared" ca="1" si="66"/>
        <v>0</v>
      </c>
      <c r="X301" s="24" t="str">
        <f t="array" aca="1" ref="X301" ca="1">IF(AD301,IF(AG301&lt;&gt;"",AG301,IF(J301,MIN(INDIRECT( K301)),"")),"")</f>
        <v/>
      </c>
      <c r="Y301" s="17" t="str">
        <f t="array" aca="1" ref="Y301" ca="1">IF(AD301,IF(AH301&lt;&gt;"",AH301,IF(J301,MAX(INDIRECT( K301)),"")),"")</f>
        <v/>
      </c>
      <c r="Z301" s="17" t="b">
        <f t="shared" ca="1" si="67"/>
        <v>0</v>
      </c>
      <c r="AC301" s="17" t="b">
        <f t="shared" ca="1" si="68"/>
        <v>0</v>
      </c>
      <c r="AD301" s="14" t="b">
        <f t="shared" ca="1" si="69"/>
        <v>1</v>
      </c>
      <c r="AE301" s="15" t="b">
        <f t="shared" ca="1" si="70"/>
        <v>0</v>
      </c>
      <c r="AF301" s="16"/>
      <c r="AG301" s="16"/>
      <c r="AH301" s="16"/>
      <c r="AI301" s="16"/>
      <c r="AJ301" s="16"/>
      <c r="AK301" s="16"/>
      <c r="AL301" s="16"/>
      <c r="AM301" s="16"/>
    </row>
    <row r="302" spans="2:39">
      <c r="B302" s="14">
        <f t="shared" si="58"/>
        <v>300</v>
      </c>
      <c r="C302" s="14" t="str">
        <f ca="1">IF(OR(E302="",ROW(E302)=2),"",IF(R302&gt;0,"S",IF(J302,IF(F302=2,"D","N"),"I")))</f>
        <v>S</v>
      </c>
      <c r="D302" s="14" t="str">
        <f t="shared" ca="1" si="59"/>
        <v>q_106.6a</v>
      </c>
      <c r="E302" s="14" t="str">
        <f t="shared" ca="1" si="60"/>
        <v>Other family member 4, who died</v>
      </c>
      <c r="F302" s="14">
        <f t="shared" ca="1" si="61"/>
        <v>0</v>
      </c>
      <c r="G302" s="14" t="str">
        <f t="shared" ca="1" si="62"/>
        <v>q_106.6a</v>
      </c>
      <c r="H302" s="14">
        <f ca="1">IF(G302&lt;&gt;"",IFERROR( IsVariableNameLegal(G302),0),0)+IF(COUNTIF(INDIRECT(wew!$C$13),G302)&gt;1,10,0)</f>
        <v>0</v>
      </c>
      <c r="I302" s="14">
        <f ca="1">IF(E302&lt;&gt;"",IF(LEN(E302)&gt;150,1,0)+IF(COUNTIF(INDIRECT(wew!$C$15),E302)&gt;1,10,0),0)</f>
        <v>0</v>
      </c>
      <c r="J302" s="14" t="b">
        <f t="shared" ca="1" si="63"/>
        <v>0</v>
      </c>
      <c r="K302" s="14" t="str">
        <f ca="1">ADDRESS(3,(B302+1)*2-1,4,,"[" &amp; wew!$G$7 &amp; "]" &amp; _sheetname_labels) &amp; ":" &amp; ADDRESS(2+ster!$B$20,(B302+1)*2-1,4)</f>
        <v>'[dane surowe2c.xlsm]labels'!WC3:WC32</v>
      </c>
      <c r="L302" s="14" t="str">
        <f ca="1">IF(F302&gt;0,ADDRESS(3,(B302+1)*2-1,4,,"[" &amp; wew!$G$7 &amp; "]" &amp; _sheetname_labels) &amp; ":" &amp; ADDRESS(2+F302,(B302+1)*2-1,4),"")</f>
        <v/>
      </c>
      <c r="M302" s="14" t="str">
        <f ca="1">IF(F302&gt;0,ADDRESS(3,(B302+1)*2,4,,"["&amp;wew!$G$7&amp;"]"&amp;_sheetname_labels)&amp;":"&amp;ADDRESS(2+F302,(B302+1)*2,4),"")</f>
        <v/>
      </c>
      <c r="N302" s="14" t="str">
        <f ca="1">ADDRESS(3,B302+1,4,,"[" &amp; wew!$G$7 &amp; "]" &amp;_sheetname_dataframe) &amp; ":" &amp; ADDRESS(2+ster!$C$14,B302+1,4)</f>
        <v>'[dane surowe2c.xlsm]data_frame'!KO3:KO643</v>
      </c>
      <c r="O302" s="14">
        <f t="shared" ca="1" si="64"/>
        <v>0</v>
      </c>
      <c r="P302" s="14" t="str">
        <f ca="1">IF(AND($AD302,$S302=1),IF(wew!$B$3,MIN(INDIRECT($N302)),"&lt;włącz podświetlanie wartości&gt;"),"—")</f>
        <v>—</v>
      </c>
      <c r="Q302" s="14" t="str">
        <f ca="1">IF(AND($AD302,$S302=1),IF(wew!$B$3,MAX(INDIRECT($N302)),"&lt;włącz podświetlanie wartości&gt;"),"—")</f>
        <v>—</v>
      </c>
      <c r="R302" s="14">
        <f ca="1">IF(AD302,ster!$C$14- (COUNTIF( INDIRECT(N302),"" )+ COUNT(INDIRECT(N302)) +COUNTIF( INDIRECT(N302),"NA" )),"")</f>
        <v>1</v>
      </c>
      <c r="S302" s="12">
        <f ca="1">IF(AD302,IF(COUNTA(INDIRECT(N302))=0,0, 1-(ster!$C$14- COUNT(INDIRECT(N302)) -COUNTIF( INDIRECT(N302),"" )) /COUNTA(INDIRECT(N302))),"")</f>
        <v>0</v>
      </c>
      <c r="T302" s="17" t="str">
        <f t="array" aca="1" ref="T302" ca="1">IF(L302&lt;&gt;"",SUM(IF(INDIRECT(L302)&lt;&gt;INT(INDIRECT(L302)),1,0)),"")</f>
        <v/>
      </c>
      <c r="U302" s="17" t="str">
        <f t="array" aca="1" ref="U302" ca="1">IF(S302=1,SUM(IF(ISNUMBER(INDIRECT(N302)),IF(INDIRECT(N302)&lt;&gt;INT(INDIRECT(N302)),1,0),0)),"")</f>
        <v/>
      </c>
      <c r="V302" s="17">
        <f t="shared" ca="1" si="65"/>
        <v>0</v>
      </c>
      <c r="W302" s="17">
        <f t="shared" ca="1" si="66"/>
        <v>0</v>
      </c>
      <c r="X302" s="24" t="str">
        <f t="array" aca="1" ref="X302" ca="1">IF(AD302,IF(AG302&lt;&gt;"",AG302,IF(J302,MIN(INDIRECT( K302)),"")),"")</f>
        <v/>
      </c>
      <c r="Y302" s="17" t="str">
        <f t="array" aca="1" ref="Y302" ca="1">IF(AD302,IF(AH302&lt;&gt;"",AH302,IF(J302,MAX(INDIRECT( K302)),"")),"")</f>
        <v/>
      </c>
      <c r="Z302" s="17" t="b">
        <f t="shared" ca="1" si="67"/>
        <v>0</v>
      </c>
      <c r="AC302" s="17" t="b">
        <f t="shared" ca="1" si="68"/>
        <v>1</v>
      </c>
      <c r="AD302" s="14" t="b">
        <f t="shared" ca="1" si="69"/>
        <v>1</v>
      </c>
      <c r="AE302" s="15" t="b">
        <f t="shared" ca="1" si="70"/>
        <v>0</v>
      </c>
      <c r="AF302" s="16"/>
      <c r="AG302" s="16"/>
      <c r="AH302" s="16"/>
      <c r="AI302" s="16"/>
      <c r="AJ302" s="16"/>
      <c r="AK302" s="16"/>
      <c r="AL302" s="16"/>
      <c r="AM302" s="16"/>
    </row>
    <row r="303" spans="2:39">
      <c r="B303" s="14">
        <f t="shared" si="58"/>
        <v>301</v>
      </c>
      <c r="C303" s="14" t="str">
        <f ca="1">IF(OR(E303="",ROW(E303)=2),"",IF(R303&gt;0,"S",IF(J303,IF(F303=2,"D","N"),"I")))</f>
        <v>S</v>
      </c>
      <c r="D303" s="14" t="str">
        <f t="shared" ca="1" si="59"/>
        <v>q_106.6b</v>
      </c>
      <c r="E303" s="14" t="str">
        <f t="shared" ca="1" si="60"/>
        <v>Family member 4 cause of death</v>
      </c>
      <c r="F303" s="14">
        <f t="shared" ca="1" si="61"/>
        <v>0</v>
      </c>
      <c r="G303" s="14" t="str">
        <f t="shared" ca="1" si="62"/>
        <v>q_106.6b</v>
      </c>
      <c r="H303" s="14">
        <f ca="1">IF(G303&lt;&gt;"",IFERROR( IsVariableNameLegal(G303),0),0)+IF(COUNTIF(INDIRECT(wew!$C$13),G303)&gt;1,10,0)</f>
        <v>0</v>
      </c>
      <c r="I303" s="14">
        <f ca="1">IF(E303&lt;&gt;"",IF(LEN(E303)&gt;150,1,0)+IF(COUNTIF(INDIRECT(wew!$C$15),E303)&gt;1,10,0),0)</f>
        <v>0</v>
      </c>
      <c r="J303" s="14" t="b">
        <f t="shared" ca="1" si="63"/>
        <v>0</v>
      </c>
      <c r="K303" s="14" t="str">
        <f ca="1">ADDRESS(3,(B303+1)*2-1,4,,"[" &amp; wew!$G$7 &amp; "]" &amp; _sheetname_labels) &amp; ":" &amp; ADDRESS(2+ster!$B$20,(B303+1)*2-1,4)</f>
        <v>'[dane surowe2c.xlsm]labels'!WE3:WE32</v>
      </c>
      <c r="L303" s="14" t="str">
        <f ca="1">IF(F303&gt;0,ADDRESS(3,(B303+1)*2-1,4,,"[" &amp; wew!$G$7 &amp; "]" &amp; _sheetname_labels) &amp; ":" &amp; ADDRESS(2+F303,(B303+1)*2-1,4),"")</f>
        <v/>
      </c>
      <c r="M303" s="14" t="str">
        <f ca="1">IF(F303&gt;0,ADDRESS(3,(B303+1)*2,4,,"["&amp;wew!$G$7&amp;"]"&amp;_sheetname_labels)&amp;":"&amp;ADDRESS(2+F303,(B303+1)*2,4),"")</f>
        <v/>
      </c>
      <c r="N303" s="14" t="str">
        <f ca="1">ADDRESS(3,B303+1,4,,"[" &amp; wew!$G$7 &amp; "]" &amp;_sheetname_dataframe) &amp; ":" &amp; ADDRESS(2+ster!$C$14,B303+1,4)</f>
        <v>'[dane surowe2c.xlsm]data_frame'!KP3:KP643</v>
      </c>
      <c r="O303" s="14">
        <f t="shared" ca="1" si="64"/>
        <v>0</v>
      </c>
      <c r="P303" s="14" t="str">
        <f ca="1">IF(AND($AD303,$S303=1),IF(wew!$B$3,MIN(INDIRECT($N303)),"&lt;włącz podświetlanie wartości&gt;"),"—")</f>
        <v>—</v>
      </c>
      <c r="Q303" s="14" t="str">
        <f ca="1">IF(AND($AD303,$S303=1),IF(wew!$B$3,MAX(INDIRECT($N303)),"&lt;włącz podświetlanie wartości&gt;"),"—")</f>
        <v>—</v>
      </c>
      <c r="R303" s="14">
        <f ca="1">IF(AD303,ster!$C$14- (COUNTIF( INDIRECT(N303),"" )+ COUNT(INDIRECT(N303)) +COUNTIF( INDIRECT(N303),"NA" )),"")</f>
        <v>1</v>
      </c>
      <c r="S303" s="12">
        <f ca="1">IF(AD303,IF(COUNTA(INDIRECT(N303))=0,0, 1-(ster!$C$14- COUNT(INDIRECT(N303)) -COUNTIF( INDIRECT(N303),"" )) /COUNTA(INDIRECT(N303))),"")</f>
        <v>0</v>
      </c>
      <c r="T303" s="17" t="str">
        <f t="array" aca="1" ref="T303" ca="1">IF(L303&lt;&gt;"",SUM(IF(INDIRECT(L303)&lt;&gt;INT(INDIRECT(L303)),1,0)),"")</f>
        <v/>
      </c>
      <c r="U303" s="17" t="str">
        <f t="array" aca="1" ref="U303" ca="1">IF(S303=1,SUM(IF(ISNUMBER(INDIRECT(N303)),IF(INDIRECT(N303)&lt;&gt;INT(INDIRECT(N303)),1,0),0)),"")</f>
        <v/>
      </c>
      <c r="V303" s="17">
        <f t="shared" ca="1" si="65"/>
        <v>0</v>
      </c>
      <c r="W303" s="17">
        <f t="shared" ca="1" si="66"/>
        <v>0</v>
      </c>
      <c r="X303" s="24" t="str">
        <f t="array" aca="1" ref="X303" ca="1">IF(AD303,IF(AG303&lt;&gt;"",AG303,IF(J303,MIN(INDIRECT( K303)),"")),"")</f>
        <v/>
      </c>
      <c r="Y303" s="17" t="str">
        <f t="array" aca="1" ref="Y303" ca="1">IF(AD303,IF(AH303&lt;&gt;"",AH303,IF(J303,MAX(INDIRECT( K303)),"")),"")</f>
        <v/>
      </c>
      <c r="Z303" s="17" t="b">
        <f t="shared" ca="1" si="67"/>
        <v>0</v>
      </c>
      <c r="AC303" s="17" t="b">
        <f t="shared" ca="1" si="68"/>
        <v>1</v>
      </c>
      <c r="AD303" s="14" t="b">
        <f t="shared" ca="1" si="69"/>
        <v>1</v>
      </c>
      <c r="AE303" s="15" t="b">
        <f t="shared" ca="1" si="70"/>
        <v>0</v>
      </c>
      <c r="AF303" s="16"/>
      <c r="AG303" s="16"/>
      <c r="AH303" s="16"/>
      <c r="AI303" s="16"/>
      <c r="AJ303" s="16"/>
      <c r="AK303" s="16"/>
      <c r="AL303" s="16"/>
      <c r="AM303" s="16"/>
    </row>
    <row r="304" spans="2:39">
      <c r="B304" s="14">
        <f t="shared" si="58"/>
        <v>302</v>
      </c>
      <c r="C304" s="14" t="str">
        <f ca="1">IF(OR(E304="",ROW(E304)=2),"",IF(R304&gt;0,"S",IF(J304,IF(F304=2,"D","N"),"I")))</f>
        <v>I</v>
      </c>
      <c r="D304" s="14" t="str">
        <f t="shared" ca="1" si="59"/>
        <v>q_106.6c</v>
      </c>
      <c r="E304" s="14" t="str">
        <f t="shared" ca="1" si="60"/>
        <v>Family member 4 age at death</v>
      </c>
      <c r="F304" s="14">
        <f t="shared" ca="1" si="61"/>
        <v>0</v>
      </c>
      <c r="G304" s="14" t="str">
        <f t="shared" ca="1" si="62"/>
        <v>q_106.6c</v>
      </c>
      <c r="H304" s="14">
        <f ca="1">IF(G304&lt;&gt;"",IFERROR( IsVariableNameLegal(G304),0),0)+IF(COUNTIF(INDIRECT(wew!$C$13),G304)&gt;1,10,0)</f>
        <v>0</v>
      </c>
      <c r="I304" s="14">
        <f ca="1">IF(E304&lt;&gt;"",IF(LEN(E304)&gt;150,1,0)+IF(COUNTIF(INDIRECT(wew!$C$15),E304)&gt;1,10,0),0)</f>
        <v>0</v>
      </c>
      <c r="J304" s="14" t="b">
        <f t="shared" ca="1" si="63"/>
        <v>0</v>
      </c>
      <c r="K304" s="14" t="str">
        <f ca="1">ADDRESS(3,(B304+1)*2-1,4,,"[" &amp; wew!$G$7 &amp; "]" &amp; _sheetname_labels) &amp; ":" &amp; ADDRESS(2+ster!$B$20,(B304+1)*2-1,4)</f>
        <v>'[dane surowe2c.xlsm]labels'!WG3:WG32</v>
      </c>
      <c r="L304" s="14" t="str">
        <f ca="1">IF(F304&gt;0,ADDRESS(3,(B304+1)*2-1,4,,"[" &amp; wew!$G$7 &amp; "]" &amp; _sheetname_labels) &amp; ":" &amp; ADDRESS(2+F304,(B304+1)*2-1,4),"")</f>
        <v/>
      </c>
      <c r="M304" s="14" t="str">
        <f ca="1">IF(F304&gt;0,ADDRESS(3,(B304+1)*2,4,,"["&amp;wew!$G$7&amp;"]"&amp;_sheetname_labels)&amp;":"&amp;ADDRESS(2+F304,(B304+1)*2,4),"")</f>
        <v/>
      </c>
      <c r="N304" s="14" t="str">
        <f ca="1">ADDRESS(3,B304+1,4,,"[" &amp; wew!$G$7 &amp; "]" &amp;_sheetname_dataframe) &amp; ":" &amp; ADDRESS(2+ster!$C$14,B304+1,4)</f>
        <v>'[dane surowe2c.xlsm]data_frame'!KQ3:KQ643</v>
      </c>
      <c r="O304" s="14">
        <f t="shared" ca="1" si="64"/>
        <v>1</v>
      </c>
      <c r="P304" s="14">
        <f ca="1">IF(AND($AD304,$S304=1),IF(wew!$B$3,MIN(INDIRECT($N304)),"&lt;włącz podświetlanie wartości&gt;"),"—")</f>
        <v>75</v>
      </c>
      <c r="Q304" s="14">
        <f ca="1">IF(AND($AD304,$S304=1),IF(wew!$B$3,MAX(INDIRECT($N304)),"&lt;włącz podświetlanie wartości&gt;"),"—")</f>
        <v>75</v>
      </c>
      <c r="R304" s="14">
        <f ca="1">IF(AD304,ster!$C$14- (COUNTIF( INDIRECT(N304),"" )+ COUNT(INDIRECT(N304)) +COUNTIF( INDIRECT(N304),"NA" )),"")</f>
        <v>0</v>
      </c>
      <c r="S304" s="12">
        <f ca="1">IF(AD304,IF(COUNTA(INDIRECT(N304))=0,0, 1-(ster!$C$14- COUNT(INDIRECT(N304)) -COUNTIF( INDIRECT(N304),"" )) /COUNTA(INDIRECT(N304))),"")</f>
        <v>1</v>
      </c>
      <c r="T304" s="17" t="str">
        <f t="array" aca="1" ref="T304" ca="1">IF(L304&lt;&gt;"",SUM(IF(INDIRECT(L304)&lt;&gt;INT(INDIRECT(L304)),1,0)),"")</f>
        <v/>
      </c>
      <c r="U304" s="17">
        <f t="array" aca="1" ref="U304" ca="1">IF(S304=1,SUM(IF(ISNUMBER(INDIRECT(N304)),IF(INDIRECT(N304)&lt;&gt;INT(INDIRECT(N304)),1,0),0)),"")</f>
        <v>0</v>
      </c>
      <c r="V304" s="17">
        <f t="shared" ca="1" si="65"/>
        <v>1</v>
      </c>
      <c r="W304" s="17">
        <f t="shared" ca="1" si="66"/>
        <v>0</v>
      </c>
      <c r="X304" s="24" t="str">
        <f t="array" aca="1" ref="X304" ca="1">IF(AD304,IF(AG304&lt;&gt;"",AG304,IF(J304,MIN(INDIRECT( K304)),"")),"")</f>
        <v/>
      </c>
      <c r="Y304" s="17" t="str">
        <f t="array" aca="1" ref="Y304" ca="1">IF(AD304,IF(AH304&lt;&gt;"",AH304,IF(J304,MAX(INDIRECT( K304)),"")),"")</f>
        <v/>
      </c>
      <c r="Z304" s="17" t="b">
        <f t="shared" ca="1" si="67"/>
        <v>0</v>
      </c>
      <c r="AC304" s="17" t="b">
        <f t="shared" ca="1" si="68"/>
        <v>0</v>
      </c>
      <c r="AD304" s="14" t="b">
        <f t="shared" ca="1" si="69"/>
        <v>1</v>
      </c>
      <c r="AE304" s="15" t="b">
        <f t="shared" ca="1" si="70"/>
        <v>0</v>
      </c>
      <c r="AF304" s="16"/>
      <c r="AG304" s="16"/>
      <c r="AH304" s="16"/>
      <c r="AI304" s="16"/>
      <c r="AJ304" s="16"/>
      <c r="AK304" s="16"/>
      <c r="AL304" s="16"/>
      <c r="AM304" s="16"/>
    </row>
    <row r="305" spans="2:39">
      <c r="B305" s="14">
        <f t="shared" si="58"/>
        <v>303</v>
      </c>
      <c r="C305" s="14" t="str">
        <f ca="1">IF(OR(E305="",ROW(E305)=2),"",IF(R305&gt;0,"S",IF(J305,IF(F305=2,"D","N"),"I")))</f>
        <v>I</v>
      </c>
      <c r="D305" s="14" t="str">
        <f t="shared" ca="1" si="59"/>
        <v>q_106.7a</v>
      </c>
      <c r="E305" s="14" t="str">
        <f t="shared" ca="1" si="60"/>
        <v>Other family member 5, who died</v>
      </c>
      <c r="F305" s="14">
        <f t="shared" ca="1" si="61"/>
        <v>0</v>
      </c>
      <c r="G305" s="14" t="str">
        <f t="shared" ca="1" si="62"/>
        <v>q_106.7a</v>
      </c>
      <c r="H305" s="14">
        <f ca="1">IF(G305&lt;&gt;"",IFERROR( IsVariableNameLegal(G305),0),0)+IF(COUNTIF(INDIRECT(wew!$C$13),G305)&gt;1,10,0)</f>
        <v>0</v>
      </c>
      <c r="I305" s="14">
        <f ca="1">IF(E305&lt;&gt;"",IF(LEN(E305)&gt;150,1,0)+IF(COUNTIF(INDIRECT(wew!$C$15),E305)&gt;1,10,0),0)</f>
        <v>0</v>
      </c>
      <c r="J305" s="14" t="b">
        <f t="shared" ca="1" si="63"/>
        <v>0</v>
      </c>
      <c r="K305" s="14" t="str">
        <f ca="1">ADDRESS(3,(B305+1)*2-1,4,,"[" &amp; wew!$G$7 &amp; "]" &amp; _sheetname_labels) &amp; ":" &amp; ADDRESS(2+ster!$B$20,(B305+1)*2-1,4)</f>
        <v>'[dane surowe2c.xlsm]labels'!WI3:WI32</v>
      </c>
      <c r="L305" s="14" t="str">
        <f ca="1">IF(F305&gt;0,ADDRESS(3,(B305+1)*2-1,4,,"[" &amp; wew!$G$7 &amp; "]" &amp; _sheetname_labels) &amp; ":" &amp; ADDRESS(2+F305,(B305+1)*2-1,4),"")</f>
        <v/>
      </c>
      <c r="M305" s="14" t="str">
        <f ca="1">IF(F305&gt;0,ADDRESS(3,(B305+1)*2,4,,"["&amp;wew!$G$7&amp;"]"&amp;_sheetname_labels)&amp;":"&amp;ADDRESS(2+F305,(B305+1)*2,4),"")</f>
        <v/>
      </c>
      <c r="N305" s="14" t="str">
        <f ca="1">ADDRESS(3,B305+1,4,,"[" &amp; wew!$G$7 &amp; "]" &amp;_sheetname_dataframe) &amp; ":" &amp; ADDRESS(2+ster!$C$14,B305+1,4)</f>
        <v>'[dane surowe2c.xlsm]data_frame'!KR3:KR643</v>
      </c>
      <c r="O305" s="14">
        <f t="shared" ca="1" si="64"/>
        <v>0</v>
      </c>
      <c r="P305" s="14" t="str">
        <f ca="1">IF(AND($AD305,$S305=1),IF(wew!$B$3,MIN(INDIRECT($N305)),"&lt;włącz podświetlanie wartości&gt;"),"—")</f>
        <v>—</v>
      </c>
      <c r="Q305" s="14" t="str">
        <f ca="1">IF(AND($AD305,$S305=1),IF(wew!$B$3,MAX(INDIRECT($N305)),"&lt;włącz podświetlanie wartości&gt;"),"—")</f>
        <v>—</v>
      </c>
      <c r="R305" s="14">
        <f ca="1">IF(AD305,ster!$C$14- (COUNTIF( INDIRECT(N305),"" )+ COUNT(INDIRECT(N305)) +COUNTIF( INDIRECT(N305),"NA" )),"")</f>
        <v>0</v>
      </c>
      <c r="S305" s="12">
        <f ca="1">IF(AD305,IF(COUNTA(INDIRECT(N305))=0,0, 1-(ster!$C$14- COUNT(INDIRECT(N305)) -COUNTIF( INDIRECT(N305),"" )) /COUNTA(INDIRECT(N305))),"")</f>
        <v>0</v>
      </c>
      <c r="T305" s="17" t="str">
        <f t="array" aca="1" ref="T305" ca="1">IF(L305&lt;&gt;"",SUM(IF(INDIRECT(L305)&lt;&gt;INT(INDIRECT(L305)),1,0)),"")</f>
        <v/>
      </c>
      <c r="U305" s="17" t="str">
        <f t="array" aca="1" ref="U305" ca="1">IF(S305=1,SUM(IF(ISNUMBER(INDIRECT(N305)),IF(INDIRECT(N305)&lt;&gt;INT(INDIRECT(N305)),1,0),0)),"")</f>
        <v/>
      </c>
      <c r="V305" s="17">
        <f t="shared" ca="1" si="65"/>
        <v>0</v>
      </c>
      <c r="W305" s="17">
        <f t="shared" ca="1" si="66"/>
        <v>0</v>
      </c>
      <c r="X305" s="24" t="str">
        <f t="array" aca="1" ref="X305" ca="1">IF(AD305,IF(AG305&lt;&gt;"",AG305,IF(J305,MIN(INDIRECT( K305)),"")),"")</f>
        <v/>
      </c>
      <c r="Y305" s="17" t="str">
        <f t="array" aca="1" ref="Y305" ca="1">IF(AD305,IF(AH305&lt;&gt;"",AH305,IF(J305,MAX(INDIRECT( K305)),"")),"")</f>
        <v/>
      </c>
      <c r="Z305" s="17" t="b">
        <f t="shared" ca="1" si="67"/>
        <v>0</v>
      </c>
      <c r="AC305" s="17" t="b">
        <f t="shared" ca="1" si="68"/>
        <v>0</v>
      </c>
      <c r="AD305" s="14" t="b">
        <f t="shared" ca="1" si="69"/>
        <v>1</v>
      </c>
      <c r="AE305" s="15" t="b">
        <f t="shared" ca="1" si="70"/>
        <v>0</v>
      </c>
      <c r="AF305" s="16"/>
      <c r="AG305" s="16"/>
      <c r="AH305" s="16"/>
      <c r="AI305" s="16"/>
      <c r="AJ305" s="16"/>
      <c r="AK305" s="16"/>
      <c r="AL305" s="16"/>
      <c r="AM305" s="16"/>
    </row>
    <row r="306" spans="2:39">
      <c r="B306" s="14">
        <f t="shared" si="58"/>
        <v>304</v>
      </c>
      <c r="C306" s="14" t="str">
        <f ca="1">IF(OR(E306="",ROW(E306)=2),"",IF(R306&gt;0,"S",IF(J306,IF(F306=2,"D","N"),"I")))</f>
        <v>I</v>
      </c>
      <c r="D306" s="14" t="str">
        <f t="shared" ca="1" si="59"/>
        <v>q_106.7b</v>
      </c>
      <c r="E306" s="14" t="str">
        <f t="shared" ca="1" si="60"/>
        <v>Family member 5 cause of death</v>
      </c>
      <c r="F306" s="14">
        <f t="shared" ca="1" si="61"/>
        <v>0</v>
      </c>
      <c r="G306" s="14" t="str">
        <f t="shared" ca="1" si="62"/>
        <v>q_106.7b</v>
      </c>
      <c r="H306" s="14">
        <f ca="1">IF(G306&lt;&gt;"",IFERROR( IsVariableNameLegal(G306),0),0)+IF(COUNTIF(INDIRECT(wew!$C$13),G306)&gt;1,10,0)</f>
        <v>0</v>
      </c>
      <c r="I306" s="14">
        <f ca="1">IF(E306&lt;&gt;"",IF(LEN(E306)&gt;150,1,0)+IF(COUNTIF(INDIRECT(wew!$C$15),E306)&gt;1,10,0),0)</f>
        <v>0</v>
      </c>
      <c r="J306" s="14" t="b">
        <f t="shared" ca="1" si="63"/>
        <v>0</v>
      </c>
      <c r="K306" s="14" t="str">
        <f ca="1">ADDRESS(3,(B306+1)*2-1,4,,"[" &amp; wew!$G$7 &amp; "]" &amp; _sheetname_labels) &amp; ":" &amp; ADDRESS(2+ster!$B$20,(B306+1)*2-1,4)</f>
        <v>'[dane surowe2c.xlsm]labels'!WK3:WK32</v>
      </c>
      <c r="L306" s="14" t="str">
        <f ca="1">IF(F306&gt;0,ADDRESS(3,(B306+1)*2-1,4,,"[" &amp; wew!$G$7 &amp; "]" &amp; _sheetname_labels) &amp; ":" &amp; ADDRESS(2+F306,(B306+1)*2-1,4),"")</f>
        <v/>
      </c>
      <c r="M306" s="14" t="str">
        <f ca="1">IF(F306&gt;0,ADDRESS(3,(B306+1)*2,4,,"["&amp;wew!$G$7&amp;"]"&amp;_sheetname_labels)&amp;":"&amp;ADDRESS(2+F306,(B306+1)*2,4),"")</f>
        <v/>
      </c>
      <c r="N306" s="14" t="str">
        <f ca="1">ADDRESS(3,B306+1,4,,"[" &amp; wew!$G$7 &amp; "]" &amp;_sheetname_dataframe) &amp; ":" &amp; ADDRESS(2+ster!$C$14,B306+1,4)</f>
        <v>'[dane surowe2c.xlsm]data_frame'!KS3:KS643</v>
      </c>
      <c r="O306" s="14">
        <f t="shared" ca="1" si="64"/>
        <v>0</v>
      </c>
      <c r="P306" s="14" t="str">
        <f ca="1">IF(AND($AD306,$S306=1),IF(wew!$B$3,MIN(INDIRECT($N306)),"&lt;włącz podświetlanie wartości&gt;"),"—")</f>
        <v>—</v>
      </c>
      <c r="Q306" s="14" t="str">
        <f ca="1">IF(AND($AD306,$S306=1),IF(wew!$B$3,MAX(INDIRECT($N306)),"&lt;włącz podświetlanie wartości&gt;"),"—")</f>
        <v>—</v>
      </c>
      <c r="R306" s="14">
        <f ca="1">IF(AD306,ster!$C$14- (COUNTIF( INDIRECT(N306),"" )+ COUNT(INDIRECT(N306)) +COUNTIF( INDIRECT(N306),"NA" )),"")</f>
        <v>0</v>
      </c>
      <c r="S306" s="12">
        <f ca="1">IF(AD306,IF(COUNTA(INDIRECT(N306))=0,0, 1-(ster!$C$14- COUNT(INDIRECT(N306)) -COUNTIF( INDIRECT(N306),"" )) /COUNTA(INDIRECT(N306))),"")</f>
        <v>0</v>
      </c>
      <c r="T306" s="17" t="str">
        <f t="array" aca="1" ref="T306" ca="1">IF(L306&lt;&gt;"",SUM(IF(INDIRECT(L306)&lt;&gt;INT(INDIRECT(L306)),1,0)),"")</f>
        <v/>
      </c>
      <c r="U306" s="17" t="str">
        <f t="array" aca="1" ref="U306" ca="1">IF(S306=1,SUM(IF(ISNUMBER(INDIRECT(N306)),IF(INDIRECT(N306)&lt;&gt;INT(INDIRECT(N306)),1,0),0)),"")</f>
        <v/>
      </c>
      <c r="V306" s="17">
        <f t="shared" ca="1" si="65"/>
        <v>0</v>
      </c>
      <c r="W306" s="17">
        <f t="shared" ca="1" si="66"/>
        <v>0</v>
      </c>
      <c r="X306" s="24" t="str">
        <f t="array" aca="1" ref="X306" ca="1">IF(AD306,IF(AG306&lt;&gt;"",AG306,IF(J306,MIN(INDIRECT( K306)),"")),"")</f>
        <v/>
      </c>
      <c r="Y306" s="17" t="str">
        <f t="array" aca="1" ref="Y306" ca="1">IF(AD306,IF(AH306&lt;&gt;"",AH306,IF(J306,MAX(INDIRECT( K306)),"")),"")</f>
        <v/>
      </c>
      <c r="Z306" s="17" t="b">
        <f t="shared" ca="1" si="67"/>
        <v>0</v>
      </c>
      <c r="AC306" s="17" t="b">
        <f t="shared" ca="1" si="68"/>
        <v>0</v>
      </c>
      <c r="AD306" s="14" t="b">
        <f t="shared" ca="1" si="69"/>
        <v>1</v>
      </c>
      <c r="AE306" s="15" t="b">
        <f t="shared" ca="1" si="70"/>
        <v>0</v>
      </c>
      <c r="AF306" s="16"/>
      <c r="AG306" s="16"/>
      <c r="AH306" s="16"/>
      <c r="AI306" s="16"/>
      <c r="AJ306" s="16"/>
      <c r="AK306" s="16"/>
      <c r="AL306" s="16"/>
      <c r="AM306" s="16"/>
    </row>
    <row r="307" spans="2:39">
      <c r="B307" s="14">
        <f t="shared" si="58"/>
        <v>305</v>
      </c>
      <c r="C307" s="14" t="str">
        <f ca="1">IF(OR(E307="",ROW(E307)=2),"",IF(R307&gt;0,"S",IF(J307,IF(F307=2,"D","N"),"I")))</f>
        <v>I</v>
      </c>
      <c r="D307" s="14" t="str">
        <f t="shared" ca="1" si="59"/>
        <v>q_106.7c</v>
      </c>
      <c r="E307" s="14" t="str">
        <f t="shared" ca="1" si="60"/>
        <v>Family member 5 age at death</v>
      </c>
      <c r="F307" s="14">
        <f t="shared" ca="1" si="61"/>
        <v>0</v>
      </c>
      <c r="G307" s="14" t="str">
        <f t="shared" ca="1" si="62"/>
        <v>q_106.7c</v>
      </c>
      <c r="H307" s="14">
        <f ca="1">IF(G307&lt;&gt;"",IFERROR( IsVariableNameLegal(G307),0),0)+IF(COUNTIF(INDIRECT(wew!$C$13),G307)&gt;1,10,0)</f>
        <v>0</v>
      </c>
      <c r="I307" s="14">
        <f ca="1">IF(E307&lt;&gt;"",IF(LEN(E307)&gt;150,1,0)+IF(COUNTIF(INDIRECT(wew!$C$15),E307)&gt;1,10,0),0)</f>
        <v>0</v>
      </c>
      <c r="J307" s="14" t="b">
        <f t="shared" ca="1" si="63"/>
        <v>0</v>
      </c>
      <c r="K307" s="14" t="str">
        <f ca="1">ADDRESS(3,(B307+1)*2-1,4,,"[" &amp; wew!$G$7 &amp; "]" &amp; _sheetname_labels) &amp; ":" &amp; ADDRESS(2+ster!$B$20,(B307+1)*2-1,4)</f>
        <v>'[dane surowe2c.xlsm]labels'!WM3:WM32</v>
      </c>
      <c r="L307" s="14" t="str">
        <f ca="1">IF(F307&gt;0,ADDRESS(3,(B307+1)*2-1,4,,"[" &amp; wew!$G$7 &amp; "]" &amp; _sheetname_labels) &amp; ":" &amp; ADDRESS(2+F307,(B307+1)*2-1,4),"")</f>
        <v/>
      </c>
      <c r="M307" s="14" t="str">
        <f ca="1">IF(F307&gt;0,ADDRESS(3,(B307+1)*2,4,,"["&amp;wew!$G$7&amp;"]"&amp;_sheetname_labels)&amp;":"&amp;ADDRESS(2+F307,(B307+1)*2,4),"")</f>
        <v/>
      </c>
      <c r="N307" s="14" t="str">
        <f ca="1">ADDRESS(3,B307+1,4,,"[" &amp; wew!$G$7 &amp; "]" &amp;_sheetname_dataframe) &amp; ":" &amp; ADDRESS(2+ster!$C$14,B307+1,4)</f>
        <v>'[dane surowe2c.xlsm]data_frame'!KT3:KT643</v>
      </c>
      <c r="O307" s="14">
        <f t="shared" ca="1" si="64"/>
        <v>0</v>
      </c>
      <c r="P307" s="14" t="str">
        <f ca="1">IF(AND($AD307,$S307=1),IF(wew!$B$3,MIN(INDIRECT($N307)),"&lt;włącz podświetlanie wartości&gt;"),"—")</f>
        <v>—</v>
      </c>
      <c r="Q307" s="14" t="str">
        <f ca="1">IF(AND($AD307,$S307=1),IF(wew!$B$3,MAX(INDIRECT($N307)),"&lt;włącz podświetlanie wartości&gt;"),"—")</f>
        <v>—</v>
      </c>
      <c r="R307" s="14">
        <f ca="1">IF(AD307,ster!$C$14- (COUNTIF( INDIRECT(N307),"" )+ COUNT(INDIRECT(N307)) +COUNTIF( INDIRECT(N307),"NA" )),"")</f>
        <v>0</v>
      </c>
      <c r="S307" s="12">
        <f ca="1">IF(AD307,IF(COUNTA(INDIRECT(N307))=0,0, 1-(ster!$C$14- COUNT(INDIRECT(N307)) -COUNTIF( INDIRECT(N307),"" )) /COUNTA(INDIRECT(N307))),"")</f>
        <v>0</v>
      </c>
      <c r="T307" s="17" t="str">
        <f t="array" aca="1" ref="T307" ca="1">IF(L307&lt;&gt;"",SUM(IF(INDIRECT(L307)&lt;&gt;INT(INDIRECT(L307)),1,0)),"")</f>
        <v/>
      </c>
      <c r="U307" s="17" t="str">
        <f t="array" aca="1" ref="U307" ca="1">IF(S307=1,SUM(IF(ISNUMBER(INDIRECT(N307)),IF(INDIRECT(N307)&lt;&gt;INT(INDIRECT(N307)),1,0),0)),"")</f>
        <v/>
      </c>
      <c r="V307" s="17">
        <f t="shared" ca="1" si="65"/>
        <v>0</v>
      </c>
      <c r="W307" s="17">
        <f t="shared" ca="1" si="66"/>
        <v>0</v>
      </c>
      <c r="X307" s="24" t="str">
        <f t="array" aca="1" ref="X307" ca="1">IF(AD307,IF(AG307&lt;&gt;"",AG307,IF(J307,MIN(INDIRECT( K307)),"")),"")</f>
        <v/>
      </c>
      <c r="Y307" s="17" t="str">
        <f t="array" aca="1" ref="Y307" ca="1">IF(AD307,IF(AH307&lt;&gt;"",AH307,IF(J307,MAX(INDIRECT( K307)),"")),"")</f>
        <v/>
      </c>
      <c r="Z307" s="17" t="b">
        <f t="shared" ca="1" si="67"/>
        <v>0</v>
      </c>
      <c r="AC307" s="17" t="b">
        <f t="shared" ca="1" si="68"/>
        <v>0</v>
      </c>
      <c r="AD307" s="14" t="b">
        <f t="shared" ca="1" si="69"/>
        <v>1</v>
      </c>
      <c r="AE307" s="15" t="b">
        <f t="shared" ca="1" si="70"/>
        <v>0</v>
      </c>
      <c r="AF307" s="16"/>
      <c r="AG307" s="16"/>
      <c r="AH307" s="16"/>
      <c r="AI307" s="16"/>
      <c r="AJ307" s="16"/>
      <c r="AK307" s="16"/>
      <c r="AL307" s="16"/>
      <c r="AM307" s="16"/>
    </row>
    <row r="308" spans="2:39">
      <c r="B308" s="14">
        <f t="shared" si="58"/>
        <v>306</v>
      </c>
      <c r="C308" s="14" t="str">
        <f ca="1">IF(OR(E308="",ROW(E308)=2),"",IF(R308&gt;0,"S",IF(J308,IF(F308=2,"D","N"),"I")))</f>
        <v>I</v>
      </c>
      <c r="D308" s="14" t="str">
        <f t="shared" ca="1" si="59"/>
        <v>q_106.8a</v>
      </c>
      <c r="E308" s="14" t="str">
        <f t="shared" ca="1" si="60"/>
        <v>Other family member 6, who died</v>
      </c>
      <c r="F308" s="14">
        <f t="shared" ca="1" si="61"/>
        <v>0</v>
      </c>
      <c r="G308" s="14" t="str">
        <f t="shared" ca="1" si="62"/>
        <v>q_106.8a</v>
      </c>
      <c r="H308" s="14">
        <f ca="1">IF(G308&lt;&gt;"",IFERROR( IsVariableNameLegal(G308),0),0)+IF(COUNTIF(INDIRECT(wew!$C$13),G308)&gt;1,10,0)</f>
        <v>0</v>
      </c>
      <c r="I308" s="14">
        <f ca="1">IF(E308&lt;&gt;"",IF(LEN(E308)&gt;150,1,0)+IF(COUNTIF(INDIRECT(wew!$C$15),E308)&gt;1,10,0),0)</f>
        <v>0</v>
      </c>
      <c r="J308" s="14" t="b">
        <f t="shared" ca="1" si="63"/>
        <v>0</v>
      </c>
      <c r="K308" s="14" t="str">
        <f ca="1">ADDRESS(3,(B308+1)*2-1,4,,"[" &amp; wew!$G$7 &amp; "]" &amp; _sheetname_labels) &amp; ":" &amp; ADDRESS(2+ster!$B$20,(B308+1)*2-1,4)</f>
        <v>'[dane surowe2c.xlsm]labels'!WO3:WO32</v>
      </c>
      <c r="L308" s="14" t="str">
        <f ca="1">IF(F308&gt;0,ADDRESS(3,(B308+1)*2-1,4,,"[" &amp; wew!$G$7 &amp; "]" &amp; _sheetname_labels) &amp; ":" &amp; ADDRESS(2+F308,(B308+1)*2-1,4),"")</f>
        <v/>
      </c>
      <c r="M308" s="14" t="str">
        <f ca="1">IF(F308&gt;0,ADDRESS(3,(B308+1)*2,4,,"["&amp;wew!$G$7&amp;"]"&amp;_sheetname_labels)&amp;":"&amp;ADDRESS(2+F308,(B308+1)*2,4),"")</f>
        <v/>
      </c>
      <c r="N308" s="14" t="str">
        <f ca="1">ADDRESS(3,B308+1,4,,"[" &amp; wew!$G$7 &amp; "]" &amp;_sheetname_dataframe) &amp; ":" &amp; ADDRESS(2+ster!$C$14,B308+1,4)</f>
        <v>'[dane surowe2c.xlsm]data_frame'!KU3:KU643</v>
      </c>
      <c r="O308" s="14">
        <f t="shared" ca="1" si="64"/>
        <v>0</v>
      </c>
      <c r="P308" s="14" t="str">
        <f ca="1">IF(AND($AD308,$S308=1),IF(wew!$B$3,MIN(INDIRECT($N308)),"&lt;włącz podświetlanie wartości&gt;"),"—")</f>
        <v>—</v>
      </c>
      <c r="Q308" s="14" t="str">
        <f ca="1">IF(AND($AD308,$S308=1),IF(wew!$B$3,MAX(INDIRECT($N308)),"&lt;włącz podświetlanie wartości&gt;"),"—")</f>
        <v>—</v>
      </c>
      <c r="R308" s="14">
        <f ca="1">IF(AD308,ster!$C$14- (COUNTIF( INDIRECT(N308),"" )+ COUNT(INDIRECT(N308)) +COUNTIF( INDIRECT(N308),"NA" )),"")</f>
        <v>0</v>
      </c>
      <c r="S308" s="12">
        <f ca="1">IF(AD308,IF(COUNTA(INDIRECT(N308))=0,0, 1-(ster!$C$14- COUNT(INDIRECT(N308)) -COUNTIF( INDIRECT(N308),"" )) /COUNTA(INDIRECT(N308))),"")</f>
        <v>0</v>
      </c>
      <c r="T308" s="17" t="str">
        <f t="array" aca="1" ref="T308" ca="1">IF(L308&lt;&gt;"",SUM(IF(INDIRECT(L308)&lt;&gt;INT(INDIRECT(L308)),1,0)),"")</f>
        <v/>
      </c>
      <c r="U308" s="17" t="str">
        <f t="array" aca="1" ref="U308" ca="1">IF(S308=1,SUM(IF(ISNUMBER(INDIRECT(N308)),IF(INDIRECT(N308)&lt;&gt;INT(INDIRECT(N308)),1,0),0)),"")</f>
        <v/>
      </c>
      <c r="V308" s="17">
        <f t="shared" ca="1" si="65"/>
        <v>0</v>
      </c>
      <c r="W308" s="17">
        <f t="shared" ca="1" si="66"/>
        <v>0</v>
      </c>
      <c r="X308" s="24" t="str">
        <f t="array" aca="1" ref="X308" ca="1">IF(AD308,IF(AG308&lt;&gt;"",AG308,IF(J308,MIN(INDIRECT( K308)),"")),"")</f>
        <v/>
      </c>
      <c r="Y308" s="17" t="str">
        <f t="array" aca="1" ref="Y308" ca="1">IF(AD308,IF(AH308&lt;&gt;"",AH308,IF(J308,MAX(INDIRECT( K308)),"")),"")</f>
        <v/>
      </c>
      <c r="Z308" s="17" t="b">
        <f t="shared" ca="1" si="67"/>
        <v>0</v>
      </c>
      <c r="AC308" s="17" t="b">
        <f t="shared" ca="1" si="68"/>
        <v>0</v>
      </c>
      <c r="AD308" s="14" t="b">
        <f t="shared" ca="1" si="69"/>
        <v>1</v>
      </c>
      <c r="AE308" s="15" t="b">
        <f t="shared" ca="1" si="70"/>
        <v>0</v>
      </c>
      <c r="AF308" s="16"/>
      <c r="AG308" s="16"/>
      <c r="AH308" s="16"/>
      <c r="AI308" s="16"/>
      <c r="AJ308" s="16"/>
      <c r="AK308" s="16"/>
      <c r="AL308" s="16"/>
      <c r="AM308" s="16"/>
    </row>
    <row r="309" spans="2:39">
      <c r="B309" s="14">
        <f t="shared" si="58"/>
        <v>307</v>
      </c>
      <c r="C309" s="14" t="str">
        <f ca="1">IF(OR(E309="",ROW(E309)=2),"",IF(R309&gt;0,"S",IF(J309,IF(F309=2,"D","N"),"I")))</f>
        <v>I</v>
      </c>
      <c r="D309" s="14" t="str">
        <f t="shared" ca="1" si="59"/>
        <v>q_106.8b</v>
      </c>
      <c r="E309" s="14" t="str">
        <f t="shared" ca="1" si="60"/>
        <v>Family member 6 cause of death</v>
      </c>
      <c r="F309" s="14">
        <f t="shared" ca="1" si="61"/>
        <v>0</v>
      </c>
      <c r="G309" s="14" t="str">
        <f t="shared" ca="1" si="62"/>
        <v>q_106.8b</v>
      </c>
      <c r="H309" s="14">
        <f ca="1">IF(G309&lt;&gt;"",IFERROR( IsVariableNameLegal(G309),0),0)+IF(COUNTIF(INDIRECT(wew!$C$13),G309)&gt;1,10,0)</f>
        <v>0</v>
      </c>
      <c r="I309" s="14">
        <f ca="1">IF(E309&lt;&gt;"",IF(LEN(E309)&gt;150,1,0)+IF(COUNTIF(INDIRECT(wew!$C$15),E309)&gt;1,10,0),0)</f>
        <v>0</v>
      </c>
      <c r="J309" s="14" t="b">
        <f t="shared" ca="1" si="63"/>
        <v>0</v>
      </c>
      <c r="K309" s="14" t="str">
        <f ca="1">ADDRESS(3,(B309+1)*2-1,4,,"[" &amp; wew!$G$7 &amp; "]" &amp; _sheetname_labels) &amp; ":" &amp; ADDRESS(2+ster!$B$20,(B309+1)*2-1,4)</f>
        <v>'[dane surowe2c.xlsm]labels'!WQ3:WQ32</v>
      </c>
      <c r="L309" s="14" t="str">
        <f ca="1">IF(F309&gt;0,ADDRESS(3,(B309+1)*2-1,4,,"[" &amp; wew!$G$7 &amp; "]" &amp; _sheetname_labels) &amp; ":" &amp; ADDRESS(2+F309,(B309+1)*2-1,4),"")</f>
        <v/>
      </c>
      <c r="M309" s="14" t="str">
        <f ca="1">IF(F309&gt;0,ADDRESS(3,(B309+1)*2,4,,"["&amp;wew!$G$7&amp;"]"&amp;_sheetname_labels)&amp;":"&amp;ADDRESS(2+F309,(B309+1)*2,4),"")</f>
        <v/>
      </c>
      <c r="N309" s="14" t="str">
        <f ca="1">ADDRESS(3,B309+1,4,,"[" &amp; wew!$G$7 &amp; "]" &amp;_sheetname_dataframe) &amp; ":" &amp; ADDRESS(2+ster!$C$14,B309+1,4)</f>
        <v>'[dane surowe2c.xlsm]data_frame'!KV3:KV643</v>
      </c>
      <c r="O309" s="14">
        <f t="shared" ca="1" si="64"/>
        <v>0</v>
      </c>
      <c r="P309" s="14" t="str">
        <f ca="1">IF(AND($AD309,$S309=1),IF(wew!$B$3,MIN(INDIRECT($N309)),"&lt;włącz podświetlanie wartości&gt;"),"—")</f>
        <v>—</v>
      </c>
      <c r="Q309" s="14" t="str">
        <f ca="1">IF(AND($AD309,$S309=1),IF(wew!$B$3,MAX(INDIRECT($N309)),"&lt;włącz podświetlanie wartości&gt;"),"—")</f>
        <v>—</v>
      </c>
      <c r="R309" s="14">
        <f ca="1">IF(AD309,ster!$C$14- (COUNTIF( INDIRECT(N309),"" )+ COUNT(INDIRECT(N309)) +COUNTIF( INDIRECT(N309),"NA" )),"")</f>
        <v>0</v>
      </c>
      <c r="S309" s="12">
        <f ca="1">IF(AD309,IF(COUNTA(INDIRECT(N309))=0,0, 1-(ster!$C$14- COUNT(INDIRECT(N309)) -COUNTIF( INDIRECT(N309),"" )) /COUNTA(INDIRECT(N309))),"")</f>
        <v>0</v>
      </c>
      <c r="T309" s="17" t="str">
        <f t="array" aca="1" ref="T309" ca="1">IF(L309&lt;&gt;"",SUM(IF(INDIRECT(L309)&lt;&gt;INT(INDIRECT(L309)),1,0)),"")</f>
        <v/>
      </c>
      <c r="U309" s="17" t="str">
        <f t="array" aca="1" ref="U309" ca="1">IF(S309=1,SUM(IF(ISNUMBER(INDIRECT(N309)),IF(INDIRECT(N309)&lt;&gt;INT(INDIRECT(N309)),1,0),0)),"")</f>
        <v/>
      </c>
      <c r="V309" s="17">
        <f t="shared" ca="1" si="65"/>
        <v>0</v>
      </c>
      <c r="W309" s="17">
        <f t="shared" ca="1" si="66"/>
        <v>0</v>
      </c>
      <c r="X309" s="24" t="str">
        <f t="array" aca="1" ref="X309" ca="1">IF(AD309,IF(AG309&lt;&gt;"",AG309,IF(J309,MIN(INDIRECT( K309)),"")),"")</f>
        <v/>
      </c>
      <c r="Y309" s="17" t="str">
        <f t="array" aca="1" ref="Y309" ca="1">IF(AD309,IF(AH309&lt;&gt;"",AH309,IF(J309,MAX(INDIRECT( K309)),"")),"")</f>
        <v/>
      </c>
      <c r="Z309" s="17" t="b">
        <f t="shared" ca="1" si="67"/>
        <v>0</v>
      </c>
      <c r="AC309" s="17" t="b">
        <f t="shared" ca="1" si="68"/>
        <v>0</v>
      </c>
      <c r="AD309" s="14" t="b">
        <f t="shared" ca="1" si="69"/>
        <v>1</v>
      </c>
      <c r="AE309" s="15" t="b">
        <f t="shared" ca="1" si="70"/>
        <v>0</v>
      </c>
      <c r="AF309" s="16"/>
      <c r="AG309" s="16"/>
      <c r="AH309" s="16"/>
      <c r="AI309" s="16"/>
      <c r="AJ309" s="16"/>
      <c r="AK309" s="16"/>
      <c r="AL309" s="16"/>
      <c r="AM309" s="16"/>
    </row>
    <row r="310" spans="2:39">
      <c r="B310" s="14">
        <f t="shared" si="58"/>
        <v>308</v>
      </c>
      <c r="C310" s="14" t="str">
        <f ca="1">IF(OR(E310="",ROW(E310)=2),"",IF(R310&gt;0,"S",IF(J310,IF(F310=2,"D","N"),"I")))</f>
        <v>I</v>
      </c>
      <c r="D310" s="14" t="str">
        <f t="shared" ca="1" si="59"/>
        <v>q_106.8c</v>
      </c>
      <c r="E310" s="14" t="str">
        <f t="shared" ca="1" si="60"/>
        <v>Family member 6 age at death</v>
      </c>
      <c r="F310" s="14">
        <f t="shared" ca="1" si="61"/>
        <v>0</v>
      </c>
      <c r="G310" s="14" t="str">
        <f t="shared" ca="1" si="62"/>
        <v>q_106.8c</v>
      </c>
      <c r="H310" s="14">
        <f ca="1">IF(G310&lt;&gt;"",IFERROR( IsVariableNameLegal(G310),0),0)+IF(COUNTIF(INDIRECT(wew!$C$13),G310)&gt;1,10,0)</f>
        <v>0</v>
      </c>
      <c r="I310" s="14">
        <f ca="1">IF(E310&lt;&gt;"",IF(LEN(E310)&gt;150,1,0)+IF(COUNTIF(INDIRECT(wew!$C$15),E310)&gt;1,10,0),0)</f>
        <v>0</v>
      </c>
      <c r="J310" s="14" t="b">
        <f t="shared" ca="1" si="63"/>
        <v>0</v>
      </c>
      <c r="K310" s="14" t="str">
        <f ca="1">ADDRESS(3,(B310+1)*2-1,4,,"[" &amp; wew!$G$7 &amp; "]" &amp; _sheetname_labels) &amp; ":" &amp; ADDRESS(2+ster!$B$20,(B310+1)*2-1,4)</f>
        <v>'[dane surowe2c.xlsm]labels'!WS3:WS32</v>
      </c>
      <c r="L310" s="14" t="str">
        <f ca="1">IF(F310&gt;0,ADDRESS(3,(B310+1)*2-1,4,,"[" &amp; wew!$G$7 &amp; "]" &amp; _sheetname_labels) &amp; ":" &amp; ADDRESS(2+F310,(B310+1)*2-1,4),"")</f>
        <v/>
      </c>
      <c r="M310" s="14" t="str">
        <f ca="1">IF(F310&gt;0,ADDRESS(3,(B310+1)*2,4,,"["&amp;wew!$G$7&amp;"]"&amp;_sheetname_labels)&amp;":"&amp;ADDRESS(2+F310,(B310+1)*2,4),"")</f>
        <v/>
      </c>
      <c r="N310" s="14" t="str">
        <f ca="1">ADDRESS(3,B310+1,4,,"[" &amp; wew!$G$7 &amp; "]" &amp;_sheetname_dataframe) &amp; ":" &amp; ADDRESS(2+ster!$C$14,B310+1,4)</f>
        <v>'[dane surowe2c.xlsm]data_frame'!KW3:KW643</v>
      </c>
      <c r="O310" s="14">
        <f t="shared" ca="1" si="64"/>
        <v>0</v>
      </c>
      <c r="P310" s="14" t="str">
        <f ca="1">IF(AND($AD310,$S310=1),IF(wew!$B$3,MIN(INDIRECT($N310)),"&lt;włącz podświetlanie wartości&gt;"),"—")</f>
        <v>—</v>
      </c>
      <c r="Q310" s="14" t="str">
        <f ca="1">IF(AND($AD310,$S310=1),IF(wew!$B$3,MAX(INDIRECT($N310)),"&lt;włącz podświetlanie wartości&gt;"),"—")</f>
        <v>—</v>
      </c>
      <c r="R310" s="14">
        <f ca="1">IF(AD310,ster!$C$14- (COUNTIF( INDIRECT(N310),"" )+ COUNT(INDIRECT(N310)) +COUNTIF( INDIRECT(N310),"NA" )),"")</f>
        <v>0</v>
      </c>
      <c r="S310" s="12">
        <f ca="1">IF(AD310,IF(COUNTA(INDIRECT(N310))=0,0, 1-(ster!$C$14- COUNT(INDIRECT(N310)) -COUNTIF( INDIRECT(N310),"" )) /COUNTA(INDIRECT(N310))),"")</f>
        <v>0</v>
      </c>
      <c r="T310" s="17" t="str">
        <f t="array" aca="1" ref="T310" ca="1">IF(L310&lt;&gt;"",SUM(IF(INDIRECT(L310)&lt;&gt;INT(INDIRECT(L310)),1,0)),"")</f>
        <v/>
      </c>
      <c r="U310" s="17" t="str">
        <f t="array" aca="1" ref="U310" ca="1">IF(S310=1,SUM(IF(ISNUMBER(INDIRECT(N310)),IF(INDIRECT(N310)&lt;&gt;INT(INDIRECT(N310)),1,0),0)),"")</f>
        <v/>
      </c>
      <c r="V310" s="17">
        <f t="shared" ca="1" si="65"/>
        <v>0</v>
      </c>
      <c r="W310" s="17">
        <f t="shared" ca="1" si="66"/>
        <v>0</v>
      </c>
      <c r="X310" s="24" t="str">
        <f t="array" aca="1" ref="X310" ca="1">IF(AD310,IF(AG310&lt;&gt;"",AG310,IF(J310,MIN(INDIRECT( K310)),"")),"")</f>
        <v/>
      </c>
      <c r="Y310" s="17" t="str">
        <f t="array" aca="1" ref="Y310" ca="1">IF(AD310,IF(AH310&lt;&gt;"",AH310,IF(J310,MAX(INDIRECT( K310)),"")),"")</f>
        <v/>
      </c>
      <c r="Z310" s="17" t="b">
        <f t="shared" ca="1" si="67"/>
        <v>0</v>
      </c>
      <c r="AC310" s="17" t="b">
        <f t="shared" ca="1" si="68"/>
        <v>0</v>
      </c>
      <c r="AD310" s="14" t="b">
        <f t="shared" ca="1" si="69"/>
        <v>1</v>
      </c>
      <c r="AE310" s="15" t="b">
        <f t="shared" ca="1" si="70"/>
        <v>0</v>
      </c>
      <c r="AF310" s="16"/>
      <c r="AG310" s="16"/>
      <c r="AH310" s="16"/>
      <c r="AI310" s="16"/>
      <c r="AJ310" s="16"/>
      <c r="AK310" s="16"/>
      <c r="AL310" s="16"/>
      <c r="AM310" s="16"/>
    </row>
    <row r="311" spans="2:39">
      <c r="B311" s="14">
        <f t="shared" si="58"/>
        <v>309</v>
      </c>
      <c r="C311" s="14" t="str">
        <f ca="1">IF(OR(E311="",ROW(E311)=2),"",IF(R311&gt;0,"S",IF(J311,IF(F311=2,"D","N"),"I")))</f>
        <v>I</v>
      </c>
      <c r="D311" s="14" t="str">
        <f t="shared" ca="1" si="59"/>
        <v>q_106.9a</v>
      </c>
      <c r="E311" s="14" t="str">
        <f t="shared" ca="1" si="60"/>
        <v>Other family member 7, who died</v>
      </c>
      <c r="F311" s="14">
        <f t="shared" ca="1" si="61"/>
        <v>0</v>
      </c>
      <c r="G311" s="14" t="str">
        <f t="shared" ca="1" si="62"/>
        <v>q_106.9a</v>
      </c>
      <c r="H311" s="14">
        <f ca="1">IF(G311&lt;&gt;"",IFERROR( IsVariableNameLegal(G311),0),0)+IF(COUNTIF(INDIRECT(wew!$C$13),G311)&gt;1,10,0)</f>
        <v>0</v>
      </c>
      <c r="I311" s="14">
        <f ca="1">IF(E311&lt;&gt;"",IF(LEN(E311)&gt;150,1,0)+IF(COUNTIF(INDIRECT(wew!$C$15),E311)&gt;1,10,0),0)</f>
        <v>0</v>
      </c>
      <c r="J311" s="14" t="b">
        <f t="shared" ca="1" si="63"/>
        <v>0</v>
      </c>
      <c r="K311" s="14" t="str">
        <f ca="1">ADDRESS(3,(B311+1)*2-1,4,,"[" &amp; wew!$G$7 &amp; "]" &amp; _sheetname_labels) &amp; ":" &amp; ADDRESS(2+ster!$B$20,(B311+1)*2-1,4)</f>
        <v>'[dane surowe2c.xlsm]labels'!WU3:WU32</v>
      </c>
      <c r="L311" s="14" t="str">
        <f ca="1">IF(F311&gt;0,ADDRESS(3,(B311+1)*2-1,4,,"[" &amp; wew!$G$7 &amp; "]" &amp; _sheetname_labels) &amp; ":" &amp; ADDRESS(2+F311,(B311+1)*2-1,4),"")</f>
        <v/>
      </c>
      <c r="M311" s="14" t="str">
        <f ca="1">IF(F311&gt;0,ADDRESS(3,(B311+1)*2,4,,"["&amp;wew!$G$7&amp;"]"&amp;_sheetname_labels)&amp;":"&amp;ADDRESS(2+F311,(B311+1)*2,4),"")</f>
        <v/>
      </c>
      <c r="N311" s="14" t="str">
        <f ca="1">ADDRESS(3,B311+1,4,,"[" &amp; wew!$G$7 &amp; "]" &amp;_sheetname_dataframe) &amp; ":" &amp; ADDRESS(2+ster!$C$14,B311+1,4)</f>
        <v>'[dane surowe2c.xlsm]data_frame'!KX3:KX643</v>
      </c>
      <c r="O311" s="14">
        <f t="shared" ca="1" si="64"/>
        <v>0</v>
      </c>
      <c r="P311" s="14" t="str">
        <f ca="1">IF(AND($AD311,$S311=1),IF(wew!$B$3,MIN(INDIRECT($N311)),"&lt;włącz podświetlanie wartości&gt;"),"—")</f>
        <v>—</v>
      </c>
      <c r="Q311" s="14" t="str">
        <f ca="1">IF(AND($AD311,$S311=1),IF(wew!$B$3,MAX(INDIRECT($N311)),"&lt;włącz podświetlanie wartości&gt;"),"—")</f>
        <v>—</v>
      </c>
      <c r="R311" s="14">
        <f ca="1">IF(AD311,ster!$C$14- (COUNTIF( INDIRECT(N311),"" )+ COUNT(INDIRECT(N311)) +COUNTIF( INDIRECT(N311),"NA" )),"")</f>
        <v>0</v>
      </c>
      <c r="S311" s="12">
        <f ca="1">IF(AD311,IF(COUNTA(INDIRECT(N311))=0,0, 1-(ster!$C$14- COUNT(INDIRECT(N311)) -COUNTIF( INDIRECT(N311),"" )) /COUNTA(INDIRECT(N311))),"")</f>
        <v>0</v>
      </c>
      <c r="T311" s="17" t="str">
        <f t="array" aca="1" ref="T311" ca="1">IF(L311&lt;&gt;"",SUM(IF(INDIRECT(L311)&lt;&gt;INT(INDIRECT(L311)),1,0)),"")</f>
        <v/>
      </c>
      <c r="U311" s="17" t="str">
        <f t="array" aca="1" ref="U311" ca="1">IF(S311=1,SUM(IF(ISNUMBER(INDIRECT(N311)),IF(INDIRECT(N311)&lt;&gt;INT(INDIRECT(N311)),1,0),0)),"")</f>
        <v/>
      </c>
      <c r="V311" s="17">
        <f t="shared" ca="1" si="65"/>
        <v>0</v>
      </c>
      <c r="W311" s="17">
        <f t="shared" ca="1" si="66"/>
        <v>0</v>
      </c>
      <c r="X311" s="24" t="str">
        <f t="array" aca="1" ref="X311" ca="1">IF(AD311,IF(AG311&lt;&gt;"",AG311,IF(J311,MIN(INDIRECT( K311)),"")),"")</f>
        <v/>
      </c>
      <c r="Y311" s="17" t="str">
        <f t="array" aca="1" ref="Y311" ca="1">IF(AD311,IF(AH311&lt;&gt;"",AH311,IF(J311,MAX(INDIRECT( K311)),"")),"")</f>
        <v/>
      </c>
      <c r="Z311" s="17" t="b">
        <f t="shared" ca="1" si="67"/>
        <v>0</v>
      </c>
      <c r="AC311" s="17" t="b">
        <f t="shared" ca="1" si="68"/>
        <v>0</v>
      </c>
      <c r="AD311" s="14" t="b">
        <f t="shared" ca="1" si="69"/>
        <v>1</v>
      </c>
      <c r="AE311" s="15" t="b">
        <f t="shared" ca="1" si="70"/>
        <v>0</v>
      </c>
      <c r="AF311" s="16"/>
      <c r="AG311" s="16"/>
      <c r="AH311" s="16"/>
      <c r="AI311" s="16"/>
      <c r="AJ311" s="16"/>
      <c r="AK311" s="16"/>
      <c r="AL311" s="16"/>
      <c r="AM311" s="16"/>
    </row>
    <row r="312" spans="2:39">
      <c r="B312" s="14">
        <f t="shared" si="58"/>
        <v>310</v>
      </c>
      <c r="C312" s="14" t="str">
        <f ca="1">IF(OR(E312="",ROW(E312)=2),"",IF(R312&gt;0,"S",IF(J312,IF(F312=2,"D","N"),"I")))</f>
        <v>I</v>
      </c>
      <c r="D312" s="14" t="str">
        <f t="shared" ca="1" si="59"/>
        <v>q_106.9b</v>
      </c>
      <c r="E312" s="14" t="str">
        <f t="shared" ca="1" si="60"/>
        <v>Family member 7 cause of death</v>
      </c>
      <c r="F312" s="14">
        <f t="shared" ca="1" si="61"/>
        <v>0</v>
      </c>
      <c r="G312" s="14" t="str">
        <f t="shared" ca="1" si="62"/>
        <v>q_106.9b</v>
      </c>
      <c r="H312" s="14">
        <f ca="1">IF(G312&lt;&gt;"",IFERROR( IsVariableNameLegal(G312),0),0)+IF(COUNTIF(INDIRECT(wew!$C$13),G312)&gt;1,10,0)</f>
        <v>0</v>
      </c>
      <c r="I312" s="14">
        <f ca="1">IF(E312&lt;&gt;"",IF(LEN(E312)&gt;150,1,0)+IF(COUNTIF(INDIRECT(wew!$C$15),E312)&gt;1,10,0),0)</f>
        <v>0</v>
      </c>
      <c r="J312" s="14" t="b">
        <f t="shared" ca="1" si="63"/>
        <v>0</v>
      </c>
      <c r="K312" s="14" t="str">
        <f ca="1">ADDRESS(3,(B312+1)*2-1,4,,"[" &amp; wew!$G$7 &amp; "]" &amp; _sheetname_labels) &amp; ":" &amp; ADDRESS(2+ster!$B$20,(B312+1)*2-1,4)</f>
        <v>'[dane surowe2c.xlsm]labels'!WW3:WW32</v>
      </c>
      <c r="L312" s="14" t="str">
        <f ca="1">IF(F312&gt;0,ADDRESS(3,(B312+1)*2-1,4,,"[" &amp; wew!$G$7 &amp; "]" &amp; _sheetname_labels) &amp; ":" &amp; ADDRESS(2+F312,(B312+1)*2-1,4),"")</f>
        <v/>
      </c>
      <c r="M312" s="14" t="str">
        <f ca="1">IF(F312&gt;0,ADDRESS(3,(B312+1)*2,4,,"["&amp;wew!$G$7&amp;"]"&amp;_sheetname_labels)&amp;":"&amp;ADDRESS(2+F312,(B312+1)*2,4),"")</f>
        <v/>
      </c>
      <c r="N312" s="14" t="str">
        <f ca="1">ADDRESS(3,B312+1,4,,"[" &amp; wew!$G$7 &amp; "]" &amp;_sheetname_dataframe) &amp; ":" &amp; ADDRESS(2+ster!$C$14,B312+1,4)</f>
        <v>'[dane surowe2c.xlsm]data_frame'!KY3:KY643</v>
      </c>
      <c r="O312" s="14">
        <f t="shared" ca="1" si="64"/>
        <v>0</v>
      </c>
      <c r="P312" s="14" t="str">
        <f ca="1">IF(AND($AD312,$S312=1),IF(wew!$B$3,MIN(INDIRECT($N312)),"&lt;włącz podświetlanie wartości&gt;"),"—")</f>
        <v>—</v>
      </c>
      <c r="Q312" s="14" t="str">
        <f ca="1">IF(AND($AD312,$S312=1),IF(wew!$B$3,MAX(INDIRECT($N312)),"&lt;włącz podświetlanie wartości&gt;"),"—")</f>
        <v>—</v>
      </c>
      <c r="R312" s="14">
        <f ca="1">IF(AD312,ster!$C$14- (COUNTIF( INDIRECT(N312),"" )+ COUNT(INDIRECT(N312)) +COUNTIF( INDIRECT(N312),"NA" )),"")</f>
        <v>0</v>
      </c>
      <c r="S312" s="12">
        <f ca="1">IF(AD312,IF(COUNTA(INDIRECT(N312))=0,0, 1-(ster!$C$14- COUNT(INDIRECT(N312)) -COUNTIF( INDIRECT(N312),"" )) /COUNTA(INDIRECT(N312))),"")</f>
        <v>0</v>
      </c>
      <c r="T312" s="17" t="str">
        <f t="array" aca="1" ref="T312" ca="1">IF(L312&lt;&gt;"",SUM(IF(INDIRECT(L312)&lt;&gt;INT(INDIRECT(L312)),1,0)),"")</f>
        <v/>
      </c>
      <c r="U312" s="17" t="str">
        <f t="array" aca="1" ref="U312" ca="1">IF(S312=1,SUM(IF(ISNUMBER(INDIRECT(N312)),IF(INDIRECT(N312)&lt;&gt;INT(INDIRECT(N312)),1,0),0)),"")</f>
        <v/>
      </c>
      <c r="V312" s="17">
        <f t="shared" ca="1" si="65"/>
        <v>0</v>
      </c>
      <c r="W312" s="17">
        <f t="shared" ca="1" si="66"/>
        <v>0</v>
      </c>
      <c r="X312" s="24" t="str">
        <f t="array" aca="1" ref="X312" ca="1">IF(AD312,IF(AG312&lt;&gt;"",AG312,IF(J312,MIN(INDIRECT( K312)),"")),"")</f>
        <v/>
      </c>
      <c r="Y312" s="17" t="str">
        <f t="array" aca="1" ref="Y312" ca="1">IF(AD312,IF(AH312&lt;&gt;"",AH312,IF(J312,MAX(INDIRECT( K312)),"")),"")</f>
        <v/>
      </c>
      <c r="Z312" s="17" t="b">
        <f t="shared" ca="1" si="67"/>
        <v>0</v>
      </c>
      <c r="AC312" s="17" t="b">
        <f t="shared" ca="1" si="68"/>
        <v>0</v>
      </c>
      <c r="AD312" s="14" t="b">
        <f t="shared" ca="1" si="69"/>
        <v>1</v>
      </c>
      <c r="AE312" s="15" t="b">
        <f t="shared" ca="1" si="70"/>
        <v>0</v>
      </c>
      <c r="AF312" s="16"/>
      <c r="AG312" s="16"/>
      <c r="AH312" s="16"/>
      <c r="AI312" s="16"/>
      <c r="AJ312" s="16"/>
      <c r="AK312" s="16"/>
      <c r="AL312" s="16"/>
      <c r="AM312" s="16"/>
    </row>
    <row r="313" spans="2:39">
      <c r="B313" s="14">
        <f t="shared" si="58"/>
        <v>311</v>
      </c>
      <c r="C313" s="14" t="str">
        <f ca="1">IF(OR(E313="",ROW(E313)=2),"",IF(R313&gt;0,"S",IF(J313,IF(F313=2,"D","N"),"I")))</f>
        <v>I</v>
      </c>
      <c r="D313" s="14" t="str">
        <f t="shared" ca="1" si="59"/>
        <v>q_106.9c</v>
      </c>
      <c r="E313" s="14" t="str">
        <f t="shared" ca="1" si="60"/>
        <v>Family member 7 age at death</v>
      </c>
      <c r="F313" s="14">
        <f t="shared" ca="1" si="61"/>
        <v>0</v>
      </c>
      <c r="G313" s="14" t="str">
        <f t="shared" ca="1" si="62"/>
        <v>q_106.9c</v>
      </c>
      <c r="H313" s="14">
        <f ca="1">IF(G313&lt;&gt;"",IFERROR( IsVariableNameLegal(G313),0),0)+IF(COUNTIF(INDIRECT(wew!$C$13),G313)&gt;1,10,0)</f>
        <v>0</v>
      </c>
      <c r="I313" s="14">
        <f ca="1">IF(E313&lt;&gt;"",IF(LEN(E313)&gt;150,1,0)+IF(COUNTIF(INDIRECT(wew!$C$15),E313)&gt;1,10,0),0)</f>
        <v>0</v>
      </c>
      <c r="J313" s="14" t="b">
        <f t="shared" ca="1" si="63"/>
        <v>0</v>
      </c>
      <c r="K313" s="14" t="str">
        <f ca="1">ADDRESS(3,(B313+1)*2-1,4,,"[" &amp; wew!$G$7 &amp; "]" &amp; _sheetname_labels) &amp; ":" &amp; ADDRESS(2+ster!$B$20,(B313+1)*2-1,4)</f>
        <v>'[dane surowe2c.xlsm]labels'!WY3:WY32</v>
      </c>
      <c r="L313" s="14" t="str">
        <f ca="1">IF(F313&gt;0,ADDRESS(3,(B313+1)*2-1,4,,"[" &amp; wew!$G$7 &amp; "]" &amp; _sheetname_labels) &amp; ":" &amp; ADDRESS(2+F313,(B313+1)*2-1,4),"")</f>
        <v/>
      </c>
      <c r="M313" s="14" t="str">
        <f ca="1">IF(F313&gt;0,ADDRESS(3,(B313+1)*2,4,,"["&amp;wew!$G$7&amp;"]"&amp;_sheetname_labels)&amp;":"&amp;ADDRESS(2+F313,(B313+1)*2,4),"")</f>
        <v/>
      </c>
      <c r="N313" s="14" t="str">
        <f ca="1">ADDRESS(3,B313+1,4,,"[" &amp; wew!$G$7 &amp; "]" &amp;_sheetname_dataframe) &amp; ":" &amp; ADDRESS(2+ster!$C$14,B313+1,4)</f>
        <v>'[dane surowe2c.xlsm]data_frame'!KZ3:KZ643</v>
      </c>
      <c r="O313" s="14">
        <f t="shared" ca="1" si="64"/>
        <v>0</v>
      </c>
      <c r="P313" s="14" t="str">
        <f ca="1">IF(AND($AD313,$S313=1),IF(wew!$B$3,MIN(INDIRECT($N313)),"&lt;włącz podświetlanie wartości&gt;"),"—")</f>
        <v>—</v>
      </c>
      <c r="Q313" s="14" t="str">
        <f ca="1">IF(AND($AD313,$S313=1),IF(wew!$B$3,MAX(INDIRECT($N313)),"&lt;włącz podświetlanie wartości&gt;"),"—")</f>
        <v>—</v>
      </c>
      <c r="R313" s="14">
        <f ca="1">IF(AD313,ster!$C$14- (COUNTIF( INDIRECT(N313),"" )+ COUNT(INDIRECT(N313)) +COUNTIF( INDIRECT(N313),"NA" )),"")</f>
        <v>0</v>
      </c>
      <c r="S313" s="12">
        <f ca="1">IF(AD313,IF(COUNTA(INDIRECT(N313))=0,0, 1-(ster!$C$14- COUNT(INDIRECT(N313)) -COUNTIF( INDIRECT(N313),"" )) /COUNTA(INDIRECT(N313))),"")</f>
        <v>0</v>
      </c>
      <c r="T313" s="17" t="str">
        <f t="array" aca="1" ref="T313" ca="1">IF(L313&lt;&gt;"",SUM(IF(INDIRECT(L313)&lt;&gt;INT(INDIRECT(L313)),1,0)),"")</f>
        <v/>
      </c>
      <c r="U313" s="17" t="str">
        <f t="array" aca="1" ref="U313" ca="1">IF(S313=1,SUM(IF(ISNUMBER(INDIRECT(N313)),IF(INDIRECT(N313)&lt;&gt;INT(INDIRECT(N313)),1,0),0)),"")</f>
        <v/>
      </c>
      <c r="V313" s="17">
        <f t="shared" ca="1" si="65"/>
        <v>0</v>
      </c>
      <c r="W313" s="17">
        <f t="shared" ca="1" si="66"/>
        <v>0</v>
      </c>
      <c r="X313" s="24" t="str">
        <f t="array" aca="1" ref="X313" ca="1">IF(AD313,IF(AG313&lt;&gt;"",AG313,IF(J313,MIN(INDIRECT( K313)),"")),"")</f>
        <v/>
      </c>
      <c r="Y313" s="17" t="str">
        <f t="array" aca="1" ref="Y313" ca="1">IF(AD313,IF(AH313&lt;&gt;"",AH313,IF(J313,MAX(INDIRECT( K313)),"")),"")</f>
        <v/>
      </c>
      <c r="Z313" s="17" t="b">
        <f t="shared" ca="1" si="67"/>
        <v>0</v>
      </c>
      <c r="AC313" s="17" t="b">
        <f t="shared" ca="1" si="68"/>
        <v>0</v>
      </c>
      <c r="AD313" s="14" t="b">
        <f t="shared" ca="1" si="69"/>
        <v>1</v>
      </c>
      <c r="AE313" s="15" t="b">
        <f t="shared" ca="1" si="70"/>
        <v>0</v>
      </c>
      <c r="AF313" s="16"/>
      <c r="AG313" s="16"/>
      <c r="AH313" s="16"/>
      <c r="AI313" s="16"/>
      <c r="AJ313" s="16"/>
      <c r="AK313" s="16"/>
      <c r="AL313" s="16"/>
      <c r="AM313" s="16"/>
    </row>
    <row r="314" spans="2:39">
      <c r="B314" s="14">
        <f t="shared" si="58"/>
        <v>312</v>
      </c>
      <c r="C314" s="14" t="str">
        <f ca="1">IF(OR(E314="",ROW(E314)=2),"",IF(R314&gt;0,"S",IF(J314,IF(F314=2,"D","N"),"I")))</f>
        <v>S</v>
      </c>
      <c r="D314" s="14" t="str">
        <f t="shared" ca="1" si="59"/>
        <v>q_107</v>
      </c>
      <c r="E314" s="14" t="str">
        <f t="shared" ca="1" si="60"/>
        <v>Mother´s number of siblings and birth order</v>
      </c>
      <c r="F314" s="14">
        <f t="shared" ca="1" si="61"/>
        <v>0</v>
      </c>
      <c r="G314" s="14" t="str">
        <f t="shared" ca="1" si="62"/>
        <v>q_107</v>
      </c>
      <c r="H314" s="14">
        <f ca="1">IF(G314&lt;&gt;"",IFERROR( IsVariableNameLegal(G314),0),0)+IF(COUNTIF(INDIRECT(wew!$C$13),G314)&gt;1,10,0)</f>
        <v>0</v>
      </c>
      <c r="I314" s="14">
        <f ca="1">IF(E314&lt;&gt;"",IF(LEN(E314)&gt;150,1,0)+IF(COUNTIF(INDIRECT(wew!$C$15),E314)&gt;1,10,0),0)</f>
        <v>0</v>
      </c>
      <c r="J314" s="14" t="b">
        <f t="shared" ca="1" si="63"/>
        <v>0</v>
      </c>
      <c r="K314" s="14" t="str">
        <f ca="1">ADDRESS(3,(B314+1)*2-1,4,,"[" &amp; wew!$G$7 &amp; "]" &amp; _sheetname_labels) &amp; ":" &amp; ADDRESS(2+ster!$B$20,(B314+1)*2-1,4)</f>
        <v>'[dane surowe2c.xlsm]labels'!XA3:XA32</v>
      </c>
      <c r="L314" s="14" t="str">
        <f ca="1">IF(F314&gt;0,ADDRESS(3,(B314+1)*2-1,4,,"[" &amp; wew!$G$7 &amp; "]" &amp; _sheetname_labels) &amp; ":" &amp; ADDRESS(2+F314,(B314+1)*2-1,4),"")</f>
        <v/>
      </c>
      <c r="M314" s="14" t="str">
        <f ca="1">IF(F314&gt;0,ADDRESS(3,(B314+1)*2,4,,"["&amp;wew!$G$7&amp;"]"&amp;_sheetname_labels)&amp;":"&amp;ADDRESS(2+F314,(B314+1)*2,4),"")</f>
        <v/>
      </c>
      <c r="N314" s="14" t="str">
        <f ca="1">ADDRESS(3,B314+1,4,,"[" &amp; wew!$G$7 &amp; "]" &amp;_sheetname_dataframe) &amp; ":" &amp; ADDRESS(2+ster!$C$14,B314+1,4)</f>
        <v>'[dane surowe2c.xlsm]data_frame'!LA3:LA643</v>
      </c>
      <c r="O314" s="14">
        <f t="shared" ca="1" si="64"/>
        <v>1</v>
      </c>
      <c r="P314" s="14" t="str">
        <f ca="1">IF(AND($AD314,$S314=1),IF(wew!$B$3,MIN(INDIRECT($N314)),"&lt;włącz podświetlanie wartości&gt;"),"—")</f>
        <v>—</v>
      </c>
      <c r="Q314" s="14" t="str">
        <f ca="1">IF(AND($AD314,$S314=1),IF(wew!$B$3,MAX(INDIRECT($N314)),"&lt;włącz podświetlanie wartości&gt;"),"—")</f>
        <v>—</v>
      </c>
      <c r="R314" s="14">
        <f ca="1">IF(AD314,ster!$C$14- (COUNTIF( INDIRECT(N314),"" )+ COUNT(INDIRECT(N314)) +COUNTIF( INDIRECT(N314),"NA" )),"")</f>
        <v>517</v>
      </c>
      <c r="S314" s="12">
        <f ca="1">IF(AD314,IF(COUNTA(INDIRECT(N314))=0,0, 1-(ster!$C$14- COUNT(INDIRECT(N314)) -COUNTIF( INDIRECT(N314),"" )) /COUNTA(INDIRECT(N314))),"")</f>
        <v>1.9305019305019266E-3</v>
      </c>
      <c r="T314" s="17" t="str">
        <f t="array" aca="1" ref="T314" ca="1">IF(L314&lt;&gt;"",SUM(IF(INDIRECT(L314)&lt;&gt;INT(INDIRECT(L314)),1,0)),"")</f>
        <v/>
      </c>
      <c r="U314" s="17" t="str">
        <f t="array" aca="1" ref="U314" ca="1">IF(S314=1,SUM(IF(ISNUMBER(INDIRECT(N314)),IF(INDIRECT(N314)&lt;&gt;INT(INDIRECT(N314)),1,0),0)),"")</f>
        <v/>
      </c>
      <c r="V314" s="17">
        <f t="shared" ca="1" si="65"/>
        <v>0</v>
      </c>
      <c r="W314" s="17">
        <f t="shared" ca="1" si="66"/>
        <v>0</v>
      </c>
      <c r="X314" s="24" t="str">
        <f t="array" aca="1" ref="X314" ca="1">IF(AD314,IF(AG314&lt;&gt;"",AG314,IF(J314,MIN(INDIRECT( K314)),"")),"")</f>
        <v/>
      </c>
      <c r="Y314" s="17" t="str">
        <f t="array" aca="1" ref="Y314" ca="1">IF(AD314,IF(AH314&lt;&gt;"",AH314,IF(J314,MAX(INDIRECT( K314)),"")),"")</f>
        <v/>
      </c>
      <c r="Z314" s="17" t="b">
        <f t="shared" ca="1" si="67"/>
        <v>0</v>
      </c>
      <c r="AC314" s="17" t="b">
        <f t="shared" ca="1" si="68"/>
        <v>1</v>
      </c>
      <c r="AD314" s="14" t="b">
        <f t="shared" ca="1" si="69"/>
        <v>1</v>
      </c>
      <c r="AE314" s="15" t="b">
        <f t="shared" ca="1" si="70"/>
        <v>0</v>
      </c>
      <c r="AF314" s="16"/>
      <c r="AG314" s="16"/>
      <c r="AH314" s="16"/>
      <c r="AI314" s="16"/>
      <c r="AJ314" s="16"/>
      <c r="AK314" s="16"/>
      <c r="AL314" s="16"/>
      <c r="AM314" s="16"/>
    </row>
    <row r="315" spans="2:39">
      <c r="B315" s="14">
        <f t="shared" si="58"/>
        <v>313</v>
      </c>
      <c r="C315" s="14" t="str">
        <f ca="1">IF(OR(E315="",ROW(E315)=2),"",IF(R315&gt;0,"S",IF(J315,IF(F315=2,"D","N"),"I")))</f>
        <v>S</v>
      </c>
      <c r="D315" s="14" t="str">
        <f t="shared" ca="1" si="59"/>
        <v>q_108</v>
      </c>
      <c r="E315" s="14" t="str">
        <f t="shared" ca="1" si="60"/>
        <v>Father´s number of siblings and birth order</v>
      </c>
      <c r="F315" s="14">
        <f t="shared" ca="1" si="61"/>
        <v>0</v>
      </c>
      <c r="G315" s="14" t="str">
        <f t="shared" ca="1" si="62"/>
        <v>q_108</v>
      </c>
      <c r="H315" s="14">
        <f ca="1">IF(G315&lt;&gt;"",IFERROR( IsVariableNameLegal(G315),0),0)+IF(COUNTIF(INDIRECT(wew!$C$13),G315)&gt;1,10,0)</f>
        <v>0</v>
      </c>
      <c r="I315" s="14">
        <f ca="1">IF(E315&lt;&gt;"",IF(LEN(E315)&gt;150,1,0)+IF(COUNTIF(INDIRECT(wew!$C$15),E315)&gt;1,10,0),0)</f>
        <v>0</v>
      </c>
      <c r="J315" s="14" t="b">
        <f t="shared" ca="1" si="63"/>
        <v>0</v>
      </c>
      <c r="K315" s="14" t="str">
        <f ca="1">ADDRESS(3,(B315+1)*2-1,4,,"[" &amp; wew!$G$7 &amp; "]" &amp; _sheetname_labels) &amp; ":" &amp; ADDRESS(2+ster!$B$20,(B315+1)*2-1,4)</f>
        <v>'[dane surowe2c.xlsm]labels'!XC3:XC32</v>
      </c>
      <c r="L315" s="14" t="str">
        <f ca="1">IF(F315&gt;0,ADDRESS(3,(B315+1)*2-1,4,,"[" &amp; wew!$G$7 &amp; "]" &amp; _sheetname_labels) &amp; ":" &amp; ADDRESS(2+F315,(B315+1)*2-1,4),"")</f>
        <v/>
      </c>
      <c r="M315" s="14" t="str">
        <f ca="1">IF(F315&gt;0,ADDRESS(3,(B315+1)*2,4,,"["&amp;wew!$G$7&amp;"]"&amp;_sheetname_labels)&amp;":"&amp;ADDRESS(2+F315,(B315+1)*2,4),"")</f>
        <v/>
      </c>
      <c r="N315" s="14" t="str">
        <f ca="1">ADDRESS(3,B315+1,4,,"[" &amp; wew!$G$7 &amp; "]" &amp;_sheetname_dataframe) &amp; ":" &amp; ADDRESS(2+ster!$C$14,B315+1,4)</f>
        <v>'[dane surowe2c.xlsm]data_frame'!LB3:LB643</v>
      </c>
      <c r="O315" s="14">
        <f t="shared" ca="1" si="64"/>
        <v>2</v>
      </c>
      <c r="P315" s="14" t="str">
        <f ca="1">IF(AND($AD315,$S315=1),IF(wew!$B$3,MIN(INDIRECT($N315)),"&lt;włącz podświetlanie wartości&gt;"),"—")</f>
        <v>—</v>
      </c>
      <c r="Q315" s="14" t="str">
        <f ca="1">IF(AND($AD315,$S315=1),IF(wew!$B$3,MAX(INDIRECT($N315)),"&lt;włącz podświetlanie wartości&gt;"),"—")</f>
        <v>—</v>
      </c>
      <c r="R315" s="14">
        <f ca="1">IF(AD315,ster!$C$14- (COUNTIF( INDIRECT(N315),"" )+ COUNT(INDIRECT(N315)) +COUNTIF( INDIRECT(N315),"NA" )),"")</f>
        <v>507</v>
      </c>
      <c r="S315" s="12">
        <f ca="1">IF(AD315,IF(COUNTA(INDIRECT(N315))=0,0, 1-(ster!$C$14- COUNT(INDIRECT(N315)) -COUNTIF( INDIRECT(N315),"" )) /COUNTA(INDIRECT(N315))),"")</f>
        <v>3.9292730844793233E-3</v>
      </c>
      <c r="T315" s="17" t="str">
        <f t="array" aca="1" ref="T315" ca="1">IF(L315&lt;&gt;"",SUM(IF(INDIRECT(L315)&lt;&gt;INT(INDIRECT(L315)),1,0)),"")</f>
        <v/>
      </c>
      <c r="U315" s="17" t="str">
        <f t="array" aca="1" ref="U315" ca="1">IF(S315=1,SUM(IF(ISNUMBER(INDIRECT(N315)),IF(INDIRECT(N315)&lt;&gt;INT(INDIRECT(N315)),1,0),0)),"")</f>
        <v/>
      </c>
      <c r="V315" s="17">
        <f t="shared" ca="1" si="65"/>
        <v>0</v>
      </c>
      <c r="W315" s="17">
        <f t="shared" ca="1" si="66"/>
        <v>0</v>
      </c>
      <c r="X315" s="24" t="str">
        <f t="array" aca="1" ref="X315" ca="1">IF(AD315,IF(AG315&lt;&gt;"",AG315,IF(J315,MIN(INDIRECT( K315)),"")),"")</f>
        <v/>
      </c>
      <c r="Y315" s="17" t="str">
        <f t="array" aca="1" ref="Y315" ca="1">IF(AD315,IF(AH315&lt;&gt;"",AH315,IF(J315,MAX(INDIRECT( K315)),"")),"")</f>
        <v/>
      </c>
      <c r="Z315" s="17" t="b">
        <f t="shared" ca="1" si="67"/>
        <v>0</v>
      </c>
      <c r="AC315" s="17" t="b">
        <f t="shared" ca="1" si="68"/>
        <v>1</v>
      </c>
      <c r="AD315" s="14" t="b">
        <f t="shared" ca="1" si="69"/>
        <v>1</v>
      </c>
      <c r="AE315" s="15" t="b">
        <f t="shared" ca="1" si="70"/>
        <v>0</v>
      </c>
      <c r="AF315" s="16"/>
      <c r="AG315" s="16"/>
      <c r="AH315" s="16"/>
      <c r="AI315" s="16"/>
      <c r="AJ315" s="16"/>
      <c r="AK315" s="16"/>
      <c r="AL315" s="16"/>
      <c r="AM315" s="16"/>
    </row>
    <row r="316" spans="2:39">
      <c r="B316" s="14">
        <f t="shared" si="58"/>
        <v>314</v>
      </c>
      <c r="C316" s="14" t="str">
        <f ca="1">IF(OR(E316="",ROW(E316)=2),"",IF(R316&gt;0,"S",IF(J316,IF(F316=2,"D","N"),"I")))</f>
        <v>D</v>
      </c>
      <c r="D316" s="14" t="str">
        <f t="shared" ca="1" si="59"/>
        <v>q_109</v>
      </c>
      <c r="E316" s="14" t="str">
        <f t="shared" ca="1" si="60"/>
        <v>Consanguinity of parents</v>
      </c>
      <c r="F316" s="14">
        <f t="shared" ca="1" si="61"/>
        <v>2</v>
      </c>
      <c r="G316" s="14" t="str">
        <f t="shared" ca="1" si="62"/>
        <v>q_109</v>
      </c>
      <c r="H316" s="14">
        <f ca="1">IF(G316&lt;&gt;"",IFERROR( IsVariableNameLegal(G316),0),0)+IF(COUNTIF(INDIRECT(wew!$C$13),G316)&gt;1,10,0)</f>
        <v>0</v>
      </c>
      <c r="I316" s="14">
        <f ca="1">IF(E316&lt;&gt;"",IF(LEN(E316)&gt;150,1,0)+IF(COUNTIF(INDIRECT(wew!$C$15),E316)&gt;1,10,0),0)</f>
        <v>0</v>
      </c>
      <c r="J316" s="14" t="b">
        <f t="shared" ca="1" si="63"/>
        <v>1</v>
      </c>
      <c r="K316" s="14" t="str">
        <f ca="1">ADDRESS(3,(B316+1)*2-1,4,,"[" &amp; wew!$G$7 &amp; "]" &amp; _sheetname_labels) &amp; ":" &amp; ADDRESS(2+ster!$B$20,(B316+1)*2-1,4)</f>
        <v>'[dane surowe2c.xlsm]labels'!XE3:XE32</v>
      </c>
      <c r="L316" s="14" t="str">
        <f ca="1">IF(F316&gt;0,ADDRESS(3,(B316+1)*2-1,4,,"[" &amp; wew!$G$7 &amp; "]" &amp; _sheetname_labels) &amp; ":" &amp; ADDRESS(2+F316,(B316+1)*2-1,4),"")</f>
        <v>'[dane surowe2c.xlsm]labels'!XE3:XE4</v>
      </c>
      <c r="M316" s="14" t="str">
        <f ca="1">IF(F316&gt;0,ADDRESS(3,(B316+1)*2,4,,"["&amp;wew!$G$7&amp;"]"&amp;_sheetname_labels)&amp;":"&amp;ADDRESS(2+F316,(B316+1)*2,4),"")</f>
        <v>'[dane surowe2c.xlsm]labels'!XF3:XF4</v>
      </c>
      <c r="N316" s="14" t="str">
        <f ca="1">ADDRESS(3,B316+1,4,,"[" &amp; wew!$G$7 &amp; "]" &amp;_sheetname_dataframe) &amp; ":" &amp; ADDRESS(2+ster!$C$14,B316+1,4)</f>
        <v>'[dane surowe2c.xlsm]data_frame'!LC3:LC643</v>
      </c>
      <c r="O316" s="14">
        <f t="shared" ca="1" si="64"/>
        <v>634</v>
      </c>
      <c r="P316" s="14">
        <f ca="1">IF(AND($AD316,$S316=1),IF(wew!$B$3,MIN(INDIRECT($N316)),"&lt;włącz podświetlanie wartości&gt;"),"—")</f>
        <v>1</v>
      </c>
      <c r="Q316" s="14">
        <f ca="1">IF(AND($AD316,$S316=1),IF(wew!$B$3,MAX(INDIRECT($N316)),"&lt;włącz podświetlanie wartości&gt;"),"—")</f>
        <v>2</v>
      </c>
      <c r="R316" s="14">
        <f ca="1">IF(AD316,ster!$C$14- (COUNTIF( INDIRECT(N316),"" )+ COUNT(INDIRECT(N316)) +COUNTIF( INDIRECT(N316),"NA" )),"")</f>
        <v>0</v>
      </c>
      <c r="S316" s="12">
        <f ca="1">IF(AD316,IF(COUNTA(INDIRECT(N316))=0,0, 1-(ster!$C$14- COUNT(INDIRECT(N316)) -COUNTIF( INDIRECT(N316),"" )) /COUNTA(INDIRECT(N316))),"")</f>
        <v>1</v>
      </c>
      <c r="T316" s="17">
        <f t="array" aca="1" ref="T316" ca="1">IF(L316&lt;&gt;"",SUM(IF(INDIRECT(L316)&lt;&gt;INT(INDIRECT(L316)),1,0)),"")</f>
        <v>0</v>
      </c>
      <c r="U316" s="17">
        <f t="array" aca="1" ref="U316" ca="1">IF(S316=1,SUM(IF(ISNUMBER(INDIRECT(N316)),IF(INDIRECT(N316)&lt;&gt;INT(INDIRECT(N316)),1,0),0)),"")</f>
        <v>0</v>
      </c>
      <c r="V316" s="17">
        <f t="shared" ca="1" si="65"/>
        <v>1</v>
      </c>
      <c r="W316" s="17">
        <f t="shared" ca="1" si="66"/>
        <v>0</v>
      </c>
      <c r="X316" s="24">
        <f t="array" aca="1" ref="X316" ca="1">IF(AD316,IF(AG316&lt;&gt;"",AG316,IF(J316,MIN(INDIRECT( K316)),"")),"")</f>
        <v>1</v>
      </c>
      <c r="Y316" s="17">
        <f t="array" aca="1" ref="Y316" ca="1">IF(AD316,IF(AH316&lt;&gt;"",AH316,IF(J316,MAX(INDIRECT( K316)),"")),"")</f>
        <v>2</v>
      </c>
      <c r="Z316" s="17" t="b">
        <f t="shared" ca="1" si="67"/>
        <v>1</v>
      </c>
      <c r="AC316" s="17" t="b">
        <f t="shared" ca="1" si="68"/>
        <v>0</v>
      </c>
      <c r="AD316" s="14" t="b">
        <f t="shared" ca="1" si="69"/>
        <v>1</v>
      </c>
      <c r="AE316" s="15" t="b">
        <f t="shared" ca="1" si="70"/>
        <v>1</v>
      </c>
      <c r="AF316" s="16"/>
      <c r="AG316" s="16"/>
      <c r="AH316" s="16"/>
      <c r="AI316" s="16"/>
      <c r="AJ316" s="16"/>
      <c r="AK316" s="16"/>
      <c r="AL316" s="16"/>
      <c r="AM316" s="16"/>
    </row>
    <row r="317" spans="2:39">
      <c r="B317" s="14">
        <f t="shared" si="58"/>
        <v>315</v>
      </c>
      <c r="C317" s="14" t="str">
        <f ca="1">IF(OR(E317="",ROW(E317)=2),"",IF(R317&gt;0,"S",IF(J317,IF(F317=2,"D","N"),"I")))</f>
        <v>I</v>
      </c>
      <c r="D317" s="14" t="str">
        <f t="shared" ca="1" si="59"/>
        <v>q_110a</v>
      </c>
      <c r="E317" s="14" t="str">
        <f t="shared" ca="1" si="60"/>
        <v>Number of children</v>
      </c>
      <c r="F317" s="14">
        <f t="shared" ca="1" si="61"/>
        <v>0</v>
      </c>
      <c r="G317" s="14" t="str">
        <f t="shared" ca="1" si="62"/>
        <v>q_110a</v>
      </c>
      <c r="H317" s="14">
        <f ca="1">IF(G317&lt;&gt;"",IFERROR( IsVariableNameLegal(G317),0),0)+IF(COUNTIF(INDIRECT(wew!$C$13),G317)&gt;1,10,0)</f>
        <v>0</v>
      </c>
      <c r="I317" s="14">
        <f ca="1">IF(E317&lt;&gt;"",IF(LEN(E317)&gt;150,1,0)+IF(COUNTIF(INDIRECT(wew!$C$15),E317)&gt;1,10,0),0)</f>
        <v>0</v>
      </c>
      <c r="J317" s="14" t="b">
        <f t="shared" ca="1" si="63"/>
        <v>0</v>
      </c>
      <c r="K317" s="14" t="str">
        <f ca="1">ADDRESS(3,(B317+1)*2-1,4,,"[" &amp; wew!$G$7 &amp; "]" &amp; _sheetname_labels) &amp; ":" &amp; ADDRESS(2+ster!$B$20,(B317+1)*2-1,4)</f>
        <v>'[dane surowe2c.xlsm]labels'!XG3:XG32</v>
      </c>
      <c r="L317" s="14" t="str">
        <f ca="1">IF(F317&gt;0,ADDRESS(3,(B317+1)*2-1,4,,"[" &amp; wew!$G$7 &amp; "]" &amp; _sheetname_labels) &amp; ":" &amp; ADDRESS(2+F317,(B317+1)*2-1,4),"")</f>
        <v/>
      </c>
      <c r="M317" s="14" t="str">
        <f ca="1">IF(F317&gt;0,ADDRESS(3,(B317+1)*2,4,,"["&amp;wew!$G$7&amp;"]"&amp;_sheetname_labels)&amp;":"&amp;ADDRESS(2+F317,(B317+1)*2,4),"")</f>
        <v/>
      </c>
      <c r="N317" s="14" t="str">
        <f ca="1">ADDRESS(3,B317+1,4,,"[" &amp; wew!$G$7 &amp; "]" &amp;_sheetname_dataframe) &amp; ":" &amp; ADDRESS(2+ster!$C$14,B317+1,4)</f>
        <v>'[dane surowe2c.xlsm]data_frame'!LD3:LD643</v>
      </c>
      <c r="O317" s="14">
        <f t="shared" ca="1" si="64"/>
        <v>191</v>
      </c>
      <c r="P317" s="14">
        <f ca="1">IF(AND($AD317,$S317=1),IF(wew!$B$3,MIN(INDIRECT($N317)),"&lt;włącz podświetlanie wartości&gt;"),"—")</f>
        <v>0</v>
      </c>
      <c r="Q317" s="14">
        <f ca="1">IF(AND($AD317,$S317=1),IF(wew!$B$3,MAX(INDIRECT($N317)),"&lt;włącz podświetlanie wartości&gt;"),"—")</f>
        <v>6</v>
      </c>
      <c r="R317" s="14">
        <f ca="1">IF(AD317,ster!$C$14- (COUNTIF( INDIRECT(N317),"" )+ COUNT(INDIRECT(N317)) +COUNTIF( INDIRECT(N317),"NA" )),"")</f>
        <v>0</v>
      </c>
      <c r="S317" s="12">
        <f ca="1">IF(AD317,IF(COUNTA(INDIRECT(N317))=0,0, 1-(ster!$C$14- COUNT(INDIRECT(N317)) -COUNTIF( INDIRECT(N317),"" )) /COUNTA(INDIRECT(N317))),"")</f>
        <v>1</v>
      </c>
      <c r="T317" s="17" t="str">
        <f t="array" aca="1" ref="T317" ca="1">IF(L317&lt;&gt;"",SUM(IF(INDIRECT(L317)&lt;&gt;INT(INDIRECT(L317)),1,0)),"")</f>
        <v/>
      </c>
      <c r="U317" s="17">
        <f t="array" aca="1" ref="U317" ca="1">IF(S317=1,SUM(IF(ISNUMBER(INDIRECT(N317)),IF(INDIRECT(N317)&lt;&gt;INT(INDIRECT(N317)),1,0),0)),"")</f>
        <v>0</v>
      </c>
      <c r="V317" s="17">
        <f t="shared" ca="1" si="65"/>
        <v>1</v>
      </c>
      <c r="W317" s="17">
        <f t="shared" ca="1" si="66"/>
        <v>0</v>
      </c>
      <c r="X317" s="24" t="str">
        <f t="array" aca="1" ref="X317" ca="1">IF(AD317,IF(AG317&lt;&gt;"",AG317,IF(J317,MIN(INDIRECT( K317)),"")),"")</f>
        <v/>
      </c>
      <c r="Y317" s="17" t="str">
        <f t="array" aca="1" ref="Y317" ca="1">IF(AD317,IF(AH317&lt;&gt;"",AH317,IF(J317,MAX(INDIRECT( K317)),"")),"")</f>
        <v/>
      </c>
      <c r="Z317" s="17" t="b">
        <f t="shared" ca="1" si="67"/>
        <v>0</v>
      </c>
      <c r="AC317" s="17" t="b">
        <f t="shared" ca="1" si="68"/>
        <v>0</v>
      </c>
      <c r="AD317" s="14" t="b">
        <f t="shared" ca="1" si="69"/>
        <v>1</v>
      </c>
      <c r="AE317" s="15" t="b">
        <f t="shared" ca="1" si="70"/>
        <v>0</v>
      </c>
      <c r="AF317" s="16"/>
      <c r="AG317" s="16"/>
      <c r="AH317" s="16"/>
      <c r="AI317" s="16"/>
      <c r="AJ317" s="16"/>
      <c r="AK317" s="16"/>
      <c r="AL317" s="16"/>
      <c r="AM317" s="16"/>
    </row>
    <row r="318" spans="2:39">
      <c r="B318" s="14">
        <f t="shared" si="58"/>
        <v>316</v>
      </c>
      <c r="C318" s="14" t="str">
        <f ca="1">IF(OR(E318="",ROW(E318)=2),"",IF(R318&gt;0,"S",IF(J318,IF(F318=2,"D","N"),"I")))</f>
        <v>S</v>
      </c>
      <c r="D318" s="14" t="str">
        <f t="shared" ca="1" si="59"/>
        <v>q_110b</v>
      </c>
      <c r="E318" s="14" t="str">
        <f t="shared" ca="1" si="60"/>
        <v>Number of siblings and birth order</v>
      </c>
      <c r="F318" s="14">
        <f t="shared" ca="1" si="61"/>
        <v>0</v>
      </c>
      <c r="G318" s="14" t="str">
        <f t="shared" ca="1" si="62"/>
        <v>q_110b</v>
      </c>
      <c r="H318" s="14">
        <f ca="1">IF(G318&lt;&gt;"",IFERROR( IsVariableNameLegal(G318),0),0)+IF(COUNTIF(INDIRECT(wew!$C$13),G318)&gt;1,10,0)</f>
        <v>0</v>
      </c>
      <c r="I318" s="14">
        <f ca="1">IF(E318&lt;&gt;"",IF(LEN(E318)&gt;150,1,0)+IF(COUNTIF(INDIRECT(wew!$C$15),E318)&gt;1,10,0),0)</f>
        <v>0</v>
      </c>
      <c r="J318" s="14" t="b">
        <f t="shared" ca="1" si="63"/>
        <v>0</v>
      </c>
      <c r="K318" s="14" t="str">
        <f ca="1">ADDRESS(3,(B318+1)*2-1,4,,"[" &amp; wew!$G$7 &amp; "]" &amp; _sheetname_labels) &amp; ":" &amp; ADDRESS(2+ster!$B$20,(B318+1)*2-1,4)</f>
        <v>'[dane surowe2c.xlsm]labels'!XI3:XI32</v>
      </c>
      <c r="L318" s="14" t="str">
        <f ca="1">IF(F318&gt;0,ADDRESS(3,(B318+1)*2-1,4,,"[" &amp; wew!$G$7 &amp; "]" &amp; _sheetname_labels) &amp; ":" &amp; ADDRESS(2+F318,(B318+1)*2-1,4),"")</f>
        <v/>
      </c>
      <c r="M318" s="14" t="str">
        <f ca="1">IF(F318&gt;0,ADDRESS(3,(B318+1)*2,4,,"["&amp;wew!$G$7&amp;"]"&amp;_sheetname_labels)&amp;":"&amp;ADDRESS(2+F318,(B318+1)*2,4),"")</f>
        <v/>
      </c>
      <c r="N318" s="14" t="str">
        <f ca="1">ADDRESS(3,B318+1,4,,"[" &amp; wew!$G$7 &amp; "]" &amp;_sheetname_dataframe) &amp; ":" &amp; ADDRESS(2+ster!$C$14,B318+1,4)</f>
        <v>'[dane surowe2c.xlsm]data_frame'!LE3:LE643</v>
      </c>
      <c r="O318" s="14">
        <f t="shared" ca="1" si="64"/>
        <v>4</v>
      </c>
      <c r="P318" s="14" t="str">
        <f ca="1">IF(AND($AD318,$S318=1),IF(wew!$B$3,MIN(INDIRECT($N318)),"&lt;włącz podświetlanie wartości&gt;"),"—")</f>
        <v>—</v>
      </c>
      <c r="Q318" s="14" t="str">
        <f ca="1">IF(AND($AD318,$S318=1),IF(wew!$B$3,MAX(INDIRECT($N318)),"&lt;włącz podświetlanie wartości&gt;"),"—")</f>
        <v>—</v>
      </c>
      <c r="R318" s="14">
        <f ca="1">IF(AD318,ster!$C$14- (COUNTIF( INDIRECT(N318),"" )+ COUNT(INDIRECT(N318)) +COUNTIF( INDIRECT(N318),"NA" )),"")</f>
        <v>531</v>
      </c>
      <c r="S318" s="12">
        <f ca="1">IF(AD318,IF(COUNTA(INDIRECT(N318))=0,0, 1-(ster!$C$14- COUNT(INDIRECT(N318)) -COUNTIF( INDIRECT(N318),"" )) /COUNTA(INDIRECT(N318))),"")</f>
        <v>7.4766355140186702E-3</v>
      </c>
      <c r="T318" s="17" t="str">
        <f t="array" aca="1" ref="T318" ca="1">IF(L318&lt;&gt;"",SUM(IF(INDIRECT(L318)&lt;&gt;INT(INDIRECT(L318)),1,0)),"")</f>
        <v/>
      </c>
      <c r="U318" s="17" t="str">
        <f t="array" aca="1" ref="U318" ca="1">IF(S318=1,SUM(IF(ISNUMBER(INDIRECT(N318)),IF(INDIRECT(N318)&lt;&gt;INT(INDIRECT(N318)),1,0),0)),"")</f>
        <v/>
      </c>
      <c r="V318" s="17">
        <f t="shared" ca="1" si="65"/>
        <v>0</v>
      </c>
      <c r="W318" s="17">
        <f t="shared" ca="1" si="66"/>
        <v>0</v>
      </c>
      <c r="X318" s="24" t="str">
        <f t="array" aca="1" ref="X318" ca="1">IF(AD318,IF(AG318&lt;&gt;"",AG318,IF(J318,MIN(INDIRECT( K318)),"")),"")</f>
        <v/>
      </c>
      <c r="Y318" s="17" t="str">
        <f t="array" aca="1" ref="Y318" ca="1">IF(AD318,IF(AH318&lt;&gt;"",AH318,IF(J318,MAX(INDIRECT( K318)),"")),"")</f>
        <v/>
      </c>
      <c r="Z318" s="17" t="b">
        <f t="shared" ca="1" si="67"/>
        <v>0</v>
      </c>
      <c r="AC318" s="17" t="b">
        <f t="shared" ca="1" si="68"/>
        <v>1</v>
      </c>
      <c r="AD318" s="14" t="b">
        <f t="shared" ca="1" si="69"/>
        <v>1</v>
      </c>
      <c r="AE318" s="15" t="b">
        <f t="shared" ca="1" si="70"/>
        <v>0</v>
      </c>
      <c r="AF318" s="16"/>
      <c r="AG318" s="16"/>
      <c r="AH318" s="16"/>
      <c r="AI318" s="16"/>
      <c r="AJ318" s="16"/>
      <c r="AK318" s="16"/>
      <c r="AL318" s="16"/>
      <c r="AM318" s="16"/>
    </row>
    <row r="319" spans="2:39">
      <c r="B319" s="14">
        <f t="shared" si="58"/>
        <v>317</v>
      </c>
      <c r="C319" s="14" t="str">
        <f ca="1">IF(OR(E319="",ROW(E319)=2),"",IF(R319&gt;0,"S",IF(J319,IF(F319=2,"D","N"),"I")))</f>
        <v>D</v>
      </c>
      <c r="D319" s="14" t="str">
        <f t="shared" ca="1" si="59"/>
        <v>q_110c</v>
      </c>
      <c r="E319" s="14" t="str">
        <f t="shared" ca="1" si="60"/>
        <v>With a monozygous twin</v>
      </c>
      <c r="F319" s="14">
        <f t="shared" ca="1" si="61"/>
        <v>2</v>
      </c>
      <c r="G319" s="14" t="str">
        <f t="shared" ca="1" si="62"/>
        <v>q_110c</v>
      </c>
      <c r="H319" s="14">
        <f ca="1">IF(G319&lt;&gt;"",IFERROR( IsVariableNameLegal(G319),0),0)+IF(COUNTIF(INDIRECT(wew!$C$13),G319)&gt;1,10,0)</f>
        <v>0</v>
      </c>
      <c r="I319" s="14">
        <f ca="1">IF(E319&lt;&gt;"",IF(LEN(E319)&gt;150,1,0)+IF(COUNTIF(INDIRECT(wew!$C$15),E319)&gt;1,10,0),0)</f>
        <v>0</v>
      </c>
      <c r="J319" s="14" t="b">
        <f t="shared" ca="1" si="63"/>
        <v>1</v>
      </c>
      <c r="K319" s="14" t="str">
        <f ca="1">ADDRESS(3,(B319+1)*2-1,4,,"[" &amp; wew!$G$7 &amp; "]" &amp; _sheetname_labels) &amp; ":" &amp; ADDRESS(2+ster!$B$20,(B319+1)*2-1,4)</f>
        <v>'[dane surowe2c.xlsm]labels'!XK3:XK32</v>
      </c>
      <c r="L319" s="14" t="str">
        <f ca="1">IF(F319&gt;0,ADDRESS(3,(B319+1)*2-1,4,,"[" &amp; wew!$G$7 &amp; "]" &amp; _sheetname_labels) &amp; ":" &amp; ADDRESS(2+F319,(B319+1)*2-1,4),"")</f>
        <v>'[dane surowe2c.xlsm]labels'!XK3:XK4</v>
      </c>
      <c r="M319" s="14" t="str">
        <f ca="1">IF(F319&gt;0,ADDRESS(3,(B319+1)*2,4,,"["&amp;wew!$G$7&amp;"]"&amp;_sheetname_labels)&amp;":"&amp;ADDRESS(2+F319,(B319+1)*2,4),"")</f>
        <v>'[dane surowe2c.xlsm]labels'!XL3:XL4</v>
      </c>
      <c r="N319" s="14" t="str">
        <f ca="1">ADDRESS(3,B319+1,4,,"[" &amp; wew!$G$7 &amp; "]" &amp;_sheetname_dataframe) &amp; ":" &amp; ADDRESS(2+ster!$C$14,B319+1,4)</f>
        <v>'[dane surowe2c.xlsm]data_frame'!LF3:LF643</v>
      </c>
      <c r="O319" s="14">
        <f t="shared" ca="1" si="64"/>
        <v>634</v>
      </c>
      <c r="P319" s="14">
        <f ca="1">IF(AND($AD319,$S319=1),IF(wew!$B$3,MIN(INDIRECT($N319)),"&lt;włącz podświetlanie wartości&gt;"),"—")</f>
        <v>1</v>
      </c>
      <c r="Q319" s="14">
        <f ca="1">IF(AND($AD319,$S319=1),IF(wew!$B$3,MAX(INDIRECT($N319)),"&lt;włącz podświetlanie wartości&gt;"),"—")</f>
        <v>2</v>
      </c>
      <c r="R319" s="14">
        <f ca="1">IF(AD319,ster!$C$14- (COUNTIF( INDIRECT(N319),"" )+ COUNT(INDIRECT(N319)) +COUNTIF( INDIRECT(N319),"NA" )),"")</f>
        <v>0</v>
      </c>
      <c r="S319" s="12">
        <f ca="1">IF(AD319,IF(COUNTA(INDIRECT(N319))=0,0, 1-(ster!$C$14- COUNT(INDIRECT(N319)) -COUNTIF( INDIRECT(N319),"" )) /COUNTA(INDIRECT(N319))),"")</f>
        <v>1</v>
      </c>
      <c r="T319" s="17">
        <f t="array" aca="1" ref="T319" ca="1">IF(L319&lt;&gt;"",SUM(IF(INDIRECT(L319)&lt;&gt;INT(INDIRECT(L319)),1,0)),"")</f>
        <v>0</v>
      </c>
      <c r="U319" s="17">
        <f t="array" aca="1" ref="U319" ca="1">IF(S319=1,SUM(IF(ISNUMBER(INDIRECT(N319)),IF(INDIRECT(N319)&lt;&gt;INT(INDIRECT(N319)),1,0),0)),"")</f>
        <v>0</v>
      </c>
      <c r="V319" s="17">
        <f t="shared" ca="1" si="65"/>
        <v>1</v>
      </c>
      <c r="W319" s="17">
        <f t="shared" ca="1" si="66"/>
        <v>0</v>
      </c>
      <c r="X319" s="24">
        <f t="array" aca="1" ref="X319" ca="1">IF(AD319,IF(AG319&lt;&gt;"",AG319,IF(J319,MIN(INDIRECT( K319)),"")),"")</f>
        <v>1</v>
      </c>
      <c r="Y319" s="17">
        <f t="array" aca="1" ref="Y319" ca="1">IF(AD319,IF(AH319&lt;&gt;"",AH319,IF(J319,MAX(INDIRECT( K319)),"")),"")</f>
        <v>2</v>
      </c>
      <c r="Z319" s="17" t="b">
        <f t="shared" ca="1" si="67"/>
        <v>1</v>
      </c>
      <c r="AC319" s="17" t="b">
        <f t="shared" ca="1" si="68"/>
        <v>0</v>
      </c>
      <c r="AD319" s="14" t="b">
        <f t="shared" ca="1" si="69"/>
        <v>1</v>
      </c>
      <c r="AE319" s="15" t="b">
        <f t="shared" ca="1" si="70"/>
        <v>1</v>
      </c>
      <c r="AF319" s="16"/>
      <c r="AG319" s="16"/>
      <c r="AH319" s="16"/>
      <c r="AI319" s="16"/>
      <c r="AJ319" s="16"/>
      <c r="AK319" s="16"/>
      <c r="AL319" s="16"/>
      <c r="AM319" s="16"/>
    </row>
    <row r="320" spans="2:39">
      <c r="B320" s="14">
        <f t="shared" si="58"/>
        <v>318</v>
      </c>
      <c r="C320" s="14" t="str">
        <f ca="1">IF(OR(E320="",ROW(E320)=2),"",IF(R320&gt;0,"S",IF(J320,IF(F320=2,"D","N"),"I")))</f>
        <v>D</v>
      </c>
      <c r="D320" s="14" t="str">
        <f t="shared" ca="1" si="59"/>
        <v>q_110d</v>
      </c>
      <c r="E320" s="14" t="str">
        <f t="shared" ca="1" si="60"/>
        <v>With a dizygous twin</v>
      </c>
      <c r="F320" s="14">
        <f t="shared" ca="1" si="61"/>
        <v>2</v>
      </c>
      <c r="G320" s="14" t="str">
        <f t="shared" ca="1" si="62"/>
        <v>q_110d</v>
      </c>
      <c r="H320" s="14">
        <f ca="1">IF(G320&lt;&gt;"",IFERROR( IsVariableNameLegal(G320),0),0)+IF(COUNTIF(INDIRECT(wew!$C$13),G320)&gt;1,10,0)</f>
        <v>0</v>
      </c>
      <c r="I320" s="14">
        <f ca="1">IF(E320&lt;&gt;"",IF(LEN(E320)&gt;150,1,0)+IF(COUNTIF(INDIRECT(wew!$C$15),E320)&gt;1,10,0),0)</f>
        <v>0</v>
      </c>
      <c r="J320" s="14" t="b">
        <f t="shared" ca="1" si="63"/>
        <v>1</v>
      </c>
      <c r="K320" s="14" t="str">
        <f ca="1">ADDRESS(3,(B320+1)*2-1,4,,"[" &amp; wew!$G$7 &amp; "]" &amp; _sheetname_labels) &amp; ":" &amp; ADDRESS(2+ster!$B$20,(B320+1)*2-1,4)</f>
        <v>'[dane surowe2c.xlsm]labels'!XM3:XM32</v>
      </c>
      <c r="L320" s="14" t="str">
        <f ca="1">IF(F320&gt;0,ADDRESS(3,(B320+1)*2-1,4,,"[" &amp; wew!$G$7 &amp; "]" &amp; _sheetname_labels) &amp; ":" &amp; ADDRESS(2+F320,(B320+1)*2-1,4),"")</f>
        <v>'[dane surowe2c.xlsm]labels'!XM3:XM4</v>
      </c>
      <c r="M320" s="14" t="str">
        <f ca="1">IF(F320&gt;0,ADDRESS(3,(B320+1)*2,4,,"["&amp;wew!$G$7&amp;"]"&amp;_sheetname_labels)&amp;":"&amp;ADDRESS(2+F320,(B320+1)*2,4),"")</f>
        <v>'[dane surowe2c.xlsm]labels'!XN3:XN4</v>
      </c>
      <c r="N320" s="14" t="str">
        <f ca="1">ADDRESS(3,B320+1,4,,"[" &amp; wew!$G$7 &amp; "]" &amp;_sheetname_dataframe) &amp; ":" &amp; ADDRESS(2+ster!$C$14,B320+1,4)</f>
        <v>'[dane surowe2c.xlsm]data_frame'!LG3:LG643</v>
      </c>
      <c r="O320" s="14">
        <f t="shared" ca="1" si="64"/>
        <v>621</v>
      </c>
      <c r="P320" s="14">
        <f ca="1">IF(AND($AD320,$S320=1),IF(wew!$B$3,MIN(INDIRECT($N320)),"&lt;włącz podświetlanie wartości&gt;"),"—")</f>
        <v>1</v>
      </c>
      <c r="Q320" s="14">
        <f ca="1">IF(AND($AD320,$S320=1),IF(wew!$B$3,MAX(INDIRECT($N320)),"&lt;włącz podświetlanie wartości&gt;"),"—")</f>
        <v>2</v>
      </c>
      <c r="R320" s="14">
        <f ca="1">IF(AD320,ster!$C$14- (COUNTIF( INDIRECT(N320),"" )+ COUNT(INDIRECT(N320)) +COUNTIF( INDIRECT(N320),"NA" )),"")</f>
        <v>0</v>
      </c>
      <c r="S320" s="12">
        <f ca="1">IF(AD320,IF(COUNTA(INDIRECT(N320))=0,0, 1-(ster!$C$14- COUNT(INDIRECT(N320)) -COUNTIF( INDIRECT(N320),"" )) /COUNTA(INDIRECT(N320))),"")</f>
        <v>1</v>
      </c>
      <c r="T320" s="17">
        <f t="array" aca="1" ref="T320" ca="1">IF(L320&lt;&gt;"",SUM(IF(INDIRECT(L320)&lt;&gt;INT(INDIRECT(L320)),1,0)),"")</f>
        <v>0</v>
      </c>
      <c r="U320" s="17">
        <f t="array" aca="1" ref="U320" ca="1">IF(S320=1,SUM(IF(ISNUMBER(INDIRECT(N320)),IF(INDIRECT(N320)&lt;&gt;INT(INDIRECT(N320)),1,0),0)),"")</f>
        <v>0</v>
      </c>
      <c r="V320" s="17">
        <f t="shared" ca="1" si="65"/>
        <v>1</v>
      </c>
      <c r="W320" s="17">
        <f t="shared" ca="1" si="66"/>
        <v>0</v>
      </c>
      <c r="X320" s="24">
        <f t="array" aca="1" ref="X320" ca="1">IF(AD320,IF(AG320&lt;&gt;"",AG320,IF(J320,MIN(INDIRECT( K320)),"")),"")</f>
        <v>1</v>
      </c>
      <c r="Y320" s="17">
        <f t="array" aca="1" ref="Y320" ca="1">IF(AD320,IF(AH320&lt;&gt;"",AH320,IF(J320,MAX(INDIRECT( K320)),"")),"")</f>
        <v>2</v>
      </c>
      <c r="Z320" s="17" t="b">
        <f t="shared" ca="1" si="67"/>
        <v>1</v>
      </c>
      <c r="AC320" s="17" t="b">
        <f t="shared" ca="1" si="68"/>
        <v>0</v>
      </c>
      <c r="AD320" s="14" t="b">
        <f t="shared" ca="1" si="69"/>
        <v>1</v>
      </c>
      <c r="AE320" s="15" t="b">
        <f t="shared" ca="1" si="70"/>
        <v>1</v>
      </c>
      <c r="AF320" s="16"/>
      <c r="AG320" s="16"/>
      <c r="AH320" s="16"/>
      <c r="AI320" s="16"/>
      <c r="AJ320" s="16"/>
      <c r="AK320" s="16"/>
      <c r="AL320" s="16"/>
      <c r="AM320" s="16"/>
    </row>
    <row r="321" spans="2:39">
      <c r="B321" s="14">
        <f t="shared" si="58"/>
        <v>319</v>
      </c>
      <c r="C321" s="14" t="str">
        <f ca="1">IF(OR(E321="",ROW(E321)=2),"",IF(R321&gt;0,"S",IF(J321,IF(F321=2,"D","N"),"I")))</f>
        <v>D</v>
      </c>
      <c r="D321" s="14" t="str">
        <f t="shared" ca="1" si="59"/>
        <v>q_111</v>
      </c>
      <c r="E321" s="14" t="str">
        <f t="shared" ca="1" si="60"/>
        <v>Regular physical exercise</v>
      </c>
      <c r="F321" s="14">
        <f t="shared" ca="1" si="61"/>
        <v>2</v>
      </c>
      <c r="G321" s="14" t="str">
        <f t="shared" ca="1" si="62"/>
        <v>q_111</v>
      </c>
      <c r="H321" s="14">
        <f ca="1">IF(G321&lt;&gt;"",IFERROR( IsVariableNameLegal(G321),0),0)+IF(COUNTIF(INDIRECT(wew!$C$13),G321)&gt;1,10,0)</f>
        <v>0</v>
      </c>
      <c r="I321" s="14">
        <f ca="1">IF(E321&lt;&gt;"",IF(LEN(E321)&gt;150,1,0)+IF(COUNTIF(INDIRECT(wew!$C$15),E321)&gt;1,10,0),0)</f>
        <v>0</v>
      </c>
      <c r="J321" s="14" t="b">
        <f t="shared" ca="1" si="63"/>
        <v>1</v>
      </c>
      <c r="K321" s="14" t="str">
        <f ca="1">ADDRESS(3,(B321+1)*2-1,4,,"[" &amp; wew!$G$7 &amp; "]" &amp; _sheetname_labels) &amp; ":" &amp; ADDRESS(2+ster!$B$20,(B321+1)*2-1,4)</f>
        <v>'[dane surowe2c.xlsm]labels'!XO3:XO32</v>
      </c>
      <c r="L321" s="14" t="str">
        <f ca="1">IF(F321&gt;0,ADDRESS(3,(B321+1)*2-1,4,,"[" &amp; wew!$G$7 &amp; "]" &amp; _sheetname_labels) &amp; ":" &amp; ADDRESS(2+F321,(B321+1)*2-1,4),"")</f>
        <v>'[dane surowe2c.xlsm]labels'!XO3:XO4</v>
      </c>
      <c r="M321" s="14" t="str">
        <f ca="1">IF(F321&gt;0,ADDRESS(3,(B321+1)*2,4,,"["&amp;wew!$G$7&amp;"]"&amp;_sheetname_labels)&amp;":"&amp;ADDRESS(2+F321,(B321+1)*2,4),"")</f>
        <v>'[dane surowe2c.xlsm]labels'!XP3:XP4</v>
      </c>
      <c r="N321" s="14" t="str">
        <f ca="1">ADDRESS(3,B321+1,4,,"[" &amp; wew!$G$7 &amp; "]" &amp;_sheetname_dataframe) &amp; ":" &amp; ADDRESS(2+ster!$C$14,B321+1,4)</f>
        <v>'[dane surowe2c.xlsm]data_frame'!LH3:LH643</v>
      </c>
      <c r="O321" s="14">
        <f t="shared" ca="1" si="64"/>
        <v>545</v>
      </c>
      <c r="P321" s="14">
        <f ca="1">IF(AND($AD321,$S321=1),IF(wew!$B$3,MIN(INDIRECT($N321)),"&lt;włącz podświetlanie wartości&gt;"),"—")</f>
        <v>1</v>
      </c>
      <c r="Q321" s="14">
        <f ca="1">IF(AND($AD321,$S321=1),IF(wew!$B$3,MAX(INDIRECT($N321)),"&lt;włącz podświetlanie wartości&gt;"),"—")</f>
        <v>2</v>
      </c>
      <c r="R321" s="14">
        <f ca="1">IF(AD321,ster!$C$14- (COUNTIF( INDIRECT(N321),"" )+ COUNT(INDIRECT(N321)) +COUNTIF( INDIRECT(N321),"NA" )),"")</f>
        <v>0</v>
      </c>
      <c r="S321" s="12">
        <f ca="1">IF(AD321,IF(COUNTA(INDIRECT(N321))=0,0, 1-(ster!$C$14- COUNT(INDIRECT(N321)) -COUNTIF( INDIRECT(N321),"" )) /COUNTA(INDIRECT(N321))),"")</f>
        <v>1</v>
      </c>
      <c r="T321" s="17">
        <f t="array" aca="1" ref="T321" ca="1">IF(L321&lt;&gt;"",SUM(IF(INDIRECT(L321)&lt;&gt;INT(INDIRECT(L321)),1,0)),"")</f>
        <v>0</v>
      </c>
      <c r="U321" s="17">
        <f t="array" aca="1" ref="U321" ca="1">IF(S321=1,SUM(IF(ISNUMBER(INDIRECT(N321)),IF(INDIRECT(N321)&lt;&gt;INT(INDIRECT(N321)),1,0),0)),"")</f>
        <v>0</v>
      </c>
      <c r="V321" s="17">
        <f t="shared" ca="1" si="65"/>
        <v>1</v>
      </c>
      <c r="W321" s="17">
        <f t="shared" ca="1" si="66"/>
        <v>0</v>
      </c>
      <c r="X321" s="24">
        <f t="array" aca="1" ref="X321" ca="1">IF(AD321,IF(AG321&lt;&gt;"",AG321,IF(J321,MIN(INDIRECT( K321)),"")),"")</f>
        <v>1</v>
      </c>
      <c r="Y321" s="17">
        <f t="array" aca="1" ref="Y321" ca="1">IF(AD321,IF(AH321&lt;&gt;"",AH321,IF(J321,MAX(INDIRECT( K321)),"")),"")</f>
        <v>2</v>
      </c>
      <c r="Z321" s="17" t="b">
        <f t="shared" ca="1" si="67"/>
        <v>1</v>
      </c>
      <c r="AC321" s="17" t="b">
        <f t="shared" ca="1" si="68"/>
        <v>0</v>
      </c>
      <c r="AD321" s="14" t="b">
        <f t="shared" ca="1" si="69"/>
        <v>1</v>
      </c>
      <c r="AE321" s="15" t="b">
        <f t="shared" ca="1" si="70"/>
        <v>1</v>
      </c>
      <c r="AF321" s="16"/>
      <c r="AG321" s="16"/>
      <c r="AH321" s="16"/>
      <c r="AI321" s="16"/>
      <c r="AJ321" s="16"/>
      <c r="AK321" s="16"/>
      <c r="AL321" s="16"/>
      <c r="AM321" s="16"/>
    </row>
    <row r="322" spans="2:39">
      <c r="B322" s="14">
        <f t="shared" si="58"/>
        <v>320</v>
      </c>
      <c r="C322" s="14" t="str">
        <f ca="1">IF(OR(E322="",ROW(E322)=2),"",IF(R322&gt;0,"S",IF(J322,IF(F322=2,"D","N"),"I")))</f>
        <v>D</v>
      </c>
      <c r="D322" s="14" t="str">
        <f t="shared" ca="1" si="59"/>
        <v>q_112a.1</v>
      </c>
      <c r="E322" s="14" t="str">
        <f t="shared" ca="1" si="60"/>
        <v>Moderate Basketball activity</v>
      </c>
      <c r="F322" s="14">
        <f t="shared" ca="1" si="61"/>
        <v>2</v>
      </c>
      <c r="G322" s="14" t="str">
        <f t="shared" ca="1" si="62"/>
        <v>q_112a.1</v>
      </c>
      <c r="H322" s="14">
        <f ca="1">IF(G322&lt;&gt;"",IFERROR( IsVariableNameLegal(G322),0),0)+IF(COUNTIF(INDIRECT(wew!$C$13),G322)&gt;1,10,0)</f>
        <v>0</v>
      </c>
      <c r="I322" s="14">
        <f ca="1">IF(E322&lt;&gt;"",IF(LEN(E322)&gt;150,1,0)+IF(COUNTIF(INDIRECT(wew!$C$15),E322)&gt;1,10,0),0)</f>
        <v>0</v>
      </c>
      <c r="J322" s="14" t="b">
        <f t="shared" ca="1" si="63"/>
        <v>1</v>
      </c>
      <c r="K322" s="14" t="str">
        <f ca="1">ADDRESS(3,(B322+1)*2-1,4,,"[" &amp; wew!$G$7 &amp; "]" &amp; _sheetname_labels) &amp; ":" &amp; ADDRESS(2+ster!$B$20,(B322+1)*2-1,4)</f>
        <v>'[dane surowe2c.xlsm]labels'!XQ3:XQ32</v>
      </c>
      <c r="L322" s="14" t="str">
        <f ca="1">IF(F322&gt;0,ADDRESS(3,(B322+1)*2-1,4,,"[" &amp; wew!$G$7 &amp; "]" &amp; _sheetname_labels) &amp; ":" &amp; ADDRESS(2+F322,(B322+1)*2-1,4),"")</f>
        <v>'[dane surowe2c.xlsm]labels'!XQ3:XQ4</v>
      </c>
      <c r="M322" s="14" t="str">
        <f ca="1">IF(F322&gt;0,ADDRESS(3,(B322+1)*2,4,,"["&amp;wew!$G$7&amp;"]"&amp;_sheetname_labels)&amp;":"&amp;ADDRESS(2+F322,(B322+1)*2,4),"")</f>
        <v>'[dane surowe2c.xlsm]labels'!XR3:XR4</v>
      </c>
      <c r="N322" s="14" t="str">
        <f ca="1">ADDRESS(3,B322+1,4,,"[" &amp; wew!$G$7 &amp; "]" &amp;_sheetname_dataframe) &amp; ":" &amp; ADDRESS(2+ster!$C$14,B322+1,4)</f>
        <v>'[dane surowe2c.xlsm]data_frame'!LI3:LI643</v>
      </c>
      <c r="O322" s="14">
        <f t="shared" ca="1" si="64"/>
        <v>635</v>
      </c>
      <c r="P322" s="14">
        <f ca="1">IF(AND($AD322,$S322=1),IF(wew!$B$3,MIN(INDIRECT($N322)),"&lt;włącz podświetlanie wartości&gt;"),"—")</f>
        <v>1</v>
      </c>
      <c r="Q322" s="14">
        <f ca="1">IF(AND($AD322,$S322=1),IF(wew!$B$3,MAX(INDIRECT($N322)),"&lt;włącz podświetlanie wartości&gt;"),"—")</f>
        <v>2</v>
      </c>
      <c r="R322" s="14">
        <f ca="1">IF(AD322,ster!$C$14- (COUNTIF( INDIRECT(N322),"" )+ COUNT(INDIRECT(N322)) +COUNTIF( INDIRECT(N322),"NA" )),"")</f>
        <v>0</v>
      </c>
      <c r="S322" s="12">
        <f ca="1">IF(AD322,IF(COUNTA(INDIRECT(N322))=0,0, 1-(ster!$C$14- COUNT(INDIRECT(N322)) -COUNTIF( INDIRECT(N322),"" )) /COUNTA(INDIRECT(N322))),"")</f>
        <v>1</v>
      </c>
      <c r="T322" s="17">
        <f t="array" aca="1" ref="T322" ca="1">IF(L322&lt;&gt;"",SUM(IF(INDIRECT(L322)&lt;&gt;INT(INDIRECT(L322)),1,0)),"")</f>
        <v>0</v>
      </c>
      <c r="U322" s="17">
        <f t="array" aca="1" ref="U322" ca="1">IF(S322=1,SUM(IF(ISNUMBER(INDIRECT(N322)),IF(INDIRECT(N322)&lt;&gt;INT(INDIRECT(N322)),1,0),0)),"")</f>
        <v>0</v>
      </c>
      <c r="V322" s="17">
        <f t="shared" ca="1" si="65"/>
        <v>1</v>
      </c>
      <c r="W322" s="17">
        <f t="shared" ca="1" si="66"/>
        <v>0</v>
      </c>
      <c r="X322" s="24">
        <f t="array" aca="1" ref="X322" ca="1">IF(AD322,IF(AG322&lt;&gt;"",AG322,IF(J322,MIN(INDIRECT( K322)),"")),"")</f>
        <v>1</v>
      </c>
      <c r="Y322" s="17">
        <f t="array" aca="1" ref="Y322" ca="1">IF(AD322,IF(AH322&lt;&gt;"",AH322,IF(J322,MAX(INDIRECT( K322)),"")),"")</f>
        <v>2</v>
      </c>
      <c r="Z322" s="17" t="b">
        <f t="shared" ca="1" si="67"/>
        <v>1</v>
      </c>
      <c r="AC322" s="17" t="b">
        <f t="shared" ca="1" si="68"/>
        <v>0</v>
      </c>
      <c r="AD322" s="14" t="b">
        <f t="shared" ca="1" si="69"/>
        <v>1</v>
      </c>
      <c r="AE322" s="15" t="b">
        <f t="shared" ca="1" si="70"/>
        <v>1</v>
      </c>
      <c r="AF322" s="16"/>
      <c r="AG322" s="16"/>
      <c r="AH322" s="16"/>
      <c r="AI322" s="16"/>
      <c r="AJ322" s="16"/>
      <c r="AK322" s="16"/>
      <c r="AL322" s="16"/>
      <c r="AM322" s="16"/>
    </row>
    <row r="323" spans="2:39">
      <c r="B323" s="14">
        <f t="shared" ref="B323:B386" si="71">ROW(A323)-2</f>
        <v>321</v>
      </c>
      <c r="C323" s="14" t="str">
        <f ca="1">IF(OR(E323="",ROW(E323)=2),"",IF(R323&gt;0,"S",IF(J323,IF(F323=2,"D","N"),"I")))</f>
        <v>I</v>
      </c>
      <c r="D323" s="14" t="str">
        <f t="shared" ref="D323:D386" ca="1" si="72">IFERROR(CHOOSE(H323+1,G323,"Nazwa musi zaczynać się od litery:" &amp; G323, "Nazwa nie może kończyć się kropką","Nazwa nie może kończyć się podkreśleniem","Nazwa nie może być dłuższa od 64 znaków","?","Ta nazwa jest zarezerwowana i nie może być użyta"),G323)</f>
        <v>q_112a.2</v>
      </c>
      <c r="E323" s="14" t="str">
        <f t="shared" ref="E323:E386" ca="1" si="73">IF(AD323,IF(INDIRECT(ADDRESS(1,ROW(A322),,,_sheetname_dataframe))="","",INDIRECT(ADDRESS(1,ROW(A322),,,_sheetname_dataframe))),"")</f>
        <v>How long Basketball activity</v>
      </c>
      <c r="F323" s="14">
        <f t="shared" ref="F323:F386" ca="1" si="74">IF(AD323,COUNT(INDIRECT(K323)),0)</f>
        <v>0</v>
      </c>
      <c r="G323" s="14" t="str">
        <f t="shared" ref="G323:G386" ca="1" si="75">IF(AD323,INDIRECT(ADDRESS(2,ROW(A322),,,_sheetname_dataframe)),"")</f>
        <v>q_112a.2</v>
      </c>
      <c r="H323" s="14">
        <f ca="1">IF(G323&lt;&gt;"",IFERROR( IsVariableNameLegal(G323),0),0)+IF(COUNTIF(INDIRECT(wew!$C$13),G323)&gt;1,10,0)</f>
        <v>0</v>
      </c>
      <c r="I323" s="14">
        <f ca="1">IF(E323&lt;&gt;"",IF(LEN(E323)&gt;150,1,0)+IF(COUNTIF(INDIRECT(wew!$C$15),E323)&gt;1,10,0),0)</f>
        <v>10</v>
      </c>
      <c r="J323" s="14" t="b">
        <f t="shared" ref="J323:J386" ca="1" si="76">F323&gt;0</f>
        <v>0</v>
      </c>
      <c r="K323" s="14" t="str">
        <f ca="1">ADDRESS(3,(B323+1)*2-1,4,,"[" &amp; wew!$G$7 &amp; "]" &amp; _sheetname_labels) &amp; ":" &amp; ADDRESS(2+ster!$B$20,(B323+1)*2-1,4)</f>
        <v>'[dane surowe2c.xlsm]labels'!XS3:XS32</v>
      </c>
      <c r="L323" s="14" t="str">
        <f ca="1">IF(F323&gt;0,ADDRESS(3,(B323+1)*2-1,4,,"[" &amp; wew!$G$7 &amp; "]" &amp; _sheetname_labels) &amp; ":" &amp; ADDRESS(2+F323,(B323+1)*2-1,4),"")</f>
        <v/>
      </c>
      <c r="M323" s="14" t="str">
        <f ca="1">IF(F323&gt;0,ADDRESS(3,(B323+1)*2,4,,"["&amp;wew!$G$7&amp;"]"&amp;_sheetname_labels)&amp;":"&amp;ADDRESS(2+F323,(B323+1)*2,4),"")</f>
        <v/>
      </c>
      <c r="N323" s="14" t="str">
        <f ca="1">ADDRESS(3,B323+1,4,,"[" &amp; wew!$G$7 &amp; "]" &amp;_sheetname_dataframe) &amp; ":" &amp; ADDRESS(2+ster!$C$14,B323+1,4)</f>
        <v>'[dane surowe2c.xlsm]data_frame'!LJ3:LJ643</v>
      </c>
      <c r="O323" s="14">
        <f t="shared" ref="O323:O386" ca="1" si="77">IF(AD323,COUNT(INDIRECT(N323)),"")</f>
        <v>6</v>
      </c>
      <c r="P323" s="14">
        <f ca="1">IF(AND($AD323,$S323=1),IF(wew!$B$3,MIN(INDIRECT($N323)),"&lt;włącz podświetlanie wartości&gt;"),"—")</f>
        <v>5</v>
      </c>
      <c r="Q323" s="14">
        <f ca="1">IF(AND($AD323,$S323=1),IF(wew!$B$3,MAX(INDIRECT($N323)),"&lt;włącz podświetlanie wartości&gt;"),"—")</f>
        <v>20</v>
      </c>
      <c r="R323" s="14">
        <f ca="1">IF(AD323,ster!$C$14- (COUNTIF( INDIRECT(N323),"" )+ COUNT(INDIRECT(N323)) +COUNTIF( INDIRECT(N323),"NA" )),"")</f>
        <v>0</v>
      </c>
      <c r="S323" s="12">
        <f ca="1">IF(AD323,IF(COUNTA(INDIRECT(N323))=0,0, 1-(ster!$C$14- COUNT(INDIRECT(N323)) -COUNTIF( INDIRECT(N323),"" )) /COUNTA(INDIRECT(N323))),"")</f>
        <v>1</v>
      </c>
      <c r="T323" s="17" t="str">
        <f t="array" aca="1" ref="T323" ca="1">IF(L323&lt;&gt;"",SUM(IF(INDIRECT(L323)&lt;&gt;INT(INDIRECT(L323)),1,0)),"")</f>
        <v/>
      </c>
      <c r="U323" s="17">
        <f t="array" aca="1" ref="U323" ca="1">IF(S323=1,SUM(IF(ISNUMBER(INDIRECT(N323)),IF(INDIRECT(N323)&lt;&gt;INT(INDIRECT(N323)),1,0),0)),"")</f>
        <v>0</v>
      </c>
      <c r="V323" s="17">
        <f t="shared" ref="V323:V386" ca="1" si="78">IF(U323&lt;&gt;"",IF(U323=0,1,IF(U323/O323&lt;0.05,2,3)),0)</f>
        <v>1</v>
      </c>
      <c r="W323" s="17">
        <f t="shared" ref="W323:W386" ca="1" si="79">IF(COUNTA(INDIRECT(N323))=0,0, IF(AND(X323&lt;&gt;"",P323&lt;X323),1,IF(AND(Y323&lt;&gt;"",Q323&gt;Y323),1,IF(AND(Z323,U323&gt;0),2,0))))</f>
        <v>0</v>
      </c>
      <c r="X323" s="24" t="str">
        <f t="array" aca="1" ref="X323" ca="1">IF(AD323,IF(AG323&lt;&gt;"",AG323,IF(J323,MIN(INDIRECT( K323)),"")),"")</f>
        <v/>
      </c>
      <c r="Y323" s="17" t="str">
        <f t="array" aca="1" ref="Y323" ca="1">IF(AD323,IF(AH323&lt;&gt;"",AH323,IF(J323,MAX(INDIRECT( K323)),"")),"")</f>
        <v/>
      </c>
      <c r="Z323" s="17" t="b">
        <f t="shared" ref="Z323:Z386" ca="1" si="80">IF(AD323,IF(AI323&lt;&gt;"",AI323,T323=0),FALSE)</f>
        <v>0</v>
      </c>
      <c r="AC323" s="17" t="b">
        <f t="shared" ref="AC323:AC386" ca="1" si="81">IF(AD323,C323="S","")</f>
        <v>0</v>
      </c>
      <c r="AD323" s="14" t="b">
        <f t="shared" ref="AD323:AD386" ca="1" si="82">INDIRECT(ADDRESS(2,ROW(A322),,,_sheetname_dataframe))&lt;&gt;""</f>
        <v>1</v>
      </c>
      <c r="AE323" s="15" t="b">
        <f t="shared" ref="AE323:AE386" ca="1" si="83">J323</f>
        <v>0</v>
      </c>
      <c r="AF323" s="16"/>
      <c r="AG323" s="16"/>
      <c r="AH323" s="16"/>
      <c r="AI323" s="16"/>
      <c r="AJ323" s="16"/>
      <c r="AK323" s="16"/>
      <c r="AL323" s="16"/>
      <c r="AM323" s="16"/>
    </row>
    <row r="324" spans="2:39">
      <c r="B324" s="14">
        <f t="shared" si="71"/>
        <v>322</v>
      </c>
      <c r="C324" s="14" t="str">
        <f ca="1">IF(OR(E324="",ROW(E324)=2),"",IF(R324&gt;0,"S",IF(J324,IF(F324=2,"D","N"),"I")))</f>
        <v>D</v>
      </c>
      <c r="D324" s="14" t="str">
        <f t="shared" ca="1" si="72"/>
        <v>q_112b.1</v>
      </c>
      <c r="E324" s="14" t="str">
        <f t="shared" ca="1" si="73"/>
        <v>Moderate Boxing activity</v>
      </c>
      <c r="F324" s="14">
        <f t="shared" ca="1" si="74"/>
        <v>2</v>
      </c>
      <c r="G324" s="14" t="str">
        <f t="shared" ca="1" si="75"/>
        <v>q_112b.1</v>
      </c>
      <c r="H324" s="14">
        <f ca="1">IF(G324&lt;&gt;"",IFERROR( IsVariableNameLegal(G324),0),0)+IF(COUNTIF(INDIRECT(wew!$C$13),G324)&gt;1,10,0)</f>
        <v>0</v>
      </c>
      <c r="I324" s="14">
        <f ca="1">IF(E324&lt;&gt;"",IF(LEN(E324)&gt;150,1,0)+IF(COUNTIF(INDIRECT(wew!$C$15),E324)&gt;1,10,0),0)</f>
        <v>0</v>
      </c>
      <c r="J324" s="14" t="b">
        <f t="shared" ca="1" si="76"/>
        <v>1</v>
      </c>
      <c r="K324" s="14" t="str">
        <f ca="1">ADDRESS(3,(B324+1)*2-1,4,,"[" &amp; wew!$G$7 &amp; "]" &amp; _sheetname_labels) &amp; ":" &amp; ADDRESS(2+ster!$B$20,(B324+1)*2-1,4)</f>
        <v>'[dane surowe2c.xlsm]labels'!XU3:XU32</v>
      </c>
      <c r="L324" s="14" t="str">
        <f ca="1">IF(F324&gt;0,ADDRESS(3,(B324+1)*2-1,4,,"[" &amp; wew!$G$7 &amp; "]" &amp; _sheetname_labels) &amp; ":" &amp; ADDRESS(2+F324,(B324+1)*2-1,4),"")</f>
        <v>'[dane surowe2c.xlsm]labels'!XU3:XU4</v>
      </c>
      <c r="M324" s="14" t="str">
        <f ca="1">IF(F324&gt;0,ADDRESS(3,(B324+1)*2,4,,"["&amp;wew!$G$7&amp;"]"&amp;_sheetname_labels)&amp;":"&amp;ADDRESS(2+F324,(B324+1)*2,4),"")</f>
        <v>'[dane surowe2c.xlsm]labels'!XV3:XV4</v>
      </c>
      <c r="N324" s="14" t="str">
        <f ca="1">ADDRESS(3,B324+1,4,,"[" &amp; wew!$G$7 &amp; "]" &amp;_sheetname_dataframe) &amp; ":" &amp; ADDRESS(2+ster!$C$14,B324+1,4)</f>
        <v>'[dane surowe2c.xlsm]data_frame'!LK3:LK643</v>
      </c>
      <c r="O324" s="14">
        <f t="shared" ca="1" si="77"/>
        <v>637</v>
      </c>
      <c r="P324" s="14">
        <f ca="1">IF(AND($AD324,$S324=1),IF(wew!$B$3,MIN(INDIRECT($N324)),"&lt;włącz podświetlanie wartości&gt;"),"—")</f>
        <v>2</v>
      </c>
      <c r="Q324" s="14">
        <f ca="1">IF(AND($AD324,$S324=1),IF(wew!$B$3,MAX(INDIRECT($N324)),"&lt;włącz podświetlanie wartości&gt;"),"—")</f>
        <v>2</v>
      </c>
      <c r="R324" s="14">
        <f ca="1">IF(AD324,ster!$C$14- (COUNTIF( INDIRECT(N324),"" )+ COUNT(INDIRECT(N324)) +COUNTIF( INDIRECT(N324),"NA" )),"")</f>
        <v>0</v>
      </c>
      <c r="S324" s="12">
        <f ca="1">IF(AD324,IF(COUNTA(INDIRECT(N324))=0,0, 1-(ster!$C$14- COUNT(INDIRECT(N324)) -COUNTIF( INDIRECT(N324),"" )) /COUNTA(INDIRECT(N324))),"")</f>
        <v>1</v>
      </c>
      <c r="T324" s="17">
        <f t="array" aca="1" ref="T324" ca="1">IF(L324&lt;&gt;"",SUM(IF(INDIRECT(L324)&lt;&gt;INT(INDIRECT(L324)),1,0)),"")</f>
        <v>0</v>
      </c>
      <c r="U324" s="17">
        <f t="array" aca="1" ref="U324" ca="1">IF(S324=1,SUM(IF(ISNUMBER(INDIRECT(N324)),IF(INDIRECT(N324)&lt;&gt;INT(INDIRECT(N324)),1,0),0)),"")</f>
        <v>0</v>
      </c>
      <c r="V324" s="17">
        <f t="shared" ca="1" si="78"/>
        <v>1</v>
      </c>
      <c r="W324" s="17">
        <f t="shared" ca="1" si="79"/>
        <v>0</v>
      </c>
      <c r="X324" s="24">
        <f t="array" aca="1" ref="X324" ca="1">IF(AD324,IF(AG324&lt;&gt;"",AG324,IF(J324,MIN(INDIRECT( K324)),"")),"")</f>
        <v>1</v>
      </c>
      <c r="Y324" s="17">
        <f t="array" aca="1" ref="Y324" ca="1">IF(AD324,IF(AH324&lt;&gt;"",AH324,IF(J324,MAX(INDIRECT( K324)),"")),"")</f>
        <v>2</v>
      </c>
      <c r="Z324" s="17" t="b">
        <f t="shared" ca="1" si="80"/>
        <v>1</v>
      </c>
      <c r="AC324" s="17" t="b">
        <f t="shared" ca="1" si="81"/>
        <v>0</v>
      </c>
      <c r="AD324" s="14" t="b">
        <f t="shared" ca="1" si="82"/>
        <v>1</v>
      </c>
      <c r="AE324" s="15" t="b">
        <f t="shared" ca="1" si="83"/>
        <v>1</v>
      </c>
      <c r="AF324" s="16"/>
      <c r="AG324" s="16"/>
      <c r="AH324" s="16"/>
      <c r="AI324" s="16"/>
      <c r="AJ324" s="16"/>
      <c r="AK324" s="16"/>
      <c r="AL324" s="16"/>
      <c r="AM324" s="16"/>
    </row>
    <row r="325" spans="2:39">
      <c r="B325" s="14">
        <f t="shared" si="71"/>
        <v>323</v>
      </c>
      <c r="C325" s="14" t="str">
        <f ca="1">IF(OR(E325="",ROW(E325)=2),"",IF(R325&gt;0,"S",IF(J325,IF(F325=2,"D","N"),"I")))</f>
        <v>I</v>
      </c>
      <c r="D325" s="14" t="str">
        <f t="shared" ca="1" si="72"/>
        <v>q_112b.2</v>
      </c>
      <c r="E325" s="14" t="str">
        <f t="shared" ca="1" si="73"/>
        <v>How long Boxing activity</v>
      </c>
      <c r="F325" s="14">
        <f t="shared" ca="1" si="74"/>
        <v>0</v>
      </c>
      <c r="G325" s="14" t="str">
        <f t="shared" ca="1" si="75"/>
        <v>q_112b.2</v>
      </c>
      <c r="H325" s="14">
        <f ca="1">IF(G325&lt;&gt;"",IFERROR( IsVariableNameLegal(G325),0),0)+IF(COUNTIF(INDIRECT(wew!$C$13),G325)&gt;1,10,0)</f>
        <v>0</v>
      </c>
      <c r="I325" s="14">
        <f ca="1">IF(E325&lt;&gt;"",IF(LEN(E325)&gt;150,1,0)+IF(COUNTIF(INDIRECT(wew!$C$15),E325)&gt;1,10,0),0)</f>
        <v>10</v>
      </c>
      <c r="J325" s="14" t="b">
        <f t="shared" ca="1" si="76"/>
        <v>0</v>
      </c>
      <c r="K325" s="14" t="str">
        <f ca="1">ADDRESS(3,(B325+1)*2-1,4,,"[" &amp; wew!$G$7 &amp; "]" &amp; _sheetname_labels) &amp; ":" &amp; ADDRESS(2+ster!$B$20,(B325+1)*2-1,4)</f>
        <v>'[dane surowe2c.xlsm]labels'!XW3:XW32</v>
      </c>
      <c r="L325" s="14" t="str">
        <f ca="1">IF(F325&gt;0,ADDRESS(3,(B325+1)*2-1,4,,"[" &amp; wew!$G$7 &amp; "]" &amp; _sheetname_labels) &amp; ":" &amp; ADDRESS(2+F325,(B325+1)*2-1,4),"")</f>
        <v/>
      </c>
      <c r="M325" s="14" t="str">
        <f ca="1">IF(F325&gt;0,ADDRESS(3,(B325+1)*2,4,,"["&amp;wew!$G$7&amp;"]"&amp;_sheetname_labels)&amp;":"&amp;ADDRESS(2+F325,(B325+1)*2,4),"")</f>
        <v/>
      </c>
      <c r="N325" s="14" t="str">
        <f ca="1">ADDRESS(3,B325+1,4,,"[" &amp; wew!$G$7 &amp; "]" &amp;_sheetname_dataframe) &amp; ":" &amp; ADDRESS(2+ster!$C$14,B325+1,4)</f>
        <v>'[dane surowe2c.xlsm]data_frame'!LL3:LL643</v>
      </c>
      <c r="O325" s="14">
        <f t="shared" ca="1" si="77"/>
        <v>0</v>
      </c>
      <c r="P325" s="14" t="str">
        <f ca="1">IF(AND($AD325,$S325=1),IF(wew!$B$3,MIN(INDIRECT($N325)),"&lt;włącz podświetlanie wartości&gt;"),"—")</f>
        <v>—</v>
      </c>
      <c r="Q325" s="14" t="str">
        <f ca="1">IF(AND($AD325,$S325=1),IF(wew!$B$3,MAX(INDIRECT($N325)),"&lt;włącz podświetlanie wartości&gt;"),"—")</f>
        <v>—</v>
      </c>
      <c r="R325" s="14">
        <f ca="1">IF(AD325,ster!$C$14- (COUNTIF( INDIRECT(N325),"" )+ COUNT(INDIRECT(N325)) +COUNTIF( INDIRECT(N325),"NA" )),"")</f>
        <v>0</v>
      </c>
      <c r="S325" s="12">
        <f ca="1">IF(AD325,IF(COUNTA(INDIRECT(N325))=0,0, 1-(ster!$C$14- COUNT(INDIRECT(N325)) -COUNTIF( INDIRECT(N325),"" )) /COUNTA(INDIRECT(N325))),"")</f>
        <v>0</v>
      </c>
      <c r="T325" s="17" t="str">
        <f t="array" aca="1" ref="T325" ca="1">IF(L325&lt;&gt;"",SUM(IF(INDIRECT(L325)&lt;&gt;INT(INDIRECT(L325)),1,0)),"")</f>
        <v/>
      </c>
      <c r="U325" s="17" t="str">
        <f t="array" aca="1" ref="U325" ca="1">IF(S325=1,SUM(IF(ISNUMBER(INDIRECT(N325)),IF(INDIRECT(N325)&lt;&gt;INT(INDIRECT(N325)),1,0),0)),"")</f>
        <v/>
      </c>
      <c r="V325" s="17">
        <f t="shared" ca="1" si="78"/>
        <v>0</v>
      </c>
      <c r="W325" s="17">
        <f t="shared" ca="1" si="79"/>
        <v>0</v>
      </c>
      <c r="X325" s="24" t="str">
        <f t="array" aca="1" ref="X325" ca="1">IF(AD325,IF(AG325&lt;&gt;"",AG325,IF(J325,MIN(INDIRECT( K325)),"")),"")</f>
        <v/>
      </c>
      <c r="Y325" s="17" t="str">
        <f t="array" aca="1" ref="Y325" ca="1">IF(AD325,IF(AH325&lt;&gt;"",AH325,IF(J325,MAX(INDIRECT( K325)),"")),"")</f>
        <v/>
      </c>
      <c r="Z325" s="17" t="b">
        <f t="shared" ca="1" si="80"/>
        <v>0</v>
      </c>
      <c r="AC325" s="17" t="b">
        <f t="shared" ca="1" si="81"/>
        <v>0</v>
      </c>
      <c r="AD325" s="14" t="b">
        <f t="shared" ca="1" si="82"/>
        <v>1</v>
      </c>
      <c r="AE325" s="15" t="b">
        <f t="shared" ca="1" si="83"/>
        <v>0</v>
      </c>
      <c r="AF325" s="16"/>
      <c r="AG325" s="16"/>
      <c r="AH325" s="16"/>
      <c r="AI325" s="16"/>
      <c r="AJ325" s="16"/>
      <c r="AK325" s="16"/>
      <c r="AL325" s="16"/>
      <c r="AM325" s="16"/>
    </row>
    <row r="326" spans="2:39">
      <c r="B326" s="14">
        <f t="shared" si="71"/>
        <v>324</v>
      </c>
      <c r="C326" s="14" t="str">
        <f ca="1">IF(OR(E326="",ROW(E326)=2),"",IF(R326&gt;0,"S",IF(J326,IF(F326=2,"D","N"),"I")))</f>
        <v>D</v>
      </c>
      <c r="D326" s="14" t="str">
        <f t="shared" ca="1" si="72"/>
        <v>q_112c.1</v>
      </c>
      <c r="E326" s="14" t="str">
        <f t="shared" ca="1" si="73"/>
        <v>Moderate Climbing activity</v>
      </c>
      <c r="F326" s="14">
        <f t="shared" ca="1" si="74"/>
        <v>2</v>
      </c>
      <c r="G326" s="14" t="str">
        <f t="shared" ca="1" si="75"/>
        <v>q_112c.1</v>
      </c>
      <c r="H326" s="14">
        <f ca="1">IF(G326&lt;&gt;"",IFERROR( IsVariableNameLegal(G326),0),0)+IF(COUNTIF(INDIRECT(wew!$C$13),G326)&gt;1,10,0)</f>
        <v>0</v>
      </c>
      <c r="I326" s="14">
        <f ca="1">IF(E326&lt;&gt;"",IF(LEN(E326)&gt;150,1,0)+IF(COUNTIF(INDIRECT(wew!$C$15),E326)&gt;1,10,0),0)</f>
        <v>0</v>
      </c>
      <c r="J326" s="14" t="b">
        <f t="shared" ca="1" si="76"/>
        <v>1</v>
      </c>
      <c r="K326" s="14" t="str">
        <f ca="1">ADDRESS(3,(B326+1)*2-1,4,,"[" &amp; wew!$G$7 &amp; "]" &amp; _sheetname_labels) &amp; ":" &amp; ADDRESS(2+ster!$B$20,(B326+1)*2-1,4)</f>
        <v>'[dane surowe2c.xlsm]labels'!XY3:XY32</v>
      </c>
      <c r="L326" s="14" t="str">
        <f ca="1">IF(F326&gt;0,ADDRESS(3,(B326+1)*2-1,4,,"[" &amp; wew!$G$7 &amp; "]" &amp; _sheetname_labels) &amp; ":" &amp; ADDRESS(2+F326,(B326+1)*2-1,4),"")</f>
        <v>'[dane surowe2c.xlsm]labels'!XY3:XY4</v>
      </c>
      <c r="M326" s="14" t="str">
        <f ca="1">IF(F326&gt;0,ADDRESS(3,(B326+1)*2,4,,"["&amp;wew!$G$7&amp;"]"&amp;_sheetname_labels)&amp;":"&amp;ADDRESS(2+F326,(B326+1)*2,4),"")</f>
        <v>'[dane surowe2c.xlsm]labels'!XZ3:XZ4</v>
      </c>
      <c r="N326" s="14" t="str">
        <f ca="1">ADDRESS(3,B326+1,4,,"[" &amp; wew!$G$7 &amp; "]" &amp;_sheetname_dataframe) &amp; ":" &amp; ADDRESS(2+ster!$C$14,B326+1,4)</f>
        <v>'[dane surowe2c.xlsm]data_frame'!LM3:LM643</v>
      </c>
      <c r="O326" s="14">
        <f t="shared" ca="1" si="77"/>
        <v>637</v>
      </c>
      <c r="P326" s="14">
        <f ca="1">IF(AND($AD326,$S326=1),IF(wew!$B$3,MIN(INDIRECT($N326)),"&lt;włącz podświetlanie wartości&gt;"),"—")</f>
        <v>1</v>
      </c>
      <c r="Q326" s="14">
        <f ca="1">IF(AND($AD326,$S326=1),IF(wew!$B$3,MAX(INDIRECT($N326)),"&lt;włącz podświetlanie wartości&gt;"),"—")</f>
        <v>2</v>
      </c>
      <c r="R326" s="14">
        <f ca="1">IF(AD326,ster!$C$14- (COUNTIF( INDIRECT(N326),"" )+ COUNT(INDIRECT(N326)) +COUNTIF( INDIRECT(N326),"NA" )),"")</f>
        <v>0</v>
      </c>
      <c r="S326" s="12">
        <f ca="1">IF(AD326,IF(COUNTA(INDIRECT(N326))=0,0, 1-(ster!$C$14- COUNT(INDIRECT(N326)) -COUNTIF( INDIRECT(N326),"" )) /COUNTA(INDIRECT(N326))),"")</f>
        <v>1</v>
      </c>
      <c r="T326" s="17">
        <f t="array" aca="1" ref="T326" ca="1">IF(L326&lt;&gt;"",SUM(IF(INDIRECT(L326)&lt;&gt;INT(INDIRECT(L326)),1,0)),"")</f>
        <v>0</v>
      </c>
      <c r="U326" s="17">
        <f t="array" aca="1" ref="U326" ca="1">IF(S326=1,SUM(IF(ISNUMBER(INDIRECT(N326)),IF(INDIRECT(N326)&lt;&gt;INT(INDIRECT(N326)),1,0),0)),"")</f>
        <v>0</v>
      </c>
      <c r="V326" s="17">
        <f t="shared" ca="1" si="78"/>
        <v>1</v>
      </c>
      <c r="W326" s="17">
        <f t="shared" ca="1" si="79"/>
        <v>0</v>
      </c>
      <c r="X326" s="24">
        <f t="array" aca="1" ref="X326" ca="1">IF(AD326,IF(AG326&lt;&gt;"",AG326,IF(J326,MIN(INDIRECT( K326)),"")),"")</f>
        <v>1</v>
      </c>
      <c r="Y326" s="17">
        <f t="array" aca="1" ref="Y326" ca="1">IF(AD326,IF(AH326&lt;&gt;"",AH326,IF(J326,MAX(INDIRECT( K326)),"")),"")</f>
        <v>2</v>
      </c>
      <c r="Z326" s="17" t="b">
        <f t="shared" ca="1" si="80"/>
        <v>1</v>
      </c>
      <c r="AC326" s="17" t="b">
        <f t="shared" ca="1" si="81"/>
        <v>0</v>
      </c>
      <c r="AD326" s="14" t="b">
        <f t="shared" ca="1" si="82"/>
        <v>1</v>
      </c>
      <c r="AE326" s="15" t="b">
        <f t="shared" ca="1" si="83"/>
        <v>1</v>
      </c>
      <c r="AF326" s="16"/>
      <c r="AG326" s="16"/>
      <c r="AH326" s="16"/>
      <c r="AI326" s="16"/>
      <c r="AJ326" s="16"/>
      <c r="AK326" s="16"/>
      <c r="AL326" s="16"/>
      <c r="AM326" s="16"/>
    </row>
    <row r="327" spans="2:39">
      <c r="B327" s="14">
        <f t="shared" si="71"/>
        <v>325</v>
      </c>
      <c r="C327" s="14" t="str">
        <f ca="1">IF(OR(E327="",ROW(E327)=2),"",IF(R327&gt;0,"S",IF(J327,IF(F327=2,"D","N"),"I")))</f>
        <v>I</v>
      </c>
      <c r="D327" s="14" t="str">
        <f t="shared" ca="1" si="72"/>
        <v>q_112c.2</v>
      </c>
      <c r="E327" s="14" t="str">
        <f t="shared" ca="1" si="73"/>
        <v>How long Climbing activity</v>
      </c>
      <c r="F327" s="14">
        <f t="shared" ca="1" si="74"/>
        <v>0</v>
      </c>
      <c r="G327" s="14" t="str">
        <f t="shared" ca="1" si="75"/>
        <v>q_112c.2</v>
      </c>
      <c r="H327" s="14">
        <f ca="1">IF(G327&lt;&gt;"",IFERROR( IsVariableNameLegal(G327),0),0)+IF(COUNTIF(INDIRECT(wew!$C$13),G327)&gt;1,10,0)</f>
        <v>0</v>
      </c>
      <c r="I327" s="14">
        <f ca="1">IF(E327&lt;&gt;"",IF(LEN(E327)&gt;150,1,0)+IF(COUNTIF(INDIRECT(wew!$C$15),E327)&gt;1,10,0),0)</f>
        <v>10</v>
      </c>
      <c r="J327" s="14" t="b">
        <f t="shared" ca="1" si="76"/>
        <v>0</v>
      </c>
      <c r="K327" s="14" t="str">
        <f ca="1">ADDRESS(3,(B327+1)*2-1,4,,"[" &amp; wew!$G$7 &amp; "]" &amp; _sheetname_labels) &amp; ":" &amp; ADDRESS(2+ster!$B$20,(B327+1)*2-1,4)</f>
        <v>'[dane surowe2c.xlsm]labels'!YA3:YA32</v>
      </c>
      <c r="L327" s="14" t="str">
        <f ca="1">IF(F327&gt;0,ADDRESS(3,(B327+1)*2-1,4,,"[" &amp; wew!$G$7 &amp; "]" &amp; _sheetname_labels) &amp; ":" &amp; ADDRESS(2+F327,(B327+1)*2-1,4),"")</f>
        <v/>
      </c>
      <c r="M327" s="14" t="str">
        <f ca="1">IF(F327&gt;0,ADDRESS(3,(B327+1)*2,4,,"["&amp;wew!$G$7&amp;"]"&amp;_sheetname_labels)&amp;":"&amp;ADDRESS(2+F327,(B327+1)*2,4),"")</f>
        <v/>
      </c>
      <c r="N327" s="14" t="str">
        <f ca="1">ADDRESS(3,B327+1,4,,"[" &amp; wew!$G$7 &amp; "]" &amp;_sheetname_dataframe) &amp; ":" &amp; ADDRESS(2+ster!$C$14,B327+1,4)</f>
        <v>'[dane surowe2c.xlsm]data_frame'!LN3:LN643</v>
      </c>
      <c r="O327" s="14">
        <f t="shared" ca="1" si="77"/>
        <v>4</v>
      </c>
      <c r="P327" s="14">
        <f ca="1">IF(AND($AD327,$S327=1),IF(wew!$B$3,MIN(INDIRECT($N327)),"&lt;włącz podświetlanie wartości&gt;"),"—")</f>
        <v>2</v>
      </c>
      <c r="Q327" s="14">
        <f ca="1">IF(AND($AD327,$S327=1),IF(wew!$B$3,MAX(INDIRECT($N327)),"&lt;włącz podświetlanie wartości&gt;"),"—")</f>
        <v>35</v>
      </c>
      <c r="R327" s="14">
        <f ca="1">IF(AD327,ster!$C$14- (COUNTIF( INDIRECT(N327),"" )+ COUNT(INDIRECT(N327)) +COUNTIF( INDIRECT(N327),"NA" )),"")</f>
        <v>0</v>
      </c>
      <c r="S327" s="12">
        <f ca="1">IF(AD327,IF(COUNTA(INDIRECT(N327))=0,0, 1-(ster!$C$14- COUNT(INDIRECT(N327)) -COUNTIF( INDIRECT(N327),"" )) /COUNTA(INDIRECT(N327))),"")</f>
        <v>1</v>
      </c>
      <c r="T327" s="17" t="str">
        <f t="array" aca="1" ref="T327" ca="1">IF(L327&lt;&gt;"",SUM(IF(INDIRECT(L327)&lt;&gt;INT(INDIRECT(L327)),1,0)),"")</f>
        <v/>
      </c>
      <c r="U327" s="17">
        <f t="array" aca="1" ref="U327" ca="1">IF(S327=1,SUM(IF(ISNUMBER(INDIRECT(N327)),IF(INDIRECT(N327)&lt;&gt;INT(INDIRECT(N327)),1,0),0)),"")</f>
        <v>0</v>
      </c>
      <c r="V327" s="17">
        <f t="shared" ca="1" si="78"/>
        <v>1</v>
      </c>
      <c r="W327" s="17">
        <f t="shared" ca="1" si="79"/>
        <v>0</v>
      </c>
      <c r="X327" s="24" t="str">
        <f t="array" aca="1" ref="X327" ca="1">IF(AD327,IF(AG327&lt;&gt;"",AG327,IF(J327,MIN(INDIRECT( K327)),"")),"")</f>
        <v/>
      </c>
      <c r="Y327" s="17" t="str">
        <f t="array" aca="1" ref="Y327" ca="1">IF(AD327,IF(AH327&lt;&gt;"",AH327,IF(J327,MAX(INDIRECT( K327)),"")),"")</f>
        <v/>
      </c>
      <c r="Z327" s="17" t="b">
        <f t="shared" ca="1" si="80"/>
        <v>0</v>
      </c>
      <c r="AC327" s="17" t="b">
        <f t="shared" ca="1" si="81"/>
        <v>0</v>
      </c>
      <c r="AD327" s="14" t="b">
        <f t="shared" ca="1" si="82"/>
        <v>1</v>
      </c>
      <c r="AE327" s="15" t="b">
        <f t="shared" ca="1" si="83"/>
        <v>0</v>
      </c>
      <c r="AF327" s="16"/>
      <c r="AG327" s="16"/>
      <c r="AH327" s="16"/>
      <c r="AI327" s="16"/>
      <c r="AJ327" s="16"/>
      <c r="AK327" s="16"/>
      <c r="AL327" s="16"/>
      <c r="AM327" s="16"/>
    </row>
    <row r="328" spans="2:39">
      <c r="B328" s="14">
        <f t="shared" si="71"/>
        <v>326</v>
      </c>
      <c r="C328" s="14" t="str">
        <f ca="1">IF(OR(E328="",ROW(E328)=2),"",IF(R328&gt;0,"S",IF(J328,IF(F328=2,"D","N"),"I")))</f>
        <v>D</v>
      </c>
      <c r="D328" s="14" t="str">
        <f t="shared" ca="1" si="72"/>
        <v>q_112d.1</v>
      </c>
      <c r="E328" s="14" t="str">
        <f t="shared" ca="1" si="73"/>
        <v>Moderate Cycling activity</v>
      </c>
      <c r="F328" s="14">
        <f t="shared" ca="1" si="74"/>
        <v>2</v>
      </c>
      <c r="G328" s="14" t="str">
        <f t="shared" ca="1" si="75"/>
        <v>q_112d.1</v>
      </c>
      <c r="H328" s="14">
        <f ca="1">IF(G328&lt;&gt;"",IFERROR( IsVariableNameLegal(G328),0),0)+IF(COUNTIF(INDIRECT(wew!$C$13),G328)&gt;1,10,0)</f>
        <v>0</v>
      </c>
      <c r="I328" s="14">
        <f ca="1">IF(E328&lt;&gt;"",IF(LEN(E328)&gt;150,1,0)+IF(COUNTIF(INDIRECT(wew!$C$15),E328)&gt;1,10,0),0)</f>
        <v>0</v>
      </c>
      <c r="J328" s="14" t="b">
        <f t="shared" ca="1" si="76"/>
        <v>1</v>
      </c>
      <c r="K328" s="14" t="str">
        <f ca="1">ADDRESS(3,(B328+1)*2-1,4,,"[" &amp; wew!$G$7 &amp; "]" &amp; _sheetname_labels) &amp; ":" &amp; ADDRESS(2+ster!$B$20,(B328+1)*2-1,4)</f>
        <v>'[dane surowe2c.xlsm]labels'!YC3:YC32</v>
      </c>
      <c r="L328" s="14" t="str">
        <f ca="1">IF(F328&gt;0,ADDRESS(3,(B328+1)*2-1,4,,"[" &amp; wew!$G$7 &amp; "]" &amp; _sheetname_labels) &amp; ":" &amp; ADDRESS(2+F328,(B328+1)*2-1,4),"")</f>
        <v>'[dane surowe2c.xlsm]labels'!YC3:YC4</v>
      </c>
      <c r="M328" s="14" t="str">
        <f ca="1">IF(F328&gt;0,ADDRESS(3,(B328+1)*2,4,,"["&amp;wew!$G$7&amp;"]"&amp;_sheetname_labels)&amp;":"&amp;ADDRESS(2+F328,(B328+1)*2,4),"")</f>
        <v>'[dane surowe2c.xlsm]labels'!YD3:YD4</v>
      </c>
      <c r="N328" s="14" t="str">
        <f ca="1">ADDRESS(3,B328+1,4,,"[" &amp; wew!$G$7 &amp; "]" &amp;_sheetname_dataframe) &amp; ":" &amp; ADDRESS(2+ster!$C$14,B328+1,4)</f>
        <v>'[dane surowe2c.xlsm]data_frame'!LO3:LO643</v>
      </c>
      <c r="O328" s="14">
        <f t="shared" ca="1" si="77"/>
        <v>637</v>
      </c>
      <c r="P328" s="14">
        <f ca="1">IF(AND($AD328,$S328=1),IF(wew!$B$3,MIN(INDIRECT($N328)),"&lt;włącz podświetlanie wartości&gt;"),"—")</f>
        <v>1</v>
      </c>
      <c r="Q328" s="14">
        <f ca="1">IF(AND($AD328,$S328=1),IF(wew!$B$3,MAX(INDIRECT($N328)),"&lt;włącz podświetlanie wartości&gt;"),"—")</f>
        <v>2</v>
      </c>
      <c r="R328" s="14">
        <f ca="1">IF(AD328,ster!$C$14- (COUNTIF( INDIRECT(N328),"" )+ COUNT(INDIRECT(N328)) +COUNTIF( INDIRECT(N328),"NA" )),"")</f>
        <v>0</v>
      </c>
      <c r="S328" s="12">
        <f ca="1">IF(AD328,IF(COUNTA(INDIRECT(N328))=0,0, 1-(ster!$C$14- COUNT(INDIRECT(N328)) -COUNTIF( INDIRECT(N328),"" )) /COUNTA(INDIRECT(N328))),"")</f>
        <v>1</v>
      </c>
      <c r="T328" s="17">
        <f t="array" aca="1" ref="T328" ca="1">IF(L328&lt;&gt;"",SUM(IF(INDIRECT(L328)&lt;&gt;INT(INDIRECT(L328)),1,0)),"")</f>
        <v>0</v>
      </c>
      <c r="U328" s="17">
        <f t="array" aca="1" ref="U328" ca="1">IF(S328=1,SUM(IF(ISNUMBER(INDIRECT(N328)),IF(INDIRECT(N328)&lt;&gt;INT(INDIRECT(N328)),1,0),0)),"")</f>
        <v>0</v>
      </c>
      <c r="V328" s="17">
        <f t="shared" ca="1" si="78"/>
        <v>1</v>
      </c>
      <c r="W328" s="17">
        <f t="shared" ca="1" si="79"/>
        <v>0</v>
      </c>
      <c r="X328" s="24">
        <f t="array" aca="1" ref="X328" ca="1">IF(AD328,IF(AG328&lt;&gt;"",AG328,IF(J328,MIN(INDIRECT( K328)),"")),"")</f>
        <v>1</v>
      </c>
      <c r="Y328" s="17">
        <f t="array" aca="1" ref="Y328" ca="1">IF(AD328,IF(AH328&lt;&gt;"",AH328,IF(J328,MAX(INDIRECT( K328)),"")),"")</f>
        <v>2</v>
      </c>
      <c r="Z328" s="17" t="b">
        <f t="shared" ca="1" si="80"/>
        <v>1</v>
      </c>
      <c r="AC328" s="17" t="b">
        <f t="shared" ca="1" si="81"/>
        <v>0</v>
      </c>
      <c r="AD328" s="14" t="b">
        <f t="shared" ca="1" si="82"/>
        <v>1</v>
      </c>
      <c r="AE328" s="15" t="b">
        <f t="shared" ca="1" si="83"/>
        <v>1</v>
      </c>
      <c r="AF328" s="16"/>
      <c r="AG328" s="16"/>
      <c r="AH328" s="16"/>
      <c r="AI328" s="16"/>
      <c r="AJ328" s="16"/>
      <c r="AK328" s="16"/>
      <c r="AL328" s="16"/>
      <c r="AM328" s="16"/>
    </row>
    <row r="329" spans="2:39">
      <c r="B329" s="14">
        <f t="shared" si="71"/>
        <v>327</v>
      </c>
      <c r="C329" s="14" t="str">
        <f ca="1">IF(OR(E329="",ROW(E329)=2),"",IF(R329&gt;0,"S",IF(J329,IF(F329=2,"D","N"),"I")))</f>
        <v>S</v>
      </c>
      <c r="D329" s="14" t="str">
        <f t="shared" ca="1" si="72"/>
        <v>q_112d.2</v>
      </c>
      <c r="E329" s="14" t="str">
        <f t="shared" ca="1" si="73"/>
        <v>How long Cycling activity</v>
      </c>
      <c r="F329" s="14">
        <f t="shared" ca="1" si="74"/>
        <v>0</v>
      </c>
      <c r="G329" s="14" t="str">
        <f t="shared" ca="1" si="75"/>
        <v>q_112d.2</v>
      </c>
      <c r="H329" s="14">
        <f ca="1">IF(G329&lt;&gt;"",IFERROR( IsVariableNameLegal(G329),0),0)+IF(COUNTIF(INDIRECT(wew!$C$13),G329)&gt;1,10,0)</f>
        <v>0</v>
      </c>
      <c r="I329" s="14">
        <f ca="1">IF(E329&lt;&gt;"",IF(LEN(E329)&gt;150,1,0)+IF(COUNTIF(INDIRECT(wew!$C$15),E329)&gt;1,10,0),0)</f>
        <v>10</v>
      </c>
      <c r="J329" s="14" t="b">
        <f t="shared" ca="1" si="76"/>
        <v>0</v>
      </c>
      <c r="K329" s="14" t="str">
        <f ca="1">ADDRESS(3,(B329+1)*2-1,4,,"[" &amp; wew!$G$7 &amp; "]" &amp; _sheetname_labels) &amp; ":" &amp; ADDRESS(2+ster!$B$20,(B329+1)*2-1,4)</f>
        <v>'[dane surowe2c.xlsm]labels'!YE3:YE32</v>
      </c>
      <c r="L329" s="14" t="str">
        <f ca="1">IF(F329&gt;0,ADDRESS(3,(B329+1)*2-1,4,,"[" &amp; wew!$G$7 &amp; "]" &amp; _sheetname_labels) &amp; ":" &amp; ADDRESS(2+F329,(B329+1)*2-1,4),"")</f>
        <v/>
      </c>
      <c r="M329" s="14" t="str">
        <f ca="1">IF(F329&gt;0,ADDRESS(3,(B329+1)*2,4,,"["&amp;wew!$G$7&amp;"]"&amp;_sheetname_labels)&amp;":"&amp;ADDRESS(2+F329,(B329+1)*2,4),"")</f>
        <v/>
      </c>
      <c r="N329" s="14" t="str">
        <f ca="1">ADDRESS(3,B329+1,4,,"[" &amp; wew!$G$7 &amp; "]" &amp;_sheetname_dataframe) &amp; ":" &amp; ADDRESS(2+ster!$C$14,B329+1,4)</f>
        <v>'[dane surowe2c.xlsm]data_frame'!LP3:LP643</v>
      </c>
      <c r="O329" s="14">
        <f t="shared" ca="1" si="77"/>
        <v>49</v>
      </c>
      <c r="P329" s="14" t="str">
        <f ca="1">IF(AND($AD329,$S329=1),IF(wew!$B$3,MIN(INDIRECT($N329)),"&lt;włącz podświetlanie wartości&gt;"),"—")</f>
        <v>—</v>
      </c>
      <c r="Q329" s="14" t="str">
        <f ca="1">IF(AND($AD329,$S329=1),IF(wew!$B$3,MAX(INDIRECT($N329)),"&lt;włącz podświetlanie wartości&gt;"),"—")</f>
        <v>—</v>
      </c>
      <c r="R329" s="14">
        <f ca="1">IF(AD329,ster!$C$14- (COUNTIF( INDIRECT(N329),"" )+ COUNT(INDIRECT(N329)) +COUNTIF( INDIRECT(N329),"NA" )),"")</f>
        <v>1</v>
      </c>
      <c r="S329" s="12">
        <f ca="1">IF(AD329,IF(COUNTA(INDIRECT(N329))=0,0, 1-(ster!$C$14- COUNT(INDIRECT(N329)) -COUNTIF( INDIRECT(N329),"" )) /COUNTA(INDIRECT(N329))),"")</f>
        <v>0.98</v>
      </c>
      <c r="T329" s="17" t="str">
        <f t="array" aca="1" ref="T329" ca="1">IF(L329&lt;&gt;"",SUM(IF(INDIRECT(L329)&lt;&gt;INT(INDIRECT(L329)),1,0)),"")</f>
        <v/>
      </c>
      <c r="U329" s="17" t="str">
        <f t="array" aca="1" ref="U329" ca="1">IF(S329=1,SUM(IF(ISNUMBER(INDIRECT(N329)),IF(INDIRECT(N329)&lt;&gt;INT(INDIRECT(N329)),1,0),0)),"")</f>
        <v/>
      </c>
      <c r="V329" s="17">
        <f t="shared" ca="1" si="78"/>
        <v>0</v>
      </c>
      <c r="W329" s="17">
        <f t="shared" ca="1" si="79"/>
        <v>0</v>
      </c>
      <c r="X329" s="24" t="str">
        <f t="array" aca="1" ref="X329" ca="1">IF(AD329,IF(AG329&lt;&gt;"",AG329,IF(J329,MIN(INDIRECT( K329)),"")),"")</f>
        <v/>
      </c>
      <c r="Y329" s="17" t="str">
        <f t="array" aca="1" ref="Y329" ca="1">IF(AD329,IF(AH329&lt;&gt;"",AH329,IF(J329,MAX(INDIRECT( K329)),"")),"")</f>
        <v/>
      </c>
      <c r="Z329" s="17" t="b">
        <f t="shared" ca="1" si="80"/>
        <v>0</v>
      </c>
      <c r="AC329" s="17" t="b">
        <f t="shared" ca="1" si="81"/>
        <v>1</v>
      </c>
      <c r="AD329" s="14" t="b">
        <f t="shared" ca="1" si="82"/>
        <v>1</v>
      </c>
      <c r="AE329" s="15" t="b">
        <f t="shared" ca="1" si="83"/>
        <v>0</v>
      </c>
      <c r="AF329" s="16"/>
      <c r="AG329" s="16"/>
      <c r="AH329" s="16"/>
      <c r="AI329" s="16"/>
      <c r="AJ329" s="16"/>
      <c r="AK329" s="16"/>
      <c r="AL329" s="16"/>
      <c r="AM329" s="16"/>
    </row>
    <row r="330" spans="2:39">
      <c r="B330" s="14">
        <f t="shared" si="71"/>
        <v>328</v>
      </c>
      <c r="C330" s="14" t="str">
        <f ca="1">IF(OR(E330="",ROW(E330)=2),"",IF(R330&gt;0,"S",IF(J330,IF(F330=2,"D","N"),"I")))</f>
        <v>D</v>
      </c>
      <c r="D330" s="14" t="str">
        <f t="shared" ca="1" si="72"/>
        <v>q_112e.1</v>
      </c>
      <c r="E330" s="14" t="str">
        <f t="shared" ca="1" si="73"/>
        <v>Moderate Dancing activity</v>
      </c>
      <c r="F330" s="14">
        <f t="shared" ca="1" si="74"/>
        <v>2</v>
      </c>
      <c r="G330" s="14" t="str">
        <f t="shared" ca="1" si="75"/>
        <v>q_112e.1</v>
      </c>
      <c r="H330" s="14">
        <f ca="1">IF(G330&lt;&gt;"",IFERROR( IsVariableNameLegal(G330),0),0)+IF(COUNTIF(INDIRECT(wew!$C$13),G330)&gt;1,10,0)</f>
        <v>0</v>
      </c>
      <c r="I330" s="14">
        <f ca="1">IF(E330&lt;&gt;"",IF(LEN(E330)&gt;150,1,0)+IF(COUNTIF(INDIRECT(wew!$C$15),E330)&gt;1,10,0),0)</f>
        <v>0</v>
      </c>
      <c r="J330" s="14" t="b">
        <f t="shared" ca="1" si="76"/>
        <v>1</v>
      </c>
      <c r="K330" s="14" t="str">
        <f ca="1">ADDRESS(3,(B330+1)*2-1,4,,"[" &amp; wew!$G$7 &amp; "]" &amp; _sheetname_labels) &amp; ":" &amp; ADDRESS(2+ster!$B$20,(B330+1)*2-1,4)</f>
        <v>'[dane surowe2c.xlsm]labels'!YG3:YG32</v>
      </c>
      <c r="L330" s="14" t="str">
        <f ca="1">IF(F330&gt;0,ADDRESS(3,(B330+1)*2-1,4,,"[" &amp; wew!$G$7 &amp; "]" &amp; _sheetname_labels) &amp; ":" &amp; ADDRESS(2+F330,(B330+1)*2-1,4),"")</f>
        <v>'[dane surowe2c.xlsm]labels'!YG3:YG4</v>
      </c>
      <c r="M330" s="14" t="str">
        <f ca="1">IF(F330&gt;0,ADDRESS(3,(B330+1)*2,4,,"["&amp;wew!$G$7&amp;"]"&amp;_sheetname_labels)&amp;":"&amp;ADDRESS(2+F330,(B330+1)*2,4),"")</f>
        <v>'[dane surowe2c.xlsm]labels'!YH3:YH4</v>
      </c>
      <c r="N330" s="14" t="str">
        <f ca="1">ADDRESS(3,B330+1,4,,"[" &amp; wew!$G$7 &amp; "]" &amp;_sheetname_dataframe) &amp; ":" &amp; ADDRESS(2+ster!$C$14,B330+1,4)</f>
        <v>'[dane surowe2c.xlsm]data_frame'!LQ3:LQ643</v>
      </c>
      <c r="O330" s="14">
        <f t="shared" ca="1" si="77"/>
        <v>637</v>
      </c>
      <c r="P330" s="14">
        <f ca="1">IF(AND($AD330,$S330=1),IF(wew!$B$3,MIN(INDIRECT($N330)),"&lt;włącz podświetlanie wartości&gt;"),"—")</f>
        <v>1</v>
      </c>
      <c r="Q330" s="14">
        <f ca="1">IF(AND($AD330,$S330=1),IF(wew!$B$3,MAX(INDIRECT($N330)),"&lt;włącz podświetlanie wartości&gt;"),"—")</f>
        <v>2</v>
      </c>
      <c r="R330" s="14">
        <f ca="1">IF(AD330,ster!$C$14- (COUNTIF( INDIRECT(N330),"" )+ COUNT(INDIRECT(N330)) +COUNTIF( INDIRECT(N330),"NA" )),"")</f>
        <v>0</v>
      </c>
      <c r="S330" s="12">
        <f ca="1">IF(AD330,IF(COUNTA(INDIRECT(N330))=0,0, 1-(ster!$C$14- COUNT(INDIRECT(N330)) -COUNTIF( INDIRECT(N330),"" )) /COUNTA(INDIRECT(N330))),"")</f>
        <v>1</v>
      </c>
      <c r="T330" s="17">
        <f t="array" aca="1" ref="T330" ca="1">IF(L330&lt;&gt;"",SUM(IF(INDIRECT(L330)&lt;&gt;INT(INDIRECT(L330)),1,0)),"")</f>
        <v>0</v>
      </c>
      <c r="U330" s="17">
        <f t="array" aca="1" ref="U330" ca="1">IF(S330=1,SUM(IF(ISNUMBER(INDIRECT(N330)),IF(INDIRECT(N330)&lt;&gt;INT(INDIRECT(N330)),1,0),0)),"")</f>
        <v>0</v>
      </c>
      <c r="V330" s="17">
        <f t="shared" ca="1" si="78"/>
        <v>1</v>
      </c>
      <c r="W330" s="17">
        <f t="shared" ca="1" si="79"/>
        <v>0</v>
      </c>
      <c r="X330" s="24">
        <f t="array" aca="1" ref="X330" ca="1">IF(AD330,IF(AG330&lt;&gt;"",AG330,IF(J330,MIN(INDIRECT( K330)),"")),"")</f>
        <v>1</v>
      </c>
      <c r="Y330" s="17">
        <f t="array" aca="1" ref="Y330" ca="1">IF(AD330,IF(AH330&lt;&gt;"",AH330,IF(J330,MAX(INDIRECT( K330)),"")),"")</f>
        <v>2</v>
      </c>
      <c r="Z330" s="17" t="b">
        <f t="shared" ca="1" si="80"/>
        <v>1</v>
      </c>
      <c r="AC330" s="17" t="b">
        <f t="shared" ca="1" si="81"/>
        <v>0</v>
      </c>
      <c r="AD330" s="14" t="b">
        <f t="shared" ca="1" si="82"/>
        <v>1</v>
      </c>
      <c r="AE330" s="15" t="b">
        <f t="shared" ca="1" si="83"/>
        <v>1</v>
      </c>
      <c r="AF330" s="16"/>
      <c r="AG330" s="16"/>
      <c r="AH330" s="16"/>
      <c r="AI330" s="16"/>
      <c r="AJ330" s="16"/>
      <c r="AK330" s="16"/>
      <c r="AL330" s="16"/>
      <c r="AM330" s="16"/>
    </row>
    <row r="331" spans="2:39">
      <c r="B331" s="14">
        <f t="shared" si="71"/>
        <v>329</v>
      </c>
      <c r="C331" s="14" t="str">
        <f ca="1">IF(OR(E331="",ROW(E331)=2),"",IF(R331&gt;0,"S",IF(J331,IF(F331=2,"D","N"),"I")))</f>
        <v>I</v>
      </c>
      <c r="D331" s="14" t="str">
        <f t="shared" ca="1" si="72"/>
        <v>q_112e.2</v>
      </c>
      <c r="E331" s="14" t="str">
        <f t="shared" ca="1" si="73"/>
        <v>How long Dancing activity</v>
      </c>
      <c r="F331" s="14">
        <f t="shared" ca="1" si="74"/>
        <v>0</v>
      </c>
      <c r="G331" s="14" t="str">
        <f t="shared" ca="1" si="75"/>
        <v>q_112e.2</v>
      </c>
      <c r="H331" s="14">
        <f ca="1">IF(G331&lt;&gt;"",IFERROR( IsVariableNameLegal(G331),0),0)+IF(COUNTIF(INDIRECT(wew!$C$13),G331)&gt;1,10,0)</f>
        <v>0</v>
      </c>
      <c r="I331" s="14">
        <f ca="1">IF(E331&lt;&gt;"",IF(LEN(E331)&gt;150,1,0)+IF(COUNTIF(INDIRECT(wew!$C$15),E331)&gt;1,10,0),0)</f>
        <v>10</v>
      </c>
      <c r="J331" s="14" t="b">
        <f t="shared" ca="1" si="76"/>
        <v>0</v>
      </c>
      <c r="K331" s="14" t="str">
        <f ca="1">ADDRESS(3,(B331+1)*2-1,4,,"[" &amp; wew!$G$7 &amp; "]" &amp; _sheetname_labels) &amp; ":" &amp; ADDRESS(2+ster!$B$20,(B331+1)*2-1,4)</f>
        <v>'[dane surowe2c.xlsm]labels'!YI3:YI32</v>
      </c>
      <c r="L331" s="14" t="str">
        <f ca="1">IF(F331&gt;0,ADDRESS(3,(B331+1)*2-1,4,,"[" &amp; wew!$G$7 &amp; "]" &amp; _sheetname_labels) &amp; ":" &amp; ADDRESS(2+F331,(B331+1)*2-1,4),"")</f>
        <v/>
      </c>
      <c r="M331" s="14" t="str">
        <f ca="1">IF(F331&gt;0,ADDRESS(3,(B331+1)*2,4,,"["&amp;wew!$G$7&amp;"]"&amp;_sheetname_labels)&amp;":"&amp;ADDRESS(2+F331,(B331+1)*2,4),"")</f>
        <v/>
      </c>
      <c r="N331" s="14" t="str">
        <f ca="1">ADDRESS(3,B331+1,4,,"[" &amp; wew!$G$7 &amp; "]" &amp;_sheetname_dataframe) &amp; ":" &amp; ADDRESS(2+ster!$C$14,B331+1,4)</f>
        <v>'[dane surowe2c.xlsm]data_frame'!LR3:LR643</v>
      </c>
      <c r="O331" s="14">
        <f t="shared" ca="1" si="77"/>
        <v>5</v>
      </c>
      <c r="P331" s="14">
        <f ca="1">IF(AND($AD331,$S331=1),IF(wew!$B$3,MIN(INDIRECT($N331)),"&lt;włącz podświetlanie wartości&gt;"),"—")</f>
        <v>1</v>
      </c>
      <c r="Q331" s="14">
        <f ca="1">IF(AND($AD331,$S331=1),IF(wew!$B$3,MAX(INDIRECT($N331)),"&lt;włącz podświetlanie wartości&gt;"),"—")</f>
        <v>67</v>
      </c>
      <c r="R331" s="14">
        <f ca="1">IF(AD331,ster!$C$14- (COUNTIF( INDIRECT(N331),"" )+ COUNT(INDIRECT(N331)) +COUNTIF( INDIRECT(N331),"NA" )),"")</f>
        <v>0</v>
      </c>
      <c r="S331" s="12">
        <f ca="1">IF(AD331,IF(COUNTA(INDIRECT(N331))=0,0, 1-(ster!$C$14- COUNT(INDIRECT(N331)) -COUNTIF( INDIRECT(N331),"" )) /COUNTA(INDIRECT(N331))),"")</f>
        <v>1</v>
      </c>
      <c r="T331" s="17" t="str">
        <f t="array" aca="1" ref="T331" ca="1">IF(L331&lt;&gt;"",SUM(IF(INDIRECT(L331)&lt;&gt;INT(INDIRECT(L331)),1,0)),"")</f>
        <v/>
      </c>
      <c r="U331" s="17">
        <f t="array" aca="1" ref="U331" ca="1">IF(S331=1,SUM(IF(ISNUMBER(INDIRECT(N331)),IF(INDIRECT(N331)&lt;&gt;INT(INDIRECT(N331)),1,0),0)),"")</f>
        <v>0</v>
      </c>
      <c r="V331" s="17">
        <f t="shared" ca="1" si="78"/>
        <v>1</v>
      </c>
      <c r="W331" s="17">
        <f t="shared" ca="1" si="79"/>
        <v>0</v>
      </c>
      <c r="X331" s="24" t="str">
        <f t="array" aca="1" ref="X331" ca="1">IF(AD331,IF(AG331&lt;&gt;"",AG331,IF(J331,MIN(INDIRECT( K331)),"")),"")</f>
        <v/>
      </c>
      <c r="Y331" s="17" t="str">
        <f t="array" aca="1" ref="Y331" ca="1">IF(AD331,IF(AH331&lt;&gt;"",AH331,IF(J331,MAX(INDIRECT( K331)),"")),"")</f>
        <v/>
      </c>
      <c r="Z331" s="17" t="b">
        <f t="shared" ca="1" si="80"/>
        <v>0</v>
      </c>
      <c r="AC331" s="17" t="b">
        <f t="shared" ca="1" si="81"/>
        <v>0</v>
      </c>
      <c r="AD331" s="14" t="b">
        <f t="shared" ca="1" si="82"/>
        <v>1</v>
      </c>
      <c r="AE331" s="15" t="b">
        <f t="shared" ca="1" si="83"/>
        <v>0</v>
      </c>
      <c r="AF331" s="16"/>
      <c r="AG331" s="16"/>
      <c r="AH331" s="16"/>
      <c r="AI331" s="16"/>
      <c r="AJ331" s="16"/>
      <c r="AK331" s="16"/>
      <c r="AL331" s="16"/>
      <c r="AM331" s="16"/>
    </row>
    <row r="332" spans="2:39">
      <c r="B332" s="14">
        <f t="shared" si="71"/>
        <v>330</v>
      </c>
      <c r="C332" s="14" t="str">
        <f ca="1">IF(OR(E332="",ROW(E332)=2),"",IF(R332&gt;0,"S",IF(J332,IF(F332=2,"D","N"),"I")))</f>
        <v>D</v>
      </c>
      <c r="D332" s="14" t="str">
        <f t="shared" ca="1" si="72"/>
        <v>q_112f.1</v>
      </c>
      <c r="E332" s="14" t="str">
        <f t="shared" ca="1" si="73"/>
        <v>Moderate Diving activity</v>
      </c>
      <c r="F332" s="14">
        <f t="shared" ca="1" si="74"/>
        <v>2</v>
      </c>
      <c r="G332" s="14" t="str">
        <f t="shared" ca="1" si="75"/>
        <v>q_112f.1</v>
      </c>
      <c r="H332" s="14">
        <f ca="1">IF(G332&lt;&gt;"",IFERROR( IsVariableNameLegal(G332),0),0)+IF(COUNTIF(INDIRECT(wew!$C$13),G332)&gt;1,10,0)</f>
        <v>0</v>
      </c>
      <c r="I332" s="14">
        <f ca="1">IF(E332&lt;&gt;"",IF(LEN(E332)&gt;150,1,0)+IF(COUNTIF(INDIRECT(wew!$C$15),E332)&gt;1,10,0),0)</f>
        <v>0</v>
      </c>
      <c r="J332" s="14" t="b">
        <f t="shared" ca="1" si="76"/>
        <v>1</v>
      </c>
      <c r="K332" s="14" t="str">
        <f ca="1">ADDRESS(3,(B332+1)*2-1,4,,"[" &amp; wew!$G$7 &amp; "]" &amp; _sheetname_labels) &amp; ":" &amp; ADDRESS(2+ster!$B$20,(B332+1)*2-1,4)</f>
        <v>'[dane surowe2c.xlsm]labels'!YK3:YK32</v>
      </c>
      <c r="L332" s="14" t="str">
        <f ca="1">IF(F332&gt;0,ADDRESS(3,(B332+1)*2-1,4,,"[" &amp; wew!$G$7 &amp; "]" &amp; _sheetname_labels) &amp; ":" &amp; ADDRESS(2+F332,(B332+1)*2-1,4),"")</f>
        <v>'[dane surowe2c.xlsm]labels'!YK3:YK4</v>
      </c>
      <c r="M332" s="14" t="str">
        <f ca="1">IF(F332&gt;0,ADDRESS(3,(B332+1)*2,4,,"["&amp;wew!$G$7&amp;"]"&amp;_sheetname_labels)&amp;":"&amp;ADDRESS(2+F332,(B332+1)*2,4),"")</f>
        <v>'[dane surowe2c.xlsm]labels'!YL3:YL4</v>
      </c>
      <c r="N332" s="14" t="str">
        <f ca="1">ADDRESS(3,B332+1,4,,"[" &amp; wew!$G$7 &amp; "]" &amp;_sheetname_dataframe) &amp; ":" &amp; ADDRESS(2+ster!$C$14,B332+1,4)</f>
        <v>'[dane surowe2c.xlsm]data_frame'!LS3:LS643</v>
      </c>
      <c r="O332" s="14">
        <f t="shared" ca="1" si="77"/>
        <v>637</v>
      </c>
      <c r="P332" s="14">
        <f ca="1">IF(AND($AD332,$S332=1),IF(wew!$B$3,MIN(INDIRECT($N332)),"&lt;włącz podświetlanie wartości&gt;"),"—")</f>
        <v>2</v>
      </c>
      <c r="Q332" s="14">
        <f ca="1">IF(AND($AD332,$S332=1),IF(wew!$B$3,MAX(INDIRECT($N332)),"&lt;włącz podświetlanie wartości&gt;"),"—")</f>
        <v>2</v>
      </c>
      <c r="R332" s="14">
        <f ca="1">IF(AD332,ster!$C$14- (COUNTIF( INDIRECT(N332),"" )+ COUNT(INDIRECT(N332)) +COUNTIF( INDIRECT(N332),"NA" )),"")</f>
        <v>0</v>
      </c>
      <c r="S332" s="12">
        <f ca="1">IF(AD332,IF(COUNTA(INDIRECT(N332))=0,0, 1-(ster!$C$14- COUNT(INDIRECT(N332)) -COUNTIF( INDIRECT(N332),"" )) /COUNTA(INDIRECT(N332))),"")</f>
        <v>1</v>
      </c>
      <c r="T332" s="17">
        <f t="array" aca="1" ref="T332" ca="1">IF(L332&lt;&gt;"",SUM(IF(INDIRECT(L332)&lt;&gt;INT(INDIRECT(L332)),1,0)),"")</f>
        <v>0</v>
      </c>
      <c r="U332" s="17">
        <f t="array" aca="1" ref="U332" ca="1">IF(S332=1,SUM(IF(ISNUMBER(INDIRECT(N332)),IF(INDIRECT(N332)&lt;&gt;INT(INDIRECT(N332)),1,0),0)),"")</f>
        <v>0</v>
      </c>
      <c r="V332" s="17">
        <f t="shared" ca="1" si="78"/>
        <v>1</v>
      </c>
      <c r="W332" s="17">
        <f t="shared" ca="1" si="79"/>
        <v>0</v>
      </c>
      <c r="X332" s="24">
        <f t="array" aca="1" ref="X332" ca="1">IF(AD332,IF(AG332&lt;&gt;"",AG332,IF(J332,MIN(INDIRECT( K332)),"")),"")</f>
        <v>1</v>
      </c>
      <c r="Y332" s="17">
        <f t="array" aca="1" ref="Y332" ca="1">IF(AD332,IF(AH332&lt;&gt;"",AH332,IF(J332,MAX(INDIRECT( K332)),"")),"")</f>
        <v>2</v>
      </c>
      <c r="Z332" s="17" t="b">
        <f t="shared" ca="1" si="80"/>
        <v>1</v>
      </c>
      <c r="AC332" s="17" t="b">
        <f t="shared" ca="1" si="81"/>
        <v>0</v>
      </c>
      <c r="AD332" s="14" t="b">
        <f t="shared" ca="1" si="82"/>
        <v>1</v>
      </c>
      <c r="AE332" s="15" t="b">
        <f t="shared" ca="1" si="83"/>
        <v>1</v>
      </c>
      <c r="AF332" s="16"/>
      <c r="AG332" s="16"/>
      <c r="AH332" s="16"/>
      <c r="AI332" s="16"/>
      <c r="AJ332" s="16"/>
      <c r="AK332" s="16"/>
      <c r="AL332" s="16"/>
      <c r="AM332" s="16"/>
    </row>
    <row r="333" spans="2:39">
      <c r="B333" s="14">
        <f t="shared" si="71"/>
        <v>331</v>
      </c>
      <c r="C333" s="14" t="str">
        <f ca="1">IF(OR(E333="",ROW(E333)=2),"",IF(R333&gt;0,"S",IF(J333,IF(F333=2,"D","N"),"I")))</f>
        <v>I</v>
      </c>
      <c r="D333" s="14" t="str">
        <f t="shared" ca="1" si="72"/>
        <v>q_112f.2</v>
      </c>
      <c r="E333" s="14" t="str">
        <f t="shared" ca="1" si="73"/>
        <v>How long Diving activity</v>
      </c>
      <c r="F333" s="14">
        <f t="shared" ca="1" si="74"/>
        <v>0</v>
      </c>
      <c r="G333" s="14" t="str">
        <f t="shared" ca="1" si="75"/>
        <v>q_112f.2</v>
      </c>
      <c r="H333" s="14">
        <f ca="1">IF(G333&lt;&gt;"",IFERROR( IsVariableNameLegal(G333),0),0)+IF(COUNTIF(INDIRECT(wew!$C$13),G333)&gt;1,10,0)</f>
        <v>0</v>
      </c>
      <c r="I333" s="14">
        <f ca="1">IF(E333&lt;&gt;"",IF(LEN(E333)&gt;150,1,0)+IF(COUNTIF(INDIRECT(wew!$C$15),E333)&gt;1,10,0),0)</f>
        <v>10</v>
      </c>
      <c r="J333" s="14" t="b">
        <f t="shared" ca="1" si="76"/>
        <v>0</v>
      </c>
      <c r="K333" s="14" t="str">
        <f ca="1">ADDRESS(3,(B333+1)*2-1,4,,"[" &amp; wew!$G$7 &amp; "]" &amp; _sheetname_labels) &amp; ":" &amp; ADDRESS(2+ster!$B$20,(B333+1)*2-1,4)</f>
        <v>'[dane surowe2c.xlsm]labels'!YM3:YM32</v>
      </c>
      <c r="L333" s="14" t="str">
        <f ca="1">IF(F333&gt;0,ADDRESS(3,(B333+1)*2-1,4,,"[" &amp; wew!$G$7 &amp; "]" &amp; _sheetname_labels) &amp; ":" &amp; ADDRESS(2+F333,(B333+1)*2-1,4),"")</f>
        <v/>
      </c>
      <c r="M333" s="14" t="str">
        <f ca="1">IF(F333&gt;0,ADDRESS(3,(B333+1)*2,4,,"["&amp;wew!$G$7&amp;"]"&amp;_sheetname_labels)&amp;":"&amp;ADDRESS(2+F333,(B333+1)*2,4),"")</f>
        <v/>
      </c>
      <c r="N333" s="14" t="str">
        <f ca="1">ADDRESS(3,B333+1,4,,"[" &amp; wew!$G$7 &amp; "]" &amp;_sheetname_dataframe) &amp; ":" &amp; ADDRESS(2+ster!$C$14,B333+1,4)</f>
        <v>'[dane surowe2c.xlsm]data_frame'!LT3:LT643</v>
      </c>
      <c r="O333" s="14">
        <f t="shared" ca="1" si="77"/>
        <v>0</v>
      </c>
      <c r="P333" s="14" t="str">
        <f ca="1">IF(AND($AD333,$S333=1),IF(wew!$B$3,MIN(INDIRECT($N333)),"&lt;włącz podświetlanie wartości&gt;"),"—")</f>
        <v>—</v>
      </c>
      <c r="Q333" s="14" t="str">
        <f ca="1">IF(AND($AD333,$S333=1),IF(wew!$B$3,MAX(INDIRECT($N333)),"&lt;włącz podświetlanie wartości&gt;"),"—")</f>
        <v>—</v>
      </c>
      <c r="R333" s="14">
        <f ca="1">IF(AD333,ster!$C$14- (COUNTIF( INDIRECT(N333),"" )+ COUNT(INDIRECT(N333)) +COUNTIF( INDIRECT(N333),"NA" )),"")</f>
        <v>0</v>
      </c>
      <c r="S333" s="12">
        <f ca="1">IF(AD333,IF(COUNTA(INDIRECT(N333))=0,0, 1-(ster!$C$14- COUNT(INDIRECT(N333)) -COUNTIF( INDIRECT(N333),"" )) /COUNTA(INDIRECT(N333))),"")</f>
        <v>0</v>
      </c>
      <c r="T333" s="17" t="str">
        <f t="array" aca="1" ref="T333" ca="1">IF(L333&lt;&gt;"",SUM(IF(INDIRECT(L333)&lt;&gt;INT(INDIRECT(L333)),1,0)),"")</f>
        <v/>
      </c>
      <c r="U333" s="17" t="str">
        <f t="array" aca="1" ref="U333" ca="1">IF(S333=1,SUM(IF(ISNUMBER(INDIRECT(N333)),IF(INDIRECT(N333)&lt;&gt;INT(INDIRECT(N333)),1,0),0)),"")</f>
        <v/>
      </c>
      <c r="V333" s="17">
        <f t="shared" ca="1" si="78"/>
        <v>0</v>
      </c>
      <c r="W333" s="17">
        <f t="shared" ca="1" si="79"/>
        <v>0</v>
      </c>
      <c r="X333" s="24" t="str">
        <f t="array" aca="1" ref="X333" ca="1">IF(AD333,IF(AG333&lt;&gt;"",AG333,IF(J333,MIN(INDIRECT( K333)),"")),"")</f>
        <v/>
      </c>
      <c r="Y333" s="17" t="str">
        <f t="array" aca="1" ref="Y333" ca="1">IF(AD333,IF(AH333&lt;&gt;"",AH333,IF(J333,MAX(INDIRECT( K333)),"")),"")</f>
        <v/>
      </c>
      <c r="Z333" s="17" t="b">
        <f t="shared" ca="1" si="80"/>
        <v>0</v>
      </c>
      <c r="AC333" s="17" t="b">
        <f t="shared" ca="1" si="81"/>
        <v>0</v>
      </c>
      <c r="AD333" s="14" t="b">
        <f t="shared" ca="1" si="82"/>
        <v>1</v>
      </c>
      <c r="AE333" s="15" t="b">
        <f t="shared" ca="1" si="83"/>
        <v>0</v>
      </c>
      <c r="AF333" s="16"/>
      <c r="AG333" s="16"/>
      <c r="AH333" s="16"/>
      <c r="AI333" s="16"/>
      <c r="AJ333" s="16"/>
      <c r="AK333" s="16"/>
      <c r="AL333" s="16"/>
      <c r="AM333" s="16"/>
    </row>
    <row r="334" spans="2:39">
      <c r="B334" s="14">
        <f t="shared" si="71"/>
        <v>332</v>
      </c>
      <c r="C334" s="14" t="str">
        <f ca="1">IF(OR(E334="",ROW(E334)=2),"",IF(R334&gt;0,"S",IF(J334,IF(F334=2,"D","N"),"I")))</f>
        <v>D</v>
      </c>
      <c r="D334" s="14" t="str">
        <f t="shared" ca="1" si="72"/>
        <v>q_112g.1</v>
      </c>
      <c r="E334" s="14" t="str">
        <f t="shared" ca="1" si="73"/>
        <v>Moderate Fast walking activity</v>
      </c>
      <c r="F334" s="14">
        <f t="shared" ca="1" si="74"/>
        <v>2</v>
      </c>
      <c r="G334" s="14" t="str">
        <f t="shared" ca="1" si="75"/>
        <v>q_112g.1</v>
      </c>
      <c r="H334" s="14">
        <f ca="1">IF(G334&lt;&gt;"",IFERROR( IsVariableNameLegal(G334),0),0)+IF(COUNTIF(INDIRECT(wew!$C$13),G334)&gt;1,10,0)</f>
        <v>0</v>
      </c>
      <c r="I334" s="14">
        <f ca="1">IF(E334&lt;&gt;"",IF(LEN(E334)&gt;150,1,0)+IF(COUNTIF(INDIRECT(wew!$C$15),E334)&gt;1,10,0),0)</f>
        <v>0</v>
      </c>
      <c r="J334" s="14" t="b">
        <f t="shared" ca="1" si="76"/>
        <v>1</v>
      </c>
      <c r="K334" s="14" t="str">
        <f ca="1">ADDRESS(3,(B334+1)*2-1,4,,"[" &amp; wew!$G$7 &amp; "]" &amp; _sheetname_labels) &amp; ":" &amp; ADDRESS(2+ster!$B$20,(B334+1)*2-1,4)</f>
        <v>'[dane surowe2c.xlsm]labels'!YO3:YO32</v>
      </c>
      <c r="L334" s="14" t="str">
        <f ca="1">IF(F334&gt;0,ADDRESS(3,(B334+1)*2-1,4,,"[" &amp; wew!$G$7 &amp; "]" &amp; _sheetname_labels) &amp; ":" &amp; ADDRESS(2+F334,(B334+1)*2-1,4),"")</f>
        <v>'[dane surowe2c.xlsm]labels'!YO3:YO4</v>
      </c>
      <c r="M334" s="14" t="str">
        <f ca="1">IF(F334&gt;0,ADDRESS(3,(B334+1)*2,4,,"["&amp;wew!$G$7&amp;"]"&amp;_sheetname_labels)&amp;":"&amp;ADDRESS(2+F334,(B334+1)*2,4),"")</f>
        <v>'[dane surowe2c.xlsm]labels'!YP3:YP4</v>
      </c>
      <c r="N334" s="14" t="str">
        <f ca="1">ADDRESS(3,B334+1,4,,"[" &amp; wew!$G$7 &amp; "]" &amp;_sheetname_dataframe) &amp; ":" &amp; ADDRESS(2+ster!$C$14,B334+1,4)</f>
        <v>'[dane surowe2c.xlsm]data_frame'!LU3:LU643</v>
      </c>
      <c r="O334" s="14">
        <f t="shared" ca="1" si="77"/>
        <v>637</v>
      </c>
      <c r="P334" s="14">
        <f ca="1">IF(AND($AD334,$S334=1),IF(wew!$B$3,MIN(INDIRECT($N334)),"&lt;włącz podświetlanie wartości&gt;"),"—")</f>
        <v>1</v>
      </c>
      <c r="Q334" s="14">
        <f ca="1">IF(AND($AD334,$S334=1),IF(wew!$B$3,MAX(INDIRECT($N334)),"&lt;włącz podświetlanie wartości&gt;"),"—")</f>
        <v>2</v>
      </c>
      <c r="R334" s="14">
        <f ca="1">IF(AD334,ster!$C$14- (COUNTIF( INDIRECT(N334),"" )+ COUNT(INDIRECT(N334)) +COUNTIF( INDIRECT(N334),"NA" )),"")</f>
        <v>0</v>
      </c>
      <c r="S334" s="12">
        <f ca="1">IF(AD334,IF(COUNTA(INDIRECT(N334))=0,0, 1-(ster!$C$14- COUNT(INDIRECT(N334)) -COUNTIF( INDIRECT(N334),"" )) /COUNTA(INDIRECT(N334))),"")</f>
        <v>1</v>
      </c>
      <c r="T334" s="17">
        <f t="array" aca="1" ref="T334" ca="1">IF(L334&lt;&gt;"",SUM(IF(INDIRECT(L334)&lt;&gt;INT(INDIRECT(L334)),1,0)),"")</f>
        <v>0</v>
      </c>
      <c r="U334" s="17">
        <f t="array" aca="1" ref="U334" ca="1">IF(S334=1,SUM(IF(ISNUMBER(INDIRECT(N334)),IF(INDIRECT(N334)&lt;&gt;INT(INDIRECT(N334)),1,0),0)),"")</f>
        <v>0</v>
      </c>
      <c r="V334" s="17">
        <f t="shared" ca="1" si="78"/>
        <v>1</v>
      </c>
      <c r="W334" s="17">
        <f t="shared" ca="1" si="79"/>
        <v>0</v>
      </c>
      <c r="X334" s="24">
        <f t="array" aca="1" ref="X334" ca="1">IF(AD334,IF(AG334&lt;&gt;"",AG334,IF(J334,MIN(INDIRECT( K334)),"")),"")</f>
        <v>1</v>
      </c>
      <c r="Y334" s="17">
        <f t="array" aca="1" ref="Y334" ca="1">IF(AD334,IF(AH334&lt;&gt;"",AH334,IF(J334,MAX(INDIRECT( K334)),"")),"")</f>
        <v>2</v>
      </c>
      <c r="Z334" s="17" t="b">
        <f t="shared" ca="1" si="80"/>
        <v>1</v>
      </c>
      <c r="AC334" s="17" t="b">
        <f t="shared" ca="1" si="81"/>
        <v>0</v>
      </c>
      <c r="AD334" s="14" t="b">
        <f t="shared" ca="1" si="82"/>
        <v>1</v>
      </c>
      <c r="AE334" s="15" t="b">
        <f t="shared" ca="1" si="83"/>
        <v>1</v>
      </c>
      <c r="AF334" s="16"/>
      <c r="AG334" s="16"/>
      <c r="AH334" s="16"/>
      <c r="AI334" s="16"/>
      <c r="AJ334" s="16"/>
      <c r="AK334" s="16"/>
      <c r="AL334" s="16"/>
      <c r="AM334" s="16"/>
    </row>
    <row r="335" spans="2:39">
      <c r="B335" s="14">
        <f t="shared" si="71"/>
        <v>333</v>
      </c>
      <c r="C335" s="14" t="str">
        <f ca="1">IF(OR(E335="",ROW(E335)=2),"",IF(R335&gt;0,"S",IF(J335,IF(F335=2,"D","N"),"I")))</f>
        <v>S</v>
      </c>
      <c r="D335" s="14" t="str">
        <f t="shared" ca="1" si="72"/>
        <v>q_112g.2</v>
      </c>
      <c r="E335" s="14" t="str">
        <f t="shared" ca="1" si="73"/>
        <v>How long Fast walking activity</v>
      </c>
      <c r="F335" s="14">
        <f t="shared" ca="1" si="74"/>
        <v>0</v>
      </c>
      <c r="G335" s="14" t="str">
        <f t="shared" ca="1" si="75"/>
        <v>q_112g.2</v>
      </c>
      <c r="H335" s="14">
        <f ca="1">IF(G335&lt;&gt;"",IFERROR( IsVariableNameLegal(G335),0),0)+IF(COUNTIF(INDIRECT(wew!$C$13),G335)&gt;1,10,0)</f>
        <v>0</v>
      </c>
      <c r="I335" s="14">
        <f ca="1">IF(E335&lt;&gt;"",IF(LEN(E335)&gt;150,1,0)+IF(COUNTIF(INDIRECT(wew!$C$15),E335)&gt;1,10,0),0)</f>
        <v>10</v>
      </c>
      <c r="J335" s="14" t="b">
        <f t="shared" ca="1" si="76"/>
        <v>0</v>
      </c>
      <c r="K335" s="14" t="str">
        <f ca="1">ADDRESS(3,(B335+1)*2-1,4,,"[" &amp; wew!$G$7 &amp; "]" &amp; _sheetname_labels) &amp; ":" &amp; ADDRESS(2+ster!$B$20,(B335+1)*2-1,4)</f>
        <v>'[dane surowe2c.xlsm]labels'!YQ3:YQ32</v>
      </c>
      <c r="L335" s="14" t="str">
        <f ca="1">IF(F335&gt;0,ADDRESS(3,(B335+1)*2-1,4,,"[" &amp; wew!$G$7 &amp; "]" &amp; _sheetname_labels) &amp; ":" &amp; ADDRESS(2+F335,(B335+1)*2-1,4),"")</f>
        <v/>
      </c>
      <c r="M335" s="14" t="str">
        <f ca="1">IF(F335&gt;0,ADDRESS(3,(B335+1)*2,4,,"["&amp;wew!$G$7&amp;"]"&amp;_sheetname_labels)&amp;":"&amp;ADDRESS(2+F335,(B335+1)*2,4),"")</f>
        <v/>
      </c>
      <c r="N335" s="14" t="str">
        <f ca="1">ADDRESS(3,B335+1,4,,"[" &amp; wew!$G$7 &amp; "]" &amp;_sheetname_dataframe) &amp; ":" &amp; ADDRESS(2+ster!$C$14,B335+1,4)</f>
        <v>'[dane surowe2c.xlsm]data_frame'!LV3:LV643</v>
      </c>
      <c r="O335" s="14">
        <f t="shared" ca="1" si="77"/>
        <v>15</v>
      </c>
      <c r="P335" s="14" t="str">
        <f ca="1">IF(AND($AD335,$S335=1),IF(wew!$B$3,MIN(INDIRECT($N335)),"&lt;włącz podświetlanie wartości&gt;"),"—")</f>
        <v>—</v>
      </c>
      <c r="Q335" s="14" t="str">
        <f ca="1">IF(AND($AD335,$S335=1),IF(wew!$B$3,MAX(INDIRECT($N335)),"&lt;włącz podświetlanie wartości&gt;"),"—")</f>
        <v>—</v>
      </c>
      <c r="R335" s="14">
        <f ca="1">IF(AD335,ster!$C$14- (COUNTIF( INDIRECT(N335),"" )+ COUNT(INDIRECT(N335)) +COUNTIF( INDIRECT(N335),"NA" )),"")</f>
        <v>2</v>
      </c>
      <c r="S335" s="12">
        <f ca="1">IF(AD335,IF(COUNTA(INDIRECT(N335))=0,0, 1-(ster!$C$14- COUNT(INDIRECT(N335)) -COUNTIF( INDIRECT(N335),"" )) /COUNTA(INDIRECT(N335))),"")</f>
        <v>0.88235294117647056</v>
      </c>
      <c r="T335" s="17" t="str">
        <f t="array" aca="1" ref="T335" ca="1">IF(L335&lt;&gt;"",SUM(IF(INDIRECT(L335)&lt;&gt;INT(INDIRECT(L335)),1,0)),"")</f>
        <v/>
      </c>
      <c r="U335" s="17" t="str">
        <f t="array" aca="1" ref="U335" ca="1">IF(S335=1,SUM(IF(ISNUMBER(INDIRECT(N335)),IF(INDIRECT(N335)&lt;&gt;INT(INDIRECT(N335)),1,0),0)),"")</f>
        <v/>
      </c>
      <c r="V335" s="17">
        <f t="shared" ca="1" si="78"/>
        <v>0</v>
      </c>
      <c r="W335" s="17">
        <f t="shared" ca="1" si="79"/>
        <v>0</v>
      </c>
      <c r="X335" s="24" t="str">
        <f t="array" aca="1" ref="X335" ca="1">IF(AD335,IF(AG335&lt;&gt;"",AG335,IF(J335,MIN(INDIRECT( K335)),"")),"")</f>
        <v/>
      </c>
      <c r="Y335" s="17" t="str">
        <f t="array" aca="1" ref="Y335" ca="1">IF(AD335,IF(AH335&lt;&gt;"",AH335,IF(J335,MAX(INDIRECT( K335)),"")),"")</f>
        <v/>
      </c>
      <c r="Z335" s="17" t="b">
        <f t="shared" ca="1" si="80"/>
        <v>0</v>
      </c>
      <c r="AC335" s="17" t="b">
        <f t="shared" ca="1" si="81"/>
        <v>1</v>
      </c>
      <c r="AD335" s="14" t="b">
        <f t="shared" ca="1" si="82"/>
        <v>1</v>
      </c>
      <c r="AE335" s="15" t="b">
        <f t="shared" ca="1" si="83"/>
        <v>0</v>
      </c>
      <c r="AF335" s="16"/>
      <c r="AG335" s="16"/>
      <c r="AH335" s="16"/>
      <c r="AI335" s="16"/>
      <c r="AJ335" s="16"/>
      <c r="AK335" s="16"/>
      <c r="AL335" s="16"/>
      <c r="AM335" s="16"/>
    </row>
    <row r="336" spans="2:39">
      <c r="B336" s="14">
        <f t="shared" si="71"/>
        <v>334</v>
      </c>
      <c r="C336" s="14" t="str">
        <f ca="1">IF(OR(E336="",ROW(E336)=2),"",IF(R336&gt;0,"S",IF(J336,IF(F336=2,"D","N"),"I")))</f>
        <v>D</v>
      </c>
      <c r="D336" s="14" t="str">
        <f t="shared" ca="1" si="72"/>
        <v>q_112h.1</v>
      </c>
      <c r="E336" s="14" t="str">
        <f t="shared" ca="1" si="73"/>
        <v>Moderate Fencing activity</v>
      </c>
      <c r="F336" s="14">
        <f t="shared" ca="1" si="74"/>
        <v>2</v>
      </c>
      <c r="G336" s="14" t="str">
        <f t="shared" ca="1" si="75"/>
        <v>q_112h.1</v>
      </c>
      <c r="H336" s="14">
        <f ca="1">IF(G336&lt;&gt;"",IFERROR( IsVariableNameLegal(G336),0),0)+IF(COUNTIF(INDIRECT(wew!$C$13),G336)&gt;1,10,0)</f>
        <v>0</v>
      </c>
      <c r="I336" s="14">
        <f ca="1">IF(E336&lt;&gt;"",IF(LEN(E336)&gt;150,1,0)+IF(COUNTIF(INDIRECT(wew!$C$15),E336)&gt;1,10,0),0)</f>
        <v>0</v>
      </c>
      <c r="J336" s="14" t="b">
        <f t="shared" ca="1" si="76"/>
        <v>1</v>
      </c>
      <c r="K336" s="14" t="str">
        <f ca="1">ADDRESS(3,(B336+1)*2-1,4,,"[" &amp; wew!$G$7 &amp; "]" &amp; _sheetname_labels) &amp; ":" &amp; ADDRESS(2+ster!$B$20,(B336+1)*2-1,4)</f>
        <v>'[dane surowe2c.xlsm]labels'!YS3:YS32</v>
      </c>
      <c r="L336" s="14" t="str">
        <f ca="1">IF(F336&gt;0,ADDRESS(3,(B336+1)*2-1,4,,"[" &amp; wew!$G$7 &amp; "]" &amp; _sheetname_labels) &amp; ":" &amp; ADDRESS(2+F336,(B336+1)*2-1,4),"")</f>
        <v>'[dane surowe2c.xlsm]labels'!YS3:YS4</v>
      </c>
      <c r="M336" s="14" t="str">
        <f ca="1">IF(F336&gt;0,ADDRESS(3,(B336+1)*2,4,,"["&amp;wew!$G$7&amp;"]"&amp;_sheetname_labels)&amp;":"&amp;ADDRESS(2+F336,(B336+1)*2,4),"")</f>
        <v>'[dane surowe2c.xlsm]labels'!YT3:YT4</v>
      </c>
      <c r="N336" s="14" t="str">
        <f ca="1">ADDRESS(3,B336+1,4,,"[" &amp; wew!$G$7 &amp; "]" &amp;_sheetname_dataframe) &amp; ":" &amp; ADDRESS(2+ster!$C$14,B336+1,4)</f>
        <v>'[dane surowe2c.xlsm]data_frame'!LW3:LW643</v>
      </c>
      <c r="O336" s="14">
        <f t="shared" ca="1" si="77"/>
        <v>637</v>
      </c>
      <c r="P336" s="14">
        <f ca="1">IF(AND($AD336,$S336=1),IF(wew!$B$3,MIN(INDIRECT($N336)),"&lt;włącz podświetlanie wartości&gt;"),"—")</f>
        <v>2</v>
      </c>
      <c r="Q336" s="14">
        <f ca="1">IF(AND($AD336,$S336=1),IF(wew!$B$3,MAX(INDIRECT($N336)),"&lt;włącz podświetlanie wartości&gt;"),"—")</f>
        <v>2</v>
      </c>
      <c r="R336" s="14">
        <f ca="1">IF(AD336,ster!$C$14- (COUNTIF( INDIRECT(N336),"" )+ COUNT(INDIRECT(N336)) +COUNTIF( INDIRECT(N336),"NA" )),"")</f>
        <v>0</v>
      </c>
      <c r="S336" s="12">
        <f ca="1">IF(AD336,IF(COUNTA(INDIRECT(N336))=0,0, 1-(ster!$C$14- COUNT(INDIRECT(N336)) -COUNTIF( INDIRECT(N336),"" )) /COUNTA(INDIRECT(N336))),"")</f>
        <v>1</v>
      </c>
      <c r="T336" s="17">
        <f t="array" aca="1" ref="T336" ca="1">IF(L336&lt;&gt;"",SUM(IF(INDIRECT(L336)&lt;&gt;INT(INDIRECT(L336)),1,0)),"")</f>
        <v>0</v>
      </c>
      <c r="U336" s="17">
        <f t="array" aca="1" ref="U336" ca="1">IF(S336=1,SUM(IF(ISNUMBER(INDIRECT(N336)),IF(INDIRECT(N336)&lt;&gt;INT(INDIRECT(N336)),1,0),0)),"")</f>
        <v>0</v>
      </c>
      <c r="V336" s="17">
        <f t="shared" ca="1" si="78"/>
        <v>1</v>
      </c>
      <c r="W336" s="17">
        <f t="shared" ca="1" si="79"/>
        <v>0</v>
      </c>
      <c r="X336" s="24">
        <f t="array" aca="1" ref="X336" ca="1">IF(AD336,IF(AG336&lt;&gt;"",AG336,IF(J336,MIN(INDIRECT( K336)),"")),"")</f>
        <v>1</v>
      </c>
      <c r="Y336" s="17">
        <f t="array" aca="1" ref="Y336" ca="1">IF(AD336,IF(AH336&lt;&gt;"",AH336,IF(J336,MAX(INDIRECT( K336)),"")),"")</f>
        <v>2</v>
      </c>
      <c r="Z336" s="17" t="b">
        <f t="shared" ca="1" si="80"/>
        <v>1</v>
      </c>
      <c r="AC336" s="17" t="b">
        <f t="shared" ca="1" si="81"/>
        <v>0</v>
      </c>
      <c r="AD336" s="14" t="b">
        <f t="shared" ca="1" si="82"/>
        <v>1</v>
      </c>
      <c r="AE336" s="15" t="b">
        <f t="shared" ca="1" si="83"/>
        <v>1</v>
      </c>
      <c r="AF336" s="16"/>
      <c r="AG336" s="16"/>
      <c r="AH336" s="16"/>
      <c r="AI336" s="16"/>
      <c r="AJ336" s="16"/>
      <c r="AK336" s="16"/>
      <c r="AL336" s="16"/>
      <c r="AM336" s="16"/>
    </row>
    <row r="337" spans="2:39">
      <c r="B337" s="14">
        <f t="shared" si="71"/>
        <v>335</v>
      </c>
      <c r="C337" s="14" t="str">
        <f ca="1">IF(OR(E337="",ROW(E337)=2),"",IF(R337&gt;0,"S",IF(J337,IF(F337=2,"D","N"),"I")))</f>
        <v>I</v>
      </c>
      <c r="D337" s="14" t="str">
        <f t="shared" ca="1" si="72"/>
        <v>q_112h.2</v>
      </c>
      <c r="E337" s="14" t="str">
        <f t="shared" ca="1" si="73"/>
        <v>How long Fencing activity</v>
      </c>
      <c r="F337" s="14">
        <f t="shared" ca="1" si="74"/>
        <v>0</v>
      </c>
      <c r="G337" s="14" t="str">
        <f t="shared" ca="1" si="75"/>
        <v>q_112h.2</v>
      </c>
      <c r="H337" s="14">
        <f ca="1">IF(G337&lt;&gt;"",IFERROR( IsVariableNameLegal(G337),0),0)+IF(COUNTIF(INDIRECT(wew!$C$13),G337)&gt;1,10,0)</f>
        <v>0</v>
      </c>
      <c r="I337" s="14">
        <f ca="1">IF(E337&lt;&gt;"",IF(LEN(E337)&gt;150,1,0)+IF(COUNTIF(INDIRECT(wew!$C$15),E337)&gt;1,10,0),0)</f>
        <v>10</v>
      </c>
      <c r="J337" s="14" t="b">
        <f t="shared" ca="1" si="76"/>
        <v>0</v>
      </c>
      <c r="K337" s="14" t="str">
        <f ca="1">ADDRESS(3,(B337+1)*2-1,4,,"[" &amp; wew!$G$7 &amp; "]" &amp; _sheetname_labels) &amp; ":" &amp; ADDRESS(2+ster!$B$20,(B337+1)*2-1,4)</f>
        <v>'[dane surowe2c.xlsm]labels'!YU3:YU32</v>
      </c>
      <c r="L337" s="14" t="str">
        <f ca="1">IF(F337&gt;0,ADDRESS(3,(B337+1)*2-1,4,,"[" &amp; wew!$G$7 &amp; "]" &amp; _sheetname_labels) &amp; ":" &amp; ADDRESS(2+F337,(B337+1)*2-1,4),"")</f>
        <v/>
      </c>
      <c r="M337" s="14" t="str">
        <f ca="1">IF(F337&gt;0,ADDRESS(3,(B337+1)*2,4,,"["&amp;wew!$G$7&amp;"]"&amp;_sheetname_labels)&amp;":"&amp;ADDRESS(2+F337,(B337+1)*2,4),"")</f>
        <v/>
      </c>
      <c r="N337" s="14" t="str">
        <f ca="1">ADDRESS(3,B337+1,4,,"[" &amp; wew!$G$7 &amp; "]" &amp;_sheetname_dataframe) &amp; ":" &amp; ADDRESS(2+ster!$C$14,B337+1,4)</f>
        <v>'[dane surowe2c.xlsm]data_frame'!LX3:LX643</v>
      </c>
      <c r="O337" s="14">
        <f t="shared" ca="1" si="77"/>
        <v>0</v>
      </c>
      <c r="P337" s="14" t="str">
        <f ca="1">IF(AND($AD337,$S337=1),IF(wew!$B$3,MIN(INDIRECT($N337)),"&lt;włącz podświetlanie wartości&gt;"),"—")</f>
        <v>—</v>
      </c>
      <c r="Q337" s="14" t="str">
        <f ca="1">IF(AND($AD337,$S337=1),IF(wew!$B$3,MAX(INDIRECT($N337)),"&lt;włącz podświetlanie wartości&gt;"),"—")</f>
        <v>—</v>
      </c>
      <c r="R337" s="14">
        <f ca="1">IF(AD337,ster!$C$14- (COUNTIF( INDIRECT(N337),"" )+ COUNT(INDIRECT(N337)) +COUNTIF( INDIRECT(N337),"NA" )),"")</f>
        <v>0</v>
      </c>
      <c r="S337" s="12">
        <f ca="1">IF(AD337,IF(COUNTA(INDIRECT(N337))=0,0, 1-(ster!$C$14- COUNT(INDIRECT(N337)) -COUNTIF( INDIRECT(N337),"" )) /COUNTA(INDIRECT(N337))),"")</f>
        <v>0</v>
      </c>
      <c r="T337" s="17" t="str">
        <f t="array" aca="1" ref="T337" ca="1">IF(L337&lt;&gt;"",SUM(IF(INDIRECT(L337)&lt;&gt;INT(INDIRECT(L337)),1,0)),"")</f>
        <v/>
      </c>
      <c r="U337" s="17" t="str">
        <f t="array" aca="1" ref="U337" ca="1">IF(S337=1,SUM(IF(ISNUMBER(INDIRECT(N337)),IF(INDIRECT(N337)&lt;&gt;INT(INDIRECT(N337)),1,0),0)),"")</f>
        <v/>
      </c>
      <c r="V337" s="17">
        <f t="shared" ca="1" si="78"/>
        <v>0</v>
      </c>
      <c r="W337" s="17">
        <f t="shared" ca="1" si="79"/>
        <v>0</v>
      </c>
      <c r="X337" s="24" t="str">
        <f t="array" aca="1" ref="X337" ca="1">IF(AD337,IF(AG337&lt;&gt;"",AG337,IF(J337,MIN(INDIRECT( K337)),"")),"")</f>
        <v/>
      </c>
      <c r="Y337" s="17" t="str">
        <f t="array" aca="1" ref="Y337" ca="1">IF(AD337,IF(AH337&lt;&gt;"",AH337,IF(J337,MAX(INDIRECT( K337)),"")),"")</f>
        <v/>
      </c>
      <c r="Z337" s="17" t="b">
        <f t="shared" ca="1" si="80"/>
        <v>0</v>
      </c>
      <c r="AC337" s="17" t="b">
        <f t="shared" ca="1" si="81"/>
        <v>0</v>
      </c>
      <c r="AD337" s="14" t="b">
        <f t="shared" ca="1" si="82"/>
        <v>1</v>
      </c>
      <c r="AE337" s="15" t="b">
        <f t="shared" ca="1" si="83"/>
        <v>0</v>
      </c>
      <c r="AF337" s="16"/>
      <c r="AG337" s="16"/>
      <c r="AH337" s="16"/>
      <c r="AI337" s="16"/>
      <c r="AJ337" s="16"/>
      <c r="AK337" s="16"/>
      <c r="AL337" s="16"/>
      <c r="AM337" s="16"/>
    </row>
    <row r="338" spans="2:39">
      <c r="B338" s="14">
        <f t="shared" si="71"/>
        <v>336</v>
      </c>
      <c r="C338" s="14" t="str">
        <f ca="1">IF(OR(E338="",ROW(E338)=2),"",IF(R338&gt;0,"S",IF(J338,IF(F338=2,"D","N"),"I")))</f>
        <v>D</v>
      </c>
      <c r="D338" s="14" t="str">
        <f t="shared" ca="1" si="72"/>
        <v>q_112i.1</v>
      </c>
      <c r="E338" s="14" t="str">
        <f t="shared" ca="1" si="73"/>
        <v>Moderate Fitness activity</v>
      </c>
      <c r="F338" s="14">
        <f t="shared" ca="1" si="74"/>
        <v>2</v>
      </c>
      <c r="G338" s="14" t="str">
        <f t="shared" ca="1" si="75"/>
        <v>q_112i.1</v>
      </c>
      <c r="H338" s="14">
        <f ca="1">IF(G338&lt;&gt;"",IFERROR( IsVariableNameLegal(G338),0),0)+IF(COUNTIF(INDIRECT(wew!$C$13),G338)&gt;1,10,0)</f>
        <v>0</v>
      </c>
      <c r="I338" s="14">
        <f ca="1">IF(E338&lt;&gt;"",IF(LEN(E338)&gt;150,1,0)+IF(COUNTIF(INDIRECT(wew!$C$15),E338)&gt;1,10,0),0)</f>
        <v>0</v>
      </c>
      <c r="J338" s="14" t="b">
        <f t="shared" ca="1" si="76"/>
        <v>1</v>
      </c>
      <c r="K338" s="14" t="str">
        <f ca="1">ADDRESS(3,(B338+1)*2-1,4,,"[" &amp; wew!$G$7 &amp; "]" &amp; _sheetname_labels) &amp; ":" &amp; ADDRESS(2+ster!$B$20,(B338+1)*2-1,4)</f>
        <v>'[dane surowe2c.xlsm]labels'!YW3:YW32</v>
      </c>
      <c r="L338" s="14" t="str">
        <f ca="1">IF(F338&gt;0,ADDRESS(3,(B338+1)*2-1,4,,"[" &amp; wew!$G$7 &amp; "]" &amp; _sheetname_labels) &amp; ":" &amp; ADDRESS(2+F338,(B338+1)*2-1,4),"")</f>
        <v>'[dane surowe2c.xlsm]labels'!YW3:YW4</v>
      </c>
      <c r="M338" s="14" t="str">
        <f ca="1">IF(F338&gt;0,ADDRESS(3,(B338+1)*2,4,,"["&amp;wew!$G$7&amp;"]"&amp;_sheetname_labels)&amp;":"&amp;ADDRESS(2+F338,(B338+1)*2,4),"")</f>
        <v>'[dane surowe2c.xlsm]labels'!YX3:YX4</v>
      </c>
      <c r="N338" s="14" t="str">
        <f ca="1">ADDRESS(3,B338+1,4,,"[" &amp; wew!$G$7 &amp; "]" &amp;_sheetname_dataframe) &amp; ":" &amp; ADDRESS(2+ster!$C$14,B338+1,4)</f>
        <v>'[dane surowe2c.xlsm]data_frame'!LY3:LY643</v>
      </c>
      <c r="O338" s="14">
        <f t="shared" ca="1" si="77"/>
        <v>637</v>
      </c>
      <c r="P338" s="14">
        <f ca="1">IF(AND($AD338,$S338=1),IF(wew!$B$3,MIN(INDIRECT($N338)),"&lt;włącz podświetlanie wartości&gt;"),"—")</f>
        <v>1</v>
      </c>
      <c r="Q338" s="14">
        <f ca="1">IF(AND($AD338,$S338=1),IF(wew!$B$3,MAX(INDIRECT($N338)),"&lt;włącz podświetlanie wartości&gt;"),"—")</f>
        <v>2</v>
      </c>
      <c r="R338" s="14">
        <f ca="1">IF(AD338,ster!$C$14- (COUNTIF( INDIRECT(N338),"" )+ COUNT(INDIRECT(N338)) +COUNTIF( INDIRECT(N338),"NA" )),"")</f>
        <v>0</v>
      </c>
      <c r="S338" s="12">
        <f ca="1">IF(AD338,IF(COUNTA(INDIRECT(N338))=0,0, 1-(ster!$C$14- COUNT(INDIRECT(N338)) -COUNTIF( INDIRECT(N338),"" )) /COUNTA(INDIRECT(N338))),"")</f>
        <v>1</v>
      </c>
      <c r="T338" s="17">
        <f t="array" aca="1" ref="T338" ca="1">IF(L338&lt;&gt;"",SUM(IF(INDIRECT(L338)&lt;&gt;INT(INDIRECT(L338)),1,0)),"")</f>
        <v>0</v>
      </c>
      <c r="U338" s="17">
        <f t="array" aca="1" ref="U338" ca="1">IF(S338=1,SUM(IF(ISNUMBER(INDIRECT(N338)),IF(INDIRECT(N338)&lt;&gt;INT(INDIRECT(N338)),1,0),0)),"")</f>
        <v>0</v>
      </c>
      <c r="V338" s="17">
        <f t="shared" ca="1" si="78"/>
        <v>1</v>
      </c>
      <c r="W338" s="17">
        <f t="shared" ca="1" si="79"/>
        <v>0</v>
      </c>
      <c r="X338" s="24">
        <f t="array" aca="1" ref="X338" ca="1">IF(AD338,IF(AG338&lt;&gt;"",AG338,IF(J338,MIN(INDIRECT( K338)),"")),"")</f>
        <v>1</v>
      </c>
      <c r="Y338" s="17">
        <f t="array" aca="1" ref="Y338" ca="1">IF(AD338,IF(AH338&lt;&gt;"",AH338,IF(J338,MAX(INDIRECT( K338)),"")),"")</f>
        <v>2</v>
      </c>
      <c r="Z338" s="17" t="b">
        <f t="shared" ca="1" si="80"/>
        <v>1</v>
      </c>
      <c r="AC338" s="17" t="b">
        <f t="shared" ca="1" si="81"/>
        <v>0</v>
      </c>
      <c r="AD338" s="14" t="b">
        <f t="shared" ca="1" si="82"/>
        <v>1</v>
      </c>
      <c r="AE338" s="15" t="b">
        <f t="shared" ca="1" si="83"/>
        <v>1</v>
      </c>
      <c r="AF338" s="16"/>
      <c r="AG338" s="16"/>
      <c r="AH338" s="16"/>
      <c r="AI338" s="16"/>
      <c r="AJ338" s="16"/>
      <c r="AK338" s="16"/>
      <c r="AL338" s="16"/>
      <c r="AM338" s="16"/>
    </row>
    <row r="339" spans="2:39">
      <c r="B339" s="14">
        <f t="shared" si="71"/>
        <v>337</v>
      </c>
      <c r="C339" s="14" t="str">
        <f ca="1">IF(OR(E339="",ROW(E339)=2),"",IF(R339&gt;0,"S",IF(J339,IF(F339=2,"D","N"),"I")))</f>
        <v>S</v>
      </c>
      <c r="D339" s="14" t="str">
        <f t="shared" ca="1" si="72"/>
        <v>q_112i.2</v>
      </c>
      <c r="E339" s="14" t="str">
        <f t="shared" ca="1" si="73"/>
        <v>How long Fitness activity</v>
      </c>
      <c r="F339" s="14">
        <f t="shared" ca="1" si="74"/>
        <v>0</v>
      </c>
      <c r="G339" s="14" t="str">
        <f t="shared" ca="1" si="75"/>
        <v>q_112i.2</v>
      </c>
      <c r="H339" s="14">
        <f ca="1">IF(G339&lt;&gt;"",IFERROR( IsVariableNameLegal(G339),0),0)+IF(COUNTIF(INDIRECT(wew!$C$13),G339)&gt;1,10,0)</f>
        <v>0</v>
      </c>
      <c r="I339" s="14">
        <f ca="1">IF(E339&lt;&gt;"",IF(LEN(E339)&gt;150,1,0)+IF(COUNTIF(INDIRECT(wew!$C$15),E339)&gt;1,10,0),0)</f>
        <v>10</v>
      </c>
      <c r="J339" s="14" t="b">
        <f t="shared" ca="1" si="76"/>
        <v>0</v>
      </c>
      <c r="K339" s="14" t="str">
        <f ca="1">ADDRESS(3,(B339+1)*2-1,4,,"[" &amp; wew!$G$7 &amp; "]" &amp; _sheetname_labels) &amp; ":" &amp; ADDRESS(2+ster!$B$20,(B339+1)*2-1,4)</f>
        <v>'[dane surowe2c.xlsm]labels'!YY3:YY32</v>
      </c>
      <c r="L339" s="14" t="str">
        <f ca="1">IF(F339&gt;0,ADDRESS(3,(B339+1)*2-1,4,,"[" &amp; wew!$G$7 &amp; "]" &amp; _sheetname_labels) &amp; ":" &amp; ADDRESS(2+F339,(B339+1)*2-1,4),"")</f>
        <v/>
      </c>
      <c r="M339" s="14" t="str">
        <f ca="1">IF(F339&gt;0,ADDRESS(3,(B339+1)*2,4,,"["&amp;wew!$G$7&amp;"]"&amp;_sheetname_labels)&amp;":"&amp;ADDRESS(2+F339,(B339+1)*2,4),"")</f>
        <v/>
      </c>
      <c r="N339" s="14" t="str">
        <f ca="1">ADDRESS(3,B339+1,4,,"[" &amp; wew!$G$7 &amp; "]" &amp;_sheetname_dataframe) &amp; ":" &amp; ADDRESS(2+ster!$C$14,B339+1,4)</f>
        <v>'[dane surowe2c.xlsm]data_frame'!LZ3:LZ643</v>
      </c>
      <c r="O339" s="14">
        <f t="shared" ca="1" si="77"/>
        <v>15</v>
      </c>
      <c r="P339" s="14" t="str">
        <f ca="1">IF(AND($AD339,$S339=1),IF(wew!$B$3,MIN(INDIRECT($N339)),"&lt;włącz podświetlanie wartości&gt;"),"—")</f>
        <v>—</v>
      </c>
      <c r="Q339" s="14" t="str">
        <f ca="1">IF(AND($AD339,$S339=1),IF(wew!$B$3,MAX(INDIRECT($N339)),"&lt;włącz podświetlanie wartości&gt;"),"—")</f>
        <v>—</v>
      </c>
      <c r="R339" s="14">
        <f ca="1">IF(AD339,ster!$C$14- (COUNTIF( INDIRECT(N339),"" )+ COUNT(INDIRECT(N339)) +COUNTIF( INDIRECT(N339),"NA" )),"")</f>
        <v>1</v>
      </c>
      <c r="S339" s="12">
        <f ca="1">IF(AD339,IF(COUNTA(INDIRECT(N339))=0,0, 1-(ster!$C$14- COUNT(INDIRECT(N339)) -COUNTIF( INDIRECT(N339),"" )) /COUNTA(INDIRECT(N339))),"")</f>
        <v>0.9375</v>
      </c>
      <c r="T339" s="17" t="str">
        <f t="array" aca="1" ref="T339" ca="1">IF(L339&lt;&gt;"",SUM(IF(INDIRECT(L339)&lt;&gt;INT(INDIRECT(L339)),1,0)),"")</f>
        <v/>
      </c>
      <c r="U339" s="17" t="str">
        <f t="array" aca="1" ref="U339" ca="1">IF(S339=1,SUM(IF(ISNUMBER(INDIRECT(N339)),IF(INDIRECT(N339)&lt;&gt;INT(INDIRECT(N339)),1,0),0)),"")</f>
        <v/>
      </c>
      <c r="V339" s="17">
        <f t="shared" ca="1" si="78"/>
        <v>0</v>
      </c>
      <c r="W339" s="17">
        <f t="shared" ca="1" si="79"/>
        <v>0</v>
      </c>
      <c r="X339" s="24" t="str">
        <f t="array" aca="1" ref="X339" ca="1">IF(AD339,IF(AG339&lt;&gt;"",AG339,IF(J339,MIN(INDIRECT( K339)),"")),"")</f>
        <v/>
      </c>
      <c r="Y339" s="17" t="str">
        <f t="array" aca="1" ref="Y339" ca="1">IF(AD339,IF(AH339&lt;&gt;"",AH339,IF(J339,MAX(INDIRECT( K339)),"")),"")</f>
        <v/>
      </c>
      <c r="Z339" s="17" t="b">
        <f t="shared" ca="1" si="80"/>
        <v>0</v>
      </c>
      <c r="AC339" s="17" t="b">
        <f t="shared" ca="1" si="81"/>
        <v>1</v>
      </c>
      <c r="AD339" s="14" t="b">
        <f t="shared" ca="1" si="82"/>
        <v>1</v>
      </c>
      <c r="AE339" s="15" t="b">
        <f t="shared" ca="1" si="83"/>
        <v>0</v>
      </c>
      <c r="AF339" s="16"/>
      <c r="AG339" s="16"/>
      <c r="AH339" s="16"/>
      <c r="AI339" s="16"/>
      <c r="AJ339" s="16"/>
      <c r="AK339" s="16"/>
      <c r="AL339" s="16"/>
      <c r="AM339" s="16"/>
    </row>
    <row r="340" spans="2:39">
      <c r="B340" s="14">
        <f t="shared" si="71"/>
        <v>338</v>
      </c>
      <c r="C340" s="14" t="str">
        <f ca="1">IF(OR(E340="",ROW(E340)=2),"",IF(R340&gt;0,"S",IF(J340,IF(F340=2,"D","N"),"I")))</f>
        <v>D</v>
      </c>
      <c r="D340" s="14" t="str">
        <f t="shared" ca="1" si="72"/>
        <v>q_112j.1</v>
      </c>
      <c r="E340" s="14" t="str">
        <f t="shared" ca="1" si="73"/>
        <v>Moderate Football activity</v>
      </c>
      <c r="F340" s="14">
        <f t="shared" ca="1" si="74"/>
        <v>2</v>
      </c>
      <c r="G340" s="14" t="str">
        <f t="shared" ca="1" si="75"/>
        <v>q_112j.1</v>
      </c>
      <c r="H340" s="14">
        <f ca="1">IF(G340&lt;&gt;"",IFERROR( IsVariableNameLegal(G340),0),0)+IF(COUNTIF(INDIRECT(wew!$C$13),G340)&gt;1,10,0)</f>
        <v>0</v>
      </c>
      <c r="I340" s="14">
        <f ca="1">IF(E340&lt;&gt;"",IF(LEN(E340)&gt;150,1,0)+IF(COUNTIF(INDIRECT(wew!$C$15),E340)&gt;1,10,0),0)</f>
        <v>0</v>
      </c>
      <c r="J340" s="14" t="b">
        <f t="shared" ca="1" si="76"/>
        <v>1</v>
      </c>
      <c r="K340" s="14" t="str">
        <f ca="1">ADDRESS(3,(B340+1)*2-1,4,,"[" &amp; wew!$G$7 &amp; "]" &amp; _sheetname_labels) &amp; ":" &amp; ADDRESS(2+ster!$B$20,(B340+1)*2-1,4)</f>
        <v>'[dane surowe2c.xlsm]labels'!ZA3:ZA32</v>
      </c>
      <c r="L340" s="14" t="str">
        <f ca="1">IF(F340&gt;0,ADDRESS(3,(B340+1)*2-1,4,,"[" &amp; wew!$G$7 &amp; "]" &amp; _sheetname_labels) &amp; ":" &amp; ADDRESS(2+F340,(B340+1)*2-1,4),"")</f>
        <v>'[dane surowe2c.xlsm]labels'!ZA3:ZA4</v>
      </c>
      <c r="M340" s="14" t="str">
        <f ca="1">IF(F340&gt;0,ADDRESS(3,(B340+1)*2,4,,"["&amp;wew!$G$7&amp;"]"&amp;_sheetname_labels)&amp;":"&amp;ADDRESS(2+F340,(B340+1)*2,4),"")</f>
        <v>'[dane surowe2c.xlsm]labels'!ZB3:ZB4</v>
      </c>
      <c r="N340" s="14" t="str">
        <f ca="1">ADDRESS(3,B340+1,4,,"[" &amp; wew!$G$7 &amp; "]" &amp;_sheetname_dataframe) &amp; ":" &amp; ADDRESS(2+ster!$C$14,B340+1,4)</f>
        <v>'[dane surowe2c.xlsm]data_frame'!MA3:MA643</v>
      </c>
      <c r="O340" s="14">
        <f t="shared" ca="1" si="77"/>
        <v>637</v>
      </c>
      <c r="P340" s="14">
        <f ca="1">IF(AND($AD340,$S340=1),IF(wew!$B$3,MIN(INDIRECT($N340)),"&lt;włącz podświetlanie wartości&gt;"),"—")</f>
        <v>1</v>
      </c>
      <c r="Q340" s="14">
        <f ca="1">IF(AND($AD340,$S340=1),IF(wew!$B$3,MAX(INDIRECT($N340)),"&lt;włącz podświetlanie wartości&gt;"),"—")</f>
        <v>2</v>
      </c>
      <c r="R340" s="14">
        <f ca="1">IF(AD340,ster!$C$14- (COUNTIF( INDIRECT(N340),"" )+ COUNT(INDIRECT(N340)) +COUNTIF( INDIRECT(N340),"NA" )),"")</f>
        <v>0</v>
      </c>
      <c r="S340" s="12">
        <f ca="1">IF(AD340,IF(COUNTA(INDIRECT(N340))=0,0, 1-(ster!$C$14- COUNT(INDIRECT(N340)) -COUNTIF( INDIRECT(N340),"" )) /COUNTA(INDIRECT(N340))),"")</f>
        <v>1</v>
      </c>
      <c r="T340" s="17">
        <f t="array" aca="1" ref="T340" ca="1">IF(L340&lt;&gt;"",SUM(IF(INDIRECT(L340)&lt;&gt;INT(INDIRECT(L340)),1,0)),"")</f>
        <v>0</v>
      </c>
      <c r="U340" s="17">
        <f t="array" aca="1" ref="U340" ca="1">IF(S340=1,SUM(IF(ISNUMBER(INDIRECT(N340)),IF(INDIRECT(N340)&lt;&gt;INT(INDIRECT(N340)),1,0),0)),"")</f>
        <v>0</v>
      </c>
      <c r="V340" s="17">
        <f t="shared" ca="1" si="78"/>
        <v>1</v>
      </c>
      <c r="W340" s="17">
        <f t="shared" ca="1" si="79"/>
        <v>0</v>
      </c>
      <c r="X340" s="24">
        <f t="array" aca="1" ref="X340" ca="1">IF(AD340,IF(AG340&lt;&gt;"",AG340,IF(J340,MIN(INDIRECT( K340)),"")),"")</f>
        <v>1</v>
      </c>
      <c r="Y340" s="17">
        <f t="array" aca="1" ref="Y340" ca="1">IF(AD340,IF(AH340&lt;&gt;"",AH340,IF(J340,MAX(INDIRECT( K340)),"")),"")</f>
        <v>2</v>
      </c>
      <c r="Z340" s="17" t="b">
        <f t="shared" ca="1" si="80"/>
        <v>1</v>
      </c>
      <c r="AC340" s="17" t="b">
        <f t="shared" ca="1" si="81"/>
        <v>0</v>
      </c>
      <c r="AD340" s="14" t="b">
        <f t="shared" ca="1" si="82"/>
        <v>1</v>
      </c>
      <c r="AE340" s="15" t="b">
        <f t="shared" ca="1" si="83"/>
        <v>1</v>
      </c>
      <c r="AF340" s="16"/>
      <c r="AG340" s="16"/>
      <c r="AH340" s="16"/>
      <c r="AI340" s="16"/>
      <c r="AJ340" s="16"/>
      <c r="AK340" s="16"/>
      <c r="AL340" s="16"/>
      <c r="AM340" s="16"/>
    </row>
    <row r="341" spans="2:39">
      <c r="B341" s="14">
        <f t="shared" si="71"/>
        <v>339</v>
      </c>
      <c r="C341" s="14" t="str">
        <f ca="1">IF(OR(E341="",ROW(E341)=2),"",IF(R341&gt;0,"S",IF(J341,IF(F341=2,"D","N"),"I")))</f>
        <v>S</v>
      </c>
      <c r="D341" s="14" t="str">
        <f t="shared" ca="1" si="72"/>
        <v>q_112j.2</v>
      </c>
      <c r="E341" s="14" t="str">
        <f t="shared" ca="1" si="73"/>
        <v>How long Football activity</v>
      </c>
      <c r="F341" s="14">
        <f t="shared" ca="1" si="74"/>
        <v>0</v>
      </c>
      <c r="G341" s="14" t="str">
        <f t="shared" ca="1" si="75"/>
        <v>q_112j.2</v>
      </c>
      <c r="H341" s="14">
        <f ca="1">IF(G341&lt;&gt;"",IFERROR( IsVariableNameLegal(G341),0),0)+IF(COUNTIF(INDIRECT(wew!$C$13),G341)&gt;1,10,0)</f>
        <v>0</v>
      </c>
      <c r="I341" s="14">
        <f ca="1">IF(E341&lt;&gt;"",IF(LEN(E341)&gt;150,1,0)+IF(COUNTIF(INDIRECT(wew!$C$15),E341)&gt;1,10,0),0)</f>
        <v>10</v>
      </c>
      <c r="J341" s="14" t="b">
        <f t="shared" ca="1" si="76"/>
        <v>0</v>
      </c>
      <c r="K341" s="14" t="str">
        <f ca="1">ADDRESS(3,(B341+1)*2-1,4,,"[" &amp; wew!$G$7 &amp; "]" &amp; _sheetname_labels) &amp; ":" &amp; ADDRESS(2+ster!$B$20,(B341+1)*2-1,4)</f>
        <v>'[dane surowe2c.xlsm]labels'!ZC3:ZC32</v>
      </c>
      <c r="L341" s="14" t="str">
        <f ca="1">IF(F341&gt;0,ADDRESS(3,(B341+1)*2-1,4,,"[" &amp; wew!$G$7 &amp; "]" &amp; _sheetname_labels) &amp; ":" &amp; ADDRESS(2+F341,(B341+1)*2-1,4),"")</f>
        <v/>
      </c>
      <c r="M341" s="14" t="str">
        <f ca="1">IF(F341&gt;0,ADDRESS(3,(B341+1)*2,4,,"["&amp;wew!$G$7&amp;"]"&amp;_sheetname_labels)&amp;":"&amp;ADDRESS(2+F341,(B341+1)*2,4),"")</f>
        <v/>
      </c>
      <c r="N341" s="14" t="str">
        <f ca="1">ADDRESS(3,B341+1,4,,"[" &amp; wew!$G$7 &amp; "]" &amp;_sheetname_dataframe) &amp; ":" &amp; ADDRESS(2+ster!$C$14,B341+1,4)</f>
        <v>'[dane surowe2c.xlsm]data_frame'!MB3:MB643</v>
      </c>
      <c r="O341" s="14">
        <f t="shared" ca="1" si="77"/>
        <v>42</v>
      </c>
      <c r="P341" s="14" t="str">
        <f ca="1">IF(AND($AD341,$S341=1),IF(wew!$B$3,MIN(INDIRECT($N341)),"&lt;włącz podświetlanie wartości&gt;"),"—")</f>
        <v>—</v>
      </c>
      <c r="Q341" s="14" t="str">
        <f ca="1">IF(AND($AD341,$S341=1),IF(wew!$B$3,MAX(INDIRECT($N341)),"&lt;włącz podświetlanie wartości&gt;"),"—")</f>
        <v>—</v>
      </c>
      <c r="R341" s="14">
        <f ca="1">IF(AD341,ster!$C$14- (COUNTIF( INDIRECT(N341),"" )+ COUNT(INDIRECT(N341)) +COUNTIF( INDIRECT(N341),"NA" )),"")</f>
        <v>1</v>
      </c>
      <c r="S341" s="12">
        <f ca="1">IF(AD341,IF(COUNTA(INDIRECT(N341))=0,0, 1-(ster!$C$14- COUNT(INDIRECT(N341)) -COUNTIF( INDIRECT(N341),"" )) /COUNTA(INDIRECT(N341))),"")</f>
        <v>0.97674418604651159</v>
      </c>
      <c r="T341" s="17" t="str">
        <f t="array" aca="1" ref="T341" ca="1">IF(L341&lt;&gt;"",SUM(IF(INDIRECT(L341)&lt;&gt;INT(INDIRECT(L341)),1,0)),"")</f>
        <v/>
      </c>
      <c r="U341" s="17" t="str">
        <f t="array" aca="1" ref="U341" ca="1">IF(S341=1,SUM(IF(ISNUMBER(INDIRECT(N341)),IF(INDIRECT(N341)&lt;&gt;INT(INDIRECT(N341)),1,0),0)),"")</f>
        <v/>
      </c>
      <c r="V341" s="17">
        <f t="shared" ca="1" si="78"/>
        <v>0</v>
      </c>
      <c r="W341" s="17">
        <f t="shared" ca="1" si="79"/>
        <v>0</v>
      </c>
      <c r="X341" s="24" t="str">
        <f t="array" aca="1" ref="X341" ca="1">IF(AD341,IF(AG341&lt;&gt;"",AG341,IF(J341,MIN(INDIRECT( K341)),"")),"")</f>
        <v/>
      </c>
      <c r="Y341" s="17" t="str">
        <f t="array" aca="1" ref="Y341" ca="1">IF(AD341,IF(AH341&lt;&gt;"",AH341,IF(J341,MAX(INDIRECT( K341)),"")),"")</f>
        <v/>
      </c>
      <c r="Z341" s="17" t="b">
        <f t="shared" ca="1" si="80"/>
        <v>0</v>
      </c>
      <c r="AC341" s="17" t="b">
        <f t="shared" ca="1" si="81"/>
        <v>1</v>
      </c>
      <c r="AD341" s="14" t="b">
        <f t="shared" ca="1" si="82"/>
        <v>1</v>
      </c>
      <c r="AE341" s="15" t="b">
        <f t="shared" ca="1" si="83"/>
        <v>0</v>
      </c>
      <c r="AF341" s="16"/>
      <c r="AG341" s="16"/>
      <c r="AH341" s="16"/>
      <c r="AI341" s="16"/>
      <c r="AJ341" s="16"/>
      <c r="AK341" s="16"/>
      <c r="AL341" s="16"/>
      <c r="AM341" s="16"/>
    </row>
    <row r="342" spans="2:39">
      <c r="B342" s="14">
        <f t="shared" si="71"/>
        <v>340</v>
      </c>
      <c r="C342" s="14" t="str">
        <f ca="1">IF(OR(E342="",ROW(E342)=2),"",IF(R342&gt;0,"S",IF(J342,IF(F342=2,"D","N"),"I")))</f>
        <v>D</v>
      </c>
      <c r="D342" s="14" t="str">
        <f t="shared" ca="1" si="72"/>
        <v>q_112k.1</v>
      </c>
      <c r="E342" s="14" t="str">
        <f t="shared" ca="1" si="73"/>
        <v>Moderate Golf activity</v>
      </c>
      <c r="F342" s="14">
        <f t="shared" ca="1" si="74"/>
        <v>2</v>
      </c>
      <c r="G342" s="14" t="str">
        <f t="shared" ca="1" si="75"/>
        <v>q_112k.1</v>
      </c>
      <c r="H342" s="14">
        <f ca="1">IF(G342&lt;&gt;"",IFERROR( IsVariableNameLegal(G342),0),0)+IF(COUNTIF(INDIRECT(wew!$C$13),G342)&gt;1,10,0)</f>
        <v>0</v>
      </c>
      <c r="I342" s="14">
        <f ca="1">IF(E342&lt;&gt;"",IF(LEN(E342)&gt;150,1,0)+IF(COUNTIF(INDIRECT(wew!$C$15),E342)&gt;1,10,0),0)</f>
        <v>0</v>
      </c>
      <c r="J342" s="14" t="b">
        <f t="shared" ca="1" si="76"/>
        <v>1</v>
      </c>
      <c r="K342" s="14" t="str">
        <f ca="1">ADDRESS(3,(B342+1)*2-1,4,,"[" &amp; wew!$G$7 &amp; "]" &amp; _sheetname_labels) &amp; ":" &amp; ADDRESS(2+ster!$B$20,(B342+1)*2-1,4)</f>
        <v>'[dane surowe2c.xlsm]labels'!ZE3:ZE32</v>
      </c>
      <c r="L342" s="14" t="str">
        <f ca="1">IF(F342&gt;0,ADDRESS(3,(B342+1)*2-1,4,,"[" &amp; wew!$G$7 &amp; "]" &amp; _sheetname_labels) &amp; ":" &amp; ADDRESS(2+F342,(B342+1)*2-1,4),"")</f>
        <v>'[dane surowe2c.xlsm]labels'!ZE3:ZE4</v>
      </c>
      <c r="M342" s="14" t="str">
        <f ca="1">IF(F342&gt;0,ADDRESS(3,(B342+1)*2,4,,"["&amp;wew!$G$7&amp;"]"&amp;_sheetname_labels)&amp;":"&amp;ADDRESS(2+F342,(B342+1)*2,4),"")</f>
        <v>'[dane surowe2c.xlsm]labels'!ZF3:ZF4</v>
      </c>
      <c r="N342" s="14" t="str">
        <f ca="1">ADDRESS(3,B342+1,4,,"[" &amp; wew!$G$7 &amp; "]" &amp;_sheetname_dataframe) &amp; ":" &amp; ADDRESS(2+ster!$C$14,B342+1,4)</f>
        <v>'[dane surowe2c.xlsm]data_frame'!MC3:MC643</v>
      </c>
      <c r="O342" s="14">
        <f t="shared" ca="1" si="77"/>
        <v>637</v>
      </c>
      <c r="P342" s="14">
        <f ca="1">IF(AND($AD342,$S342=1),IF(wew!$B$3,MIN(INDIRECT($N342)),"&lt;włącz podświetlanie wartości&gt;"),"—")</f>
        <v>1</v>
      </c>
      <c r="Q342" s="14">
        <f ca="1">IF(AND($AD342,$S342=1),IF(wew!$B$3,MAX(INDIRECT($N342)),"&lt;włącz podświetlanie wartości&gt;"),"—")</f>
        <v>2</v>
      </c>
      <c r="R342" s="14">
        <f ca="1">IF(AD342,ster!$C$14- (COUNTIF( INDIRECT(N342),"" )+ COUNT(INDIRECT(N342)) +COUNTIF( INDIRECT(N342),"NA" )),"")</f>
        <v>0</v>
      </c>
      <c r="S342" s="12">
        <f ca="1">IF(AD342,IF(COUNTA(INDIRECT(N342))=0,0, 1-(ster!$C$14- COUNT(INDIRECT(N342)) -COUNTIF( INDIRECT(N342),"" )) /COUNTA(INDIRECT(N342))),"")</f>
        <v>1</v>
      </c>
      <c r="T342" s="17">
        <f t="array" aca="1" ref="T342" ca="1">IF(L342&lt;&gt;"",SUM(IF(INDIRECT(L342)&lt;&gt;INT(INDIRECT(L342)),1,0)),"")</f>
        <v>0</v>
      </c>
      <c r="U342" s="17">
        <f t="array" aca="1" ref="U342" ca="1">IF(S342=1,SUM(IF(ISNUMBER(INDIRECT(N342)),IF(INDIRECT(N342)&lt;&gt;INT(INDIRECT(N342)),1,0),0)),"")</f>
        <v>0</v>
      </c>
      <c r="V342" s="17">
        <f t="shared" ca="1" si="78"/>
        <v>1</v>
      </c>
      <c r="W342" s="17">
        <f t="shared" ca="1" si="79"/>
        <v>0</v>
      </c>
      <c r="X342" s="24">
        <f t="array" aca="1" ref="X342" ca="1">IF(AD342,IF(AG342&lt;&gt;"",AG342,IF(J342,MIN(INDIRECT( K342)),"")),"")</f>
        <v>1</v>
      </c>
      <c r="Y342" s="17">
        <f t="array" aca="1" ref="Y342" ca="1">IF(AD342,IF(AH342&lt;&gt;"",AH342,IF(J342,MAX(INDIRECT( K342)),"")),"")</f>
        <v>2</v>
      </c>
      <c r="Z342" s="17" t="b">
        <f t="shared" ca="1" si="80"/>
        <v>1</v>
      </c>
      <c r="AC342" s="17" t="b">
        <f t="shared" ca="1" si="81"/>
        <v>0</v>
      </c>
      <c r="AD342" s="14" t="b">
        <f t="shared" ca="1" si="82"/>
        <v>1</v>
      </c>
      <c r="AE342" s="15" t="b">
        <f t="shared" ca="1" si="83"/>
        <v>1</v>
      </c>
      <c r="AF342" s="16"/>
      <c r="AG342" s="16"/>
      <c r="AH342" s="16"/>
      <c r="AI342" s="16"/>
      <c r="AJ342" s="16"/>
      <c r="AK342" s="16"/>
      <c r="AL342" s="16"/>
      <c r="AM342" s="16"/>
    </row>
    <row r="343" spans="2:39">
      <c r="B343" s="14">
        <f t="shared" si="71"/>
        <v>341</v>
      </c>
      <c r="C343" s="14" t="str">
        <f ca="1">IF(OR(E343="",ROW(E343)=2),"",IF(R343&gt;0,"S",IF(J343,IF(F343=2,"D","N"),"I")))</f>
        <v>I</v>
      </c>
      <c r="D343" s="14" t="str">
        <f t="shared" ca="1" si="72"/>
        <v>q_112k.2</v>
      </c>
      <c r="E343" s="14" t="str">
        <f t="shared" ca="1" si="73"/>
        <v>How long Golf activity</v>
      </c>
      <c r="F343" s="14">
        <f t="shared" ca="1" si="74"/>
        <v>0</v>
      </c>
      <c r="G343" s="14" t="str">
        <f t="shared" ca="1" si="75"/>
        <v>q_112k.2</v>
      </c>
      <c r="H343" s="14">
        <f ca="1">IF(G343&lt;&gt;"",IFERROR( IsVariableNameLegal(G343),0),0)+IF(COUNTIF(INDIRECT(wew!$C$13),G343)&gt;1,10,0)</f>
        <v>0</v>
      </c>
      <c r="I343" s="14">
        <f ca="1">IF(E343&lt;&gt;"",IF(LEN(E343)&gt;150,1,0)+IF(COUNTIF(INDIRECT(wew!$C$15),E343)&gt;1,10,0),0)</f>
        <v>10</v>
      </c>
      <c r="J343" s="14" t="b">
        <f t="shared" ca="1" si="76"/>
        <v>0</v>
      </c>
      <c r="K343" s="14" t="str">
        <f ca="1">ADDRESS(3,(B343+1)*2-1,4,,"[" &amp; wew!$G$7 &amp; "]" &amp; _sheetname_labels) &amp; ":" &amp; ADDRESS(2+ster!$B$20,(B343+1)*2-1,4)</f>
        <v>'[dane surowe2c.xlsm]labels'!ZG3:ZG32</v>
      </c>
      <c r="L343" s="14" t="str">
        <f ca="1">IF(F343&gt;0,ADDRESS(3,(B343+1)*2-1,4,,"[" &amp; wew!$G$7 &amp; "]" &amp; _sheetname_labels) &amp; ":" &amp; ADDRESS(2+F343,(B343+1)*2-1,4),"")</f>
        <v/>
      </c>
      <c r="M343" s="14" t="str">
        <f ca="1">IF(F343&gt;0,ADDRESS(3,(B343+1)*2,4,,"["&amp;wew!$G$7&amp;"]"&amp;_sheetname_labels)&amp;":"&amp;ADDRESS(2+F343,(B343+1)*2,4),"")</f>
        <v/>
      </c>
      <c r="N343" s="14" t="str">
        <f ca="1">ADDRESS(3,B343+1,4,,"[" &amp; wew!$G$7 &amp; "]" &amp;_sheetname_dataframe) &amp; ":" &amp; ADDRESS(2+ster!$C$14,B343+1,4)</f>
        <v>'[dane surowe2c.xlsm]data_frame'!MD3:MD643</v>
      </c>
      <c r="O343" s="14">
        <f t="shared" ca="1" si="77"/>
        <v>1</v>
      </c>
      <c r="P343" s="14">
        <f ca="1">IF(AND($AD343,$S343=1),IF(wew!$B$3,MIN(INDIRECT($N343)),"&lt;włącz podświetlanie wartości&gt;"),"—")</f>
        <v>10</v>
      </c>
      <c r="Q343" s="14">
        <f ca="1">IF(AND($AD343,$S343=1),IF(wew!$B$3,MAX(INDIRECT($N343)),"&lt;włącz podświetlanie wartości&gt;"),"—")</f>
        <v>10</v>
      </c>
      <c r="R343" s="14">
        <f ca="1">IF(AD343,ster!$C$14- (COUNTIF( INDIRECT(N343),"" )+ COUNT(INDIRECT(N343)) +COUNTIF( INDIRECT(N343),"NA" )),"")</f>
        <v>0</v>
      </c>
      <c r="S343" s="12">
        <f ca="1">IF(AD343,IF(COUNTA(INDIRECT(N343))=0,0, 1-(ster!$C$14- COUNT(INDIRECT(N343)) -COUNTIF( INDIRECT(N343),"" )) /COUNTA(INDIRECT(N343))),"")</f>
        <v>1</v>
      </c>
      <c r="T343" s="17" t="str">
        <f t="array" aca="1" ref="T343" ca="1">IF(L343&lt;&gt;"",SUM(IF(INDIRECT(L343)&lt;&gt;INT(INDIRECT(L343)),1,0)),"")</f>
        <v/>
      </c>
      <c r="U343" s="17">
        <f t="array" aca="1" ref="U343" ca="1">IF(S343=1,SUM(IF(ISNUMBER(INDIRECT(N343)),IF(INDIRECT(N343)&lt;&gt;INT(INDIRECT(N343)),1,0),0)),"")</f>
        <v>0</v>
      </c>
      <c r="V343" s="17">
        <f t="shared" ca="1" si="78"/>
        <v>1</v>
      </c>
      <c r="W343" s="17">
        <f t="shared" ca="1" si="79"/>
        <v>0</v>
      </c>
      <c r="X343" s="24" t="str">
        <f t="array" aca="1" ref="X343" ca="1">IF(AD343,IF(AG343&lt;&gt;"",AG343,IF(J343,MIN(INDIRECT( K343)),"")),"")</f>
        <v/>
      </c>
      <c r="Y343" s="17" t="str">
        <f t="array" aca="1" ref="Y343" ca="1">IF(AD343,IF(AH343&lt;&gt;"",AH343,IF(J343,MAX(INDIRECT( K343)),"")),"")</f>
        <v/>
      </c>
      <c r="Z343" s="17" t="b">
        <f t="shared" ca="1" si="80"/>
        <v>0</v>
      </c>
      <c r="AC343" s="17" t="b">
        <f t="shared" ca="1" si="81"/>
        <v>0</v>
      </c>
      <c r="AD343" s="14" t="b">
        <f t="shared" ca="1" si="82"/>
        <v>1</v>
      </c>
      <c r="AE343" s="15" t="b">
        <f t="shared" ca="1" si="83"/>
        <v>0</v>
      </c>
      <c r="AF343" s="16"/>
      <c r="AG343" s="16"/>
      <c r="AH343" s="16"/>
      <c r="AI343" s="16"/>
      <c r="AJ343" s="16"/>
      <c r="AK343" s="16"/>
      <c r="AL343" s="16"/>
      <c r="AM343" s="16"/>
    </row>
    <row r="344" spans="2:39">
      <c r="B344" s="14">
        <f t="shared" si="71"/>
        <v>342</v>
      </c>
      <c r="C344" s="14" t="str">
        <f ca="1">IF(OR(E344="",ROW(E344)=2),"",IF(R344&gt;0,"S",IF(J344,IF(F344=2,"D","N"),"I")))</f>
        <v>D</v>
      </c>
      <c r="D344" s="14" t="str">
        <f t="shared" ca="1" si="72"/>
        <v>q_112l.1</v>
      </c>
      <c r="E344" s="14" t="str">
        <f t="shared" ca="1" si="73"/>
        <v>Moderate Handball activity</v>
      </c>
      <c r="F344" s="14">
        <f t="shared" ca="1" si="74"/>
        <v>2</v>
      </c>
      <c r="G344" s="14" t="str">
        <f t="shared" ca="1" si="75"/>
        <v>q_112l.1</v>
      </c>
      <c r="H344" s="14">
        <f ca="1">IF(G344&lt;&gt;"",IFERROR( IsVariableNameLegal(G344),0),0)+IF(COUNTIF(INDIRECT(wew!$C$13),G344)&gt;1,10,0)</f>
        <v>0</v>
      </c>
      <c r="I344" s="14">
        <f ca="1">IF(E344&lt;&gt;"",IF(LEN(E344)&gt;150,1,0)+IF(COUNTIF(INDIRECT(wew!$C$15),E344)&gt;1,10,0),0)</f>
        <v>0</v>
      </c>
      <c r="J344" s="14" t="b">
        <f t="shared" ca="1" si="76"/>
        <v>1</v>
      </c>
      <c r="K344" s="14" t="str">
        <f ca="1">ADDRESS(3,(B344+1)*2-1,4,,"[" &amp; wew!$G$7 &amp; "]" &amp; _sheetname_labels) &amp; ":" &amp; ADDRESS(2+ster!$B$20,(B344+1)*2-1,4)</f>
        <v>'[dane surowe2c.xlsm]labels'!ZI3:ZI32</v>
      </c>
      <c r="L344" s="14" t="str">
        <f ca="1">IF(F344&gt;0,ADDRESS(3,(B344+1)*2-1,4,,"[" &amp; wew!$G$7 &amp; "]" &amp; _sheetname_labels) &amp; ":" &amp; ADDRESS(2+F344,(B344+1)*2-1,4),"")</f>
        <v>'[dane surowe2c.xlsm]labels'!ZI3:ZI4</v>
      </c>
      <c r="M344" s="14" t="str">
        <f ca="1">IF(F344&gt;0,ADDRESS(3,(B344+1)*2,4,,"["&amp;wew!$G$7&amp;"]"&amp;_sheetname_labels)&amp;":"&amp;ADDRESS(2+F344,(B344+1)*2,4),"")</f>
        <v>'[dane surowe2c.xlsm]labels'!ZJ3:ZJ4</v>
      </c>
      <c r="N344" s="14" t="str">
        <f ca="1">ADDRESS(3,B344+1,4,,"[" &amp; wew!$G$7 &amp; "]" &amp;_sheetname_dataframe) &amp; ":" &amp; ADDRESS(2+ster!$C$14,B344+1,4)</f>
        <v>'[dane surowe2c.xlsm]data_frame'!ME3:ME643</v>
      </c>
      <c r="O344" s="14">
        <f t="shared" ca="1" si="77"/>
        <v>637</v>
      </c>
      <c r="P344" s="14">
        <f ca="1">IF(AND($AD344,$S344=1),IF(wew!$B$3,MIN(INDIRECT($N344)),"&lt;włącz podświetlanie wartości&gt;"),"—")</f>
        <v>1</v>
      </c>
      <c r="Q344" s="14">
        <f ca="1">IF(AND($AD344,$S344=1),IF(wew!$B$3,MAX(INDIRECT($N344)),"&lt;włącz podświetlanie wartości&gt;"),"—")</f>
        <v>2</v>
      </c>
      <c r="R344" s="14">
        <f ca="1">IF(AD344,ster!$C$14- (COUNTIF( INDIRECT(N344),"" )+ COUNT(INDIRECT(N344)) +COUNTIF( INDIRECT(N344),"NA" )),"")</f>
        <v>0</v>
      </c>
      <c r="S344" s="12">
        <f ca="1">IF(AD344,IF(COUNTA(INDIRECT(N344))=0,0, 1-(ster!$C$14- COUNT(INDIRECT(N344)) -COUNTIF( INDIRECT(N344),"" )) /COUNTA(INDIRECT(N344))),"")</f>
        <v>1</v>
      </c>
      <c r="T344" s="17">
        <f t="array" aca="1" ref="T344" ca="1">IF(L344&lt;&gt;"",SUM(IF(INDIRECT(L344)&lt;&gt;INT(INDIRECT(L344)),1,0)),"")</f>
        <v>0</v>
      </c>
      <c r="U344" s="17">
        <f t="array" aca="1" ref="U344" ca="1">IF(S344=1,SUM(IF(ISNUMBER(INDIRECT(N344)),IF(INDIRECT(N344)&lt;&gt;INT(INDIRECT(N344)),1,0),0)),"")</f>
        <v>0</v>
      </c>
      <c r="V344" s="17">
        <f t="shared" ca="1" si="78"/>
        <v>1</v>
      </c>
      <c r="W344" s="17">
        <f t="shared" ca="1" si="79"/>
        <v>0</v>
      </c>
      <c r="X344" s="24">
        <f t="array" aca="1" ref="X344" ca="1">IF(AD344,IF(AG344&lt;&gt;"",AG344,IF(J344,MIN(INDIRECT( K344)),"")),"")</f>
        <v>1</v>
      </c>
      <c r="Y344" s="17">
        <f t="array" aca="1" ref="Y344" ca="1">IF(AD344,IF(AH344&lt;&gt;"",AH344,IF(J344,MAX(INDIRECT( K344)),"")),"")</f>
        <v>2</v>
      </c>
      <c r="Z344" s="17" t="b">
        <f t="shared" ca="1" si="80"/>
        <v>1</v>
      </c>
      <c r="AC344" s="17" t="b">
        <f t="shared" ca="1" si="81"/>
        <v>0</v>
      </c>
      <c r="AD344" s="14" t="b">
        <f t="shared" ca="1" si="82"/>
        <v>1</v>
      </c>
      <c r="AE344" s="15" t="b">
        <f t="shared" ca="1" si="83"/>
        <v>1</v>
      </c>
      <c r="AF344" s="16"/>
      <c r="AG344" s="16"/>
      <c r="AH344" s="16"/>
      <c r="AI344" s="16"/>
      <c r="AJ344" s="16"/>
      <c r="AK344" s="16"/>
      <c r="AL344" s="16"/>
      <c r="AM344" s="16"/>
    </row>
    <row r="345" spans="2:39">
      <c r="B345" s="14">
        <f t="shared" si="71"/>
        <v>343</v>
      </c>
      <c r="C345" s="14" t="str">
        <f ca="1">IF(OR(E345="",ROW(E345)=2),"",IF(R345&gt;0,"S",IF(J345,IF(F345=2,"D","N"),"I")))</f>
        <v>I</v>
      </c>
      <c r="D345" s="14" t="str">
        <f t="shared" ca="1" si="72"/>
        <v>q_112l.2</v>
      </c>
      <c r="E345" s="14" t="str">
        <f t="shared" ca="1" si="73"/>
        <v>How long Handball activity</v>
      </c>
      <c r="F345" s="14">
        <f t="shared" ca="1" si="74"/>
        <v>0</v>
      </c>
      <c r="G345" s="14" t="str">
        <f t="shared" ca="1" si="75"/>
        <v>q_112l.2</v>
      </c>
      <c r="H345" s="14">
        <f ca="1">IF(G345&lt;&gt;"",IFERROR( IsVariableNameLegal(G345),0),0)+IF(COUNTIF(INDIRECT(wew!$C$13),G345)&gt;1,10,0)</f>
        <v>0</v>
      </c>
      <c r="I345" s="14">
        <f ca="1">IF(E345&lt;&gt;"",IF(LEN(E345)&gt;150,1,0)+IF(COUNTIF(INDIRECT(wew!$C$15),E345)&gt;1,10,0),0)</f>
        <v>10</v>
      </c>
      <c r="J345" s="14" t="b">
        <f t="shared" ca="1" si="76"/>
        <v>0</v>
      </c>
      <c r="K345" s="14" t="str">
        <f ca="1">ADDRESS(3,(B345+1)*2-1,4,,"[" &amp; wew!$G$7 &amp; "]" &amp; _sheetname_labels) &amp; ":" &amp; ADDRESS(2+ster!$B$20,(B345+1)*2-1,4)</f>
        <v>'[dane surowe2c.xlsm]labels'!ZK3:ZK32</v>
      </c>
      <c r="L345" s="14" t="str">
        <f ca="1">IF(F345&gt;0,ADDRESS(3,(B345+1)*2-1,4,,"[" &amp; wew!$G$7 &amp; "]" &amp; _sheetname_labels) &amp; ":" &amp; ADDRESS(2+F345,(B345+1)*2-1,4),"")</f>
        <v/>
      </c>
      <c r="M345" s="14" t="str">
        <f ca="1">IF(F345&gt;0,ADDRESS(3,(B345+1)*2,4,,"["&amp;wew!$G$7&amp;"]"&amp;_sheetname_labels)&amp;":"&amp;ADDRESS(2+F345,(B345+1)*2,4),"")</f>
        <v/>
      </c>
      <c r="N345" s="14" t="str">
        <f ca="1">ADDRESS(3,B345+1,4,,"[" &amp; wew!$G$7 &amp; "]" &amp;_sheetname_dataframe) &amp; ":" &amp; ADDRESS(2+ster!$C$14,B345+1,4)</f>
        <v>'[dane surowe2c.xlsm]data_frame'!MF3:MF643</v>
      </c>
      <c r="O345" s="14">
        <f t="shared" ca="1" si="77"/>
        <v>14</v>
      </c>
      <c r="P345" s="14">
        <f ca="1">IF(AND($AD345,$S345=1),IF(wew!$B$3,MIN(INDIRECT($N345)),"&lt;włącz podświetlanie wartości&gt;"),"—")</f>
        <v>1</v>
      </c>
      <c r="Q345" s="14">
        <f ca="1">IF(AND($AD345,$S345=1),IF(wew!$B$3,MAX(INDIRECT($N345)),"&lt;włącz podświetlanie wartości&gt;"),"—")</f>
        <v>43</v>
      </c>
      <c r="R345" s="14">
        <f ca="1">IF(AD345,ster!$C$14- (COUNTIF( INDIRECT(N345),"" )+ COUNT(INDIRECT(N345)) +COUNTIF( INDIRECT(N345),"NA" )),"")</f>
        <v>0</v>
      </c>
      <c r="S345" s="12">
        <f ca="1">IF(AD345,IF(COUNTA(INDIRECT(N345))=0,0, 1-(ster!$C$14- COUNT(INDIRECT(N345)) -COUNTIF( INDIRECT(N345),"" )) /COUNTA(INDIRECT(N345))),"")</f>
        <v>1</v>
      </c>
      <c r="T345" s="17" t="str">
        <f t="array" aca="1" ref="T345" ca="1">IF(L345&lt;&gt;"",SUM(IF(INDIRECT(L345)&lt;&gt;INT(INDIRECT(L345)),1,0)),"")</f>
        <v/>
      </c>
      <c r="U345" s="17">
        <f t="array" aca="1" ref="U345" ca="1">IF(S345=1,SUM(IF(ISNUMBER(INDIRECT(N345)),IF(INDIRECT(N345)&lt;&gt;INT(INDIRECT(N345)),1,0),0)),"")</f>
        <v>0</v>
      </c>
      <c r="V345" s="17">
        <f t="shared" ca="1" si="78"/>
        <v>1</v>
      </c>
      <c r="W345" s="17">
        <f t="shared" ca="1" si="79"/>
        <v>0</v>
      </c>
      <c r="X345" s="24" t="str">
        <f t="array" aca="1" ref="X345" ca="1">IF(AD345,IF(AG345&lt;&gt;"",AG345,IF(J345,MIN(INDIRECT( K345)),"")),"")</f>
        <v/>
      </c>
      <c r="Y345" s="17" t="str">
        <f t="array" aca="1" ref="Y345" ca="1">IF(AD345,IF(AH345&lt;&gt;"",AH345,IF(J345,MAX(INDIRECT( K345)),"")),"")</f>
        <v/>
      </c>
      <c r="Z345" s="17" t="b">
        <f t="shared" ca="1" si="80"/>
        <v>0</v>
      </c>
      <c r="AC345" s="17" t="b">
        <f t="shared" ca="1" si="81"/>
        <v>0</v>
      </c>
      <c r="AD345" s="14" t="b">
        <f t="shared" ca="1" si="82"/>
        <v>1</v>
      </c>
      <c r="AE345" s="15" t="b">
        <f t="shared" ca="1" si="83"/>
        <v>0</v>
      </c>
      <c r="AF345" s="16"/>
      <c r="AG345" s="16"/>
      <c r="AH345" s="16"/>
      <c r="AI345" s="16"/>
      <c r="AJ345" s="16"/>
      <c r="AK345" s="16"/>
      <c r="AL345" s="16"/>
      <c r="AM345" s="16"/>
    </row>
    <row r="346" spans="2:39">
      <c r="B346" s="14">
        <f t="shared" si="71"/>
        <v>344</v>
      </c>
      <c r="C346" s="14" t="str">
        <f ca="1">IF(OR(E346="",ROW(E346)=2),"",IF(R346&gt;0,"S",IF(J346,IF(F346=2,"D","N"),"I")))</f>
        <v>D</v>
      </c>
      <c r="D346" s="14" t="str">
        <f t="shared" ca="1" si="72"/>
        <v>q_112m.1</v>
      </c>
      <c r="E346" s="14" t="str">
        <f t="shared" ca="1" si="73"/>
        <v>Moderate Hockey activity</v>
      </c>
      <c r="F346" s="14">
        <f t="shared" ca="1" si="74"/>
        <v>2</v>
      </c>
      <c r="G346" s="14" t="str">
        <f t="shared" ca="1" si="75"/>
        <v>q_112m.1</v>
      </c>
      <c r="H346" s="14">
        <f ca="1">IF(G346&lt;&gt;"",IFERROR( IsVariableNameLegal(G346),0),0)+IF(COUNTIF(INDIRECT(wew!$C$13),G346)&gt;1,10,0)</f>
        <v>0</v>
      </c>
      <c r="I346" s="14">
        <f ca="1">IF(E346&lt;&gt;"",IF(LEN(E346)&gt;150,1,0)+IF(COUNTIF(INDIRECT(wew!$C$15),E346)&gt;1,10,0),0)</f>
        <v>0</v>
      </c>
      <c r="J346" s="14" t="b">
        <f t="shared" ca="1" si="76"/>
        <v>1</v>
      </c>
      <c r="K346" s="14" t="str">
        <f ca="1">ADDRESS(3,(B346+1)*2-1,4,,"[" &amp; wew!$G$7 &amp; "]" &amp; _sheetname_labels) &amp; ":" &amp; ADDRESS(2+ster!$B$20,(B346+1)*2-1,4)</f>
        <v>'[dane surowe2c.xlsm]labels'!ZM3:ZM32</v>
      </c>
      <c r="L346" s="14" t="str">
        <f ca="1">IF(F346&gt;0,ADDRESS(3,(B346+1)*2-1,4,,"[" &amp; wew!$G$7 &amp; "]" &amp; _sheetname_labels) &amp; ":" &amp; ADDRESS(2+F346,(B346+1)*2-1,4),"")</f>
        <v>'[dane surowe2c.xlsm]labels'!ZM3:ZM4</v>
      </c>
      <c r="M346" s="14" t="str">
        <f ca="1">IF(F346&gt;0,ADDRESS(3,(B346+1)*2,4,,"["&amp;wew!$G$7&amp;"]"&amp;_sheetname_labels)&amp;":"&amp;ADDRESS(2+F346,(B346+1)*2,4),"")</f>
        <v>'[dane surowe2c.xlsm]labels'!ZN3:ZN4</v>
      </c>
      <c r="N346" s="14" t="str">
        <f ca="1">ADDRESS(3,B346+1,4,,"[" &amp; wew!$G$7 &amp; "]" &amp;_sheetname_dataframe) &amp; ":" &amp; ADDRESS(2+ster!$C$14,B346+1,4)</f>
        <v>'[dane surowe2c.xlsm]data_frame'!MG3:MG643</v>
      </c>
      <c r="O346" s="14">
        <f t="shared" ca="1" si="77"/>
        <v>637</v>
      </c>
      <c r="P346" s="14">
        <f ca="1">IF(AND($AD346,$S346=1),IF(wew!$B$3,MIN(INDIRECT($N346)),"&lt;włącz podświetlanie wartości&gt;"),"—")</f>
        <v>1</v>
      </c>
      <c r="Q346" s="14">
        <f ca="1">IF(AND($AD346,$S346=1),IF(wew!$B$3,MAX(INDIRECT($N346)),"&lt;włącz podświetlanie wartości&gt;"),"—")</f>
        <v>2</v>
      </c>
      <c r="R346" s="14">
        <f ca="1">IF(AD346,ster!$C$14- (COUNTIF( INDIRECT(N346),"" )+ COUNT(INDIRECT(N346)) +COUNTIF( INDIRECT(N346),"NA" )),"")</f>
        <v>0</v>
      </c>
      <c r="S346" s="12">
        <f ca="1">IF(AD346,IF(COUNTA(INDIRECT(N346))=0,0, 1-(ster!$C$14- COUNT(INDIRECT(N346)) -COUNTIF( INDIRECT(N346),"" )) /COUNTA(INDIRECT(N346))),"")</f>
        <v>1</v>
      </c>
      <c r="T346" s="17">
        <f t="array" aca="1" ref="T346" ca="1">IF(L346&lt;&gt;"",SUM(IF(INDIRECT(L346)&lt;&gt;INT(INDIRECT(L346)),1,0)),"")</f>
        <v>0</v>
      </c>
      <c r="U346" s="17">
        <f t="array" aca="1" ref="U346" ca="1">IF(S346=1,SUM(IF(ISNUMBER(INDIRECT(N346)),IF(INDIRECT(N346)&lt;&gt;INT(INDIRECT(N346)),1,0),0)),"")</f>
        <v>0</v>
      </c>
      <c r="V346" s="17">
        <f t="shared" ca="1" si="78"/>
        <v>1</v>
      </c>
      <c r="W346" s="17">
        <f t="shared" ca="1" si="79"/>
        <v>0</v>
      </c>
      <c r="X346" s="24">
        <f t="array" aca="1" ref="X346" ca="1">IF(AD346,IF(AG346&lt;&gt;"",AG346,IF(J346,MIN(INDIRECT( K346)),"")),"")</f>
        <v>1</v>
      </c>
      <c r="Y346" s="17">
        <f t="array" aca="1" ref="Y346" ca="1">IF(AD346,IF(AH346&lt;&gt;"",AH346,IF(J346,MAX(INDIRECT( K346)),"")),"")</f>
        <v>2</v>
      </c>
      <c r="Z346" s="17" t="b">
        <f t="shared" ca="1" si="80"/>
        <v>1</v>
      </c>
      <c r="AC346" s="17" t="b">
        <f t="shared" ca="1" si="81"/>
        <v>0</v>
      </c>
      <c r="AD346" s="14" t="b">
        <f t="shared" ca="1" si="82"/>
        <v>1</v>
      </c>
      <c r="AE346" s="15" t="b">
        <f t="shared" ca="1" si="83"/>
        <v>1</v>
      </c>
      <c r="AF346" s="16"/>
      <c r="AG346" s="16"/>
      <c r="AH346" s="16"/>
      <c r="AI346" s="16"/>
      <c r="AJ346" s="16"/>
      <c r="AK346" s="16"/>
      <c r="AL346" s="16"/>
      <c r="AM346" s="16"/>
    </row>
    <row r="347" spans="2:39">
      <c r="B347" s="14">
        <f t="shared" si="71"/>
        <v>345</v>
      </c>
      <c r="C347" s="14" t="str">
        <f ca="1">IF(OR(E347="",ROW(E347)=2),"",IF(R347&gt;0,"S",IF(J347,IF(F347=2,"D","N"),"I")))</f>
        <v>I</v>
      </c>
      <c r="D347" s="14" t="str">
        <f t="shared" ca="1" si="72"/>
        <v>q_112m.2</v>
      </c>
      <c r="E347" s="14" t="str">
        <f t="shared" ca="1" si="73"/>
        <v>How long Hockey activity</v>
      </c>
      <c r="F347" s="14">
        <f t="shared" ca="1" si="74"/>
        <v>0</v>
      </c>
      <c r="G347" s="14" t="str">
        <f t="shared" ca="1" si="75"/>
        <v>q_112m.2</v>
      </c>
      <c r="H347" s="14">
        <f ca="1">IF(G347&lt;&gt;"",IFERROR( IsVariableNameLegal(G347),0),0)+IF(COUNTIF(INDIRECT(wew!$C$13),G347)&gt;1,10,0)</f>
        <v>0</v>
      </c>
      <c r="I347" s="14">
        <f ca="1">IF(E347&lt;&gt;"",IF(LEN(E347)&gt;150,1,0)+IF(COUNTIF(INDIRECT(wew!$C$15),E347)&gt;1,10,0),0)</f>
        <v>10</v>
      </c>
      <c r="J347" s="14" t="b">
        <f t="shared" ca="1" si="76"/>
        <v>0</v>
      </c>
      <c r="K347" s="14" t="str">
        <f ca="1">ADDRESS(3,(B347+1)*2-1,4,,"[" &amp; wew!$G$7 &amp; "]" &amp; _sheetname_labels) &amp; ":" &amp; ADDRESS(2+ster!$B$20,(B347+1)*2-1,4)</f>
        <v>'[dane surowe2c.xlsm]labels'!ZO3:ZO32</v>
      </c>
      <c r="L347" s="14" t="str">
        <f ca="1">IF(F347&gt;0,ADDRESS(3,(B347+1)*2-1,4,,"[" &amp; wew!$G$7 &amp; "]" &amp; _sheetname_labels) &amp; ":" &amp; ADDRESS(2+F347,(B347+1)*2-1,4),"")</f>
        <v/>
      </c>
      <c r="M347" s="14" t="str">
        <f ca="1">IF(F347&gt;0,ADDRESS(3,(B347+1)*2,4,,"["&amp;wew!$G$7&amp;"]"&amp;_sheetname_labels)&amp;":"&amp;ADDRESS(2+F347,(B347+1)*2,4),"")</f>
        <v/>
      </c>
      <c r="N347" s="14" t="str">
        <f ca="1">ADDRESS(3,B347+1,4,,"[" &amp; wew!$G$7 &amp; "]" &amp;_sheetname_dataframe) &amp; ":" &amp; ADDRESS(2+ster!$C$14,B347+1,4)</f>
        <v>'[dane surowe2c.xlsm]data_frame'!MH3:MH643</v>
      </c>
      <c r="O347" s="14">
        <f t="shared" ca="1" si="77"/>
        <v>5</v>
      </c>
      <c r="P347" s="14">
        <f ca="1">IF(AND($AD347,$S347=1),IF(wew!$B$3,MIN(INDIRECT($N347)),"&lt;włącz podświetlanie wartości&gt;"),"—")</f>
        <v>2</v>
      </c>
      <c r="Q347" s="14">
        <f ca="1">IF(AND($AD347,$S347=1),IF(wew!$B$3,MAX(INDIRECT($N347)),"&lt;włącz podświetlanie wartości&gt;"),"—")</f>
        <v>15</v>
      </c>
      <c r="R347" s="14">
        <f ca="1">IF(AD347,ster!$C$14- (COUNTIF( INDIRECT(N347),"" )+ COUNT(INDIRECT(N347)) +COUNTIF( INDIRECT(N347),"NA" )),"")</f>
        <v>0</v>
      </c>
      <c r="S347" s="12">
        <f ca="1">IF(AD347,IF(COUNTA(INDIRECT(N347))=0,0, 1-(ster!$C$14- COUNT(INDIRECT(N347)) -COUNTIF( INDIRECT(N347),"" )) /COUNTA(INDIRECT(N347))),"")</f>
        <v>1</v>
      </c>
      <c r="T347" s="17" t="str">
        <f t="array" aca="1" ref="T347" ca="1">IF(L347&lt;&gt;"",SUM(IF(INDIRECT(L347)&lt;&gt;INT(INDIRECT(L347)),1,0)),"")</f>
        <v/>
      </c>
      <c r="U347" s="17">
        <f t="array" aca="1" ref="U347" ca="1">IF(S347=1,SUM(IF(ISNUMBER(INDIRECT(N347)),IF(INDIRECT(N347)&lt;&gt;INT(INDIRECT(N347)),1,0),0)),"")</f>
        <v>0</v>
      </c>
      <c r="V347" s="17">
        <f t="shared" ca="1" si="78"/>
        <v>1</v>
      </c>
      <c r="W347" s="17">
        <f t="shared" ca="1" si="79"/>
        <v>0</v>
      </c>
      <c r="X347" s="24" t="str">
        <f t="array" aca="1" ref="X347" ca="1">IF(AD347,IF(AG347&lt;&gt;"",AG347,IF(J347,MIN(INDIRECT( K347)),"")),"")</f>
        <v/>
      </c>
      <c r="Y347" s="17" t="str">
        <f t="array" aca="1" ref="Y347" ca="1">IF(AD347,IF(AH347&lt;&gt;"",AH347,IF(J347,MAX(INDIRECT( K347)),"")),"")</f>
        <v/>
      </c>
      <c r="Z347" s="17" t="b">
        <f t="shared" ca="1" si="80"/>
        <v>0</v>
      </c>
      <c r="AC347" s="17" t="b">
        <f t="shared" ca="1" si="81"/>
        <v>0</v>
      </c>
      <c r="AD347" s="14" t="b">
        <f t="shared" ca="1" si="82"/>
        <v>1</v>
      </c>
      <c r="AE347" s="15" t="b">
        <f t="shared" ca="1" si="83"/>
        <v>0</v>
      </c>
      <c r="AF347" s="16"/>
      <c r="AG347" s="16"/>
      <c r="AH347" s="16"/>
      <c r="AI347" s="16"/>
      <c r="AJ347" s="16"/>
      <c r="AK347" s="16"/>
      <c r="AL347" s="16"/>
      <c r="AM347" s="16"/>
    </row>
    <row r="348" spans="2:39">
      <c r="B348" s="14">
        <f t="shared" si="71"/>
        <v>346</v>
      </c>
      <c r="C348" s="14" t="str">
        <f ca="1">IF(OR(E348="",ROW(E348)=2),"",IF(R348&gt;0,"S",IF(J348,IF(F348=2,"D","N"),"I")))</f>
        <v>D</v>
      </c>
      <c r="D348" s="14" t="str">
        <f t="shared" ca="1" si="72"/>
        <v>q_112n.1</v>
      </c>
      <c r="E348" s="14" t="str">
        <f t="shared" ca="1" si="73"/>
        <v>Moderate Rowing activity</v>
      </c>
      <c r="F348" s="14">
        <f t="shared" ca="1" si="74"/>
        <v>2</v>
      </c>
      <c r="G348" s="14" t="str">
        <f t="shared" ca="1" si="75"/>
        <v>q_112n.1</v>
      </c>
      <c r="H348" s="14">
        <f ca="1">IF(G348&lt;&gt;"",IFERROR( IsVariableNameLegal(G348),0),0)+IF(COUNTIF(INDIRECT(wew!$C$13),G348)&gt;1,10,0)</f>
        <v>0</v>
      </c>
      <c r="I348" s="14">
        <f ca="1">IF(E348&lt;&gt;"",IF(LEN(E348)&gt;150,1,0)+IF(COUNTIF(INDIRECT(wew!$C$15),E348)&gt;1,10,0),0)</f>
        <v>0</v>
      </c>
      <c r="J348" s="14" t="b">
        <f t="shared" ca="1" si="76"/>
        <v>1</v>
      </c>
      <c r="K348" s="14" t="str">
        <f ca="1">ADDRESS(3,(B348+1)*2-1,4,,"[" &amp; wew!$G$7 &amp; "]" &amp; _sheetname_labels) &amp; ":" &amp; ADDRESS(2+ster!$B$20,(B348+1)*2-1,4)</f>
        <v>'[dane surowe2c.xlsm]labels'!ZQ3:ZQ32</v>
      </c>
      <c r="L348" s="14" t="str">
        <f ca="1">IF(F348&gt;0,ADDRESS(3,(B348+1)*2-1,4,,"[" &amp; wew!$G$7 &amp; "]" &amp; _sheetname_labels) &amp; ":" &amp; ADDRESS(2+F348,(B348+1)*2-1,4),"")</f>
        <v>'[dane surowe2c.xlsm]labels'!ZQ3:ZQ4</v>
      </c>
      <c r="M348" s="14" t="str">
        <f ca="1">IF(F348&gt;0,ADDRESS(3,(B348+1)*2,4,,"["&amp;wew!$G$7&amp;"]"&amp;_sheetname_labels)&amp;":"&amp;ADDRESS(2+F348,(B348+1)*2,4),"")</f>
        <v>'[dane surowe2c.xlsm]labels'!ZR3:ZR4</v>
      </c>
      <c r="N348" s="14" t="str">
        <f ca="1">ADDRESS(3,B348+1,4,,"[" &amp; wew!$G$7 &amp; "]" &amp;_sheetname_dataframe) &amp; ":" &amp; ADDRESS(2+ster!$C$14,B348+1,4)</f>
        <v>'[dane surowe2c.xlsm]data_frame'!MI3:MI643</v>
      </c>
      <c r="O348" s="14">
        <f t="shared" ca="1" si="77"/>
        <v>637</v>
      </c>
      <c r="P348" s="14">
        <f ca="1">IF(AND($AD348,$S348=1),IF(wew!$B$3,MIN(INDIRECT($N348)),"&lt;włącz podświetlanie wartości&gt;"),"—")</f>
        <v>1</v>
      </c>
      <c r="Q348" s="14">
        <f ca="1">IF(AND($AD348,$S348=1),IF(wew!$B$3,MAX(INDIRECT($N348)),"&lt;włącz podświetlanie wartości&gt;"),"—")</f>
        <v>2</v>
      </c>
      <c r="R348" s="14">
        <f ca="1">IF(AD348,ster!$C$14- (COUNTIF( INDIRECT(N348),"" )+ COUNT(INDIRECT(N348)) +COUNTIF( INDIRECT(N348),"NA" )),"")</f>
        <v>0</v>
      </c>
      <c r="S348" s="12">
        <f ca="1">IF(AD348,IF(COUNTA(INDIRECT(N348))=0,0, 1-(ster!$C$14- COUNT(INDIRECT(N348)) -COUNTIF( INDIRECT(N348),"" )) /COUNTA(INDIRECT(N348))),"")</f>
        <v>1</v>
      </c>
      <c r="T348" s="17">
        <f t="array" aca="1" ref="T348" ca="1">IF(L348&lt;&gt;"",SUM(IF(INDIRECT(L348)&lt;&gt;INT(INDIRECT(L348)),1,0)),"")</f>
        <v>0</v>
      </c>
      <c r="U348" s="17">
        <f t="array" aca="1" ref="U348" ca="1">IF(S348=1,SUM(IF(ISNUMBER(INDIRECT(N348)),IF(INDIRECT(N348)&lt;&gt;INT(INDIRECT(N348)),1,0),0)),"")</f>
        <v>0</v>
      </c>
      <c r="V348" s="17">
        <f t="shared" ca="1" si="78"/>
        <v>1</v>
      </c>
      <c r="W348" s="17">
        <f t="shared" ca="1" si="79"/>
        <v>0</v>
      </c>
      <c r="X348" s="24">
        <f t="array" aca="1" ref="X348" ca="1">IF(AD348,IF(AG348&lt;&gt;"",AG348,IF(J348,MIN(INDIRECT( K348)),"")),"")</f>
        <v>1</v>
      </c>
      <c r="Y348" s="17">
        <f t="array" aca="1" ref="Y348" ca="1">IF(AD348,IF(AH348&lt;&gt;"",AH348,IF(J348,MAX(INDIRECT( K348)),"")),"")</f>
        <v>2</v>
      </c>
      <c r="Z348" s="17" t="b">
        <f t="shared" ca="1" si="80"/>
        <v>1</v>
      </c>
      <c r="AC348" s="17" t="b">
        <f t="shared" ca="1" si="81"/>
        <v>0</v>
      </c>
      <c r="AD348" s="14" t="b">
        <f t="shared" ca="1" si="82"/>
        <v>1</v>
      </c>
      <c r="AE348" s="15" t="b">
        <f t="shared" ca="1" si="83"/>
        <v>1</v>
      </c>
      <c r="AF348" s="16"/>
      <c r="AG348" s="16"/>
      <c r="AH348" s="16"/>
      <c r="AI348" s="16"/>
      <c r="AJ348" s="16"/>
      <c r="AK348" s="16"/>
      <c r="AL348" s="16"/>
      <c r="AM348" s="16"/>
    </row>
    <row r="349" spans="2:39">
      <c r="B349" s="14">
        <f t="shared" si="71"/>
        <v>347</v>
      </c>
      <c r="C349" s="14" t="str">
        <f ca="1">IF(OR(E349="",ROW(E349)=2),"",IF(R349&gt;0,"S",IF(J349,IF(F349=2,"D","N"),"I")))</f>
        <v>I</v>
      </c>
      <c r="D349" s="14" t="str">
        <f t="shared" ca="1" si="72"/>
        <v>q_112n.2</v>
      </c>
      <c r="E349" s="14" t="str">
        <f t="shared" ca="1" si="73"/>
        <v>How long Rowing activity</v>
      </c>
      <c r="F349" s="14">
        <f t="shared" ca="1" si="74"/>
        <v>0</v>
      </c>
      <c r="G349" s="14" t="str">
        <f t="shared" ca="1" si="75"/>
        <v>q_112n.2</v>
      </c>
      <c r="H349" s="14">
        <f ca="1">IF(G349&lt;&gt;"",IFERROR( IsVariableNameLegal(G349),0),0)+IF(COUNTIF(INDIRECT(wew!$C$13),G349)&gt;1,10,0)</f>
        <v>0</v>
      </c>
      <c r="I349" s="14">
        <f ca="1">IF(E349&lt;&gt;"",IF(LEN(E349)&gt;150,1,0)+IF(COUNTIF(INDIRECT(wew!$C$15),E349)&gt;1,10,0),0)</f>
        <v>10</v>
      </c>
      <c r="J349" s="14" t="b">
        <f t="shared" ca="1" si="76"/>
        <v>0</v>
      </c>
      <c r="K349" s="14" t="str">
        <f ca="1">ADDRESS(3,(B349+1)*2-1,4,,"[" &amp; wew!$G$7 &amp; "]" &amp; _sheetname_labels) &amp; ":" &amp; ADDRESS(2+ster!$B$20,(B349+1)*2-1,4)</f>
        <v>'[dane surowe2c.xlsm]labels'!ZS3:ZS32</v>
      </c>
      <c r="L349" s="14" t="str">
        <f ca="1">IF(F349&gt;0,ADDRESS(3,(B349+1)*2-1,4,,"[" &amp; wew!$G$7 &amp; "]" &amp; _sheetname_labels) &amp; ":" &amp; ADDRESS(2+F349,(B349+1)*2-1,4),"")</f>
        <v/>
      </c>
      <c r="M349" s="14" t="str">
        <f ca="1">IF(F349&gt;0,ADDRESS(3,(B349+1)*2,4,,"["&amp;wew!$G$7&amp;"]"&amp;_sheetname_labels)&amp;":"&amp;ADDRESS(2+F349,(B349+1)*2,4),"")</f>
        <v/>
      </c>
      <c r="N349" s="14" t="str">
        <f ca="1">ADDRESS(3,B349+1,4,,"[" &amp; wew!$G$7 &amp; "]" &amp;_sheetname_dataframe) &amp; ":" &amp; ADDRESS(2+ster!$C$14,B349+1,4)</f>
        <v>'[dane surowe2c.xlsm]data_frame'!MJ3:MJ643</v>
      </c>
      <c r="O349" s="14">
        <f t="shared" ca="1" si="77"/>
        <v>0</v>
      </c>
      <c r="P349" s="14" t="str">
        <f ca="1">IF(AND($AD349,$S349=1),IF(wew!$B$3,MIN(INDIRECT($N349)),"&lt;włącz podświetlanie wartości&gt;"),"—")</f>
        <v>—</v>
      </c>
      <c r="Q349" s="14" t="str">
        <f ca="1">IF(AND($AD349,$S349=1),IF(wew!$B$3,MAX(INDIRECT($N349)),"&lt;włącz podświetlanie wartości&gt;"),"—")</f>
        <v>—</v>
      </c>
      <c r="R349" s="14">
        <f ca="1">IF(AD349,ster!$C$14- (COUNTIF( INDIRECT(N349),"" )+ COUNT(INDIRECT(N349)) +COUNTIF( INDIRECT(N349),"NA" )),"")</f>
        <v>0</v>
      </c>
      <c r="S349" s="12">
        <f ca="1">IF(AD349,IF(COUNTA(INDIRECT(N349))=0,0, 1-(ster!$C$14- COUNT(INDIRECT(N349)) -COUNTIF( INDIRECT(N349),"" )) /COUNTA(INDIRECT(N349))),"")</f>
        <v>0</v>
      </c>
      <c r="T349" s="17" t="str">
        <f t="array" aca="1" ref="T349" ca="1">IF(L349&lt;&gt;"",SUM(IF(INDIRECT(L349)&lt;&gt;INT(INDIRECT(L349)),1,0)),"")</f>
        <v/>
      </c>
      <c r="U349" s="17" t="str">
        <f t="array" aca="1" ref="U349" ca="1">IF(S349=1,SUM(IF(ISNUMBER(INDIRECT(N349)),IF(INDIRECT(N349)&lt;&gt;INT(INDIRECT(N349)),1,0),0)),"")</f>
        <v/>
      </c>
      <c r="V349" s="17">
        <f t="shared" ca="1" si="78"/>
        <v>0</v>
      </c>
      <c r="W349" s="17">
        <f t="shared" ca="1" si="79"/>
        <v>0</v>
      </c>
      <c r="X349" s="24" t="str">
        <f t="array" aca="1" ref="X349" ca="1">IF(AD349,IF(AG349&lt;&gt;"",AG349,IF(J349,MIN(INDIRECT( K349)),"")),"")</f>
        <v/>
      </c>
      <c r="Y349" s="17" t="str">
        <f t="array" aca="1" ref="Y349" ca="1">IF(AD349,IF(AH349&lt;&gt;"",AH349,IF(J349,MAX(INDIRECT( K349)),"")),"")</f>
        <v/>
      </c>
      <c r="Z349" s="17" t="b">
        <f t="shared" ca="1" si="80"/>
        <v>0</v>
      </c>
      <c r="AC349" s="17" t="b">
        <f t="shared" ca="1" si="81"/>
        <v>0</v>
      </c>
      <c r="AD349" s="14" t="b">
        <f t="shared" ca="1" si="82"/>
        <v>1</v>
      </c>
      <c r="AE349" s="15" t="b">
        <f t="shared" ca="1" si="83"/>
        <v>0</v>
      </c>
      <c r="AF349" s="16"/>
      <c r="AG349" s="16"/>
      <c r="AH349" s="16"/>
      <c r="AI349" s="16"/>
      <c r="AJ349" s="16"/>
      <c r="AK349" s="16"/>
      <c r="AL349" s="16"/>
      <c r="AM349" s="16"/>
    </row>
    <row r="350" spans="2:39">
      <c r="B350" s="14">
        <f t="shared" si="71"/>
        <v>348</v>
      </c>
      <c r="C350" s="14" t="str">
        <f ca="1">IF(OR(E350="",ROW(E350)=2),"",IF(R350&gt;0,"S",IF(J350,IF(F350=2,"D","N"),"I")))</f>
        <v>D</v>
      </c>
      <c r="D350" s="14" t="str">
        <f t="shared" ca="1" si="72"/>
        <v>q_112o.1</v>
      </c>
      <c r="E350" s="14" t="str">
        <f t="shared" ca="1" si="73"/>
        <v>Moderate Rugby activity</v>
      </c>
      <c r="F350" s="14">
        <f t="shared" ca="1" si="74"/>
        <v>2</v>
      </c>
      <c r="G350" s="14" t="str">
        <f t="shared" ca="1" si="75"/>
        <v>q_112o.1</v>
      </c>
      <c r="H350" s="14">
        <f ca="1">IF(G350&lt;&gt;"",IFERROR( IsVariableNameLegal(G350),0),0)+IF(COUNTIF(INDIRECT(wew!$C$13),G350)&gt;1,10,0)</f>
        <v>0</v>
      </c>
      <c r="I350" s="14">
        <f ca="1">IF(E350&lt;&gt;"",IF(LEN(E350)&gt;150,1,0)+IF(COUNTIF(INDIRECT(wew!$C$15),E350)&gt;1,10,0),0)</f>
        <v>0</v>
      </c>
      <c r="J350" s="14" t="b">
        <f t="shared" ca="1" si="76"/>
        <v>1</v>
      </c>
      <c r="K350" s="14" t="str">
        <f ca="1">ADDRESS(3,(B350+1)*2-1,4,,"[" &amp; wew!$G$7 &amp; "]" &amp; _sheetname_labels) &amp; ":" &amp; ADDRESS(2+ster!$B$20,(B350+1)*2-1,4)</f>
        <v>'[dane surowe2c.xlsm]labels'!ZU3:ZU32</v>
      </c>
      <c r="L350" s="14" t="str">
        <f ca="1">IF(F350&gt;0,ADDRESS(3,(B350+1)*2-1,4,,"[" &amp; wew!$G$7 &amp; "]" &amp; _sheetname_labels) &amp; ":" &amp; ADDRESS(2+F350,(B350+1)*2-1,4),"")</f>
        <v>'[dane surowe2c.xlsm]labels'!ZU3:ZU4</v>
      </c>
      <c r="M350" s="14" t="str">
        <f ca="1">IF(F350&gt;0,ADDRESS(3,(B350+1)*2,4,,"["&amp;wew!$G$7&amp;"]"&amp;_sheetname_labels)&amp;":"&amp;ADDRESS(2+F350,(B350+1)*2,4),"")</f>
        <v>'[dane surowe2c.xlsm]labels'!ZV3:ZV4</v>
      </c>
      <c r="N350" s="14" t="str">
        <f ca="1">ADDRESS(3,B350+1,4,,"[" &amp; wew!$G$7 &amp; "]" &amp;_sheetname_dataframe) &amp; ":" &amp; ADDRESS(2+ster!$C$14,B350+1,4)</f>
        <v>'[dane surowe2c.xlsm]data_frame'!MK3:MK643</v>
      </c>
      <c r="O350" s="14">
        <f t="shared" ca="1" si="77"/>
        <v>637</v>
      </c>
      <c r="P350" s="14">
        <f ca="1">IF(AND($AD350,$S350=1),IF(wew!$B$3,MIN(INDIRECT($N350)),"&lt;włącz podświetlanie wartości&gt;"),"—")</f>
        <v>1</v>
      </c>
      <c r="Q350" s="14">
        <f ca="1">IF(AND($AD350,$S350=1),IF(wew!$B$3,MAX(INDIRECT($N350)),"&lt;włącz podświetlanie wartości&gt;"),"—")</f>
        <v>2</v>
      </c>
      <c r="R350" s="14">
        <f ca="1">IF(AD350,ster!$C$14- (COUNTIF( INDIRECT(N350),"" )+ COUNT(INDIRECT(N350)) +COUNTIF( INDIRECT(N350),"NA" )),"")</f>
        <v>0</v>
      </c>
      <c r="S350" s="12">
        <f ca="1">IF(AD350,IF(COUNTA(INDIRECT(N350))=0,0, 1-(ster!$C$14- COUNT(INDIRECT(N350)) -COUNTIF( INDIRECT(N350),"" )) /COUNTA(INDIRECT(N350))),"")</f>
        <v>1</v>
      </c>
      <c r="T350" s="17">
        <f t="array" aca="1" ref="T350" ca="1">IF(L350&lt;&gt;"",SUM(IF(INDIRECT(L350)&lt;&gt;INT(INDIRECT(L350)),1,0)),"")</f>
        <v>0</v>
      </c>
      <c r="U350" s="17">
        <f t="array" aca="1" ref="U350" ca="1">IF(S350=1,SUM(IF(ISNUMBER(INDIRECT(N350)),IF(INDIRECT(N350)&lt;&gt;INT(INDIRECT(N350)),1,0),0)),"")</f>
        <v>0</v>
      </c>
      <c r="V350" s="17">
        <f t="shared" ca="1" si="78"/>
        <v>1</v>
      </c>
      <c r="W350" s="17">
        <f t="shared" ca="1" si="79"/>
        <v>0</v>
      </c>
      <c r="X350" s="24">
        <f t="array" aca="1" ref="X350" ca="1">IF(AD350,IF(AG350&lt;&gt;"",AG350,IF(J350,MIN(INDIRECT( K350)),"")),"")</f>
        <v>1</v>
      </c>
      <c r="Y350" s="17">
        <f t="array" aca="1" ref="Y350" ca="1">IF(AD350,IF(AH350&lt;&gt;"",AH350,IF(J350,MAX(INDIRECT( K350)),"")),"")</f>
        <v>2</v>
      </c>
      <c r="Z350" s="17" t="b">
        <f t="shared" ca="1" si="80"/>
        <v>1</v>
      </c>
      <c r="AC350" s="17" t="b">
        <f t="shared" ca="1" si="81"/>
        <v>0</v>
      </c>
      <c r="AD350" s="14" t="b">
        <f t="shared" ca="1" si="82"/>
        <v>1</v>
      </c>
      <c r="AE350" s="15" t="b">
        <f t="shared" ca="1" si="83"/>
        <v>1</v>
      </c>
      <c r="AF350" s="16"/>
      <c r="AG350" s="16"/>
      <c r="AH350" s="16"/>
      <c r="AI350" s="16"/>
      <c r="AJ350" s="16"/>
      <c r="AK350" s="16"/>
      <c r="AL350" s="16"/>
      <c r="AM350" s="16"/>
    </row>
    <row r="351" spans="2:39">
      <c r="B351" s="14">
        <f t="shared" si="71"/>
        <v>349</v>
      </c>
      <c r="C351" s="14" t="str">
        <f ca="1">IF(OR(E351="",ROW(E351)=2),"",IF(R351&gt;0,"S",IF(J351,IF(F351=2,"D","N"),"I")))</f>
        <v>I</v>
      </c>
      <c r="D351" s="14" t="str">
        <f t="shared" ca="1" si="72"/>
        <v>q_112o.2</v>
      </c>
      <c r="E351" s="14" t="str">
        <f t="shared" ca="1" si="73"/>
        <v>How long Rugby activity</v>
      </c>
      <c r="F351" s="14">
        <f t="shared" ca="1" si="74"/>
        <v>0</v>
      </c>
      <c r="G351" s="14" t="str">
        <f t="shared" ca="1" si="75"/>
        <v>q_112o.2</v>
      </c>
      <c r="H351" s="14">
        <f ca="1">IF(G351&lt;&gt;"",IFERROR( IsVariableNameLegal(G351),0),0)+IF(COUNTIF(INDIRECT(wew!$C$13),G351)&gt;1,10,0)</f>
        <v>0</v>
      </c>
      <c r="I351" s="14">
        <f ca="1">IF(E351&lt;&gt;"",IF(LEN(E351)&gt;150,1,0)+IF(COUNTIF(INDIRECT(wew!$C$15),E351)&gt;1,10,0),0)</f>
        <v>10</v>
      </c>
      <c r="J351" s="14" t="b">
        <f t="shared" ca="1" si="76"/>
        <v>0</v>
      </c>
      <c r="K351" s="14" t="str">
        <f ca="1">ADDRESS(3,(B351+1)*2-1,4,,"[" &amp; wew!$G$7 &amp; "]" &amp; _sheetname_labels) &amp; ":" &amp; ADDRESS(2+ster!$B$20,(B351+1)*2-1,4)</f>
        <v>'[dane surowe2c.xlsm]labels'!ZW3:ZW32</v>
      </c>
      <c r="L351" s="14" t="str">
        <f ca="1">IF(F351&gt;0,ADDRESS(3,(B351+1)*2-1,4,,"[" &amp; wew!$G$7 &amp; "]" &amp; _sheetname_labels) &amp; ":" &amp; ADDRESS(2+F351,(B351+1)*2-1,4),"")</f>
        <v/>
      </c>
      <c r="M351" s="14" t="str">
        <f ca="1">IF(F351&gt;0,ADDRESS(3,(B351+1)*2,4,,"["&amp;wew!$G$7&amp;"]"&amp;_sheetname_labels)&amp;":"&amp;ADDRESS(2+F351,(B351+1)*2,4),"")</f>
        <v/>
      </c>
      <c r="N351" s="14" t="str">
        <f ca="1">ADDRESS(3,B351+1,4,,"[" &amp; wew!$G$7 &amp; "]" &amp;_sheetname_dataframe) &amp; ":" &amp; ADDRESS(2+ster!$C$14,B351+1,4)</f>
        <v>'[dane surowe2c.xlsm]data_frame'!ML3:ML643</v>
      </c>
      <c r="O351" s="14">
        <f t="shared" ca="1" si="77"/>
        <v>4</v>
      </c>
      <c r="P351" s="14">
        <f ca="1">IF(AND($AD351,$S351=1),IF(wew!$B$3,MIN(INDIRECT($N351)),"&lt;włącz podświetlanie wartości&gt;"),"—")</f>
        <v>10</v>
      </c>
      <c r="Q351" s="14">
        <f ca="1">IF(AND($AD351,$S351=1),IF(wew!$B$3,MAX(INDIRECT($N351)),"&lt;włącz podświetlanie wartości&gt;"),"—")</f>
        <v>30</v>
      </c>
      <c r="R351" s="14">
        <f ca="1">IF(AD351,ster!$C$14- (COUNTIF( INDIRECT(N351),"" )+ COUNT(INDIRECT(N351)) +COUNTIF( INDIRECT(N351),"NA" )),"")</f>
        <v>0</v>
      </c>
      <c r="S351" s="12">
        <f ca="1">IF(AD351,IF(COUNTA(INDIRECT(N351))=0,0, 1-(ster!$C$14- COUNT(INDIRECT(N351)) -COUNTIF( INDIRECT(N351),"" )) /COUNTA(INDIRECT(N351))),"")</f>
        <v>1</v>
      </c>
      <c r="T351" s="17" t="str">
        <f t="array" aca="1" ref="T351" ca="1">IF(L351&lt;&gt;"",SUM(IF(INDIRECT(L351)&lt;&gt;INT(INDIRECT(L351)),1,0)),"")</f>
        <v/>
      </c>
      <c r="U351" s="17">
        <f t="array" aca="1" ref="U351" ca="1">IF(S351=1,SUM(IF(ISNUMBER(INDIRECT(N351)),IF(INDIRECT(N351)&lt;&gt;INT(INDIRECT(N351)),1,0),0)),"")</f>
        <v>0</v>
      </c>
      <c r="V351" s="17">
        <f t="shared" ca="1" si="78"/>
        <v>1</v>
      </c>
      <c r="W351" s="17">
        <f t="shared" ca="1" si="79"/>
        <v>0</v>
      </c>
      <c r="X351" s="24" t="str">
        <f t="array" aca="1" ref="X351" ca="1">IF(AD351,IF(AG351&lt;&gt;"",AG351,IF(J351,MIN(INDIRECT( K351)),"")),"")</f>
        <v/>
      </c>
      <c r="Y351" s="17" t="str">
        <f t="array" aca="1" ref="Y351" ca="1">IF(AD351,IF(AH351&lt;&gt;"",AH351,IF(J351,MAX(INDIRECT( K351)),"")),"")</f>
        <v/>
      </c>
      <c r="Z351" s="17" t="b">
        <f t="shared" ca="1" si="80"/>
        <v>0</v>
      </c>
      <c r="AC351" s="17" t="b">
        <f t="shared" ca="1" si="81"/>
        <v>0</v>
      </c>
      <c r="AD351" s="14" t="b">
        <f t="shared" ca="1" si="82"/>
        <v>1</v>
      </c>
      <c r="AE351" s="15" t="b">
        <f t="shared" ca="1" si="83"/>
        <v>0</v>
      </c>
      <c r="AF351" s="16"/>
      <c r="AG351" s="16"/>
      <c r="AH351" s="16"/>
      <c r="AI351" s="16"/>
      <c r="AJ351" s="16"/>
      <c r="AK351" s="16"/>
      <c r="AL351" s="16"/>
      <c r="AM351" s="16"/>
    </row>
    <row r="352" spans="2:39">
      <c r="B352" s="14">
        <f t="shared" si="71"/>
        <v>350</v>
      </c>
      <c r="C352" s="14" t="str">
        <f ca="1">IF(OR(E352="",ROW(E352)=2),"",IF(R352&gt;0,"S",IF(J352,IF(F352=2,"D","N"),"I")))</f>
        <v>D</v>
      </c>
      <c r="D352" s="14" t="str">
        <f t="shared" ca="1" si="72"/>
        <v>q_112p.1</v>
      </c>
      <c r="E352" s="14" t="str">
        <f t="shared" ca="1" si="73"/>
        <v>Moderate Running activity</v>
      </c>
      <c r="F352" s="14">
        <f t="shared" ca="1" si="74"/>
        <v>2</v>
      </c>
      <c r="G352" s="14" t="str">
        <f t="shared" ca="1" si="75"/>
        <v>q_112p.1</v>
      </c>
      <c r="H352" s="14">
        <f ca="1">IF(G352&lt;&gt;"",IFERROR( IsVariableNameLegal(G352),0),0)+IF(COUNTIF(INDIRECT(wew!$C$13),G352)&gt;1,10,0)</f>
        <v>0</v>
      </c>
      <c r="I352" s="14">
        <f ca="1">IF(E352&lt;&gt;"",IF(LEN(E352)&gt;150,1,0)+IF(COUNTIF(INDIRECT(wew!$C$15),E352)&gt;1,10,0),0)</f>
        <v>0</v>
      </c>
      <c r="J352" s="14" t="b">
        <f t="shared" ca="1" si="76"/>
        <v>1</v>
      </c>
      <c r="K352" s="14" t="str">
        <f ca="1">ADDRESS(3,(B352+1)*2-1,4,,"[" &amp; wew!$G$7 &amp; "]" &amp; _sheetname_labels) &amp; ":" &amp; ADDRESS(2+ster!$B$20,(B352+1)*2-1,4)</f>
        <v>'[dane surowe2c.xlsm]labels'!ZY3:ZY32</v>
      </c>
      <c r="L352" s="14" t="str">
        <f ca="1">IF(F352&gt;0,ADDRESS(3,(B352+1)*2-1,4,,"[" &amp; wew!$G$7 &amp; "]" &amp; _sheetname_labels) &amp; ":" &amp; ADDRESS(2+F352,(B352+1)*2-1,4),"")</f>
        <v>'[dane surowe2c.xlsm]labels'!ZY3:ZY4</v>
      </c>
      <c r="M352" s="14" t="str">
        <f ca="1">IF(F352&gt;0,ADDRESS(3,(B352+1)*2,4,,"["&amp;wew!$G$7&amp;"]"&amp;_sheetname_labels)&amp;":"&amp;ADDRESS(2+F352,(B352+1)*2,4),"")</f>
        <v>'[dane surowe2c.xlsm]labels'!ZZ3:ZZ4</v>
      </c>
      <c r="N352" s="14" t="str">
        <f ca="1">ADDRESS(3,B352+1,4,,"[" &amp; wew!$G$7 &amp; "]" &amp;_sheetname_dataframe) &amp; ":" &amp; ADDRESS(2+ster!$C$14,B352+1,4)</f>
        <v>'[dane surowe2c.xlsm]data_frame'!MM3:MM643</v>
      </c>
      <c r="O352" s="14">
        <f t="shared" ca="1" si="77"/>
        <v>636</v>
      </c>
      <c r="P352" s="14">
        <f ca="1">IF(AND($AD352,$S352=1),IF(wew!$B$3,MIN(INDIRECT($N352)),"&lt;włącz podświetlanie wartości&gt;"),"—")</f>
        <v>1</v>
      </c>
      <c r="Q352" s="14">
        <f ca="1">IF(AND($AD352,$S352=1),IF(wew!$B$3,MAX(INDIRECT($N352)),"&lt;włącz podświetlanie wartości&gt;"),"—")</f>
        <v>2</v>
      </c>
      <c r="R352" s="14">
        <f ca="1">IF(AD352,ster!$C$14- (COUNTIF( INDIRECT(N352),"" )+ COUNT(INDIRECT(N352)) +COUNTIF( INDIRECT(N352),"NA" )),"")</f>
        <v>0</v>
      </c>
      <c r="S352" s="12">
        <f ca="1">IF(AD352,IF(COUNTA(INDIRECT(N352))=0,0, 1-(ster!$C$14- COUNT(INDIRECT(N352)) -COUNTIF( INDIRECT(N352),"" )) /COUNTA(INDIRECT(N352))),"")</f>
        <v>1</v>
      </c>
      <c r="T352" s="17">
        <f t="array" aca="1" ref="T352" ca="1">IF(L352&lt;&gt;"",SUM(IF(INDIRECT(L352)&lt;&gt;INT(INDIRECT(L352)),1,0)),"")</f>
        <v>0</v>
      </c>
      <c r="U352" s="17">
        <f t="array" aca="1" ref="U352" ca="1">IF(S352=1,SUM(IF(ISNUMBER(INDIRECT(N352)),IF(INDIRECT(N352)&lt;&gt;INT(INDIRECT(N352)),1,0),0)),"")</f>
        <v>0</v>
      </c>
      <c r="V352" s="17">
        <f t="shared" ca="1" si="78"/>
        <v>1</v>
      </c>
      <c r="W352" s="17">
        <f t="shared" ca="1" si="79"/>
        <v>0</v>
      </c>
      <c r="X352" s="24">
        <f t="array" aca="1" ref="X352" ca="1">IF(AD352,IF(AG352&lt;&gt;"",AG352,IF(J352,MIN(INDIRECT( K352)),"")),"")</f>
        <v>1</v>
      </c>
      <c r="Y352" s="17">
        <f t="array" aca="1" ref="Y352" ca="1">IF(AD352,IF(AH352&lt;&gt;"",AH352,IF(J352,MAX(INDIRECT( K352)),"")),"")</f>
        <v>2</v>
      </c>
      <c r="Z352" s="17" t="b">
        <f t="shared" ca="1" si="80"/>
        <v>1</v>
      </c>
      <c r="AC352" s="17" t="b">
        <f t="shared" ca="1" si="81"/>
        <v>0</v>
      </c>
      <c r="AD352" s="14" t="b">
        <f t="shared" ca="1" si="82"/>
        <v>1</v>
      </c>
      <c r="AE352" s="15" t="b">
        <f t="shared" ca="1" si="83"/>
        <v>1</v>
      </c>
      <c r="AF352" s="16"/>
      <c r="AG352" s="16"/>
      <c r="AH352" s="16"/>
      <c r="AI352" s="16"/>
      <c r="AJ352" s="16"/>
      <c r="AK352" s="16"/>
      <c r="AL352" s="16"/>
      <c r="AM352" s="16"/>
    </row>
    <row r="353" spans="2:39">
      <c r="B353" s="14">
        <f t="shared" si="71"/>
        <v>351</v>
      </c>
      <c r="C353" s="14" t="str">
        <f ca="1">IF(OR(E353="",ROW(E353)=2),"",IF(R353&gt;0,"S",IF(J353,IF(F353=2,"D","N"),"I")))</f>
        <v>I</v>
      </c>
      <c r="D353" s="14" t="str">
        <f t="shared" ca="1" si="72"/>
        <v>q_112p.2</v>
      </c>
      <c r="E353" s="14" t="str">
        <f t="shared" ca="1" si="73"/>
        <v>How long Running activity</v>
      </c>
      <c r="F353" s="14">
        <f t="shared" ca="1" si="74"/>
        <v>0</v>
      </c>
      <c r="G353" s="14" t="str">
        <f t="shared" ca="1" si="75"/>
        <v>q_112p.2</v>
      </c>
      <c r="H353" s="14">
        <f ca="1">IF(G353&lt;&gt;"",IFERROR( IsVariableNameLegal(G353),0),0)+IF(COUNTIF(INDIRECT(wew!$C$13),G353)&gt;1,10,0)</f>
        <v>0</v>
      </c>
      <c r="I353" s="14">
        <f ca="1">IF(E353&lt;&gt;"",IF(LEN(E353)&gt;150,1,0)+IF(COUNTIF(INDIRECT(wew!$C$15),E353)&gt;1,10,0),0)</f>
        <v>10</v>
      </c>
      <c r="J353" s="14" t="b">
        <f t="shared" ca="1" si="76"/>
        <v>0</v>
      </c>
      <c r="K353" s="14" t="str">
        <f ca="1">ADDRESS(3,(B353+1)*2-1,4,,"[" &amp; wew!$G$7 &amp; "]" &amp; _sheetname_labels) &amp; ":" &amp; ADDRESS(2+ster!$B$20,(B353+1)*2-1,4)</f>
        <v>'[dane surowe2c.xlsm]labels'!AAA3:AAA32</v>
      </c>
      <c r="L353" s="14" t="str">
        <f ca="1">IF(F353&gt;0,ADDRESS(3,(B353+1)*2-1,4,,"[" &amp; wew!$G$7 &amp; "]" &amp; _sheetname_labels) &amp; ":" &amp; ADDRESS(2+F353,(B353+1)*2-1,4),"")</f>
        <v/>
      </c>
      <c r="M353" s="14" t="str">
        <f ca="1">IF(F353&gt;0,ADDRESS(3,(B353+1)*2,4,,"["&amp;wew!$G$7&amp;"]"&amp;_sheetname_labels)&amp;":"&amp;ADDRESS(2+F353,(B353+1)*2,4),"")</f>
        <v/>
      </c>
      <c r="N353" s="14" t="str">
        <f ca="1">ADDRESS(3,B353+1,4,,"[" &amp; wew!$G$7 &amp; "]" &amp;_sheetname_dataframe) &amp; ":" &amp; ADDRESS(2+ster!$C$14,B353+1,4)</f>
        <v>'[dane surowe2c.xlsm]data_frame'!MN3:MN643</v>
      </c>
      <c r="O353" s="14">
        <f t="shared" ca="1" si="77"/>
        <v>24</v>
      </c>
      <c r="P353" s="14">
        <f ca="1">IF(AND($AD353,$S353=1),IF(wew!$B$3,MIN(INDIRECT($N353)),"&lt;włącz podświetlanie wartości&gt;"),"—")</f>
        <v>2</v>
      </c>
      <c r="Q353" s="14">
        <f ca="1">IF(AND($AD353,$S353=1),IF(wew!$B$3,MAX(INDIRECT($N353)),"&lt;włącz podświetlanie wartości&gt;"),"—")</f>
        <v>50</v>
      </c>
      <c r="R353" s="14">
        <f ca="1">IF(AD353,ster!$C$14- (COUNTIF( INDIRECT(N353),"" )+ COUNT(INDIRECT(N353)) +COUNTIF( INDIRECT(N353),"NA" )),"")</f>
        <v>0</v>
      </c>
      <c r="S353" s="12">
        <f ca="1">IF(AD353,IF(COUNTA(INDIRECT(N353))=0,0, 1-(ster!$C$14- COUNT(INDIRECT(N353)) -COUNTIF( INDIRECT(N353),"" )) /COUNTA(INDIRECT(N353))),"")</f>
        <v>1</v>
      </c>
      <c r="T353" s="17" t="str">
        <f t="array" aca="1" ref="T353" ca="1">IF(L353&lt;&gt;"",SUM(IF(INDIRECT(L353)&lt;&gt;INT(INDIRECT(L353)),1,0)),"")</f>
        <v/>
      </c>
      <c r="U353" s="17">
        <f t="array" aca="1" ref="U353" ca="1">IF(S353=1,SUM(IF(ISNUMBER(INDIRECT(N353)),IF(INDIRECT(N353)&lt;&gt;INT(INDIRECT(N353)),1,0),0)),"")</f>
        <v>0</v>
      </c>
      <c r="V353" s="17">
        <f t="shared" ca="1" si="78"/>
        <v>1</v>
      </c>
      <c r="W353" s="17">
        <f t="shared" ca="1" si="79"/>
        <v>0</v>
      </c>
      <c r="X353" s="24" t="str">
        <f t="array" aca="1" ref="X353" ca="1">IF(AD353,IF(AG353&lt;&gt;"",AG353,IF(J353,MIN(INDIRECT( K353)),"")),"")</f>
        <v/>
      </c>
      <c r="Y353" s="17" t="str">
        <f t="array" aca="1" ref="Y353" ca="1">IF(AD353,IF(AH353&lt;&gt;"",AH353,IF(J353,MAX(INDIRECT( K353)),"")),"")</f>
        <v/>
      </c>
      <c r="Z353" s="17" t="b">
        <f t="shared" ca="1" si="80"/>
        <v>0</v>
      </c>
      <c r="AC353" s="17" t="b">
        <f t="shared" ca="1" si="81"/>
        <v>0</v>
      </c>
      <c r="AD353" s="14" t="b">
        <f t="shared" ca="1" si="82"/>
        <v>1</v>
      </c>
      <c r="AE353" s="15" t="b">
        <f t="shared" ca="1" si="83"/>
        <v>0</v>
      </c>
      <c r="AF353" s="16"/>
      <c r="AG353" s="16"/>
      <c r="AH353" s="16"/>
      <c r="AI353" s="16"/>
      <c r="AJ353" s="16"/>
      <c r="AK353" s="16"/>
      <c r="AL353" s="16"/>
      <c r="AM353" s="16"/>
    </row>
    <row r="354" spans="2:39">
      <c r="B354" s="14">
        <f t="shared" si="71"/>
        <v>352</v>
      </c>
      <c r="C354" s="14" t="str">
        <f ca="1">IF(OR(E354="",ROW(E354)=2),"",IF(R354&gt;0,"S",IF(J354,IF(F354=2,"D","N"),"I")))</f>
        <v>D</v>
      </c>
      <c r="D354" s="14" t="str">
        <f t="shared" ca="1" si="72"/>
        <v>q_112q.1</v>
      </c>
      <c r="E354" s="14" t="str">
        <f t="shared" ca="1" si="73"/>
        <v>Moderate Skiing activity</v>
      </c>
      <c r="F354" s="14">
        <f t="shared" ca="1" si="74"/>
        <v>2</v>
      </c>
      <c r="G354" s="14" t="str">
        <f t="shared" ca="1" si="75"/>
        <v>q_112q.1</v>
      </c>
      <c r="H354" s="14">
        <f ca="1">IF(G354&lt;&gt;"",IFERROR( IsVariableNameLegal(G354),0),0)+IF(COUNTIF(INDIRECT(wew!$C$13),G354)&gt;1,10,0)</f>
        <v>0</v>
      </c>
      <c r="I354" s="14">
        <f ca="1">IF(E354&lt;&gt;"",IF(LEN(E354)&gt;150,1,0)+IF(COUNTIF(INDIRECT(wew!$C$15),E354)&gt;1,10,0),0)</f>
        <v>0</v>
      </c>
      <c r="J354" s="14" t="b">
        <f t="shared" ca="1" si="76"/>
        <v>1</v>
      </c>
      <c r="K354" s="14" t="str">
        <f ca="1">ADDRESS(3,(B354+1)*2-1,4,,"[" &amp; wew!$G$7 &amp; "]" &amp; _sheetname_labels) &amp; ":" &amp; ADDRESS(2+ster!$B$20,(B354+1)*2-1,4)</f>
        <v>'[dane surowe2c.xlsm]labels'!AAC3:AAC32</v>
      </c>
      <c r="L354" s="14" t="str">
        <f ca="1">IF(F354&gt;0,ADDRESS(3,(B354+1)*2-1,4,,"[" &amp; wew!$G$7 &amp; "]" &amp; _sheetname_labels) &amp; ":" &amp; ADDRESS(2+F354,(B354+1)*2-1,4),"")</f>
        <v>'[dane surowe2c.xlsm]labels'!AAC3:AAC4</v>
      </c>
      <c r="M354" s="14" t="str">
        <f ca="1">IF(F354&gt;0,ADDRESS(3,(B354+1)*2,4,,"["&amp;wew!$G$7&amp;"]"&amp;_sheetname_labels)&amp;":"&amp;ADDRESS(2+F354,(B354+1)*2,4),"")</f>
        <v>'[dane surowe2c.xlsm]labels'!AAD3:AAD4</v>
      </c>
      <c r="N354" s="14" t="str">
        <f ca="1">ADDRESS(3,B354+1,4,,"[" &amp; wew!$G$7 &amp; "]" &amp;_sheetname_dataframe) &amp; ":" &amp; ADDRESS(2+ster!$C$14,B354+1,4)</f>
        <v>'[dane surowe2c.xlsm]data_frame'!MO3:MO643</v>
      </c>
      <c r="O354" s="14">
        <f t="shared" ca="1" si="77"/>
        <v>637</v>
      </c>
      <c r="P354" s="14">
        <f ca="1">IF(AND($AD354,$S354=1),IF(wew!$B$3,MIN(INDIRECT($N354)),"&lt;włącz podświetlanie wartości&gt;"),"—")</f>
        <v>1</v>
      </c>
      <c r="Q354" s="14">
        <f ca="1">IF(AND($AD354,$S354=1),IF(wew!$B$3,MAX(INDIRECT($N354)),"&lt;włącz podświetlanie wartości&gt;"),"—")</f>
        <v>2</v>
      </c>
      <c r="R354" s="14">
        <f ca="1">IF(AD354,ster!$C$14- (COUNTIF( INDIRECT(N354),"" )+ COUNT(INDIRECT(N354)) +COUNTIF( INDIRECT(N354),"NA" )),"")</f>
        <v>0</v>
      </c>
      <c r="S354" s="12">
        <f ca="1">IF(AD354,IF(COUNTA(INDIRECT(N354))=0,0, 1-(ster!$C$14- COUNT(INDIRECT(N354)) -COUNTIF( INDIRECT(N354),"" )) /COUNTA(INDIRECT(N354))),"")</f>
        <v>1</v>
      </c>
      <c r="T354" s="17">
        <f t="array" aca="1" ref="T354" ca="1">IF(L354&lt;&gt;"",SUM(IF(INDIRECT(L354)&lt;&gt;INT(INDIRECT(L354)),1,0)),"")</f>
        <v>0</v>
      </c>
      <c r="U354" s="17">
        <f t="array" aca="1" ref="U354" ca="1">IF(S354=1,SUM(IF(ISNUMBER(INDIRECT(N354)),IF(INDIRECT(N354)&lt;&gt;INT(INDIRECT(N354)),1,0),0)),"")</f>
        <v>0</v>
      </c>
      <c r="V354" s="17">
        <f t="shared" ca="1" si="78"/>
        <v>1</v>
      </c>
      <c r="W354" s="17">
        <f t="shared" ca="1" si="79"/>
        <v>0</v>
      </c>
      <c r="X354" s="24">
        <f t="array" aca="1" ref="X354" ca="1">IF(AD354,IF(AG354&lt;&gt;"",AG354,IF(J354,MIN(INDIRECT( K354)),"")),"")</f>
        <v>1</v>
      </c>
      <c r="Y354" s="17">
        <f t="array" aca="1" ref="Y354" ca="1">IF(AD354,IF(AH354&lt;&gt;"",AH354,IF(J354,MAX(INDIRECT( K354)),"")),"")</f>
        <v>2</v>
      </c>
      <c r="Z354" s="17" t="b">
        <f t="shared" ca="1" si="80"/>
        <v>1</v>
      </c>
      <c r="AC354" s="17" t="b">
        <f t="shared" ca="1" si="81"/>
        <v>0</v>
      </c>
      <c r="AD354" s="14" t="b">
        <f t="shared" ca="1" si="82"/>
        <v>1</v>
      </c>
      <c r="AE354" s="15" t="b">
        <f t="shared" ca="1" si="83"/>
        <v>1</v>
      </c>
      <c r="AF354" s="16"/>
      <c r="AG354" s="16"/>
      <c r="AH354" s="16"/>
      <c r="AI354" s="16"/>
      <c r="AJ354" s="16"/>
      <c r="AK354" s="16"/>
      <c r="AL354" s="16"/>
      <c r="AM354" s="16"/>
    </row>
    <row r="355" spans="2:39">
      <c r="B355" s="14">
        <f t="shared" si="71"/>
        <v>353</v>
      </c>
      <c r="C355" s="14" t="str">
        <f ca="1">IF(OR(E355="",ROW(E355)=2),"",IF(R355&gt;0,"S",IF(J355,IF(F355=2,"D","N"),"I")))</f>
        <v>I</v>
      </c>
      <c r="D355" s="14" t="str">
        <f t="shared" ca="1" si="72"/>
        <v>q_112q.2</v>
      </c>
      <c r="E355" s="14" t="str">
        <f t="shared" ca="1" si="73"/>
        <v>How long Skiing activity</v>
      </c>
      <c r="F355" s="14">
        <f t="shared" ca="1" si="74"/>
        <v>0</v>
      </c>
      <c r="G355" s="14" t="str">
        <f t="shared" ca="1" si="75"/>
        <v>q_112q.2</v>
      </c>
      <c r="H355" s="14">
        <f ca="1">IF(G355&lt;&gt;"",IFERROR( IsVariableNameLegal(G355),0),0)+IF(COUNTIF(INDIRECT(wew!$C$13),G355)&gt;1,10,0)</f>
        <v>0</v>
      </c>
      <c r="I355" s="14">
        <f ca="1">IF(E355&lt;&gt;"",IF(LEN(E355)&gt;150,1,0)+IF(COUNTIF(INDIRECT(wew!$C$15),E355)&gt;1,10,0),0)</f>
        <v>10</v>
      </c>
      <c r="J355" s="14" t="b">
        <f t="shared" ca="1" si="76"/>
        <v>0</v>
      </c>
      <c r="K355" s="14" t="str">
        <f ca="1">ADDRESS(3,(B355+1)*2-1,4,,"[" &amp; wew!$G$7 &amp; "]" &amp; _sheetname_labels) &amp; ":" &amp; ADDRESS(2+ster!$B$20,(B355+1)*2-1,4)</f>
        <v>'[dane surowe2c.xlsm]labels'!AAE3:AAE32</v>
      </c>
      <c r="L355" s="14" t="str">
        <f ca="1">IF(F355&gt;0,ADDRESS(3,(B355+1)*2-1,4,,"[" &amp; wew!$G$7 &amp; "]" &amp; _sheetname_labels) &amp; ":" &amp; ADDRESS(2+F355,(B355+1)*2-1,4),"")</f>
        <v/>
      </c>
      <c r="M355" s="14" t="str">
        <f ca="1">IF(F355&gt;0,ADDRESS(3,(B355+1)*2,4,,"["&amp;wew!$G$7&amp;"]"&amp;_sheetname_labels)&amp;":"&amp;ADDRESS(2+F355,(B355+1)*2,4),"")</f>
        <v/>
      </c>
      <c r="N355" s="14" t="str">
        <f ca="1">ADDRESS(3,B355+1,4,,"[" &amp; wew!$G$7 &amp; "]" &amp;_sheetname_dataframe) &amp; ":" &amp; ADDRESS(2+ster!$C$14,B355+1,4)</f>
        <v>'[dane surowe2c.xlsm]data_frame'!MP3:MP643</v>
      </c>
      <c r="O355" s="14">
        <f t="shared" ca="1" si="77"/>
        <v>1</v>
      </c>
      <c r="P355" s="14">
        <f ca="1">IF(AND($AD355,$S355=1),IF(wew!$B$3,MIN(INDIRECT($N355)),"&lt;włącz podświetlanie wartości&gt;"),"—")</f>
        <v>19</v>
      </c>
      <c r="Q355" s="14">
        <f ca="1">IF(AND($AD355,$S355=1),IF(wew!$B$3,MAX(INDIRECT($N355)),"&lt;włącz podświetlanie wartości&gt;"),"—")</f>
        <v>19</v>
      </c>
      <c r="R355" s="14">
        <f ca="1">IF(AD355,ster!$C$14- (COUNTIF( INDIRECT(N355),"" )+ COUNT(INDIRECT(N355)) +COUNTIF( INDIRECT(N355),"NA" )),"")</f>
        <v>0</v>
      </c>
      <c r="S355" s="12">
        <f ca="1">IF(AD355,IF(COUNTA(INDIRECT(N355))=0,0, 1-(ster!$C$14- COUNT(INDIRECT(N355)) -COUNTIF( INDIRECT(N355),"" )) /COUNTA(INDIRECT(N355))),"")</f>
        <v>1</v>
      </c>
      <c r="T355" s="17" t="str">
        <f t="array" aca="1" ref="T355" ca="1">IF(L355&lt;&gt;"",SUM(IF(INDIRECT(L355)&lt;&gt;INT(INDIRECT(L355)),1,0)),"")</f>
        <v/>
      </c>
      <c r="U355" s="17">
        <f t="array" aca="1" ref="U355" ca="1">IF(S355=1,SUM(IF(ISNUMBER(INDIRECT(N355)),IF(INDIRECT(N355)&lt;&gt;INT(INDIRECT(N355)),1,0),0)),"")</f>
        <v>0</v>
      </c>
      <c r="V355" s="17">
        <f t="shared" ca="1" si="78"/>
        <v>1</v>
      </c>
      <c r="W355" s="17">
        <f t="shared" ca="1" si="79"/>
        <v>0</v>
      </c>
      <c r="X355" s="24" t="str">
        <f t="array" aca="1" ref="X355" ca="1">IF(AD355,IF(AG355&lt;&gt;"",AG355,IF(J355,MIN(INDIRECT( K355)),"")),"")</f>
        <v/>
      </c>
      <c r="Y355" s="17" t="str">
        <f t="array" aca="1" ref="Y355" ca="1">IF(AD355,IF(AH355&lt;&gt;"",AH355,IF(J355,MAX(INDIRECT( K355)),"")),"")</f>
        <v/>
      </c>
      <c r="Z355" s="17" t="b">
        <f t="shared" ca="1" si="80"/>
        <v>0</v>
      </c>
      <c r="AC355" s="17" t="b">
        <f t="shared" ca="1" si="81"/>
        <v>0</v>
      </c>
      <c r="AD355" s="14" t="b">
        <f t="shared" ca="1" si="82"/>
        <v>1</v>
      </c>
      <c r="AE355" s="15" t="b">
        <f t="shared" ca="1" si="83"/>
        <v>0</v>
      </c>
      <c r="AF355" s="16"/>
      <c r="AG355" s="16"/>
      <c r="AH355" s="16"/>
      <c r="AI355" s="16"/>
      <c r="AJ355" s="16"/>
      <c r="AK355" s="16"/>
      <c r="AL355" s="16"/>
      <c r="AM355" s="16"/>
    </row>
    <row r="356" spans="2:39">
      <c r="B356" s="14">
        <f t="shared" si="71"/>
        <v>354</v>
      </c>
      <c r="C356" s="14" t="str">
        <f ca="1">IF(OR(E356="",ROW(E356)=2),"",IF(R356&gt;0,"S",IF(J356,IF(F356=2,"D","N"),"I")))</f>
        <v>D</v>
      </c>
      <c r="D356" s="14" t="str">
        <f t="shared" ca="1" si="72"/>
        <v>q_112r.1</v>
      </c>
      <c r="E356" s="14" t="str">
        <f t="shared" ca="1" si="73"/>
        <v>Moderate Swimming activity</v>
      </c>
      <c r="F356" s="14">
        <f t="shared" ca="1" si="74"/>
        <v>2</v>
      </c>
      <c r="G356" s="14" t="str">
        <f t="shared" ca="1" si="75"/>
        <v>q_112r.1</v>
      </c>
      <c r="H356" s="14">
        <f ca="1">IF(G356&lt;&gt;"",IFERROR( IsVariableNameLegal(G356),0),0)+IF(COUNTIF(INDIRECT(wew!$C$13),G356)&gt;1,10,0)</f>
        <v>0</v>
      </c>
      <c r="I356" s="14">
        <f ca="1">IF(E356&lt;&gt;"",IF(LEN(E356)&gt;150,1,0)+IF(COUNTIF(INDIRECT(wew!$C$15),E356)&gt;1,10,0),0)</f>
        <v>0</v>
      </c>
      <c r="J356" s="14" t="b">
        <f t="shared" ca="1" si="76"/>
        <v>1</v>
      </c>
      <c r="K356" s="14" t="str">
        <f ca="1">ADDRESS(3,(B356+1)*2-1,4,,"[" &amp; wew!$G$7 &amp; "]" &amp; _sheetname_labels) &amp; ":" &amp; ADDRESS(2+ster!$B$20,(B356+1)*2-1,4)</f>
        <v>'[dane surowe2c.xlsm]labels'!AAG3:AAG32</v>
      </c>
      <c r="L356" s="14" t="str">
        <f ca="1">IF(F356&gt;0,ADDRESS(3,(B356+1)*2-1,4,,"[" &amp; wew!$G$7 &amp; "]" &amp; _sheetname_labels) &amp; ":" &amp; ADDRESS(2+F356,(B356+1)*2-1,4),"")</f>
        <v>'[dane surowe2c.xlsm]labels'!AAG3:AAG4</v>
      </c>
      <c r="M356" s="14" t="str">
        <f ca="1">IF(F356&gt;0,ADDRESS(3,(B356+1)*2,4,,"["&amp;wew!$G$7&amp;"]"&amp;_sheetname_labels)&amp;":"&amp;ADDRESS(2+F356,(B356+1)*2,4),"")</f>
        <v>'[dane surowe2c.xlsm]labels'!AAH3:AAH4</v>
      </c>
      <c r="N356" s="14" t="str">
        <f ca="1">ADDRESS(3,B356+1,4,,"[" &amp; wew!$G$7 &amp; "]" &amp;_sheetname_dataframe) &amp; ":" &amp; ADDRESS(2+ster!$C$14,B356+1,4)</f>
        <v>'[dane surowe2c.xlsm]data_frame'!MQ3:MQ643</v>
      </c>
      <c r="O356" s="14">
        <f t="shared" ca="1" si="77"/>
        <v>636</v>
      </c>
      <c r="P356" s="14">
        <f ca="1">IF(AND($AD356,$S356=1),IF(wew!$B$3,MIN(INDIRECT($N356)),"&lt;włącz podświetlanie wartości&gt;"),"—")</f>
        <v>1</v>
      </c>
      <c r="Q356" s="14">
        <f ca="1">IF(AND($AD356,$S356=1),IF(wew!$B$3,MAX(INDIRECT($N356)),"&lt;włącz podświetlanie wartości&gt;"),"—")</f>
        <v>2</v>
      </c>
      <c r="R356" s="14">
        <f ca="1">IF(AD356,ster!$C$14- (COUNTIF( INDIRECT(N356),"" )+ COUNT(INDIRECT(N356)) +COUNTIF( INDIRECT(N356),"NA" )),"")</f>
        <v>0</v>
      </c>
      <c r="S356" s="12">
        <f ca="1">IF(AD356,IF(COUNTA(INDIRECT(N356))=0,0, 1-(ster!$C$14- COUNT(INDIRECT(N356)) -COUNTIF( INDIRECT(N356),"" )) /COUNTA(INDIRECT(N356))),"")</f>
        <v>1</v>
      </c>
      <c r="T356" s="17">
        <f t="array" aca="1" ref="T356" ca="1">IF(L356&lt;&gt;"",SUM(IF(INDIRECT(L356)&lt;&gt;INT(INDIRECT(L356)),1,0)),"")</f>
        <v>0</v>
      </c>
      <c r="U356" s="17">
        <f t="array" aca="1" ref="U356" ca="1">IF(S356=1,SUM(IF(ISNUMBER(INDIRECT(N356)),IF(INDIRECT(N356)&lt;&gt;INT(INDIRECT(N356)),1,0),0)),"")</f>
        <v>0</v>
      </c>
      <c r="V356" s="17">
        <f t="shared" ca="1" si="78"/>
        <v>1</v>
      </c>
      <c r="W356" s="17">
        <f t="shared" ca="1" si="79"/>
        <v>0</v>
      </c>
      <c r="X356" s="24">
        <f t="array" aca="1" ref="X356" ca="1">IF(AD356,IF(AG356&lt;&gt;"",AG356,IF(J356,MIN(INDIRECT( K356)),"")),"")</f>
        <v>1</v>
      </c>
      <c r="Y356" s="17">
        <f t="array" aca="1" ref="Y356" ca="1">IF(AD356,IF(AH356&lt;&gt;"",AH356,IF(J356,MAX(INDIRECT( K356)),"")),"")</f>
        <v>2</v>
      </c>
      <c r="Z356" s="17" t="b">
        <f t="shared" ca="1" si="80"/>
        <v>1</v>
      </c>
      <c r="AC356" s="17" t="b">
        <f t="shared" ca="1" si="81"/>
        <v>0</v>
      </c>
      <c r="AD356" s="14" t="b">
        <f t="shared" ca="1" si="82"/>
        <v>1</v>
      </c>
      <c r="AE356" s="15" t="b">
        <f t="shared" ca="1" si="83"/>
        <v>1</v>
      </c>
      <c r="AF356" s="16"/>
      <c r="AG356" s="16"/>
      <c r="AH356" s="16"/>
      <c r="AI356" s="16"/>
      <c r="AJ356" s="16"/>
      <c r="AK356" s="16"/>
      <c r="AL356" s="16"/>
      <c r="AM356" s="16"/>
    </row>
    <row r="357" spans="2:39">
      <c r="B357" s="14">
        <f t="shared" si="71"/>
        <v>355</v>
      </c>
      <c r="C357" s="14" t="str">
        <f ca="1">IF(OR(E357="",ROW(E357)=2),"",IF(R357&gt;0,"S",IF(J357,IF(F357=2,"D","N"),"I")))</f>
        <v>S</v>
      </c>
      <c r="D357" s="14" t="str">
        <f t="shared" ca="1" si="72"/>
        <v>q_112r.2</v>
      </c>
      <c r="E357" s="14" t="str">
        <f t="shared" ca="1" si="73"/>
        <v>How long Swimming activity</v>
      </c>
      <c r="F357" s="14">
        <f t="shared" ca="1" si="74"/>
        <v>0</v>
      </c>
      <c r="G357" s="14" t="str">
        <f t="shared" ca="1" si="75"/>
        <v>q_112r.2</v>
      </c>
      <c r="H357" s="14">
        <f ca="1">IF(G357&lt;&gt;"",IFERROR( IsVariableNameLegal(G357),0),0)+IF(COUNTIF(INDIRECT(wew!$C$13),G357)&gt;1,10,0)</f>
        <v>0</v>
      </c>
      <c r="I357" s="14">
        <f ca="1">IF(E357&lt;&gt;"",IF(LEN(E357)&gt;150,1,0)+IF(COUNTIF(INDIRECT(wew!$C$15),E357)&gt;1,10,0),0)</f>
        <v>10</v>
      </c>
      <c r="J357" s="14" t="b">
        <f t="shared" ca="1" si="76"/>
        <v>0</v>
      </c>
      <c r="K357" s="14" t="str">
        <f ca="1">ADDRESS(3,(B357+1)*2-1,4,,"[" &amp; wew!$G$7 &amp; "]" &amp; _sheetname_labels) &amp; ":" &amp; ADDRESS(2+ster!$B$20,(B357+1)*2-1,4)</f>
        <v>'[dane surowe2c.xlsm]labels'!AAI3:AAI32</v>
      </c>
      <c r="L357" s="14" t="str">
        <f ca="1">IF(F357&gt;0,ADDRESS(3,(B357+1)*2-1,4,,"[" &amp; wew!$G$7 &amp; "]" &amp; _sheetname_labels) &amp; ":" &amp; ADDRESS(2+F357,(B357+1)*2-1,4),"")</f>
        <v/>
      </c>
      <c r="M357" s="14" t="str">
        <f ca="1">IF(F357&gt;0,ADDRESS(3,(B357+1)*2,4,,"["&amp;wew!$G$7&amp;"]"&amp;_sheetname_labels)&amp;":"&amp;ADDRESS(2+F357,(B357+1)*2,4),"")</f>
        <v/>
      </c>
      <c r="N357" s="14" t="str">
        <f ca="1">ADDRESS(3,B357+1,4,,"[" &amp; wew!$G$7 &amp; "]" &amp;_sheetname_dataframe) &amp; ":" &amp; ADDRESS(2+ster!$C$14,B357+1,4)</f>
        <v>'[dane surowe2c.xlsm]data_frame'!MR3:MR643</v>
      </c>
      <c r="O357" s="14">
        <f t="shared" ca="1" si="77"/>
        <v>25</v>
      </c>
      <c r="P357" s="14" t="str">
        <f ca="1">IF(AND($AD357,$S357=1),IF(wew!$B$3,MIN(INDIRECT($N357)),"&lt;włącz podświetlanie wartości&gt;"),"—")</f>
        <v>—</v>
      </c>
      <c r="Q357" s="14" t="str">
        <f ca="1">IF(AND($AD357,$S357=1),IF(wew!$B$3,MAX(INDIRECT($N357)),"&lt;włącz podświetlanie wartości&gt;"),"—")</f>
        <v>—</v>
      </c>
      <c r="R357" s="14">
        <f ca="1">IF(AD357,ster!$C$14- (COUNTIF( INDIRECT(N357),"" )+ COUNT(INDIRECT(N357)) +COUNTIF( INDIRECT(N357),"NA" )),"")</f>
        <v>1</v>
      </c>
      <c r="S357" s="12">
        <f ca="1">IF(AD357,IF(COUNTA(INDIRECT(N357))=0,0, 1-(ster!$C$14- COUNT(INDIRECT(N357)) -COUNTIF( INDIRECT(N357),"" )) /COUNTA(INDIRECT(N357))),"")</f>
        <v>0.96153846153846156</v>
      </c>
      <c r="T357" s="17" t="str">
        <f t="array" aca="1" ref="T357" ca="1">IF(L357&lt;&gt;"",SUM(IF(INDIRECT(L357)&lt;&gt;INT(INDIRECT(L357)),1,0)),"")</f>
        <v/>
      </c>
      <c r="U357" s="17" t="str">
        <f t="array" aca="1" ref="U357" ca="1">IF(S357=1,SUM(IF(ISNUMBER(INDIRECT(N357)),IF(INDIRECT(N357)&lt;&gt;INT(INDIRECT(N357)),1,0),0)),"")</f>
        <v/>
      </c>
      <c r="V357" s="17">
        <f t="shared" ca="1" si="78"/>
        <v>0</v>
      </c>
      <c r="W357" s="17">
        <f t="shared" ca="1" si="79"/>
        <v>0</v>
      </c>
      <c r="X357" s="24" t="str">
        <f t="array" aca="1" ref="X357" ca="1">IF(AD357,IF(AG357&lt;&gt;"",AG357,IF(J357,MIN(INDIRECT( K357)),"")),"")</f>
        <v/>
      </c>
      <c r="Y357" s="17" t="str">
        <f t="array" aca="1" ref="Y357" ca="1">IF(AD357,IF(AH357&lt;&gt;"",AH357,IF(J357,MAX(INDIRECT( K357)),"")),"")</f>
        <v/>
      </c>
      <c r="Z357" s="17" t="b">
        <f t="shared" ca="1" si="80"/>
        <v>0</v>
      </c>
      <c r="AC357" s="17" t="b">
        <f t="shared" ca="1" si="81"/>
        <v>1</v>
      </c>
      <c r="AD357" s="14" t="b">
        <f t="shared" ca="1" si="82"/>
        <v>1</v>
      </c>
      <c r="AE357" s="15" t="b">
        <f t="shared" ca="1" si="83"/>
        <v>0</v>
      </c>
      <c r="AF357" s="16"/>
      <c r="AG357" s="16"/>
      <c r="AH357" s="16"/>
      <c r="AI357" s="16"/>
      <c r="AJ357" s="16"/>
      <c r="AK357" s="16"/>
      <c r="AL357" s="16"/>
      <c r="AM357" s="16"/>
    </row>
    <row r="358" spans="2:39">
      <c r="B358" s="14">
        <f t="shared" si="71"/>
        <v>356</v>
      </c>
      <c r="C358" s="14" t="str">
        <f ca="1">IF(OR(E358="",ROW(E358)=2),"",IF(R358&gt;0,"S",IF(J358,IF(F358=2,"D","N"),"I")))</f>
        <v>D</v>
      </c>
      <c r="D358" s="14" t="str">
        <f t="shared" ca="1" si="72"/>
        <v>q_112s.1</v>
      </c>
      <c r="E358" s="14" t="str">
        <f t="shared" ca="1" si="73"/>
        <v>Moderate Tennis activity</v>
      </c>
      <c r="F358" s="14">
        <f t="shared" ca="1" si="74"/>
        <v>2</v>
      </c>
      <c r="G358" s="14" t="str">
        <f t="shared" ca="1" si="75"/>
        <v>q_112s.1</v>
      </c>
      <c r="H358" s="14">
        <f ca="1">IF(G358&lt;&gt;"",IFERROR( IsVariableNameLegal(G358),0),0)+IF(COUNTIF(INDIRECT(wew!$C$13),G358)&gt;1,10,0)</f>
        <v>0</v>
      </c>
      <c r="I358" s="14">
        <f ca="1">IF(E358&lt;&gt;"",IF(LEN(E358)&gt;150,1,0)+IF(COUNTIF(INDIRECT(wew!$C$15),E358)&gt;1,10,0),0)</f>
        <v>0</v>
      </c>
      <c r="J358" s="14" t="b">
        <f t="shared" ca="1" si="76"/>
        <v>1</v>
      </c>
      <c r="K358" s="14" t="str">
        <f ca="1">ADDRESS(3,(B358+1)*2-1,4,,"[" &amp; wew!$G$7 &amp; "]" &amp; _sheetname_labels) &amp; ":" &amp; ADDRESS(2+ster!$B$20,(B358+1)*2-1,4)</f>
        <v>'[dane surowe2c.xlsm]labels'!AAK3:AAK32</v>
      </c>
      <c r="L358" s="14" t="str">
        <f ca="1">IF(F358&gt;0,ADDRESS(3,(B358+1)*2-1,4,,"[" &amp; wew!$G$7 &amp; "]" &amp; _sheetname_labels) &amp; ":" &amp; ADDRESS(2+F358,(B358+1)*2-1,4),"")</f>
        <v>'[dane surowe2c.xlsm]labels'!AAK3:AAK4</v>
      </c>
      <c r="M358" s="14" t="str">
        <f ca="1">IF(F358&gt;0,ADDRESS(3,(B358+1)*2,4,,"["&amp;wew!$G$7&amp;"]"&amp;_sheetname_labels)&amp;":"&amp;ADDRESS(2+F358,(B358+1)*2,4),"")</f>
        <v>'[dane surowe2c.xlsm]labels'!AAL3:AAL4</v>
      </c>
      <c r="N358" s="14" t="str">
        <f ca="1">ADDRESS(3,B358+1,4,,"[" &amp; wew!$G$7 &amp; "]" &amp;_sheetname_dataframe) &amp; ":" &amp; ADDRESS(2+ster!$C$14,B358+1,4)</f>
        <v>'[dane surowe2c.xlsm]data_frame'!MS3:MS643</v>
      </c>
      <c r="O358" s="14">
        <f t="shared" ca="1" si="77"/>
        <v>637</v>
      </c>
      <c r="P358" s="14">
        <f ca="1">IF(AND($AD358,$S358=1),IF(wew!$B$3,MIN(INDIRECT($N358)),"&lt;włącz podświetlanie wartości&gt;"),"—")</f>
        <v>1</v>
      </c>
      <c r="Q358" s="14">
        <f ca="1">IF(AND($AD358,$S358=1),IF(wew!$B$3,MAX(INDIRECT($N358)),"&lt;włącz podświetlanie wartości&gt;"),"—")</f>
        <v>2</v>
      </c>
      <c r="R358" s="14">
        <f ca="1">IF(AD358,ster!$C$14- (COUNTIF( INDIRECT(N358),"" )+ COUNT(INDIRECT(N358)) +COUNTIF( INDIRECT(N358),"NA" )),"")</f>
        <v>0</v>
      </c>
      <c r="S358" s="12">
        <f ca="1">IF(AD358,IF(COUNTA(INDIRECT(N358))=0,0, 1-(ster!$C$14- COUNT(INDIRECT(N358)) -COUNTIF( INDIRECT(N358),"" )) /COUNTA(INDIRECT(N358))),"")</f>
        <v>1</v>
      </c>
      <c r="T358" s="17">
        <f t="array" aca="1" ref="T358" ca="1">IF(L358&lt;&gt;"",SUM(IF(INDIRECT(L358)&lt;&gt;INT(INDIRECT(L358)),1,0)),"")</f>
        <v>0</v>
      </c>
      <c r="U358" s="17">
        <f t="array" aca="1" ref="U358" ca="1">IF(S358=1,SUM(IF(ISNUMBER(INDIRECT(N358)),IF(INDIRECT(N358)&lt;&gt;INT(INDIRECT(N358)),1,0),0)),"")</f>
        <v>0</v>
      </c>
      <c r="V358" s="17">
        <f t="shared" ca="1" si="78"/>
        <v>1</v>
      </c>
      <c r="W358" s="17">
        <f t="shared" ca="1" si="79"/>
        <v>0</v>
      </c>
      <c r="X358" s="24">
        <f t="array" aca="1" ref="X358" ca="1">IF(AD358,IF(AG358&lt;&gt;"",AG358,IF(J358,MIN(INDIRECT( K358)),"")),"")</f>
        <v>1</v>
      </c>
      <c r="Y358" s="17">
        <f t="array" aca="1" ref="Y358" ca="1">IF(AD358,IF(AH358&lt;&gt;"",AH358,IF(J358,MAX(INDIRECT( K358)),"")),"")</f>
        <v>2</v>
      </c>
      <c r="Z358" s="17" t="b">
        <f t="shared" ca="1" si="80"/>
        <v>1</v>
      </c>
      <c r="AC358" s="17" t="b">
        <f t="shared" ca="1" si="81"/>
        <v>0</v>
      </c>
      <c r="AD358" s="14" t="b">
        <f t="shared" ca="1" si="82"/>
        <v>1</v>
      </c>
      <c r="AE358" s="15" t="b">
        <f t="shared" ca="1" si="83"/>
        <v>1</v>
      </c>
      <c r="AF358" s="16"/>
      <c r="AG358" s="16"/>
      <c r="AH358" s="16"/>
      <c r="AI358" s="16"/>
      <c r="AJ358" s="16"/>
      <c r="AK358" s="16"/>
      <c r="AL358" s="16"/>
      <c r="AM358" s="16"/>
    </row>
    <row r="359" spans="2:39">
      <c r="B359" s="14">
        <f t="shared" si="71"/>
        <v>357</v>
      </c>
      <c r="C359" s="14" t="str">
        <f ca="1">IF(OR(E359="",ROW(E359)=2),"",IF(R359&gt;0,"S",IF(J359,IF(F359=2,"D","N"),"I")))</f>
        <v>I</v>
      </c>
      <c r="D359" s="14" t="str">
        <f t="shared" ca="1" si="72"/>
        <v>q_112s.2</v>
      </c>
      <c r="E359" s="14" t="str">
        <f t="shared" ca="1" si="73"/>
        <v>How long Tennis activity</v>
      </c>
      <c r="F359" s="14">
        <f t="shared" ca="1" si="74"/>
        <v>0</v>
      </c>
      <c r="G359" s="14" t="str">
        <f t="shared" ca="1" si="75"/>
        <v>q_112s.2</v>
      </c>
      <c r="H359" s="14">
        <f ca="1">IF(G359&lt;&gt;"",IFERROR( IsVariableNameLegal(G359),0),0)+IF(COUNTIF(INDIRECT(wew!$C$13),G359)&gt;1,10,0)</f>
        <v>0</v>
      </c>
      <c r="I359" s="14">
        <f ca="1">IF(E359&lt;&gt;"",IF(LEN(E359)&gt;150,1,0)+IF(COUNTIF(INDIRECT(wew!$C$15),E359)&gt;1,10,0),0)</f>
        <v>10</v>
      </c>
      <c r="J359" s="14" t="b">
        <f t="shared" ca="1" si="76"/>
        <v>0</v>
      </c>
      <c r="K359" s="14" t="str">
        <f ca="1">ADDRESS(3,(B359+1)*2-1,4,,"[" &amp; wew!$G$7 &amp; "]" &amp; _sheetname_labels) &amp; ":" &amp; ADDRESS(2+ster!$B$20,(B359+1)*2-1,4)</f>
        <v>'[dane surowe2c.xlsm]labels'!AAM3:AAM32</v>
      </c>
      <c r="L359" s="14" t="str">
        <f ca="1">IF(F359&gt;0,ADDRESS(3,(B359+1)*2-1,4,,"[" &amp; wew!$G$7 &amp; "]" &amp; _sheetname_labels) &amp; ":" &amp; ADDRESS(2+F359,(B359+1)*2-1,4),"")</f>
        <v/>
      </c>
      <c r="M359" s="14" t="str">
        <f ca="1">IF(F359&gt;0,ADDRESS(3,(B359+1)*2,4,,"["&amp;wew!$G$7&amp;"]"&amp;_sheetname_labels)&amp;":"&amp;ADDRESS(2+F359,(B359+1)*2,4),"")</f>
        <v/>
      </c>
      <c r="N359" s="14" t="str">
        <f ca="1">ADDRESS(3,B359+1,4,,"[" &amp; wew!$G$7 &amp; "]" &amp;_sheetname_dataframe) &amp; ":" &amp; ADDRESS(2+ster!$C$14,B359+1,4)</f>
        <v>'[dane surowe2c.xlsm]data_frame'!MT3:MT643</v>
      </c>
      <c r="O359" s="14">
        <f t="shared" ca="1" si="77"/>
        <v>19</v>
      </c>
      <c r="P359" s="14">
        <f ca="1">IF(AND($AD359,$S359=1),IF(wew!$B$3,MIN(INDIRECT($N359)),"&lt;włącz podświetlanie wartości&gt;"),"—")</f>
        <v>1</v>
      </c>
      <c r="Q359" s="14">
        <f ca="1">IF(AND($AD359,$S359=1),IF(wew!$B$3,MAX(INDIRECT($N359)),"&lt;włącz podświetlanie wartości&gt;"),"—")</f>
        <v>55</v>
      </c>
      <c r="R359" s="14">
        <f ca="1">IF(AD359,ster!$C$14- (COUNTIF( INDIRECT(N359),"" )+ COUNT(INDIRECT(N359)) +COUNTIF( INDIRECT(N359),"NA" )),"")</f>
        <v>0</v>
      </c>
      <c r="S359" s="12">
        <f ca="1">IF(AD359,IF(COUNTA(INDIRECT(N359))=0,0, 1-(ster!$C$14- COUNT(INDIRECT(N359)) -COUNTIF( INDIRECT(N359),"" )) /COUNTA(INDIRECT(N359))),"")</f>
        <v>1</v>
      </c>
      <c r="T359" s="17" t="str">
        <f t="array" aca="1" ref="T359" ca="1">IF(L359&lt;&gt;"",SUM(IF(INDIRECT(L359)&lt;&gt;INT(INDIRECT(L359)),1,0)),"")</f>
        <v/>
      </c>
      <c r="U359" s="17">
        <f t="array" aca="1" ref="U359" ca="1">IF(S359=1,SUM(IF(ISNUMBER(INDIRECT(N359)),IF(INDIRECT(N359)&lt;&gt;INT(INDIRECT(N359)),1,0),0)),"")</f>
        <v>1</v>
      </c>
      <c r="V359" s="17">
        <f t="shared" ca="1" si="78"/>
        <v>3</v>
      </c>
      <c r="W359" s="17">
        <f t="shared" ca="1" si="79"/>
        <v>0</v>
      </c>
      <c r="X359" s="24" t="str">
        <f t="array" aca="1" ref="X359" ca="1">IF(AD359,IF(AG359&lt;&gt;"",AG359,IF(J359,MIN(INDIRECT( K359)),"")),"")</f>
        <v/>
      </c>
      <c r="Y359" s="17" t="str">
        <f t="array" aca="1" ref="Y359" ca="1">IF(AD359,IF(AH359&lt;&gt;"",AH359,IF(J359,MAX(INDIRECT( K359)),"")),"")</f>
        <v/>
      </c>
      <c r="Z359" s="17" t="b">
        <f t="shared" ca="1" si="80"/>
        <v>0</v>
      </c>
      <c r="AC359" s="17" t="b">
        <f t="shared" ca="1" si="81"/>
        <v>0</v>
      </c>
      <c r="AD359" s="14" t="b">
        <f t="shared" ca="1" si="82"/>
        <v>1</v>
      </c>
      <c r="AE359" s="15" t="b">
        <f t="shared" ca="1" si="83"/>
        <v>0</v>
      </c>
      <c r="AF359" s="16"/>
      <c r="AG359" s="16"/>
      <c r="AH359" s="16"/>
      <c r="AI359" s="16"/>
      <c r="AJ359" s="16"/>
      <c r="AK359" s="16"/>
      <c r="AL359" s="16"/>
      <c r="AM359" s="16"/>
    </row>
    <row r="360" spans="2:39">
      <c r="B360" s="14">
        <f t="shared" si="71"/>
        <v>358</v>
      </c>
      <c r="C360" s="14" t="str">
        <f ca="1">IF(OR(E360="",ROW(E360)=2),"",IF(R360&gt;0,"S",IF(J360,IF(F360=2,"D","N"),"I")))</f>
        <v>D</v>
      </c>
      <c r="D360" s="14" t="str">
        <f t="shared" ca="1" si="72"/>
        <v>q_112t.1</v>
      </c>
      <c r="E360" s="14" t="str">
        <f t="shared" ca="1" si="73"/>
        <v>Moderate Volleyball activity</v>
      </c>
      <c r="F360" s="14">
        <f t="shared" ca="1" si="74"/>
        <v>2</v>
      </c>
      <c r="G360" s="14" t="str">
        <f t="shared" ca="1" si="75"/>
        <v>q_112t.1</v>
      </c>
      <c r="H360" s="14">
        <f ca="1">IF(G360&lt;&gt;"",IFERROR( IsVariableNameLegal(G360),0),0)+IF(COUNTIF(INDIRECT(wew!$C$13),G360)&gt;1,10,0)</f>
        <v>0</v>
      </c>
      <c r="I360" s="14">
        <f ca="1">IF(E360&lt;&gt;"",IF(LEN(E360)&gt;150,1,0)+IF(COUNTIF(INDIRECT(wew!$C$15),E360)&gt;1,10,0),0)</f>
        <v>0</v>
      </c>
      <c r="J360" s="14" t="b">
        <f t="shared" ca="1" si="76"/>
        <v>1</v>
      </c>
      <c r="K360" s="14" t="str">
        <f ca="1">ADDRESS(3,(B360+1)*2-1,4,,"[" &amp; wew!$G$7 &amp; "]" &amp; _sheetname_labels) &amp; ":" &amp; ADDRESS(2+ster!$B$20,(B360+1)*2-1,4)</f>
        <v>'[dane surowe2c.xlsm]labels'!AAO3:AAO32</v>
      </c>
      <c r="L360" s="14" t="str">
        <f ca="1">IF(F360&gt;0,ADDRESS(3,(B360+1)*2-1,4,,"[" &amp; wew!$G$7 &amp; "]" &amp; _sheetname_labels) &amp; ":" &amp; ADDRESS(2+F360,(B360+1)*2-1,4),"")</f>
        <v>'[dane surowe2c.xlsm]labels'!AAO3:AAO4</v>
      </c>
      <c r="M360" s="14" t="str">
        <f ca="1">IF(F360&gt;0,ADDRESS(3,(B360+1)*2,4,,"["&amp;wew!$G$7&amp;"]"&amp;_sheetname_labels)&amp;":"&amp;ADDRESS(2+F360,(B360+1)*2,4),"")</f>
        <v>'[dane surowe2c.xlsm]labels'!AAP3:AAP4</v>
      </c>
      <c r="N360" s="14" t="str">
        <f ca="1">ADDRESS(3,B360+1,4,,"[" &amp; wew!$G$7 &amp; "]" &amp;_sheetname_dataframe) &amp; ":" &amp; ADDRESS(2+ster!$C$14,B360+1,4)</f>
        <v>'[dane surowe2c.xlsm]data_frame'!MU3:MU643</v>
      </c>
      <c r="O360" s="14">
        <f t="shared" ca="1" si="77"/>
        <v>637</v>
      </c>
      <c r="P360" s="14">
        <f ca="1">IF(AND($AD360,$S360=1),IF(wew!$B$3,MIN(INDIRECT($N360)),"&lt;włącz podświetlanie wartości&gt;"),"—")</f>
        <v>1</v>
      </c>
      <c r="Q360" s="14">
        <f ca="1">IF(AND($AD360,$S360=1),IF(wew!$B$3,MAX(INDIRECT($N360)),"&lt;włącz podświetlanie wartości&gt;"),"—")</f>
        <v>2</v>
      </c>
      <c r="R360" s="14">
        <f ca="1">IF(AD360,ster!$C$14- (COUNTIF( INDIRECT(N360),"" )+ COUNT(INDIRECT(N360)) +COUNTIF( INDIRECT(N360),"NA" )),"")</f>
        <v>0</v>
      </c>
      <c r="S360" s="12">
        <f ca="1">IF(AD360,IF(COUNTA(INDIRECT(N360))=0,0, 1-(ster!$C$14- COUNT(INDIRECT(N360)) -COUNTIF( INDIRECT(N360),"" )) /COUNTA(INDIRECT(N360))),"")</f>
        <v>1</v>
      </c>
      <c r="T360" s="17">
        <f t="array" aca="1" ref="T360" ca="1">IF(L360&lt;&gt;"",SUM(IF(INDIRECT(L360)&lt;&gt;INT(INDIRECT(L360)),1,0)),"")</f>
        <v>0</v>
      </c>
      <c r="U360" s="17">
        <f t="array" aca="1" ref="U360" ca="1">IF(S360=1,SUM(IF(ISNUMBER(INDIRECT(N360)),IF(INDIRECT(N360)&lt;&gt;INT(INDIRECT(N360)),1,0),0)),"")</f>
        <v>0</v>
      </c>
      <c r="V360" s="17">
        <f t="shared" ca="1" si="78"/>
        <v>1</v>
      </c>
      <c r="W360" s="17">
        <f t="shared" ca="1" si="79"/>
        <v>0</v>
      </c>
      <c r="X360" s="24">
        <f t="array" aca="1" ref="X360" ca="1">IF(AD360,IF(AG360&lt;&gt;"",AG360,IF(J360,MIN(INDIRECT( K360)),"")),"")</f>
        <v>1</v>
      </c>
      <c r="Y360" s="17">
        <f t="array" aca="1" ref="Y360" ca="1">IF(AD360,IF(AH360&lt;&gt;"",AH360,IF(J360,MAX(INDIRECT( K360)),"")),"")</f>
        <v>2</v>
      </c>
      <c r="Z360" s="17" t="b">
        <f t="shared" ca="1" si="80"/>
        <v>1</v>
      </c>
      <c r="AC360" s="17" t="b">
        <f t="shared" ca="1" si="81"/>
        <v>0</v>
      </c>
      <c r="AD360" s="14" t="b">
        <f t="shared" ca="1" si="82"/>
        <v>1</v>
      </c>
      <c r="AE360" s="15" t="b">
        <f t="shared" ca="1" si="83"/>
        <v>1</v>
      </c>
      <c r="AF360" s="16"/>
      <c r="AG360" s="16"/>
      <c r="AH360" s="16"/>
      <c r="AI360" s="16"/>
      <c r="AJ360" s="16"/>
      <c r="AK360" s="16"/>
      <c r="AL360" s="16"/>
      <c r="AM360" s="16"/>
    </row>
    <row r="361" spans="2:39">
      <c r="B361" s="14">
        <f t="shared" si="71"/>
        <v>359</v>
      </c>
      <c r="C361" s="14" t="str">
        <f ca="1">IF(OR(E361="",ROW(E361)=2),"",IF(R361&gt;0,"S",IF(J361,IF(F361=2,"D","N"),"I")))</f>
        <v>I</v>
      </c>
      <c r="D361" s="14" t="str">
        <f t="shared" ca="1" si="72"/>
        <v>q_112t.2</v>
      </c>
      <c r="E361" s="14" t="str">
        <f t="shared" ca="1" si="73"/>
        <v>How long Volleyball activity</v>
      </c>
      <c r="F361" s="14">
        <f t="shared" ca="1" si="74"/>
        <v>0</v>
      </c>
      <c r="G361" s="14" t="str">
        <f t="shared" ca="1" si="75"/>
        <v>q_112t.2</v>
      </c>
      <c r="H361" s="14">
        <f ca="1">IF(G361&lt;&gt;"",IFERROR( IsVariableNameLegal(G361),0),0)+IF(COUNTIF(INDIRECT(wew!$C$13),G361)&gt;1,10,0)</f>
        <v>0</v>
      </c>
      <c r="I361" s="14">
        <f ca="1">IF(E361&lt;&gt;"",IF(LEN(E361)&gt;150,1,0)+IF(COUNTIF(INDIRECT(wew!$C$15),E361)&gt;1,10,0),0)</f>
        <v>10</v>
      </c>
      <c r="J361" s="14" t="b">
        <f t="shared" ca="1" si="76"/>
        <v>0</v>
      </c>
      <c r="K361" s="14" t="str">
        <f ca="1">ADDRESS(3,(B361+1)*2-1,4,,"[" &amp; wew!$G$7 &amp; "]" &amp; _sheetname_labels) &amp; ":" &amp; ADDRESS(2+ster!$B$20,(B361+1)*2-1,4)</f>
        <v>'[dane surowe2c.xlsm]labels'!AAQ3:AAQ32</v>
      </c>
      <c r="L361" s="14" t="str">
        <f ca="1">IF(F361&gt;0,ADDRESS(3,(B361+1)*2-1,4,,"[" &amp; wew!$G$7 &amp; "]" &amp; _sheetname_labels) &amp; ":" &amp; ADDRESS(2+F361,(B361+1)*2-1,4),"")</f>
        <v/>
      </c>
      <c r="M361" s="14" t="str">
        <f ca="1">IF(F361&gt;0,ADDRESS(3,(B361+1)*2,4,,"["&amp;wew!$G$7&amp;"]"&amp;_sheetname_labels)&amp;":"&amp;ADDRESS(2+F361,(B361+1)*2,4),"")</f>
        <v/>
      </c>
      <c r="N361" s="14" t="str">
        <f ca="1">ADDRESS(3,B361+1,4,,"[" &amp; wew!$G$7 &amp; "]" &amp;_sheetname_dataframe) &amp; ":" &amp; ADDRESS(2+ster!$C$14,B361+1,4)</f>
        <v>'[dane surowe2c.xlsm]data_frame'!MV3:MV643</v>
      </c>
      <c r="O361" s="14">
        <f t="shared" ca="1" si="77"/>
        <v>9</v>
      </c>
      <c r="P361" s="14">
        <f ca="1">IF(AND($AD361,$S361=1),IF(wew!$B$3,MIN(INDIRECT($N361)),"&lt;włącz podświetlanie wartości&gt;"),"—")</f>
        <v>2</v>
      </c>
      <c r="Q361" s="14">
        <f ca="1">IF(AND($AD361,$S361=1),IF(wew!$B$3,MAX(INDIRECT($N361)),"&lt;włącz podświetlanie wartości&gt;"),"—")</f>
        <v>50</v>
      </c>
      <c r="R361" s="14">
        <f ca="1">IF(AD361,ster!$C$14- (COUNTIF( INDIRECT(N361),"" )+ COUNT(INDIRECT(N361)) +COUNTIF( INDIRECT(N361),"NA" )),"")</f>
        <v>0</v>
      </c>
      <c r="S361" s="12">
        <f ca="1">IF(AD361,IF(COUNTA(INDIRECT(N361))=0,0, 1-(ster!$C$14- COUNT(INDIRECT(N361)) -COUNTIF( INDIRECT(N361),"" )) /COUNTA(INDIRECT(N361))),"")</f>
        <v>1</v>
      </c>
      <c r="T361" s="17" t="str">
        <f t="array" aca="1" ref="T361" ca="1">IF(L361&lt;&gt;"",SUM(IF(INDIRECT(L361)&lt;&gt;INT(INDIRECT(L361)),1,0)),"")</f>
        <v/>
      </c>
      <c r="U361" s="17">
        <f t="array" aca="1" ref="U361" ca="1">IF(S361=1,SUM(IF(ISNUMBER(INDIRECT(N361)),IF(INDIRECT(N361)&lt;&gt;INT(INDIRECT(N361)),1,0),0)),"")</f>
        <v>0</v>
      </c>
      <c r="V361" s="17">
        <f t="shared" ca="1" si="78"/>
        <v>1</v>
      </c>
      <c r="W361" s="17">
        <f t="shared" ca="1" si="79"/>
        <v>0</v>
      </c>
      <c r="X361" s="24" t="str">
        <f t="array" aca="1" ref="X361" ca="1">IF(AD361,IF(AG361&lt;&gt;"",AG361,IF(J361,MIN(INDIRECT( K361)),"")),"")</f>
        <v/>
      </c>
      <c r="Y361" s="17" t="str">
        <f t="array" aca="1" ref="Y361" ca="1">IF(AD361,IF(AH361&lt;&gt;"",AH361,IF(J361,MAX(INDIRECT( K361)),"")),"")</f>
        <v/>
      </c>
      <c r="Z361" s="17" t="b">
        <f t="shared" ca="1" si="80"/>
        <v>0</v>
      </c>
      <c r="AC361" s="17" t="b">
        <f t="shared" ca="1" si="81"/>
        <v>0</v>
      </c>
      <c r="AD361" s="14" t="b">
        <f t="shared" ca="1" si="82"/>
        <v>1</v>
      </c>
      <c r="AE361" s="15" t="b">
        <f t="shared" ca="1" si="83"/>
        <v>0</v>
      </c>
      <c r="AF361" s="16"/>
      <c r="AG361" s="16"/>
      <c r="AH361" s="16"/>
      <c r="AI361" s="16"/>
      <c r="AJ361" s="16"/>
      <c r="AK361" s="16"/>
      <c r="AL361" s="16"/>
      <c r="AM361" s="16"/>
    </row>
    <row r="362" spans="2:39">
      <c r="B362" s="14">
        <f t="shared" si="71"/>
        <v>360</v>
      </c>
      <c r="C362" s="14" t="str">
        <f ca="1">IF(OR(E362="",ROW(E362)=2),"",IF(R362&gt;0,"S",IF(J362,IF(F362=2,"D","N"),"I")))</f>
        <v>D</v>
      </c>
      <c r="D362" s="14" t="str">
        <f t="shared" ca="1" si="72"/>
        <v>q_112u.1</v>
      </c>
      <c r="E362" s="14" t="str">
        <f t="shared" ca="1" si="73"/>
        <v>Moderate Weightlifting activity</v>
      </c>
      <c r="F362" s="14">
        <f t="shared" ca="1" si="74"/>
        <v>2</v>
      </c>
      <c r="G362" s="14" t="str">
        <f t="shared" ca="1" si="75"/>
        <v>q_112u.1</v>
      </c>
      <c r="H362" s="14">
        <f ca="1">IF(G362&lt;&gt;"",IFERROR( IsVariableNameLegal(G362),0),0)+IF(COUNTIF(INDIRECT(wew!$C$13),G362)&gt;1,10,0)</f>
        <v>0</v>
      </c>
      <c r="I362" s="14">
        <f ca="1">IF(E362&lt;&gt;"",IF(LEN(E362)&gt;150,1,0)+IF(COUNTIF(INDIRECT(wew!$C$15),E362)&gt;1,10,0),0)</f>
        <v>0</v>
      </c>
      <c r="J362" s="14" t="b">
        <f t="shared" ca="1" si="76"/>
        <v>1</v>
      </c>
      <c r="K362" s="14" t="str">
        <f ca="1">ADDRESS(3,(B362+1)*2-1,4,,"[" &amp; wew!$G$7 &amp; "]" &amp; _sheetname_labels) &amp; ":" &amp; ADDRESS(2+ster!$B$20,(B362+1)*2-1,4)</f>
        <v>'[dane surowe2c.xlsm]labels'!AAS3:AAS32</v>
      </c>
      <c r="L362" s="14" t="str">
        <f ca="1">IF(F362&gt;0,ADDRESS(3,(B362+1)*2-1,4,,"[" &amp; wew!$G$7 &amp; "]" &amp; _sheetname_labels) &amp; ":" &amp; ADDRESS(2+F362,(B362+1)*2-1,4),"")</f>
        <v>'[dane surowe2c.xlsm]labels'!AAS3:AAS4</v>
      </c>
      <c r="M362" s="14" t="str">
        <f ca="1">IF(F362&gt;0,ADDRESS(3,(B362+1)*2,4,,"["&amp;wew!$G$7&amp;"]"&amp;_sheetname_labels)&amp;":"&amp;ADDRESS(2+F362,(B362+1)*2,4),"")</f>
        <v>'[dane surowe2c.xlsm]labels'!AAT3:AAT4</v>
      </c>
      <c r="N362" s="14" t="str">
        <f ca="1">ADDRESS(3,B362+1,4,,"[" &amp; wew!$G$7 &amp; "]" &amp;_sheetname_dataframe) &amp; ":" &amp; ADDRESS(2+ster!$C$14,B362+1,4)</f>
        <v>'[dane surowe2c.xlsm]data_frame'!MW3:MW643</v>
      </c>
      <c r="O362" s="14">
        <f t="shared" ca="1" si="77"/>
        <v>637</v>
      </c>
      <c r="P362" s="14">
        <f ca="1">IF(AND($AD362,$S362=1),IF(wew!$B$3,MIN(INDIRECT($N362)),"&lt;włącz podświetlanie wartości&gt;"),"—")</f>
        <v>1</v>
      </c>
      <c r="Q362" s="14">
        <f ca="1">IF(AND($AD362,$S362=1),IF(wew!$B$3,MAX(INDIRECT($N362)),"&lt;włącz podświetlanie wartości&gt;"),"—")</f>
        <v>2</v>
      </c>
      <c r="R362" s="14">
        <f ca="1">IF(AD362,ster!$C$14- (COUNTIF( INDIRECT(N362),"" )+ COUNT(INDIRECT(N362)) +COUNTIF( INDIRECT(N362),"NA" )),"")</f>
        <v>0</v>
      </c>
      <c r="S362" s="12">
        <f ca="1">IF(AD362,IF(COUNTA(INDIRECT(N362))=0,0, 1-(ster!$C$14- COUNT(INDIRECT(N362)) -COUNTIF( INDIRECT(N362),"" )) /COUNTA(INDIRECT(N362))),"")</f>
        <v>1</v>
      </c>
      <c r="T362" s="17">
        <f t="array" aca="1" ref="T362" ca="1">IF(L362&lt;&gt;"",SUM(IF(INDIRECT(L362)&lt;&gt;INT(INDIRECT(L362)),1,0)),"")</f>
        <v>0</v>
      </c>
      <c r="U362" s="17">
        <f t="array" aca="1" ref="U362" ca="1">IF(S362=1,SUM(IF(ISNUMBER(INDIRECT(N362)),IF(INDIRECT(N362)&lt;&gt;INT(INDIRECT(N362)),1,0),0)),"")</f>
        <v>0</v>
      </c>
      <c r="V362" s="17">
        <f t="shared" ca="1" si="78"/>
        <v>1</v>
      </c>
      <c r="W362" s="17">
        <f t="shared" ca="1" si="79"/>
        <v>0</v>
      </c>
      <c r="X362" s="24">
        <f t="array" aca="1" ref="X362" ca="1">IF(AD362,IF(AG362&lt;&gt;"",AG362,IF(J362,MIN(INDIRECT( K362)),"")),"")</f>
        <v>1</v>
      </c>
      <c r="Y362" s="17">
        <f t="array" aca="1" ref="Y362" ca="1">IF(AD362,IF(AH362&lt;&gt;"",AH362,IF(J362,MAX(INDIRECT( K362)),"")),"")</f>
        <v>2</v>
      </c>
      <c r="Z362" s="17" t="b">
        <f t="shared" ca="1" si="80"/>
        <v>1</v>
      </c>
      <c r="AC362" s="17" t="b">
        <f t="shared" ca="1" si="81"/>
        <v>0</v>
      </c>
      <c r="AD362" s="14" t="b">
        <f t="shared" ca="1" si="82"/>
        <v>1</v>
      </c>
      <c r="AE362" s="15" t="b">
        <f t="shared" ca="1" si="83"/>
        <v>1</v>
      </c>
      <c r="AF362" s="16"/>
      <c r="AG362" s="16"/>
      <c r="AH362" s="16"/>
      <c r="AI362" s="16"/>
      <c r="AJ362" s="16"/>
      <c r="AK362" s="16"/>
      <c r="AL362" s="16"/>
      <c r="AM362" s="16"/>
    </row>
    <row r="363" spans="2:39">
      <c r="B363" s="14">
        <f t="shared" si="71"/>
        <v>361</v>
      </c>
      <c r="C363" s="14" t="str">
        <f ca="1">IF(OR(E363="",ROW(E363)=2),"",IF(R363&gt;0,"S",IF(J363,IF(F363=2,"D","N"),"I")))</f>
        <v>I</v>
      </c>
      <c r="D363" s="14" t="str">
        <f t="shared" ca="1" si="72"/>
        <v>q_112u.2</v>
      </c>
      <c r="E363" s="14" t="str">
        <f t="shared" ca="1" si="73"/>
        <v>How long Weightlifting activity</v>
      </c>
      <c r="F363" s="14">
        <f t="shared" ca="1" si="74"/>
        <v>0</v>
      </c>
      <c r="G363" s="14" t="str">
        <f t="shared" ca="1" si="75"/>
        <v>q_112u.2</v>
      </c>
      <c r="H363" s="14">
        <f ca="1">IF(G363&lt;&gt;"",IFERROR( IsVariableNameLegal(G363),0),0)+IF(COUNTIF(INDIRECT(wew!$C$13),G363)&gt;1,10,0)</f>
        <v>0</v>
      </c>
      <c r="I363" s="14">
        <f ca="1">IF(E363&lt;&gt;"",IF(LEN(E363)&gt;150,1,0)+IF(COUNTIF(INDIRECT(wew!$C$15),E363)&gt;1,10,0),0)</f>
        <v>10</v>
      </c>
      <c r="J363" s="14" t="b">
        <f t="shared" ca="1" si="76"/>
        <v>0</v>
      </c>
      <c r="K363" s="14" t="str">
        <f ca="1">ADDRESS(3,(B363+1)*2-1,4,,"[" &amp; wew!$G$7 &amp; "]" &amp; _sheetname_labels) &amp; ":" &amp; ADDRESS(2+ster!$B$20,(B363+1)*2-1,4)</f>
        <v>'[dane surowe2c.xlsm]labels'!AAU3:AAU32</v>
      </c>
      <c r="L363" s="14" t="str">
        <f ca="1">IF(F363&gt;0,ADDRESS(3,(B363+1)*2-1,4,,"[" &amp; wew!$G$7 &amp; "]" &amp; _sheetname_labels) &amp; ":" &amp; ADDRESS(2+F363,(B363+1)*2-1,4),"")</f>
        <v/>
      </c>
      <c r="M363" s="14" t="str">
        <f ca="1">IF(F363&gt;0,ADDRESS(3,(B363+1)*2,4,,"["&amp;wew!$G$7&amp;"]"&amp;_sheetname_labels)&amp;":"&amp;ADDRESS(2+F363,(B363+1)*2,4),"")</f>
        <v/>
      </c>
      <c r="N363" s="14" t="str">
        <f ca="1">ADDRESS(3,B363+1,4,,"[" &amp; wew!$G$7 &amp; "]" &amp;_sheetname_dataframe) &amp; ":" &amp; ADDRESS(2+ster!$C$14,B363+1,4)</f>
        <v>'[dane surowe2c.xlsm]data_frame'!MX3:MX643</v>
      </c>
      <c r="O363" s="14">
        <f t="shared" ca="1" si="77"/>
        <v>2</v>
      </c>
      <c r="P363" s="14">
        <f ca="1">IF(AND($AD363,$S363=1),IF(wew!$B$3,MIN(INDIRECT($N363)),"&lt;włącz podświetlanie wartości&gt;"),"—")</f>
        <v>2</v>
      </c>
      <c r="Q363" s="14">
        <f ca="1">IF(AND($AD363,$S363=1),IF(wew!$B$3,MAX(INDIRECT($N363)),"&lt;włącz podświetlanie wartości&gt;"),"—")</f>
        <v>7</v>
      </c>
      <c r="R363" s="14">
        <f ca="1">IF(AD363,ster!$C$14- (COUNTIF( INDIRECT(N363),"" )+ COUNT(INDIRECT(N363)) +COUNTIF( INDIRECT(N363),"NA" )),"")</f>
        <v>0</v>
      </c>
      <c r="S363" s="12">
        <f ca="1">IF(AD363,IF(COUNTA(INDIRECT(N363))=0,0, 1-(ster!$C$14- COUNT(INDIRECT(N363)) -COUNTIF( INDIRECT(N363),"" )) /COUNTA(INDIRECT(N363))),"")</f>
        <v>1</v>
      </c>
      <c r="T363" s="17" t="str">
        <f t="array" aca="1" ref="T363" ca="1">IF(L363&lt;&gt;"",SUM(IF(INDIRECT(L363)&lt;&gt;INT(INDIRECT(L363)),1,0)),"")</f>
        <v/>
      </c>
      <c r="U363" s="17">
        <f t="array" aca="1" ref="U363" ca="1">IF(S363=1,SUM(IF(ISNUMBER(INDIRECT(N363)),IF(INDIRECT(N363)&lt;&gt;INT(INDIRECT(N363)),1,0),0)),"")</f>
        <v>0</v>
      </c>
      <c r="V363" s="17">
        <f t="shared" ca="1" si="78"/>
        <v>1</v>
      </c>
      <c r="W363" s="17">
        <f t="shared" ca="1" si="79"/>
        <v>0</v>
      </c>
      <c r="X363" s="24" t="str">
        <f t="array" aca="1" ref="X363" ca="1">IF(AD363,IF(AG363&lt;&gt;"",AG363,IF(J363,MIN(INDIRECT( K363)),"")),"")</f>
        <v/>
      </c>
      <c r="Y363" s="17" t="str">
        <f t="array" aca="1" ref="Y363" ca="1">IF(AD363,IF(AH363&lt;&gt;"",AH363,IF(J363,MAX(INDIRECT( K363)),"")),"")</f>
        <v/>
      </c>
      <c r="Z363" s="17" t="b">
        <f t="shared" ca="1" si="80"/>
        <v>0</v>
      </c>
      <c r="AC363" s="17" t="b">
        <f t="shared" ca="1" si="81"/>
        <v>0</v>
      </c>
      <c r="AD363" s="14" t="b">
        <f t="shared" ca="1" si="82"/>
        <v>1</v>
      </c>
      <c r="AE363" s="15" t="b">
        <f t="shared" ca="1" si="83"/>
        <v>0</v>
      </c>
      <c r="AF363" s="16"/>
      <c r="AG363" s="16"/>
      <c r="AH363" s="16"/>
      <c r="AI363" s="16"/>
      <c r="AJ363" s="16"/>
      <c r="AK363" s="16"/>
      <c r="AL363" s="16"/>
      <c r="AM363" s="16"/>
    </row>
    <row r="364" spans="2:39">
      <c r="B364" s="14">
        <f t="shared" si="71"/>
        <v>362</v>
      </c>
      <c r="C364" s="14" t="str">
        <f ca="1">IF(OR(E364="",ROW(E364)=2),"",IF(R364&gt;0,"S",IF(J364,IF(F364=2,"D","N"),"I")))</f>
        <v>S</v>
      </c>
      <c r="D364" s="14" t="str">
        <f t="shared" ca="1" si="72"/>
        <v>q_112v.1</v>
      </c>
      <c r="E364" s="14" t="str">
        <f t="shared" ca="1" si="73"/>
        <v>Other moderate activity</v>
      </c>
      <c r="F364" s="14">
        <f t="shared" ca="1" si="74"/>
        <v>0</v>
      </c>
      <c r="G364" s="14" t="str">
        <f t="shared" ca="1" si="75"/>
        <v>q_112v.1</v>
      </c>
      <c r="H364" s="14">
        <f ca="1">IF(G364&lt;&gt;"",IFERROR( IsVariableNameLegal(G364),0),0)+IF(COUNTIF(INDIRECT(wew!$C$13),G364)&gt;1,10,0)</f>
        <v>0</v>
      </c>
      <c r="I364" s="14">
        <f ca="1">IF(E364&lt;&gt;"",IF(LEN(E364)&gt;150,1,0)+IF(COUNTIF(INDIRECT(wew!$C$15),E364)&gt;1,10,0),0)</f>
        <v>0</v>
      </c>
      <c r="J364" s="14" t="b">
        <f t="shared" ca="1" si="76"/>
        <v>0</v>
      </c>
      <c r="K364" s="14" t="str">
        <f ca="1">ADDRESS(3,(B364+1)*2-1,4,,"[" &amp; wew!$G$7 &amp; "]" &amp; _sheetname_labels) &amp; ":" &amp; ADDRESS(2+ster!$B$20,(B364+1)*2-1,4)</f>
        <v>'[dane surowe2c.xlsm]labels'!AAW3:AAW32</v>
      </c>
      <c r="L364" s="14" t="str">
        <f ca="1">IF(F364&gt;0,ADDRESS(3,(B364+1)*2-1,4,,"[" &amp; wew!$G$7 &amp; "]" &amp; _sheetname_labels) &amp; ":" &amp; ADDRESS(2+F364,(B364+1)*2-1,4),"")</f>
        <v/>
      </c>
      <c r="M364" s="14" t="str">
        <f ca="1">IF(F364&gt;0,ADDRESS(3,(B364+1)*2,4,,"["&amp;wew!$G$7&amp;"]"&amp;_sheetname_labels)&amp;":"&amp;ADDRESS(2+F364,(B364+1)*2,4),"")</f>
        <v/>
      </c>
      <c r="N364" s="14" t="str">
        <f ca="1">ADDRESS(3,B364+1,4,,"[" &amp; wew!$G$7 &amp; "]" &amp;_sheetname_dataframe) &amp; ":" &amp; ADDRESS(2+ster!$C$14,B364+1,4)</f>
        <v>'[dane surowe2c.xlsm]data_frame'!MY3:MY643</v>
      </c>
      <c r="O364" s="14">
        <f t="shared" ca="1" si="77"/>
        <v>0</v>
      </c>
      <c r="P364" s="14" t="str">
        <f ca="1">IF(AND($AD364,$S364=1),IF(wew!$B$3,MIN(INDIRECT($N364)),"&lt;włącz podświetlanie wartości&gt;"),"—")</f>
        <v>—</v>
      </c>
      <c r="Q364" s="14" t="str">
        <f ca="1">IF(AND($AD364,$S364=1),IF(wew!$B$3,MAX(INDIRECT($N364)),"&lt;włącz podświetlanie wartości&gt;"),"—")</f>
        <v>—</v>
      </c>
      <c r="R364" s="14">
        <f ca="1">IF(AD364,ster!$C$14- (COUNTIF( INDIRECT(N364),"" )+ COUNT(INDIRECT(N364)) +COUNTIF( INDIRECT(N364),"NA" )),"")</f>
        <v>637</v>
      </c>
      <c r="S364" s="12">
        <f ca="1">IF(AD364,IF(COUNTA(INDIRECT(N364))=0,0, 1-(ster!$C$14- COUNT(INDIRECT(N364)) -COUNTIF( INDIRECT(N364),"" )) /COUNTA(INDIRECT(N364))),"")</f>
        <v>0</v>
      </c>
      <c r="T364" s="17" t="str">
        <f t="array" aca="1" ref="T364" ca="1">IF(L364&lt;&gt;"",SUM(IF(INDIRECT(L364)&lt;&gt;INT(INDIRECT(L364)),1,0)),"")</f>
        <v/>
      </c>
      <c r="U364" s="17" t="str">
        <f t="array" aca="1" ref="U364" ca="1">IF(S364=1,SUM(IF(ISNUMBER(INDIRECT(N364)),IF(INDIRECT(N364)&lt;&gt;INT(INDIRECT(N364)),1,0),0)),"")</f>
        <v/>
      </c>
      <c r="V364" s="17">
        <f t="shared" ca="1" si="78"/>
        <v>0</v>
      </c>
      <c r="W364" s="17">
        <f t="shared" ca="1" si="79"/>
        <v>0</v>
      </c>
      <c r="X364" s="24" t="str">
        <f t="array" aca="1" ref="X364" ca="1">IF(AD364,IF(AG364&lt;&gt;"",AG364,IF(J364,MIN(INDIRECT( K364)),"")),"")</f>
        <v/>
      </c>
      <c r="Y364" s="17" t="str">
        <f t="array" aca="1" ref="Y364" ca="1">IF(AD364,IF(AH364&lt;&gt;"",AH364,IF(J364,MAX(INDIRECT( K364)),"")),"")</f>
        <v/>
      </c>
      <c r="Z364" s="17" t="b">
        <f t="shared" ca="1" si="80"/>
        <v>0</v>
      </c>
      <c r="AC364" s="17" t="b">
        <f t="shared" ca="1" si="81"/>
        <v>1</v>
      </c>
      <c r="AD364" s="14" t="b">
        <f t="shared" ca="1" si="82"/>
        <v>1</v>
      </c>
      <c r="AE364" s="15" t="b">
        <f t="shared" ca="1" si="83"/>
        <v>0</v>
      </c>
      <c r="AF364" s="16"/>
      <c r="AG364" s="16"/>
      <c r="AH364" s="16"/>
      <c r="AI364" s="16"/>
      <c r="AJ364" s="16"/>
      <c r="AK364" s="16"/>
      <c r="AL364" s="16"/>
      <c r="AM364" s="16"/>
    </row>
    <row r="365" spans="2:39">
      <c r="B365" s="14">
        <f t="shared" si="71"/>
        <v>363</v>
      </c>
      <c r="C365" s="14" t="str">
        <f ca="1">IF(OR(E365="",ROW(E365)=2),"",IF(R365&gt;0,"S",IF(J365,IF(F365=2,"D","N"),"I")))</f>
        <v>S</v>
      </c>
      <c r="D365" s="14" t="str">
        <f t="shared" ca="1" si="72"/>
        <v>q_112v.2</v>
      </c>
      <c r="E365" s="14" t="str">
        <f t="shared" ca="1" si="73"/>
        <v>How long other moderate activity</v>
      </c>
      <c r="F365" s="14">
        <f t="shared" ca="1" si="74"/>
        <v>0</v>
      </c>
      <c r="G365" s="14" t="str">
        <f t="shared" ca="1" si="75"/>
        <v>q_112v.2</v>
      </c>
      <c r="H365" s="14">
        <f ca="1">IF(G365&lt;&gt;"",IFERROR( IsVariableNameLegal(G365),0),0)+IF(COUNTIF(INDIRECT(wew!$C$13),G365)&gt;1,10,0)</f>
        <v>0</v>
      </c>
      <c r="I365" s="14">
        <f ca="1">IF(E365&lt;&gt;"",IF(LEN(E365)&gt;150,1,0)+IF(COUNTIF(INDIRECT(wew!$C$15),E365)&gt;1,10,0),0)</f>
        <v>0</v>
      </c>
      <c r="J365" s="14" t="b">
        <f t="shared" ca="1" si="76"/>
        <v>0</v>
      </c>
      <c r="K365" s="14" t="str">
        <f ca="1">ADDRESS(3,(B365+1)*2-1,4,,"[" &amp; wew!$G$7 &amp; "]" &amp; _sheetname_labels) &amp; ":" &amp; ADDRESS(2+ster!$B$20,(B365+1)*2-1,4)</f>
        <v>'[dane surowe2c.xlsm]labels'!AAY3:AAY32</v>
      </c>
      <c r="L365" s="14" t="str">
        <f ca="1">IF(F365&gt;0,ADDRESS(3,(B365+1)*2-1,4,,"[" &amp; wew!$G$7 &amp; "]" &amp; _sheetname_labels) &amp; ":" &amp; ADDRESS(2+F365,(B365+1)*2-1,4),"")</f>
        <v/>
      </c>
      <c r="M365" s="14" t="str">
        <f ca="1">IF(F365&gt;0,ADDRESS(3,(B365+1)*2,4,,"["&amp;wew!$G$7&amp;"]"&amp;_sheetname_labels)&amp;":"&amp;ADDRESS(2+F365,(B365+1)*2,4),"")</f>
        <v/>
      </c>
      <c r="N365" s="14" t="str">
        <f ca="1">ADDRESS(3,B365+1,4,,"[" &amp; wew!$G$7 &amp; "]" &amp;_sheetname_dataframe) &amp; ":" &amp; ADDRESS(2+ster!$C$14,B365+1,4)</f>
        <v>'[dane surowe2c.xlsm]data_frame'!MZ3:MZ643</v>
      </c>
      <c r="O365" s="14">
        <f t="shared" ca="1" si="77"/>
        <v>37</v>
      </c>
      <c r="P365" s="14" t="str">
        <f ca="1">IF(AND($AD365,$S365=1),IF(wew!$B$3,MIN(INDIRECT($N365)),"&lt;włącz podświetlanie wartości&gt;"),"—")</f>
        <v>—</v>
      </c>
      <c r="Q365" s="14" t="str">
        <f ca="1">IF(AND($AD365,$S365=1),IF(wew!$B$3,MAX(INDIRECT($N365)),"&lt;włącz podświetlanie wartości&gt;"),"—")</f>
        <v>—</v>
      </c>
      <c r="R365" s="14">
        <f ca="1">IF(AD365,ster!$C$14- (COUNTIF( INDIRECT(N365),"" )+ COUNT(INDIRECT(N365)) +COUNTIF( INDIRECT(N365),"NA" )),"")</f>
        <v>2</v>
      </c>
      <c r="S365" s="12">
        <f ca="1">IF(AD365,IF(COUNTA(INDIRECT(N365))=0,0, 1-(ster!$C$14- COUNT(INDIRECT(N365)) -COUNTIF( INDIRECT(N365),"" )) /COUNTA(INDIRECT(N365))),"")</f>
        <v>0.94871794871794868</v>
      </c>
      <c r="T365" s="17" t="str">
        <f t="array" aca="1" ref="T365" ca="1">IF(L365&lt;&gt;"",SUM(IF(INDIRECT(L365)&lt;&gt;INT(INDIRECT(L365)),1,0)),"")</f>
        <v/>
      </c>
      <c r="U365" s="17" t="str">
        <f t="array" aca="1" ref="U365" ca="1">IF(S365=1,SUM(IF(ISNUMBER(INDIRECT(N365)),IF(INDIRECT(N365)&lt;&gt;INT(INDIRECT(N365)),1,0),0)),"")</f>
        <v/>
      </c>
      <c r="V365" s="17">
        <f t="shared" ca="1" si="78"/>
        <v>0</v>
      </c>
      <c r="W365" s="17">
        <f t="shared" ca="1" si="79"/>
        <v>0</v>
      </c>
      <c r="X365" s="24" t="str">
        <f t="array" aca="1" ref="X365" ca="1">IF(AD365,IF(AG365&lt;&gt;"",AG365,IF(J365,MIN(INDIRECT( K365)),"")),"")</f>
        <v/>
      </c>
      <c r="Y365" s="17" t="str">
        <f t="array" aca="1" ref="Y365" ca="1">IF(AD365,IF(AH365&lt;&gt;"",AH365,IF(J365,MAX(INDIRECT( K365)),"")),"")</f>
        <v/>
      </c>
      <c r="Z365" s="17" t="b">
        <f t="shared" ca="1" si="80"/>
        <v>0</v>
      </c>
      <c r="AC365" s="17" t="b">
        <f t="shared" ca="1" si="81"/>
        <v>1</v>
      </c>
      <c r="AD365" s="14" t="b">
        <f t="shared" ca="1" si="82"/>
        <v>1</v>
      </c>
      <c r="AE365" s="15" t="b">
        <f t="shared" ca="1" si="83"/>
        <v>0</v>
      </c>
      <c r="AF365" s="16"/>
      <c r="AG365" s="16"/>
      <c r="AH365" s="16"/>
      <c r="AI365" s="16"/>
      <c r="AJ365" s="16"/>
      <c r="AK365" s="16"/>
      <c r="AL365" s="16"/>
      <c r="AM365" s="16"/>
    </row>
    <row r="366" spans="2:39">
      <c r="B366" s="14">
        <f t="shared" si="71"/>
        <v>364</v>
      </c>
      <c r="C366" s="14" t="str">
        <f ca="1">IF(OR(E366="",ROW(E366)=2),"",IF(R366&gt;0,"S",IF(J366,IF(F366=2,"D","N"),"I")))</f>
        <v>D</v>
      </c>
      <c r="D366" s="14" t="str">
        <f t="shared" ca="1" si="72"/>
        <v>q_112a.3</v>
      </c>
      <c r="E366" s="14" t="str">
        <f t="shared" ca="1" si="73"/>
        <v>vigorous Basketball activity</v>
      </c>
      <c r="F366" s="14">
        <f t="shared" ca="1" si="74"/>
        <v>2</v>
      </c>
      <c r="G366" s="14" t="str">
        <f t="shared" ca="1" si="75"/>
        <v>q_112a.3</v>
      </c>
      <c r="H366" s="14">
        <f ca="1">IF(G366&lt;&gt;"",IFERROR( IsVariableNameLegal(G366),0),0)+IF(COUNTIF(INDIRECT(wew!$C$13),G366)&gt;1,10,0)</f>
        <v>0</v>
      </c>
      <c r="I366" s="14">
        <f ca="1">IF(E366&lt;&gt;"",IF(LEN(E366)&gt;150,1,0)+IF(COUNTIF(INDIRECT(wew!$C$15),E366)&gt;1,10,0),0)</f>
        <v>0</v>
      </c>
      <c r="J366" s="14" t="b">
        <f t="shared" ca="1" si="76"/>
        <v>1</v>
      </c>
      <c r="K366" s="14" t="str">
        <f ca="1">ADDRESS(3,(B366+1)*2-1,4,,"[" &amp; wew!$G$7 &amp; "]" &amp; _sheetname_labels) &amp; ":" &amp; ADDRESS(2+ster!$B$20,(B366+1)*2-1,4)</f>
        <v>'[dane surowe2c.xlsm]labels'!ABA3:ABA32</v>
      </c>
      <c r="L366" s="14" t="str">
        <f ca="1">IF(F366&gt;0,ADDRESS(3,(B366+1)*2-1,4,,"[" &amp; wew!$G$7 &amp; "]" &amp; _sheetname_labels) &amp; ":" &amp; ADDRESS(2+F366,(B366+1)*2-1,4),"")</f>
        <v>'[dane surowe2c.xlsm]labels'!ABA3:ABA4</v>
      </c>
      <c r="M366" s="14" t="str">
        <f ca="1">IF(F366&gt;0,ADDRESS(3,(B366+1)*2,4,,"["&amp;wew!$G$7&amp;"]"&amp;_sheetname_labels)&amp;":"&amp;ADDRESS(2+F366,(B366+1)*2,4),"")</f>
        <v>'[dane surowe2c.xlsm]labels'!ABB3:ABB4</v>
      </c>
      <c r="N366" s="14" t="str">
        <f ca="1">ADDRESS(3,B366+1,4,,"[" &amp; wew!$G$7 &amp; "]" &amp;_sheetname_dataframe) &amp; ":" &amp; ADDRESS(2+ster!$C$14,B366+1,4)</f>
        <v>'[dane surowe2c.xlsm]data_frame'!NA3:NA643</v>
      </c>
      <c r="O366" s="14">
        <f t="shared" ca="1" si="77"/>
        <v>294</v>
      </c>
      <c r="P366" s="14">
        <f ca="1">IF(AND($AD366,$S366=1),IF(wew!$B$3,MIN(INDIRECT($N366)),"&lt;włącz podświetlanie wartości&gt;"),"—")</f>
        <v>1</v>
      </c>
      <c r="Q366" s="14">
        <f ca="1">IF(AND($AD366,$S366=1),IF(wew!$B$3,MAX(INDIRECT($N366)),"&lt;włącz podświetlanie wartości&gt;"),"—")</f>
        <v>2</v>
      </c>
      <c r="R366" s="14">
        <f ca="1">IF(AD366,ster!$C$14- (COUNTIF( INDIRECT(N366),"" )+ COUNT(INDIRECT(N366)) +COUNTIF( INDIRECT(N366),"NA" )),"")</f>
        <v>0</v>
      </c>
      <c r="S366" s="12">
        <f ca="1">IF(AD366,IF(COUNTA(INDIRECT(N366))=0,0, 1-(ster!$C$14- COUNT(INDIRECT(N366)) -COUNTIF( INDIRECT(N366),"" )) /COUNTA(INDIRECT(N366))),"")</f>
        <v>1</v>
      </c>
      <c r="T366" s="17">
        <f t="array" aca="1" ref="T366" ca="1">IF(L366&lt;&gt;"",SUM(IF(INDIRECT(L366)&lt;&gt;INT(INDIRECT(L366)),1,0)),"")</f>
        <v>0</v>
      </c>
      <c r="U366" s="17">
        <f t="array" aca="1" ref="U366" ca="1">IF(S366=1,SUM(IF(ISNUMBER(INDIRECT(N366)),IF(INDIRECT(N366)&lt;&gt;INT(INDIRECT(N366)),1,0),0)),"")</f>
        <v>0</v>
      </c>
      <c r="V366" s="17">
        <f t="shared" ca="1" si="78"/>
        <v>1</v>
      </c>
      <c r="W366" s="17">
        <f t="shared" ca="1" si="79"/>
        <v>0</v>
      </c>
      <c r="X366" s="24">
        <f t="array" aca="1" ref="X366" ca="1">IF(AD366,IF(AG366&lt;&gt;"",AG366,IF(J366,MIN(INDIRECT( K366)),"")),"")</f>
        <v>1</v>
      </c>
      <c r="Y366" s="17">
        <f t="array" aca="1" ref="Y366" ca="1">IF(AD366,IF(AH366&lt;&gt;"",AH366,IF(J366,MAX(INDIRECT( K366)),"")),"")</f>
        <v>2</v>
      </c>
      <c r="Z366" s="17" t="b">
        <f t="shared" ca="1" si="80"/>
        <v>1</v>
      </c>
      <c r="AC366" s="17" t="b">
        <f t="shared" ca="1" si="81"/>
        <v>0</v>
      </c>
      <c r="AD366" s="14" t="b">
        <f t="shared" ca="1" si="82"/>
        <v>1</v>
      </c>
      <c r="AE366" s="15" t="b">
        <f t="shared" ca="1" si="83"/>
        <v>1</v>
      </c>
      <c r="AF366" s="16"/>
      <c r="AG366" s="16"/>
      <c r="AH366" s="16"/>
      <c r="AI366" s="16"/>
      <c r="AJ366" s="16"/>
      <c r="AK366" s="16"/>
      <c r="AL366" s="16"/>
      <c r="AM366" s="16"/>
    </row>
    <row r="367" spans="2:39">
      <c r="B367" s="14">
        <f t="shared" si="71"/>
        <v>365</v>
      </c>
      <c r="C367" s="14" t="str">
        <f ca="1">IF(OR(E367="",ROW(E367)=2),"",IF(R367&gt;0,"S",IF(J367,IF(F367=2,"D","N"),"I")))</f>
        <v>I</v>
      </c>
      <c r="D367" s="14" t="str">
        <f t="shared" ca="1" si="72"/>
        <v>q_112a.4</v>
      </c>
      <c r="E367" s="14" t="str">
        <f t="shared" ca="1" si="73"/>
        <v>How long Basketball activity</v>
      </c>
      <c r="F367" s="14">
        <f t="shared" ca="1" si="74"/>
        <v>0</v>
      </c>
      <c r="G367" s="14" t="str">
        <f t="shared" ca="1" si="75"/>
        <v>q_112a.4</v>
      </c>
      <c r="H367" s="14">
        <f ca="1">IF(G367&lt;&gt;"",IFERROR( IsVariableNameLegal(G367),0),0)+IF(COUNTIF(INDIRECT(wew!$C$13),G367)&gt;1,10,0)</f>
        <v>0</v>
      </c>
      <c r="I367" s="14">
        <f ca="1">IF(E367&lt;&gt;"",IF(LEN(E367)&gt;150,1,0)+IF(COUNTIF(INDIRECT(wew!$C$15),E367)&gt;1,10,0),0)</f>
        <v>10</v>
      </c>
      <c r="J367" s="14" t="b">
        <f t="shared" ca="1" si="76"/>
        <v>0</v>
      </c>
      <c r="K367" s="14" t="str">
        <f ca="1">ADDRESS(3,(B367+1)*2-1,4,,"[" &amp; wew!$G$7 &amp; "]" &amp; _sheetname_labels) &amp; ":" &amp; ADDRESS(2+ster!$B$20,(B367+1)*2-1,4)</f>
        <v>'[dane surowe2c.xlsm]labels'!ABC3:ABC32</v>
      </c>
      <c r="L367" s="14" t="str">
        <f ca="1">IF(F367&gt;0,ADDRESS(3,(B367+1)*2-1,4,,"[" &amp; wew!$G$7 &amp; "]" &amp; _sheetname_labels) &amp; ":" &amp; ADDRESS(2+F367,(B367+1)*2-1,4),"")</f>
        <v/>
      </c>
      <c r="M367" s="14" t="str">
        <f ca="1">IF(F367&gt;0,ADDRESS(3,(B367+1)*2,4,,"["&amp;wew!$G$7&amp;"]"&amp;_sheetname_labels)&amp;":"&amp;ADDRESS(2+F367,(B367+1)*2,4),"")</f>
        <v/>
      </c>
      <c r="N367" s="14" t="str">
        <f ca="1">ADDRESS(3,B367+1,4,,"[" &amp; wew!$G$7 &amp; "]" &amp;_sheetname_dataframe) &amp; ":" &amp; ADDRESS(2+ster!$C$14,B367+1,4)</f>
        <v>'[dane surowe2c.xlsm]data_frame'!NB3:NB643</v>
      </c>
      <c r="O367" s="14">
        <f t="shared" ca="1" si="77"/>
        <v>1</v>
      </c>
      <c r="P367" s="14">
        <f ca="1">IF(AND($AD367,$S367=1),IF(wew!$B$3,MIN(INDIRECT($N367)),"&lt;włącz podświetlanie wartości&gt;"),"—")</f>
        <v>5</v>
      </c>
      <c r="Q367" s="14">
        <f ca="1">IF(AND($AD367,$S367=1),IF(wew!$B$3,MAX(INDIRECT($N367)),"&lt;włącz podświetlanie wartości&gt;"),"—")</f>
        <v>5</v>
      </c>
      <c r="R367" s="14">
        <f ca="1">IF(AD367,ster!$C$14- (COUNTIF( INDIRECT(N367),"" )+ COUNT(INDIRECT(N367)) +COUNTIF( INDIRECT(N367),"NA" )),"")</f>
        <v>0</v>
      </c>
      <c r="S367" s="12">
        <f ca="1">IF(AD367,IF(COUNTA(INDIRECT(N367))=0,0, 1-(ster!$C$14- COUNT(INDIRECT(N367)) -COUNTIF( INDIRECT(N367),"" )) /COUNTA(INDIRECT(N367))),"")</f>
        <v>1</v>
      </c>
      <c r="T367" s="17" t="str">
        <f t="array" aca="1" ref="T367" ca="1">IF(L367&lt;&gt;"",SUM(IF(INDIRECT(L367)&lt;&gt;INT(INDIRECT(L367)),1,0)),"")</f>
        <v/>
      </c>
      <c r="U367" s="17">
        <f t="array" aca="1" ref="U367" ca="1">IF(S367=1,SUM(IF(ISNUMBER(INDIRECT(N367)),IF(INDIRECT(N367)&lt;&gt;INT(INDIRECT(N367)),1,0),0)),"")</f>
        <v>0</v>
      </c>
      <c r="V367" s="17">
        <f t="shared" ca="1" si="78"/>
        <v>1</v>
      </c>
      <c r="W367" s="17">
        <f t="shared" ca="1" si="79"/>
        <v>0</v>
      </c>
      <c r="X367" s="24" t="str">
        <f t="array" aca="1" ref="X367" ca="1">IF(AD367,IF(AG367&lt;&gt;"",AG367,IF(J367,MIN(INDIRECT( K367)),"")),"")</f>
        <v/>
      </c>
      <c r="Y367" s="17" t="str">
        <f t="array" aca="1" ref="Y367" ca="1">IF(AD367,IF(AH367&lt;&gt;"",AH367,IF(J367,MAX(INDIRECT( K367)),"")),"")</f>
        <v/>
      </c>
      <c r="Z367" s="17" t="b">
        <f t="shared" ca="1" si="80"/>
        <v>0</v>
      </c>
      <c r="AC367" s="17" t="b">
        <f t="shared" ca="1" si="81"/>
        <v>0</v>
      </c>
      <c r="AD367" s="14" t="b">
        <f t="shared" ca="1" si="82"/>
        <v>1</v>
      </c>
      <c r="AE367" s="15" t="b">
        <f t="shared" ca="1" si="83"/>
        <v>0</v>
      </c>
      <c r="AF367" s="16"/>
      <c r="AG367" s="16"/>
      <c r="AH367" s="16"/>
      <c r="AI367" s="16"/>
      <c r="AJ367" s="16"/>
      <c r="AK367" s="16"/>
      <c r="AL367" s="16"/>
      <c r="AM367" s="16"/>
    </row>
    <row r="368" spans="2:39">
      <c r="B368" s="14">
        <f t="shared" si="71"/>
        <v>366</v>
      </c>
      <c r="C368" s="14" t="str">
        <f ca="1">IF(OR(E368="",ROW(E368)=2),"",IF(R368&gt;0,"S",IF(J368,IF(F368=2,"D","N"),"I")))</f>
        <v>D</v>
      </c>
      <c r="D368" s="14" t="str">
        <f t="shared" ca="1" si="72"/>
        <v>q_112b.3</v>
      </c>
      <c r="E368" s="14" t="str">
        <f t="shared" ca="1" si="73"/>
        <v>vigorous Boxing activity</v>
      </c>
      <c r="F368" s="14">
        <f t="shared" ca="1" si="74"/>
        <v>2</v>
      </c>
      <c r="G368" s="14" t="str">
        <f t="shared" ca="1" si="75"/>
        <v>q_112b.3</v>
      </c>
      <c r="H368" s="14">
        <f ca="1">IF(G368&lt;&gt;"",IFERROR( IsVariableNameLegal(G368),0),0)+IF(COUNTIF(INDIRECT(wew!$C$13),G368)&gt;1,10,0)</f>
        <v>0</v>
      </c>
      <c r="I368" s="14">
        <f ca="1">IF(E368&lt;&gt;"",IF(LEN(E368)&gt;150,1,0)+IF(COUNTIF(INDIRECT(wew!$C$15),E368)&gt;1,10,0),0)</f>
        <v>0</v>
      </c>
      <c r="J368" s="14" t="b">
        <f t="shared" ca="1" si="76"/>
        <v>1</v>
      </c>
      <c r="K368" s="14" t="str">
        <f ca="1">ADDRESS(3,(B368+1)*2-1,4,,"[" &amp; wew!$G$7 &amp; "]" &amp; _sheetname_labels) &amp; ":" &amp; ADDRESS(2+ster!$B$20,(B368+1)*2-1,4)</f>
        <v>'[dane surowe2c.xlsm]labels'!ABE3:ABE32</v>
      </c>
      <c r="L368" s="14" t="str">
        <f ca="1">IF(F368&gt;0,ADDRESS(3,(B368+1)*2-1,4,,"[" &amp; wew!$G$7 &amp; "]" &amp; _sheetname_labels) &amp; ":" &amp; ADDRESS(2+F368,(B368+1)*2-1,4),"")</f>
        <v>'[dane surowe2c.xlsm]labels'!ABE3:ABE4</v>
      </c>
      <c r="M368" s="14" t="str">
        <f ca="1">IF(F368&gt;0,ADDRESS(3,(B368+1)*2,4,,"["&amp;wew!$G$7&amp;"]"&amp;_sheetname_labels)&amp;":"&amp;ADDRESS(2+F368,(B368+1)*2,4),"")</f>
        <v>'[dane surowe2c.xlsm]labels'!ABF3:ABF4</v>
      </c>
      <c r="N368" s="14" t="str">
        <f ca="1">ADDRESS(3,B368+1,4,,"[" &amp; wew!$G$7 &amp; "]" &amp;_sheetname_dataframe) &amp; ":" &amp; ADDRESS(2+ster!$C$14,B368+1,4)</f>
        <v>'[dane surowe2c.xlsm]data_frame'!NC3:NC643</v>
      </c>
      <c r="O368" s="14">
        <f t="shared" ca="1" si="77"/>
        <v>637</v>
      </c>
      <c r="P368" s="14">
        <f ca="1">IF(AND($AD368,$S368=1),IF(wew!$B$3,MIN(INDIRECT($N368)),"&lt;włącz podświetlanie wartości&gt;"),"—")</f>
        <v>1</v>
      </c>
      <c r="Q368" s="14">
        <f ca="1">IF(AND($AD368,$S368=1),IF(wew!$B$3,MAX(INDIRECT($N368)),"&lt;włącz podświetlanie wartości&gt;"),"—")</f>
        <v>2</v>
      </c>
      <c r="R368" s="14">
        <f ca="1">IF(AD368,ster!$C$14- (COUNTIF( INDIRECT(N368),"" )+ COUNT(INDIRECT(N368)) +COUNTIF( INDIRECT(N368),"NA" )),"")</f>
        <v>0</v>
      </c>
      <c r="S368" s="12">
        <f ca="1">IF(AD368,IF(COUNTA(INDIRECT(N368))=0,0, 1-(ster!$C$14- COUNT(INDIRECT(N368)) -COUNTIF( INDIRECT(N368),"" )) /COUNTA(INDIRECT(N368))),"")</f>
        <v>1</v>
      </c>
      <c r="T368" s="17">
        <f t="array" aca="1" ref="T368" ca="1">IF(L368&lt;&gt;"",SUM(IF(INDIRECT(L368)&lt;&gt;INT(INDIRECT(L368)),1,0)),"")</f>
        <v>0</v>
      </c>
      <c r="U368" s="17">
        <f t="array" aca="1" ref="U368" ca="1">IF(S368=1,SUM(IF(ISNUMBER(INDIRECT(N368)),IF(INDIRECT(N368)&lt;&gt;INT(INDIRECT(N368)),1,0),0)),"")</f>
        <v>0</v>
      </c>
      <c r="V368" s="17">
        <f t="shared" ca="1" si="78"/>
        <v>1</v>
      </c>
      <c r="W368" s="17">
        <f t="shared" ca="1" si="79"/>
        <v>0</v>
      </c>
      <c r="X368" s="24">
        <f t="array" aca="1" ref="X368" ca="1">IF(AD368,IF(AG368&lt;&gt;"",AG368,IF(J368,MIN(INDIRECT( K368)),"")),"")</f>
        <v>1</v>
      </c>
      <c r="Y368" s="17">
        <f t="array" aca="1" ref="Y368" ca="1">IF(AD368,IF(AH368&lt;&gt;"",AH368,IF(J368,MAX(INDIRECT( K368)),"")),"")</f>
        <v>2</v>
      </c>
      <c r="Z368" s="17" t="b">
        <f t="shared" ca="1" si="80"/>
        <v>1</v>
      </c>
      <c r="AC368" s="17" t="b">
        <f t="shared" ca="1" si="81"/>
        <v>0</v>
      </c>
      <c r="AD368" s="14" t="b">
        <f t="shared" ca="1" si="82"/>
        <v>1</v>
      </c>
      <c r="AE368" s="15" t="b">
        <f t="shared" ca="1" si="83"/>
        <v>1</v>
      </c>
      <c r="AF368" s="16"/>
      <c r="AG368" s="16"/>
      <c r="AH368" s="16"/>
      <c r="AI368" s="16"/>
      <c r="AJ368" s="16"/>
      <c r="AK368" s="16"/>
      <c r="AL368" s="16"/>
      <c r="AM368" s="16"/>
    </row>
    <row r="369" spans="2:39">
      <c r="B369" s="14">
        <f t="shared" si="71"/>
        <v>367</v>
      </c>
      <c r="C369" s="14" t="str">
        <f ca="1">IF(OR(E369="",ROW(E369)=2),"",IF(R369&gt;0,"S",IF(J369,IF(F369=2,"D","N"),"I")))</f>
        <v>I</v>
      </c>
      <c r="D369" s="14" t="str">
        <f t="shared" ca="1" si="72"/>
        <v>q_112b.4</v>
      </c>
      <c r="E369" s="14" t="str">
        <f t="shared" ca="1" si="73"/>
        <v>How long Boxing activity</v>
      </c>
      <c r="F369" s="14">
        <f t="shared" ca="1" si="74"/>
        <v>0</v>
      </c>
      <c r="G369" s="14" t="str">
        <f t="shared" ca="1" si="75"/>
        <v>q_112b.4</v>
      </c>
      <c r="H369" s="14">
        <f ca="1">IF(G369&lt;&gt;"",IFERROR( IsVariableNameLegal(G369),0),0)+IF(COUNTIF(INDIRECT(wew!$C$13),G369)&gt;1,10,0)</f>
        <v>0</v>
      </c>
      <c r="I369" s="14">
        <f ca="1">IF(E369&lt;&gt;"",IF(LEN(E369)&gt;150,1,0)+IF(COUNTIF(INDIRECT(wew!$C$15),E369)&gt;1,10,0),0)</f>
        <v>10</v>
      </c>
      <c r="J369" s="14" t="b">
        <f t="shared" ca="1" si="76"/>
        <v>0</v>
      </c>
      <c r="K369" s="14" t="str">
        <f ca="1">ADDRESS(3,(B369+1)*2-1,4,,"[" &amp; wew!$G$7 &amp; "]" &amp; _sheetname_labels) &amp; ":" &amp; ADDRESS(2+ster!$B$20,(B369+1)*2-1,4)</f>
        <v>'[dane surowe2c.xlsm]labels'!ABG3:ABG32</v>
      </c>
      <c r="L369" s="14" t="str">
        <f ca="1">IF(F369&gt;0,ADDRESS(3,(B369+1)*2-1,4,,"[" &amp; wew!$G$7 &amp; "]" &amp; _sheetname_labels) &amp; ":" &amp; ADDRESS(2+F369,(B369+1)*2-1,4),"")</f>
        <v/>
      </c>
      <c r="M369" s="14" t="str">
        <f ca="1">IF(F369&gt;0,ADDRESS(3,(B369+1)*2,4,,"["&amp;wew!$G$7&amp;"]"&amp;_sheetname_labels)&amp;":"&amp;ADDRESS(2+F369,(B369+1)*2,4),"")</f>
        <v/>
      </c>
      <c r="N369" s="14" t="str">
        <f ca="1">ADDRESS(3,B369+1,4,,"[" &amp; wew!$G$7 &amp; "]" &amp;_sheetname_dataframe) &amp; ":" &amp; ADDRESS(2+ster!$C$14,B369+1,4)</f>
        <v>'[dane surowe2c.xlsm]data_frame'!ND3:ND643</v>
      </c>
      <c r="O369" s="14">
        <f t="shared" ca="1" si="77"/>
        <v>1</v>
      </c>
      <c r="P369" s="14">
        <f ca="1">IF(AND($AD369,$S369=1),IF(wew!$B$3,MIN(INDIRECT($N369)),"&lt;włącz podświetlanie wartości&gt;"),"—")</f>
        <v>10</v>
      </c>
      <c r="Q369" s="14">
        <f ca="1">IF(AND($AD369,$S369=1),IF(wew!$B$3,MAX(INDIRECT($N369)),"&lt;włącz podświetlanie wartości&gt;"),"—")</f>
        <v>10</v>
      </c>
      <c r="R369" s="14">
        <f ca="1">IF(AD369,ster!$C$14- (COUNTIF( INDIRECT(N369),"" )+ COUNT(INDIRECT(N369)) +COUNTIF( INDIRECT(N369),"NA" )),"")</f>
        <v>0</v>
      </c>
      <c r="S369" s="12">
        <f ca="1">IF(AD369,IF(COUNTA(INDIRECT(N369))=0,0, 1-(ster!$C$14- COUNT(INDIRECT(N369)) -COUNTIF( INDIRECT(N369),"" )) /COUNTA(INDIRECT(N369))),"")</f>
        <v>1</v>
      </c>
      <c r="T369" s="17" t="str">
        <f t="array" aca="1" ref="T369" ca="1">IF(L369&lt;&gt;"",SUM(IF(INDIRECT(L369)&lt;&gt;INT(INDIRECT(L369)),1,0)),"")</f>
        <v/>
      </c>
      <c r="U369" s="17">
        <f t="array" aca="1" ref="U369" ca="1">IF(S369=1,SUM(IF(ISNUMBER(INDIRECT(N369)),IF(INDIRECT(N369)&lt;&gt;INT(INDIRECT(N369)),1,0),0)),"")</f>
        <v>0</v>
      </c>
      <c r="V369" s="17">
        <f t="shared" ca="1" si="78"/>
        <v>1</v>
      </c>
      <c r="W369" s="17">
        <f t="shared" ca="1" si="79"/>
        <v>0</v>
      </c>
      <c r="X369" s="24" t="str">
        <f t="array" aca="1" ref="X369" ca="1">IF(AD369,IF(AG369&lt;&gt;"",AG369,IF(J369,MIN(INDIRECT( K369)),"")),"")</f>
        <v/>
      </c>
      <c r="Y369" s="17" t="str">
        <f t="array" aca="1" ref="Y369" ca="1">IF(AD369,IF(AH369&lt;&gt;"",AH369,IF(J369,MAX(INDIRECT( K369)),"")),"")</f>
        <v/>
      </c>
      <c r="Z369" s="17" t="b">
        <f t="shared" ca="1" si="80"/>
        <v>0</v>
      </c>
      <c r="AC369" s="17" t="b">
        <f t="shared" ca="1" si="81"/>
        <v>0</v>
      </c>
      <c r="AD369" s="14" t="b">
        <f t="shared" ca="1" si="82"/>
        <v>1</v>
      </c>
      <c r="AE369" s="15" t="b">
        <f t="shared" ca="1" si="83"/>
        <v>0</v>
      </c>
      <c r="AF369" s="16"/>
      <c r="AG369" s="16"/>
      <c r="AH369" s="16"/>
      <c r="AI369" s="16"/>
      <c r="AJ369" s="16"/>
      <c r="AK369" s="16"/>
      <c r="AL369" s="16"/>
      <c r="AM369" s="16"/>
    </row>
    <row r="370" spans="2:39">
      <c r="B370" s="14">
        <f t="shared" si="71"/>
        <v>368</v>
      </c>
      <c r="C370" s="14" t="str">
        <f ca="1">IF(OR(E370="",ROW(E370)=2),"",IF(R370&gt;0,"S",IF(J370,IF(F370=2,"D","N"),"I")))</f>
        <v>D</v>
      </c>
      <c r="D370" s="14" t="str">
        <f t="shared" ca="1" si="72"/>
        <v>q_112c.3</v>
      </c>
      <c r="E370" s="14" t="str">
        <f t="shared" ca="1" si="73"/>
        <v>vigorous Climbing activity</v>
      </c>
      <c r="F370" s="14">
        <f t="shared" ca="1" si="74"/>
        <v>2</v>
      </c>
      <c r="G370" s="14" t="str">
        <f t="shared" ca="1" si="75"/>
        <v>q_112c.3</v>
      </c>
      <c r="H370" s="14">
        <f ca="1">IF(G370&lt;&gt;"",IFERROR( IsVariableNameLegal(G370),0),0)+IF(COUNTIF(INDIRECT(wew!$C$13),G370)&gt;1,10,0)</f>
        <v>0</v>
      </c>
      <c r="I370" s="14">
        <f ca="1">IF(E370&lt;&gt;"",IF(LEN(E370)&gt;150,1,0)+IF(COUNTIF(INDIRECT(wew!$C$15),E370)&gt;1,10,0),0)</f>
        <v>0</v>
      </c>
      <c r="J370" s="14" t="b">
        <f t="shared" ca="1" si="76"/>
        <v>1</v>
      </c>
      <c r="K370" s="14" t="str">
        <f ca="1">ADDRESS(3,(B370+1)*2-1,4,,"[" &amp; wew!$G$7 &amp; "]" &amp; _sheetname_labels) &amp; ":" &amp; ADDRESS(2+ster!$B$20,(B370+1)*2-1,4)</f>
        <v>'[dane surowe2c.xlsm]labels'!ABI3:ABI32</v>
      </c>
      <c r="L370" s="14" t="str">
        <f ca="1">IF(F370&gt;0,ADDRESS(3,(B370+1)*2-1,4,,"[" &amp; wew!$G$7 &amp; "]" &amp; _sheetname_labels) &amp; ":" &amp; ADDRESS(2+F370,(B370+1)*2-1,4),"")</f>
        <v>'[dane surowe2c.xlsm]labels'!ABI3:ABI4</v>
      </c>
      <c r="M370" s="14" t="str">
        <f ca="1">IF(F370&gt;0,ADDRESS(3,(B370+1)*2,4,,"["&amp;wew!$G$7&amp;"]"&amp;_sheetname_labels)&amp;":"&amp;ADDRESS(2+F370,(B370+1)*2,4),"")</f>
        <v>'[dane surowe2c.xlsm]labels'!ABJ3:ABJ4</v>
      </c>
      <c r="N370" s="14" t="str">
        <f ca="1">ADDRESS(3,B370+1,4,,"[" &amp; wew!$G$7 &amp; "]" &amp;_sheetname_dataframe) &amp; ":" &amp; ADDRESS(2+ster!$C$14,B370+1,4)</f>
        <v>'[dane surowe2c.xlsm]data_frame'!NE3:NE643</v>
      </c>
      <c r="O370" s="14">
        <f t="shared" ca="1" si="77"/>
        <v>637</v>
      </c>
      <c r="P370" s="14">
        <f ca="1">IF(AND($AD370,$S370=1),IF(wew!$B$3,MIN(INDIRECT($N370)),"&lt;włącz podświetlanie wartości&gt;"),"—")</f>
        <v>2</v>
      </c>
      <c r="Q370" s="14">
        <f ca="1">IF(AND($AD370,$S370=1),IF(wew!$B$3,MAX(INDIRECT($N370)),"&lt;włącz podświetlanie wartości&gt;"),"—")</f>
        <v>2</v>
      </c>
      <c r="R370" s="14">
        <f ca="1">IF(AD370,ster!$C$14- (COUNTIF( INDIRECT(N370),"" )+ COUNT(INDIRECT(N370)) +COUNTIF( INDIRECT(N370),"NA" )),"")</f>
        <v>0</v>
      </c>
      <c r="S370" s="12">
        <f ca="1">IF(AD370,IF(COUNTA(INDIRECT(N370))=0,0, 1-(ster!$C$14- COUNT(INDIRECT(N370)) -COUNTIF( INDIRECT(N370),"" )) /COUNTA(INDIRECT(N370))),"")</f>
        <v>1</v>
      </c>
      <c r="T370" s="17">
        <f t="array" aca="1" ref="T370" ca="1">IF(L370&lt;&gt;"",SUM(IF(INDIRECT(L370)&lt;&gt;INT(INDIRECT(L370)),1,0)),"")</f>
        <v>0</v>
      </c>
      <c r="U370" s="17">
        <f t="array" aca="1" ref="U370" ca="1">IF(S370=1,SUM(IF(ISNUMBER(INDIRECT(N370)),IF(INDIRECT(N370)&lt;&gt;INT(INDIRECT(N370)),1,0),0)),"")</f>
        <v>0</v>
      </c>
      <c r="V370" s="17">
        <f t="shared" ca="1" si="78"/>
        <v>1</v>
      </c>
      <c r="W370" s="17">
        <f t="shared" ca="1" si="79"/>
        <v>0</v>
      </c>
      <c r="X370" s="24">
        <f t="array" aca="1" ref="X370" ca="1">IF(AD370,IF(AG370&lt;&gt;"",AG370,IF(J370,MIN(INDIRECT( K370)),"")),"")</f>
        <v>1</v>
      </c>
      <c r="Y370" s="17">
        <f t="array" aca="1" ref="Y370" ca="1">IF(AD370,IF(AH370&lt;&gt;"",AH370,IF(J370,MAX(INDIRECT( K370)),"")),"")</f>
        <v>2</v>
      </c>
      <c r="Z370" s="17" t="b">
        <f t="shared" ca="1" si="80"/>
        <v>1</v>
      </c>
      <c r="AC370" s="17" t="b">
        <f t="shared" ca="1" si="81"/>
        <v>0</v>
      </c>
      <c r="AD370" s="14" t="b">
        <f t="shared" ca="1" si="82"/>
        <v>1</v>
      </c>
      <c r="AE370" s="15" t="b">
        <f t="shared" ca="1" si="83"/>
        <v>1</v>
      </c>
      <c r="AF370" s="16"/>
      <c r="AG370" s="16"/>
      <c r="AH370" s="16"/>
      <c r="AI370" s="16"/>
      <c r="AJ370" s="16"/>
      <c r="AK370" s="16"/>
      <c r="AL370" s="16"/>
      <c r="AM370" s="16"/>
    </row>
    <row r="371" spans="2:39">
      <c r="B371" s="14">
        <f t="shared" si="71"/>
        <v>369</v>
      </c>
      <c r="C371" s="14" t="str">
        <f ca="1">IF(OR(E371="",ROW(E371)=2),"",IF(R371&gt;0,"S",IF(J371,IF(F371=2,"D","N"),"I")))</f>
        <v>I</v>
      </c>
      <c r="D371" s="14" t="str">
        <f t="shared" ca="1" si="72"/>
        <v>q_112c.4</v>
      </c>
      <c r="E371" s="14" t="str">
        <f t="shared" ca="1" si="73"/>
        <v>How long Climbing activity</v>
      </c>
      <c r="F371" s="14">
        <f t="shared" ca="1" si="74"/>
        <v>0</v>
      </c>
      <c r="G371" s="14" t="str">
        <f t="shared" ca="1" si="75"/>
        <v>q_112c.4</v>
      </c>
      <c r="H371" s="14">
        <f ca="1">IF(G371&lt;&gt;"",IFERROR( IsVariableNameLegal(G371),0),0)+IF(COUNTIF(INDIRECT(wew!$C$13),G371)&gt;1,10,0)</f>
        <v>0</v>
      </c>
      <c r="I371" s="14">
        <f ca="1">IF(E371&lt;&gt;"",IF(LEN(E371)&gt;150,1,0)+IF(COUNTIF(INDIRECT(wew!$C$15),E371)&gt;1,10,0),0)</f>
        <v>10</v>
      </c>
      <c r="J371" s="14" t="b">
        <f t="shared" ca="1" si="76"/>
        <v>0</v>
      </c>
      <c r="K371" s="14" t="str">
        <f ca="1">ADDRESS(3,(B371+1)*2-1,4,,"[" &amp; wew!$G$7 &amp; "]" &amp; _sheetname_labels) &amp; ":" &amp; ADDRESS(2+ster!$B$20,(B371+1)*2-1,4)</f>
        <v>'[dane surowe2c.xlsm]labels'!ABK3:ABK32</v>
      </c>
      <c r="L371" s="14" t="str">
        <f ca="1">IF(F371&gt;0,ADDRESS(3,(B371+1)*2-1,4,,"[" &amp; wew!$G$7 &amp; "]" &amp; _sheetname_labels) &amp; ":" &amp; ADDRESS(2+F371,(B371+1)*2-1,4),"")</f>
        <v/>
      </c>
      <c r="M371" s="14" t="str">
        <f ca="1">IF(F371&gt;0,ADDRESS(3,(B371+1)*2,4,,"["&amp;wew!$G$7&amp;"]"&amp;_sheetname_labels)&amp;":"&amp;ADDRESS(2+F371,(B371+1)*2,4),"")</f>
        <v/>
      </c>
      <c r="N371" s="14" t="str">
        <f ca="1">ADDRESS(3,B371+1,4,,"[" &amp; wew!$G$7 &amp; "]" &amp;_sheetname_dataframe) &amp; ":" &amp; ADDRESS(2+ster!$C$14,B371+1,4)</f>
        <v>'[dane surowe2c.xlsm]data_frame'!NF3:NF643</v>
      </c>
      <c r="O371" s="14">
        <f t="shared" ca="1" si="77"/>
        <v>0</v>
      </c>
      <c r="P371" s="14" t="str">
        <f ca="1">IF(AND($AD371,$S371=1),IF(wew!$B$3,MIN(INDIRECT($N371)),"&lt;włącz podświetlanie wartości&gt;"),"—")</f>
        <v>—</v>
      </c>
      <c r="Q371" s="14" t="str">
        <f ca="1">IF(AND($AD371,$S371=1),IF(wew!$B$3,MAX(INDIRECT($N371)),"&lt;włącz podświetlanie wartości&gt;"),"—")</f>
        <v>—</v>
      </c>
      <c r="R371" s="14">
        <f ca="1">IF(AD371,ster!$C$14- (COUNTIF( INDIRECT(N371),"" )+ COUNT(INDIRECT(N371)) +COUNTIF( INDIRECT(N371),"NA" )),"")</f>
        <v>0</v>
      </c>
      <c r="S371" s="12">
        <f ca="1">IF(AD371,IF(COUNTA(INDIRECT(N371))=0,0, 1-(ster!$C$14- COUNT(INDIRECT(N371)) -COUNTIF( INDIRECT(N371),"" )) /COUNTA(INDIRECT(N371))),"")</f>
        <v>0</v>
      </c>
      <c r="T371" s="17" t="str">
        <f t="array" aca="1" ref="T371" ca="1">IF(L371&lt;&gt;"",SUM(IF(INDIRECT(L371)&lt;&gt;INT(INDIRECT(L371)),1,0)),"")</f>
        <v/>
      </c>
      <c r="U371" s="17" t="str">
        <f t="array" aca="1" ref="U371" ca="1">IF(S371=1,SUM(IF(ISNUMBER(INDIRECT(N371)),IF(INDIRECT(N371)&lt;&gt;INT(INDIRECT(N371)),1,0),0)),"")</f>
        <v/>
      </c>
      <c r="V371" s="17">
        <f t="shared" ca="1" si="78"/>
        <v>0</v>
      </c>
      <c r="W371" s="17">
        <f t="shared" ca="1" si="79"/>
        <v>0</v>
      </c>
      <c r="X371" s="24" t="str">
        <f t="array" aca="1" ref="X371" ca="1">IF(AD371,IF(AG371&lt;&gt;"",AG371,IF(J371,MIN(INDIRECT( K371)),"")),"")</f>
        <v/>
      </c>
      <c r="Y371" s="17" t="str">
        <f t="array" aca="1" ref="Y371" ca="1">IF(AD371,IF(AH371&lt;&gt;"",AH371,IF(J371,MAX(INDIRECT( K371)),"")),"")</f>
        <v/>
      </c>
      <c r="Z371" s="17" t="b">
        <f t="shared" ca="1" si="80"/>
        <v>0</v>
      </c>
      <c r="AC371" s="17" t="b">
        <f t="shared" ca="1" si="81"/>
        <v>0</v>
      </c>
      <c r="AD371" s="14" t="b">
        <f t="shared" ca="1" si="82"/>
        <v>1</v>
      </c>
      <c r="AE371" s="15" t="b">
        <f t="shared" ca="1" si="83"/>
        <v>0</v>
      </c>
      <c r="AF371" s="16"/>
      <c r="AG371" s="16"/>
      <c r="AH371" s="16"/>
      <c r="AI371" s="16"/>
      <c r="AJ371" s="16"/>
      <c r="AK371" s="16"/>
      <c r="AL371" s="16"/>
      <c r="AM371" s="16"/>
    </row>
    <row r="372" spans="2:39">
      <c r="B372" s="14">
        <f t="shared" si="71"/>
        <v>370</v>
      </c>
      <c r="C372" s="14" t="str">
        <f ca="1">IF(OR(E372="",ROW(E372)=2),"",IF(R372&gt;0,"S",IF(J372,IF(F372=2,"D","N"),"I")))</f>
        <v>D</v>
      </c>
      <c r="D372" s="14" t="str">
        <f t="shared" ca="1" si="72"/>
        <v>q_112d.3</v>
      </c>
      <c r="E372" s="14" t="str">
        <f t="shared" ca="1" si="73"/>
        <v>vigorous Cycling activity</v>
      </c>
      <c r="F372" s="14">
        <f t="shared" ca="1" si="74"/>
        <v>2</v>
      </c>
      <c r="G372" s="14" t="str">
        <f t="shared" ca="1" si="75"/>
        <v>q_112d.3</v>
      </c>
      <c r="H372" s="14">
        <f ca="1">IF(G372&lt;&gt;"",IFERROR( IsVariableNameLegal(G372),0),0)+IF(COUNTIF(INDIRECT(wew!$C$13),G372)&gt;1,10,0)</f>
        <v>0</v>
      </c>
      <c r="I372" s="14">
        <f ca="1">IF(E372&lt;&gt;"",IF(LEN(E372)&gt;150,1,0)+IF(COUNTIF(INDIRECT(wew!$C$15),E372)&gt;1,10,0),0)</f>
        <v>0</v>
      </c>
      <c r="J372" s="14" t="b">
        <f t="shared" ca="1" si="76"/>
        <v>1</v>
      </c>
      <c r="K372" s="14" t="str">
        <f ca="1">ADDRESS(3,(B372+1)*2-1,4,,"[" &amp; wew!$G$7 &amp; "]" &amp; _sheetname_labels) &amp; ":" &amp; ADDRESS(2+ster!$B$20,(B372+1)*2-1,4)</f>
        <v>'[dane surowe2c.xlsm]labels'!ABM3:ABM32</v>
      </c>
      <c r="L372" s="14" t="str">
        <f ca="1">IF(F372&gt;0,ADDRESS(3,(B372+1)*2-1,4,,"[" &amp; wew!$G$7 &amp; "]" &amp; _sheetname_labels) &amp; ":" &amp; ADDRESS(2+F372,(B372+1)*2-1,4),"")</f>
        <v>'[dane surowe2c.xlsm]labels'!ABM3:ABM4</v>
      </c>
      <c r="M372" s="14" t="str">
        <f ca="1">IF(F372&gt;0,ADDRESS(3,(B372+1)*2,4,,"["&amp;wew!$G$7&amp;"]"&amp;_sheetname_labels)&amp;":"&amp;ADDRESS(2+F372,(B372+1)*2,4),"")</f>
        <v>'[dane surowe2c.xlsm]labels'!ABN3:ABN4</v>
      </c>
      <c r="N372" s="14" t="str">
        <f ca="1">ADDRESS(3,B372+1,4,,"[" &amp; wew!$G$7 &amp; "]" &amp;_sheetname_dataframe) &amp; ":" &amp; ADDRESS(2+ster!$C$14,B372+1,4)</f>
        <v>'[dane surowe2c.xlsm]data_frame'!NG3:NG643</v>
      </c>
      <c r="O372" s="14">
        <f t="shared" ca="1" si="77"/>
        <v>637</v>
      </c>
      <c r="P372" s="14">
        <f ca="1">IF(AND($AD372,$S372=1),IF(wew!$B$3,MIN(INDIRECT($N372)),"&lt;włącz podświetlanie wartości&gt;"),"—")</f>
        <v>1</v>
      </c>
      <c r="Q372" s="14">
        <f ca="1">IF(AND($AD372,$S372=1),IF(wew!$B$3,MAX(INDIRECT($N372)),"&lt;włącz podświetlanie wartości&gt;"),"—")</f>
        <v>2</v>
      </c>
      <c r="R372" s="14">
        <f ca="1">IF(AD372,ster!$C$14- (COUNTIF( INDIRECT(N372),"" )+ COUNT(INDIRECT(N372)) +COUNTIF( INDIRECT(N372),"NA" )),"")</f>
        <v>0</v>
      </c>
      <c r="S372" s="12">
        <f ca="1">IF(AD372,IF(COUNTA(INDIRECT(N372))=0,0, 1-(ster!$C$14- COUNT(INDIRECT(N372)) -COUNTIF( INDIRECT(N372),"" )) /COUNTA(INDIRECT(N372))),"")</f>
        <v>1</v>
      </c>
      <c r="T372" s="17">
        <f t="array" aca="1" ref="T372" ca="1">IF(L372&lt;&gt;"",SUM(IF(INDIRECT(L372)&lt;&gt;INT(INDIRECT(L372)),1,0)),"")</f>
        <v>0</v>
      </c>
      <c r="U372" s="17">
        <f t="array" aca="1" ref="U372" ca="1">IF(S372=1,SUM(IF(ISNUMBER(INDIRECT(N372)),IF(INDIRECT(N372)&lt;&gt;INT(INDIRECT(N372)),1,0),0)),"")</f>
        <v>0</v>
      </c>
      <c r="V372" s="17">
        <f t="shared" ca="1" si="78"/>
        <v>1</v>
      </c>
      <c r="W372" s="17">
        <f t="shared" ca="1" si="79"/>
        <v>0</v>
      </c>
      <c r="X372" s="24">
        <f t="array" aca="1" ref="X372" ca="1">IF(AD372,IF(AG372&lt;&gt;"",AG372,IF(J372,MIN(INDIRECT( K372)),"")),"")</f>
        <v>1</v>
      </c>
      <c r="Y372" s="17">
        <f t="array" aca="1" ref="Y372" ca="1">IF(AD372,IF(AH372&lt;&gt;"",AH372,IF(J372,MAX(INDIRECT( K372)),"")),"")</f>
        <v>2</v>
      </c>
      <c r="Z372" s="17" t="b">
        <f t="shared" ca="1" si="80"/>
        <v>1</v>
      </c>
      <c r="AC372" s="17" t="b">
        <f t="shared" ca="1" si="81"/>
        <v>0</v>
      </c>
      <c r="AD372" s="14" t="b">
        <f t="shared" ca="1" si="82"/>
        <v>1</v>
      </c>
      <c r="AE372" s="15" t="b">
        <f t="shared" ca="1" si="83"/>
        <v>1</v>
      </c>
      <c r="AF372" s="16"/>
      <c r="AG372" s="16"/>
      <c r="AH372" s="16"/>
      <c r="AI372" s="16"/>
      <c r="AJ372" s="16"/>
      <c r="AK372" s="16"/>
      <c r="AL372" s="16"/>
      <c r="AM372" s="16"/>
    </row>
    <row r="373" spans="2:39">
      <c r="B373" s="14">
        <f t="shared" si="71"/>
        <v>371</v>
      </c>
      <c r="C373" s="14" t="str">
        <f ca="1">IF(OR(E373="",ROW(E373)=2),"",IF(R373&gt;0,"S",IF(J373,IF(F373=2,"D","N"),"I")))</f>
        <v>I</v>
      </c>
      <c r="D373" s="14" t="str">
        <f t="shared" ca="1" si="72"/>
        <v>q_112d.4</v>
      </c>
      <c r="E373" s="14" t="str">
        <f t="shared" ca="1" si="73"/>
        <v>How long Cycling activity</v>
      </c>
      <c r="F373" s="14">
        <f t="shared" ca="1" si="74"/>
        <v>0</v>
      </c>
      <c r="G373" s="14" t="str">
        <f t="shared" ca="1" si="75"/>
        <v>q_112d.4</v>
      </c>
      <c r="H373" s="14">
        <f ca="1">IF(G373&lt;&gt;"",IFERROR( IsVariableNameLegal(G373),0),0)+IF(COUNTIF(INDIRECT(wew!$C$13),G373)&gt;1,10,0)</f>
        <v>0</v>
      </c>
      <c r="I373" s="14">
        <f ca="1">IF(E373&lt;&gt;"",IF(LEN(E373)&gt;150,1,0)+IF(COUNTIF(INDIRECT(wew!$C$15),E373)&gt;1,10,0),0)</f>
        <v>10</v>
      </c>
      <c r="J373" s="14" t="b">
        <f t="shared" ca="1" si="76"/>
        <v>0</v>
      </c>
      <c r="K373" s="14" t="str">
        <f ca="1">ADDRESS(3,(B373+1)*2-1,4,,"[" &amp; wew!$G$7 &amp; "]" &amp; _sheetname_labels) &amp; ":" &amp; ADDRESS(2+ster!$B$20,(B373+1)*2-1,4)</f>
        <v>'[dane surowe2c.xlsm]labels'!ABO3:ABO32</v>
      </c>
      <c r="L373" s="14" t="str">
        <f ca="1">IF(F373&gt;0,ADDRESS(3,(B373+1)*2-1,4,,"[" &amp; wew!$G$7 &amp; "]" &amp; _sheetname_labels) &amp; ":" &amp; ADDRESS(2+F373,(B373+1)*2-1,4),"")</f>
        <v/>
      </c>
      <c r="M373" s="14" t="str">
        <f ca="1">IF(F373&gt;0,ADDRESS(3,(B373+1)*2,4,,"["&amp;wew!$G$7&amp;"]"&amp;_sheetname_labels)&amp;":"&amp;ADDRESS(2+F373,(B373+1)*2,4),"")</f>
        <v/>
      </c>
      <c r="N373" s="14" t="str">
        <f ca="1">ADDRESS(3,B373+1,4,,"[" &amp; wew!$G$7 &amp; "]" &amp;_sheetname_dataframe) &amp; ":" &amp; ADDRESS(2+ster!$C$14,B373+1,4)</f>
        <v>'[dane surowe2c.xlsm]data_frame'!NH3:NH643</v>
      </c>
      <c r="O373" s="14">
        <f t="shared" ca="1" si="77"/>
        <v>13</v>
      </c>
      <c r="P373" s="14">
        <f ca="1">IF(AND($AD373,$S373=1),IF(wew!$B$3,MIN(INDIRECT($N373)),"&lt;włącz podświetlanie wartości&gt;"),"—")</f>
        <v>2</v>
      </c>
      <c r="Q373" s="14">
        <f ca="1">IF(AND($AD373,$S373=1),IF(wew!$B$3,MAX(INDIRECT($N373)),"&lt;włącz podświetlanie wartości&gt;"),"—")</f>
        <v>63</v>
      </c>
      <c r="R373" s="14">
        <f ca="1">IF(AD373,ster!$C$14- (COUNTIF( INDIRECT(N373),"" )+ COUNT(INDIRECT(N373)) +COUNTIF( INDIRECT(N373),"NA" )),"")</f>
        <v>0</v>
      </c>
      <c r="S373" s="12">
        <f ca="1">IF(AD373,IF(COUNTA(INDIRECT(N373))=0,0, 1-(ster!$C$14- COUNT(INDIRECT(N373)) -COUNTIF( INDIRECT(N373),"" )) /COUNTA(INDIRECT(N373))),"")</f>
        <v>1</v>
      </c>
      <c r="T373" s="17" t="str">
        <f t="array" aca="1" ref="T373" ca="1">IF(L373&lt;&gt;"",SUM(IF(INDIRECT(L373)&lt;&gt;INT(INDIRECT(L373)),1,0)),"")</f>
        <v/>
      </c>
      <c r="U373" s="17">
        <f t="array" aca="1" ref="U373" ca="1">IF(S373=1,SUM(IF(ISNUMBER(INDIRECT(N373)),IF(INDIRECT(N373)&lt;&gt;INT(INDIRECT(N373)),1,0),0)),"")</f>
        <v>0</v>
      </c>
      <c r="V373" s="17">
        <f t="shared" ca="1" si="78"/>
        <v>1</v>
      </c>
      <c r="W373" s="17">
        <f t="shared" ca="1" si="79"/>
        <v>0</v>
      </c>
      <c r="X373" s="24" t="str">
        <f t="array" aca="1" ref="X373" ca="1">IF(AD373,IF(AG373&lt;&gt;"",AG373,IF(J373,MIN(INDIRECT( K373)),"")),"")</f>
        <v/>
      </c>
      <c r="Y373" s="17" t="str">
        <f t="array" aca="1" ref="Y373" ca="1">IF(AD373,IF(AH373&lt;&gt;"",AH373,IF(J373,MAX(INDIRECT( K373)),"")),"")</f>
        <v/>
      </c>
      <c r="Z373" s="17" t="b">
        <f t="shared" ca="1" si="80"/>
        <v>0</v>
      </c>
      <c r="AC373" s="17" t="b">
        <f t="shared" ca="1" si="81"/>
        <v>0</v>
      </c>
      <c r="AD373" s="14" t="b">
        <f t="shared" ca="1" si="82"/>
        <v>1</v>
      </c>
      <c r="AE373" s="15" t="b">
        <f t="shared" ca="1" si="83"/>
        <v>0</v>
      </c>
      <c r="AF373" s="16"/>
      <c r="AG373" s="16"/>
      <c r="AH373" s="16"/>
      <c r="AI373" s="16"/>
      <c r="AJ373" s="16"/>
      <c r="AK373" s="16"/>
      <c r="AL373" s="16"/>
      <c r="AM373" s="16"/>
    </row>
    <row r="374" spans="2:39">
      <c r="B374" s="14">
        <f t="shared" si="71"/>
        <v>372</v>
      </c>
      <c r="C374" s="14" t="str">
        <f ca="1">IF(OR(E374="",ROW(E374)=2),"",IF(R374&gt;0,"S",IF(J374,IF(F374=2,"D","N"),"I")))</f>
        <v>D</v>
      </c>
      <c r="D374" s="14" t="str">
        <f t="shared" ca="1" si="72"/>
        <v>q_112e.3</v>
      </c>
      <c r="E374" s="14" t="str">
        <f t="shared" ca="1" si="73"/>
        <v>vigorous Dancing activity</v>
      </c>
      <c r="F374" s="14">
        <f t="shared" ca="1" si="74"/>
        <v>2</v>
      </c>
      <c r="G374" s="14" t="str">
        <f t="shared" ca="1" si="75"/>
        <v>q_112e.3</v>
      </c>
      <c r="H374" s="14">
        <f ca="1">IF(G374&lt;&gt;"",IFERROR( IsVariableNameLegal(G374),0),0)+IF(COUNTIF(INDIRECT(wew!$C$13),G374)&gt;1,10,0)</f>
        <v>0</v>
      </c>
      <c r="I374" s="14">
        <f ca="1">IF(E374&lt;&gt;"",IF(LEN(E374)&gt;150,1,0)+IF(COUNTIF(INDIRECT(wew!$C$15),E374)&gt;1,10,0),0)</f>
        <v>0</v>
      </c>
      <c r="J374" s="14" t="b">
        <f t="shared" ca="1" si="76"/>
        <v>1</v>
      </c>
      <c r="K374" s="14" t="str">
        <f ca="1">ADDRESS(3,(B374+1)*2-1,4,,"[" &amp; wew!$G$7 &amp; "]" &amp; _sheetname_labels) &amp; ":" &amp; ADDRESS(2+ster!$B$20,(B374+1)*2-1,4)</f>
        <v>'[dane surowe2c.xlsm]labels'!ABQ3:ABQ32</v>
      </c>
      <c r="L374" s="14" t="str">
        <f ca="1">IF(F374&gt;0,ADDRESS(3,(B374+1)*2-1,4,,"[" &amp; wew!$G$7 &amp; "]" &amp; _sheetname_labels) &amp; ":" &amp; ADDRESS(2+F374,(B374+1)*2-1,4),"")</f>
        <v>'[dane surowe2c.xlsm]labels'!ABQ3:ABQ4</v>
      </c>
      <c r="M374" s="14" t="str">
        <f ca="1">IF(F374&gt;0,ADDRESS(3,(B374+1)*2,4,,"["&amp;wew!$G$7&amp;"]"&amp;_sheetname_labels)&amp;":"&amp;ADDRESS(2+F374,(B374+1)*2,4),"")</f>
        <v>'[dane surowe2c.xlsm]labels'!ABR3:ABR4</v>
      </c>
      <c r="N374" s="14" t="str">
        <f ca="1">ADDRESS(3,B374+1,4,,"[" &amp; wew!$G$7 &amp; "]" &amp;_sheetname_dataframe) &amp; ":" &amp; ADDRESS(2+ster!$C$14,B374+1,4)</f>
        <v>'[dane surowe2c.xlsm]data_frame'!NI3:NI643</v>
      </c>
      <c r="O374" s="14">
        <f t="shared" ca="1" si="77"/>
        <v>637</v>
      </c>
      <c r="P374" s="14">
        <f ca="1">IF(AND($AD374,$S374=1),IF(wew!$B$3,MIN(INDIRECT($N374)),"&lt;włącz podświetlanie wartości&gt;"),"—")</f>
        <v>1</v>
      </c>
      <c r="Q374" s="14">
        <f ca="1">IF(AND($AD374,$S374=1),IF(wew!$B$3,MAX(INDIRECT($N374)),"&lt;włącz podświetlanie wartości&gt;"),"—")</f>
        <v>2</v>
      </c>
      <c r="R374" s="14">
        <f ca="1">IF(AD374,ster!$C$14- (COUNTIF( INDIRECT(N374),"" )+ COUNT(INDIRECT(N374)) +COUNTIF( INDIRECT(N374),"NA" )),"")</f>
        <v>0</v>
      </c>
      <c r="S374" s="12">
        <f ca="1">IF(AD374,IF(COUNTA(INDIRECT(N374))=0,0, 1-(ster!$C$14- COUNT(INDIRECT(N374)) -COUNTIF( INDIRECT(N374),"" )) /COUNTA(INDIRECT(N374))),"")</f>
        <v>1</v>
      </c>
      <c r="T374" s="17">
        <f t="array" aca="1" ref="T374" ca="1">IF(L374&lt;&gt;"",SUM(IF(INDIRECT(L374)&lt;&gt;INT(INDIRECT(L374)),1,0)),"")</f>
        <v>0</v>
      </c>
      <c r="U374" s="17">
        <f t="array" aca="1" ref="U374" ca="1">IF(S374=1,SUM(IF(ISNUMBER(INDIRECT(N374)),IF(INDIRECT(N374)&lt;&gt;INT(INDIRECT(N374)),1,0),0)),"")</f>
        <v>0</v>
      </c>
      <c r="V374" s="17">
        <f t="shared" ca="1" si="78"/>
        <v>1</v>
      </c>
      <c r="W374" s="17">
        <f t="shared" ca="1" si="79"/>
        <v>0</v>
      </c>
      <c r="X374" s="24">
        <f t="array" aca="1" ref="X374" ca="1">IF(AD374,IF(AG374&lt;&gt;"",AG374,IF(J374,MIN(INDIRECT( K374)),"")),"")</f>
        <v>1</v>
      </c>
      <c r="Y374" s="17">
        <f t="array" aca="1" ref="Y374" ca="1">IF(AD374,IF(AH374&lt;&gt;"",AH374,IF(J374,MAX(INDIRECT( K374)),"")),"")</f>
        <v>2</v>
      </c>
      <c r="Z374" s="17" t="b">
        <f t="shared" ca="1" si="80"/>
        <v>1</v>
      </c>
      <c r="AC374" s="17" t="b">
        <f t="shared" ca="1" si="81"/>
        <v>0</v>
      </c>
      <c r="AD374" s="14" t="b">
        <f t="shared" ca="1" si="82"/>
        <v>1</v>
      </c>
      <c r="AE374" s="15" t="b">
        <f t="shared" ca="1" si="83"/>
        <v>1</v>
      </c>
      <c r="AF374" s="16"/>
      <c r="AG374" s="16"/>
      <c r="AH374" s="16"/>
      <c r="AI374" s="16"/>
      <c r="AJ374" s="16"/>
      <c r="AK374" s="16"/>
      <c r="AL374" s="16"/>
      <c r="AM374" s="16"/>
    </row>
    <row r="375" spans="2:39">
      <c r="B375" s="14">
        <f t="shared" si="71"/>
        <v>373</v>
      </c>
      <c r="C375" s="14" t="str">
        <f ca="1">IF(OR(E375="",ROW(E375)=2),"",IF(R375&gt;0,"S",IF(J375,IF(F375=2,"D","N"),"I")))</f>
        <v>I</v>
      </c>
      <c r="D375" s="14" t="str">
        <f t="shared" ca="1" si="72"/>
        <v>q_112e.4</v>
      </c>
      <c r="E375" s="14" t="str">
        <f t="shared" ca="1" si="73"/>
        <v>How long Dancing activity</v>
      </c>
      <c r="F375" s="14">
        <f t="shared" ca="1" si="74"/>
        <v>0</v>
      </c>
      <c r="G375" s="14" t="str">
        <f t="shared" ca="1" si="75"/>
        <v>q_112e.4</v>
      </c>
      <c r="H375" s="14">
        <f ca="1">IF(G375&lt;&gt;"",IFERROR( IsVariableNameLegal(G375),0),0)+IF(COUNTIF(INDIRECT(wew!$C$13),G375)&gt;1,10,0)</f>
        <v>0</v>
      </c>
      <c r="I375" s="14">
        <f ca="1">IF(E375&lt;&gt;"",IF(LEN(E375)&gt;150,1,0)+IF(COUNTIF(INDIRECT(wew!$C$15),E375)&gt;1,10,0),0)</f>
        <v>10</v>
      </c>
      <c r="J375" s="14" t="b">
        <f t="shared" ca="1" si="76"/>
        <v>0</v>
      </c>
      <c r="K375" s="14" t="str">
        <f ca="1">ADDRESS(3,(B375+1)*2-1,4,,"[" &amp; wew!$G$7 &amp; "]" &amp; _sheetname_labels) &amp; ":" &amp; ADDRESS(2+ster!$B$20,(B375+1)*2-1,4)</f>
        <v>'[dane surowe2c.xlsm]labels'!ABS3:ABS32</v>
      </c>
      <c r="L375" s="14" t="str">
        <f ca="1">IF(F375&gt;0,ADDRESS(3,(B375+1)*2-1,4,,"[" &amp; wew!$G$7 &amp; "]" &amp; _sheetname_labels) &amp; ":" &amp; ADDRESS(2+F375,(B375+1)*2-1,4),"")</f>
        <v/>
      </c>
      <c r="M375" s="14" t="str">
        <f ca="1">IF(F375&gt;0,ADDRESS(3,(B375+1)*2,4,,"["&amp;wew!$G$7&amp;"]"&amp;_sheetname_labels)&amp;":"&amp;ADDRESS(2+F375,(B375+1)*2,4),"")</f>
        <v/>
      </c>
      <c r="N375" s="14" t="str">
        <f ca="1">ADDRESS(3,B375+1,4,,"[" &amp; wew!$G$7 &amp; "]" &amp;_sheetname_dataframe) &amp; ":" &amp; ADDRESS(2+ster!$C$14,B375+1,4)</f>
        <v>'[dane surowe2c.xlsm]data_frame'!NJ3:NJ643</v>
      </c>
      <c r="O375" s="14">
        <f t="shared" ca="1" si="77"/>
        <v>3</v>
      </c>
      <c r="P375" s="14">
        <f ca="1">IF(AND($AD375,$S375=1),IF(wew!$B$3,MIN(INDIRECT($N375)),"&lt;włącz podświetlanie wartości&gt;"),"—")</f>
        <v>2</v>
      </c>
      <c r="Q375" s="14">
        <f ca="1">IF(AND($AD375,$S375=1),IF(wew!$B$3,MAX(INDIRECT($N375)),"&lt;włącz podświetlanie wartości&gt;"),"—")</f>
        <v>10</v>
      </c>
      <c r="R375" s="14">
        <f ca="1">IF(AD375,ster!$C$14- (COUNTIF( INDIRECT(N375),"" )+ COUNT(INDIRECT(N375)) +COUNTIF( INDIRECT(N375),"NA" )),"")</f>
        <v>0</v>
      </c>
      <c r="S375" s="12">
        <f ca="1">IF(AD375,IF(COUNTA(INDIRECT(N375))=0,0, 1-(ster!$C$14- COUNT(INDIRECT(N375)) -COUNTIF( INDIRECT(N375),"" )) /COUNTA(INDIRECT(N375))),"")</f>
        <v>1</v>
      </c>
      <c r="T375" s="17" t="str">
        <f t="array" aca="1" ref="T375" ca="1">IF(L375&lt;&gt;"",SUM(IF(INDIRECT(L375)&lt;&gt;INT(INDIRECT(L375)),1,0)),"")</f>
        <v/>
      </c>
      <c r="U375" s="17">
        <f t="array" aca="1" ref="U375" ca="1">IF(S375=1,SUM(IF(ISNUMBER(INDIRECT(N375)),IF(INDIRECT(N375)&lt;&gt;INT(INDIRECT(N375)),1,0),0)),"")</f>
        <v>0</v>
      </c>
      <c r="V375" s="17">
        <f t="shared" ca="1" si="78"/>
        <v>1</v>
      </c>
      <c r="W375" s="17">
        <f t="shared" ca="1" si="79"/>
        <v>0</v>
      </c>
      <c r="X375" s="24" t="str">
        <f t="array" aca="1" ref="X375" ca="1">IF(AD375,IF(AG375&lt;&gt;"",AG375,IF(J375,MIN(INDIRECT( K375)),"")),"")</f>
        <v/>
      </c>
      <c r="Y375" s="17" t="str">
        <f t="array" aca="1" ref="Y375" ca="1">IF(AD375,IF(AH375&lt;&gt;"",AH375,IF(J375,MAX(INDIRECT( K375)),"")),"")</f>
        <v/>
      </c>
      <c r="Z375" s="17" t="b">
        <f t="shared" ca="1" si="80"/>
        <v>0</v>
      </c>
      <c r="AC375" s="17" t="b">
        <f t="shared" ca="1" si="81"/>
        <v>0</v>
      </c>
      <c r="AD375" s="14" t="b">
        <f t="shared" ca="1" si="82"/>
        <v>1</v>
      </c>
      <c r="AE375" s="15" t="b">
        <f t="shared" ca="1" si="83"/>
        <v>0</v>
      </c>
      <c r="AF375" s="16"/>
      <c r="AG375" s="16"/>
      <c r="AH375" s="16"/>
      <c r="AI375" s="16"/>
      <c r="AJ375" s="16"/>
      <c r="AK375" s="16"/>
      <c r="AL375" s="16"/>
      <c r="AM375" s="16"/>
    </row>
    <row r="376" spans="2:39">
      <c r="B376" s="14">
        <f t="shared" si="71"/>
        <v>374</v>
      </c>
      <c r="C376" s="14" t="str">
        <f ca="1">IF(OR(E376="",ROW(E376)=2),"",IF(R376&gt;0,"S",IF(J376,IF(F376=2,"D","N"),"I")))</f>
        <v>D</v>
      </c>
      <c r="D376" s="14" t="str">
        <f t="shared" ca="1" si="72"/>
        <v>q_112f.3</v>
      </c>
      <c r="E376" s="14" t="str">
        <f t="shared" ca="1" si="73"/>
        <v>vigorous Diving activity</v>
      </c>
      <c r="F376" s="14">
        <f t="shared" ca="1" si="74"/>
        <v>2</v>
      </c>
      <c r="G376" s="14" t="str">
        <f t="shared" ca="1" si="75"/>
        <v>q_112f.3</v>
      </c>
      <c r="H376" s="14">
        <f ca="1">IF(G376&lt;&gt;"",IFERROR( IsVariableNameLegal(G376),0),0)+IF(COUNTIF(INDIRECT(wew!$C$13),G376)&gt;1,10,0)</f>
        <v>0</v>
      </c>
      <c r="I376" s="14">
        <f ca="1">IF(E376&lt;&gt;"",IF(LEN(E376)&gt;150,1,0)+IF(COUNTIF(INDIRECT(wew!$C$15),E376)&gt;1,10,0),0)</f>
        <v>0</v>
      </c>
      <c r="J376" s="14" t="b">
        <f t="shared" ca="1" si="76"/>
        <v>1</v>
      </c>
      <c r="K376" s="14" t="str">
        <f ca="1">ADDRESS(3,(B376+1)*2-1,4,,"[" &amp; wew!$G$7 &amp; "]" &amp; _sheetname_labels) &amp; ":" &amp; ADDRESS(2+ster!$B$20,(B376+1)*2-1,4)</f>
        <v>'[dane surowe2c.xlsm]labels'!ABU3:ABU32</v>
      </c>
      <c r="L376" s="14" t="str">
        <f ca="1">IF(F376&gt;0,ADDRESS(3,(B376+1)*2-1,4,,"[" &amp; wew!$G$7 &amp; "]" &amp; _sheetname_labels) &amp; ":" &amp; ADDRESS(2+F376,(B376+1)*2-1,4),"")</f>
        <v>'[dane surowe2c.xlsm]labels'!ABU3:ABU4</v>
      </c>
      <c r="M376" s="14" t="str">
        <f ca="1">IF(F376&gt;0,ADDRESS(3,(B376+1)*2,4,,"["&amp;wew!$G$7&amp;"]"&amp;_sheetname_labels)&amp;":"&amp;ADDRESS(2+F376,(B376+1)*2,4),"")</f>
        <v>'[dane surowe2c.xlsm]labels'!ABV3:ABV4</v>
      </c>
      <c r="N376" s="14" t="str">
        <f ca="1">ADDRESS(3,B376+1,4,,"[" &amp; wew!$G$7 &amp; "]" &amp;_sheetname_dataframe) &amp; ":" &amp; ADDRESS(2+ster!$C$14,B376+1,4)</f>
        <v>'[dane surowe2c.xlsm]data_frame'!NK3:NK643</v>
      </c>
      <c r="O376" s="14">
        <f t="shared" ca="1" si="77"/>
        <v>637</v>
      </c>
      <c r="P376" s="14">
        <f ca="1">IF(AND($AD376,$S376=1),IF(wew!$B$3,MIN(INDIRECT($N376)),"&lt;włącz podświetlanie wartości&gt;"),"—")</f>
        <v>1</v>
      </c>
      <c r="Q376" s="14">
        <f ca="1">IF(AND($AD376,$S376=1),IF(wew!$B$3,MAX(INDIRECT($N376)),"&lt;włącz podświetlanie wartości&gt;"),"—")</f>
        <v>2</v>
      </c>
      <c r="R376" s="14">
        <f ca="1">IF(AD376,ster!$C$14- (COUNTIF( INDIRECT(N376),"" )+ COUNT(INDIRECT(N376)) +COUNTIF( INDIRECT(N376),"NA" )),"")</f>
        <v>0</v>
      </c>
      <c r="S376" s="12">
        <f ca="1">IF(AD376,IF(COUNTA(INDIRECT(N376))=0,0, 1-(ster!$C$14- COUNT(INDIRECT(N376)) -COUNTIF( INDIRECT(N376),"" )) /COUNTA(INDIRECT(N376))),"")</f>
        <v>1</v>
      </c>
      <c r="T376" s="17">
        <f t="array" aca="1" ref="T376" ca="1">IF(L376&lt;&gt;"",SUM(IF(INDIRECT(L376)&lt;&gt;INT(INDIRECT(L376)),1,0)),"")</f>
        <v>0</v>
      </c>
      <c r="U376" s="17">
        <f t="array" aca="1" ref="U376" ca="1">IF(S376=1,SUM(IF(ISNUMBER(INDIRECT(N376)),IF(INDIRECT(N376)&lt;&gt;INT(INDIRECT(N376)),1,0),0)),"")</f>
        <v>0</v>
      </c>
      <c r="V376" s="17">
        <f t="shared" ca="1" si="78"/>
        <v>1</v>
      </c>
      <c r="W376" s="17">
        <f t="shared" ca="1" si="79"/>
        <v>0</v>
      </c>
      <c r="X376" s="24">
        <f t="array" aca="1" ref="X376" ca="1">IF(AD376,IF(AG376&lt;&gt;"",AG376,IF(J376,MIN(INDIRECT( K376)),"")),"")</f>
        <v>1</v>
      </c>
      <c r="Y376" s="17">
        <f t="array" aca="1" ref="Y376" ca="1">IF(AD376,IF(AH376&lt;&gt;"",AH376,IF(J376,MAX(INDIRECT( K376)),"")),"")</f>
        <v>2</v>
      </c>
      <c r="Z376" s="17" t="b">
        <f t="shared" ca="1" si="80"/>
        <v>1</v>
      </c>
      <c r="AC376" s="17" t="b">
        <f t="shared" ca="1" si="81"/>
        <v>0</v>
      </c>
      <c r="AD376" s="14" t="b">
        <f t="shared" ca="1" si="82"/>
        <v>1</v>
      </c>
      <c r="AE376" s="15" t="b">
        <f t="shared" ca="1" si="83"/>
        <v>1</v>
      </c>
      <c r="AF376" s="16"/>
      <c r="AG376" s="16"/>
      <c r="AH376" s="16"/>
      <c r="AI376" s="16"/>
      <c r="AJ376" s="16"/>
      <c r="AK376" s="16"/>
      <c r="AL376" s="16"/>
      <c r="AM376" s="16"/>
    </row>
    <row r="377" spans="2:39">
      <c r="B377" s="14">
        <f t="shared" si="71"/>
        <v>375</v>
      </c>
      <c r="C377" s="14" t="str">
        <f ca="1">IF(OR(E377="",ROW(E377)=2),"",IF(R377&gt;0,"S",IF(J377,IF(F377=2,"D","N"),"I")))</f>
        <v>I</v>
      </c>
      <c r="D377" s="14" t="str">
        <f t="shared" ca="1" si="72"/>
        <v>q_112f.4</v>
      </c>
      <c r="E377" s="14" t="str">
        <f t="shared" ca="1" si="73"/>
        <v>How long Diving activity</v>
      </c>
      <c r="F377" s="14">
        <f t="shared" ca="1" si="74"/>
        <v>0</v>
      </c>
      <c r="G377" s="14" t="str">
        <f t="shared" ca="1" si="75"/>
        <v>q_112f.4</v>
      </c>
      <c r="H377" s="14">
        <f ca="1">IF(G377&lt;&gt;"",IFERROR( IsVariableNameLegal(G377),0),0)+IF(COUNTIF(INDIRECT(wew!$C$13),G377)&gt;1,10,0)</f>
        <v>0</v>
      </c>
      <c r="I377" s="14">
        <f ca="1">IF(E377&lt;&gt;"",IF(LEN(E377)&gt;150,1,0)+IF(COUNTIF(INDIRECT(wew!$C$15),E377)&gt;1,10,0),0)</f>
        <v>10</v>
      </c>
      <c r="J377" s="14" t="b">
        <f t="shared" ca="1" si="76"/>
        <v>0</v>
      </c>
      <c r="K377" s="14" t="str">
        <f ca="1">ADDRESS(3,(B377+1)*2-1,4,,"[" &amp; wew!$G$7 &amp; "]" &amp; _sheetname_labels) &amp; ":" &amp; ADDRESS(2+ster!$B$20,(B377+1)*2-1,4)</f>
        <v>'[dane surowe2c.xlsm]labels'!ABW3:ABW32</v>
      </c>
      <c r="L377" s="14" t="str">
        <f ca="1">IF(F377&gt;0,ADDRESS(3,(B377+1)*2-1,4,,"[" &amp; wew!$G$7 &amp; "]" &amp; _sheetname_labels) &amp; ":" &amp; ADDRESS(2+F377,(B377+1)*2-1,4),"")</f>
        <v/>
      </c>
      <c r="M377" s="14" t="str">
        <f ca="1">IF(F377&gt;0,ADDRESS(3,(B377+1)*2,4,,"["&amp;wew!$G$7&amp;"]"&amp;_sheetname_labels)&amp;":"&amp;ADDRESS(2+F377,(B377+1)*2,4),"")</f>
        <v/>
      </c>
      <c r="N377" s="14" t="str">
        <f ca="1">ADDRESS(3,B377+1,4,,"[" &amp; wew!$G$7 &amp; "]" &amp;_sheetname_dataframe) &amp; ":" &amp; ADDRESS(2+ster!$C$14,B377+1,4)</f>
        <v>'[dane surowe2c.xlsm]data_frame'!NL3:NL643</v>
      </c>
      <c r="O377" s="14">
        <f t="shared" ca="1" si="77"/>
        <v>1</v>
      </c>
      <c r="P377" s="14">
        <f ca="1">IF(AND($AD377,$S377=1),IF(wew!$B$3,MIN(INDIRECT($N377)),"&lt;włącz podświetlanie wartości&gt;"),"—")</f>
        <v>28</v>
      </c>
      <c r="Q377" s="14">
        <f ca="1">IF(AND($AD377,$S377=1),IF(wew!$B$3,MAX(INDIRECT($N377)),"&lt;włącz podświetlanie wartości&gt;"),"—")</f>
        <v>28</v>
      </c>
      <c r="R377" s="14">
        <f ca="1">IF(AD377,ster!$C$14- (COUNTIF( INDIRECT(N377),"" )+ COUNT(INDIRECT(N377)) +COUNTIF( INDIRECT(N377),"NA" )),"")</f>
        <v>0</v>
      </c>
      <c r="S377" s="12">
        <f ca="1">IF(AD377,IF(COUNTA(INDIRECT(N377))=0,0, 1-(ster!$C$14- COUNT(INDIRECT(N377)) -COUNTIF( INDIRECT(N377),"" )) /COUNTA(INDIRECT(N377))),"")</f>
        <v>1</v>
      </c>
      <c r="T377" s="17" t="str">
        <f t="array" aca="1" ref="T377" ca="1">IF(L377&lt;&gt;"",SUM(IF(INDIRECT(L377)&lt;&gt;INT(INDIRECT(L377)),1,0)),"")</f>
        <v/>
      </c>
      <c r="U377" s="17">
        <f t="array" aca="1" ref="U377" ca="1">IF(S377=1,SUM(IF(ISNUMBER(INDIRECT(N377)),IF(INDIRECT(N377)&lt;&gt;INT(INDIRECT(N377)),1,0),0)),"")</f>
        <v>0</v>
      </c>
      <c r="V377" s="17">
        <f t="shared" ca="1" si="78"/>
        <v>1</v>
      </c>
      <c r="W377" s="17">
        <f t="shared" ca="1" si="79"/>
        <v>0</v>
      </c>
      <c r="X377" s="24" t="str">
        <f t="array" aca="1" ref="X377" ca="1">IF(AD377,IF(AG377&lt;&gt;"",AG377,IF(J377,MIN(INDIRECT( K377)),"")),"")</f>
        <v/>
      </c>
      <c r="Y377" s="17" t="str">
        <f t="array" aca="1" ref="Y377" ca="1">IF(AD377,IF(AH377&lt;&gt;"",AH377,IF(J377,MAX(INDIRECT( K377)),"")),"")</f>
        <v/>
      </c>
      <c r="Z377" s="17" t="b">
        <f t="shared" ca="1" si="80"/>
        <v>0</v>
      </c>
      <c r="AC377" s="17" t="b">
        <f t="shared" ca="1" si="81"/>
        <v>0</v>
      </c>
      <c r="AD377" s="14" t="b">
        <f t="shared" ca="1" si="82"/>
        <v>1</v>
      </c>
      <c r="AE377" s="15" t="b">
        <f t="shared" ca="1" si="83"/>
        <v>0</v>
      </c>
      <c r="AF377" s="16"/>
      <c r="AG377" s="16"/>
      <c r="AH377" s="16"/>
      <c r="AI377" s="16"/>
      <c r="AJ377" s="16"/>
      <c r="AK377" s="16"/>
      <c r="AL377" s="16"/>
      <c r="AM377" s="16"/>
    </row>
    <row r="378" spans="2:39">
      <c r="B378" s="14">
        <f t="shared" si="71"/>
        <v>376</v>
      </c>
      <c r="C378" s="14" t="str">
        <f ca="1">IF(OR(E378="",ROW(E378)=2),"",IF(R378&gt;0,"S",IF(J378,IF(F378=2,"D","N"),"I")))</f>
        <v>D</v>
      </c>
      <c r="D378" s="14" t="str">
        <f t="shared" ca="1" si="72"/>
        <v>q_112g.3</v>
      </c>
      <c r="E378" s="14" t="str">
        <f t="shared" ca="1" si="73"/>
        <v>vigorous Fast walking activity</v>
      </c>
      <c r="F378" s="14">
        <f t="shared" ca="1" si="74"/>
        <v>2</v>
      </c>
      <c r="G378" s="14" t="str">
        <f t="shared" ca="1" si="75"/>
        <v>q_112g.3</v>
      </c>
      <c r="H378" s="14">
        <f ca="1">IF(G378&lt;&gt;"",IFERROR( IsVariableNameLegal(G378),0),0)+IF(COUNTIF(INDIRECT(wew!$C$13),G378)&gt;1,10,0)</f>
        <v>0</v>
      </c>
      <c r="I378" s="14">
        <f ca="1">IF(E378&lt;&gt;"",IF(LEN(E378)&gt;150,1,0)+IF(COUNTIF(INDIRECT(wew!$C$15),E378)&gt;1,10,0),0)</f>
        <v>0</v>
      </c>
      <c r="J378" s="14" t="b">
        <f t="shared" ca="1" si="76"/>
        <v>1</v>
      </c>
      <c r="K378" s="14" t="str">
        <f ca="1">ADDRESS(3,(B378+1)*2-1,4,,"[" &amp; wew!$G$7 &amp; "]" &amp; _sheetname_labels) &amp; ":" &amp; ADDRESS(2+ster!$B$20,(B378+1)*2-1,4)</f>
        <v>'[dane surowe2c.xlsm]labels'!ABY3:ABY32</v>
      </c>
      <c r="L378" s="14" t="str">
        <f ca="1">IF(F378&gt;0,ADDRESS(3,(B378+1)*2-1,4,,"[" &amp; wew!$G$7 &amp; "]" &amp; _sheetname_labels) &amp; ":" &amp; ADDRESS(2+F378,(B378+1)*2-1,4),"")</f>
        <v>'[dane surowe2c.xlsm]labels'!ABY3:ABY4</v>
      </c>
      <c r="M378" s="14" t="str">
        <f ca="1">IF(F378&gt;0,ADDRESS(3,(B378+1)*2,4,,"["&amp;wew!$G$7&amp;"]"&amp;_sheetname_labels)&amp;":"&amp;ADDRESS(2+F378,(B378+1)*2,4),"")</f>
        <v>'[dane surowe2c.xlsm]labels'!ABZ3:ABZ4</v>
      </c>
      <c r="N378" s="14" t="str">
        <f ca="1">ADDRESS(3,B378+1,4,,"[" &amp; wew!$G$7 &amp; "]" &amp;_sheetname_dataframe) &amp; ":" &amp; ADDRESS(2+ster!$C$14,B378+1,4)</f>
        <v>'[dane surowe2c.xlsm]data_frame'!NM3:NM643</v>
      </c>
      <c r="O378" s="14">
        <f t="shared" ca="1" si="77"/>
        <v>637</v>
      </c>
      <c r="P378" s="14">
        <f ca="1">IF(AND($AD378,$S378=1),IF(wew!$B$3,MIN(INDIRECT($N378)),"&lt;włącz podświetlanie wartości&gt;"),"—")</f>
        <v>1</v>
      </c>
      <c r="Q378" s="14">
        <f ca="1">IF(AND($AD378,$S378=1),IF(wew!$B$3,MAX(INDIRECT($N378)),"&lt;włącz podświetlanie wartości&gt;"),"—")</f>
        <v>2</v>
      </c>
      <c r="R378" s="14">
        <f ca="1">IF(AD378,ster!$C$14- (COUNTIF( INDIRECT(N378),"" )+ COUNT(INDIRECT(N378)) +COUNTIF( INDIRECT(N378),"NA" )),"")</f>
        <v>0</v>
      </c>
      <c r="S378" s="12">
        <f ca="1">IF(AD378,IF(COUNTA(INDIRECT(N378))=0,0, 1-(ster!$C$14- COUNT(INDIRECT(N378)) -COUNTIF( INDIRECT(N378),"" )) /COUNTA(INDIRECT(N378))),"")</f>
        <v>1</v>
      </c>
      <c r="T378" s="17">
        <f t="array" aca="1" ref="T378" ca="1">IF(L378&lt;&gt;"",SUM(IF(INDIRECT(L378)&lt;&gt;INT(INDIRECT(L378)),1,0)),"")</f>
        <v>0</v>
      </c>
      <c r="U378" s="17">
        <f t="array" aca="1" ref="U378" ca="1">IF(S378=1,SUM(IF(ISNUMBER(INDIRECT(N378)),IF(INDIRECT(N378)&lt;&gt;INT(INDIRECT(N378)),1,0),0)),"")</f>
        <v>0</v>
      </c>
      <c r="V378" s="17">
        <f t="shared" ca="1" si="78"/>
        <v>1</v>
      </c>
      <c r="W378" s="17">
        <f t="shared" ca="1" si="79"/>
        <v>0</v>
      </c>
      <c r="X378" s="24">
        <f t="array" aca="1" ref="X378" ca="1">IF(AD378,IF(AG378&lt;&gt;"",AG378,IF(J378,MIN(INDIRECT( K378)),"")),"")</f>
        <v>1</v>
      </c>
      <c r="Y378" s="17">
        <f t="array" aca="1" ref="Y378" ca="1">IF(AD378,IF(AH378&lt;&gt;"",AH378,IF(J378,MAX(INDIRECT( K378)),"")),"")</f>
        <v>2</v>
      </c>
      <c r="Z378" s="17" t="b">
        <f t="shared" ca="1" si="80"/>
        <v>1</v>
      </c>
      <c r="AC378" s="17" t="b">
        <f t="shared" ca="1" si="81"/>
        <v>0</v>
      </c>
      <c r="AD378" s="14" t="b">
        <f t="shared" ca="1" si="82"/>
        <v>1</v>
      </c>
      <c r="AE378" s="15" t="b">
        <f t="shared" ca="1" si="83"/>
        <v>1</v>
      </c>
      <c r="AF378" s="16"/>
      <c r="AG378" s="16"/>
      <c r="AH378" s="16"/>
      <c r="AI378" s="16"/>
      <c r="AJ378" s="16"/>
      <c r="AK378" s="16"/>
      <c r="AL378" s="16"/>
      <c r="AM378" s="16"/>
    </row>
    <row r="379" spans="2:39">
      <c r="B379" s="14">
        <f t="shared" si="71"/>
        <v>377</v>
      </c>
      <c r="C379" s="14" t="str">
        <f ca="1">IF(OR(E379="",ROW(E379)=2),"",IF(R379&gt;0,"S",IF(J379,IF(F379=2,"D","N"),"I")))</f>
        <v>I</v>
      </c>
      <c r="D379" s="14" t="str">
        <f t="shared" ca="1" si="72"/>
        <v>q_112g.4</v>
      </c>
      <c r="E379" s="14" t="str">
        <f t="shared" ca="1" si="73"/>
        <v>How long Fast walking activity</v>
      </c>
      <c r="F379" s="14">
        <f t="shared" ca="1" si="74"/>
        <v>0</v>
      </c>
      <c r="G379" s="14" t="str">
        <f t="shared" ca="1" si="75"/>
        <v>q_112g.4</v>
      </c>
      <c r="H379" s="14">
        <f ca="1">IF(G379&lt;&gt;"",IFERROR( IsVariableNameLegal(G379),0),0)+IF(COUNTIF(INDIRECT(wew!$C$13),G379)&gt;1,10,0)</f>
        <v>0</v>
      </c>
      <c r="I379" s="14">
        <f ca="1">IF(E379&lt;&gt;"",IF(LEN(E379)&gt;150,1,0)+IF(COUNTIF(INDIRECT(wew!$C$15),E379)&gt;1,10,0),0)</f>
        <v>10</v>
      </c>
      <c r="J379" s="14" t="b">
        <f t="shared" ca="1" si="76"/>
        <v>0</v>
      </c>
      <c r="K379" s="14" t="str">
        <f ca="1">ADDRESS(3,(B379+1)*2-1,4,,"[" &amp; wew!$G$7 &amp; "]" &amp; _sheetname_labels) &amp; ":" &amp; ADDRESS(2+ster!$B$20,(B379+1)*2-1,4)</f>
        <v>'[dane surowe2c.xlsm]labels'!ACA3:ACA32</v>
      </c>
      <c r="L379" s="14" t="str">
        <f ca="1">IF(F379&gt;0,ADDRESS(3,(B379+1)*2-1,4,,"[" &amp; wew!$G$7 &amp; "]" &amp; _sheetname_labels) &amp; ":" &amp; ADDRESS(2+F379,(B379+1)*2-1,4),"")</f>
        <v/>
      </c>
      <c r="M379" s="14" t="str">
        <f ca="1">IF(F379&gt;0,ADDRESS(3,(B379+1)*2,4,,"["&amp;wew!$G$7&amp;"]"&amp;_sheetname_labels)&amp;":"&amp;ADDRESS(2+F379,(B379+1)*2,4),"")</f>
        <v/>
      </c>
      <c r="N379" s="14" t="str">
        <f ca="1">ADDRESS(3,B379+1,4,,"[" &amp; wew!$G$7 &amp; "]" &amp;_sheetname_dataframe) &amp; ":" &amp; ADDRESS(2+ster!$C$14,B379+1,4)</f>
        <v>'[dane surowe2c.xlsm]data_frame'!NN3:NN643</v>
      </c>
      <c r="O379" s="14">
        <f t="shared" ca="1" si="77"/>
        <v>10</v>
      </c>
      <c r="P379" s="14">
        <f ca="1">IF(AND($AD379,$S379=1),IF(wew!$B$3,MIN(INDIRECT($N379)),"&lt;włącz podświetlanie wartości&gt;"),"—")</f>
        <v>2</v>
      </c>
      <c r="Q379" s="14">
        <f ca="1">IF(AND($AD379,$S379=1),IF(wew!$B$3,MAX(INDIRECT($N379)),"&lt;włącz podświetlanie wartości&gt;"),"—")</f>
        <v>50</v>
      </c>
      <c r="R379" s="14">
        <f ca="1">IF(AD379,ster!$C$14- (COUNTIF( INDIRECT(N379),"" )+ COUNT(INDIRECT(N379)) +COUNTIF( INDIRECT(N379),"NA" )),"")</f>
        <v>0</v>
      </c>
      <c r="S379" s="12">
        <f ca="1">IF(AD379,IF(COUNTA(INDIRECT(N379))=0,0, 1-(ster!$C$14- COUNT(INDIRECT(N379)) -COUNTIF( INDIRECT(N379),"" )) /COUNTA(INDIRECT(N379))),"")</f>
        <v>1</v>
      </c>
      <c r="T379" s="17" t="str">
        <f t="array" aca="1" ref="T379" ca="1">IF(L379&lt;&gt;"",SUM(IF(INDIRECT(L379)&lt;&gt;INT(INDIRECT(L379)),1,0)),"")</f>
        <v/>
      </c>
      <c r="U379" s="17">
        <f t="array" aca="1" ref="U379" ca="1">IF(S379=1,SUM(IF(ISNUMBER(INDIRECT(N379)),IF(INDIRECT(N379)&lt;&gt;INT(INDIRECT(N379)),1,0),0)),"")</f>
        <v>0</v>
      </c>
      <c r="V379" s="17">
        <f t="shared" ca="1" si="78"/>
        <v>1</v>
      </c>
      <c r="W379" s="17">
        <f t="shared" ca="1" si="79"/>
        <v>0</v>
      </c>
      <c r="X379" s="24" t="str">
        <f t="array" aca="1" ref="X379" ca="1">IF(AD379,IF(AG379&lt;&gt;"",AG379,IF(J379,MIN(INDIRECT( K379)),"")),"")</f>
        <v/>
      </c>
      <c r="Y379" s="17" t="str">
        <f t="array" aca="1" ref="Y379" ca="1">IF(AD379,IF(AH379&lt;&gt;"",AH379,IF(J379,MAX(INDIRECT( K379)),"")),"")</f>
        <v/>
      </c>
      <c r="Z379" s="17" t="b">
        <f t="shared" ca="1" si="80"/>
        <v>0</v>
      </c>
      <c r="AC379" s="17" t="b">
        <f t="shared" ca="1" si="81"/>
        <v>0</v>
      </c>
      <c r="AD379" s="14" t="b">
        <f t="shared" ca="1" si="82"/>
        <v>1</v>
      </c>
      <c r="AE379" s="15" t="b">
        <f t="shared" ca="1" si="83"/>
        <v>0</v>
      </c>
      <c r="AF379" s="16"/>
      <c r="AG379" s="16"/>
      <c r="AH379" s="16"/>
      <c r="AI379" s="16"/>
      <c r="AJ379" s="16"/>
      <c r="AK379" s="16"/>
      <c r="AL379" s="16"/>
      <c r="AM379" s="16"/>
    </row>
    <row r="380" spans="2:39">
      <c r="B380" s="14">
        <f t="shared" si="71"/>
        <v>378</v>
      </c>
      <c r="C380" s="14" t="str">
        <f ca="1">IF(OR(E380="",ROW(E380)=2),"",IF(R380&gt;0,"S",IF(J380,IF(F380=2,"D","N"),"I")))</f>
        <v>D</v>
      </c>
      <c r="D380" s="14" t="str">
        <f t="shared" ca="1" si="72"/>
        <v>q_112h.3</v>
      </c>
      <c r="E380" s="14" t="str">
        <f t="shared" ca="1" si="73"/>
        <v>vigorous Fencing activity</v>
      </c>
      <c r="F380" s="14">
        <f t="shared" ca="1" si="74"/>
        <v>2</v>
      </c>
      <c r="G380" s="14" t="str">
        <f t="shared" ca="1" si="75"/>
        <v>q_112h.3</v>
      </c>
      <c r="H380" s="14">
        <f ca="1">IF(G380&lt;&gt;"",IFERROR( IsVariableNameLegal(G380),0),0)+IF(COUNTIF(INDIRECT(wew!$C$13),G380)&gt;1,10,0)</f>
        <v>0</v>
      </c>
      <c r="I380" s="14">
        <f ca="1">IF(E380&lt;&gt;"",IF(LEN(E380)&gt;150,1,0)+IF(COUNTIF(INDIRECT(wew!$C$15),E380)&gt;1,10,0),0)</f>
        <v>0</v>
      </c>
      <c r="J380" s="14" t="b">
        <f t="shared" ca="1" si="76"/>
        <v>1</v>
      </c>
      <c r="K380" s="14" t="str">
        <f ca="1">ADDRESS(3,(B380+1)*2-1,4,,"[" &amp; wew!$G$7 &amp; "]" &amp; _sheetname_labels) &amp; ":" &amp; ADDRESS(2+ster!$B$20,(B380+1)*2-1,4)</f>
        <v>'[dane surowe2c.xlsm]labels'!ACC3:ACC32</v>
      </c>
      <c r="L380" s="14" t="str">
        <f ca="1">IF(F380&gt;0,ADDRESS(3,(B380+1)*2-1,4,,"[" &amp; wew!$G$7 &amp; "]" &amp; _sheetname_labels) &amp; ":" &amp; ADDRESS(2+F380,(B380+1)*2-1,4),"")</f>
        <v>'[dane surowe2c.xlsm]labels'!ACC3:ACC4</v>
      </c>
      <c r="M380" s="14" t="str">
        <f ca="1">IF(F380&gt;0,ADDRESS(3,(B380+1)*2,4,,"["&amp;wew!$G$7&amp;"]"&amp;_sheetname_labels)&amp;":"&amp;ADDRESS(2+F380,(B380+1)*2,4),"")</f>
        <v>'[dane surowe2c.xlsm]labels'!ACD3:ACD4</v>
      </c>
      <c r="N380" s="14" t="str">
        <f ca="1">ADDRESS(3,B380+1,4,,"[" &amp; wew!$G$7 &amp; "]" &amp;_sheetname_dataframe) &amp; ":" &amp; ADDRESS(2+ster!$C$14,B380+1,4)</f>
        <v>'[dane surowe2c.xlsm]data_frame'!NO3:NO643</v>
      </c>
      <c r="O380" s="14">
        <f t="shared" ca="1" si="77"/>
        <v>637</v>
      </c>
      <c r="P380" s="14">
        <f ca="1">IF(AND($AD380,$S380=1),IF(wew!$B$3,MIN(INDIRECT($N380)),"&lt;włącz podświetlanie wartości&gt;"),"—")</f>
        <v>1</v>
      </c>
      <c r="Q380" s="14">
        <f ca="1">IF(AND($AD380,$S380=1),IF(wew!$B$3,MAX(INDIRECT($N380)),"&lt;włącz podświetlanie wartości&gt;"),"—")</f>
        <v>2</v>
      </c>
      <c r="R380" s="14">
        <f ca="1">IF(AD380,ster!$C$14- (COUNTIF( INDIRECT(N380),"" )+ COUNT(INDIRECT(N380)) +COUNTIF( INDIRECT(N380),"NA" )),"")</f>
        <v>0</v>
      </c>
      <c r="S380" s="12">
        <f ca="1">IF(AD380,IF(COUNTA(INDIRECT(N380))=0,0, 1-(ster!$C$14- COUNT(INDIRECT(N380)) -COUNTIF( INDIRECT(N380),"" )) /COUNTA(INDIRECT(N380))),"")</f>
        <v>1</v>
      </c>
      <c r="T380" s="17">
        <f t="array" aca="1" ref="T380" ca="1">IF(L380&lt;&gt;"",SUM(IF(INDIRECT(L380)&lt;&gt;INT(INDIRECT(L380)),1,0)),"")</f>
        <v>0</v>
      </c>
      <c r="U380" s="17">
        <f t="array" aca="1" ref="U380" ca="1">IF(S380=1,SUM(IF(ISNUMBER(INDIRECT(N380)),IF(INDIRECT(N380)&lt;&gt;INT(INDIRECT(N380)),1,0),0)),"")</f>
        <v>0</v>
      </c>
      <c r="V380" s="17">
        <f t="shared" ca="1" si="78"/>
        <v>1</v>
      </c>
      <c r="W380" s="17">
        <f t="shared" ca="1" si="79"/>
        <v>0</v>
      </c>
      <c r="X380" s="24">
        <f t="array" aca="1" ref="X380" ca="1">IF(AD380,IF(AG380&lt;&gt;"",AG380,IF(J380,MIN(INDIRECT( K380)),"")),"")</f>
        <v>1</v>
      </c>
      <c r="Y380" s="17">
        <f t="array" aca="1" ref="Y380" ca="1">IF(AD380,IF(AH380&lt;&gt;"",AH380,IF(J380,MAX(INDIRECT( K380)),"")),"")</f>
        <v>2</v>
      </c>
      <c r="Z380" s="17" t="b">
        <f t="shared" ca="1" si="80"/>
        <v>1</v>
      </c>
      <c r="AC380" s="17" t="b">
        <f t="shared" ca="1" si="81"/>
        <v>0</v>
      </c>
      <c r="AD380" s="14" t="b">
        <f t="shared" ca="1" si="82"/>
        <v>1</v>
      </c>
      <c r="AE380" s="15" t="b">
        <f t="shared" ca="1" si="83"/>
        <v>1</v>
      </c>
      <c r="AF380" s="16"/>
      <c r="AG380" s="16"/>
      <c r="AH380" s="16"/>
      <c r="AI380" s="16"/>
      <c r="AJ380" s="16"/>
      <c r="AK380" s="16"/>
      <c r="AL380" s="16"/>
      <c r="AM380" s="16"/>
    </row>
    <row r="381" spans="2:39">
      <c r="B381" s="14">
        <f t="shared" si="71"/>
        <v>379</v>
      </c>
      <c r="C381" s="14" t="str">
        <f ca="1">IF(OR(E381="",ROW(E381)=2),"",IF(R381&gt;0,"S",IF(J381,IF(F381=2,"D","N"),"I")))</f>
        <v>I</v>
      </c>
      <c r="D381" s="14" t="str">
        <f t="shared" ca="1" si="72"/>
        <v>q_112h.4</v>
      </c>
      <c r="E381" s="14" t="str">
        <f t="shared" ca="1" si="73"/>
        <v>How long Fencing activity</v>
      </c>
      <c r="F381" s="14">
        <f t="shared" ca="1" si="74"/>
        <v>0</v>
      </c>
      <c r="G381" s="14" t="str">
        <f t="shared" ca="1" si="75"/>
        <v>q_112h.4</v>
      </c>
      <c r="H381" s="14">
        <f ca="1">IF(G381&lt;&gt;"",IFERROR( IsVariableNameLegal(G381),0),0)+IF(COUNTIF(INDIRECT(wew!$C$13),G381)&gt;1,10,0)</f>
        <v>0</v>
      </c>
      <c r="I381" s="14">
        <f ca="1">IF(E381&lt;&gt;"",IF(LEN(E381)&gt;150,1,0)+IF(COUNTIF(INDIRECT(wew!$C$15),E381)&gt;1,10,0),0)</f>
        <v>10</v>
      </c>
      <c r="J381" s="14" t="b">
        <f t="shared" ca="1" si="76"/>
        <v>0</v>
      </c>
      <c r="K381" s="14" t="str">
        <f ca="1">ADDRESS(3,(B381+1)*2-1,4,,"[" &amp; wew!$G$7 &amp; "]" &amp; _sheetname_labels) &amp; ":" &amp; ADDRESS(2+ster!$B$20,(B381+1)*2-1,4)</f>
        <v>'[dane surowe2c.xlsm]labels'!ACE3:ACE32</v>
      </c>
      <c r="L381" s="14" t="str">
        <f ca="1">IF(F381&gt;0,ADDRESS(3,(B381+1)*2-1,4,,"[" &amp; wew!$G$7 &amp; "]" &amp; _sheetname_labels) &amp; ":" &amp; ADDRESS(2+F381,(B381+1)*2-1,4),"")</f>
        <v/>
      </c>
      <c r="M381" s="14" t="str">
        <f ca="1">IF(F381&gt;0,ADDRESS(3,(B381+1)*2,4,,"["&amp;wew!$G$7&amp;"]"&amp;_sheetname_labels)&amp;":"&amp;ADDRESS(2+F381,(B381+1)*2,4),"")</f>
        <v/>
      </c>
      <c r="N381" s="14" t="str">
        <f ca="1">ADDRESS(3,B381+1,4,,"[" &amp; wew!$G$7 &amp; "]" &amp;_sheetname_dataframe) &amp; ":" &amp; ADDRESS(2+ster!$C$14,B381+1,4)</f>
        <v>'[dane surowe2c.xlsm]data_frame'!NP3:NP643</v>
      </c>
      <c r="O381" s="14">
        <f t="shared" ca="1" si="77"/>
        <v>1</v>
      </c>
      <c r="P381" s="14">
        <f ca="1">IF(AND($AD381,$S381=1),IF(wew!$B$3,MIN(INDIRECT($N381)),"&lt;włącz podświetlanie wartości&gt;"),"—")</f>
        <v>15</v>
      </c>
      <c r="Q381" s="14">
        <f ca="1">IF(AND($AD381,$S381=1),IF(wew!$B$3,MAX(INDIRECT($N381)),"&lt;włącz podświetlanie wartości&gt;"),"—")</f>
        <v>15</v>
      </c>
      <c r="R381" s="14">
        <f ca="1">IF(AD381,ster!$C$14- (COUNTIF( INDIRECT(N381),"" )+ COUNT(INDIRECT(N381)) +COUNTIF( INDIRECT(N381),"NA" )),"")</f>
        <v>0</v>
      </c>
      <c r="S381" s="12">
        <f ca="1">IF(AD381,IF(COUNTA(INDIRECT(N381))=0,0, 1-(ster!$C$14- COUNT(INDIRECT(N381)) -COUNTIF( INDIRECT(N381),"" )) /COUNTA(INDIRECT(N381))),"")</f>
        <v>1</v>
      </c>
      <c r="T381" s="17" t="str">
        <f t="array" aca="1" ref="T381" ca="1">IF(L381&lt;&gt;"",SUM(IF(INDIRECT(L381)&lt;&gt;INT(INDIRECT(L381)),1,0)),"")</f>
        <v/>
      </c>
      <c r="U381" s="17">
        <f t="array" aca="1" ref="U381" ca="1">IF(S381=1,SUM(IF(ISNUMBER(INDIRECT(N381)),IF(INDIRECT(N381)&lt;&gt;INT(INDIRECT(N381)),1,0),0)),"")</f>
        <v>0</v>
      </c>
      <c r="V381" s="17">
        <f t="shared" ca="1" si="78"/>
        <v>1</v>
      </c>
      <c r="W381" s="17">
        <f t="shared" ca="1" si="79"/>
        <v>0</v>
      </c>
      <c r="X381" s="24" t="str">
        <f t="array" aca="1" ref="X381" ca="1">IF(AD381,IF(AG381&lt;&gt;"",AG381,IF(J381,MIN(INDIRECT( K381)),"")),"")</f>
        <v/>
      </c>
      <c r="Y381" s="17" t="str">
        <f t="array" aca="1" ref="Y381" ca="1">IF(AD381,IF(AH381&lt;&gt;"",AH381,IF(J381,MAX(INDIRECT( K381)),"")),"")</f>
        <v/>
      </c>
      <c r="Z381" s="17" t="b">
        <f t="shared" ca="1" si="80"/>
        <v>0</v>
      </c>
      <c r="AC381" s="17" t="b">
        <f t="shared" ca="1" si="81"/>
        <v>0</v>
      </c>
      <c r="AD381" s="14" t="b">
        <f t="shared" ca="1" si="82"/>
        <v>1</v>
      </c>
      <c r="AE381" s="15" t="b">
        <f t="shared" ca="1" si="83"/>
        <v>0</v>
      </c>
      <c r="AF381" s="16"/>
      <c r="AG381" s="16"/>
      <c r="AH381" s="16"/>
      <c r="AI381" s="16"/>
      <c r="AJ381" s="16"/>
      <c r="AK381" s="16"/>
      <c r="AL381" s="16"/>
      <c r="AM381" s="16"/>
    </row>
    <row r="382" spans="2:39">
      <c r="B382" s="14">
        <f t="shared" si="71"/>
        <v>380</v>
      </c>
      <c r="C382" s="14" t="str">
        <f ca="1">IF(OR(E382="",ROW(E382)=2),"",IF(R382&gt;0,"S",IF(J382,IF(F382=2,"D","N"),"I")))</f>
        <v>D</v>
      </c>
      <c r="D382" s="14" t="str">
        <f t="shared" ca="1" si="72"/>
        <v>q_112i.3</v>
      </c>
      <c r="E382" s="14" t="str">
        <f t="shared" ca="1" si="73"/>
        <v>vigorous Fitness activity</v>
      </c>
      <c r="F382" s="14">
        <f t="shared" ca="1" si="74"/>
        <v>2</v>
      </c>
      <c r="G382" s="14" t="str">
        <f t="shared" ca="1" si="75"/>
        <v>q_112i.3</v>
      </c>
      <c r="H382" s="14">
        <f ca="1">IF(G382&lt;&gt;"",IFERROR( IsVariableNameLegal(G382),0),0)+IF(COUNTIF(INDIRECT(wew!$C$13),G382)&gt;1,10,0)</f>
        <v>0</v>
      </c>
      <c r="I382" s="14">
        <f ca="1">IF(E382&lt;&gt;"",IF(LEN(E382)&gt;150,1,0)+IF(COUNTIF(INDIRECT(wew!$C$15),E382)&gt;1,10,0),0)</f>
        <v>0</v>
      </c>
      <c r="J382" s="14" t="b">
        <f t="shared" ca="1" si="76"/>
        <v>1</v>
      </c>
      <c r="K382" s="14" t="str">
        <f ca="1">ADDRESS(3,(B382+1)*2-1,4,,"[" &amp; wew!$G$7 &amp; "]" &amp; _sheetname_labels) &amp; ":" &amp; ADDRESS(2+ster!$B$20,(B382+1)*2-1,4)</f>
        <v>'[dane surowe2c.xlsm]labels'!ACG3:ACG32</v>
      </c>
      <c r="L382" s="14" t="str">
        <f ca="1">IF(F382&gt;0,ADDRESS(3,(B382+1)*2-1,4,,"[" &amp; wew!$G$7 &amp; "]" &amp; _sheetname_labels) &amp; ":" &amp; ADDRESS(2+F382,(B382+1)*2-1,4),"")</f>
        <v>'[dane surowe2c.xlsm]labels'!ACG3:ACG4</v>
      </c>
      <c r="M382" s="14" t="str">
        <f ca="1">IF(F382&gt;0,ADDRESS(3,(B382+1)*2,4,,"["&amp;wew!$G$7&amp;"]"&amp;_sheetname_labels)&amp;":"&amp;ADDRESS(2+F382,(B382+1)*2,4),"")</f>
        <v>'[dane surowe2c.xlsm]labels'!ACH3:ACH4</v>
      </c>
      <c r="N382" s="14" t="str">
        <f ca="1">ADDRESS(3,B382+1,4,,"[" &amp; wew!$G$7 &amp; "]" &amp;_sheetname_dataframe) &amp; ":" &amp; ADDRESS(2+ster!$C$14,B382+1,4)</f>
        <v>'[dane surowe2c.xlsm]data_frame'!NQ3:NQ643</v>
      </c>
      <c r="O382" s="14">
        <f t="shared" ca="1" si="77"/>
        <v>638</v>
      </c>
      <c r="P382" s="14">
        <f ca="1">IF(AND($AD382,$S382=1),IF(wew!$B$3,MIN(INDIRECT($N382)),"&lt;włącz podświetlanie wartości&gt;"),"—")</f>
        <v>1</v>
      </c>
      <c r="Q382" s="14">
        <f ca="1">IF(AND($AD382,$S382=1),IF(wew!$B$3,MAX(INDIRECT($N382)),"&lt;włącz podświetlanie wartości&gt;"),"—")</f>
        <v>2</v>
      </c>
      <c r="R382" s="14">
        <f ca="1">IF(AD382,ster!$C$14- (COUNTIF( INDIRECT(N382),"" )+ COUNT(INDIRECT(N382)) +COUNTIF( INDIRECT(N382),"NA" )),"")</f>
        <v>0</v>
      </c>
      <c r="S382" s="12">
        <f ca="1">IF(AD382,IF(COUNTA(INDIRECT(N382))=0,0, 1-(ster!$C$14- COUNT(INDIRECT(N382)) -COUNTIF( INDIRECT(N382),"" )) /COUNTA(INDIRECT(N382))),"")</f>
        <v>1</v>
      </c>
      <c r="T382" s="17">
        <f t="array" aca="1" ref="T382" ca="1">IF(L382&lt;&gt;"",SUM(IF(INDIRECT(L382)&lt;&gt;INT(INDIRECT(L382)),1,0)),"")</f>
        <v>0</v>
      </c>
      <c r="U382" s="17">
        <f t="array" aca="1" ref="U382" ca="1">IF(S382=1,SUM(IF(ISNUMBER(INDIRECT(N382)),IF(INDIRECT(N382)&lt;&gt;INT(INDIRECT(N382)),1,0),0)),"")</f>
        <v>0</v>
      </c>
      <c r="V382" s="17">
        <f t="shared" ca="1" si="78"/>
        <v>1</v>
      </c>
      <c r="W382" s="17">
        <f t="shared" ca="1" si="79"/>
        <v>0</v>
      </c>
      <c r="X382" s="24">
        <f t="array" aca="1" ref="X382" ca="1">IF(AD382,IF(AG382&lt;&gt;"",AG382,IF(J382,MIN(INDIRECT( K382)),"")),"")</f>
        <v>1</v>
      </c>
      <c r="Y382" s="17">
        <f t="array" aca="1" ref="Y382" ca="1">IF(AD382,IF(AH382&lt;&gt;"",AH382,IF(J382,MAX(INDIRECT( K382)),"")),"")</f>
        <v>2</v>
      </c>
      <c r="Z382" s="17" t="b">
        <f t="shared" ca="1" si="80"/>
        <v>1</v>
      </c>
      <c r="AC382" s="17" t="b">
        <f t="shared" ca="1" si="81"/>
        <v>0</v>
      </c>
      <c r="AD382" s="14" t="b">
        <f t="shared" ca="1" si="82"/>
        <v>1</v>
      </c>
      <c r="AE382" s="15" t="b">
        <f t="shared" ca="1" si="83"/>
        <v>1</v>
      </c>
      <c r="AF382" s="16"/>
      <c r="AG382" s="16"/>
      <c r="AH382" s="16"/>
      <c r="AI382" s="16"/>
      <c r="AJ382" s="16"/>
      <c r="AK382" s="16"/>
      <c r="AL382" s="16"/>
      <c r="AM382" s="16"/>
    </row>
    <row r="383" spans="2:39">
      <c r="B383" s="14">
        <f t="shared" si="71"/>
        <v>381</v>
      </c>
      <c r="C383" s="14" t="str">
        <f ca="1">IF(OR(E383="",ROW(E383)=2),"",IF(R383&gt;0,"S",IF(J383,IF(F383=2,"D","N"),"I")))</f>
        <v>I</v>
      </c>
      <c r="D383" s="14" t="str">
        <f t="shared" ca="1" si="72"/>
        <v>q_112i.4</v>
      </c>
      <c r="E383" s="14" t="str">
        <f t="shared" ca="1" si="73"/>
        <v>How long Fitness activity</v>
      </c>
      <c r="F383" s="14">
        <f t="shared" ca="1" si="74"/>
        <v>0</v>
      </c>
      <c r="G383" s="14" t="str">
        <f t="shared" ca="1" si="75"/>
        <v>q_112i.4</v>
      </c>
      <c r="H383" s="14">
        <f ca="1">IF(G383&lt;&gt;"",IFERROR( IsVariableNameLegal(G383),0),0)+IF(COUNTIF(INDIRECT(wew!$C$13),G383)&gt;1,10,0)</f>
        <v>0</v>
      </c>
      <c r="I383" s="14">
        <f ca="1">IF(E383&lt;&gt;"",IF(LEN(E383)&gt;150,1,0)+IF(COUNTIF(INDIRECT(wew!$C$15),E383)&gt;1,10,0),0)</f>
        <v>10</v>
      </c>
      <c r="J383" s="14" t="b">
        <f t="shared" ca="1" si="76"/>
        <v>0</v>
      </c>
      <c r="K383" s="14" t="str">
        <f ca="1">ADDRESS(3,(B383+1)*2-1,4,,"[" &amp; wew!$G$7 &amp; "]" &amp; _sheetname_labels) &amp; ":" &amp; ADDRESS(2+ster!$B$20,(B383+1)*2-1,4)</f>
        <v>'[dane surowe2c.xlsm]labels'!ACI3:ACI32</v>
      </c>
      <c r="L383" s="14" t="str">
        <f ca="1">IF(F383&gt;0,ADDRESS(3,(B383+1)*2-1,4,,"[" &amp; wew!$G$7 &amp; "]" &amp; _sheetname_labels) &amp; ":" &amp; ADDRESS(2+F383,(B383+1)*2-1,4),"")</f>
        <v/>
      </c>
      <c r="M383" s="14" t="str">
        <f ca="1">IF(F383&gt;0,ADDRESS(3,(B383+1)*2,4,,"["&amp;wew!$G$7&amp;"]"&amp;_sheetname_labels)&amp;":"&amp;ADDRESS(2+F383,(B383+1)*2,4),"")</f>
        <v/>
      </c>
      <c r="N383" s="14" t="str">
        <f ca="1">ADDRESS(3,B383+1,4,,"[" &amp; wew!$G$7 &amp; "]" &amp;_sheetname_dataframe) &amp; ":" &amp; ADDRESS(2+ster!$C$14,B383+1,4)</f>
        <v>'[dane surowe2c.xlsm]data_frame'!NR3:NR643</v>
      </c>
      <c r="O383" s="14">
        <f t="shared" ca="1" si="77"/>
        <v>6</v>
      </c>
      <c r="P383" s="14">
        <f ca="1">IF(AND($AD383,$S383=1),IF(wew!$B$3,MIN(INDIRECT($N383)),"&lt;włącz podświetlanie wartości&gt;"),"—")</f>
        <v>2</v>
      </c>
      <c r="Q383" s="14">
        <f ca="1">IF(AND($AD383,$S383=1),IF(wew!$B$3,MAX(INDIRECT($N383)),"&lt;włącz podświetlanie wartości&gt;"),"—")</f>
        <v>9</v>
      </c>
      <c r="R383" s="14">
        <f ca="1">IF(AD383,ster!$C$14- (COUNTIF( INDIRECT(N383),"" )+ COUNT(INDIRECT(N383)) +COUNTIF( INDIRECT(N383),"NA" )),"")</f>
        <v>0</v>
      </c>
      <c r="S383" s="12">
        <f ca="1">IF(AD383,IF(COUNTA(INDIRECT(N383))=0,0, 1-(ster!$C$14- COUNT(INDIRECT(N383)) -COUNTIF( INDIRECT(N383),"" )) /COUNTA(INDIRECT(N383))),"")</f>
        <v>1</v>
      </c>
      <c r="T383" s="17" t="str">
        <f t="array" aca="1" ref="T383" ca="1">IF(L383&lt;&gt;"",SUM(IF(INDIRECT(L383)&lt;&gt;INT(INDIRECT(L383)),1,0)),"")</f>
        <v/>
      </c>
      <c r="U383" s="17">
        <f t="array" aca="1" ref="U383" ca="1">IF(S383=1,SUM(IF(ISNUMBER(INDIRECT(N383)),IF(INDIRECT(N383)&lt;&gt;INT(INDIRECT(N383)),1,0),0)),"")</f>
        <v>1</v>
      </c>
      <c r="V383" s="17">
        <f t="shared" ca="1" si="78"/>
        <v>3</v>
      </c>
      <c r="W383" s="17">
        <f t="shared" ca="1" si="79"/>
        <v>0</v>
      </c>
      <c r="X383" s="24" t="str">
        <f t="array" aca="1" ref="X383" ca="1">IF(AD383,IF(AG383&lt;&gt;"",AG383,IF(J383,MIN(INDIRECT( K383)),"")),"")</f>
        <v/>
      </c>
      <c r="Y383" s="17" t="str">
        <f t="array" aca="1" ref="Y383" ca="1">IF(AD383,IF(AH383&lt;&gt;"",AH383,IF(J383,MAX(INDIRECT( K383)),"")),"")</f>
        <v/>
      </c>
      <c r="Z383" s="17" t="b">
        <f t="shared" ca="1" si="80"/>
        <v>0</v>
      </c>
      <c r="AC383" s="17" t="b">
        <f t="shared" ca="1" si="81"/>
        <v>0</v>
      </c>
      <c r="AD383" s="14" t="b">
        <f t="shared" ca="1" si="82"/>
        <v>1</v>
      </c>
      <c r="AE383" s="15" t="b">
        <f t="shared" ca="1" si="83"/>
        <v>0</v>
      </c>
      <c r="AF383" s="16"/>
      <c r="AG383" s="16"/>
      <c r="AH383" s="16"/>
      <c r="AI383" s="16"/>
      <c r="AJ383" s="16"/>
      <c r="AK383" s="16"/>
      <c r="AL383" s="16"/>
      <c r="AM383" s="16"/>
    </row>
    <row r="384" spans="2:39">
      <c r="B384" s="14">
        <f t="shared" si="71"/>
        <v>382</v>
      </c>
      <c r="C384" s="14" t="str">
        <f ca="1">IF(OR(E384="",ROW(E384)=2),"",IF(R384&gt;0,"S",IF(J384,IF(F384=2,"D","N"),"I")))</f>
        <v>D</v>
      </c>
      <c r="D384" s="14" t="str">
        <f t="shared" ca="1" si="72"/>
        <v>q_112j.3</v>
      </c>
      <c r="E384" s="14" t="str">
        <f t="shared" ca="1" si="73"/>
        <v>vigorous Football activity</v>
      </c>
      <c r="F384" s="14">
        <f t="shared" ca="1" si="74"/>
        <v>2</v>
      </c>
      <c r="G384" s="14" t="str">
        <f t="shared" ca="1" si="75"/>
        <v>q_112j.3</v>
      </c>
      <c r="H384" s="14">
        <f ca="1">IF(G384&lt;&gt;"",IFERROR( IsVariableNameLegal(G384),0),0)+IF(COUNTIF(INDIRECT(wew!$C$13),G384)&gt;1,10,0)</f>
        <v>0</v>
      </c>
      <c r="I384" s="14">
        <f ca="1">IF(E384&lt;&gt;"",IF(LEN(E384)&gt;150,1,0)+IF(COUNTIF(INDIRECT(wew!$C$15),E384)&gt;1,10,0),0)</f>
        <v>0</v>
      </c>
      <c r="J384" s="14" t="b">
        <f t="shared" ca="1" si="76"/>
        <v>1</v>
      </c>
      <c r="K384" s="14" t="str">
        <f ca="1">ADDRESS(3,(B384+1)*2-1,4,,"[" &amp; wew!$G$7 &amp; "]" &amp; _sheetname_labels) &amp; ":" &amp; ADDRESS(2+ster!$B$20,(B384+1)*2-1,4)</f>
        <v>'[dane surowe2c.xlsm]labels'!ACK3:ACK32</v>
      </c>
      <c r="L384" s="14" t="str">
        <f ca="1">IF(F384&gt;0,ADDRESS(3,(B384+1)*2-1,4,,"[" &amp; wew!$G$7 &amp; "]" &amp; _sheetname_labels) &amp; ":" &amp; ADDRESS(2+F384,(B384+1)*2-1,4),"")</f>
        <v>'[dane surowe2c.xlsm]labels'!ACK3:ACK4</v>
      </c>
      <c r="M384" s="14" t="str">
        <f ca="1">IF(F384&gt;0,ADDRESS(3,(B384+1)*2,4,,"["&amp;wew!$G$7&amp;"]"&amp;_sheetname_labels)&amp;":"&amp;ADDRESS(2+F384,(B384+1)*2,4),"")</f>
        <v>'[dane surowe2c.xlsm]labels'!ACL3:ACL4</v>
      </c>
      <c r="N384" s="14" t="str">
        <f ca="1">ADDRESS(3,B384+1,4,,"[" &amp; wew!$G$7 &amp; "]" &amp;_sheetname_dataframe) &amp; ":" &amp; ADDRESS(2+ster!$C$14,B384+1,4)</f>
        <v>'[dane surowe2c.xlsm]data_frame'!NS3:NS643</v>
      </c>
      <c r="O384" s="14">
        <f t="shared" ca="1" si="77"/>
        <v>637</v>
      </c>
      <c r="P384" s="14">
        <f ca="1">IF(AND($AD384,$S384=1),IF(wew!$B$3,MIN(INDIRECT($N384)),"&lt;włącz podświetlanie wartości&gt;"),"—")</f>
        <v>1</v>
      </c>
      <c r="Q384" s="14">
        <f ca="1">IF(AND($AD384,$S384=1),IF(wew!$B$3,MAX(INDIRECT($N384)),"&lt;włącz podświetlanie wartości&gt;"),"—")</f>
        <v>2</v>
      </c>
      <c r="R384" s="14">
        <f ca="1">IF(AD384,ster!$C$14- (COUNTIF( INDIRECT(N384),"" )+ COUNT(INDIRECT(N384)) +COUNTIF( INDIRECT(N384),"NA" )),"")</f>
        <v>0</v>
      </c>
      <c r="S384" s="12">
        <f ca="1">IF(AD384,IF(COUNTA(INDIRECT(N384))=0,0, 1-(ster!$C$14- COUNT(INDIRECT(N384)) -COUNTIF( INDIRECT(N384),"" )) /COUNTA(INDIRECT(N384))),"")</f>
        <v>1</v>
      </c>
      <c r="T384" s="17">
        <f t="array" aca="1" ref="T384" ca="1">IF(L384&lt;&gt;"",SUM(IF(INDIRECT(L384)&lt;&gt;INT(INDIRECT(L384)),1,0)),"")</f>
        <v>0</v>
      </c>
      <c r="U384" s="17">
        <f t="array" aca="1" ref="U384" ca="1">IF(S384=1,SUM(IF(ISNUMBER(INDIRECT(N384)),IF(INDIRECT(N384)&lt;&gt;INT(INDIRECT(N384)),1,0),0)),"")</f>
        <v>0</v>
      </c>
      <c r="V384" s="17">
        <f t="shared" ca="1" si="78"/>
        <v>1</v>
      </c>
      <c r="W384" s="17">
        <f t="shared" ca="1" si="79"/>
        <v>0</v>
      </c>
      <c r="X384" s="24">
        <f t="array" aca="1" ref="X384" ca="1">IF(AD384,IF(AG384&lt;&gt;"",AG384,IF(J384,MIN(INDIRECT( K384)),"")),"")</f>
        <v>1</v>
      </c>
      <c r="Y384" s="17">
        <f t="array" aca="1" ref="Y384" ca="1">IF(AD384,IF(AH384&lt;&gt;"",AH384,IF(J384,MAX(INDIRECT( K384)),"")),"")</f>
        <v>2</v>
      </c>
      <c r="Z384" s="17" t="b">
        <f t="shared" ca="1" si="80"/>
        <v>1</v>
      </c>
      <c r="AC384" s="17" t="b">
        <f t="shared" ca="1" si="81"/>
        <v>0</v>
      </c>
      <c r="AD384" s="14" t="b">
        <f t="shared" ca="1" si="82"/>
        <v>1</v>
      </c>
      <c r="AE384" s="15" t="b">
        <f t="shared" ca="1" si="83"/>
        <v>1</v>
      </c>
      <c r="AF384" s="16"/>
      <c r="AG384" s="16"/>
      <c r="AH384" s="16"/>
      <c r="AI384" s="16"/>
      <c r="AJ384" s="16"/>
      <c r="AK384" s="16"/>
      <c r="AL384" s="16"/>
      <c r="AM384" s="16"/>
    </row>
    <row r="385" spans="2:39">
      <c r="B385" s="14">
        <f t="shared" si="71"/>
        <v>383</v>
      </c>
      <c r="C385" s="14" t="str">
        <f ca="1">IF(OR(E385="",ROW(E385)=2),"",IF(R385&gt;0,"S",IF(J385,IF(F385=2,"D","N"),"I")))</f>
        <v>I</v>
      </c>
      <c r="D385" s="14" t="str">
        <f t="shared" ca="1" si="72"/>
        <v>q_112j.4</v>
      </c>
      <c r="E385" s="14" t="str">
        <f t="shared" ca="1" si="73"/>
        <v>How long Football activity</v>
      </c>
      <c r="F385" s="14">
        <f t="shared" ca="1" si="74"/>
        <v>0</v>
      </c>
      <c r="G385" s="14" t="str">
        <f t="shared" ca="1" si="75"/>
        <v>q_112j.4</v>
      </c>
      <c r="H385" s="14">
        <f ca="1">IF(G385&lt;&gt;"",IFERROR( IsVariableNameLegal(G385),0),0)+IF(COUNTIF(INDIRECT(wew!$C$13),G385)&gt;1,10,0)</f>
        <v>0</v>
      </c>
      <c r="I385" s="14">
        <f ca="1">IF(E385&lt;&gt;"",IF(LEN(E385)&gt;150,1,0)+IF(COUNTIF(INDIRECT(wew!$C$15),E385)&gt;1,10,0),0)</f>
        <v>10</v>
      </c>
      <c r="J385" s="14" t="b">
        <f t="shared" ca="1" si="76"/>
        <v>0</v>
      </c>
      <c r="K385" s="14" t="str">
        <f ca="1">ADDRESS(3,(B385+1)*2-1,4,,"[" &amp; wew!$G$7 &amp; "]" &amp; _sheetname_labels) &amp; ":" &amp; ADDRESS(2+ster!$B$20,(B385+1)*2-1,4)</f>
        <v>'[dane surowe2c.xlsm]labels'!ACM3:ACM32</v>
      </c>
      <c r="L385" s="14" t="str">
        <f ca="1">IF(F385&gt;0,ADDRESS(3,(B385+1)*2-1,4,,"[" &amp; wew!$G$7 &amp; "]" &amp; _sheetname_labels) &amp; ":" &amp; ADDRESS(2+F385,(B385+1)*2-1,4),"")</f>
        <v/>
      </c>
      <c r="M385" s="14" t="str">
        <f ca="1">IF(F385&gt;0,ADDRESS(3,(B385+1)*2,4,,"["&amp;wew!$G$7&amp;"]"&amp;_sheetname_labels)&amp;":"&amp;ADDRESS(2+F385,(B385+1)*2,4),"")</f>
        <v/>
      </c>
      <c r="N385" s="14" t="str">
        <f ca="1">ADDRESS(3,B385+1,4,,"[" &amp; wew!$G$7 &amp; "]" &amp;_sheetname_dataframe) &amp; ":" &amp; ADDRESS(2+ster!$C$14,B385+1,4)</f>
        <v>'[dane surowe2c.xlsm]data_frame'!NT3:NT643</v>
      </c>
      <c r="O385" s="14">
        <f t="shared" ca="1" si="77"/>
        <v>17</v>
      </c>
      <c r="P385" s="14">
        <f ca="1">IF(AND($AD385,$S385=1),IF(wew!$B$3,MIN(INDIRECT($N385)),"&lt;włącz podświetlanie wartości&gt;"),"—")</f>
        <v>3</v>
      </c>
      <c r="Q385" s="14">
        <f ca="1">IF(AND($AD385,$S385=1),IF(wew!$B$3,MAX(INDIRECT($N385)),"&lt;włącz podświetlanie wartości&gt;"),"—")</f>
        <v>40</v>
      </c>
      <c r="R385" s="14">
        <f ca="1">IF(AD385,ster!$C$14- (COUNTIF( INDIRECT(N385),"" )+ COUNT(INDIRECT(N385)) +COUNTIF( INDIRECT(N385),"NA" )),"")</f>
        <v>0</v>
      </c>
      <c r="S385" s="12">
        <f ca="1">IF(AD385,IF(COUNTA(INDIRECT(N385))=0,0, 1-(ster!$C$14- COUNT(INDIRECT(N385)) -COUNTIF( INDIRECT(N385),"" )) /COUNTA(INDIRECT(N385))),"")</f>
        <v>1</v>
      </c>
      <c r="T385" s="17" t="str">
        <f t="array" aca="1" ref="T385" ca="1">IF(L385&lt;&gt;"",SUM(IF(INDIRECT(L385)&lt;&gt;INT(INDIRECT(L385)),1,0)),"")</f>
        <v/>
      </c>
      <c r="U385" s="17">
        <f t="array" aca="1" ref="U385" ca="1">IF(S385=1,SUM(IF(ISNUMBER(INDIRECT(N385)),IF(INDIRECT(N385)&lt;&gt;INT(INDIRECT(N385)),1,0),0)),"")</f>
        <v>0</v>
      </c>
      <c r="V385" s="17">
        <f t="shared" ca="1" si="78"/>
        <v>1</v>
      </c>
      <c r="W385" s="17">
        <f t="shared" ca="1" si="79"/>
        <v>0</v>
      </c>
      <c r="X385" s="24" t="str">
        <f t="array" aca="1" ref="X385" ca="1">IF(AD385,IF(AG385&lt;&gt;"",AG385,IF(J385,MIN(INDIRECT( K385)),"")),"")</f>
        <v/>
      </c>
      <c r="Y385" s="17" t="str">
        <f t="array" aca="1" ref="Y385" ca="1">IF(AD385,IF(AH385&lt;&gt;"",AH385,IF(J385,MAX(INDIRECT( K385)),"")),"")</f>
        <v/>
      </c>
      <c r="Z385" s="17" t="b">
        <f t="shared" ca="1" si="80"/>
        <v>0</v>
      </c>
      <c r="AC385" s="17" t="b">
        <f t="shared" ca="1" si="81"/>
        <v>0</v>
      </c>
      <c r="AD385" s="14" t="b">
        <f t="shared" ca="1" si="82"/>
        <v>1</v>
      </c>
      <c r="AE385" s="15" t="b">
        <f t="shared" ca="1" si="83"/>
        <v>0</v>
      </c>
      <c r="AF385" s="16"/>
      <c r="AG385" s="16"/>
      <c r="AH385" s="16"/>
      <c r="AI385" s="16"/>
      <c r="AJ385" s="16"/>
      <c r="AK385" s="16"/>
      <c r="AL385" s="16"/>
      <c r="AM385" s="16"/>
    </row>
    <row r="386" spans="2:39">
      <c r="B386" s="14">
        <f t="shared" si="71"/>
        <v>384</v>
      </c>
      <c r="C386" s="14" t="str">
        <f ca="1">IF(OR(E386="",ROW(E386)=2),"",IF(R386&gt;0,"S",IF(J386,IF(F386=2,"D","N"),"I")))</f>
        <v>D</v>
      </c>
      <c r="D386" s="14" t="str">
        <f t="shared" ca="1" si="72"/>
        <v>q_112k.3</v>
      </c>
      <c r="E386" s="14" t="str">
        <f t="shared" ca="1" si="73"/>
        <v>vigorous Golf activity</v>
      </c>
      <c r="F386" s="14">
        <f t="shared" ca="1" si="74"/>
        <v>2</v>
      </c>
      <c r="G386" s="14" t="str">
        <f t="shared" ca="1" si="75"/>
        <v>q_112k.3</v>
      </c>
      <c r="H386" s="14">
        <f ca="1">IF(G386&lt;&gt;"",IFERROR( IsVariableNameLegal(G386),0),0)+IF(COUNTIF(INDIRECT(wew!$C$13),G386)&gt;1,10,0)</f>
        <v>0</v>
      </c>
      <c r="I386" s="14">
        <f ca="1">IF(E386&lt;&gt;"",IF(LEN(E386)&gt;150,1,0)+IF(COUNTIF(INDIRECT(wew!$C$15),E386)&gt;1,10,0),0)</f>
        <v>0</v>
      </c>
      <c r="J386" s="14" t="b">
        <f t="shared" ca="1" si="76"/>
        <v>1</v>
      </c>
      <c r="K386" s="14" t="str">
        <f ca="1">ADDRESS(3,(B386+1)*2-1,4,,"[" &amp; wew!$G$7 &amp; "]" &amp; _sheetname_labels) &amp; ":" &amp; ADDRESS(2+ster!$B$20,(B386+1)*2-1,4)</f>
        <v>'[dane surowe2c.xlsm]labels'!ACO3:ACO32</v>
      </c>
      <c r="L386" s="14" t="str">
        <f ca="1">IF(F386&gt;0,ADDRESS(3,(B386+1)*2-1,4,,"[" &amp; wew!$G$7 &amp; "]" &amp; _sheetname_labels) &amp; ":" &amp; ADDRESS(2+F386,(B386+1)*2-1,4),"")</f>
        <v>'[dane surowe2c.xlsm]labels'!ACO3:ACO4</v>
      </c>
      <c r="M386" s="14" t="str">
        <f ca="1">IF(F386&gt;0,ADDRESS(3,(B386+1)*2,4,,"["&amp;wew!$G$7&amp;"]"&amp;_sheetname_labels)&amp;":"&amp;ADDRESS(2+F386,(B386+1)*2,4),"")</f>
        <v>'[dane surowe2c.xlsm]labels'!ACP3:ACP4</v>
      </c>
      <c r="N386" s="14" t="str">
        <f ca="1">ADDRESS(3,B386+1,4,,"[" &amp; wew!$G$7 &amp; "]" &amp;_sheetname_dataframe) &amp; ":" &amp; ADDRESS(2+ster!$C$14,B386+1,4)</f>
        <v>'[dane surowe2c.xlsm]data_frame'!NU3:NU643</v>
      </c>
      <c r="O386" s="14">
        <f t="shared" ca="1" si="77"/>
        <v>637</v>
      </c>
      <c r="P386" s="14">
        <f ca="1">IF(AND($AD386,$S386=1),IF(wew!$B$3,MIN(INDIRECT($N386)),"&lt;włącz podświetlanie wartości&gt;"),"—")</f>
        <v>1</v>
      </c>
      <c r="Q386" s="14">
        <f ca="1">IF(AND($AD386,$S386=1),IF(wew!$B$3,MAX(INDIRECT($N386)),"&lt;włącz podświetlanie wartości&gt;"),"—")</f>
        <v>2</v>
      </c>
      <c r="R386" s="14">
        <f ca="1">IF(AD386,ster!$C$14- (COUNTIF( INDIRECT(N386),"" )+ COUNT(INDIRECT(N386)) +COUNTIF( INDIRECT(N386),"NA" )),"")</f>
        <v>0</v>
      </c>
      <c r="S386" s="12">
        <f ca="1">IF(AD386,IF(COUNTA(INDIRECT(N386))=0,0, 1-(ster!$C$14- COUNT(INDIRECT(N386)) -COUNTIF( INDIRECT(N386),"" )) /COUNTA(INDIRECT(N386))),"")</f>
        <v>1</v>
      </c>
      <c r="T386" s="17">
        <f t="array" aca="1" ref="T386" ca="1">IF(L386&lt;&gt;"",SUM(IF(INDIRECT(L386)&lt;&gt;INT(INDIRECT(L386)),1,0)),"")</f>
        <v>0</v>
      </c>
      <c r="U386" s="17">
        <f t="array" aca="1" ref="U386" ca="1">IF(S386=1,SUM(IF(ISNUMBER(INDIRECT(N386)),IF(INDIRECT(N386)&lt;&gt;INT(INDIRECT(N386)),1,0),0)),"")</f>
        <v>0</v>
      </c>
      <c r="V386" s="17">
        <f t="shared" ca="1" si="78"/>
        <v>1</v>
      </c>
      <c r="W386" s="17">
        <f t="shared" ca="1" si="79"/>
        <v>0</v>
      </c>
      <c r="X386" s="24">
        <f t="array" aca="1" ref="X386" ca="1">IF(AD386,IF(AG386&lt;&gt;"",AG386,IF(J386,MIN(INDIRECT( K386)),"")),"")</f>
        <v>1</v>
      </c>
      <c r="Y386" s="17">
        <f t="array" aca="1" ref="Y386" ca="1">IF(AD386,IF(AH386&lt;&gt;"",AH386,IF(J386,MAX(INDIRECT( K386)),"")),"")</f>
        <v>2</v>
      </c>
      <c r="Z386" s="17" t="b">
        <f t="shared" ca="1" si="80"/>
        <v>1</v>
      </c>
      <c r="AC386" s="17" t="b">
        <f t="shared" ca="1" si="81"/>
        <v>0</v>
      </c>
      <c r="AD386" s="14" t="b">
        <f t="shared" ca="1" si="82"/>
        <v>1</v>
      </c>
      <c r="AE386" s="15" t="b">
        <f t="shared" ca="1" si="83"/>
        <v>1</v>
      </c>
      <c r="AF386" s="16"/>
      <c r="AG386" s="16"/>
      <c r="AH386" s="16"/>
      <c r="AI386" s="16"/>
      <c r="AJ386" s="16"/>
      <c r="AK386" s="16"/>
      <c r="AL386" s="16"/>
      <c r="AM386" s="16"/>
    </row>
    <row r="387" spans="2:39">
      <c r="B387" s="14">
        <f t="shared" ref="B387:B450" si="84">ROW(A387)-2</f>
        <v>385</v>
      </c>
      <c r="C387" s="14" t="str">
        <f ca="1">IF(OR(E387="",ROW(E387)=2),"",IF(R387&gt;0,"S",IF(J387,IF(F387=2,"D","N"),"I")))</f>
        <v>I</v>
      </c>
      <c r="D387" s="14" t="str">
        <f t="shared" ref="D387:D450" ca="1" si="85">IFERROR(CHOOSE(H387+1,G387,"Nazwa musi zaczynać się od litery:" &amp; G387, "Nazwa nie może kończyć się kropką","Nazwa nie może kończyć się podkreśleniem","Nazwa nie może być dłuższa od 64 znaków","?","Ta nazwa jest zarezerwowana i nie może być użyta"),G387)</f>
        <v>q_112k.4</v>
      </c>
      <c r="E387" s="14" t="str">
        <f t="shared" ref="E387:E450" ca="1" si="86">IF(AD387,IF(INDIRECT(ADDRESS(1,ROW(A386),,,_sheetname_dataframe))="","",INDIRECT(ADDRESS(1,ROW(A386),,,_sheetname_dataframe))),"")</f>
        <v>How long Golf activity</v>
      </c>
      <c r="F387" s="14">
        <f t="shared" ref="F387:F450" ca="1" si="87">IF(AD387,COUNT(INDIRECT(K387)),0)</f>
        <v>0</v>
      </c>
      <c r="G387" s="14" t="str">
        <f t="shared" ref="G387:G450" ca="1" si="88">IF(AD387,INDIRECT(ADDRESS(2,ROW(A386),,,_sheetname_dataframe)),"")</f>
        <v>q_112k.4</v>
      </c>
      <c r="H387" s="14">
        <f ca="1">IF(G387&lt;&gt;"",IFERROR( IsVariableNameLegal(G387),0),0)+IF(COUNTIF(INDIRECT(wew!$C$13),G387)&gt;1,10,0)</f>
        <v>0</v>
      </c>
      <c r="I387" s="14">
        <f ca="1">IF(E387&lt;&gt;"",IF(LEN(E387)&gt;150,1,0)+IF(COUNTIF(INDIRECT(wew!$C$15),E387)&gt;1,10,0),0)</f>
        <v>10</v>
      </c>
      <c r="J387" s="14" t="b">
        <f t="shared" ref="J387:J450" ca="1" si="89">F387&gt;0</f>
        <v>0</v>
      </c>
      <c r="K387" s="14" t="str">
        <f ca="1">ADDRESS(3,(B387+1)*2-1,4,,"[" &amp; wew!$G$7 &amp; "]" &amp; _sheetname_labels) &amp; ":" &amp; ADDRESS(2+ster!$B$20,(B387+1)*2-1,4)</f>
        <v>'[dane surowe2c.xlsm]labels'!ACQ3:ACQ32</v>
      </c>
      <c r="L387" s="14" t="str">
        <f ca="1">IF(F387&gt;0,ADDRESS(3,(B387+1)*2-1,4,,"[" &amp; wew!$G$7 &amp; "]" &amp; _sheetname_labels) &amp; ":" &amp; ADDRESS(2+F387,(B387+1)*2-1,4),"")</f>
        <v/>
      </c>
      <c r="M387" s="14" t="str">
        <f ca="1">IF(F387&gt;0,ADDRESS(3,(B387+1)*2,4,,"["&amp;wew!$G$7&amp;"]"&amp;_sheetname_labels)&amp;":"&amp;ADDRESS(2+F387,(B387+1)*2,4),"")</f>
        <v/>
      </c>
      <c r="N387" s="14" t="str">
        <f ca="1">ADDRESS(3,B387+1,4,,"[" &amp; wew!$G$7 &amp; "]" &amp;_sheetname_dataframe) &amp; ":" &amp; ADDRESS(2+ster!$C$14,B387+1,4)</f>
        <v>'[dane surowe2c.xlsm]data_frame'!NV3:NV643</v>
      </c>
      <c r="O387" s="14">
        <f t="shared" ref="O387:O450" ca="1" si="90">IF(AD387,COUNT(INDIRECT(N387)),"")</f>
        <v>0</v>
      </c>
      <c r="P387" s="14" t="str">
        <f ca="1">IF(AND($AD387,$S387=1),IF(wew!$B$3,MIN(INDIRECT($N387)),"&lt;włącz podświetlanie wartości&gt;"),"—")</f>
        <v>—</v>
      </c>
      <c r="Q387" s="14" t="str">
        <f ca="1">IF(AND($AD387,$S387=1),IF(wew!$B$3,MAX(INDIRECT($N387)),"&lt;włącz podświetlanie wartości&gt;"),"—")</f>
        <v>—</v>
      </c>
      <c r="R387" s="14">
        <f ca="1">IF(AD387,ster!$C$14- (COUNTIF( INDIRECT(N387),"" )+ COUNT(INDIRECT(N387)) +COUNTIF( INDIRECT(N387),"NA" )),"")</f>
        <v>0</v>
      </c>
      <c r="S387" s="12">
        <f ca="1">IF(AD387,IF(COUNTA(INDIRECT(N387))=0,0, 1-(ster!$C$14- COUNT(INDIRECT(N387)) -COUNTIF( INDIRECT(N387),"" )) /COUNTA(INDIRECT(N387))),"")</f>
        <v>0</v>
      </c>
      <c r="T387" s="17" t="str">
        <f t="array" aca="1" ref="T387" ca="1">IF(L387&lt;&gt;"",SUM(IF(INDIRECT(L387)&lt;&gt;INT(INDIRECT(L387)),1,0)),"")</f>
        <v/>
      </c>
      <c r="U387" s="17" t="str">
        <f t="array" aca="1" ref="U387" ca="1">IF(S387=1,SUM(IF(ISNUMBER(INDIRECT(N387)),IF(INDIRECT(N387)&lt;&gt;INT(INDIRECT(N387)),1,0),0)),"")</f>
        <v/>
      </c>
      <c r="V387" s="17">
        <f t="shared" ref="V387:V450" ca="1" si="91">IF(U387&lt;&gt;"",IF(U387=0,1,IF(U387/O387&lt;0.05,2,3)),0)</f>
        <v>0</v>
      </c>
      <c r="W387" s="17">
        <f t="shared" ref="W387:W450" ca="1" si="92">IF(COUNTA(INDIRECT(N387))=0,0, IF(AND(X387&lt;&gt;"",P387&lt;X387),1,IF(AND(Y387&lt;&gt;"",Q387&gt;Y387),1,IF(AND(Z387,U387&gt;0),2,0))))</f>
        <v>0</v>
      </c>
      <c r="X387" s="24" t="str">
        <f t="array" aca="1" ref="X387" ca="1">IF(AD387,IF(AG387&lt;&gt;"",AG387,IF(J387,MIN(INDIRECT( K387)),"")),"")</f>
        <v/>
      </c>
      <c r="Y387" s="17" t="str">
        <f t="array" aca="1" ref="Y387" ca="1">IF(AD387,IF(AH387&lt;&gt;"",AH387,IF(J387,MAX(INDIRECT( K387)),"")),"")</f>
        <v/>
      </c>
      <c r="Z387" s="17" t="b">
        <f t="shared" ref="Z387:Z450" ca="1" si="93">IF(AD387,IF(AI387&lt;&gt;"",AI387,T387=0),FALSE)</f>
        <v>0</v>
      </c>
      <c r="AC387" s="17" t="b">
        <f t="shared" ref="AC387:AC450" ca="1" si="94">IF(AD387,C387="S","")</f>
        <v>0</v>
      </c>
      <c r="AD387" s="14" t="b">
        <f t="shared" ref="AD387:AD450" ca="1" si="95">INDIRECT(ADDRESS(2,ROW(A386),,,_sheetname_dataframe))&lt;&gt;""</f>
        <v>1</v>
      </c>
      <c r="AE387" s="15" t="b">
        <f t="shared" ref="AE387:AE450" ca="1" si="96">J387</f>
        <v>0</v>
      </c>
      <c r="AF387" s="16"/>
      <c r="AG387" s="16"/>
      <c r="AH387" s="16"/>
      <c r="AI387" s="16"/>
      <c r="AJ387" s="16"/>
      <c r="AK387" s="16"/>
      <c r="AL387" s="16"/>
      <c r="AM387" s="16"/>
    </row>
    <row r="388" spans="2:39">
      <c r="B388" s="14">
        <f t="shared" si="84"/>
        <v>386</v>
      </c>
      <c r="C388" s="14" t="str">
        <f ca="1">IF(OR(E388="",ROW(E388)=2),"",IF(R388&gt;0,"S",IF(J388,IF(F388=2,"D","N"),"I")))</f>
        <v>D</v>
      </c>
      <c r="D388" s="14" t="str">
        <f t="shared" ca="1" si="85"/>
        <v>q_112l.3</v>
      </c>
      <c r="E388" s="14" t="str">
        <f t="shared" ca="1" si="86"/>
        <v>vigorous Handball activity</v>
      </c>
      <c r="F388" s="14">
        <f t="shared" ca="1" si="87"/>
        <v>2</v>
      </c>
      <c r="G388" s="14" t="str">
        <f t="shared" ca="1" si="88"/>
        <v>q_112l.3</v>
      </c>
      <c r="H388" s="14">
        <f ca="1">IF(G388&lt;&gt;"",IFERROR( IsVariableNameLegal(G388),0),0)+IF(COUNTIF(INDIRECT(wew!$C$13),G388)&gt;1,10,0)</f>
        <v>0</v>
      </c>
      <c r="I388" s="14">
        <f ca="1">IF(E388&lt;&gt;"",IF(LEN(E388)&gt;150,1,0)+IF(COUNTIF(INDIRECT(wew!$C$15),E388)&gt;1,10,0),0)</f>
        <v>0</v>
      </c>
      <c r="J388" s="14" t="b">
        <f t="shared" ca="1" si="89"/>
        <v>1</v>
      </c>
      <c r="K388" s="14" t="str">
        <f ca="1">ADDRESS(3,(B388+1)*2-1,4,,"[" &amp; wew!$G$7 &amp; "]" &amp; _sheetname_labels) &amp; ":" &amp; ADDRESS(2+ster!$B$20,(B388+1)*2-1,4)</f>
        <v>'[dane surowe2c.xlsm]labels'!ACS3:ACS32</v>
      </c>
      <c r="L388" s="14" t="str">
        <f ca="1">IF(F388&gt;0,ADDRESS(3,(B388+1)*2-1,4,,"[" &amp; wew!$G$7 &amp; "]" &amp; _sheetname_labels) &amp; ":" &amp; ADDRESS(2+F388,(B388+1)*2-1,4),"")</f>
        <v>'[dane surowe2c.xlsm]labels'!ACS3:ACS4</v>
      </c>
      <c r="M388" s="14" t="str">
        <f ca="1">IF(F388&gt;0,ADDRESS(3,(B388+1)*2,4,,"["&amp;wew!$G$7&amp;"]"&amp;_sheetname_labels)&amp;":"&amp;ADDRESS(2+F388,(B388+1)*2,4),"")</f>
        <v>'[dane surowe2c.xlsm]labels'!ACT3:ACT4</v>
      </c>
      <c r="N388" s="14" t="str">
        <f ca="1">ADDRESS(3,B388+1,4,,"[" &amp; wew!$G$7 &amp; "]" &amp;_sheetname_dataframe) &amp; ":" &amp; ADDRESS(2+ster!$C$14,B388+1,4)</f>
        <v>'[dane surowe2c.xlsm]data_frame'!NW3:NW643</v>
      </c>
      <c r="O388" s="14">
        <f t="shared" ca="1" si="90"/>
        <v>637</v>
      </c>
      <c r="P388" s="14">
        <f ca="1">IF(AND($AD388,$S388=1),IF(wew!$B$3,MIN(INDIRECT($N388)),"&lt;włącz podświetlanie wartości&gt;"),"—")</f>
        <v>1</v>
      </c>
      <c r="Q388" s="14">
        <f ca="1">IF(AND($AD388,$S388=1),IF(wew!$B$3,MAX(INDIRECT($N388)),"&lt;włącz podświetlanie wartości&gt;"),"—")</f>
        <v>2</v>
      </c>
      <c r="R388" s="14">
        <f ca="1">IF(AD388,ster!$C$14- (COUNTIF( INDIRECT(N388),"" )+ COUNT(INDIRECT(N388)) +COUNTIF( INDIRECT(N388),"NA" )),"")</f>
        <v>0</v>
      </c>
      <c r="S388" s="12">
        <f ca="1">IF(AD388,IF(COUNTA(INDIRECT(N388))=0,0, 1-(ster!$C$14- COUNT(INDIRECT(N388)) -COUNTIF( INDIRECT(N388),"" )) /COUNTA(INDIRECT(N388))),"")</f>
        <v>1</v>
      </c>
      <c r="T388" s="17">
        <f t="array" aca="1" ref="T388" ca="1">IF(L388&lt;&gt;"",SUM(IF(INDIRECT(L388)&lt;&gt;INT(INDIRECT(L388)),1,0)),"")</f>
        <v>0</v>
      </c>
      <c r="U388" s="17">
        <f t="array" aca="1" ref="U388" ca="1">IF(S388=1,SUM(IF(ISNUMBER(INDIRECT(N388)),IF(INDIRECT(N388)&lt;&gt;INT(INDIRECT(N388)),1,0),0)),"")</f>
        <v>0</v>
      </c>
      <c r="V388" s="17">
        <f t="shared" ca="1" si="91"/>
        <v>1</v>
      </c>
      <c r="W388" s="17">
        <f t="shared" ca="1" si="92"/>
        <v>0</v>
      </c>
      <c r="X388" s="24">
        <f t="array" aca="1" ref="X388" ca="1">IF(AD388,IF(AG388&lt;&gt;"",AG388,IF(J388,MIN(INDIRECT( K388)),"")),"")</f>
        <v>1</v>
      </c>
      <c r="Y388" s="17">
        <f t="array" aca="1" ref="Y388" ca="1">IF(AD388,IF(AH388&lt;&gt;"",AH388,IF(J388,MAX(INDIRECT( K388)),"")),"")</f>
        <v>2</v>
      </c>
      <c r="Z388" s="17" t="b">
        <f t="shared" ca="1" si="93"/>
        <v>1</v>
      </c>
      <c r="AC388" s="17" t="b">
        <f t="shared" ca="1" si="94"/>
        <v>0</v>
      </c>
      <c r="AD388" s="14" t="b">
        <f t="shared" ca="1" si="95"/>
        <v>1</v>
      </c>
      <c r="AE388" s="15" t="b">
        <f t="shared" ca="1" si="96"/>
        <v>1</v>
      </c>
      <c r="AF388" s="16"/>
      <c r="AG388" s="16"/>
      <c r="AH388" s="16"/>
      <c r="AI388" s="16"/>
      <c r="AJ388" s="16"/>
      <c r="AK388" s="16"/>
      <c r="AL388" s="16"/>
      <c r="AM388" s="16"/>
    </row>
    <row r="389" spans="2:39">
      <c r="B389" s="14">
        <f t="shared" si="84"/>
        <v>387</v>
      </c>
      <c r="C389" s="14" t="str">
        <f ca="1">IF(OR(E389="",ROW(E389)=2),"",IF(R389&gt;0,"S",IF(J389,IF(F389=2,"D","N"),"I")))</f>
        <v>I</v>
      </c>
      <c r="D389" s="14" t="str">
        <f t="shared" ca="1" si="85"/>
        <v>q_112l.4</v>
      </c>
      <c r="E389" s="14" t="str">
        <f t="shared" ca="1" si="86"/>
        <v>How long Handball activity</v>
      </c>
      <c r="F389" s="14">
        <f t="shared" ca="1" si="87"/>
        <v>0</v>
      </c>
      <c r="G389" s="14" t="str">
        <f t="shared" ca="1" si="88"/>
        <v>q_112l.4</v>
      </c>
      <c r="H389" s="14">
        <f ca="1">IF(G389&lt;&gt;"",IFERROR( IsVariableNameLegal(G389),0),0)+IF(COUNTIF(INDIRECT(wew!$C$13),G389)&gt;1,10,0)</f>
        <v>0</v>
      </c>
      <c r="I389" s="14">
        <f ca="1">IF(E389&lt;&gt;"",IF(LEN(E389)&gt;150,1,0)+IF(COUNTIF(INDIRECT(wew!$C$15),E389)&gt;1,10,0),0)</f>
        <v>10</v>
      </c>
      <c r="J389" s="14" t="b">
        <f t="shared" ca="1" si="89"/>
        <v>0</v>
      </c>
      <c r="K389" s="14" t="str">
        <f ca="1">ADDRESS(3,(B389+1)*2-1,4,,"[" &amp; wew!$G$7 &amp; "]" &amp; _sheetname_labels) &amp; ":" &amp; ADDRESS(2+ster!$B$20,(B389+1)*2-1,4)</f>
        <v>'[dane surowe2c.xlsm]labels'!ACU3:ACU32</v>
      </c>
      <c r="L389" s="14" t="str">
        <f ca="1">IF(F389&gt;0,ADDRESS(3,(B389+1)*2-1,4,,"[" &amp; wew!$G$7 &amp; "]" &amp; _sheetname_labels) &amp; ":" &amp; ADDRESS(2+F389,(B389+1)*2-1,4),"")</f>
        <v/>
      </c>
      <c r="M389" s="14" t="str">
        <f ca="1">IF(F389&gt;0,ADDRESS(3,(B389+1)*2,4,,"["&amp;wew!$G$7&amp;"]"&amp;_sheetname_labels)&amp;":"&amp;ADDRESS(2+F389,(B389+1)*2,4),"")</f>
        <v/>
      </c>
      <c r="N389" s="14" t="str">
        <f ca="1">ADDRESS(3,B389+1,4,,"[" &amp; wew!$G$7 &amp; "]" &amp;_sheetname_dataframe) &amp; ":" &amp; ADDRESS(2+ster!$C$14,B389+1,4)</f>
        <v>'[dane surowe2c.xlsm]data_frame'!NX3:NX643</v>
      </c>
      <c r="O389" s="14">
        <f t="shared" ca="1" si="90"/>
        <v>4</v>
      </c>
      <c r="P389" s="14">
        <f ca="1">IF(AND($AD389,$S389=1),IF(wew!$B$3,MIN(INDIRECT($N389)),"&lt;włącz podświetlanie wartości&gt;"),"—")</f>
        <v>6</v>
      </c>
      <c r="Q389" s="14">
        <f ca="1">IF(AND($AD389,$S389=1),IF(wew!$B$3,MAX(INDIRECT($N389)),"&lt;włącz podświetlanie wartości&gt;"),"—")</f>
        <v>33</v>
      </c>
      <c r="R389" s="14">
        <f ca="1">IF(AD389,ster!$C$14- (COUNTIF( INDIRECT(N389),"" )+ COUNT(INDIRECT(N389)) +COUNTIF( INDIRECT(N389),"NA" )),"")</f>
        <v>0</v>
      </c>
      <c r="S389" s="12">
        <f ca="1">IF(AD389,IF(COUNTA(INDIRECT(N389))=0,0, 1-(ster!$C$14- COUNT(INDIRECT(N389)) -COUNTIF( INDIRECT(N389),"" )) /COUNTA(INDIRECT(N389))),"")</f>
        <v>1</v>
      </c>
      <c r="T389" s="17" t="str">
        <f t="array" aca="1" ref="T389" ca="1">IF(L389&lt;&gt;"",SUM(IF(INDIRECT(L389)&lt;&gt;INT(INDIRECT(L389)),1,0)),"")</f>
        <v/>
      </c>
      <c r="U389" s="17">
        <f t="array" aca="1" ref="U389" ca="1">IF(S389=1,SUM(IF(ISNUMBER(INDIRECT(N389)),IF(INDIRECT(N389)&lt;&gt;INT(INDIRECT(N389)),1,0),0)),"")</f>
        <v>0</v>
      </c>
      <c r="V389" s="17">
        <f t="shared" ca="1" si="91"/>
        <v>1</v>
      </c>
      <c r="W389" s="17">
        <f t="shared" ca="1" si="92"/>
        <v>0</v>
      </c>
      <c r="X389" s="24" t="str">
        <f t="array" aca="1" ref="X389" ca="1">IF(AD389,IF(AG389&lt;&gt;"",AG389,IF(J389,MIN(INDIRECT( K389)),"")),"")</f>
        <v/>
      </c>
      <c r="Y389" s="17" t="str">
        <f t="array" aca="1" ref="Y389" ca="1">IF(AD389,IF(AH389&lt;&gt;"",AH389,IF(J389,MAX(INDIRECT( K389)),"")),"")</f>
        <v/>
      </c>
      <c r="Z389" s="17" t="b">
        <f t="shared" ca="1" si="93"/>
        <v>0</v>
      </c>
      <c r="AC389" s="17" t="b">
        <f t="shared" ca="1" si="94"/>
        <v>0</v>
      </c>
      <c r="AD389" s="14" t="b">
        <f t="shared" ca="1" si="95"/>
        <v>1</v>
      </c>
      <c r="AE389" s="15" t="b">
        <f t="shared" ca="1" si="96"/>
        <v>0</v>
      </c>
      <c r="AF389" s="16"/>
      <c r="AG389" s="16"/>
      <c r="AH389" s="16"/>
      <c r="AI389" s="16"/>
      <c r="AJ389" s="16"/>
      <c r="AK389" s="16"/>
      <c r="AL389" s="16"/>
      <c r="AM389" s="16"/>
    </row>
    <row r="390" spans="2:39">
      <c r="B390" s="14">
        <f t="shared" si="84"/>
        <v>388</v>
      </c>
      <c r="C390" s="14" t="str">
        <f ca="1">IF(OR(E390="",ROW(E390)=2),"",IF(R390&gt;0,"S",IF(J390,IF(F390=2,"D","N"),"I")))</f>
        <v>D</v>
      </c>
      <c r="D390" s="14" t="str">
        <f t="shared" ca="1" si="85"/>
        <v>q_112m.3</v>
      </c>
      <c r="E390" s="14" t="str">
        <f t="shared" ca="1" si="86"/>
        <v>vigorous Hockey activity</v>
      </c>
      <c r="F390" s="14">
        <f t="shared" ca="1" si="87"/>
        <v>2</v>
      </c>
      <c r="G390" s="14" t="str">
        <f t="shared" ca="1" si="88"/>
        <v>q_112m.3</v>
      </c>
      <c r="H390" s="14">
        <f ca="1">IF(G390&lt;&gt;"",IFERROR( IsVariableNameLegal(G390),0),0)+IF(COUNTIF(INDIRECT(wew!$C$13),G390)&gt;1,10,0)</f>
        <v>0</v>
      </c>
      <c r="I390" s="14">
        <f ca="1">IF(E390&lt;&gt;"",IF(LEN(E390)&gt;150,1,0)+IF(COUNTIF(INDIRECT(wew!$C$15),E390)&gt;1,10,0),0)</f>
        <v>0</v>
      </c>
      <c r="J390" s="14" t="b">
        <f t="shared" ca="1" si="89"/>
        <v>1</v>
      </c>
      <c r="K390" s="14" t="str">
        <f ca="1">ADDRESS(3,(B390+1)*2-1,4,,"[" &amp; wew!$G$7 &amp; "]" &amp; _sheetname_labels) &amp; ":" &amp; ADDRESS(2+ster!$B$20,(B390+1)*2-1,4)</f>
        <v>'[dane surowe2c.xlsm]labels'!ACW3:ACW32</v>
      </c>
      <c r="L390" s="14" t="str">
        <f ca="1">IF(F390&gt;0,ADDRESS(3,(B390+1)*2-1,4,,"[" &amp; wew!$G$7 &amp; "]" &amp; _sheetname_labels) &amp; ":" &amp; ADDRESS(2+F390,(B390+1)*2-1,4),"")</f>
        <v>'[dane surowe2c.xlsm]labels'!ACW3:ACW4</v>
      </c>
      <c r="M390" s="14" t="str">
        <f ca="1">IF(F390&gt;0,ADDRESS(3,(B390+1)*2,4,,"["&amp;wew!$G$7&amp;"]"&amp;_sheetname_labels)&amp;":"&amp;ADDRESS(2+F390,(B390+1)*2,4),"")</f>
        <v>'[dane surowe2c.xlsm]labels'!ACX3:ACX4</v>
      </c>
      <c r="N390" s="14" t="str">
        <f ca="1">ADDRESS(3,B390+1,4,,"[" &amp; wew!$G$7 &amp; "]" &amp;_sheetname_dataframe) &amp; ":" &amp; ADDRESS(2+ster!$C$14,B390+1,4)</f>
        <v>'[dane surowe2c.xlsm]data_frame'!NY3:NY643</v>
      </c>
      <c r="O390" s="14">
        <f t="shared" ca="1" si="90"/>
        <v>637</v>
      </c>
      <c r="P390" s="14">
        <f ca="1">IF(AND($AD390,$S390=1),IF(wew!$B$3,MIN(INDIRECT($N390)),"&lt;włącz podświetlanie wartości&gt;"),"—")</f>
        <v>2</v>
      </c>
      <c r="Q390" s="14">
        <f ca="1">IF(AND($AD390,$S390=1),IF(wew!$B$3,MAX(INDIRECT($N390)),"&lt;włącz podświetlanie wartości&gt;"),"—")</f>
        <v>2</v>
      </c>
      <c r="R390" s="14">
        <f ca="1">IF(AD390,ster!$C$14- (COUNTIF( INDIRECT(N390),"" )+ COUNT(INDIRECT(N390)) +COUNTIF( INDIRECT(N390),"NA" )),"")</f>
        <v>0</v>
      </c>
      <c r="S390" s="12">
        <f ca="1">IF(AD390,IF(COUNTA(INDIRECT(N390))=0,0, 1-(ster!$C$14- COUNT(INDIRECT(N390)) -COUNTIF( INDIRECT(N390),"" )) /COUNTA(INDIRECT(N390))),"")</f>
        <v>1</v>
      </c>
      <c r="T390" s="17">
        <f t="array" aca="1" ref="T390" ca="1">IF(L390&lt;&gt;"",SUM(IF(INDIRECT(L390)&lt;&gt;INT(INDIRECT(L390)),1,0)),"")</f>
        <v>0</v>
      </c>
      <c r="U390" s="17">
        <f t="array" aca="1" ref="U390" ca="1">IF(S390=1,SUM(IF(ISNUMBER(INDIRECT(N390)),IF(INDIRECT(N390)&lt;&gt;INT(INDIRECT(N390)),1,0),0)),"")</f>
        <v>0</v>
      </c>
      <c r="V390" s="17">
        <f t="shared" ca="1" si="91"/>
        <v>1</v>
      </c>
      <c r="W390" s="17">
        <f t="shared" ca="1" si="92"/>
        <v>0</v>
      </c>
      <c r="X390" s="24">
        <f t="array" aca="1" ref="X390" ca="1">IF(AD390,IF(AG390&lt;&gt;"",AG390,IF(J390,MIN(INDIRECT( K390)),"")),"")</f>
        <v>1</v>
      </c>
      <c r="Y390" s="17">
        <f t="array" aca="1" ref="Y390" ca="1">IF(AD390,IF(AH390&lt;&gt;"",AH390,IF(J390,MAX(INDIRECT( K390)),"")),"")</f>
        <v>2</v>
      </c>
      <c r="Z390" s="17" t="b">
        <f t="shared" ca="1" si="93"/>
        <v>1</v>
      </c>
      <c r="AC390" s="17" t="b">
        <f t="shared" ca="1" si="94"/>
        <v>0</v>
      </c>
      <c r="AD390" s="14" t="b">
        <f t="shared" ca="1" si="95"/>
        <v>1</v>
      </c>
      <c r="AE390" s="15" t="b">
        <f t="shared" ca="1" si="96"/>
        <v>1</v>
      </c>
      <c r="AF390" s="16"/>
      <c r="AG390" s="16"/>
      <c r="AH390" s="16"/>
      <c r="AI390" s="16"/>
      <c r="AJ390" s="16"/>
      <c r="AK390" s="16"/>
      <c r="AL390" s="16"/>
      <c r="AM390" s="16"/>
    </row>
    <row r="391" spans="2:39">
      <c r="B391" s="14">
        <f t="shared" si="84"/>
        <v>389</v>
      </c>
      <c r="C391" s="14" t="str">
        <f ca="1">IF(OR(E391="",ROW(E391)=2),"",IF(R391&gt;0,"S",IF(J391,IF(F391=2,"D","N"),"I")))</f>
        <v>I</v>
      </c>
      <c r="D391" s="14" t="str">
        <f t="shared" ca="1" si="85"/>
        <v>q_112m.4</v>
      </c>
      <c r="E391" s="14" t="str">
        <f t="shared" ca="1" si="86"/>
        <v>How long Hockey activity</v>
      </c>
      <c r="F391" s="14">
        <f t="shared" ca="1" si="87"/>
        <v>0</v>
      </c>
      <c r="G391" s="14" t="str">
        <f t="shared" ca="1" si="88"/>
        <v>q_112m.4</v>
      </c>
      <c r="H391" s="14">
        <f ca="1">IF(G391&lt;&gt;"",IFERROR( IsVariableNameLegal(G391),0),0)+IF(COUNTIF(INDIRECT(wew!$C$13),G391)&gt;1,10,0)</f>
        <v>0</v>
      </c>
      <c r="I391" s="14">
        <f ca="1">IF(E391&lt;&gt;"",IF(LEN(E391)&gt;150,1,0)+IF(COUNTIF(INDIRECT(wew!$C$15),E391)&gt;1,10,0),0)</f>
        <v>10</v>
      </c>
      <c r="J391" s="14" t="b">
        <f t="shared" ca="1" si="89"/>
        <v>0</v>
      </c>
      <c r="K391" s="14" t="str">
        <f ca="1">ADDRESS(3,(B391+1)*2-1,4,,"[" &amp; wew!$G$7 &amp; "]" &amp; _sheetname_labels) &amp; ":" &amp; ADDRESS(2+ster!$B$20,(B391+1)*2-1,4)</f>
        <v>'[dane surowe2c.xlsm]labels'!ACY3:ACY32</v>
      </c>
      <c r="L391" s="14" t="str">
        <f ca="1">IF(F391&gt;0,ADDRESS(3,(B391+1)*2-1,4,,"[" &amp; wew!$G$7 &amp; "]" &amp; _sheetname_labels) &amp; ":" &amp; ADDRESS(2+F391,(B391+1)*2-1,4),"")</f>
        <v/>
      </c>
      <c r="M391" s="14" t="str">
        <f ca="1">IF(F391&gt;0,ADDRESS(3,(B391+1)*2,4,,"["&amp;wew!$G$7&amp;"]"&amp;_sheetname_labels)&amp;":"&amp;ADDRESS(2+F391,(B391+1)*2,4),"")</f>
        <v/>
      </c>
      <c r="N391" s="14" t="str">
        <f ca="1">ADDRESS(3,B391+1,4,,"[" &amp; wew!$G$7 &amp; "]" &amp;_sheetname_dataframe) &amp; ":" &amp; ADDRESS(2+ster!$C$14,B391+1,4)</f>
        <v>'[dane surowe2c.xlsm]data_frame'!NZ3:NZ643</v>
      </c>
      <c r="O391" s="14">
        <f t="shared" ca="1" si="90"/>
        <v>0</v>
      </c>
      <c r="P391" s="14" t="str">
        <f ca="1">IF(AND($AD391,$S391=1),IF(wew!$B$3,MIN(INDIRECT($N391)),"&lt;włącz podświetlanie wartości&gt;"),"—")</f>
        <v>—</v>
      </c>
      <c r="Q391" s="14" t="str">
        <f ca="1">IF(AND($AD391,$S391=1),IF(wew!$B$3,MAX(INDIRECT($N391)),"&lt;włącz podświetlanie wartości&gt;"),"—")</f>
        <v>—</v>
      </c>
      <c r="R391" s="14">
        <f ca="1">IF(AD391,ster!$C$14- (COUNTIF( INDIRECT(N391),"" )+ COUNT(INDIRECT(N391)) +COUNTIF( INDIRECT(N391),"NA" )),"")</f>
        <v>0</v>
      </c>
      <c r="S391" s="12">
        <f ca="1">IF(AD391,IF(COUNTA(INDIRECT(N391))=0,0, 1-(ster!$C$14- COUNT(INDIRECT(N391)) -COUNTIF( INDIRECT(N391),"" )) /COUNTA(INDIRECT(N391))),"")</f>
        <v>0</v>
      </c>
      <c r="T391" s="17" t="str">
        <f t="array" aca="1" ref="T391" ca="1">IF(L391&lt;&gt;"",SUM(IF(INDIRECT(L391)&lt;&gt;INT(INDIRECT(L391)),1,0)),"")</f>
        <v/>
      </c>
      <c r="U391" s="17" t="str">
        <f t="array" aca="1" ref="U391" ca="1">IF(S391=1,SUM(IF(ISNUMBER(INDIRECT(N391)),IF(INDIRECT(N391)&lt;&gt;INT(INDIRECT(N391)),1,0),0)),"")</f>
        <v/>
      </c>
      <c r="V391" s="17">
        <f t="shared" ca="1" si="91"/>
        <v>0</v>
      </c>
      <c r="W391" s="17">
        <f t="shared" ca="1" si="92"/>
        <v>0</v>
      </c>
      <c r="X391" s="24" t="str">
        <f t="array" aca="1" ref="X391" ca="1">IF(AD391,IF(AG391&lt;&gt;"",AG391,IF(J391,MIN(INDIRECT( K391)),"")),"")</f>
        <v/>
      </c>
      <c r="Y391" s="17" t="str">
        <f t="array" aca="1" ref="Y391" ca="1">IF(AD391,IF(AH391&lt;&gt;"",AH391,IF(J391,MAX(INDIRECT( K391)),"")),"")</f>
        <v/>
      </c>
      <c r="Z391" s="17" t="b">
        <f t="shared" ca="1" si="93"/>
        <v>0</v>
      </c>
      <c r="AC391" s="17" t="b">
        <f t="shared" ca="1" si="94"/>
        <v>0</v>
      </c>
      <c r="AD391" s="14" t="b">
        <f t="shared" ca="1" si="95"/>
        <v>1</v>
      </c>
      <c r="AE391" s="15" t="b">
        <f t="shared" ca="1" si="96"/>
        <v>0</v>
      </c>
      <c r="AF391" s="16"/>
      <c r="AG391" s="16"/>
      <c r="AH391" s="16"/>
      <c r="AI391" s="16"/>
      <c r="AJ391" s="16"/>
      <c r="AK391" s="16"/>
      <c r="AL391" s="16"/>
      <c r="AM391" s="16"/>
    </row>
    <row r="392" spans="2:39">
      <c r="B392" s="14">
        <f t="shared" si="84"/>
        <v>390</v>
      </c>
      <c r="C392" s="14" t="str">
        <f ca="1">IF(OR(E392="",ROW(E392)=2),"",IF(R392&gt;0,"S",IF(J392,IF(F392=2,"D","N"),"I")))</f>
        <v>D</v>
      </c>
      <c r="D392" s="14" t="str">
        <f t="shared" ca="1" si="85"/>
        <v>q_112n.3</v>
      </c>
      <c r="E392" s="14" t="str">
        <f t="shared" ca="1" si="86"/>
        <v>vigorous Rowing activity</v>
      </c>
      <c r="F392" s="14">
        <f t="shared" ca="1" si="87"/>
        <v>2</v>
      </c>
      <c r="G392" s="14" t="str">
        <f t="shared" ca="1" si="88"/>
        <v>q_112n.3</v>
      </c>
      <c r="H392" s="14">
        <f ca="1">IF(G392&lt;&gt;"",IFERROR( IsVariableNameLegal(G392),0),0)+IF(COUNTIF(INDIRECT(wew!$C$13),G392)&gt;1,10,0)</f>
        <v>0</v>
      </c>
      <c r="I392" s="14">
        <f ca="1">IF(E392&lt;&gt;"",IF(LEN(E392)&gt;150,1,0)+IF(COUNTIF(INDIRECT(wew!$C$15),E392)&gt;1,10,0),0)</f>
        <v>0</v>
      </c>
      <c r="J392" s="14" t="b">
        <f t="shared" ca="1" si="89"/>
        <v>1</v>
      </c>
      <c r="K392" s="14" t="str">
        <f ca="1">ADDRESS(3,(B392+1)*2-1,4,,"[" &amp; wew!$G$7 &amp; "]" &amp; _sheetname_labels) &amp; ":" &amp; ADDRESS(2+ster!$B$20,(B392+1)*2-1,4)</f>
        <v>'[dane surowe2c.xlsm]labels'!ADA3:ADA32</v>
      </c>
      <c r="L392" s="14" t="str">
        <f ca="1">IF(F392&gt;0,ADDRESS(3,(B392+1)*2-1,4,,"[" &amp; wew!$G$7 &amp; "]" &amp; _sheetname_labels) &amp; ":" &amp; ADDRESS(2+F392,(B392+1)*2-1,4),"")</f>
        <v>'[dane surowe2c.xlsm]labels'!ADA3:ADA4</v>
      </c>
      <c r="M392" s="14" t="str">
        <f ca="1">IF(F392&gt;0,ADDRESS(3,(B392+1)*2,4,,"["&amp;wew!$G$7&amp;"]"&amp;_sheetname_labels)&amp;":"&amp;ADDRESS(2+F392,(B392+1)*2,4),"")</f>
        <v>'[dane surowe2c.xlsm]labels'!ADB3:ADB4</v>
      </c>
      <c r="N392" s="14" t="str">
        <f ca="1">ADDRESS(3,B392+1,4,,"[" &amp; wew!$G$7 &amp; "]" &amp;_sheetname_dataframe) &amp; ":" &amp; ADDRESS(2+ster!$C$14,B392+1,4)</f>
        <v>'[dane surowe2c.xlsm]data_frame'!OA3:OA643</v>
      </c>
      <c r="O392" s="14">
        <f t="shared" ca="1" si="90"/>
        <v>637</v>
      </c>
      <c r="P392" s="14">
        <f ca="1">IF(AND($AD392,$S392=1),IF(wew!$B$3,MIN(INDIRECT($N392)),"&lt;włącz podświetlanie wartości&gt;"),"—")</f>
        <v>2</v>
      </c>
      <c r="Q392" s="14">
        <f ca="1">IF(AND($AD392,$S392=1),IF(wew!$B$3,MAX(INDIRECT($N392)),"&lt;włącz podświetlanie wartości&gt;"),"—")</f>
        <v>2</v>
      </c>
      <c r="R392" s="14">
        <f ca="1">IF(AD392,ster!$C$14- (COUNTIF( INDIRECT(N392),"" )+ COUNT(INDIRECT(N392)) +COUNTIF( INDIRECT(N392),"NA" )),"")</f>
        <v>0</v>
      </c>
      <c r="S392" s="12">
        <f ca="1">IF(AD392,IF(COUNTA(INDIRECT(N392))=0,0, 1-(ster!$C$14- COUNT(INDIRECT(N392)) -COUNTIF( INDIRECT(N392),"" )) /COUNTA(INDIRECT(N392))),"")</f>
        <v>1</v>
      </c>
      <c r="T392" s="17">
        <f t="array" aca="1" ref="T392" ca="1">IF(L392&lt;&gt;"",SUM(IF(INDIRECT(L392)&lt;&gt;INT(INDIRECT(L392)),1,0)),"")</f>
        <v>0</v>
      </c>
      <c r="U392" s="17">
        <f t="array" aca="1" ref="U392" ca="1">IF(S392=1,SUM(IF(ISNUMBER(INDIRECT(N392)),IF(INDIRECT(N392)&lt;&gt;INT(INDIRECT(N392)),1,0),0)),"")</f>
        <v>0</v>
      </c>
      <c r="V392" s="17">
        <f t="shared" ca="1" si="91"/>
        <v>1</v>
      </c>
      <c r="W392" s="17">
        <f t="shared" ca="1" si="92"/>
        <v>0</v>
      </c>
      <c r="X392" s="24">
        <f t="array" aca="1" ref="X392" ca="1">IF(AD392,IF(AG392&lt;&gt;"",AG392,IF(J392,MIN(INDIRECT( K392)),"")),"")</f>
        <v>1</v>
      </c>
      <c r="Y392" s="17">
        <f t="array" aca="1" ref="Y392" ca="1">IF(AD392,IF(AH392&lt;&gt;"",AH392,IF(J392,MAX(INDIRECT( K392)),"")),"")</f>
        <v>2</v>
      </c>
      <c r="Z392" s="17" t="b">
        <f t="shared" ca="1" si="93"/>
        <v>1</v>
      </c>
      <c r="AC392" s="17" t="b">
        <f t="shared" ca="1" si="94"/>
        <v>0</v>
      </c>
      <c r="AD392" s="14" t="b">
        <f t="shared" ca="1" si="95"/>
        <v>1</v>
      </c>
      <c r="AE392" s="15" t="b">
        <f t="shared" ca="1" si="96"/>
        <v>1</v>
      </c>
      <c r="AF392" s="16"/>
      <c r="AG392" s="16"/>
      <c r="AH392" s="16"/>
      <c r="AI392" s="16"/>
      <c r="AJ392" s="16"/>
      <c r="AK392" s="16"/>
      <c r="AL392" s="16"/>
      <c r="AM392" s="16"/>
    </row>
    <row r="393" spans="2:39">
      <c r="B393" s="14">
        <f t="shared" si="84"/>
        <v>391</v>
      </c>
      <c r="C393" s="14" t="str">
        <f ca="1">IF(OR(E393="",ROW(E393)=2),"",IF(R393&gt;0,"S",IF(J393,IF(F393=2,"D","N"),"I")))</f>
        <v>I</v>
      </c>
      <c r="D393" s="14" t="str">
        <f t="shared" ca="1" si="85"/>
        <v>q_112n.4</v>
      </c>
      <c r="E393" s="14" t="str">
        <f t="shared" ca="1" si="86"/>
        <v>How long Rowing activity</v>
      </c>
      <c r="F393" s="14">
        <f t="shared" ca="1" si="87"/>
        <v>0</v>
      </c>
      <c r="G393" s="14" t="str">
        <f t="shared" ca="1" si="88"/>
        <v>q_112n.4</v>
      </c>
      <c r="H393" s="14">
        <f ca="1">IF(G393&lt;&gt;"",IFERROR( IsVariableNameLegal(G393),0),0)+IF(COUNTIF(INDIRECT(wew!$C$13),G393)&gt;1,10,0)</f>
        <v>0</v>
      </c>
      <c r="I393" s="14">
        <f ca="1">IF(E393&lt;&gt;"",IF(LEN(E393)&gt;150,1,0)+IF(COUNTIF(INDIRECT(wew!$C$15),E393)&gt;1,10,0),0)</f>
        <v>10</v>
      </c>
      <c r="J393" s="14" t="b">
        <f t="shared" ca="1" si="89"/>
        <v>0</v>
      </c>
      <c r="K393" s="14" t="str">
        <f ca="1">ADDRESS(3,(B393+1)*2-1,4,,"[" &amp; wew!$G$7 &amp; "]" &amp; _sheetname_labels) &amp; ":" &amp; ADDRESS(2+ster!$B$20,(B393+1)*2-1,4)</f>
        <v>'[dane surowe2c.xlsm]labels'!ADC3:ADC32</v>
      </c>
      <c r="L393" s="14" t="str">
        <f ca="1">IF(F393&gt;0,ADDRESS(3,(B393+1)*2-1,4,,"[" &amp; wew!$G$7 &amp; "]" &amp; _sheetname_labels) &amp; ":" &amp; ADDRESS(2+F393,(B393+1)*2-1,4),"")</f>
        <v/>
      </c>
      <c r="M393" s="14" t="str">
        <f ca="1">IF(F393&gt;0,ADDRESS(3,(B393+1)*2,4,,"["&amp;wew!$G$7&amp;"]"&amp;_sheetname_labels)&amp;":"&amp;ADDRESS(2+F393,(B393+1)*2,4),"")</f>
        <v/>
      </c>
      <c r="N393" s="14" t="str">
        <f ca="1">ADDRESS(3,B393+1,4,,"[" &amp; wew!$G$7 &amp; "]" &amp;_sheetname_dataframe) &amp; ":" &amp; ADDRESS(2+ster!$C$14,B393+1,4)</f>
        <v>'[dane surowe2c.xlsm]data_frame'!OB3:OB643</v>
      </c>
      <c r="O393" s="14">
        <f t="shared" ca="1" si="90"/>
        <v>0</v>
      </c>
      <c r="P393" s="14" t="str">
        <f ca="1">IF(AND($AD393,$S393=1),IF(wew!$B$3,MIN(INDIRECT($N393)),"&lt;włącz podświetlanie wartości&gt;"),"—")</f>
        <v>—</v>
      </c>
      <c r="Q393" s="14" t="str">
        <f ca="1">IF(AND($AD393,$S393=1),IF(wew!$B$3,MAX(INDIRECT($N393)),"&lt;włącz podświetlanie wartości&gt;"),"—")</f>
        <v>—</v>
      </c>
      <c r="R393" s="14">
        <f ca="1">IF(AD393,ster!$C$14- (COUNTIF( INDIRECT(N393),"" )+ COUNT(INDIRECT(N393)) +COUNTIF( INDIRECT(N393),"NA" )),"")</f>
        <v>0</v>
      </c>
      <c r="S393" s="12">
        <f ca="1">IF(AD393,IF(COUNTA(INDIRECT(N393))=0,0, 1-(ster!$C$14- COUNT(INDIRECT(N393)) -COUNTIF( INDIRECT(N393),"" )) /COUNTA(INDIRECT(N393))),"")</f>
        <v>0</v>
      </c>
      <c r="T393" s="17" t="str">
        <f t="array" aca="1" ref="T393" ca="1">IF(L393&lt;&gt;"",SUM(IF(INDIRECT(L393)&lt;&gt;INT(INDIRECT(L393)),1,0)),"")</f>
        <v/>
      </c>
      <c r="U393" s="17" t="str">
        <f t="array" aca="1" ref="U393" ca="1">IF(S393=1,SUM(IF(ISNUMBER(INDIRECT(N393)),IF(INDIRECT(N393)&lt;&gt;INT(INDIRECT(N393)),1,0),0)),"")</f>
        <v/>
      </c>
      <c r="V393" s="17">
        <f t="shared" ca="1" si="91"/>
        <v>0</v>
      </c>
      <c r="W393" s="17">
        <f t="shared" ca="1" si="92"/>
        <v>0</v>
      </c>
      <c r="X393" s="24" t="str">
        <f t="array" aca="1" ref="X393" ca="1">IF(AD393,IF(AG393&lt;&gt;"",AG393,IF(J393,MIN(INDIRECT( K393)),"")),"")</f>
        <v/>
      </c>
      <c r="Y393" s="17" t="str">
        <f t="array" aca="1" ref="Y393" ca="1">IF(AD393,IF(AH393&lt;&gt;"",AH393,IF(J393,MAX(INDIRECT( K393)),"")),"")</f>
        <v/>
      </c>
      <c r="Z393" s="17" t="b">
        <f t="shared" ca="1" si="93"/>
        <v>0</v>
      </c>
      <c r="AC393" s="17" t="b">
        <f t="shared" ca="1" si="94"/>
        <v>0</v>
      </c>
      <c r="AD393" s="14" t="b">
        <f t="shared" ca="1" si="95"/>
        <v>1</v>
      </c>
      <c r="AE393" s="15" t="b">
        <f t="shared" ca="1" si="96"/>
        <v>0</v>
      </c>
      <c r="AF393" s="16"/>
      <c r="AG393" s="16"/>
      <c r="AH393" s="16"/>
      <c r="AI393" s="16"/>
      <c r="AJ393" s="16"/>
      <c r="AK393" s="16"/>
      <c r="AL393" s="16"/>
      <c r="AM393" s="16"/>
    </row>
    <row r="394" spans="2:39">
      <c r="B394" s="14">
        <f t="shared" si="84"/>
        <v>392</v>
      </c>
      <c r="C394" s="14" t="str">
        <f ca="1">IF(OR(E394="",ROW(E394)=2),"",IF(R394&gt;0,"S",IF(J394,IF(F394=2,"D","N"),"I")))</f>
        <v>D</v>
      </c>
      <c r="D394" s="14" t="str">
        <f t="shared" ca="1" si="85"/>
        <v>q_112o.3</v>
      </c>
      <c r="E394" s="14" t="str">
        <f t="shared" ca="1" si="86"/>
        <v>vigorous Rugby activity</v>
      </c>
      <c r="F394" s="14">
        <f t="shared" ca="1" si="87"/>
        <v>2</v>
      </c>
      <c r="G394" s="14" t="str">
        <f t="shared" ca="1" si="88"/>
        <v>q_112o.3</v>
      </c>
      <c r="H394" s="14">
        <f ca="1">IF(G394&lt;&gt;"",IFERROR( IsVariableNameLegal(G394),0),0)+IF(COUNTIF(INDIRECT(wew!$C$13),G394)&gt;1,10,0)</f>
        <v>0</v>
      </c>
      <c r="I394" s="14">
        <f ca="1">IF(E394&lt;&gt;"",IF(LEN(E394)&gt;150,1,0)+IF(COUNTIF(INDIRECT(wew!$C$15),E394)&gt;1,10,0),0)</f>
        <v>0</v>
      </c>
      <c r="J394" s="14" t="b">
        <f t="shared" ca="1" si="89"/>
        <v>1</v>
      </c>
      <c r="K394" s="14" t="str">
        <f ca="1">ADDRESS(3,(B394+1)*2-1,4,,"[" &amp; wew!$G$7 &amp; "]" &amp; _sheetname_labels) &amp; ":" &amp; ADDRESS(2+ster!$B$20,(B394+1)*2-1,4)</f>
        <v>'[dane surowe2c.xlsm]labels'!ADE3:ADE32</v>
      </c>
      <c r="L394" s="14" t="str">
        <f ca="1">IF(F394&gt;0,ADDRESS(3,(B394+1)*2-1,4,,"[" &amp; wew!$G$7 &amp; "]" &amp; _sheetname_labels) &amp; ":" &amp; ADDRESS(2+F394,(B394+1)*2-1,4),"")</f>
        <v>'[dane surowe2c.xlsm]labels'!ADE3:ADE4</v>
      </c>
      <c r="M394" s="14" t="str">
        <f ca="1">IF(F394&gt;0,ADDRESS(3,(B394+1)*2,4,,"["&amp;wew!$G$7&amp;"]"&amp;_sheetname_labels)&amp;":"&amp;ADDRESS(2+F394,(B394+1)*2,4),"")</f>
        <v>'[dane surowe2c.xlsm]labels'!ADF3:ADF4</v>
      </c>
      <c r="N394" s="14" t="str">
        <f ca="1">ADDRESS(3,B394+1,4,,"[" &amp; wew!$G$7 &amp; "]" &amp;_sheetname_dataframe) &amp; ":" &amp; ADDRESS(2+ster!$C$14,B394+1,4)</f>
        <v>'[dane surowe2c.xlsm]data_frame'!OC3:OC643</v>
      </c>
      <c r="O394" s="14">
        <f t="shared" ca="1" si="90"/>
        <v>637</v>
      </c>
      <c r="P394" s="14">
        <f ca="1">IF(AND($AD394,$S394=1),IF(wew!$B$3,MIN(INDIRECT($N394)),"&lt;włącz podświetlanie wartości&gt;"),"—")</f>
        <v>1</v>
      </c>
      <c r="Q394" s="14">
        <f ca="1">IF(AND($AD394,$S394=1),IF(wew!$B$3,MAX(INDIRECT($N394)),"&lt;włącz podświetlanie wartości&gt;"),"—")</f>
        <v>2</v>
      </c>
      <c r="R394" s="14">
        <f ca="1">IF(AD394,ster!$C$14- (COUNTIF( INDIRECT(N394),"" )+ COUNT(INDIRECT(N394)) +COUNTIF( INDIRECT(N394),"NA" )),"")</f>
        <v>0</v>
      </c>
      <c r="S394" s="12">
        <f ca="1">IF(AD394,IF(COUNTA(INDIRECT(N394))=0,0, 1-(ster!$C$14- COUNT(INDIRECT(N394)) -COUNTIF( INDIRECT(N394),"" )) /COUNTA(INDIRECT(N394))),"")</f>
        <v>1</v>
      </c>
      <c r="T394" s="17">
        <f t="array" aca="1" ref="T394" ca="1">IF(L394&lt;&gt;"",SUM(IF(INDIRECT(L394)&lt;&gt;INT(INDIRECT(L394)),1,0)),"")</f>
        <v>0</v>
      </c>
      <c r="U394" s="17">
        <f t="array" aca="1" ref="U394" ca="1">IF(S394=1,SUM(IF(ISNUMBER(INDIRECT(N394)),IF(INDIRECT(N394)&lt;&gt;INT(INDIRECT(N394)),1,0),0)),"")</f>
        <v>0</v>
      </c>
      <c r="V394" s="17">
        <f t="shared" ca="1" si="91"/>
        <v>1</v>
      </c>
      <c r="W394" s="17">
        <f t="shared" ca="1" si="92"/>
        <v>0</v>
      </c>
      <c r="X394" s="24">
        <f t="array" aca="1" ref="X394" ca="1">IF(AD394,IF(AG394&lt;&gt;"",AG394,IF(J394,MIN(INDIRECT( K394)),"")),"")</f>
        <v>1</v>
      </c>
      <c r="Y394" s="17">
        <f t="array" aca="1" ref="Y394" ca="1">IF(AD394,IF(AH394&lt;&gt;"",AH394,IF(J394,MAX(INDIRECT( K394)),"")),"")</f>
        <v>2</v>
      </c>
      <c r="Z394" s="17" t="b">
        <f t="shared" ca="1" si="93"/>
        <v>1</v>
      </c>
      <c r="AC394" s="17" t="b">
        <f t="shared" ca="1" si="94"/>
        <v>0</v>
      </c>
      <c r="AD394" s="14" t="b">
        <f t="shared" ca="1" si="95"/>
        <v>1</v>
      </c>
      <c r="AE394" s="15" t="b">
        <f t="shared" ca="1" si="96"/>
        <v>1</v>
      </c>
      <c r="AF394" s="16"/>
      <c r="AG394" s="16"/>
      <c r="AH394" s="16"/>
      <c r="AI394" s="16"/>
      <c r="AJ394" s="16"/>
      <c r="AK394" s="16"/>
      <c r="AL394" s="16"/>
      <c r="AM394" s="16"/>
    </row>
    <row r="395" spans="2:39">
      <c r="B395" s="14">
        <f t="shared" si="84"/>
        <v>393</v>
      </c>
      <c r="C395" s="14" t="str">
        <f ca="1">IF(OR(E395="",ROW(E395)=2),"",IF(R395&gt;0,"S",IF(J395,IF(F395=2,"D","N"),"I")))</f>
        <v>I</v>
      </c>
      <c r="D395" s="14" t="str">
        <f t="shared" ca="1" si="85"/>
        <v>q_112o.4</v>
      </c>
      <c r="E395" s="14" t="str">
        <f t="shared" ca="1" si="86"/>
        <v>How long Rugby activity</v>
      </c>
      <c r="F395" s="14">
        <f t="shared" ca="1" si="87"/>
        <v>0</v>
      </c>
      <c r="G395" s="14" t="str">
        <f t="shared" ca="1" si="88"/>
        <v>q_112o.4</v>
      </c>
      <c r="H395" s="14">
        <f ca="1">IF(G395&lt;&gt;"",IFERROR( IsVariableNameLegal(G395),0),0)+IF(COUNTIF(INDIRECT(wew!$C$13),G395)&gt;1,10,0)</f>
        <v>0</v>
      </c>
      <c r="I395" s="14">
        <f ca="1">IF(E395&lt;&gt;"",IF(LEN(E395)&gt;150,1,0)+IF(COUNTIF(INDIRECT(wew!$C$15),E395)&gt;1,10,0),0)</f>
        <v>10</v>
      </c>
      <c r="J395" s="14" t="b">
        <f t="shared" ca="1" si="89"/>
        <v>0</v>
      </c>
      <c r="K395" s="14" t="str">
        <f ca="1">ADDRESS(3,(B395+1)*2-1,4,,"[" &amp; wew!$G$7 &amp; "]" &amp; _sheetname_labels) &amp; ":" &amp; ADDRESS(2+ster!$B$20,(B395+1)*2-1,4)</f>
        <v>'[dane surowe2c.xlsm]labels'!ADG3:ADG32</v>
      </c>
      <c r="L395" s="14" t="str">
        <f ca="1">IF(F395&gt;0,ADDRESS(3,(B395+1)*2-1,4,,"[" &amp; wew!$G$7 &amp; "]" &amp; _sheetname_labels) &amp; ":" &amp; ADDRESS(2+F395,(B395+1)*2-1,4),"")</f>
        <v/>
      </c>
      <c r="M395" s="14" t="str">
        <f ca="1">IF(F395&gt;0,ADDRESS(3,(B395+1)*2,4,,"["&amp;wew!$G$7&amp;"]"&amp;_sheetname_labels)&amp;":"&amp;ADDRESS(2+F395,(B395+1)*2,4),"")</f>
        <v/>
      </c>
      <c r="N395" s="14" t="str">
        <f ca="1">ADDRESS(3,B395+1,4,,"[" &amp; wew!$G$7 &amp; "]" &amp;_sheetname_dataframe) &amp; ":" &amp; ADDRESS(2+ster!$C$14,B395+1,4)</f>
        <v>'[dane surowe2c.xlsm]data_frame'!OD3:OD643</v>
      </c>
      <c r="O395" s="14">
        <f t="shared" ca="1" si="90"/>
        <v>0</v>
      </c>
      <c r="P395" s="14" t="str">
        <f ca="1">IF(AND($AD395,$S395=1),IF(wew!$B$3,MIN(INDIRECT($N395)),"&lt;włącz podświetlanie wartości&gt;"),"—")</f>
        <v>—</v>
      </c>
      <c r="Q395" s="14" t="str">
        <f ca="1">IF(AND($AD395,$S395=1),IF(wew!$B$3,MAX(INDIRECT($N395)),"&lt;włącz podświetlanie wartości&gt;"),"—")</f>
        <v>—</v>
      </c>
      <c r="R395" s="14">
        <f ca="1">IF(AD395,ster!$C$14- (COUNTIF( INDIRECT(N395),"" )+ COUNT(INDIRECT(N395)) +COUNTIF( INDIRECT(N395),"NA" )),"")</f>
        <v>0</v>
      </c>
      <c r="S395" s="12">
        <f ca="1">IF(AD395,IF(COUNTA(INDIRECT(N395))=0,0, 1-(ster!$C$14- COUNT(INDIRECT(N395)) -COUNTIF( INDIRECT(N395),"" )) /COUNTA(INDIRECT(N395))),"")</f>
        <v>0</v>
      </c>
      <c r="T395" s="17" t="str">
        <f t="array" aca="1" ref="T395" ca="1">IF(L395&lt;&gt;"",SUM(IF(INDIRECT(L395)&lt;&gt;INT(INDIRECT(L395)),1,0)),"")</f>
        <v/>
      </c>
      <c r="U395" s="17" t="str">
        <f t="array" aca="1" ref="U395" ca="1">IF(S395=1,SUM(IF(ISNUMBER(INDIRECT(N395)),IF(INDIRECT(N395)&lt;&gt;INT(INDIRECT(N395)),1,0),0)),"")</f>
        <v/>
      </c>
      <c r="V395" s="17">
        <f t="shared" ca="1" si="91"/>
        <v>0</v>
      </c>
      <c r="W395" s="17">
        <f t="shared" ca="1" si="92"/>
        <v>0</v>
      </c>
      <c r="X395" s="24" t="str">
        <f t="array" aca="1" ref="X395" ca="1">IF(AD395,IF(AG395&lt;&gt;"",AG395,IF(J395,MIN(INDIRECT( K395)),"")),"")</f>
        <v/>
      </c>
      <c r="Y395" s="17" t="str">
        <f t="array" aca="1" ref="Y395" ca="1">IF(AD395,IF(AH395&lt;&gt;"",AH395,IF(J395,MAX(INDIRECT( K395)),"")),"")</f>
        <v/>
      </c>
      <c r="Z395" s="17" t="b">
        <f t="shared" ca="1" si="93"/>
        <v>0</v>
      </c>
      <c r="AC395" s="17" t="b">
        <f t="shared" ca="1" si="94"/>
        <v>0</v>
      </c>
      <c r="AD395" s="14" t="b">
        <f t="shared" ca="1" si="95"/>
        <v>1</v>
      </c>
      <c r="AE395" s="15" t="b">
        <f t="shared" ca="1" si="96"/>
        <v>0</v>
      </c>
      <c r="AF395" s="16"/>
      <c r="AG395" s="16"/>
      <c r="AH395" s="16"/>
      <c r="AI395" s="16"/>
      <c r="AJ395" s="16"/>
      <c r="AK395" s="16"/>
      <c r="AL395" s="16"/>
      <c r="AM395" s="16"/>
    </row>
    <row r="396" spans="2:39">
      <c r="B396" s="14">
        <f t="shared" si="84"/>
        <v>394</v>
      </c>
      <c r="C396" s="14" t="str">
        <f ca="1">IF(OR(E396="",ROW(E396)=2),"",IF(R396&gt;0,"S",IF(J396,IF(F396=2,"D","N"),"I")))</f>
        <v>D</v>
      </c>
      <c r="D396" s="14" t="str">
        <f t="shared" ca="1" si="85"/>
        <v>q_112p.3</v>
      </c>
      <c r="E396" s="14" t="str">
        <f t="shared" ca="1" si="86"/>
        <v>vigorous Running activity</v>
      </c>
      <c r="F396" s="14">
        <f t="shared" ca="1" si="87"/>
        <v>2</v>
      </c>
      <c r="G396" s="14" t="str">
        <f t="shared" ca="1" si="88"/>
        <v>q_112p.3</v>
      </c>
      <c r="H396" s="14">
        <f ca="1">IF(G396&lt;&gt;"",IFERROR( IsVariableNameLegal(G396),0),0)+IF(COUNTIF(INDIRECT(wew!$C$13),G396)&gt;1,10,0)</f>
        <v>0</v>
      </c>
      <c r="I396" s="14">
        <f ca="1">IF(E396&lt;&gt;"",IF(LEN(E396)&gt;150,1,0)+IF(COUNTIF(INDIRECT(wew!$C$15),E396)&gt;1,10,0),0)</f>
        <v>0</v>
      </c>
      <c r="J396" s="14" t="b">
        <f t="shared" ca="1" si="89"/>
        <v>1</v>
      </c>
      <c r="K396" s="14" t="str">
        <f ca="1">ADDRESS(3,(B396+1)*2-1,4,,"[" &amp; wew!$G$7 &amp; "]" &amp; _sheetname_labels) &amp; ":" &amp; ADDRESS(2+ster!$B$20,(B396+1)*2-1,4)</f>
        <v>'[dane surowe2c.xlsm]labels'!ADI3:ADI32</v>
      </c>
      <c r="L396" s="14" t="str">
        <f ca="1">IF(F396&gt;0,ADDRESS(3,(B396+1)*2-1,4,,"[" &amp; wew!$G$7 &amp; "]" &amp; _sheetname_labels) &amp; ":" &amp; ADDRESS(2+F396,(B396+1)*2-1,4),"")</f>
        <v>'[dane surowe2c.xlsm]labels'!ADI3:ADI4</v>
      </c>
      <c r="M396" s="14" t="str">
        <f ca="1">IF(F396&gt;0,ADDRESS(3,(B396+1)*2,4,,"["&amp;wew!$G$7&amp;"]"&amp;_sheetname_labels)&amp;":"&amp;ADDRESS(2+F396,(B396+1)*2,4),"")</f>
        <v>'[dane surowe2c.xlsm]labels'!ADJ3:ADJ4</v>
      </c>
      <c r="N396" s="14" t="str">
        <f ca="1">ADDRESS(3,B396+1,4,,"[" &amp; wew!$G$7 &amp; "]" &amp;_sheetname_dataframe) &amp; ":" &amp; ADDRESS(2+ster!$C$14,B396+1,4)</f>
        <v>'[dane surowe2c.xlsm]data_frame'!OE3:OE643</v>
      </c>
      <c r="O396" s="14">
        <f t="shared" ca="1" si="90"/>
        <v>637</v>
      </c>
      <c r="P396" s="14">
        <f ca="1">IF(AND($AD396,$S396=1),IF(wew!$B$3,MIN(INDIRECT($N396)),"&lt;włącz podświetlanie wartości&gt;"),"—")</f>
        <v>1</v>
      </c>
      <c r="Q396" s="14">
        <f ca="1">IF(AND($AD396,$S396=1),IF(wew!$B$3,MAX(INDIRECT($N396)),"&lt;włącz podświetlanie wartości&gt;"),"—")</f>
        <v>2</v>
      </c>
      <c r="R396" s="14">
        <f ca="1">IF(AD396,ster!$C$14- (COUNTIF( INDIRECT(N396),"" )+ COUNT(INDIRECT(N396)) +COUNTIF( INDIRECT(N396),"NA" )),"")</f>
        <v>0</v>
      </c>
      <c r="S396" s="12">
        <f ca="1">IF(AD396,IF(COUNTA(INDIRECT(N396))=0,0, 1-(ster!$C$14- COUNT(INDIRECT(N396)) -COUNTIF( INDIRECT(N396),"" )) /COUNTA(INDIRECT(N396))),"")</f>
        <v>1</v>
      </c>
      <c r="T396" s="17">
        <f t="array" aca="1" ref="T396" ca="1">IF(L396&lt;&gt;"",SUM(IF(INDIRECT(L396)&lt;&gt;INT(INDIRECT(L396)),1,0)),"")</f>
        <v>0</v>
      </c>
      <c r="U396" s="17">
        <f t="array" aca="1" ref="U396" ca="1">IF(S396=1,SUM(IF(ISNUMBER(INDIRECT(N396)),IF(INDIRECT(N396)&lt;&gt;INT(INDIRECT(N396)),1,0),0)),"")</f>
        <v>0</v>
      </c>
      <c r="V396" s="17">
        <f t="shared" ca="1" si="91"/>
        <v>1</v>
      </c>
      <c r="W396" s="17">
        <f t="shared" ca="1" si="92"/>
        <v>0</v>
      </c>
      <c r="X396" s="24">
        <f t="array" aca="1" ref="X396" ca="1">IF(AD396,IF(AG396&lt;&gt;"",AG396,IF(J396,MIN(INDIRECT( K396)),"")),"")</f>
        <v>1</v>
      </c>
      <c r="Y396" s="17">
        <f t="array" aca="1" ref="Y396" ca="1">IF(AD396,IF(AH396&lt;&gt;"",AH396,IF(J396,MAX(INDIRECT( K396)),"")),"")</f>
        <v>2</v>
      </c>
      <c r="Z396" s="17" t="b">
        <f t="shared" ca="1" si="93"/>
        <v>1</v>
      </c>
      <c r="AC396" s="17" t="b">
        <f t="shared" ca="1" si="94"/>
        <v>0</v>
      </c>
      <c r="AD396" s="14" t="b">
        <f t="shared" ca="1" si="95"/>
        <v>1</v>
      </c>
      <c r="AE396" s="15" t="b">
        <f t="shared" ca="1" si="96"/>
        <v>1</v>
      </c>
      <c r="AF396" s="16"/>
      <c r="AG396" s="16"/>
      <c r="AH396" s="16"/>
      <c r="AI396" s="16"/>
      <c r="AJ396" s="16"/>
      <c r="AK396" s="16"/>
      <c r="AL396" s="16"/>
      <c r="AM396" s="16"/>
    </row>
    <row r="397" spans="2:39">
      <c r="B397" s="14">
        <f t="shared" si="84"/>
        <v>395</v>
      </c>
      <c r="C397" s="14" t="str">
        <f ca="1">IF(OR(E397="",ROW(E397)=2),"",IF(R397&gt;0,"S",IF(J397,IF(F397=2,"D","N"),"I")))</f>
        <v>I</v>
      </c>
      <c r="D397" s="14" t="str">
        <f t="shared" ca="1" si="85"/>
        <v>q_112p.4</v>
      </c>
      <c r="E397" s="14" t="str">
        <f t="shared" ca="1" si="86"/>
        <v>How long Running activity</v>
      </c>
      <c r="F397" s="14">
        <f t="shared" ca="1" si="87"/>
        <v>0</v>
      </c>
      <c r="G397" s="14" t="str">
        <f t="shared" ca="1" si="88"/>
        <v>q_112p.4</v>
      </c>
      <c r="H397" s="14">
        <f ca="1">IF(G397&lt;&gt;"",IFERROR( IsVariableNameLegal(G397),0),0)+IF(COUNTIF(INDIRECT(wew!$C$13),G397)&gt;1,10,0)</f>
        <v>0</v>
      </c>
      <c r="I397" s="14">
        <f ca="1">IF(E397&lt;&gt;"",IF(LEN(E397)&gt;150,1,0)+IF(COUNTIF(INDIRECT(wew!$C$15),E397)&gt;1,10,0),0)</f>
        <v>10</v>
      </c>
      <c r="J397" s="14" t="b">
        <f t="shared" ca="1" si="89"/>
        <v>0</v>
      </c>
      <c r="K397" s="14" t="str">
        <f ca="1">ADDRESS(3,(B397+1)*2-1,4,,"[" &amp; wew!$G$7 &amp; "]" &amp; _sheetname_labels) &amp; ":" &amp; ADDRESS(2+ster!$B$20,(B397+1)*2-1,4)</f>
        <v>'[dane surowe2c.xlsm]labels'!ADK3:ADK32</v>
      </c>
      <c r="L397" s="14" t="str">
        <f ca="1">IF(F397&gt;0,ADDRESS(3,(B397+1)*2-1,4,,"[" &amp; wew!$G$7 &amp; "]" &amp; _sheetname_labels) &amp; ":" &amp; ADDRESS(2+F397,(B397+1)*2-1,4),"")</f>
        <v/>
      </c>
      <c r="M397" s="14" t="str">
        <f ca="1">IF(F397&gt;0,ADDRESS(3,(B397+1)*2,4,,"["&amp;wew!$G$7&amp;"]"&amp;_sheetname_labels)&amp;":"&amp;ADDRESS(2+F397,(B397+1)*2,4),"")</f>
        <v/>
      </c>
      <c r="N397" s="14" t="str">
        <f ca="1">ADDRESS(3,B397+1,4,,"[" &amp; wew!$G$7 &amp; "]" &amp;_sheetname_dataframe) &amp; ":" &amp; ADDRESS(2+ster!$C$14,B397+1,4)</f>
        <v>'[dane surowe2c.xlsm]data_frame'!OF3:OF643</v>
      </c>
      <c r="O397" s="14">
        <f t="shared" ca="1" si="90"/>
        <v>24</v>
      </c>
      <c r="P397" s="14">
        <f ca="1">IF(AND($AD397,$S397=1),IF(wew!$B$3,MIN(INDIRECT($N397)),"&lt;włącz podświetlanie wartości&gt;"),"—")</f>
        <v>0.5</v>
      </c>
      <c r="Q397" s="14">
        <f ca="1">IF(AND($AD397,$S397=1),IF(wew!$B$3,MAX(INDIRECT($N397)),"&lt;włącz podświetlanie wartości&gt;"),"—")</f>
        <v>50</v>
      </c>
      <c r="R397" s="14">
        <f ca="1">IF(AD397,ster!$C$14- (COUNTIF( INDIRECT(N397),"" )+ COUNT(INDIRECT(N397)) +COUNTIF( INDIRECT(N397),"NA" )),"")</f>
        <v>0</v>
      </c>
      <c r="S397" s="12">
        <f ca="1">IF(AD397,IF(COUNTA(INDIRECT(N397))=0,0, 1-(ster!$C$14- COUNT(INDIRECT(N397)) -COUNTIF( INDIRECT(N397),"" )) /COUNTA(INDIRECT(N397))),"")</f>
        <v>1</v>
      </c>
      <c r="T397" s="17" t="str">
        <f t="array" aca="1" ref="T397" ca="1">IF(L397&lt;&gt;"",SUM(IF(INDIRECT(L397)&lt;&gt;INT(INDIRECT(L397)),1,0)),"")</f>
        <v/>
      </c>
      <c r="U397" s="17">
        <f t="array" aca="1" ref="U397" ca="1">IF(S397=1,SUM(IF(ISNUMBER(INDIRECT(N397)),IF(INDIRECT(N397)&lt;&gt;INT(INDIRECT(N397)),1,0),0)),"")</f>
        <v>2</v>
      </c>
      <c r="V397" s="17">
        <f t="shared" ca="1" si="91"/>
        <v>3</v>
      </c>
      <c r="W397" s="17">
        <f t="shared" ca="1" si="92"/>
        <v>0</v>
      </c>
      <c r="X397" s="24" t="str">
        <f t="array" aca="1" ref="X397" ca="1">IF(AD397,IF(AG397&lt;&gt;"",AG397,IF(J397,MIN(INDIRECT( K397)),"")),"")</f>
        <v/>
      </c>
      <c r="Y397" s="17" t="str">
        <f t="array" aca="1" ref="Y397" ca="1">IF(AD397,IF(AH397&lt;&gt;"",AH397,IF(J397,MAX(INDIRECT( K397)),"")),"")</f>
        <v/>
      </c>
      <c r="Z397" s="17" t="b">
        <f t="shared" ca="1" si="93"/>
        <v>0</v>
      </c>
      <c r="AC397" s="17" t="b">
        <f t="shared" ca="1" si="94"/>
        <v>0</v>
      </c>
      <c r="AD397" s="14" t="b">
        <f t="shared" ca="1" si="95"/>
        <v>1</v>
      </c>
      <c r="AE397" s="15" t="b">
        <f t="shared" ca="1" si="96"/>
        <v>0</v>
      </c>
      <c r="AF397" s="16"/>
      <c r="AG397" s="16"/>
      <c r="AH397" s="16"/>
      <c r="AI397" s="16"/>
      <c r="AJ397" s="16"/>
      <c r="AK397" s="16"/>
      <c r="AL397" s="16"/>
      <c r="AM397" s="16"/>
    </row>
    <row r="398" spans="2:39">
      <c r="B398" s="14">
        <f t="shared" si="84"/>
        <v>396</v>
      </c>
      <c r="C398" s="14" t="str">
        <f ca="1">IF(OR(E398="",ROW(E398)=2),"",IF(R398&gt;0,"S",IF(J398,IF(F398=2,"D","N"),"I")))</f>
        <v>D</v>
      </c>
      <c r="D398" s="14" t="str">
        <f t="shared" ca="1" si="85"/>
        <v>q_112q.3</v>
      </c>
      <c r="E398" s="14" t="str">
        <f t="shared" ca="1" si="86"/>
        <v>vigorous Skiing activity</v>
      </c>
      <c r="F398" s="14">
        <f t="shared" ca="1" si="87"/>
        <v>2</v>
      </c>
      <c r="G398" s="14" t="str">
        <f t="shared" ca="1" si="88"/>
        <v>q_112q.3</v>
      </c>
      <c r="H398" s="14">
        <f ca="1">IF(G398&lt;&gt;"",IFERROR( IsVariableNameLegal(G398),0),0)+IF(COUNTIF(INDIRECT(wew!$C$13),G398)&gt;1,10,0)</f>
        <v>0</v>
      </c>
      <c r="I398" s="14">
        <f ca="1">IF(E398&lt;&gt;"",IF(LEN(E398)&gt;150,1,0)+IF(COUNTIF(INDIRECT(wew!$C$15),E398)&gt;1,10,0),0)</f>
        <v>0</v>
      </c>
      <c r="J398" s="14" t="b">
        <f t="shared" ca="1" si="89"/>
        <v>1</v>
      </c>
      <c r="K398" s="14" t="str">
        <f ca="1">ADDRESS(3,(B398+1)*2-1,4,,"[" &amp; wew!$G$7 &amp; "]" &amp; _sheetname_labels) &amp; ":" &amp; ADDRESS(2+ster!$B$20,(B398+1)*2-1,4)</f>
        <v>'[dane surowe2c.xlsm]labels'!ADM3:ADM32</v>
      </c>
      <c r="L398" s="14" t="str">
        <f ca="1">IF(F398&gt;0,ADDRESS(3,(B398+1)*2-1,4,,"[" &amp; wew!$G$7 &amp; "]" &amp; _sheetname_labels) &amp; ":" &amp; ADDRESS(2+F398,(B398+1)*2-1,4),"")</f>
        <v>'[dane surowe2c.xlsm]labels'!ADM3:ADM4</v>
      </c>
      <c r="M398" s="14" t="str">
        <f ca="1">IF(F398&gt;0,ADDRESS(3,(B398+1)*2,4,,"["&amp;wew!$G$7&amp;"]"&amp;_sheetname_labels)&amp;":"&amp;ADDRESS(2+F398,(B398+1)*2,4),"")</f>
        <v>'[dane surowe2c.xlsm]labels'!ADN3:ADN4</v>
      </c>
      <c r="N398" s="14" t="str">
        <f ca="1">ADDRESS(3,B398+1,4,,"[" &amp; wew!$G$7 &amp; "]" &amp;_sheetname_dataframe) &amp; ":" &amp; ADDRESS(2+ster!$C$14,B398+1,4)</f>
        <v>'[dane surowe2c.xlsm]data_frame'!OG3:OG643</v>
      </c>
      <c r="O398" s="14">
        <f t="shared" ca="1" si="90"/>
        <v>636</v>
      </c>
      <c r="P398" s="14">
        <f ca="1">IF(AND($AD398,$S398=1),IF(wew!$B$3,MIN(INDIRECT($N398)),"&lt;włącz podświetlanie wartości&gt;"),"—")</f>
        <v>1</v>
      </c>
      <c r="Q398" s="14">
        <f ca="1">IF(AND($AD398,$S398=1),IF(wew!$B$3,MAX(INDIRECT($N398)),"&lt;włącz podświetlanie wartości&gt;"),"—")</f>
        <v>2</v>
      </c>
      <c r="R398" s="14">
        <f ca="1">IF(AD398,ster!$C$14- (COUNTIF( INDIRECT(N398),"" )+ COUNT(INDIRECT(N398)) +COUNTIF( INDIRECT(N398),"NA" )),"")</f>
        <v>0</v>
      </c>
      <c r="S398" s="12">
        <f ca="1">IF(AD398,IF(COUNTA(INDIRECT(N398))=0,0, 1-(ster!$C$14- COUNT(INDIRECT(N398)) -COUNTIF( INDIRECT(N398),"" )) /COUNTA(INDIRECT(N398))),"")</f>
        <v>1</v>
      </c>
      <c r="T398" s="17">
        <f t="array" aca="1" ref="T398" ca="1">IF(L398&lt;&gt;"",SUM(IF(INDIRECT(L398)&lt;&gt;INT(INDIRECT(L398)),1,0)),"")</f>
        <v>0</v>
      </c>
      <c r="U398" s="17">
        <f t="array" aca="1" ref="U398" ca="1">IF(S398=1,SUM(IF(ISNUMBER(INDIRECT(N398)),IF(INDIRECT(N398)&lt;&gt;INT(INDIRECT(N398)),1,0),0)),"")</f>
        <v>0</v>
      </c>
      <c r="V398" s="17">
        <f t="shared" ca="1" si="91"/>
        <v>1</v>
      </c>
      <c r="W398" s="17">
        <f t="shared" ca="1" si="92"/>
        <v>0</v>
      </c>
      <c r="X398" s="24">
        <f t="array" aca="1" ref="X398" ca="1">IF(AD398,IF(AG398&lt;&gt;"",AG398,IF(J398,MIN(INDIRECT( K398)),"")),"")</f>
        <v>1</v>
      </c>
      <c r="Y398" s="17">
        <f t="array" aca="1" ref="Y398" ca="1">IF(AD398,IF(AH398&lt;&gt;"",AH398,IF(J398,MAX(INDIRECT( K398)),"")),"")</f>
        <v>2</v>
      </c>
      <c r="Z398" s="17" t="b">
        <f t="shared" ca="1" si="93"/>
        <v>1</v>
      </c>
      <c r="AC398" s="17" t="b">
        <f t="shared" ca="1" si="94"/>
        <v>0</v>
      </c>
      <c r="AD398" s="14" t="b">
        <f t="shared" ca="1" si="95"/>
        <v>1</v>
      </c>
      <c r="AE398" s="15" t="b">
        <f t="shared" ca="1" si="96"/>
        <v>1</v>
      </c>
      <c r="AF398" s="16"/>
      <c r="AG398" s="16"/>
      <c r="AH398" s="16"/>
      <c r="AI398" s="16"/>
      <c r="AJ398" s="16"/>
      <c r="AK398" s="16"/>
      <c r="AL398" s="16"/>
      <c r="AM398" s="16"/>
    </row>
    <row r="399" spans="2:39">
      <c r="B399" s="14">
        <f t="shared" si="84"/>
        <v>397</v>
      </c>
      <c r="C399" s="14" t="str">
        <f ca="1">IF(OR(E399="",ROW(E399)=2),"",IF(R399&gt;0,"S",IF(J399,IF(F399=2,"D","N"),"I")))</f>
        <v>I</v>
      </c>
      <c r="D399" s="14" t="str">
        <f t="shared" ca="1" si="85"/>
        <v>q_112q.4</v>
      </c>
      <c r="E399" s="14" t="str">
        <f t="shared" ca="1" si="86"/>
        <v>How long Skiing activity</v>
      </c>
      <c r="F399" s="14">
        <f t="shared" ca="1" si="87"/>
        <v>0</v>
      </c>
      <c r="G399" s="14" t="str">
        <f t="shared" ca="1" si="88"/>
        <v>q_112q.4</v>
      </c>
      <c r="H399" s="14">
        <f ca="1">IF(G399&lt;&gt;"",IFERROR( IsVariableNameLegal(G399),0),0)+IF(COUNTIF(INDIRECT(wew!$C$13),G399)&gt;1,10,0)</f>
        <v>0</v>
      </c>
      <c r="I399" s="14">
        <f ca="1">IF(E399&lt;&gt;"",IF(LEN(E399)&gt;150,1,0)+IF(COUNTIF(INDIRECT(wew!$C$15),E399)&gt;1,10,0),0)</f>
        <v>10</v>
      </c>
      <c r="J399" s="14" t="b">
        <f t="shared" ca="1" si="89"/>
        <v>0</v>
      </c>
      <c r="K399" s="14" t="str">
        <f ca="1">ADDRESS(3,(B399+1)*2-1,4,,"[" &amp; wew!$G$7 &amp; "]" &amp; _sheetname_labels) &amp; ":" &amp; ADDRESS(2+ster!$B$20,(B399+1)*2-1,4)</f>
        <v>'[dane surowe2c.xlsm]labels'!ADO3:ADO32</v>
      </c>
      <c r="L399" s="14" t="str">
        <f ca="1">IF(F399&gt;0,ADDRESS(3,(B399+1)*2-1,4,,"[" &amp; wew!$G$7 &amp; "]" &amp; _sheetname_labels) &amp; ":" &amp; ADDRESS(2+F399,(B399+1)*2-1,4),"")</f>
        <v/>
      </c>
      <c r="M399" s="14" t="str">
        <f ca="1">IF(F399&gt;0,ADDRESS(3,(B399+1)*2,4,,"["&amp;wew!$G$7&amp;"]"&amp;_sheetname_labels)&amp;":"&amp;ADDRESS(2+F399,(B399+1)*2,4),"")</f>
        <v/>
      </c>
      <c r="N399" s="14" t="str">
        <f ca="1">ADDRESS(3,B399+1,4,,"[" &amp; wew!$G$7 &amp; "]" &amp;_sheetname_dataframe) &amp; ":" &amp; ADDRESS(2+ster!$C$14,B399+1,4)</f>
        <v>'[dane surowe2c.xlsm]data_frame'!OH3:OH643</v>
      </c>
      <c r="O399" s="14">
        <f t="shared" ca="1" si="90"/>
        <v>6</v>
      </c>
      <c r="P399" s="14">
        <f ca="1">IF(AND($AD399,$S399=1),IF(wew!$B$3,MIN(INDIRECT($N399)),"&lt;włącz podświetlanie wartości&gt;"),"—")</f>
        <v>5</v>
      </c>
      <c r="Q399" s="14">
        <f ca="1">IF(AND($AD399,$S399=1),IF(wew!$B$3,MAX(INDIRECT($N399)),"&lt;włącz podświetlanie wartości&gt;"),"—")</f>
        <v>35</v>
      </c>
      <c r="R399" s="14">
        <f ca="1">IF(AD399,ster!$C$14- (COUNTIF( INDIRECT(N399),"" )+ COUNT(INDIRECT(N399)) +COUNTIF( INDIRECT(N399),"NA" )),"")</f>
        <v>0</v>
      </c>
      <c r="S399" s="12">
        <f ca="1">IF(AD399,IF(COUNTA(INDIRECT(N399))=0,0, 1-(ster!$C$14- COUNT(INDIRECT(N399)) -COUNTIF( INDIRECT(N399),"" )) /COUNTA(INDIRECT(N399))),"")</f>
        <v>1</v>
      </c>
      <c r="T399" s="17" t="str">
        <f t="array" aca="1" ref="T399" ca="1">IF(L399&lt;&gt;"",SUM(IF(INDIRECT(L399)&lt;&gt;INT(INDIRECT(L399)),1,0)),"")</f>
        <v/>
      </c>
      <c r="U399" s="17">
        <f t="array" aca="1" ref="U399" ca="1">IF(S399=1,SUM(IF(ISNUMBER(INDIRECT(N399)),IF(INDIRECT(N399)&lt;&gt;INT(INDIRECT(N399)),1,0),0)),"")</f>
        <v>0</v>
      </c>
      <c r="V399" s="17">
        <f t="shared" ca="1" si="91"/>
        <v>1</v>
      </c>
      <c r="W399" s="17">
        <f t="shared" ca="1" si="92"/>
        <v>0</v>
      </c>
      <c r="X399" s="24" t="str">
        <f t="array" aca="1" ref="X399" ca="1">IF(AD399,IF(AG399&lt;&gt;"",AG399,IF(J399,MIN(INDIRECT( K399)),"")),"")</f>
        <v/>
      </c>
      <c r="Y399" s="17" t="str">
        <f t="array" aca="1" ref="Y399" ca="1">IF(AD399,IF(AH399&lt;&gt;"",AH399,IF(J399,MAX(INDIRECT( K399)),"")),"")</f>
        <v/>
      </c>
      <c r="Z399" s="17" t="b">
        <f t="shared" ca="1" si="93"/>
        <v>0</v>
      </c>
      <c r="AC399" s="17" t="b">
        <f t="shared" ca="1" si="94"/>
        <v>0</v>
      </c>
      <c r="AD399" s="14" t="b">
        <f t="shared" ca="1" si="95"/>
        <v>1</v>
      </c>
      <c r="AE399" s="15" t="b">
        <f t="shared" ca="1" si="96"/>
        <v>0</v>
      </c>
      <c r="AF399" s="16"/>
      <c r="AG399" s="16"/>
      <c r="AH399" s="16"/>
      <c r="AI399" s="16"/>
      <c r="AJ399" s="16"/>
      <c r="AK399" s="16"/>
      <c r="AL399" s="16"/>
      <c r="AM399" s="16"/>
    </row>
    <row r="400" spans="2:39">
      <c r="B400" s="14">
        <f t="shared" si="84"/>
        <v>398</v>
      </c>
      <c r="C400" s="14" t="str">
        <f ca="1">IF(OR(E400="",ROW(E400)=2),"",IF(R400&gt;0,"S",IF(J400,IF(F400=2,"D","N"),"I")))</f>
        <v>D</v>
      </c>
      <c r="D400" s="14" t="str">
        <f t="shared" ca="1" si="85"/>
        <v>q_112r.3</v>
      </c>
      <c r="E400" s="14" t="str">
        <f t="shared" ca="1" si="86"/>
        <v>vigorous Swimming activity</v>
      </c>
      <c r="F400" s="14">
        <f t="shared" ca="1" si="87"/>
        <v>2</v>
      </c>
      <c r="G400" s="14" t="str">
        <f t="shared" ca="1" si="88"/>
        <v>q_112r.3</v>
      </c>
      <c r="H400" s="14">
        <f ca="1">IF(G400&lt;&gt;"",IFERROR( IsVariableNameLegal(G400),0),0)+IF(COUNTIF(INDIRECT(wew!$C$13),G400)&gt;1,10,0)</f>
        <v>0</v>
      </c>
      <c r="I400" s="14">
        <f ca="1">IF(E400&lt;&gt;"",IF(LEN(E400)&gt;150,1,0)+IF(COUNTIF(INDIRECT(wew!$C$15),E400)&gt;1,10,0),0)</f>
        <v>0</v>
      </c>
      <c r="J400" s="14" t="b">
        <f t="shared" ca="1" si="89"/>
        <v>1</v>
      </c>
      <c r="K400" s="14" t="str">
        <f ca="1">ADDRESS(3,(B400+1)*2-1,4,,"[" &amp; wew!$G$7 &amp; "]" &amp; _sheetname_labels) &amp; ":" &amp; ADDRESS(2+ster!$B$20,(B400+1)*2-1,4)</f>
        <v>'[dane surowe2c.xlsm]labels'!ADQ3:ADQ32</v>
      </c>
      <c r="L400" s="14" t="str">
        <f ca="1">IF(F400&gt;0,ADDRESS(3,(B400+1)*2-1,4,,"[" &amp; wew!$G$7 &amp; "]" &amp; _sheetname_labels) &amp; ":" &amp; ADDRESS(2+F400,(B400+1)*2-1,4),"")</f>
        <v>'[dane surowe2c.xlsm]labels'!ADQ3:ADQ4</v>
      </c>
      <c r="M400" s="14" t="str">
        <f ca="1">IF(F400&gt;0,ADDRESS(3,(B400+1)*2,4,,"["&amp;wew!$G$7&amp;"]"&amp;_sheetname_labels)&amp;":"&amp;ADDRESS(2+F400,(B400+1)*2,4),"")</f>
        <v>'[dane surowe2c.xlsm]labels'!ADR3:ADR4</v>
      </c>
      <c r="N400" s="14" t="str">
        <f ca="1">ADDRESS(3,B400+1,4,,"[" &amp; wew!$G$7 &amp; "]" &amp;_sheetname_dataframe) &amp; ":" &amp; ADDRESS(2+ster!$C$14,B400+1,4)</f>
        <v>'[dane surowe2c.xlsm]data_frame'!OI3:OI643</v>
      </c>
      <c r="O400" s="14">
        <f t="shared" ca="1" si="90"/>
        <v>637</v>
      </c>
      <c r="P400" s="14">
        <f ca="1">IF(AND($AD400,$S400=1),IF(wew!$B$3,MIN(INDIRECT($N400)),"&lt;włącz podświetlanie wartości&gt;"),"—")</f>
        <v>1</v>
      </c>
      <c r="Q400" s="14">
        <f ca="1">IF(AND($AD400,$S400=1),IF(wew!$B$3,MAX(INDIRECT($N400)),"&lt;włącz podświetlanie wartości&gt;"),"—")</f>
        <v>2</v>
      </c>
      <c r="R400" s="14">
        <f ca="1">IF(AD400,ster!$C$14- (COUNTIF( INDIRECT(N400),"" )+ COUNT(INDIRECT(N400)) +COUNTIF( INDIRECT(N400),"NA" )),"")</f>
        <v>0</v>
      </c>
      <c r="S400" s="12">
        <f ca="1">IF(AD400,IF(COUNTA(INDIRECT(N400))=0,0, 1-(ster!$C$14- COUNT(INDIRECT(N400)) -COUNTIF( INDIRECT(N400),"" )) /COUNTA(INDIRECT(N400))),"")</f>
        <v>1</v>
      </c>
      <c r="T400" s="17">
        <f t="array" aca="1" ref="T400" ca="1">IF(L400&lt;&gt;"",SUM(IF(INDIRECT(L400)&lt;&gt;INT(INDIRECT(L400)),1,0)),"")</f>
        <v>0</v>
      </c>
      <c r="U400" s="17">
        <f t="array" aca="1" ref="U400" ca="1">IF(S400=1,SUM(IF(ISNUMBER(INDIRECT(N400)),IF(INDIRECT(N400)&lt;&gt;INT(INDIRECT(N400)),1,0),0)),"")</f>
        <v>0</v>
      </c>
      <c r="V400" s="17">
        <f t="shared" ca="1" si="91"/>
        <v>1</v>
      </c>
      <c r="W400" s="17">
        <f t="shared" ca="1" si="92"/>
        <v>0</v>
      </c>
      <c r="X400" s="24">
        <f t="array" aca="1" ref="X400" ca="1">IF(AD400,IF(AG400&lt;&gt;"",AG400,IF(J400,MIN(INDIRECT( K400)),"")),"")</f>
        <v>1</v>
      </c>
      <c r="Y400" s="17">
        <f t="array" aca="1" ref="Y400" ca="1">IF(AD400,IF(AH400&lt;&gt;"",AH400,IF(J400,MAX(INDIRECT( K400)),"")),"")</f>
        <v>2</v>
      </c>
      <c r="Z400" s="17" t="b">
        <f t="shared" ca="1" si="93"/>
        <v>1</v>
      </c>
      <c r="AC400" s="17" t="b">
        <f t="shared" ca="1" si="94"/>
        <v>0</v>
      </c>
      <c r="AD400" s="14" t="b">
        <f t="shared" ca="1" si="95"/>
        <v>1</v>
      </c>
      <c r="AE400" s="15" t="b">
        <f t="shared" ca="1" si="96"/>
        <v>1</v>
      </c>
      <c r="AF400" s="16"/>
      <c r="AG400" s="16"/>
      <c r="AH400" s="16"/>
      <c r="AI400" s="16"/>
      <c r="AJ400" s="16"/>
      <c r="AK400" s="16"/>
      <c r="AL400" s="16"/>
      <c r="AM400" s="16"/>
    </row>
    <row r="401" spans="2:39">
      <c r="B401" s="14">
        <f t="shared" si="84"/>
        <v>399</v>
      </c>
      <c r="C401" s="14" t="str">
        <f ca="1">IF(OR(E401="",ROW(E401)=2),"",IF(R401&gt;0,"S",IF(J401,IF(F401=2,"D","N"),"I")))</f>
        <v>I</v>
      </c>
      <c r="D401" s="14" t="str">
        <f t="shared" ca="1" si="85"/>
        <v>q_112r.4</v>
      </c>
      <c r="E401" s="14" t="str">
        <f t="shared" ca="1" si="86"/>
        <v>How long Swimming activity</v>
      </c>
      <c r="F401" s="14">
        <f t="shared" ca="1" si="87"/>
        <v>0</v>
      </c>
      <c r="G401" s="14" t="str">
        <f t="shared" ca="1" si="88"/>
        <v>q_112r.4</v>
      </c>
      <c r="H401" s="14">
        <f ca="1">IF(G401&lt;&gt;"",IFERROR( IsVariableNameLegal(G401),0),0)+IF(COUNTIF(INDIRECT(wew!$C$13),G401)&gt;1,10,0)</f>
        <v>0</v>
      </c>
      <c r="I401" s="14">
        <f ca="1">IF(E401&lt;&gt;"",IF(LEN(E401)&gt;150,1,0)+IF(COUNTIF(INDIRECT(wew!$C$15),E401)&gt;1,10,0),0)</f>
        <v>10</v>
      </c>
      <c r="J401" s="14" t="b">
        <f t="shared" ca="1" si="89"/>
        <v>0</v>
      </c>
      <c r="K401" s="14" t="str">
        <f ca="1">ADDRESS(3,(B401+1)*2-1,4,,"[" &amp; wew!$G$7 &amp; "]" &amp; _sheetname_labels) &amp; ":" &amp; ADDRESS(2+ster!$B$20,(B401+1)*2-1,4)</f>
        <v>'[dane surowe2c.xlsm]labels'!ADS3:ADS32</v>
      </c>
      <c r="L401" s="14" t="str">
        <f ca="1">IF(F401&gt;0,ADDRESS(3,(B401+1)*2-1,4,,"[" &amp; wew!$G$7 &amp; "]" &amp; _sheetname_labels) &amp; ":" &amp; ADDRESS(2+F401,(B401+1)*2-1,4),"")</f>
        <v/>
      </c>
      <c r="M401" s="14" t="str">
        <f ca="1">IF(F401&gt;0,ADDRESS(3,(B401+1)*2,4,,"["&amp;wew!$G$7&amp;"]"&amp;_sheetname_labels)&amp;":"&amp;ADDRESS(2+F401,(B401+1)*2,4),"")</f>
        <v/>
      </c>
      <c r="N401" s="14" t="str">
        <f ca="1">ADDRESS(3,B401+1,4,,"[" &amp; wew!$G$7 &amp; "]" &amp;_sheetname_dataframe) &amp; ":" &amp; ADDRESS(2+ster!$C$14,B401+1,4)</f>
        <v>'[dane surowe2c.xlsm]data_frame'!OJ3:OJ643</v>
      </c>
      <c r="O401" s="14">
        <f t="shared" ca="1" si="90"/>
        <v>14</v>
      </c>
      <c r="P401" s="14">
        <f ca="1">IF(AND($AD401,$S401=1),IF(wew!$B$3,MIN(INDIRECT($N401)),"&lt;włącz podświetlanie wartości&gt;"),"—")</f>
        <v>1</v>
      </c>
      <c r="Q401" s="14">
        <f ca="1">IF(AND($AD401,$S401=1),IF(wew!$B$3,MAX(INDIRECT($N401)),"&lt;włącz podświetlanie wartości&gt;"),"—")</f>
        <v>58</v>
      </c>
      <c r="R401" s="14">
        <f ca="1">IF(AD401,ster!$C$14- (COUNTIF( INDIRECT(N401),"" )+ COUNT(INDIRECT(N401)) +COUNTIF( INDIRECT(N401),"NA" )),"")</f>
        <v>0</v>
      </c>
      <c r="S401" s="12">
        <f ca="1">IF(AD401,IF(COUNTA(INDIRECT(N401))=0,0, 1-(ster!$C$14- COUNT(INDIRECT(N401)) -COUNTIF( INDIRECT(N401),"" )) /COUNTA(INDIRECT(N401))),"")</f>
        <v>1</v>
      </c>
      <c r="T401" s="17" t="str">
        <f t="array" aca="1" ref="T401" ca="1">IF(L401&lt;&gt;"",SUM(IF(INDIRECT(L401)&lt;&gt;INT(INDIRECT(L401)),1,0)),"")</f>
        <v/>
      </c>
      <c r="U401" s="17">
        <f t="array" aca="1" ref="U401" ca="1">IF(S401=1,SUM(IF(ISNUMBER(INDIRECT(N401)),IF(INDIRECT(N401)&lt;&gt;INT(INDIRECT(N401)),1,0),0)),"")</f>
        <v>0</v>
      </c>
      <c r="V401" s="17">
        <f t="shared" ca="1" si="91"/>
        <v>1</v>
      </c>
      <c r="W401" s="17">
        <f t="shared" ca="1" si="92"/>
        <v>0</v>
      </c>
      <c r="X401" s="24" t="str">
        <f t="array" aca="1" ref="X401" ca="1">IF(AD401,IF(AG401&lt;&gt;"",AG401,IF(J401,MIN(INDIRECT( K401)),"")),"")</f>
        <v/>
      </c>
      <c r="Y401" s="17" t="str">
        <f t="array" aca="1" ref="Y401" ca="1">IF(AD401,IF(AH401&lt;&gt;"",AH401,IF(J401,MAX(INDIRECT( K401)),"")),"")</f>
        <v/>
      </c>
      <c r="Z401" s="17" t="b">
        <f t="shared" ca="1" si="93"/>
        <v>0</v>
      </c>
      <c r="AC401" s="17" t="b">
        <f t="shared" ca="1" si="94"/>
        <v>0</v>
      </c>
      <c r="AD401" s="14" t="b">
        <f t="shared" ca="1" si="95"/>
        <v>1</v>
      </c>
      <c r="AE401" s="15" t="b">
        <f t="shared" ca="1" si="96"/>
        <v>0</v>
      </c>
      <c r="AF401" s="16"/>
      <c r="AG401" s="16"/>
      <c r="AH401" s="16"/>
      <c r="AI401" s="16"/>
      <c r="AJ401" s="16"/>
      <c r="AK401" s="16"/>
      <c r="AL401" s="16"/>
      <c r="AM401" s="16"/>
    </row>
    <row r="402" spans="2:39">
      <c r="B402" s="14">
        <f t="shared" si="84"/>
        <v>400</v>
      </c>
      <c r="C402" s="14" t="str">
        <f ca="1">IF(OR(E402="",ROW(E402)=2),"",IF(R402&gt;0,"S",IF(J402,IF(F402=2,"D","N"),"I")))</f>
        <v>D</v>
      </c>
      <c r="D402" s="14" t="str">
        <f t="shared" ca="1" si="85"/>
        <v>q_112s.3</v>
      </c>
      <c r="E402" s="14" t="str">
        <f t="shared" ca="1" si="86"/>
        <v>vigorous Tennis activity</v>
      </c>
      <c r="F402" s="14">
        <f t="shared" ca="1" si="87"/>
        <v>2</v>
      </c>
      <c r="G402" s="14" t="str">
        <f t="shared" ca="1" si="88"/>
        <v>q_112s.3</v>
      </c>
      <c r="H402" s="14">
        <f ca="1">IF(G402&lt;&gt;"",IFERROR( IsVariableNameLegal(G402),0),0)+IF(COUNTIF(INDIRECT(wew!$C$13),G402)&gt;1,10,0)</f>
        <v>0</v>
      </c>
      <c r="I402" s="14">
        <f ca="1">IF(E402&lt;&gt;"",IF(LEN(E402)&gt;150,1,0)+IF(COUNTIF(INDIRECT(wew!$C$15),E402)&gt;1,10,0),0)</f>
        <v>0</v>
      </c>
      <c r="J402" s="14" t="b">
        <f t="shared" ca="1" si="89"/>
        <v>1</v>
      </c>
      <c r="K402" s="14" t="str">
        <f ca="1">ADDRESS(3,(B402+1)*2-1,4,,"[" &amp; wew!$G$7 &amp; "]" &amp; _sheetname_labels) &amp; ":" &amp; ADDRESS(2+ster!$B$20,(B402+1)*2-1,4)</f>
        <v>'[dane surowe2c.xlsm]labels'!ADU3:ADU32</v>
      </c>
      <c r="L402" s="14" t="str">
        <f ca="1">IF(F402&gt;0,ADDRESS(3,(B402+1)*2-1,4,,"[" &amp; wew!$G$7 &amp; "]" &amp; _sheetname_labels) &amp; ":" &amp; ADDRESS(2+F402,(B402+1)*2-1,4),"")</f>
        <v>'[dane surowe2c.xlsm]labels'!ADU3:ADU4</v>
      </c>
      <c r="M402" s="14" t="str">
        <f ca="1">IF(F402&gt;0,ADDRESS(3,(B402+1)*2,4,,"["&amp;wew!$G$7&amp;"]"&amp;_sheetname_labels)&amp;":"&amp;ADDRESS(2+F402,(B402+1)*2,4),"")</f>
        <v>'[dane surowe2c.xlsm]labels'!ADV3:ADV4</v>
      </c>
      <c r="N402" s="14" t="str">
        <f ca="1">ADDRESS(3,B402+1,4,,"[" &amp; wew!$G$7 &amp; "]" &amp;_sheetname_dataframe) &amp; ":" &amp; ADDRESS(2+ster!$C$14,B402+1,4)</f>
        <v>'[dane surowe2c.xlsm]data_frame'!OK3:OK643</v>
      </c>
      <c r="O402" s="14">
        <f t="shared" ca="1" si="90"/>
        <v>637</v>
      </c>
      <c r="P402" s="14">
        <f ca="1">IF(AND($AD402,$S402=1),IF(wew!$B$3,MIN(INDIRECT($N402)),"&lt;włącz podświetlanie wartości&gt;"),"—")</f>
        <v>1</v>
      </c>
      <c r="Q402" s="14">
        <f ca="1">IF(AND($AD402,$S402=1),IF(wew!$B$3,MAX(INDIRECT($N402)),"&lt;włącz podświetlanie wartości&gt;"),"—")</f>
        <v>2</v>
      </c>
      <c r="R402" s="14">
        <f ca="1">IF(AD402,ster!$C$14- (COUNTIF( INDIRECT(N402),"" )+ COUNT(INDIRECT(N402)) +COUNTIF( INDIRECT(N402),"NA" )),"")</f>
        <v>0</v>
      </c>
      <c r="S402" s="12">
        <f ca="1">IF(AD402,IF(COUNTA(INDIRECT(N402))=0,0, 1-(ster!$C$14- COUNT(INDIRECT(N402)) -COUNTIF( INDIRECT(N402),"" )) /COUNTA(INDIRECT(N402))),"")</f>
        <v>1</v>
      </c>
      <c r="T402" s="17">
        <f t="array" aca="1" ref="T402" ca="1">IF(L402&lt;&gt;"",SUM(IF(INDIRECT(L402)&lt;&gt;INT(INDIRECT(L402)),1,0)),"")</f>
        <v>0</v>
      </c>
      <c r="U402" s="17">
        <f t="array" aca="1" ref="U402" ca="1">IF(S402=1,SUM(IF(ISNUMBER(INDIRECT(N402)),IF(INDIRECT(N402)&lt;&gt;INT(INDIRECT(N402)),1,0),0)),"")</f>
        <v>0</v>
      </c>
      <c r="V402" s="17">
        <f t="shared" ca="1" si="91"/>
        <v>1</v>
      </c>
      <c r="W402" s="17">
        <f t="shared" ca="1" si="92"/>
        <v>0</v>
      </c>
      <c r="X402" s="24">
        <f t="array" aca="1" ref="X402" ca="1">IF(AD402,IF(AG402&lt;&gt;"",AG402,IF(J402,MIN(INDIRECT( K402)),"")),"")</f>
        <v>1</v>
      </c>
      <c r="Y402" s="17">
        <f t="array" aca="1" ref="Y402" ca="1">IF(AD402,IF(AH402&lt;&gt;"",AH402,IF(J402,MAX(INDIRECT( K402)),"")),"")</f>
        <v>2</v>
      </c>
      <c r="Z402" s="17" t="b">
        <f t="shared" ca="1" si="93"/>
        <v>1</v>
      </c>
      <c r="AC402" s="17" t="b">
        <f t="shared" ca="1" si="94"/>
        <v>0</v>
      </c>
      <c r="AD402" s="14" t="b">
        <f t="shared" ca="1" si="95"/>
        <v>1</v>
      </c>
      <c r="AE402" s="15" t="b">
        <f t="shared" ca="1" si="96"/>
        <v>1</v>
      </c>
      <c r="AF402" s="16"/>
      <c r="AG402" s="16"/>
      <c r="AH402" s="16"/>
      <c r="AI402" s="16"/>
      <c r="AJ402" s="16"/>
      <c r="AK402" s="16"/>
      <c r="AL402" s="16"/>
      <c r="AM402" s="16"/>
    </row>
    <row r="403" spans="2:39">
      <c r="B403" s="14">
        <f t="shared" si="84"/>
        <v>401</v>
      </c>
      <c r="C403" s="14" t="str">
        <f ca="1">IF(OR(E403="",ROW(E403)=2),"",IF(R403&gt;0,"S",IF(J403,IF(F403=2,"D","N"),"I")))</f>
        <v>I</v>
      </c>
      <c r="D403" s="14" t="str">
        <f t="shared" ca="1" si="85"/>
        <v>q_112s.4</v>
      </c>
      <c r="E403" s="14" t="str">
        <f t="shared" ca="1" si="86"/>
        <v>How long Tennis activity</v>
      </c>
      <c r="F403" s="14">
        <f t="shared" ca="1" si="87"/>
        <v>0</v>
      </c>
      <c r="G403" s="14" t="str">
        <f t="shared" ca="1" si="88"/>
        <v>q_112s.4</v>
      </c>
      <c r="H403" s="14">
        <f ca="1">IF(G403&lt;&gt;"",IFERROR( IsVariableNameLegal(G403),0),0)+IF(COUNTIF(INDIRECT(wew!$C$13),G403)&gt;1,10,0)</f>
        <v>0</v>
      </c>
      <c r="I403" s="14">
        <f ca="1">IF(E403&lt;&gt;"",IF(LEN(E403)&gt;150,1,0)+IF(COUNTIF(INDIRECT(wew!$C$15),E403)&gt;1,10,0),0)</f>
        <v>10</v>
      </c>
      <c r="J403" s="14" t="b">
        <f t="shared" ca="1" si="89"/>
        <v>0</v>
      </c>
      <c r="K403" s="14" t="str">
        <f ca="1">ADDRESS(3,(B403+1)*2-1,4,,"[" &amp; wew!$G$7 &amp; "]" &amp; _sheetname_labels) &amp; ":" &amp; ADDRESS(2+ster!$B$20,(B403+1)*2-1,4)</f>
        <v>'[dane surowe2c.xlsm]labels'!ADW3:ADW32</v>
      </c>
      <c r="L403" s="14" t="str">
        <f ca="1">IF(F403&gt;0,ADDRESS(3,(B403+1)*2-1,4,,"[" &amp; wew!$G$7 &amp; "]" &amp; _sheetname_labels) &amp; ":" &amp; ADDRESS(2+F403,(B403+1)*2-1,4),"")</f>
        <v/>
      </c>
      <c r="M403" s="14" t="str">
        <f ca="1">IF(F403&gt;0,ADDRESS(3,(B403+1)*2,4,,"["&amp;wew!$G$7&amp;"]"&amp;_sheetname_labels)&amp;":"&amp;ADDRESS(2+F403,(B403+1)*2,4),"")</f>
        <v/>
      </c>
      <c r="N403" s="14" t="str">
        <f ca="1">ADDRESS(3,B403+1,4,,"[" &amp; wew!$G$7 &amp; "]" &amp;_sheetname_dataframe) &amp; ":" &amp; ADDRESS(2+ster!$C$14,B403+1,4)</f>
        <v>'[dane surowe2c.xlsm]data_frame'!OL3:OL643</v>
      </c>
      <c r="O403" s="14">
        <f t="shared" ca="1" si="90"/>
        <v>4</v>
      </c>
      <c r="P403" s="14">
        <f ca="1">IF(AND($AD403,$S403=1),IF(wew!$B$3,MIN(INDIRECT($N403)),"&lt;włącz podświetlanie wartości&gt;"),"—")</f>
        <v>7</v>
      </c>
      <c r="Q403" s="14">
        <f ca="1">IF(AND($AD403,$S403=1),IF(wew!$B$3,MAX(INDIRECT($N403)),"&lt;włącz podświetlanie wartości&gt;"),"—")</f>
        <v>35</v>
      </c>
      <c r="R403" s="14">
        <f ca="1">IF(AD403,ster!$C$14- (COUNTIF( INDIRECT(N403),"" )+ COUNT(INDIRECT(N403)) +COUNTIF( INDIRECT(N403),"NA" )),"")</f>
        <v>0</v>
      </c>
      <c r="S403" s="12">
        <f ca="1">IF(AD403,IF(COUNTA(INDIRECT(N403))=0,0, 1-(ster!$C$14- COUNT(INDIRECT(N403)) -COUNTIF( INDIRECT(N403),"" )) /COUNTA(INDIRECT(N403))),"")</f>
        <v>1</v>
      </c>
      <c r="T403" s="17" t="str">
        <f t="array" aca="1" ref="T403" ca="1">IF(L403&lt;&gt;"",SUM(IF(INDIRECT(L403)&lt;&gt;INT(INDIRECT(L403)),1,0)),"")</f>
        <v/>
      </c>
      <c r="U403" s="17">
        <f t="array" aca="1" ref="U403" ca="1">IF(S403=1,SUM(IF(ISNUMBER(INDIRECT(N403)),IF(INDIRECT(N403)&lt;&gt;INT(INDIRECT(N403)),1,0),0)),"")</f>
        <v>0</v>
      </c>
      <c r="V403" s="17">
        <f t="shared" ca="1" si="91"/>
        <v>1</v>
      </c>
      <c r="W403" s="17">
        <f t="shared" ca="1" si="92"/>
        <v>0</v>
      </c>
      <c r="X403" s="24" t="str">
        <f t="array" aca="1" ref="X403" ca="1">IF(AD403,IF(AG403&lt;&gt;"",AG403,IF(J403,MIN(INDIRECT( K403)),"")),"")</f>
        <v/>
      </c>
      <c r="Y403" s="17" t="str">
        <f t="array" aca="1" ref="Y403" ca="1">IF(AD403,IF(AH403&lt;&gt;"",AH403,IF(J403,MAX(INDIRECT( K403)),"")),"")</f>
        <v/>
      </c>
      <c r="Z403" s="17" t="b">
        <f t="shared" ca="1" si="93"/>
        <v>0</v>
      </c>
      <c r="AC403" s="17" t="b">
        <f t="shared" ca="1" si="94"/>
        <v>0</v>
      </c>
      <c r="AD403" s="14" t="b">
        <f t="shared" ca="1" si="95"/>
        <v>1</v>
      </c>
      <c r="AE403" s="15" t="b">
        <f t="shared" ca="1" si="96"/>
        <v>0</v>
      </c>
      <c r="AF403" s="16"/>
      <c r="AG403" s="16"/>
      <c r="AH403" s="16"/>
      <c r="AI403" s="16"/>
      <c r="AJ403" s="16"/>
      <c r="AK403" s="16"/>
      <c r="AL403" s="16"/>
      <c r="AM403" s="16"/>
    </row>
    <row r="404" spans="2:39">
      <c r="B404" s="14">
        <f t="shared" si="84"/>
        <v>402</v>
      </c>
      <c r="C404" s="14" t="str">
        <f ca="1">IF(OR(E404="",ROW(E404)=2),"",IF(R404&gt;0,"S",IF(J404,IF(F404=2,"D","N"),"I")))</f>
        <v>D</v>
      </c>
      <c r="D404" s="14" t="str">
        <f t="shared" ca="1" si="85"/>
        <v>q_112t.3</v>
      </c>
      <c r="E404" s="14" t="str">
        <f t="shared" ca="1" si="86"/>
        <v>vigorous Volleyball activity</v>
      </c>
      <c r="F404" s="14">
        <f t="shared" ca="1" si="87"/>
        <v>2</v>
      </c>
      <c r="G404" s="14" t="str">
        <f t="shared" ca="1" si="88"/>
        <v>q_112t.3</v>
      </c>
      <c r="H404" s="14">
        <f ca="1">IF(G404&lt;&gt;"",IFERROR( IsVariableNameLegal(G404),0),0)+IF(COUNTIF(INDIRECT(wew!$C$13),G404)&gt;1,10,0)</f>
        <v>0</v>
      </c>
      <c r="I404" s="14">
        <f ca="1">IF(E404&lt;&gt;"",IF(LEN(E404)&gt;150,1,0)+IF(COUNTIF(INDIRECT(wew!$C$15),E404)&gt;1,10,0),0)</f>
        <v>0</v>
      </c>
      <c r="J404" s="14" t="b">
        <f t="shared" ca="1" si="89"/>
        <v>1</v>
      </c>
      <c r="K404" s="14" t="str">
        <f ca="1">ADDRESS(3,(B404+1)*2-1,4,,"[" &amp; wew!$G$7 &amp; "]" &amp; _sheetname_labels) &amp; ":" &amp; ADDRESS(2+ster!$B$20,(B404+1)*2-1,4)</f>
        <v>'[dane surowe2c.xlsm]labels'!ADY3:ADY32</v>
      </c>
      <c r="L404" s="14" t="str">
        <f ca="1">IF(F404&gt;0,ADDRESS(3,(B404+1)*2-1,4,,"[" &amp; wew!$G$7 &amp; "]" &amp; _sheetname_labels) &amp; ":" &amp; ADDRESS(2+F404,(B404+1)*2-1,4),"")</f>
        <v>'[dane surowe2c.xlsm]labels'!ADY3:ADY4</v>
      </c>
      <c r="M404" s="14" t="str">
        <f ca="1">IF(F404&gt;0,ADDRESS(3,(B404+1)*2,4,,"["&amp;wew!$G$7&amp;"]"&amp;_sheetname_labels)&amp;":"&amp;ADDRESS(2+F404,(B404+1)*2,4),"")</f>
        <v>'[dane surowe2c.xlsm]labels'!ADZ3:ADZ4</v>
      </c>
      <c r="N404" s="14" t="str">
        <f ca="1">ADDRESS(3,B404+1,4,,"[" &amp; wew!$G$7 &amp; "]" &amp;_sheetname_dataframe) &amp; ":" &amp; ADDRESS(2+ster!$C$14,B404+1,4)</f>
        <v>'[dane surowe2c.xlsm]data_frame'!OM3:OM643</v>
      </c>
      <c r="O404" s="14">
        <f t="shared" ca="1" si="90"/>
        <v>637</v>
      </c>
      <c r="P404" s="14">
        <f ca="1">IF(AND($AD404,$S404=1),IF(wew!$B$3,MIN(INDIRECT($N404)),"&lt;włącz podświetlanie wartości&gt;"),"—")</f>
        <v>1</v>
      </c>
      <c r="Q404" s="14">
        <f ca="1">IF(AND($AD404,$S404=1),IF(wew!$B$3,MAX(INDIRECT($N404)),"&lt;włącz podświetlanie wartości&gt;"),"—")</f>
        <v>2</v>
      </c>
      <c r="R404" s="14">
        <f ca="1">IF(AD404,ster!$C$14- (COUNTIF( INDIRECT(N404),"" )+ COUNT(INDIRECT(N404)) +COUNTIF( INDIRECT(N404),"NA" )),"")</f>
        <v>0</v>
      </c>
      <c r="S404" s="12">
        <f ca="1">IF(AD404,IF(COUNTA(INDIRECT(N404))=0,0, 1-(ster!$C$14- COUNT(INDIRECT(N404)) -COUNTIF( INDIRECT(N404),"" )) /COUNTA(INDIRECT(N404))),"")</f>
        <v>1</v>
      </c>
      <c r="T404" s="17">
        <f t="array" aca="1" ref="T404" ca="1">IF(L404&lt;&gt;"",SUM(IF(INDIRECT(L404)&lt;&gt;INT(INDIRECT(L404)),1,0)),"")</f>
        <v>0</v>
      </c>
      <c r="U404" s="17">
        <f t="array" aca="1" ref="U404" ca="1">IF(S404=1,SUM(IF(ISNUMBER(INDIRECT(N404)),IF(INDIRECT(N404)&lt;&gt;INT(INDIRECT(N404)),1,0),0)),"")</f>
        <v>0</v>
      </c>
      <c r="V404" s="17">
        <f t="shared" ca="1" si="91"/>
        <v>1</v>
      </c>
      <c r="W404" s="17">
        <f t="shared" ca="1" si="92"/>
        <v>0</v>
      </c>
      <c r="X404" s="24">
        <f t="array" aca="1" ref="X404" ca="1">IF(AD404,IF(AG404&lt;&gt;"",AG404,IF(J404,MIN(INDIRECT( K404)),"")),"")</f>
        <v>1</v>
      </c>
      <c r="Y404" s="17">
        <f t="array" aca="1" ref="Y404" ca="1">IF(AD404,IF(AH404&lt;&gt;"",AH404,IF(J404,MAX(INDIRECT( K404)),"")),"")</f>
        <v>2</v>
      </c>
      <c r="Z404" s="17" t="b">
        <f t="shared" ca="1" si="93"/>
        <v>1</v>
      </c>
      <c r="AC404" s="17" t="b">
        <f t="shared" ca="1" si="94"/>
        <v>0</v>
      </c>
      <c r="AD404" s="14" t="b">
        <f t="shared" ca="1" si="95"/>
        <v>1</v>
      </c>
      <c r="AE404" s="15" t="b">
        <f t="shared" ca="1" si="96"/>
        <v>1</v>
      </c>
      <c r="AF404" s="16"/>
      <c r="AG404" s="16"/>
      <c r="AH404" s="16"/>
      <c r="AI404" s="16"/>
      <c r="AJ404" s="16"/>
      <c r="AK404" s="16"/>
      <c r="AL404" s="16"/>
      <c r="AM404" s="16"/>
    </row>
    <row r="405" spans="2:39">
      <c r="B405" s="14">
        <f t="shared" si="84"/>
        <v>403</v>
      </c>
      <c r="C405" s="14" t="str">
        <f ca="1">IF(OR(E405="",ROW(E405)=2),"",IF(R405&gt;0,"S",IF(J405,IF(F405=2,"D","N"),"I")))</f>
        <v>I</v>
      </c>
      <c r="D405" s="14" t="str">
        <f t="shared" ca="1" si="85"/>
        <v>q_112t.4</v>
      </c>
      <c r="E405" s="14" t="str">
        <f t="shared" ca="1" si="86"/>
        <v>How long Volleyball activity</v>
      </c>
      <c r="F405" s="14">
        <f t="shared" ca="1" si="87"/>
        <v>0</v>
      </c>
      <c r="G405" s="14" t="str">
        <f t="shared" ca="1" si="88"/>
        <v>q_112t.4</v>
      </c>
      <c r="H405" s="14">
        <f ca="1">IF(G405&lt;&gt;"",IFERROR( IsVariableNameLegal(G405),0),0)+IF(COUNTIF(INDIRECT(wew!$C$13),G405)&gt;1,10,0)</f>
        <v>0</v>
      </c>
      <c r="I405" s="14">
        <f ca="1">IF(E405&lt;&gt;"",IF(LEN(E405)&gt;150,1,0)+IF(COUNTIF(INDIRECT(wew!$C$15),E405)&gt;1,10,0),0)</f>
        <v>10</v>
      </c>
      <c r="J405" s="14" t="b">
        <f t="shared" ca="1" si="89"/>
        <v>0</v>
      </c>
      <c r="K405" s="14" t="str">
        <f ca="1">ADDRESS(3,(B405+1)*2-1,4,,"[" &amp; wew!$G$7 &amp; "]" &amp; _sheetname_labels) &amp; ":" &amp; ADDRESS(2+ster!$B$20,(B405+1)*2-1,4)</f>
        <v>'[dane surowe2c.xlsm]labels'!AEA3:AEA32</v>
      </c>
      <c r="L405" s="14" t="str">
        <f ca="1">IF(F405&gt;0,ADDRESS(3,(B405+1)*2-1,4,,"[" &amp; wew!$G$7 &amp; "]" &amp; _sheetname_labels) &amp; ":" &amp; ADDRESS(2+F405,(B405+1)*2-1,4),"")</f>
        <v/>
      </c>
      <c r="M405" s="14" t="str">
        <f ca="1">IF(F405&gt;0,ADDRESS(3,(B405+1)*2,4,,"["&amp;wew!$G$7&amp;"]"&amp;_sheetname_labels)&amp;":"&amp;ADDRESS(2+F405,(B405+1)*2,4),"")</f>
        <v/>
      </c>
      <c r="N405" s="14" t="str">
        <f ca="1">ADDRESS(3,B405+1,4,,"[" &amp; wew!$G$7 &amp; "]" &amp;_sheetname_dataframe) &amp; ":" &amp; ADDRESS(2+ster!$C$14,B405+1,4)</f>
        <v>'[dane surowe2c.xlsm]data_frame'!ON3:ON643</v>
      </c>
      <c r="O405" s="14">
        <f t="shared" ca="1" si="90"/>
        <v>3</v>
      </c>
      <c r="P405" s="14">
        <f ca="1">IF(AND($AD405,$S405=1),IF(wew!$B$3,MIN(INDIRECT($N405)),"&lt;włącz podświetlanie wartości&gt;"),"—")</f>
        <v>2</v>
      </c>
      <c r="Q405" s="14">
        <f ca="1">IF(AND($AD405,$S405=1),IF(wew!$B$3,MAX(INDIRECT($N405)),"&lt;włącz podświetlanie wartości&gt;"),"—")</f>
        <v>7</v>
      </c>
      <c r="R405" s="14">
        <f ca="1">IF(AD405,ster!$C$14- (COUNTIF( INDIRECT(N405),"" )+ COUNT(INDIRECT(N405)) +COUNTIF( INDIRECT(N405),"NA" )),"")</f>
        <v>0</v>
      </c>
      <c r="S405" s="12">
        <f ca="1">IF(AD405,IF(COUNTA(INDIRECT(N405))=0,0, 1-(ster!$C$14- COUNT(INDIRECT(N405)) -COUNTIF( INDIRECT(N405),"" )) /COUNTA(INDIRECT(N405))),"")</f>
        <v>1</v>
      </c>
      <c r="T405" s="17" t="str">
        <f t="array" aca="1" ref="T405" ca="1">IF(L405&lt;&gt;"",SUM(IF(INDIRECT(L405)&lt;&gt;INT(INDIRECT(L405)),1,0)),"")</f>
        <v/>
      </c>
      <c r="U405" s="17">
        <f t="array" aca="1" ref="U405" ca="1">IF(S405=1,SUM(IF(ISNUMBER(INDIRECT(N405)),IF(INDIRECT(N405)&lt;&gt;INT(INDIRECT(N405)),1,0),0)),"")</f>
        <v>0</v>
      </c>
      <c r="V405" s="17">
        <f t="shared" ca="1" si="91"/>
        <v>1</v>
      </c>
      <c r="W405" s="17">
        <f t="shared" ca="1" si="92"/>
        <v>0</v>
      </c>
      <c r="X405" s="24" t="str">
        <f t="array" aca="1" ref="X405" ca="1">IF(AD405,IF(AG405&lt;&gt;"",AG405,IF(J405,MIN(INDIRECT( K405)),"")),"")</f>
        <v/>
      </c>
      <c r="Y405" s="17" t="str">
        <f t="array" aca="1" ref="Y405" ca="1">IF(AD405,IF(AH405&lt;&gt;"",AH405,IF(J405,MAX(INDIRECT( K405)),"")),"")</f>
        <v/>
      </c>
      <c r="Z405" s="17" t="b">
        <f t="shared" ca="1" si="93"/>
        <v>0</v>
      </c>
      <c r="AC405" s="17" t="b">
        <f t="shared" ca="1" si="94"/>
        <v>0</v>
      </c>
      <c r="AD405" s="14" t="b">
        <f t="shared" ca="1" si="95"/>
        <v>1</v>
      </c>
      <c r="AE405" s="15" t="b">
        <f t="shared" ca="1" si="96"/>
        <v>0</v>
      </c>
      <c r="AF405" s="16"/>
      <c r="AG405" s="16"/>
      <c r="AH405" s="16"/>
      <c r="AI405" s="16"/>
      <c r="AJ405" s="16"/>
      <c r="AK405" s="16"/>
      <c r="AL405" s="16"/>
      <c r="AM405" s="16"/>
    </row>
    <row r="406" spans="2:39">
      <c r="B406" s="14">
        <f t="shared" si="84"/>
        <v>404</v>
      </c>
      <c r="C406" s="14" t="str">
        <f ca="1">IF(OR(E406="",ROW(E406)=2),"",IF(R406&gt;0,"S",IF(J406,IF(F406=2,"D","N"),"I")))</f>
        <v>D</v>
      </c>
      <c r="D406" s="14" t="str">
        <f t="shared" ca="1" si="85"/>
        <v>q_112u.3</v>
      </c>
      <c r="E406" s="14" t="str">
        <f t="shared" ca="1" si="86"/>
        <v>vigorous Weightlifting activity</v>
      </c>
      <c r="F406" s="14">
        <f t="shared" ca="1" si="87"/>
        <v>2</v>
      </c>
      <c r="G406" s="14" t="str">
        <f t="shared" ca="1" si="88"/>
        <v>q_112u.3</v>
      </c>
      <c r="H406" s="14">
        <f ca="1">IF(G406&lt;&gt;"",IFERROR( IsVariableNameLegal(G406),0),0)+IF(COUNTIF(INDIRECT(wew!$C$13),G406)&gt;1,10,0)</f>
        <v>0</v>
      </c>
      <c r="I406" s="14">
        <f ca="1">IF(E406&lt;&gt;"",IF(LEN(E406)&gt;150,1,0)+IF(COUNTIF(INDIRECT(wew!$C$15),E406)&gt;1,10,0),0)</f>
        <v>0</v>
      </c>
      <c r="J406" s="14" t="b">
        <f t="shared" ca="1" si="89"/>
        <v>1</v>
      </c>
      <c r="K406" s="14" t="str">
        <f ca="1">ADDRESS(3,(B406+1)*2-1,4,,"[" &amp; wew!$G$7 &amp; "]" &amp; _sheetname_labels) &amp; ":" &amp; ADDRESS(2+ster!$B$20,(B406+1)*2-1,4)</f>
        <v>'[dane surowe2c.xlsm]labels'!AEC3:AEC32</v>
      </c>
      <c r="L406" s="14" t="str">
        <f ca="1">IF(F406&gt;0,ADDRESS(3,(B406+1)*2-1,4,,"[" &amp; wew!$G$7 &amp; "]" &amp; _sheetname_labels) &amp; ":" &amp; ADDRESS(2+F406,(B406+1)*2-1,4),"")</f>
        <v>'[dane surowe2c.xlsm]labels'!AEC3:AEC4</v>
      </c>
      <c r="M406" s="14" t="str">
        <f ca="1">IF(F406&gt;0,ADDRESS(3,(B406+1)*2,4,,"["&amp;wew!$G$7&amp;"]"&amp;_sheetname_labels)&amp;":"&amp;ADDRESS(2+F406,(B406+1)*2,4),"")</f>
        <v>'[dane surowe2c.xlsm]labels'!AED3:AED4</v>
      </c>
      <c r="N406" s="14" t="str">
        <f ca="1">ADDRESS(3,B406+1,4,,"[" &amp; wew!$G$7 &amp; "]" &amp;_sheetname_dataframe) &amp; ":" &amp; ADDRESS(2+ster!$C$14,B406+1,4)</f>
        <v>'[dane surowe2c.xlsm]data_frame'!OO3:OO643</v>
      </c>
      <c r="O406" s="14">
        <f t="shared" ca="1" si="90"/>
        <v>637</v>
      </c>
      <c r="P406" s="14">
        <f ca="1">IF(AND($AD406,$S406=1),IF(wew!$B$3,MIN(INDIRECT($N406)),"&lt;włącz podświetlanie wartości&gt;"),"—")</f>
        <v>2</v>
      </c>
      <c r="Q406" s="14">
        <f ca="1">IF(AND($AD406,$S406=1),IF(wew!$B$3,MAX(INDIRECT($N406)),"&lt;włącz podświetlanie wartości&gt;"),"—")</f>
        <v>2</v>
      </c>
      <c r="R406" s="14">
        <f ca="1">IF(AD406,ster!$C$14- (COUNTIF( INDIRECT(N406),"" )+ COUNT(INDIRECT(N406)) +COUNTIF( INDIRECT(N406),"NA" )),"")</f>
        <v>0</v>
      </c>
      <c r="S406" s="12">
        <f ca="1">IF(AD406,IF(COUNTA(INDIRECT(N406))=0,0, 1-(ster!$C$14- COUNT(INDIRECT(N406)) -COUNTIF( INDIRECT(N406),"" )) /COUNTA(INDIRECT(N406))),"")</f>
        <v>1</v>
      </c>
      <c r="T406" s="17">
        <f t="array" aca="1" ref="T406" ca="1">IF(L406&lt;&gt;"",SUM(IF(INDIRECT(L406)&lt;&gt;INT(INDIRECT(L406)),1,0)),"")</f>
        <v>0</v>
      </c>
      <c r="U406" s="17">
        <f t="array" aca="1" ref="U406" ca="1">IF(S406=1,SUM(IF(ISNUMBER(INDIRECT(N406)),IF(INDIRECT(N406)&lt;&gt;INT(INDIRECT(N406)),1,0),0)),"")</f>
        <v>0</v>
      </c>
      <c r="V406" s="17">
        <f t="shared" ca="1" si="91"/>
        <v>1</v>
      </c>
      <c r="W406" s="17">
        <f t="shared" ca="1" si="92"/>
        <v>0</v>
      </c>
      <c r="X406" s="24">
        <f t="array" aca="1" ref="X406" ca="1">IF(AD406,IF(AG406&lt;&gt;"",AG406,IF(J406,MIN(INDIRECT( K406)),"")),"")</f>
        <v>1</v>
      </c>
      <c r="Y406" s="17">
        <f t="array" aca="1" ref="Y406" ca="1">IF(AD406,IF(AH406&lt;&gt;"",AH406,IF(J406,MAX(INDIRECT( K406)),"")),"")</f>
        <v>2</v>
      </c>
      <c r="Z406" s="17" t="b">
        <f t="shared" ca="1" si="93"/>
        <v>1</v>
      </c>
      <c r="AC406" s="17" t="b">
        <f t="shared" ca="1" si="94"/>
        <v>0</v>
      </c>
      <c r="AD406" s="14" t="b">
        <f t="shared" ca="1" si="95"/>
        <v>1</v>
      </c>
      <c r="AE406" s="15" t="b">
        <f t="shared" ca="1" si="96"/>
        <v>1</v>
      </c>
      <c r="AF406" s="16"/>
      <c r="AG406" s="16"/>
      <c r="AH406" s="16"/>
      <c r="AI406" s="16"/>
      <c r="AJ406" s="16"/>
      <c r="AK406" s="16"/>
      <c r="AL406" s="16"/>
      <c r="AM406" s="16"/>
    </row>
    <row r="407" spans="2:39">
      <c r="B407" s="14">
        <f t="shared" si="84"/>
        <v>405</v>
      </c>
      <c r="C407" s="14" t="str">
        <f ca="1">IF(OR(E407="",ROW(E407)=2),"",IF(R407&gt;0,"S",IF(J407,IF(F407=2,"D","N"),"I")))</f>
        <v>I</v>
      </c>
      <c r="D407" s="14" t="str">
        <f t="shared" ca="1" si="85"/>
        <v>q_112u.4</v>
      </c>
      <c r="E407" s="14" t="str">
        <f t="shared" ca="1" si="86"/>
        <v>How long Weightlifting activity</v>
      </c>
      <c r="F407" s="14">
        <f t="shared" ca="1" si="87"/>
        <v>0</v>
      </c>
      <c r="G407" s="14" t="str">
        <f t="shared" ca="1" si="88"/>
        <v>q_112u.4</v>
      </c>
      <c r="H407" s="14">
        <f ca="1">IF(G407&lt;&gt;"",IFERROR( IsVariableNameLegal(G407),0),0)+IF(COUNTIF(INDIRECT(wew!$C$13),G407)&gt;1,10,0)</f>
        <v>0</v>
      </c>
      <c r="I407" s="14">
        <f ca="1">IF(E407&lt;&gt;"",IF(LEN(E407)&gt;150,1,0)+IF(COUNTIF(INDIRECT(wew!$C$15),E407)&gt;1,10,0),0)</f>
        <v>10</v>
      </c>
      <c r="J407" s="14" t="b">
        <f t="shared" ca="1" si="89"/>
        <v>0</v>
      </c>
      <c r="K407" s="14" t="str">
        <f ca="1">ADDRESS(3,(B407+1)*2-1,4,,"[" &amp; wew!$G$7 &amp; "]" &amp; _sheetname_labels) &amp; ":" &amp; ADDRESS(2+ster!$B$20,(B407+1)*2-1,4)</f>
        <v>'[dane surowe2c.xlsm]labels'!AEE3:AEE32</v>
      </c>
      <c r="L407" s="14" t="str">
        <f ca="1">IF(F407&gt;0,ADDRESS(3,(B407+1)*2-1,4,,"[" &amp; wew!$G$7 &amp; "]" &amp; _sheetname_labels) &amp; ":" &amp; ADDRESS(2+F407,(B407+1)*2-1,4),"")</f>
        <v/>
      </c>
      <c r="M407" s="14" t="str">
        <f ca="1">IF(F407&gt;0,ADDRESS(3,(B407+1)*2,4,,"["&amp;wew!$G$7&amp;"]"&amp;_sheetname_labels)&amp;":"&amp;ADDRESS(2+F407,(B407+1)*2,4),"")</f>
        <v/>
      </c>
      <c r="N407" s="14" t="str">
        <f ca="1">ADDRESS(3,B407+1,4,,"[" &amp; wew!$G$7 &amp; "]" &amp;_sheetname_dataframe) &amp; ":" &amp; ADDRESS(2+ster!$C$14,B407+1,4)</f>
        <v>'[dane surowe2c.xlsm]data_frame'!OP3:OP643</v>
      </c>
      <c r="O407" s="14">
        <f t="shared" ca="1" si="90"/>
        <v>0</v>
      </c>
      <c r="P407" s="14" t="str">
        <f ca="1">IF(AND($AD407,$S407=1),IF(wew!$B$3,MIN(INDIRECT($N407)),"&lt;włącz podświetlanie wartości&gt;"),"—")</f>
        <v>—</v>
      </c>
      <c r="Q407" s="14" t="str">
        <f ca="1">IF(AND($AD407,$S407=1),IF(wew!$B$3,MAX(INDIRECT($N407)),"&lt;włącz podświetlanie wartości&gt;"),"—")</f>
        <v>—</v>
      </c>
      <c r="R407" s="14">
        <f ca="1">IF(AD407,ster!$C$14- (COUNTIF( INDIRECT(N407),"" )+ COUNT(INDIRECT(N407)) +COUNTIF( INDIRECT(N407),"NA" )),"")</f>
        <v>0</v>
      </c>
      <c r="S407" s="12">
        <f ca="1">IF(AD407,IF(COUNTA(INDIRECT(N407))=0,0, 1-(ster!$C$14- COUNT(INDIRECT(N407)) -COUNTIF( INDIRECT(N407),"" )) /COUNTA(INDIRECT(N407))),"")</f>
        <v>0</v>
      </c>
      <c r="T407" s="17" t="str">
        <f t="array" aca="1" ref="T407" ca="1">IF(L407&lt;&gt;"",SUM(IF(INDIRECT(L407)&lt;&gt;INT(INDIRECT(L407)),1,0)),"")</f>
        <v/>
      </c>
      <c r="U407" s="17" t="str">
        <f t="array" aca="1" ref="U407" ca="1">IF(S407=1,SUM(IF(ISNUMBER(INDIRECT(N407)),IF(INDIRECT(N407)&lt;&gt;INT(INDIRECT(N407)),1,0),0)),"")</f>
        <v/>
      </c>
      <c r="V407" s="17">
        <f t="shared" ca="1" si="91"/>
        <v>0</v>
      </c>
      <c r="W407" s="17">
        <f t="shared" ca="1" si="92"/>
        <v>0</v>
      </c>
      <c r="X407" s="24" t="str">
        <f t="array" aca="1" ref="X407" ca="1">IF(AD407,IF(AG407&lt;&gt;"",AG407,IF(J407,MIN(INDIRECT( K407)),"")),"")</f>
        <v/>
      </c>
      <c r="Y407" s="17" t="str">
        <f t="array" aca="1" ref="Y407" ca="1">IF(AD407,IF(AH407&lt;&gt;"",AH407,IF(J407,MAX(INDIRECT( K407)),"")),"")</f>
        <v/>
      </c>
      <c r="Z407" s="17" t="b">
        <f t="shared" ca="1" si="93"/>
        <v>0</v>
      </c>
      <c r="AC407" s="17" t="b">
        <f t="shared" ca="1" si="94"/>
        <v>0</v>
      </c>
      <c r="AD407" s="14" t="b">
        <f t="shared" ca="1" si="95"/>
        <v>1</v>
      </c>
      <c r="AE407" s="15" t="b">
        <f t="shared" ca="1" si="96"/>
        <v>0</v>
      </c>
      <c r="AF407" s="16"/>
      <c r="AG407" s="16"/>
      <c r="AH407" s="16"/>
      <c r="AI407" s="16"/>
      <c r="AJ407" s="16"/>
      <c r="AK407" s="16"/>
      <c r="AL407" s="16"/>
      <c r="AM407" s="16"/>
    </row>
    <row r="408" spans="2:39">
      <c r="B408" s="14">
        <f t="shared" si="84"/>
        <v>406</v>
      </c>
      <c r="C408" s="14" t="str">
        <f ca="1">IF(OR(E408="",ROW(E408)=2),"",IF(R408&gt;0,"S",IF(J408,IF(F408=2,"D","N"),"I")))</f>
        <v>S</v>
      </c>
      <c r="D408" s="14" t="str">
        <f t="shared" ca="1" si="85"/>
        <v>q_112v.3</v>
      </c>
      <c r="E408" s="14" t="str">
        <f t="shared" ca="1" si="86"/>
        <v>Other vigorous activity</v>
      </c>
      <c r="F408" s="14">
        <f t="shared" ca="1" si="87"/>
        <v>0</v>
      </c>
      <c r="G408" s="14" t="str">
        <f t="shared" ca="1" si="88"/>
        <v>q_112v.3</v>
      </c>
      <c r="H408" s="14">
        <f ca="1">IF(G408&lt;&gt;"",IFERROR( IsVariableNameLegal(G408),0),0)+IF(COUNTIF(INDIRECT(wew!$C$13),G408)&gt;1,10,0)</f>
        <v>0</v>
      </c>
      <c r="I408" s="14">
        <f ca="1">IF(E408&lt;&gt;"",IF(LEN(E408)&gt;150,1,0)+IF(COUNTIF(INDIRECT(wew!$C$15),E408)&gt;1,10,0),0)</f>
        <v>0</v>
      </c>
      <c r="J408" s="14" t="b">
        <f t="shared" ca="1" si="89"/>
        <v>0</v>
      </c>
      <c r="K408" s="14" t="str">
        <f ca="1">ADDRESS(3,(B408+1)*2-1,4,,"[" &amp; wew!$G$7 &amp; "]" &amp; _sheetname_labels) &amp; ":" &amp; ADDRESS(2+ster!$B$20,(B408+1)*2-1,4)</f>
        <v>'[dane surowe2c.xlsm]labels'!AEG3:AEG32</v>
      </c>
      <c r="L408" s="14" t="str">
        <f ca="1">IF(F408&gt;0,ADDRESS(3,(B408+1)*2-1,4,,"[" &amp; wew!$G$7 &amp; "]" &amp; _sheetname_labels) &amp; ":" &amp; ADDRESS(2+F408,(B408+1)*2-1,4),"")</f>
        <v/>
      </c>
      <c r="M408" s="14" t="str">
        <f ca="1">IF(F408&gt;0,ADDRESS(3,(B408+1)*2,4,,"["&amp;wew!$G$7&amp;"]"&amp;_sheetname_labels)&amp;":"&amp;ADDRESS(2+F408,(B408+1)*2,4),"")</f>
        <v/>
      </c>
      <c r="N408" s="14" t="str">
        <f ca="1">ADDRESS(3,B408+1,4,,"[" &amp; wew!$G$7 &amp; "]" &amp;_sheetname_dataframe) &amp; ":" &amp; ADDRESS(2+ster!$C$14,B408+1,4)</f>
        <v>'[dane surowe2c.xlsm]data_frame'!OQ3:OQ643</v>
      </c>
      <c r="O408" s="14">
        <f t="shared" ca="1" si="90"/>
        <v>0</v>
      </c>
      <c r="P408" s="14" t="str">
        <f ca="1">IF(AND($AD408,$S408=1),IF(wew!$B$3,MIN(INDIRECT($N408)),"&lt;włącz podświetlanie wartości&gt;"),"—")</f>
        <v>—</v>
      </c>
      <c r="Q408" s="14" t="str">
        <f ca="1">IF(AND($AD408,$S408=1),IF(wew!$B$3,MAX(INDIRECT($N408)),"&lt;włącz podświetlanie wartości&gt;"),"—")</f>
        <v>—</v>
      </c>
      <c r="R408" s="14">
        <f ca="1">IF(AD408,ster!$C$14- (COUNTIF( INDIRECT(N408),"" )+ COUNT(INDIRECT(N408)) +COUNTIF( INDIRECT(N408),"NA" )),"")</f>
        <v>636</v>
      </c>
      <c r="S408" s="12">
        <f ca="1">IF(AD408,IF(COUNTA(INDIRECT(N408))=0,0, 1-(ster!$C$14- COUNT(INDIRECT(N408)) -COUNTIF( INDIRECT(N408),"" )) /COUNTA(INDIRECT(N408))),"")</f>
        <v>0</v>
      </c>
      <c r="T408" s="17" t="str">
        <f t="array" aca="1" ref="T408" ca="1">IF(L408&lt;&gt;"",SUM(IF(INDIRECT(L408)&lt;&gt;INT(INDIRECT(L408)),1,0)),"")</f>
        <v/>
      </c>
      <c r="U408" s="17" t="str">
        <f t="array" aca="1" ref="U408" ca="1">IF(S408=1,SUM(IF(ISNUMBER(INDIRECT(N408)),IF(INDIRECT(N408)&lt;&gt;INT(INDIRECT(N408)),1,0),0)),"")</f>
        <v/>
      </c>
      <c r="V408" s="17">
        <f t="shared" ca="1" si="91"/>
        <v>0</v>
      </c>
      <c r="W408" s="17">
        <f t="shared" ca="1" si="92"/>
        <v>0</v>
      </c>
      <c r="X408" s="24" t="str">
        <f t="array" aca="1" ref="X408" ca="1">IF(AD408,IF(AG408&lt;&gt;"",AG408,IF(J408,MIN(INDIRECT( K408)),"")),"")</f>
        <v/>
      </c>
      <c r="Y408" s="17" t="str">
        <f t="array" aca="1" ref="Y408" ca="1">IF(AD408,IF(AH408&lt;&gt;"",AH408,IF(J408,MAX(INDIRECT( K408)),"")),"")</f>
        <v/>
      </c>
      <c r="Z408" s="17" t="b">
        <f t="shared" ca="1" si="93"/>
        <v>0</v>
      </c>
      <c r="AC408" s="17" t="b">
        <f t="shared" ca="1" si="94"/>
        <v>1</v>
      </c>
      <c r="AD408" s="14" t="b">
        <f t="shared" ca="1" si="95"/>
        <v>1</v>
      </c>
      <c r="AE408" s="15" t="b">
        <f t="shared" ca="1" si="96"/>
        <v>0</v>
      </c>
      <c r="AF408" s="16"/>
      <c r="AG408" s="16"/>
      <c r="AH408" s="16"/>
      <c r="AI408" s="16"/>
      <c r="AJ408" s="16"/>
      <c r="AK408" s="16"/>
      <c r="AL408" s="16"/>
      <c r="AM408" s="16"/>
    </row>
    <row r="409" spans="2:39">
      <c r="B409" s="14">
        <f t="shared" si="84"/>
        <v>407</v>
      </c>
      <c r="C409" s="14" t="str">
        <f ca="1">IF(OR(E409="",ROW(E409)=2),"",IF(R409&gt;0,"S",IF(J409,IF(F409=2,"D","N"),"I")))</f>
        <v>I</v>
      </c>
      <c r="D409" s="14" t="str">
        <f t="shared" ca="1" si="85"/>
        <v>q_112v.4</v>
      </c>
      <c r="E409" s="14" t="str">
        <f t="shared" ca="1" si="86"/>
        <v>How long other vigorous activity</v>
      </c>
      <c r="F409" s="14">
        <f t="shared" ca="1" si="87"/>
        <v>0</v>
      </c>
      <c r="G409" s="14" t="str">
        <f t="shared" ca="1" si="88"/>
        <v>q_112v.4</v>
      </c>
      <c r="H409" s="14">
        <f ca="1">IF(G409&lt;&gt;"",IFERROR( IsVariableNameLegal(G409),0),0)+IF(COUNTIF(INDIRECT(wew!$C$13),G409)&gt;1,10,0)</f>
        <v>0</v>
      </c>
      <c r="I409" s="14">
        <f ca="1">IF(E409&lt;&gt;"",IF(LEN(E409)&gt;150,1,0)+IF(COUNTIF(INDIRECT(wew!$C$15),E409)&gt;1,10,0),0)</f>
        <v>0</v>
      </c>
      <c r="J409" s="14" t="b">
        <f t="shared" ca="1" si="89"/>
        <v>0</v>
      </c>
      <c r="K409" s="14" t="str">
        <f ca="1">ADDRESS(3,(B409+1)*2-1,4,,"[" &amp; wew!$G$7 &amp; "]" &amp; _sheetname_labels) &amp; ":" &amp; ADDRESS(2+ster!$B$20,(B409+1)*2-1,4)</f>
        <v>'[dane surowe2c.xlsm]labels'!AEI3:AEI32</v>
      </c>
      <c r="L409" s="14" t="str">
        <f ca="1">IF(F409&gt;0,ADDRESS(3,(B409+1)*2-1,4,,"[" &amp; wew!$G$7 &amp; "]" &amp; _sheetname_labels) &amp; ":" &amp; ADDRESS(2+F409,(B409+1)*2-1,4),"")</f>
        <v/>
      </c>
      <c r="M409" s="14" t="str">
        <f ca="1">IF(F409&gt;0,ADDRESS(3,(B409+1)*2,4,,"["&amp;wew!$G$7&amp;"]"&amp;_sheetname_labels)&amp;":"&amp;ADDRESS(2+F409,(B409+1)*2,4),"")</f>
        <v/>
      </c>
      <c r="N409" s="14" t="str">
        <f ca="1">ADDRESS(3,B409+1,4,,"[" &amp; wew!$G$7 &amp; "]" &amp;_sheetname_dataframe) &amp; ":" &amp; ADDRESS(2+ster!$C$14,B409+1,4)</f>
        <v>'[dane surowe2c.xlsm]data_frame'!OR3:OR643</v>
      </c>
      <c r="O409" s="14">
        <f t="shared" ca="1" si="90"/>
        <v>32</v>
      </c>
      <c r="P409" s="14">
        <f ca="1">IF(AND($AD409,$S409=1),IF(wew!$B$3,MIN(INDIRECT($N409)),"&lt;włącz podświetlanie wartości&gt;"),"—")</f>
        <v>1</v>
      </c>
      <c r="Q409" s="14">
        <f ca="1">IF(AND($AD409,$S409=1),IF(wew!$B$3,MAX(INDIRECT($N409)),"&lt;włącz podświetlanie wartości&gt;"),"—")</f>
        <v>31</v>
      </c>
      <c r="R409" s="14">
        <f ca="1">IF(AD409,ster!$C$14- (COUNTIF( INDIRECT(N409),"" )+ COUNT(INDIRECT(N409)) +COUNTIF( INDIRECT(N409),"NA" )),"")</f>
        <v>0</v>
      </c>
      <c r="S409" s="12">
        <f ca="1">IF(AD409,IF(COUNTA(INDIRECT(N409))=0,0, 1-(ster!$C$14- COUNT(INDIRECT(N409)) -COUNTIF( INDIRECT(N409),"" )) /COUNTA(INDIRECT(N409))),"")</f>
        <v>1</v>
      </c>
      <c r="T409" s="17" t="str">
        <f t="array" aca="1" ref="T409" ca="1">IF(L409&lt;&gt;"",SUM(IF(INDIRECT(L409)&lt;&gt;INT(INDIRECT(L409)),1,0)),"")</f>
        <v/>
      </c>
      <c r="U409" s="17">
        <f t="array" aca="1" ref="U409" ca="1">IF(S409=1,SUM(IF(ISNUMBER(INDIRECT(N409)),IF(INDIRECT(N409)&lt;&gt;INT(INDIRECT(N409)),1,0),0)),"")</f>
        <v>1</v>
      </c>
      <c r="V409" s="17">
        <f t="shared" ca="1" si="91"/>
        <v>2</v>
      </c>
      <c r="W409" s="17">
        <f t="shared" ca="1" si="92"/>
        <v>0</v>
      </c>
      <c r="X409" s="24" t="str">
        <f t="array" aca="1" ref="X409" ca="1">IF(AD409,IF(AG409&lt;&gt;"",AG409,IF(J409,MIN(INDIRECT( K409)),"")),"")</f>
        <v/>
      </c>
      <c r="Y409" s="17" t="str">
        <f t="array" aca="1" ref="Y409" ca="1">IF(AD409,IF(AH409&lt;&gt;"",AH409,IF(J409,MAX(INDIRECT( K409)),"")),"")</f>
        <v/>
      </c>
      <c r="Z409" s="17" t="b">
        <f t="shared" ca="1" si="93"/>
        <v>0</v>
      </c>
      <c r="AC409" s="17" t="b">
        <f t="shared" ca="1" si="94"/>
        <v>0</v>
      </c>
      <c r="AD409" s="14" t="b">
        <f t="shared" ca="1" si="95"/>
        <v>1</v>
      </c>
      <c r="AE409" s="15" t="b">
        <f t="shared" ca="1" si="96"/>
        <v>0</v>
      </c>
      <c r="AF409" s="16"/>
      <c r="AG409" s="16"/>
      <c r="AH409" s="16"/>
      <c r="AI409" s="16"/>
      <c r="AJ409" s="16"/>
      <c r="AK409" s="16"/>
      <c r="AL409" s="16"/>
      <c r="AM409" s="16"/>
    </row>
    <row r="410" spans="2:39">
      <c r="B410" s="14">
        <f t="shared" si="84"/>
        <v>408</v>
      </c>
      <c r="C410" s="14" t="str">
        <f ca="1">IF(OR(E410="",ROW(E410)=2),"",IF(R410&gt;0,"S",IF(J410,IF(F410=2,"D","N"),"I")))</f>
        <v>D</v>
      </c>
      <c r="D410" s="14" t="str">
        <f t="shared" ca="1" si="85"/>
        <v>q_113a.1</v>
      </c>
      <c r="E410" s="14" t="str">
        <f t="shared" ca="1" si="86"/>
        <v>Mild Basketball activity</v>
      </c>
      <c r="F410" s="14">
        <f t="shared" ca="1" si="87"/>
        <v>2</v>
      </c>
      <c r="G410" s="14" t="str">
        <f t="shared" ca="1" si="88"/>
        <v>q_113a.1</v>
      </c>
      <c r="H410" s="14">
        <f ca="1">IF(G410&lt;&gt;"",IFERROR( IsVariableNameLegal(G410),0),0)+IF(COUNTIF(INDIRECT(wew!$C$13),G410)&gt;1,10,0)</f>
        <v>0</v>
      </c>
      <c r="I410" s="14">
        <f ca="1">IF(E410&lt;&gt;"",IF(LEN(E410)&gt;150,1,0)+IF(COUNTIF(INDIRECT(wew!$C$15),E410)&gt;1,10,0),0)</f>
        <v>0</v>
      </c>
      <c r="J410" s="14" t="b">
        <f t="shared" ca="1" si="89"/>
        <v>1</v>
      </c>
      <c r="K410" s="14" t="str">
        <f ca="1">ADDRESS(3,(B410+1)*2-1,4,,"[" &amp; wew!$G$7 &amp; "]" &amp; _sheetname_labels) &amp; ":" &amp; ADDRESS(2+ster!$B$20,(B410+1)*2-1,4)</f>
        <v>'[dane surowe2c.xlsm]labels'!AEK3:AEK32</v>
      </c>
      <c r="L410" s="14" t="str">
        <f ca="1">IF(F410&gt;0,ADDRESS(3,(B410+1)*2-1,4,,"[" &amp; wew!$G$7 &amp; "]" &amp; _sheetname_labels) &amp; ":" &amp; ADDRESS(2+F410,(B410+1)*2-1,4),"")</f>
        <v>'[dane surowe2c.xlsm]labels'!AEK3:AEK4</v>
      </c>
      <c r="M410" s="14" t="str">
        <f ca="1">IF(F410&gt;0,ADDRESS(3,(B410+1)*2,4,,"["&amp;wew!$G$7&amp;"]"&amp;_sheetname_labels)&amp;":"&amp;ADDRESS(2+F410,(B410+1)*2,4),"")</f>
        <v>'[dane surowe2c.xlsm]labels'!AEL3:AEL4</v>
      </c>
      <c r="N410" s="14" t="str">
        <f ca="1">ADDRESS(3,B410+1,4,,"[" &amp; wew!$G$7 &amp; "]" &amp;_sheetname_dataframe) &amp; ":" &amp; ADDRESS(2+ster!$C$14,B410+1,4)</f>
        <v>'[dane surowe2c.xlsm]data_frame'!OS3:OS643</v>
      </c>
      <c r="O410" s="14">
        <f t="shared" ca="1" si="90"/>
        <v>637</v>
      </c>
      <c r="P410" s="14">
        <f ca="1">IF(AND($AD410,$S410=1),IF(wew!$B$3,MIN(INDIRECT($N410)),"&lt;włącz podświetlanie wartości&gt;"),"—")</f>
        <v>2</v>
      </c>
      <c r="Q410" s="14">
        <f ca="1">IF(AND($AD410,$S410=1),IF(wew!$B$3,MAX(INDIRECT($N410)),"&lt;włącz podświetlanie wartości&gt;"),"—")</f>
        <v>2</v>
      </c>
      <c r="R410" s="14">
        <f ca="1">IF(AD410,ster!$C$14- (COUNTIF( INDIRECT(N410),"" )+ COUNT(INDIRECT(N410)) +COUNTIF( INDIRECT(N410),"NA" )),"")</f>
        <v>0</v>
      </c>
      <c r="S410" s="12">
        <f ca="1">IF(AD410,IF(COUNTA(INDIRECT(N410))=0,0, 1-(ster!$C$14- COUNT(INDIRECT(N410)) -COUNTIF( INDIRECT(N410),"" )) /COUNTA(INDIRECT(N410))),"")</f>
        <v>1</v>
      </c>
      <c r="T410" s="17">
        <f t="array" aca="1" ref="T410" ca="1">IF(L410&lt;&gt;"",SUM(IF(INDIRECT(L410)&lt;&gt;INT(INDIRECT(L410)),1,0)),"")</f>
        <v>0</v>
      </c>
      <c r="U410" s="17">
        <f t="array" aca="1" ref="U410" ca="1">IF(S410=1,SUM(IF(ISNUMBER(INDIRECT(N410)),IF(INDIRECT(N410)&lt;&gt;INT(INDIRECT(N410)),1,0),0)),"")</f>
        <v>0</v>
      </c>
      <c r="V410" s="17">
        <f t="shared" ca="1" si="91"/>
        <v>1</v>
      </c>
      <c r="W410" s="17">
        <f t="shared" ca="1" si="92"/>
        <v>0</v>
      </c>
      <c r="X410" s="24">
        <f t="array" aca="1" ref="X410" ca="1">IF(AD410,IF(AG410&lt;&gt;"",AG410,IF(J410,MIN(INDIRECT( K410)),"")),"")</f>
        <v>1</v>
      </c>
      <c r="Y410" s="17">
        <f t="array" aca="1" ref="Y410" ca="1">IF(AD410,IF(AH410&lt;&gt;"",AH410,IF(J410,MAX(INDIRECT( K410)),"")),"")</f>
        <v>2</v>
      </c>
      <c r="Z410" s="17" t="b">
        <f t="shared" ca="1" si="93"/>
        <v>1</v>
      </c>
      <c r="AC410" s="17" t="b">
        <f t="shared" ca="1" si="94"/>
        <v>0</v>
      </c>
      <c r="AD410" s="14" t="b">
        <f t="shared" ca="1" si="95"/>
        <v>1</v>
      </c>
      <c r="AE410" s="15" t="b">
        <f t="shared" ca="1" si="96"/>
        <v>1</v>
      </c>
      <c r="AF410" s="16"/>
      <c r="AG410" s="16"/>
      <c r="AH410" s="16"/>
      <c r="AI410" s="16"/>
      <c r="AJ410" s="16"/>
      <c r="AK410" s="16"/>
      <c r="AL410" s="16"/>
      <c r="AM410" s="16"/>
    </row>
    <row r="411" spans="2:39">
      <c r="B411" s="14">
        <f t="shared" si="84"/>
        <v>409</v>
      </c>
      <c r="C411" s="14" t="str">
        <f ca="1">IF(OR(E411="",ROW(E411)=2),"",IF(R411&gt;0,"S",IF(J411,IF(F411=2,"D","N"),"I")))</f>
        <v>I</v>
      </c>
      <c r="D411" s="14" t="str">
        <f t="shared" ca="1" si="85"/>
        <v>q_113a.2</v>
      </c>
      <c r="E411" s="14" t="str">
        <f t="shared" ca="1" si="86"/>
        <v>How long mild Basketball activity</v>
      </c>
      <c r="F411" s="14">
        <f t="shared" ca="1" si="87"/>
        <v>0</v>
      </c>
      <c r="G411" s="14" t="str">
        <f t="shared" ca="1" si="88"/>
        <v>q_113a.2</v>
      </c>
      <c r="H411" s="14">
        <f ca="1">IF(G411&lt;&gt;"",IFERROR( IsVariableNameLegal(G411),0),0)+IF(COUNTIF(INDIRECT(wew!$C$13),G411)&gt;1,10,0)</f>
        <v>0</v>
      </c>
      <c r="I411" s="14">
        <f ca="1">IF(E411&lt;&gt;"",IF(LEN(E411)&gt;150,1,0)+IF(COUNTIF(INDIRECT(wew!$C$15),E411)&gt;1,10,0),0)</f>
        <v>0</v>
      </c>
      <c r="J411" s="14" t="b">
        <f t="shared" ca="1" si="89"/>
        <v>0</v>
      </c>
      <c r="K411" s="14" t="str">
        <f ca="1">ADDRESS(3,(B411+1)*2-1,4,,"[" &amp; wew!$G$7 &amp; "]" &amp; _sheetname_labels) &amp; ":" &amp; ADDRESS(2+ster!$B$20,(B411+1)*2-1,4)</f>
        <v>'[dane surowe2c.xlsm]labels'!AEM3:AEM32</v>
      </c>
      <c r="L411" s="14" t="str">
        <f ca="1">IF(F411&gt;0,ADDRESS(3,(B411+1)*2-1,4,,"[" &amp; wew!$G$7 &amp; "]" &amp; _sheetname_labels) &amp; ":" &amp; ADDRESS(2+F411,(B411+1)*2-1,4),"")</f>
        <v/>
      </c>
      <c r="M411" s="14" t="str">
        <f ca="1">IF(F411&gt;0,ADDRESS(3,(B411+1)*2,4,,"["&amp;wew!$G$7&amp;"]"&amp;_sheetname_labels)&amp;":"&amp;ADDRESS(2+F411,(B411+1)*2,4),"")</f>
        <v/>
      </c>
      <c r="N411" s="14" t="str">
        <f ca="1">ADDRESS(3,B411+1,4,,"[" &amp; wew!$G$7 &amp; "]" &amp;_sheetname_dataframe) &amp; ":" &amp; ADDRESS(2+ster!$C$14,B411+1,4)</f>
        <v>'[dane surowe2c.xlsm]data_frame'!OT3:OT643</v>
      </c>
      <c r="O411" s="14">
        <f t="shared" ca="1" si="90"/>
        <v>0</v>
      </c>
      <c r="P411" s="14" t="str">
        <f ca="1">IF(AND($AD411,$S411=1),IF(wew!$B$3,MIN(INDIRECT($N411)),"&lt;włącz podświetlanie wartości&gt;"),"—")</f>
        <v>—</v>
      </c>
      <c r="Q411" s="14" t="str">
        <f ca="1">IF(AND($AD411,$S411=1),IF(wew!$B$3,MAX(INDIRECT($N411)),"&lt;włącz podświetlanie wartości&gt;"),"—")</f>
        <v>—</v>
      </c>
      <c r="R411" s="14">
        <f ca="1">IF(AD411,ster!$C$14- (COUNTIF( INDIRECT(N411),"" )+ COUNT(INDIRECT(N411)) +COUNTIF( INDIRECT(N411),"NA" )),"")</f>
        <v>0</v>
      </c>
      <c r="S411" s="12">
        <f ca="1">IF(AD411,IF(COUNTA(INDIRECT(N411))=0,0, 1-(ster!$C$14- COUNT(INDIRECT(N411)) -COUNTIF( INDIRECT(N411),"" )) /COUNTA(INDIRECT(N411))),"")</f>
        <v>0</v>
      </c>
      <c r="T411" s="17" t="str">
        <f t="array" aca="1" ref="T411" ca="1">IF(L411&lt;&gt;"",SUM(IF(INDIRECT(L411)&lt;&gt;INT(INDIRECT(L411)),1,0)),"")</f>
        <v/>
      </c>
      <c r="U411" s="17" t="str">
        <f t="array" aca="1" ref="U411" ca="1">IF(S411=1,SUM(IF(ISNUMBER(INDIRECT(N411)),IF(INDIRECT(N411)&lt;&gt;INT(INDIRECT(N411)),1,0),0)),"")</f>
        <v/>
      </c>
      <c r="V411" s="17">
        <f t="shared" ca="1" si="91"/>
        <v>0</v>
      </c>
      <c r="W411" s="17">
        <f t="shared" ca="1" si="92"/>
        <v>0</v>
      </c>
      <c r="X411" s="24" t="str">
        <f t="array" aca="1" ref="X411" ca="1">IF(AD411,IF(AG411&lt;&gt;"",AG411,IF(J411,MIN(INDIRECT( K411)),"")),"")</f>
        <v/>
      </c>
      <c r="Y411" s="17" t="str">
        <f t="array" aca="1" ref="Y411" ca="1">IF(AD411,IF(AH411&lt;&gt;"",AH411,IF(J411,MAX(INDIRECT( K411)),"")),"")</f>
        <v/>
      </c>
      <c r="Z411" s="17" t="b">
        <f t="shared" ca="1" si="93"/>
        <v>0</v>
      </c>
      <c r="AC411" s="17" t="b">
        <f t="shared" ca="1" si="94"/>
        <v>0</v>
      </c>
      <c r="AD411" s="14" t="b">
        <f t="shared" ca="1" si="95"/>
        <v>1</v>
      </c>
      <c r="AE411" s="15" t="b">
        <f t="shared" ca="1" si="96"/>
        <v>0</v>
      </c>
      <c r="AF411" s="16"/>
      <c r="AG411" s="16"/>
      <c r="AH411" s="16"/>
      <c r="AI411" s="16"/>
      <c r="AJ411" s="16"/>
      <c r="AK411" s="16"/>
      <c r="AL411" s="16"/>
      <c r="AM411" s="16"/>
    </row>
    <row r="412" spans="2:39">
      <c r="B412" s="14">
        <f t="shared" si="84"/>
        <v>410</v>
      </c>
      <c r="C412" s="14" t="str">
        <f ca="1">IF(OR(E412="",ROW(E412)=2),"",IF(R412&gt;0,"S",IF(J412,IF(F412=2,"D","N"),"I")))</f>
        <v>D</v>
      </c>
      <c r="D412" s="14" t="str">
        <f t="shared" ca="1" si="85"/>
        <v>q_113b.1</v>
      </c>
      <c r="E412" s="14" t="str">
        <f t="shared" ca="1" si="86"/>
        <v>Mild Boxing activity</v>
      </c>
      <c r="F412" s="14">
        <f t="shared" ca="1" si="87"/>
        <v>2</v>
      </c>
      <c r="G412" s="14" t="str">
        <f t="shared" ca="1" si="88"/>
        <v>q_113b.1</v>
      </c>
      <c r="H412" s="14">
        <f ca="1">IF(G412&lt;&gt;"",IFERROR( IsVariableNameLegal(G412),0),0)+IF(COUNTIF(INDIRECT(wew!$C$13),G412)&gt;1,10,0)</f>
        <v>0</v>
      </c>
      <c r="I412" s="14">
        <f ca="1">IF(E412&lt;&gt;"",IF(LEN(E412)&gt;150,1,0)+IF(COUNTIF(INDIRECT(wew!$C$15),E412)&gt;1,10,0),0)</f>
        <v>0</v>
      </c>
      <c r="J412" s="14" t="b">
        <f t="shared" ca="1" si="89"/>
        <v>1</v>
      </c>
      <c r="K412" s="14" t="str">
        <f ca="1">ADDRESS(3,(B412+1)*2-1,4,,"[" &amp; wew!$G$7 &amp; "]" &amp; _sheetname_labels) &amp; ":" &amp; ADDRESS(2+ster!$B$20,(B412+1)*2-1,4)</f>
        <v>'[dane surowe2c.xlsm]labels'!AEO3:AEO32</v>
      </c>
      <c r="L412" s="14" t="str">
        <f ca="1">IF(F412&gt;0,ADDRESS(3,(B412+1)*2-1,4,,"[" &amp; wew!$G$7 &amp; "]" &amp; _sheetname_labels) &amp; ":" &amp; ADDRESS(2+F412,(B412+1)*2-1,4),"")</f>
        <v>'[dane surowe2c.xlsm]labels'!AEO3:AEO4</v>
      </c>
      <c r="M412" s="14" t="str">
        <f ca="1">IF(F412&gt;0,ADDRESS(3,(B412+1)*2,4,,"["&amp;wew!$G$7&amp;"]"&amp;_sheetname_labels)&amp;":"&amp;ADDRESS(2+F412,(B412+1)*2,4),"")</f>
        <v>'[dane surowe2c.xlsm]labels'!AEP3:AEP4</v>
      </c>
      <c r="N412" s="14" t="str">
        <f ca="1">ADDRESS(3,B412+1,4,,"[" &amp; wew!$G$7 &amp; "]" &amp;_sheetname_dataframe) &amp; ":" &amp; ADDRESS(2+ster!$C$14,B412+1,4)</f>
        <v>'[dane surowe2c.xlsm]data_frame'!OU3:OU643</v>
      </c>
      <c r="O412" s="14">
        <f t="shared" ca="1" si="90"/>
        <v>637</v>
      </c>
      <c r="P412" s="14">
        <f ca="1">IF(AND($AD412,$S412=1),IF(wew!$B$3,MIN(INDIRECT($N412)),"&lt;włącz podświetlanie wartości&gt;"),"—")</f>
        <v>1</v>
      </c>
      <c r="Q412" s="14">
        <f ca="1">IF(AND($AD412,$S412=1),IF(wew!$B$3,MAX(INDIRECT($N412)),"&lt;włącz podświetlanie wartości&gt;"),"—")</f>
        <v>2</v>
      </c>
      <c r="R412" s="14">
        <f ca="1">IF(AD412,ster!$C$14- (COUNTIF( INDIRECT(N412),"" )+ COUNT(INDIRECT(N412)) +COUNTIF( INDIRECT(N412),"NA" )),"")</f>
        <v>0</v>
      </c>
      <c r="S412" s="12">
        <f ca="1">IF(AD412,IF(COUNTA(INDIRECT(N412))=0,0, 1-(ster!$C$14- COUNT(INDIRECT(N412)) -COUNTIF( INDIRECT(N412),"" )) /COUNTA(INDIRECT(N412))),"")</f>
        <v>1</v>
      </c>
      <c r="T412" s="17">
        <f t="array" aca="1" ref="T412" ca="1">IF(L412&lt;&gt;"",SUM(IF(INDIRECT(L412)&lt;&gt;INT(INDIRECT(L412)),1,0)),"")</f>
        <v>0</v>
      </c>
      <c r="U412" s="17">
        <f t="array" aca="1" ref="U412" ca="1">IF(S412=1,SUM(IF(ISNUMBER(INDIRECT(N412)),IF(INDIRECT(N412)&lt;&gt;INT(INDIRECT(N412)),1,0),0)),"")</f>
        <v>0</v>
      </c>
      <c r="V412" s="17">
        <f t="shared" ca="1" si="91"/>
        <v>1</v>
      </c>
      <c r="W412" s="17">
        <f t="shared" ca="1" si="92"/>
        <v>0</v>
      </c>
      <c r="X412" s="24">
        <f t="array" aca="1" ref="X412" ca="1">IF(AD412,IF(AG412&lt;&gt;"",AG412,IF(J412,MIN(INDIRECT( K412)),"")),"")</f>
        <v>1</v>
      </c>
      <c r="Y412" s="17">
        <f t="array" aca="1" ref="Y412" ca="1">IF(AD412,IF(AH412&lt;&gt;"",AH412,IF(J412,MAX(INDIRECT( K412)),"")),"")</f>
        <v>2</v>
      </c>
      <c r="Z412" s="17" t="b">
        <f t="shared" ca="1" si="93"/>
        <v>1</v>
      </c>
      <c r="AC412" s="17" t="b">
        <f t="shared" ca="1" si="94"/>
        <v>0</v>
      </c>
      <c r="AD412" s="14" t="b">
        <f t="shared" ca="1" si="95"/>
        <v>1</v>
      </c>
      <c r="AE412" s="15" t="b">
        <f t="shared" ca="1" si="96"/>
        <v>1</v>
      </c>
      <c r="AF412" s="16"/>
      <c r="AG412" s="16"/>
      <c r="AH412" s="16"/>
      <c r="AI412" s="16"/>
      <c r="AJ412" s="16"/>
      <c r="AK412" s="16"/>
      <c r="AL412" s="16"/>
      <c r="AM412" s="16"/>
    </row>
    <row r="413" spans="2:39">
      <c r="B413" s="14">
        <f t="shared" si="84"/>
        <v>411</v>
      </c>
      <c r="C413" s="14" t="str">
        <f ca="1">IF(OR(E413="",ROW(E413)=2),"",IF(R413&gt;0,"S",IF(J413,IF(F413=2,"D","N"),"I")))</f>
        <v>S</v>
      </c>
      <c r="D413" s="14" t="str">
        <f t="shared" ca="1" si="85"/>
        <v>q_113b.2</v>
      </c>
      <c r="E413" s="14" t="str">
        <f t="shared" ca="1" si="86"/>
        <v>How long mild Boxing activity</v>
      </c>
      <c r="F413" s="14">
        <f t="shared" ca="1" si="87"/>
        <v>0</v>
      </c>
      <c r="G413" s="14" t="str">
        <f t="shared" ca="1" si="88"/>
        <v>q_113b.2</v>
      </c>
      <c r="H413" s="14">
        <f ca="1">IF(G413&lt;&gt;"",IFERROR( IsVariableNameLegal(G413),0),0)+IF(COUNTIF(INDIRECT(wew!$C$13),G413)&gt;1,10,0)</f>
        <v>0</v>
      </c>
      <c r="I413" s="14">
        <f ca="1">IF(E413&lt;&gt;"",IF(LEN(E413)&gt;150,1,0)+IF(COUNTIF(INDIRECT(wew!$C$15),E413)&gt;1,10,0),0)</f>
        <v>0</v>
      </c>
      <c r="J413" s="14" t="b">
        <f t="shared" ca="1" si="89"/>
        <v>0</v>
      </c>
      <c r="K413" s="14" t="str">
        <f ca="1">ADDRESS(3,(B413+1)*2-1,4,,"[" &amp; wew!$G$7 &amp; "]" &amp; _sheetname_labels) &amp; ":" &amp; ADDRESS(2+ster!$B$20,(B413+1)*2-1,4)</f>
        <v>'[dane surowe2c.xlsm]labels'!AEQ3:AEQ32</v>
      </c>
      <c r="L413" s="14" t="str">
        <f ca="1">IF(F413&gt;0,ADDRESS(3,(B413+1)*2-1,4,,"[" &amp; wew!$G$7 &amp; "]" &amp; _sheetname_labels) &amp; ":" &amp; ADDRESS(2+F413,(B413+1)*2-1,4),"")</f>
        <v/>
      </c>
      <c r="M413" s="14" t="str">
        <f ca="1">IF(F413&gt;0,ADDRESS(3,(B413+1)*2,4,,"["&amp;wew!$G$7&amp;"]"&amp;_sheetname_labels)&amp;":"&amp;ADDRESS(2+F413,(B413+1)*2,4),"")</f>
        <v/>
      </c>
      <c r="N413" s="14" t="str">
        <f ca="1">ADDRESS(3,B413+1,4,,"[" &amp; wew!$G$7 &amp; "]" &amp;_sheetname_dataframe) &amp; ":" &amp; ADDRESS(2+ster!$C$14,B413+1,4)</f>
        <v>'[dane surowe2c.xlsm]data_frame'!OV3:OV643</v>
      </c>
      <c r="O413" s="14">
        <f t="shared" ca="1" si="90"/>
        <v>0</v>
      </c>
      <c r="P413" s="14" t="str">
        <f ca="1">IF(AND($AD413,$S413=1),IF(wew!$B$3,MIN(INDIRECT($N413)),"&lt;włącz podświetlanie wartości&gt;"),"—")</f>
        <v>—</v>
      </c>
      <c r="Q413" s="14" t="str">
        <f ca="1">IF(AND($AD413,$S413=1),IF(wew!$B$3,MAX(INDIRECT($N413)),"&lt;włącz podświetlanie wartości&gt;"),"—")</f>
        <v>—</v>
      </c>
      <c r="R413" s="14">
        <f ca="1">IF(AD413,ster!$C$14- (COUNTIF( INDIRECT(N413),"" )+ COUNT(INDIRECT(N413)) +COUNTIF( INDIRECT(N413),"NA" )),"")</f>
        <v>1</v>
      </c>
      <c r="S413" s="12">
        <f ca="1">IF(AD413,IF(COUNTA(INDIRECT(N413))=0,0, 1-(ster!$C$14- COUNT(INDIRECT(N413)) -COUNTIF( INDIRECT(N413),"" )) /COUNTA(INDIRECT(N413))),"")</f>
        <v>0</v>
      </c>
      <c r="T413" s="17" t="str">
        <f t="array" aca="1" ref="T413" ca="1">IF(L413&lt;&gt;"",SUM(IF(INDIRECT(L413)&lt;&gt;INT(INDIRECT(L413)),1,0)),"")</f>
        <v/>
      </c>
      <c r="U413" s="17" t="str">
        <f t="array" aca="1" ref="U413" ca="1">IF(S413=1,SUM(IF(ISNUMBER(INDIRECT(N413)),IF(INDIRECT(N413)&lt;&gt;INT(INDIRECT(N413)),1,0),0)),"")</f>
        <v/>
      </c>
      <c r="V413" s="17">
        <f t="shared" ca="1" si="91"/>
        <v>0</v>
      </c>
      <c r="W413" s="17">
        <f t="shared" ca="1" si="92"/>
        <v>0</v>
      </c>
      <c r="X413" s="24" t="str">
        <f t="array" aca="1" ref="X413" ca="1">IF(AD413,IF(AG413&lt;&gt;"",AG413,IF(J413,MIN(INDIRECT( K413)),"")),"")</f>
        <v/>
      </c>
      <c r="Y413" s="17" t="str">
        <f t="array" aca="1" ref="Y413" ca="1">IF(AD413,IF(AH413&lt;&gt;"",AH413,IF(J413,MAX(INDIRECT( K413)),"")),"")</f>
        <v/>
      </c>
      <c r="Z413" s="17" t="b">
        <f t="shared" ca="1" si="93"/>
        <v>0</v>
      </c>
      <c r="AC413" s="17" t="b">
        <f t="shared" ca="1" si="94"/>
        <v>1</v>
      </c>
      <c r="AD413" s="14" t="b">
        <f t="shared" ca="1" si="95"/>
        <v>1</v>
      </c>
      <c r="AE413" s="15" t="b">
        <f t="shared" ca="1" si="96"/>
        <v>0</v>
      </c>
      <c r="AF413" s="16"/>
      <c r="AG413" s="16"/>
      <c r="AH413" s="16"/>
      <c r="AI413" s="16"/>
      <c r="AJ413" s="16"/>
      <c r="AK413" s="16"/>
      <c r="AL413" s="16"/>
      <c r="AM413" s="16"/>
    </row>
    <row r="414" spans="2:39">
      <c r="B414" s="14">
        <f t="shared" si="84"/>
        <v>412</v>
      </c>
      <c r="C414" s="14" t="str">
        <f ca="1">IF(OR(E414="",ROW(E414)=2),"",IF(R414&gt;0,"S",IF(J414,IF(F414=2,"D","N"),"I")))</f>
        <v>D</v>
      </c>
      <c r="D414" s="14" t="str">
        <f t="shared" ca="1" si="85"/>
        <v>q_113c.1</v>
      </c>
      <c r="E414" s="14" t="str">
        <f t="shared" ca="1" si="86"/>
        <v>Mild Climbing activity</v>
      </c>
      <c r="F414" s="14">
        <f t="shared" ca="1" si="87"/>
        <v>2</v>
      </c>
      <c r="G414" s="14" t="str">
        <f t="shared" ca="1" si="88"/>
        <v>q_113c.1</v>
      </c>
      <c r="H414" s="14">
        <f ca="1">IF(G414&lt;&gt;"",IFERROR( IsVariableNameLegal(G414),0),0)+IF(COUNTIF(INDIRECT(wew!$C$13),G414)&gt;1,10,0)</f>
        <v>0</v>
      </c>
      <c r="I414" s="14">
        <f ca="1">IF(E414&lt;&gt;"",IF(LEN(E414)&gt;150,1,0)+IF(COUNTIF(INDIRECT(wew!$C$15),E414)&gt;1,10,0),0)</f>
        <v>0</v>
      </c>
      <c r="J414" s="14" t="b">
        <f t="shared" ca="1" si="89"/>
        <v>1</v>
      </c>
      <c r="K414" s="14" t="str">
        <f ca="1">ADDRESS(3,(B414+1)*2-1,4,,"[" &amp; wew!$G$7 &amp; "]" &amp; _sheetname_labels) &amp; ":" &amp; ADDRESS(2+ster!$B$20,(B414+1)*2-1,4)</f>
        <v>'[dane surowe2c.xlsm]labels'!AES3:AES32</v>
      </c>
      <c r="L414" s="14" t="str">
        <f ca="1">IF(F414&gt;0,ADDRESS(3,(B414+1)*2-1,4,,"[" &amp; wew!$G$7 &amp; "]" &amp; _sheetname_labels) &amp; ":" &amp; ADDRESS(2+F414,(B414+1)*2-1,4),"")</f>
        <v>'[dane surowe2c.xlsm]labels'!AES3:AES4</v>
      </c>
      <c r="M414" s="14" t="str">
        <f ca="1">IF(F414&gt;0,ADDRESS(3,(B414+1)*2,4,,"["&amp;wew!$G$7&amp;"]"&amp;_sheetname_labels)&amp;":"&amp;ADDRESS(2+F414,(B414+1)*2,4),"")</f>
        <v>'[dane surowe2c.xlsm]labels'!AET3:AET4</v>
      </c>
      <c r="N414" s="14" t="str">
        <f ca="1">ADDRESS(3,B414+1,4,,"[" &amp; wew!$G$7 &amp; "]" &amp;_sheetname_dataframe) &amp; ":" &amp; ADDRESS(2+ster!$C$14,B414+1,4)</f>
        <v>'[dane surowe2c.xlsm]data_frame'!OW3:OW643</v>
      </c>
      <c r="O414" s="14">
        <f t="shared" ca="1" si="90"/>
        <v>637</v>
      </c>
      <c r="P414" s="14">
        <f ca="1">IF(AND($AD414,$S414=1),IF(wew!$B$3,MIN(INDIRECT($N414)),"&lt;włącz podświetlanie wartości&gt;"),"—")</f>
        <v>1</v>
      </c>
      <c r="Q414" s="14">
        <f ca="1">IF(AND($AD414,$S414=1),IF(wew!$B$3,MAX(INDIRECT($N414)),"&lt;włącz podświetlanie wartości&gt;"),"—")</f>
        <v>2</v>
      </c>
      <c r="R414" s="14">
        <f ca="1">IF(AD414,ster!$C$14- (COUNTIF( INDIRECT(N414),"" )+ COUNT(INDIRECT(N414)) +COUNTIF( INDIRECT(N414),"NA" )),"")</f>
        <v>0</v>
      </c>
      <c r="S414" s="12">
        <f ca="1">IF(AD414,IF(COUNTA(INDIRECT(N414))=0,0, 1-(ster!$C$14- COUNT(INDIRECT(N414)) -COUNTIF( INDIRECT(N414),"" )) /COUNTA(INDIRECT(N414))),"")</f>
        <v>1</v>
      </c>
      <c r="T414" s="17">
        <f t="array" aca="1" ref="T414" ca="1">IF(L414&lt;&gt;"",SUM(IF(INDIRECT(L414)&lt;&gt;INT(INDIRECT(L414)),1,0)),"")</f>
        <v>0</v>
      </c>
      <c r="U414" s="17">
        <f t="array" aca="1" ref="U414" ca="1">IF(S414=1,SUM(IF(ISNUMBER(INDIRECT(N414)),IF(INDIRECT(N414)&lt;&gt;INT(INDIRECT(N414)),1,0),0)),"")</f>
        <v>0</v>
      </c>
      <c r="V414" s="17">
        <f t="shared" ca="1" si="91"/>
        <v>1</v>
      </c>
      <c r="W414" s="17">
        <f t="shared" ca="1" si="92"/>
        <v>0</v>
      </c>
      <c r="X414" s="24">
        <f t="array" aca="1" ref="X414" ca="1">IF(AD414,IF(AG414&lt;&gt;"",AG414,IF(J414,MIN(INDIRECT( K414)),"")),"")</f>
        <v>1</v>
      </c>
      <c r="Y414" s="17">
        <f t="array" aca="1" ref="Y414" ca="1">IF(AD414,IF(AH414&lt;&gt;"",AH414,IF(J414,MAX(INDIRECT( K414)),"")),"")</f>
        <v>2</v>
      </c>
      <c r="Z414" s="17" t="b">
        <f t="shared" ca="1" si="93"/>
        <v>1</v>
      </c>
      <c r="AC414" s="17" t="b">
        <f t="shared" ca="1" si="94"/>
        <v>0</v>
      </c>
      <c r="AD414" s="14" t="b">
        <f t="shared" ca="1" si="95"/>
        <v>1</v>
      </c>
      <c r="AE414" s="15" t="b">
        <f t="shared" ca="1" si="96"/>
        <v>1</v>
      </c>
      <c r="AF414" s="16"/>
      <c r="AG414" s="16"/>
      <c r="AH414" s="16"/>
      <c r="AI414" s="16"/>
      <c r="AJ414" s="16"/>
      <c r="AK414" s="16"/>
      <c r="AL414" s="16"/>
      <c r="AM414" s="16"/>
    </row>
    <row r="415" spans="2:39">
      <c r="B415" s="14">
        <f t="shared" si="84"/>
        <v>413</v>
      </c>
      <c r="C415" s="14" t="str">
        <f ca="1">IF(OR(E415="",ROW(E415)=2),"",IF(R415&gt;0,"S",IF(J415,IF(F415=2,"D","N"),"I")))</f>
        <v>I</v>
      </c>
      <c r="D415" s="14" t="str">
        <f t="shared" ca="1" si="85"/>
        <v>q_113c.2</v>
      </c>
      <c r="E415" s="14" t="str">
        <f t="shared" ca="1" si="86"/>
        <v>How long mild Climbing activity</v>
      </c>
      <c r="F415" s="14">
        <f t="shared" ca="1" si="87"/>
        <v>0</v>
      </c>
      <c r="G415" s="14" t="str">
        <f t="shared" ca="1" si="88"/>
        <v>q_113c.2</v>
      </c>
      <c r="H415" s="14">
        <f ca="1">IF(G415&lt;&gt;"",IFERROR( IsVariableNameLegal(G415),0),0)+IF(COUNTIF(INDIRECT(wew!$C$13),G415)&gt;1,10,0)</f>
        <v>0</v>
      </c>
      <c r="I415" s="14">
        <f ca="1">IF(E415&lt;&gt;"",IF(LEN(E415)&gt;150,1,0)+IF(COUNTIF(INDIRECT(wew!$C$15),E415)&gt;1,10,0),0)</f>
        <v>0</v>
      </c>
      <c r="J415" s="14" t="b">
        <f t="shared" ca="1" si="89"/>
        <v>0</v>
      </c>
      <c r="K415" s="14" t="str">
        <f ca="1">ADDRESS(3,(B415+1)*2-1,4,,"[" &amp; wew!$G$7 &amp; "]" &amp; _sheetname_labels) &amp; ":" &amp; ADDRESS(2+ster!$B$20,(B415+1)*2-1,4)</f>
        <v>'[dane surowe2c.xlsm]labels'!AEU3:AEU32</v>
      </c>
      <c r="L415" s="14" t="str">
        <f ca="1">IF(F415&gt;0,ADDRESS(3,(B415+1)*2-1,4,,"[" &amp; wew!$G$7 &amp; "]" &amp; _sheetname_labels) &amp; ":" &amp; ADDRESS(2+F415,(B415+1)*2-1,4),"")</f>
        <v/>
      </c>
      <c r="M415" s="14" t="str">
        <f ca="1">IF(F415&gt;0,ADDRESS(3,(B415+1)*2,4,,"["&amp;wew!$G$7&amp;"]"&amp;_sheetname_labels)&amp;":"&amp;ADDRESS(2+F415,(B415+1)*2,4),"")</f>
        <v/>
      </c>
      <c r="N415" s="14" t="str">
        <f ca="1">ADDRESS(3,B415+1,4,,"[" &amp; wew!$G$7 &amp; "]" &amp;_sheetname_dataframe) &amp; ":" &amp; ADDRESS(2+ster!$C$14,B415+1,4)</f>
        <v>'[dane surowe2c.xlsm]data_frame'!OX3:OX643</v>
      </c>
      <c r="O415" s="14">
        <f t="shared" ca="1" si="90"/>
        <v>1</v>
      </c>
      <c r="P415" s="14">
        <f ca="1">IF(AND($AD415,$S415=1),IF(wew!$B$3,MIN(INDIRECT($N415)),"&lt;włącz podświetlanie wartości&gt;"),"—")</f>
        <v>30</v>
      </c>
      <c r="Q415" s="14">
        <f ca="1">IF(AND($AD415,$S415=1),IF(wew!$B$3,MAX(INDIRECT($N415)),"&lt;włącz podświetlanie wartości&gt;"),"—")</f>
        <v>30</v>
      </c>
      <c r="R415" s="14">
        <f ca="1">IF(AD415,ster!$C$14- (COUNTIF( INDIRECT(N415),"" )+ COUNT(INDIRECT(N415)) +COUNTIF( INDIRECT(N415),"NA" )),"")</f>
        <v>0</v>
      </c>
      <c r="S415" s="12">
        <f ca="1">IF(AD415,IF(COUNTA(INDIRECT(N415))=0,0, 1-(ster!$C$14- COUNT(INDIRECT(N415)) -COUNTIF( INDIRECT(N415),"" )) /COUNTA(INDIRECT(N415))),"")</f>
        <v>1</v>
      </c>
      <c r="T415" s="17" t="str">
        <f t="array" aca="1" ref="T415" ca="1">IF(L415&lt;&gt;"",SUM(IF(INDIRECT(L415)&lt;&gt;INT(INDIRECT(L415)),1,0)),"")</f>
        <v/>
      </c>
      <c r="U415" s="17">
        <f t="array" aca="1" ref="U415" ca="1">IF(S415=1,SUM(IF(ISNUMBER(INDIRECT(N415)),IF(INDIRECT(N415)&lt;&gt;INT(INDIRECT(N415)),1,0),0)),"")</f>
        <v>0</v>
      </c>
      <c r="V415" s="17">
        <f t="shared" ca="1" si="91"/>
        <v>1</v>
      </c>
      <c r="W415" s="17">
        <f t="shared" ca="1" si="92"/>
        <v>0</v>
      </c>
      <c r="X415" s="24" t="str">
        <f t="array" aca="1" ref="X415" ca="1">IF(AD415,IF(AG415&lt;&gt;"",AG415,IF(J415,MIN(INDIRECT( K415)),"")),"")</f>
        <v/>
      </c>
      <c r="Y415" s="17" t="str">
        <f t="array" aca="1" ref="Y415" ca="1">IF(AD415,IF(AH415&lt;&gt;"",AH415,IF(J415,MAX(INDIRECT( K415)),"")),"")</f>
        <v/>
      </c>
      <c r="Z415" s="17" t="b">
        <f t="shared" ca="1" si="93"/>
        <v>0</v>
      </c>
      <c r="AC415" s="17" t="b">
        <f t="shared" ca="1" si="94"/>
        <v>0</v>
      </c>
      <c r="AD415" s="14" t="b">
        <f t="shared" ca="1" si="95"/>
        <v>1</v>
      </c>
      <c r="AE415" s="15" t="b">
        <f t="shared" ca="1" si="96"/>
        <v>0</v>
      </c>
      <c r="AF415" s="16"/>
      <c r="AG415" s="16"/>
      <c r="AH415" s="16"/>
      <c r="AI415" s="16"/>
      <c r="AJ415" s="16"/>
      <c r="AK415" s="16"/>
      <c r="AL415" s="16"/>
      <c r="AM415" s="16"/>
    </row>
    <row r="416" spans="2:39">
      <c r="B416" s="14">
        <f t="shared" si="84"/>
        <v>414</v>
      </c>
      <c r="C416" s="14" t="str">
        <f ca="1">IF(OR(E416="",ROW(E416)=2),"",IF(R416&gt;0,"S",IF(J416,IF(F416=2,"D","N"),"I")))</f>
        <v>D</v>
      </c>
      <c r="D416" s="14" t="str">
        <f t="shared" ca="1" si="85"/>
        <v>q_113d.1</v>
      </c>
      <c r="E416" s="14" t="str">
        <f t="shared" ca="1" si="86"/>
        <v>Mild Cycling activity</v>
      </c>
      <c r="F416" s="14">
        <f t="shared" ca="1" si="87"/>
        <v>2</v>
      </c>
      <c r="G416" s="14" t="str">
        <f t="shared" ca="1" si="88"/>
        <v>q_113d.1</v>
      </c>
      <c r="H416" s="14">
        <f ca="1">IF(G416&lt;&gt;"",IFERROR( IsVariableNameLegal(G416),0),0)+IF(COUNTIF(INDIRECT(wew!$C$13),G416)&gt;1,10,0)</f>
        <v>0</v>
      </c>
      <c r="I416" s="14">
        <f ca="1">IF(E416&lt;&gt;"",IF(LEN(E416)&gt;150,1,0)+IF(COUNTIF(INDIRECT(wew!$C$15),E416)&gt;1,10,0),0)</f>
        <v>0</v>
      </c>
      <c r="J416" s="14" t="b">
        <f t="shared" ca="1" si="89"/>
        <v>1</v>
      </c>
      <c r="K416" s="14" t="str">
        <f ca="1">ADDRESS(3,(B416+1)*2-1,4,,"[" &amp; wew!$G$7 &amp; "]" &amp; _sheetname_labels) &amp; ":" &amp; ADDRESS(2+ster!$B$20,(B416+1)*2-1,4)</f>
        <v>'[dane surowe2c.xlsm]labels'!AEW3:AEW32</v>
      </c>
      <c r="L416" s="14" t="str">
        <f ca="1">IF(F416&gt;0,ADDRESS(3,(B416+1)*2-1,4,,"[" &amp; wew!$G$7 &amp; "]" &amp; _sheetname_labels) &amp; ":" &amp; ADDRESS(2+F416,(B416+1)*2-1,4),"")</f>
        <v>'[dane surowe2c.xlsm]labels'!AEW3:AEW4</v>
      </c>
      <c r="M416" s="14" t="str">
        <f ca="1">IF(F416&gt;0,ADDRESS(3,(B416+1)*2,4,,"["&amp;wew!$G$7&amp;"]"&amp;_sheetname_labels)&amp;":"&amp;ADDRESS(2+F416,(B416+1)*2,4),"")</f>
        <v>'[dane surowe2c.xlsm]labels'!AEX3:AEX4</v>
      </c>
      <c r="N416" s="14" t="str">
        <f ca="1">ADDRESS(3,B416+1,4,,"[" &amp; wew!$G$7 &amp; "]" &amp;_sheetname_dataframe) &amp; ":" &amp; ADDRESS(2+ster!$C$14,B416+1,4)</f>
        <v>'[dane surowe2c.xlsm]data_frame'!OY3:OY643</v>
      </c>
      <c r="O416" s="14">
        <f t="shared" ca="1" si="90"/>
        <v>637</v>
      </c>
      <c r="P416" s="14">
        <f ca="1">IF(AND($AD416,$S416=1),IF(wew!$B$3,MIN(INDIRECT($N416)),"&lt;włącz podświetlanie wartości&gt;"),"—")</f>
        <v>1</v>
      </c>
      <c r="Q416" s="14">
        <f ca="1">IF(AND($AD416,$S416=1),IF(wew!$B$3,MAX(INDIRECT($N416)),"&lt;włącz podświetlanie wartości&gt;"),"—")</f>
        <v>2</v>
      </c>
      <c r="R416" s="14">
        <f ca="1">IF(AD416,ster!$C$14- (COUNTIF( INDIRECT(N416),"" )+ COUNT(INDIRECT(N416)) +COUNTIF( INDIRECT(N416),"NA" )),"")</f>
        <v>0</v>
      </c>
      <c r="S416" s="12">
        <f ca="1">IF(AD416,IF(COUNTA(INDIRECT(N416))=0,0, 1-(ster!$C$14- COUNT(INDIRECT(N416)) -COUNTIF( INDIRECT(N416),"" )) /COUNTA(INDIRECT(N416))),"")</f>
        <v>1</v>
      </c>
      <c r="T416" s="17">
        <f t="array" aca="1" ref="T416" ca="1">IF(L416&lt;&gt;"",SUM(IF(INDIRECT(L416)&lt;&gt;INT(INDIRECT(L416)),1,0)),"")</f>
        <v>0</v>
      </c>
      <c r="U416" s="17">
        <f t="array" aca="1" ref="U416" ca="1">IF(S416=1,SUM(IF(ISNUMBER(INDIRECT(N416)),IF(INDIRECT(N416)&lt;&gt;INT(INDIRECT(N416)),1,0),0)),"")</f>
        <v>0</v>
      </c>
      <c r="V416" s="17">
        <f t="shared" ca="1" si="91"/>
        <v>1</v>
      </c>
      <c r="W416" s="17">
        <f t="shared" ca="1" si="92"/>
        <v>0</v>
      </c>
      <c r="X416" s="24">
        <f t="array" aca="1" ref="X416" ca="1">IF(AD416,IF(AG416&lt;&gt;"",AG416,IF(J416,MIN(INDIRECT( K416)),"")),"")</f>
        <v>1</v>
      </c>
      <c r="Y416" s="17">
        <f t="array" aca="1" ref="Y416" ca="1">IF(AD416,IF(AH416&lt;&gt;"",AH416,IF(J416,MAX(INDIRECT( K416)),"")),"")</f>
        <v>2</v>
      </c>
      <c r="Z416" s="17" t="b">
        <f t="shared" ca="1" si="93"/>
        <v>1</v>
      </c>
      <c r="AC416" s="17" t="b">
        <f t="shared" ca="1" si="94"/>
        <v>0</v>
      </c>
      <c r="AD416" s="14" t="b">
        <f t="shared" ca="1" si="95"/>
        <v>1</v>
      </c>
      <c r="AE416" s="15" t="b">
        <f t="shared" ca="1" si="96"/>
        <v>1</v>
      </c>
      <c r="AF416" s="16"/>
      <c r="AG416" s="16"/>
      <c r="AH416" s="16"/>
      <c r="AI416" s="16"/>
      <c r="AJ416" s="16"/>
      <c r="AK416" s="16"/>
      <c r="AL416" s="16"/>
      <c r="AM416" s="16"/>
    </row>
    <row r="417" spans="2:39">
      <c r="B417" s="14">
        <f t="shared" si="84"/>
        <v>415</v>
      </c>
      <c r="C417" s="14" t="str">
        <f ca="1">IF(OR(E417="",ROW(E417)=2),"",IF(R417&gt;0,"S",IF(J417,IF(F417=2,"D","N"),"I")))</f>
        <v>S</v>
      </c>
      <c r="D417" s="14" t="str">
        <f t="shared" ca="1" si="85"/>
        <v>q_113d.2</v>
      </c>
      <c r="E417" s="14" t="str">
        <f t="shared" ca="1" si="86"/>
        <v>How long mild Cycling activity</v>
      </c>
      <c r="F417" s="14">
        <f t="shared" ca="1" si="87"/>
        <v>0</v>
      </c>
      <c r="G417" s="14" t="str">
        <f t="shared" ca="1" si="88"/>
        <v>q_113d.2</v>
      </c>
      <c r="H417" s="14">
        <f ca="1">IF(G417&lt;&gt;"",IFERROR( IsVariableNameLegal(G417),0),0)+IF(COUNTIF(INDIRECT(wew!$C$13),G417)&gt;1,10,0)</f>
        <v>0</v>
      </c>
      <c r="I417" s="14">
        <f ca="1">IF(E417&lt;&gt;"",IF(LEN(E417)&gt;150,1,0)+IF(COUNTIF(INDIRECT(wew!$C$15),E417)&gt;1,10,0),0)</f>
        <v>0</v>
      </c>
      <c r="J417" s="14" t="b">
        <f t="shared" ca="1" si="89"/>
        <v>0</v>
      </c>
      <c r="K417" s="14" t="str">
        <f ca="1">ADDRESS(3,(B417+1)*2-1,4,,"[" &amp; wew!$G$7 &amp; "]" &amp; _sheetname_labels) &amp; ":" &amp; ADDRESS(2+ster!$B$20,(B417+1)*2-1,4)</f>
        <v>'[dane surowe2c.xlsm]labels'!AEY3:AEY32</v>
      </c>
      <c r="L417" s="14" t="str">
        <f ca="1">IF(F417&gt;0,ADDRESS(3,(B417+1)*2-1,4,,"[" &amp; wew!$G$7 &amp; "]" &amp; _sheetname_labels) &amp; ":" &amp; ADDRESS(2+F417,(B417+1)*2-1,4),"")</f>
        <v/>
      </c>
      <c r="M417" s="14" t="str">
        <f ca="1">IF(F417&gt;0,ADDRESS(3,(B417+1)*2,4,,"["&amp;wew!$G$7&amp;"]"&amp;_sheetname_labels)&amp;":"&amp;ADDRESS(2+F417,(B417+1)*2,4),"")</f>
        <v/>
      </c>
      <c r="N417" s="14" t="str">
        <f ca="1">ADDRESS(3,B417+1,4,,"[" &amp; wew!$G$7 &amp; "]" &amp;_sheetname_dataframe) &amp; ":" &amp; ADDRESS(2+ster!$C$14,B417+1,4)</f>
        <v>'[dane surowe2c.xlsm]data_frame'!OZ3:OZ643</v>
      </c>
      <c r="O417" s="14">
        <f t="shared" ca="1" si="90"/>
        <v>13</v>
      </c>
      <c r="P417" s="14" t="str">
        <f ca="1">IF(AND($AD417,$S417=1),IF(wew!$B$3,MIN(INDIRECT($N417)),"&lt;włącz podświetlanie wartości&gt;"),"—")</f>
        <v>—</v>
      </c>
      <c r="Q417" s="14" t="str">
        <f ca="1">IF(AND($AD417,$S417=1),IF(wew!$B$3,MAX(INDIRECT($N417)),"&lt;włącz podświetlanie wartości&gt;"),"—")</f>
        <v>—</v>
      </c>
      <c r="R417" s="14">
        <f ca="1">IF(AD417,ster!$C$14- (COUNTIF( INDIRECT(N417),"" )+ COUNT(INDIRECT(N417)) +COUNTIF( INDIRECT(N417),"NA" )),"")</f>
        <v>1</v>
      </c>
      <c r="S417" s="12">
        <f ca="1">IF(AD417,IF(COUNTA(INDIRECT(N417))=0,0, 1-(ster!$C$14- COUNT(INDIRECT(N417)) -COUNTIF( INDIRECT(N417),"" )) /COUNTA(INDIRECT(N417))),"")</f>
        <v>0.9285714285714286</v>
      </c>
      <c r="T417" s="17" t="str">
        <f t="array" aca="1" ref="T417" ca="1">IF(L417&lt;&gt;"",SUM(IF(INDIRECT(L417)&lt;&gt;INT(INDIRECT(L417)),1,0)),"")</f>
        <v/>
      </c>
      <c r="U417" s="17" t="str">
        <f t="array" aca="1" ref="U417" ca="1">IF(S417=1,SUM(IF(ISNUMBER(INDIRECT(N417)),IF(INDIRECT(N417)&lt;&gt;INT(INDIRECT(N417)),1,0),0)),"")</f>
        <v/>
      </c>
      <c r="V417" s="17">
        <f t="shared" ca="1" si="91"/>
        <v>0</v>
      </c>
      <c r="W417" s="17">
        <f t="shared" ca="1" si="92"/>
        <v>0</v>
      </c>
      <c r="X417" s="24" t="str">
        <f t="array" aca="1" ref="X417" ca="1">IF(AD417,IF(AG417&lt;&gt;"",AG417,IF(J417,MIN(INDIRECT( K417)),"")),"")</f>
        <v/>
      </c>
      <c r="Y417" s="17" t="str">
        <f t="array" aca="1" ref="Y417" ca="1">IF(AD417,IF(AH417&lt;&gt;"",AH417,IF(J417,MAX(INDIRECT( K417)),"")),"")</f>
        <v/>
      </c>
      <c r="Z417" s="17" t="b">
        <f t="shared" ca="1" si="93"/>
        <v>0</v>
      </c>
      <c r="AC417" s="17" t="b">
        <f t="shared" ca="1" si="94"/>
        <v>1</v>
      </c>
      <c r="AD417" s="14" t="b">
        <f t="shared" ca="1" si="95"/>
        <v>1</v>
      </c>
      <c r="AE417" s="15" t="b">
        <f t="shared" ca="1" si="96"/>
        <v>0</v>
      </c>
      <c r="AF417" s="16"/>
      <c r="AG417" s="16"/>
      <c r="AH417" s="16"/>
      <c r="AI417" s="16"/>
      <c r="AJ417" s="16"/>
      <c r="AK417" s="16"/>
      <c r="AL417" s="16"/>
      <c r="AM417" s="16"/>
    </row>
    <row r="418" spans="2:39">
      <c r="B418" s="14">
        <f t="shared" si="84"/>
        <v>416</v>
      </c>
      <c r="C418" s="14" t="str">
        <f ca="1">IF(OR(E418="",ROW(E418)=2),"",IF(R418&gt;0,"S",IF(J418,IF(F418=2,"D","N"),"I")))</f>
        <v>D</v>
      </c>
      <c r="D418" s="14" t="str">
        <f t="shared" ca="1" si="85"/>
        <v>q_113e.1</v>
      </c>
      <c r="E418" s="14" t="str">
        <f t="shared" ca="1" si="86"/>
        <v>Mild Dancing activity</v>
      </c>
      <c r="F418" s="14">
        <f t="shared" ca="1" si="87"/>
        <v>2</v>
      </c>
      <c r="G418" s="14" t="str">
        <f t="shared" ca="1" si="88"/>
        <v>q_113e.1</v>
      </c>
      <c r="H418" s="14">
        <f ca="1">IF(G418&lt;&gt;"",IFERROR( IsVariableNameLegal(G418),0),0)+IF(COUNTIF(INDIRECT(wew!$C$13),G418)&gt;1,10,0)</f>
        <v>0</v>
      </c>
      <c r="I418" s="14">
        <f ca="1">IF(E418&lt;&gt;"",IF(LEN(E418)&gt;150,1,0)+IF(COUNTIF(INDIRECT(wew!$C$15),E418)&gt;1,10,0),0)</f>
        <v>0</v>
      </c>
      <c r="J418" s="14" t="b">
        <f t="shared" ca="1" si="89"/>
        <v>1</v>
      </c>
      <c r="K418" s="14" t="str">
        <f ca="1">ADDRESS(3,(B418+1)*2-1,4,,"[" &amp; wew!$G$7 &amp; "]" &amp; _sheetname_labels) &amp; ":" &amp; ADDRESS(2+ster!$B$20,(B418+1)*2-1,4)</f>
        <v>'[dane surowe2c.xlsm]labels'!AFA3:AFA32</v>
      </c>
      <c r="L418" s="14" t="str">
        <f ca="1">IF(F418&gt;0,ADDRESS(3,(B418+1)*2-1,4,,"[" &amp; wew!$G$7 &amp; "]" &amp; _sheetname_labels) &amp; ":" &amp; ADDRESS(2+F418,(B418+1)*2-1,4),"")</f>
        <v>'[dane surowe2c.xlsm]labels'!AFA3:AFA4</v>
      </c>
      <c r="M418" s="14" t="str">
        <f ca="1">IF(F418&gt;0,ADDRESS(3,(B418+1)*2,4,,"["&amp;wew!$G$7&amp;"]"&amp;_sheetname_labels)&amp;":"&amp;ADDRESS(2+F418,(B418+1)*2,4),"")</f>
        <v>'[dane surowe2c.xlsm]labels'!AFB3:AFB4</v>
      </c>
      <c r="N418" s="14" t="str">
        <f ca="1">ADDRESS(3,B418+1,4,,"[" &amp; wew!$G$7 &amp; "]" &amp;_sheetname_dataframe) &amp; ":" &amp; ADDRESS(2+ster!$C$14,B418+1,4)</f>
        <v>'[dane surowe2c.xlsm]data_frame'!PA3:PA643</v>
      </c>
      <c r="O418" s="14">
        <f t="shared" ca="1" si="90"/>
        <v>637</v>
      </c>
      <c r="P418" s="14">
        <f ca="1">IF(AND($AD418,$S418=1),IF(wew!$B$3,MIN(INDIRECT($N418)),"&lt;włącz podświetlanie wartości&gt;"),"—")</f>
        <v>1</v>
      </c>
      <c r="Q418" s="14">
        <f ca="1">IF(AND($AD418,$S418=1),IF(wew!$B$3,MAX(INDIRECT($N418)),"&lt;włącz podświetlanie wartości&gt;"),"—")</f>
        <v>2</v>
      </c>
      <c r="R418" s="14">
        <f ca="1">IF(AD418,ster!$C$14- (COUNTIF( INDIRECT(N418),"" )+ COUNT(INDIRECT(N418)) +COUNTIF( INDIRECT(N418),"NA" )),"")</f>
        <v>0</v>
      </c>
      <c r="S418" s="12">
        <f ca="1">IF(AD418,IF(COUNTA(INDIRECT(N418))=0,0, 1-(ster!$C$14- COUNT(INDIRECT(N418)) -COUNTIF( INDIRECT(N418),"" )) /COUNTA(INDIRECT(N418))),"")</f>
        <v>1</v>
      </c>
      <c r="T418" s="17">
        <f t="array" aca="1" ref="T418" ca="1">IF(L418&lt;&gt;"",SUM(IF(INDIRECT(L418)&lt;&gt;INT(INDIRECT(L418)),1,0)),"")</f>
        <v>0</v>
      </c>
      <c r="U418" s="17">
        <f t="array" aca="1" ref="U418" ca="1">IF(S418=1,SUM(IF(ISNUMBER(INDIRECT(N418)),IF(INDIRECT(N418)&lt;&gt;INT(INDIRECT(N418)),1,0),0)),"")</f>
        <v>0</v>
      </c>
      <c r="V418" s="17">
        <f t="shared" ca="1" si="91"/>
        <v>1</v>
      </c>
      <c r="W418" s="17">
        <f t="shared" ca="1" si="92"/>
        <v>0</v>
      </c>
      <c r="X418" s="24">
        <f t="array" aca="1" ref="X418" ca="1">IF(AD418,IF(AG418&lt;&gt;"",AG418,IF(J418,MIN(INDIRECT( K418)),"")),"")</f>
        <v>1</v>
      </c>
      <c r="Y418" s="17">
        <f t="array" aca="1" ref="Y418" ca="1">IF(AD418,IF(AH418&lt;&gt;"",AH418,IF(J418,MAX(INDIRECT( K418)),"")),"")</f>
        <v>2</v>
      </c>
      <c r="Z418" s="17" t="b">
        <f t="shared" ca="1" si="93"/>
        <v>1</v>
      </c>
      <c r="AC418" s="17" t="b">
        <f t="shared" ca="1" si="94"/>
        <v>0</v>
      </c>
      <c r="AD418" s="14" t="b">
        <f t="shared" ca="1" si="95"/>
        <v>1</v>
      </c>
      <c r="AE418" s="15" t="b">
        <f t="shared" ca="1" si="96"/>
        <v>1</v>
      </c>
      <c r="AF418" s="16"/>
      <c r="AG418" s="16"/>
      <c r="AH418" s="16"/>
      <c r="AI418" s="16"/>
      <c r="AJ418" s="16"/>
      <c r="AK418" s="16"/>
      <c r="AL418" s="16"/>
      <c r="AM418" s="16"/>
    </row>
    <row r="419" spans="2:39">
      <c r="B419" s="14">
        <f t="shared" si="84"/>
        <v>417</v>
      </c>
      <c r="C419" s="14" t="str">
        <f ca="1">IF(OR(E419="",ROW(E419)=2),"",IF(R419&gt;0,"S",IF(J419,IF(F419=2,"D","N"),"I")))</f>
        <v>I</v>
      </c>
      <c r="D419" s="14" t="str">
        <f t="shared" ca="1" si="85"/>
        <v>q_113e.2</v>
      </c>
      <c r="E419" s="14" t="str">
        <f t="shared" ca="1" si="86"/>
        <v>How long mild Dancing activity</v>
      </c>
      <c r="F419" s="14">
        <f t="shared" ca="1" si="87"/>
        <v>0</v>
      </c>
      <c r="G419" s="14" t="str">
        <f t="shared" ca="1" si="88"/>
        <v>q_113e.2</v>
      </c>
      <c r="H419" s="14">
        <f ca="1">IF(G419&lt;&gt;"",IFERROR( IsVariableNameLegal(G419),0),0)+IF(COUNTIF(INDIRECT(wew!$C$13),G419)&gt;1,10,0)</f>
        <v>0</v>
      </c>
      <c r="I419" s="14">
        <f ca="1">IF(E419&lt;&gt;"",IF(LEN(E419)&gt;150,1,0)+IF(COUNTIF(INDIRECT(wew!$C$15),E419)&gt;1,10,0),0)</f>
        <v>0</v>
      </c>
      <c r="J419" s="14" t="b">
        <f t="shared" ca="1" si="89"/>
        <v>0</v>
      </c>
      <c r="K419" s="14" t="str">
        <f ca="1">ADDRESS(3,(B419+1)*2-1,4,,"[" &amp; wew!$G$7 &amp; "]" &amp; _sheetname_labels) &amp; ":" &amp; ADDRESS(2+ster!$B$20,(B419+1)*2-1,4)</f>
        <v>'[dane surowe2c.xlsm]labels'!AFC3:AFC32</v>
      </c>
      <c r="L419" s="14" t="str">
        <f ca="1">IF(F419&gt;0,ADDRESS(3,(B419+1)*2-1,4,,"[" &amp; wew!$G$7 &amp; "]" &amp; _sheetname_labels) &amp; ":" &amp; ADDRESS(2+F419,(B419+1)*2-1,4),"")</f>
        <v/>
      </c>
      <c r="M419" s="14" t="str">
        <f ca="1">IF(F419&gt;0,ADDRESS(3,(B419+1)*2,4,,"["&amp;wew!$G$7&amp;"]"&amp;_sheetname_labels)&amp;":"&amp;ADDRESS(2+F419,(B419+1)*2,4),"")</f>
        <v/>
      </c>
      <c r="N419" s="14" t="str">
        <f ca="1">ADDRESS(3,B419+1,4,,"[" &amp; wew!$G$7 &amp; "]" &amp;_sheetname_dataframe) &amp; ":" &amp; ADDRESS(2+ster!$C$14,B419+1,4)</f>
        <v>'[dane surowe2c.xlsm]data_frame'!PB3:PB643</v>
      </c>
      <c r="O419" s="14">
        <f t="shared" ca="1" si="90"/>
        <v>7</v>
      </c>
      <c r="P419" s="14">
        <f ca="1">IF(AND($AD419,$S419=1),IF(wew!$B$3,MIN(INDIRECT($N419)),"&lt;włącz podświetlanie wartości&gt;"),"—")</f>
        <v>1</v>
      </c>
      <c r="Q419" s="14">
        <f ca="1">IF(AND($AD419,$S419=1),IF(wew!$B$3,MAX(INDIRECT($N419)),"&lt;włącz podświetlanie wartości&gt;"),"—")</f>
        <v>20</v>
      </c>
      <c r="R419" s="14">
        <f ca="1">IF(AD419,ster!$C$14- (COUNTIF( INDIRECT(N419),"" )+ COUNT(INDIRECT(N419)) +COUNTIF( INDIRECT(N419),"NA" )),"")</f>
        <v>0</v>
      </c>
      <c r="S419" s="12">
        <f ca="1">IF(AD419,IF(COUNTA(INDIRECT(N419))=0,0, 1-(ster!$C$14- COUNT(INDIRECT(N419)) -COUNTIF( INDIRECT(N419),"" )) /COUNTA(INDIRECT(N419))),"")</f>
        <v>1</v>
      </c>
      <c r="T419" s="17" t="str">
        <f t="array" aca="1" ref="T419" ca="1">IF(L419&lt;&gt;"",SUM(IF(INDIRECT(L419)&lt;&gt;INT(INDIRECT(L419)),1,0)),"")</f>
        <v/>
      </c>
      <c r="U419" s="17">
        <f t="array" aca="1" ref="U419" ca="1">IF(S419=1,SUM(IF(ISNUMBER(INDIRECT(N419)),IF(INDIRECT(N419)&lt;&gt;INT(INDIRECT(N419)),1,0),0)),"")</f>
        <v>0</v>
      </c>
      <c r="V419" s="17">
        <f t="shared" ca="1" si="91"/>
        <v>1</v>
      </c>
      <c r="W419" s="17">
        <f t="shared" ca="1" si="92"/>
        <v>0</v>
      </c>
      <c r="X419" s="24" t="str">
        <f t="array" aca="1" ref="X419" ca="1">IF(AD419,IF(AG419&lt;&gt;"",AG419,IF(J419,MIN(INDIRECT( K419)),"")),"")</f>
        <v/>
      </c>
      <c r="Y419" s="17" t="str">
        <f t="array" aca="1" ref="Y419" ca="1">IF(AD419,IF(AH419&lt;&gt;"",AH419,IF(J419,MAX(INDIRECT( K419)),"")),"")</f>
        <v/>
      </c>
      <c r="Z419" s="17" t="b">
        <f t="shared" ca="1" si="93"/>
        <v>0</v>
      </c>
      <c r="AC419" s="17" t="b">
        <f t="shared" ca="1" si="94"/>
        <v>0</v>
      </c>
      <c r="AD419" s="14" t="b">
        <f t="shared" ca="1" si="95"/>
        <v>1</v>
      </c>
      <c r="AE419" s="15" t="b">
        <f t="shared" ca="1" si="96"/>
        <v>0</v>
      </c>
      <c r="AF419" s="16"/>
      <c r="AG419" s="16"/>
      <c r="AH419" s="16"/>
      <c r="AI419" s="16"/>
      <c r="AJ419" s="16"/>
      <c r="AK419" s="16"/>
      <c r="AL419" s="16"/>
      <c r="AM419" s="16"/>
    </row>
    <row r="420" spans="2:39">
      <c r="B420" s="14">
        <f t="shared" si="84"/>
        <v>418</v>
      </c>
      <c r="C420" s="14" t="str">
        <f ca="1">IF(OR(E420="",ROW(E420)=2),"",IF(R420&gt;0,"S",IF(J420,IF(F420=2,"D","N"),"I")))</f>
        <v>D</v>
      </c>
      <c r="D420" s="14" t="str">
        <f t="shared" ca="1" si="85"/>
        <v>q_113f.1</v>
      </c>
      <c r="E420" s="14" t="str">
        <f t="shared" ca="1" si="86"/>
        <v>Mild Diving activity</v>
      </c>
      <c r="F420" s="14">
        <f t="shared" ca="1" si="87"/>
        <v>2</v>
      </c>
      <c r="G420" s="14" t="str">
        <f t="shared" ca="1" si="88"/>
        <v>q_113f.1</v>
      </c>
      <c r="H420" s="14">
        <f ca="1">IF(G420&lt;&gt;"",IFERROR( IsVariableNameLegal(G420),0),0)+IF(COUNTIF(INDIRECT(wew!$C$13),G420)&gt;1,10,0)</f>
        <v>0</v>
      </c>
      <c r="I420" s="14">
        <f ca="1">IF(E420&lt;&gt;"",IF(LEN(E420)&gt;150,1,0)+IF(COUNTIF(INDIRECT(wew!$C$15),E420)&gt;1,10,0),0)</f>
        <v>0</v>
      </c>
      <c r="J420" s="14" t="b">
        <f t="shared" ca="1" si="89"/>
        <v>1</v>
      </c>
      <c r="K420" s="14" t="str">
        <f ca="1">ADDRESS(3,(B420+1)*2-1,4,,"[" &amp; wew!$G$7 &amp; "]" &amp; _sheetname_labels) &amp; ":" &amp; ADDRESS(2+ster!$B$20,(B420+1)*2-1,4)</f>
        <v>'[dane surowe2c.xlsm]labels'!AFE3:AFE32</v>
      </c>
      <c r="L420" s="14" t="str">
        <f ca="1">IF(F420&gt;0,ADDRESS(3,(B420+1)*2-1,4,,"[" &amp; wew!$G$7 &amp; "]" &amp; _sheetname_labels) &amp; ":" &amp; ADDRESS(2+F420,(B420+1)*2-1,4),"")</f>
        <v>'[dane surowe2c.xlsm]labels'!AFE3:AFE4</v>
      </c>
      <c r="M420" s="14" t="str">
        <f ca="1">IF(F420&gt;0,ADDRESS(3,(B420+1)*2,4,,"["&amp;wew!$G$7&amp;"]"&amp;_sheetname_labels)&amp;":"&amp;ADDRESS(2+F420,(B420+1)*2,4),"")</f>
        <v>'[dane surowe2c.xlsm]labels'!AFF3:AFF4</v>
      </c>
      <c r="N420" s="14" t="str">
        <f ca="1">ADDRESS(3,B420+1,4,,"[" &amp; wew!$G$7 &amp; "]" &amp;_sheetname_dataframe) &amp; ":" &amp; ADDRESS(2+ster!$C$14,B420+1,4)</f>
        <v>'[dane surowe2c.xlsm]data_frame'!PC3:PC643</v>
      </c>
      <c r="O420" s="14">
        <f t="shared" ca="1" si="90"/>
        <v>637</v>
      </c>
      <c r="P420" s="14">
        <f ca="1">IF(AND($AD420,$S420=1),IF(wew!$B$3,MIN(INDIRECT($N420)),"&lt;włącz podświetlanie wartości&gt;"),"—")</f>
        <v>1</v>
      </c>
      <c r="Q420" s="14">
        <f ca="1">IF(AND($AD420,$S420=1),IF(wew!$B$3,MAX(INDIRECT($N420)),"&lt;włącz podświetlanie wartości&gt;"),"—")</f>
        <v>2</v>
      </c>
      <c r="R420" s="14">
        <f ca="1">IF(AD420,ster!$C$14- (COUNTIF( INDIRECT(N420),"" )+ COUNT(INDIRECT(N420)) +COUNTIF( INDIRECT(N420),"NA" )),"")</f>
        <v>0</v>
      </c>
      <c r="S420" s="12">
        <f ca="1">IF(AD420,IF(COUNTA(INDIRECT(N420))=0,0, 1-(ster!$C$14- COUNT(INDIRECT(N420)) -COUNTIF( INDIRECT(N420),"" )) /COUNTA(INDIRECT(N420))),"")</f>
        <v>1</v>
      </c>
      <c r="T420" s="17">
        <f t="array" aca="1" ref="T420" ca="1">IF(L420&lt;&gt;"",SUM(IF(INDIRECT(L420)&lt;&gt;INT(INDIRECT(L420)),1,0)),"")</f>
        <v>0</v>
      </c>
      <c r="U420" s="17">
        <f t="array" aca="1" ref="U420" ca="1">IF(S420=1,SUM(IF(ISNUMBER(INDIRECT(N420)),IF(INDIRECT(N420)&lt;&gt;INT(INDIRECT(N420)),1,0),0)),"")</f>
        <v>0</v>
      </c>
      <c r="V420" s="17">
        <f t="shared" ca="1" si="91"/>
        <v>1</v>
      </c>
      <c r="W420" s="17">
        <f t="shared" ca="1" si="92"/>
        <v>0</v>
      </c>
      <c r="X420" s="24">
        <f t="array" aca="1" ref="X420" ca="1">IF(AD420,IF(AG420&lt;&gt;"",AG420,IF(J420,MIN(INDIRECT( K420)),"")),"")</f>
        <v>1</v>
      </c>
      <c r="Y420" s="17">
        <f t="array" aca="1" ref="Y420" ca="1">IF(AD420,IF(AH420&lt;&gt;"",AH420,IF(J420,MAX(INDIRECT( K420)),"")),"")</f>
        <v>2</v>
      </c>
      <c r="Z420" s="17" t="b">
        <f t="shared" ca="1" si="93"/>
        <v>1</v>
      </c>
      <c r="AC420" s="17" t="b">
        <f t="shared" ca="1" si="94"/>
        <v>0</v>
      </c>
      <c r="AD420" s="14" t="b">
        <f t="shared" ca="1" si="95"/>
        <v>1</v>
      </c>
      <c r="AE420" s="15" t="b">
        <f t="shared" ca="1" si="96"/>
        <v>1</v>
      </c>
      <c r="AF420" s="16"/>
      <c r="AG420" s="16"/>
      <c r="AH420" s="16"/>
      <c r="AI420" s="16"/>
      <c r="AJ420" s="16"/>
      <c r="AK420" s="16"/>
      <c r="AL420" s="16"/>
      <c r="AM420" s="16"/>
    </row>
    <row r="421" spans="2:39">
      <c r="B421" s="14">
        <f t="shared" si="84"/>
        <v>419</v>
      </c>
      <c r="C421" s="14" t="str">
        <f ca="1">IF(OR(E421="",ROW(E421)=2),"",IF(R421&gt;0,"S",IF(J421,IF(F421=2,"D","N"),"I")))</f>
        <v>I</v>
      </c>
      <c r="D421" s="14" t="str">
        <f t="shared" ca="1" si="85"/>
        <v>q_113f.2</v>
      </c>
      <c r="E421" s="14" t="str">
        <f t="shared" ca="1" si="86"/>
        <v>How long mild Diving activity</v>
      </c>
      <c r="F421" s="14">
        <f t="shared" ca="1" si="87"/>
        <v>0</v>
      </c>
      <c r="G421" s="14" t="str">
        <f t="shared" ca="1" si="88"/>
        <v>q_113f.2</v>
      </c>
      <c r="H421" s="14">
        <f ca="1">IF(G421&lt;&gt;"",IFERROR( IsVariableNameLegal(G421),0),0)+IF(COUNTIF(INDIRECT(wew!$C$13),G421)&gt;1,10,0)</f>
        <v>0</v>
      </c>
      <c r="I421" s="14">
        <f ca="1">IF(E421&lt;&gt;"",IF(LEN(E421)&gt;150,1,0)+IF(COUNTIF(INDIRECT(wew!$C$15),E421)&gt;1,10,0),0)</f>
        <v>0</v>
      </c>
      <c r="J421" s="14" t="b">
        <f t="shared" ca="1" si="89"/>
        <v>0</v>
      </c>
      <c r="K421" s="14" t="str">
        <f ca="1">ADDRESS(3,(B421+1)*2-1,4,,"[" &amp; wew!$G$7 &amp; "]" &amp; _sheetname_labels) &amp; ":" &amp; ADDRESS(2+ster!$B$20,(B421+1)*2-1,4)</f>
        <v>'[dane surowe2c.xlsm]labels'!AFG3:AFG32</v>
      </c>
      <c r="L421" s="14" t="str">
        <f ca="1">IF(F421&gt;0,ADDRESS(3,(B421+1)*2-1,4,,"[" &amp; wew!$G$7 &amp; "]" &amp; _sheetname_labels) &amp; ":" &amp; ADDRESS(2+F421,(B421+1)*2-1,4),"")</f>
        <v/>
      </c>
      <c r="M421" s="14" t="str">
        <f ca="1">IF(F421&gt;0,ADDRESS(3,(B421+1)*2,4,,"["&amp;wew!$G$7&amp;"]"&amp;_sheetname_labels)&amp;":"&amp;ADDRESS(2+F421,(B421+1)*2,4),"")</f>
        <v/>
      </c>
      <c r="N421" s="14" t="str">
        <f ca="1">ADDRESS(3,B421+1,4,,"[" &amp; wew!$G$7 &amp; "]" &amp;_sheetname_dataframe) &amp; ":" &amp; ADDRESS(2+ster!$C$14,B421+1,4)</f>
        <v>'[dane surowe2c.xlsm]data_frame'!PD3:PD643</v>
      </c>
      <c r="O421" s="14">
        <f t="shared" ca="1" si="90"/>
        <v>2</v>
      </c>
      <c r="P421" s="14">
        <f ca="1">IF(AND($AD421,$S421=1),IF(wew!$B$3,MIN(INDIRECT($N421)),"&lt;włącz podświetlanie wartości&gt;"),"—")</f>
        <v>5</v>
      </c>
      <c r="Q421" s="14">
        <f ca="1">IF(AND($AD421,$S421=1),IF(wew!$B$3,MAX(INDIRECT($N421)),"&lt;włącz podświetlanie wartości&gt;"),"—")</f>
        <v>5</v>
      </c>
      <c r="R421" s="14">
        <f ca="1">IF(AD421,ster!$C$14- (COUNTIF( INDIRECT(N421),"" )+ COUNT(INDIRECT(N421)) +COUNTIF( INDIRECT(N421),"NA" )),"")</f>
        <v>0</v>
      </c>
      <c r="S421" s="12">
        <f ca="1">IF(AD421,IF(COUNTA(INDIRECT(N421))=0,0, 1-(ster!$C$14- COUNT(INDIRECT(N421)) -COUNTIF( INDIRECT(N421),"" )) /COUNTA(INDIRECT(N421))),"")</f>
        <v>1</v>
      </c>
      <c r="T421" s="17" t="str">
        <f t="array" aca="1" ref="T421" ca="1">IF(L421&lt;&gt;"",SUM(IF(INDIRECT(L421)&lt;&gt;INT(INDIRECT(L421)),1,0)),"")</f>
        <v/>
      </c>
      <c r="U421" s="17">
        <f t="array" aca="1" ref="U421" ca="1">IF(S421=1,SUM(IF(ISNUMBER(INDIRECT(N421)),IF(INDIRECT(N421)&lt;&gt;INT(INDIRECT(N421)),1,0),0)),"")</f>
        <v>0</v>
      </c>
      <c r="V421" s="17">
        <f t="shared" ca="1" si="91"/>
        <v>1</v>
      </c>
      <c r="W421" s="17">
        <f t="shared" ca="1" si="92"/>
        <v>0</v>
      </c>
      <c r="X421" s="24" t="str">
        <f t="array" aca="1" ref="X421" ca="1">IF(AD421,IF(AG421&lt;&gt;"",AG421,IF(J421,MIN(INDIRECT( K421)),"")),"")</f>
        <v/>
      </c>
      <c r="Y421" s="17" t="str">
        <f t="array" aca="1" ref="Y421" ca="1">IF(AD421,IF(AH421&lt;&gt;"",AH421,IF(J421,MAX(INDIRECT( K421)),"")),"")</f>
        <v/>
      </c>
      <c r="Z421" s="17" t="b">
        <f t="shared" ca="1" si="93"/>
        <v>0</v>
      </c>
      <c r="AC421" s="17" t="b">
        <f t="shared" ca="1" si="94"/>
        <v>0</v>
      </c>
      <c r="AD421" s="14" t="b">
        <f t="shared" ca="1" si="95"/>
        <v>1</v>
      </c>
      <c r="AE421" s="15" t="b">
        <f t="shared" ca="1" si="96"/>
        <v>0</v>
      </c>
      <c r="AF421" s="16"/>
      <c r="AG421" s="16"/>
      <c r="AH421" s="16"/>
      <c r="AI421" s="16"/>
      <c r="AJ421" s="16"/>
      <c r="AK421" s="16"/>
      <c r="AL421" s="16"/>
      <c r="AM421" s="16"/>
    </row>
    <row r="422" spans="2:39">
      <c r="B422" s="14">
        <f t="shared" si="84"/>
        <v>420</v>
      </c>
      <c r="C422" s="14" t="str">
        <f ca="1">IF(OR(E422="",ROW(E422)=2),"",IF(R422&gt;0,"S",IF(J422,IF(F422=2,"D","N"),"I")))</f>
        <v>D</v>
      </c>
      <c r="D422" s="14" t="str">
        <f t="shared" ca="1" si="85"/>
        <v>q_113g.1</v>
      </c>
      <c r="E422" s="14" t="str">
        <f t="shared" ca="1" si="86"/>
        <v>Mild Fast walking activity</v>
      </c>
      <c r="F422" s="14">
        <f t="shared" ca="1" si="87"/>
        <v>2</v>
      </c>
      <c r="G422" s="14" t="str">
        <f t="shared" ca="1" si="88"/>
        <v>q_113g.1</v>
      </c>
      <c r="H422" s="14">
        <f ca="1">IF(G422&lt;&gt;"",IFERROR( IsVariableNameLegal(G422),0),0)+IF(COUNTIF(INDIRECT(wew!$C$13),G422)&gt;1,10,0)</f>
        <v>0</v>
      </c>
      <c r="I422" s="14">
        <f ca="1">IF(E422&lt;&gt;"",IF(LEN(E422)&gt;150,1,0)+IF(COUNTIF(INDIRECT(wew!$C$15),E422)&gt;1,10,0),0)</f>
        <v>0</v>
      </c>
      <c r="J422" s="14" t="b">
        <f t="shared" ca="1" si="89"/>
        <v>1</v>
      </c>
      <c r="K422" s="14" t="str">
        <f ca="1">ADDRESS(3,(B422+1)*2-1,4,,"[" &amp; wew!$G$7 &amp; "]" &amp; _sheetname_labels) &amp; ":" &amp; ADDRESS(2+ster!$B$20,(B422+1)*2-1,4)</f>
        <v>'[dane surowe2c.xlsm]labels'!AFI3:AFI32</v>
      </c>
      <c r="L422" s="14" t="str">
        <f ca="1">IF(F422&gt;0,ADDRESS(3,(B422+1)*2-1,4,,"[" &amp; wew!$G$7 &amp; "]" &amp; _sheetname_labels) &amp; ":" &amp; ADDRESS(2+F422,(B422+1)*2-1,4),"")</f>
        <v>'[dane surowe2c.xlsm]labels'!AFI3:AFI4</v>
      </c>
      <c r="M422" s="14" t="str">
        <f ca="1">IF(F422&gt;0,ADDRESS(3,(B422+1)*2,4,,"["&amp;wew!$G$7&amp;"]"&amp;_sheetname_labels)&amp;":"&amp;ADDRESS(2+F422,(B422+1)*2,4),"")</f>
        <v>'[dane surowe2c.xlsm]labels'!AFJ3:AFJ4</v>
      </c>
      <c r="N422" s="14" t="str">
        <f ca="1">ADDRESS(3,B422+1,4,,"[" &amp; wew!$G$7 &amp; "]" &amp;_sheetname_dataframe) &amp; ":" &amp; ADDRESS(2+ster!$C$14,B422+1,4)</f>
        <v>'[dane surowe2c.xlsm]data_frame'!PE3:PE643</v>
      </c>
      <c r="O422" s="14">
        <f t="shared" ca="1" si="90"/>
        <v>636</v>
      </c>
      <c r="P422" s="14">
        <f ca="1">IF(AND($AD422,$S422=1),IF(wew!$B$3,MIN(INDIRECT($N422)),"&lt;włącz podświetlanie wartości&gt;"),"—")</f>
        <v>1</v>
      </c>
      <c r="Q422" s="14">
        <f ca="1">IF(AND($AD422,$S422=1),IF(wew!$B$3,MAX(INDIRECT($N422)),"&lt;włącz podświetlanie wartości&gt;"),"—")</f>
        <v>2</v>
      </c>
      <c r="R422" s="14">
        <f ca="1">IF(AD422,ster!$C$14- (COUNTIF( INDIRECT(N422),"" )+ COUNT(INDIRECT(N422)) +COUNTIF( INDIRECT(N422),"NA" )),"")</f>
        <v>0</v>
      </c>
      <c r="S422" s="12">
        <f ca="1">IF(AD422,IF(COUNTA(INDIRECT(N422))=0,0, 1-(ster!$C$14- COUNT(INDIRECT(N422)) -COUNTIF( INDIRECT(N422),"" )) /COUNTA(INDIRECT(N422))),"")</f>
        <v>1</v>
      </c>
      <c r="T422" s="17">
        <f t="array" aca="1" ref="T422" ca="1">IF(L422&lt;&gt;"",SUM(IF(INDIRECT(L422)&lt;&gt;INT(INDIRECT(L422)),1,0)),"")</f>
        <v>0</v>
      </c>
      <c r="U422" s="17">
        <f t="array" aca="1" ref="U422" ca="1">IF(S422=1,SUM(IF(ISNUMBER(INDIRECT(N422)),IF(INDIRECT(N422)&lt;&gt;INT(INDIRECT(N422)),1,0),0)),"")</f>
        <v>0</v>
      </c>
      <c r="V422" s="17">
        <f t="shared" ca="1" si="91"/>
        <v>1</v>
      </c>
      <c r="W422" s="17">
        <f t="shared" ca="1" si="92"/>
        <v>0</v>
      </c>
      <c r="X422" s="24">
        <f t="array" aca="1" ref="X422" ca="1">IF(AD422,IF(AG422&lt;&gt;"",AG422,IF(J422,MIN(INDIRECT( K422)),"")),"")</f>
        <v>1</v>
      </c>
      <c r="Y422" s="17">
        <f t="array" aca="1" ref="Y422" ca="1">IF(AD422,IF(AH422&lt;&gt;"",AH422,IF(J422,MAX(INDIRECT( K422)),"")),"")</f>
        <v>2</v>
      </c>
      <c r="Z422" s="17" t="b">
        <f t="shared" ca="1" si="93"/>
        <v>1</v>
      </c>
      <c r="AC422" s="17" t="b">
        <f t="shared" ca="1" si="94"/>
        <v>0</v>
      </c>
      <c r="AD422" s="14" t="b">
        <f t="shared" ca="1" si="95"/>
        <v>1</v>
      </c>
      <c r="AE422" s="15" t="b">
        <f t="shared" ca="1" si="96"/>
        <v>1</v>
      </c>
      <c r="AF422" s="16"/>
      <c r="AG422" s="16"/>
      <c r="AH422" s="16"/>
      <c r="AI422" s="16"/>
      <c r="AJ422" s="16"/>
      <c r="AK422" s="16"/>
      <c r="AL422" s="16"/>
      <c r="AM422" s="16"/>
    </row>
    <row r="423" spans="2:39">
      <c r="B423" s="14">
        <f t="shared" si="84"/>
        <v>421</v>
      </c>
      <c r="C423" s="14" t="str">
        <f ca="1">IF(OR(E423="",ROW(E423)=2),"",IF(R423&gt;0,"S",IF(J423,IF(F423=2,"D","N"),"I")))</f>
        <v>I</v>
      </c>
      <c r="D423" s="14" t="str">
        <f t="shared" ca="1" si="85"/>
        <v>q_113g.2</v>
      </c>
      <c r="E423" s="14" t="str">
        <f t="shared" ca="1" si="86"/>
        <v>How long mild Fast walking activity</v>
      </c>
      <c r="F423" s="14">
        <f t="shared" ca="1" si="87"/>
        <v>0</v>
      </c>
      <c r="G423" s="14" t="str">
        <f t="shared" ca="1" si="88"/>
        <v>q_113g.2</v>
      </c>
      <c r="H423" s="14">
        <f ca="1">IF(G423&lt;&gt;"",IFERROR( IsVariableNameLegal(G423),0),0)+IF(COUNTIF(INDIRECT(wew!$C$13),G423)&gt;1,10,0)</f>
        <v>0</v>
      </c>
      <c r="I423" s="14">
        <f ca="1">IF(E423&lt;&gt;"",IF(LEN(E423)&gt;150,1,0)+IF(COUNTIF(INDIRECT(wew!$C$15),E423)&gt;1,10,0),0)</f>
        <v>0</v>
      </c>
      <c r="J423" s="14" t="b">
        <f t="shared" ca="1" si="89"/>
        <v>0</v>
      </c>
      <c r="K423" s="14" t="str">
        <f ca="1">ADDRESS(3,(B423+1)*2-1,4,,"[" &amp; wew!$G$7 &amp; "]" &amp; _sheetname_labels) &amp; ":" &amp; ADDRESS(2+ster!$B$20,(B423+1)*2-1,4)</f>
        <v>'[dane surowe2c.xlsm]labels'!AFK3:AFK32</v>
      </c>
      <c r="L423" s="14" t="str">
        <f ca="1">IF(F423&gt;0,ADDRESS(3,(B423+1)*2-1,4,,"[" &amp; wew!$G$7 &amp; "]" &amp; _sheetname_labels) &amp; ":" &amp; ADDRESS(2+F423,(B423+1)*2-1,4),"")</f>
        <v/>
      </c>
      <c r="M423" s="14" t="str">
        <f ca="1">IF(F423&gt;0,ADDRESS(3,(B423+1)*2,4,,"["&amp;wew!$G$7&amp;"]"&amp;_sheetname_labels)&amp;":"&amp;ADDRESS(2+F423,(B423+1)*2,4),"")</f>
        <v/>
      </c>
      <c r="N423" s="14" t="str">
        <f ca="1">ADDRESS(3,B423+1,4,,"[" &amp; wew!$G$7 &amp; "]" &amp;_sheetname_dataframe) &amp; ":" &amp; ADDRESS(2+ster!$C$14,B423+1,4)</f>
        <v>'[dane surowe2c.xlsm]data_frame'!PF3:PF643</v>
      </c>
      <c r="O423" s="14">
        <f t="shared" ca="1" si="90"/>
        <v>17</v>
      </c>
      <c r="P423" s="14">
        <f ca="1">IF(AND($AD423,$S423=1),IF(wew!$B$3,MIN(INDIRECT($N423)),"&lt;włącz podświetlanie wartości&gt;"),"—")</f>
        <v>4</v>
      </c>
      <c r="Q423" s="14">
        <f ca="1">IF(AND($AD423,$S423=1),IF(wew!$B$3,MAX(INDIRECT($N423)),"&lt;włącz podświetlanie wartości&gt;"),"—")</f>
        <v>50</v>
      </c>
      <c r="R423" s="14">
        <f ca="1">IF(AD423,ster!$C$14- (COUNTIF( INDIRECT(N423),"" )+ COUNT(INDIRECT(N423)) +COUNTIF( INDIRECT(N423),"NA" )),"")</f>
        <v>0</v>
      </c>
      <c r="S423" s="12">
        <f ca="1">IF(AD423,IF(COUNTA(INDIRECT(N423))=0,0, 1-(ster!$C$14- COUNT(INDIRECT(N423)) -COUNTIF( INDIRECT(N423),"" )) /COUNTA(INDIRECT(N423))),"")</f>
        <v>1</v>
      </c>
      <c r="T423" s="17" t="str">
        <f t="array" aca="1" ref="T423" ca="1">IF(L423&lt;&gt;"",SUM(IF(INDIRECT(L423)&lt;&gt;INT(INDIRECT(L423)),1,0)),"")</f>
        <v/>
      </c>
      <c r="U423" s="17">
        <f t="array" aca="1" ref="U423" ca="1">IF(S423=1,SUM(IF(ISNUMBER(INDIRECT(N423)),IF(INDIRECT(N423)&lt;&gt;INT(INDIRECT(N423)),1,0),0)),"")</f>
        <v>0</v>
      </c>
      <c r="V423" s="17">
        <f t="shared" ca="1" si="91"/>
        <v>1</v>
      </c>
      <c r="W423" s="17">
        <f t="shared" ca="1" si="92"/>
        <v>0</v>
      </c>
      <c r="X423" s="24" t="str">
        <f t="array" aca="1" ref="X423" ca="1">IF(AD423,IF(AG423&lt;&gt;"",AG423,IF(J423,MIN(INDIRECT( K423)),"")),"")</f>
        <v/>
      </c>
      <c r="Y423" s="17" t="str">
        <f t="array" aca="1" ref="Y423" ca="1">IF(AD423,IF(AH423&lt;&gt;"",AH423,IF(J423,MAX(INDIRECT( K423)),"")),"")</f>
        <v/>
      </c>
      <c r="Z423" s="17" t="b">
        <f t="shared" ca="1" si="93"/>
        <v>0</v>
      </c>
      <c r="AC423" s="17" t="b">
        <f t="shared" ca="1" si="94"/>
        <v>0</v>
      </c>
      <c r="AD423" s="14" t="b">
        <f t="shared" ca="1" si="95"/>
        <v>1</v>
      </c>
      <c r="AE423" s="15" t="b">
        <f t="shared" ca="1" si="96"/>
        <v>0</v>
      </c>
      <c r="AF423" s="16"/>
      <c r="AG423" s="16"/>
      <c r="AH423" s="16"/>
      <c r="AI423" s="16"/>
      <c r="AJ423" s="16"/>
      <c r="AK423" s="16"/>
      <c r="AL423" s="16"/>
      <c r="AM423" s="16"/>
    </row>
    <row r="424" spans="2:39">
      <c r="B424" s="14">
        <f t="shared" si="84"/>
        <v>422</v>
      </c>
      <c r="C424" s="14" t="str">
        <f ca="1">IF(OR(E424="",ROW(E424)=2),"",IF(R424&gt;0,"S",IF(J424,IF(F424=2,"D","N"),"I")))</f>
        <v>D</v>
      </c>
      <c r="D424" s="14" t="str">
        <f t="shared" ca="1" si="85"/>
        <v>q_113h.1</v>
      </c>
      <c r="E424" s="14" t="str">
        <f t="shared" ca="1" si="86"/>
        <v>Mild Fencing activity</v>
      </c>
      <c r="F424" s="14">
        <f t="shared" ca="1" si="87"/>
        <v>2</v>
      </c>
      <c r="G424" s="14" t="str">
        <f t="shared" ca="1" si="88"/>
        <v>q_113h.1</v>
      </c>
      <c r="H424" s="14">
        <f ca="1">IF(G424&lt;&gt;"",IFERROR( IsVariableNameLegal(G424),0),0)+IF(COUNTIF(INDIRECT(wew!$C$13),G424)&gt;1,10,0)</f>
        <v>0</v>
      </c>
      <c r="I424" s="14">
        <f ca="1">IF(E424&lt;&gt;"",IF(LEN(E424)&gt;150,1,0)+IF(COUNTIF(INDIRECT(wew!$C$15),E424)&gt;1,10,0),0)</f>
        <v>0</v>
      </c>
      <c r="J424" s="14" t="b">
        <f t="shared" ca="1" si="89"/>
        <v>1</v>
      </c>
      <c r="K424" s="14" t="str">
        <f ca="1">ADDRESS(3,(B424+1)*2-1,4,,"[" &amp; wew!$G$7 &amp; "]" &amp; _sheetname_labels) &amp; ":" &amp; ADDRESS(2+ster!$B$20,(B424+1)*2-1,4)</f>
        <v>'[dane surowe2c.xlsm]labels'!AFM3:AFM32</v>
      </c>
      <c r="L424" s="14" t="str">
        <f ca="1">IF(F424&gt;0,ADDRESS(3,(B424+1)*2-1,4,,"[" &amp; wew!$G$7 &amp; "]" &amp; _sheetname_labels) &amp; ":" &amp; ADDRESS(2+F424,(B424+1)*2-1,4),"")</f>
        <v>'[dane surowe2c.xlsm]labels'!AFM3:AFM4</v>
      </c>
      <c r="M424" s="14" t="str">
        <f ca="1">IF(F424&gt;0,ADDRESS(3,(B424+1)*2,4,,"["&amp;wew!$G$7&amp;"]"&amp;_sheetname_labels)&amp;":"&amp;ADDRESS(2+F424,(B424+1)*2,4),"")</f>
        <v>'[dane surowe2c.xlsm]labels'!AFN3:AFN4</v>
      </c>
      <c r="N424" s="14" t="str">
        <f ca="1">ADDRESS(3,B424+1,4,,"[" &amp; wew!$G$7 &amp; "]" &amp;_sheetname_dataframe) &amp; ":" &amp; ADDRESS(2+ster!$C$14,B424+1,4)</f>
        <v>'[dane surowe2c.xlsm]data_frame'!PG3:PG643</v>
      </c>
      <c r="O424" s="14">
        <f t="shared" ca="1" si="90"/>
        <v>637</v>
      </c>
      <c r="P424" s="14">
        <f ca="1">IF(AND($AD424,$S424=1),IF(wew!$B$3,MIN(INDIRECT($N424)),"&lt;włącz podświetlanie wartości&gt;"),"—")</f>
        <v>2</v>
      </c>
      <c r="Q424" s="14">
        <f ca="1">IF(AND($AD424,$S424=1),IF(wew!$B$3,MAX(INDIRECT($N424)),"&lt;włącz podświetlanie wartości&gt;"),"—")</f>
        <v>2</v>
      </c>
      <c r="R424" s="14">
        <f ca="1">IF(AD424,ster!$C$14- (COUNTIF( INDIRECT(N424),"" )+ COUNT(INDIRECT(N424)) +COUNTIF( INDIRECT(N424),"NA" )),"")</f>
        <v>0</v>
      </c>
      <c r="S424" s="12">
        <f ca="1">IF(AD424,IF(COUNTA(INDIRECT(N424))=0,0, 1-(ster!$C$14- COUNT(INDIRECT(N424)) -COUNTIF( INDIRECT(N424),"" )) /COUNTA(INDIRECT(N424))),"")</f>
        <v>1</v>
      </c>
      <c r="T424" s="17">
        <f t="array" aca="1" ref="T424" ca="1">IF(L424&lt;&gt;"",SUM(IF(INDIRECT(L424)&lt;&gt;INT(INDIRECT(L424)),1,0)),"")</f>
        <v>0</v>
      </c>
      <c r="U424" s="17">
        <f t="array" aca="1" ref="U424" ca="1">IF(S424=1,SUM(IF(ISNUMBER(INDIRECT(N424)),IF(INDIRECT(N424)&lt;&gt;INT(INDIRECT(N424)),1,0),0)),"")</f>
        <v>0</v>
      </c>
      <c r="V424" s="17">
        <f t="shared" ca="1" si="91"/>
        <v>1</v>
      </c>
      <c r="W424" s="17">
        <f t="shared" ca="1" si="92"/>
        <v>0</v>
      </c>
      <c r="X424" s="24">
        <f t="array" aca="1" ref="X424" ca="1">IF(AD424,IF(AG424&lt;&gt;"",AG424,IF(J424,MIN(INDIRECT( K424)),"")),"")</f>
        <v>1</v>
      </c>
      <c r="Y424" s="17">
        <f t="array" aca="1" ref="Y424" ca="1">IF(AD424,IF(AH424&lt;&gt;"",AH424,IF(J424,MAX(INDIRECT( K424)),"")),"")</f>
        <v>2</v>
      </c>
      <c r="Z424" s="17" t="b">
        <f t="shared" ca="1" si="93"/>
        <v>1</v>
      </c>
      <c r="AC424" s="17" t="b">
        <f t="shared" ca="1" si="94"/>
        <v>0</v>
      </c>
      <c r="AD424" s="14" t="b">
        <f t="shared" ca="1" si="95"/>
        <v>1</v>
      </c>
      <c r="AE424" s="15" t="b">
        <f t="shared" ca="1" si="96"/>
        <v>1</v>
      </c>
      <c r="AF424" s="16"/>
      <c r="AG424" s="16"/>
      <c r="AH424" s="16"/>
      <c r="AI424" s="16"/>
      <c r="AJ424" s="16"/>
      <c r="AK424" s="16"/>
      <c r="AL424" s="16"/>
      <c r="AM424" s="16"/>
    </row>
    <row r="425" spans="2:39">
      <c r="B425" s="14">
        <f t="shared" si="84"/>
        <v>423</v>
      </c>
      <c r="C425" s="14" t="str">
        <f ca="1">IF(OR(E425="",ROW(E425)=2),"",IF(R425&gt;0,"S",IF(J425,IF(F425=2,"D","N"),"I")))</f>
        <v>I</v>
      </c>
      <c r="D425" s="14" t="str">
        <f t="shared" ca="1" si="85"/>
        <v>q_113h.2</v>
      </c>
      <c r="E425" s="14" t="str">
        <f t="shared" ca="1" si="86"/>
        <v>How long mild Fencing activity</v>
      </c>
      <c r="F425" s="14">
        <f t="shared" ca="1" si="87"/>
        <v>0</v>
      </c>
      <c r="G425" s="14" t="str">
        <f t="shared" ca="1" si="88"/>
        <v>q_113h.2</v>
      </c>
      <c r="H425" s="14">
        <f ca="1">IF(G425&lt;&gt;"",IFERROR( IsVariableNameLegal(G425),0),0)+IF(COUNTIF(INDIRECT(wew!$C$13),G425)&gt;1,10,0)</f>
        <v>0</v>
      </c>
      <c r="I425" s="14">
        <f ca="1">IF(E425&lt;&gt;"",IF(LEN(E425)&gt;150,1,0)+IF(COUNTIF(INDIRECT(wew!$C$15),E425)&gt;1,10,0),0)</f>
        <v>0</v>
      </c>
      <c r="J425" s="14" t="b">
        <f t="shared" ca="1" si="89"/>
        <v>0</v>
      </c>
      <c r="K425" s="14" t="str">
        <f ca="1">ADDRESS(3,(B425+1)*2-1,4,,"[" &amp; wew!$G$7 &amp; "]" &amp; _sheetname_labels) &amp; ":" &amp; ADDRESS(2+ster!$B$20,(B425+1)*2-1,4)</f>
        <v>'[dane surowe2c.xlsm]labels'!AFO3:AFO32</v>
      </c>
      <c r="L425" s="14" t="str">
        <f ca="1">IF(F425&gt;0,ADDRESS(3,(B425+1)*2-1,4,,"[" &amp; wew!$G$7 &amp; "]" &amp; _sheetname_labels) &amp; ":" &amp; ADDRESS(2+F425,(B425+1)*2-1,4),"")</f>
        <v/>
      </c>
      <c r="M425" s="14" t="str">
        <f ca="1">IF(F425&gt;0,ADDRESS(3,(B425+1)*2,4,,"["&amp;wew!$G$7&amp;"]"&amp;_sheetname_labels)&amp;":"&amp;ADDRESS(2+F425,(B425+1)*2,4),"")</f>
        <v/>
      </c>
      <c r="N425" s="14" t="str">
        <f ca="1">ADDRESS(3,B425+1,4,,"[" &amp; wew!$G$7 &amp; "]" &amp;_sheetname_dataframe) &amp; ":" &amp; ADDRESS(2+ster!$C$14,B425+1,4)</f>
        <v>'[dane surowe2c.xlsm]data_frame'!PH3:PH643</v>
      </c>
      <c r="O425" s="14">
        <f t="shared" ca="1" si="90"/>
        <v>0</v>
      </c>
      <c r="P425" s="14" t="str">
        <f ca="1">IF(AND($AD425,$S425=1),IF(wew!$B$3,MIN(INDIRECT($N425)),"&lt;włącz podświetlanie wartości&gt;"),"—")</f>
        <v>—</v>
      </c>
      <c r="Q425" s="14" t="str">
        <f ca="1">IF(AND($AD425,$S425=1),IF(wew!$B$3,MAX(INDIRECT($N425)),"&lt;włącz podświetlanie wartości&gt;"),"—")</f>
        <v>—</v>
      </c>
      <c r="R425" s="14">
        <f ca="1">IF(AD425,ster!$C$14- (COUNTIF( INDIRECT(N425),"" )+ COUNT(INDIRECT(N425)) +COUNTIF( INDIRECT(N425),"NA" )),"")</f>
        <v>0</v>
      </c>
      <c r="S425" s="12">
        <f ca="1">IF(AD425,IF(COUNTA(INDIRECT(N425))=0,0, 1-(ster!$C$14- COUNT(INDIRECT(N425)) -COUNTIF( INDIRECT(N425),"" )) /COUNTA(INDIRECT(N425))),"")</f>
        <v>0</v>
      </c>
      <c r="T425" s="17" t="str">
        <f t="array" aca="1" ref="T425" ca="1">IF(L425&lt;&gt;"",SUM(IF(INDIRECT(L425)&lt;&gt;INT(INDIRECT(L425)),1,0)),"")</f>
        <v/>
      </c>
      <c r="U425" s="17" t="str">
        <f t="array" aca="1" ref="U425" ca="1">IF(S425=1,SUM(IF(ISNUMBER(INDIRECT(N425)),IF(INDIRECT(N425)&lt;&gt;INT(INDIRECT(N425)),1,0),0)),"")</f>
        <v/>
      </c>
      <c r="V425" s="17">
        <f t="shared" ca="1" si="91"/>
        <v>0</v>
      </c>
      <c r="W425" s="17">
        <f t="shared" ca="1" si="92"/>
        <v>0</v>
      </c>
      <c r="X425" s="24" t="str">
        <f t="array" aca="1" ref="X425" ca="1">IF(AD425,IF(AG425&lt;&gt;"",AG425,IF(J425,MIN(INDIRECT( K425)),"")),"")</f>
        <v/>
      </c>
      <c r="Y425" s="17" t="str">
        <f t="array" aca="1" ref="Y425" ca="1">IF(AD425,IF(AH425&lt;&gt;"",AH425,IF(J425,MAX(INDIRECT( K425)),"")),"")</f>
        <v/>
      </c>
      <c r="Z425" s="17" t="b">
        <f t="shared" ca="1" si="93"/>
        <v>0</v>
      </c>
      <c r="AC425" s="17" t="b">
        <f t="shared" ca="1" si="94"/>
        <v>0</v>
      </c>
      <c r="AD425" s="14" t="b">
        <f t="shared" ca="1" si="95"/>
        <v>1</v>
      </c>
      <c r="AE425" s="15" t="b">
        <f t="shared" ca="1" si="96"/>
        <v>0</v>
      </c>
      <c r="AF425" s="16"/>
      <c r="AG425" s="16"/>
      <c r="AH425" s="16"/>
      <c r="AI425" s="16"/>
      <c r="AJ425" s="16"/>
      <c r="AK425" s="16"/>
      <c r="AL425" s="16"/>
      <c r="AM425" s="16"/>
    </row>
    <row r="426" spans="2:39">
      <c r="B426" s="14">
        <f t="shared" si="84"/>
        <v>424</v>
      </c>
      <c r="C426" s="14" t="str">
        <f ca="1">IF(OR(E426="",ROW(E426)=2),"",IF(R426&gt;0,"S",IF(J426,IF(F426=2,"D","N"),"I")))</f>
        <v>D</v>
      </c>
      <c r="D426" s="14" t="str">
        <f t="shared" ca="1" si="85"/>
        <v>q_113i.1</v>
      </c>
      <c r="E426" s="14" t="str">
        <f t="shared" ca="1" si="86"/>
        <v>Mild Fitness activity</v>
      </c>
      <c r="F426" s="14">
        <f t="shared" ca="1" si="87"/>
        <v>2</v>
      </c>
      <c r="G426" s="14" t="str">
        <f t="shared" ca="1" si="88"/>
        <v>q_113i.1</v>
      </c>
      <c r="H426" s="14">
        <f ca="1">IF(G426&lt;&gt;"",IFERROR( IsVariableNameLegal(G426),0),0)+IF(COUNTIF(INDIRECT(wew!$C$13),G426)&gt;1,10,0)</f>
        <v>0</v>
      </c>
      <c r="I426" s="14">
        <f ca="1">IF(E426&lt;&gt;"",IF(LEN(E426)&gt;150,1,0)+IF(COUNTIF(INDIRECT(wew!$C$15),E426)&gt;1,10,0),0)</f>
        <v>0</v>
      </c>
      <c r="J426" s="14" t="b">
        <f t="shared" ca="1" si="89"/>
        <v>1</v>
      </c>
      <c r="K426" s="14" t="str">
        <f ca="1">ADDRESS(3,(B426+1)*2-1,4,,"[" &amp; wew!$G$7 &amp; "]" &amp; _sheetname_labels) &amp; ":" &amp; ADDRESS(2+ster!$B$20,(B426+1)*2-1,4)</f>
        <v>'[dane surowe2c.xlsm]labels'!AFQ3:AFQ32</v>
      </c>
      <c r="L426" s="14" t="str">
        <f ca="1">IF(F426&gt;0,ADDRESS(3,(B426+1)*2-1,4,,"[" &amp; wew!$G$7 &amp; "]" &amp; _sheetname_labels) &amp; ":" &amp; ADDRESS(2+F426,(B426+1)*2-1,4),"")</f>
        <v>'[dane surowe2c.xlsm]labels'!AFQ3:AFQ4</v>
      </c>
      <c r="M426" s="14" t="str">
        <f ca="1">IF(F426&gt;0,ADDRESS(3,(B426+1)*2,4,,"["&amp;wew!$G$7&amp;"]"&amp;_sheetname_labels)&amp;":"&amp;ADDRESS(2+F426,(B426+1)*2,4),"")</f>
        <v>'[dane surowe2c.xlsm]labels'!AFR3:AFR4</v>
      </c>
      <c r="N426" s="14" t="str">
        <f ca="1">ADDRESS(3,B426+1,4,,"[" &amp; wew!$G$7 &amp; "]" &amp;_sheetname_dataframe) &amp; ":" &amp; ADDRESS(2+ster!$C$14,B426+1,4)</f>
        <v>'[dane surowe2c.xlsm]data_frame'!PI3:PI643</v>
      </c>
      <c r="O426" s="14">
        <f t="shared" ca="1" si="90"/>
        <v>637</v>
      </c>
      <c r="P426" s="14">
        <f ca="1">IF(AND($AD426,$S426=1),IF(wew!$B$3,MIN(INDIRECT($N426)),"&lt;włącz podświetlanie wartości&gt;"),"—")</f>
        <v>1</v>
      </c>
      <c r="Q426" s="14">
        <f ca="1">IF(AND($AD426,$S426=1),IF(wew!$B$3,MAX(INDIRECT($N426)),"&lt;włącz podświetlanie wartości&gt;"),"—")</f>
        <v>2</v>
      </c>
      <c r="R426" s="14">
        <f ca="1">IF(AD426,ster!$C$14- (COUNTIF( INDIRECT(N426),"" )+ COUNT(INDIRECT(N426)) +COUNTIF( INDIRECT(N426),"NA" )),"")</f>
        <v>0</v>
      </c>
      <c r="S426" s="12">
        <f ca="1">IF(AD426,IF(COUNTA(INDIRECT(N426))=0,0, 1-(ster!$C$14- COUNT(INDIRECT(N426)) -COUNTIF( INDIRECT(N426),"" )) /COUNTA(INDIRECT(N426))),"")</f>
        <v>1</v>
      </c>
      <c r="T426" s="17">
        <f t="array" aca="1" ref="T426" ca="1">IF(L426&lt;&gt;"",SUM(IF(INDIRECT(L426)&lt;&gt;INT(INDIRECT(L426)),1,0)),"")</f>
        <v>0</v>
      </c>
      <c r="U426" s="17">
        <f t="array" aca="1" ref="U426" ca="1">IF(S426=1,SUM(IF(ISNUMBER(INDIRECT(N426)),IF(INDIRECT(N426)&lt;&gt;INT(INDIRECT(N426)),1,0),0)),"")</f>
        <v>0</v>
      </c>
      <c r="V426" s="17">
        <f t="shared" ca="1" si="91"/>
        <v>1</v>
      </c>
      <c r="W426" s="17">
        <f t="shared" ca="1" si="92"/>
        <v>0</v>
      </c>
      <c r="X426" s="24">
        <f t="array" aca="1" ref="X426" ca="1">IF(AD426,IF(AG426&lt;&gt;"",AG426,IF(J426,MIN(INDIRECT( K426)),"")),"")</f>
        <v>1</v>
      </c>
      <c r="Y426" s="17">
        <f t="array" aca="1" ref="Y426" ca="1">IF(AD426,IF(AH426&lt;&gt;"",AH426,IF(J426,MAX(INDIRECT( K426)),"")),"")</f>
        <v>2</v>
      </c>
      <c r="Z426" s="17" t="b">
        <f t="shared" ca="1" si="93"/>
        <v>1</v>
      </c>
      <c r="AC426" s="17" t="b">
        <f t="shared" ca="1" si="94"/>
        <v>0</v>
      </c>
      <c r="AD426" s="14" t="b">
        <f t="shared" ca="1" si="95"/>
        <v>1</v>
      </c>
      <c r="AE426" s="15" t="b">
        <f t="shared" ca="1" si="96"/>
        <v>1</v>
      </c>
      <c r="AF426" s="16"/>
      <c r="AG426" s="16"/>
      <c r="AH426" s="16"/>
      <c r="AI426" s="16"/>
      <c r="AJ426" s="16"/>
      <c r="AK426" s="16"/>
      <c r="AL426" s="16"/>
      <c r="AM426" s="16"/>
    </row>
    <row r="427" spans="2:39">
      <c r="B427" s="14">
        <f t="shared" si="84"/>
        <v>425</v>
      </c>
      <c r="C427" s="14" t="str">
        <f ca="1">IF(OR(E427="",ROW(E427)=2),"",IF(R427&gt;0,"S",IF(J427,IF(F427=2,"D","N"),"I")))</f>
        <v>I</v>
      </c>
      <c r="D427" s="14" t="str">
        <f t="shared" ca="1" si="85"/>
        <v>q_113i.2</v>
      </c>
      <c r="E427" s="14" t="str">
        <f t="shared" ca="1" si="86"/>
        <v>How long mild Fitness activity</v>
      </c>
      <c r="F427" s="14">
        <f t="shared" ca="1" si="87"/>
        <v>0</v>
      </c>
      <c r="G427" s="14" t="str">
        <f t="shared" ca="1" si="88"/>
        <v>q_113i.2</v>
      </c>
      <c r="H427" s="14">
        <f ca="1">IF(G427&lt;&gt;"",IFERROR( IsVariableNameLegal(G427),0),0)+IF(COUNTIF(INDIRECT(wew!$C$13),G427)&gt;1,10,0)</f>
        <v>0</v>
      </c>
      <c r="I427" s="14">
        <f ca="1">IF(E427&lt;&gt;"",IF(LEN(E427)&gt;150,1,0)+IF(COUNTIF(INDIRECT(wew!$C$15),E427)&gt;1,10,0),0)</f>
        <v>0</v>
      </c>
      <c r="J427" s="14" t="b">
        <f t="shared" ca="1" si="89"/>
        <v>0</v>
      </c>
      <c r="K427" s="14" t="str">
        <f ca="1">ADDRESS(3,(B427+1)*2-1,4,,"[" &amp; wew!$G$7 &amp; "]" &amp; _sheetname_labels) &amp; ":" &amp; ADDRESS(2+ster!$B$20,(B427+1)*2-1,4)</f>
        <v>'[dane surowe2c.xlsm]labels'!AFS3:AFS32</v>
      </c>
      <c r="L427" s="14" t="str">
        <f ca="1">IF(F427&gt;0,ADDRESS(3,(B427+1)*2-1,4,,"[" &amp; wew!$G$7 &amp; "]" &amp; _sheetname_labels) &amp; ":" &amp; ADDRESS(2+F427,(B427+1)*2-1,4),"")</f>
        <v/>
      </c>
      <c r="M427" s="14" t="str">
        <f ca="1">IF(F427&gt;0,ADDRESS(3,(B427+1)*2,4,,"["&amp;wew!$G$7&amp;"]"&amp;_sheetname_labels)&amp;":"&amp;ADDRESS(2+F427,(B427+1)*2,4),"")</f>
        <v/>
      </c>
      <c r="N427" s="14" t="str">
        <f ca="1">ADDRESS(3,B427+1,4,,"[" &amp; wew!$G$7 &amp; "]" &amp;_sheetname_dataframe) &amp; ":" &amp; ADDRESS(2+ster!$C$14,B427+1,4)</f>
        <v>'[dane surowe2c.xlsm]data_frame'!PJ3:PJ643</v>
      </c>
      <c r="O427" s="14">
        <f t="shared" ca="1" si="90"/>
        <v>20</v>
      </c>
      <c r="P427" s="14">
        <f ca="1">IF(AND($AD427,$S427=1),IF(wew!$B$3,MIN(INDIRECT($N427)),"&lt;włącz podświetlanie wartości&gt;"),"—")</f>
        <v>1</v>
      </c>
      <c r="Q427" s="14">
        <f ca="1">IF(AND($AD427,$S427=1),IF(wew!$B$3,MAX(INDIRECT($N427)),"&lt;włącz podświetlanie wartości&gt;"),"—")</f>
        <v>40</v>
      </c>
      <c r="R427" s="14">
        <f ca="1">IF(AD427,ster!$C$14- (COUNTIF( INDIRECT(N427),"" )+ COUNT(INDIRECT(N427)) +COUNTIF( INDIRECT(N427),"NA" )),"")</f>
        <v>0</v>
      </c>
      <c r="S427" s="12">
        <f ca="1">IF(AD427,IF(COUNTA(INDIRECT(N427))=0,0, 1-(ster!$C$14- COUNT(INDIRECT(N427)) -COUNTIF( INDIRECT(N427),"" )) /COUNTA(INDIRECT(N427))),"")</f>
        <v>1</v>
      </c>
      <c r="T427" s="17" t="str">
        <f t="array" aca="1" ref="T427" ca="1">IF(L427&lt;&gt;"",SUM(IF(INDIRECT(L427)&lt;&gt;INT(INDIRECT(L427)),1,0)),"")</f>
        <v/>
      </c>
      <c r="U427" s="17">
        <f t="array" aca="1" ref="U427" ca="1">IF(S427=1,SUM(IF(ISNUMBER(INDIRECT(N427)),IF(INDIRECT(N427)&lt;&gt;INT(INDIRECT(N427)),1,0),0)),"")</f>
        <v>0</v>
      </c>
      <c r="V427" s="17">
        <f t="shared" ca="1" si="91"/>
        <v>1</v>
      </c>
      <c r="W427" s="17">
        <f t="shared" ca="1" si="92"/>
        <v>0</v>
      </c>
      <c r="X427" s="24" t="str">
        <f t="array" aca="1" ref="X427" ca="1">IF(AD427,IF(AG427&lt;&gt;"",AG427,IF(J427,MIN(INDIRECT( K427)),"")),"")</f>
        <v/>
      </c>
      <c r="Y427" s="17" t="str">
        <f t="array" aca="1" ref="Y427" ca="1">IF(AD427,IF(AH427&lt;&gt;"",AH427,IF(J427,MAX(INDIRECT( K427)),"")),"")</f>
        <v/>
      </c>
      <c r="Z427" s="17" t="b">
        <f t="shared" ca="1" si="93"/>
        <v>0</v>
      </c>
      <c r="AC427" s="17" t="b">
        <f t="shared" ca="1" si="94"/>
        <v>0</v>
      </c>
      <c r="AD427" s="14" t="b">
        <f t="shared" ca="1" si="95"/>
        <v>1</v>
      </c>
      <c r="AE427" s="15" t="b">
        <f t="shared" ca="1" si="96"/>
        <v>0</v>
      </c>
      <c r="AF427" s="16"/>
      <c r="AG427" s="16"/>
      <c r="AH427" s="16"/>
      <c r="AI427" s="16"/>
      <c r="AJ427" s="16"/>
      <c r="AK427" s="16"/>
      <c r="AL427" s="16"/>
      <c r="AM427" s="16"/>
    </row>
    <row r="428" spans="2:39">
      <c r="B428" s="14">
        <f t="shared" si="84"/>
        <v>426</v>
      </c>
      <c r="C428" s="14" t="str">
        <f ca="1">IF(OR(E428="",ROW(E428)=2),"",IF(R428&gt;0,"S",IF(J428,IF(F428=2,"D","N"),"I")))</f>
        <v>D</v>
      </c>
      <c r="D428" s="14" t="str">
        <f t="shared" ca="1" si="85"/>
        <v>q_113j.1</v>
      </c>
      <c r="E428" s="14" t="str">
        <f t="shared" ca="1" si="86"/>
        <v>Mild Football activity</v>
      </c>
      <c r="F428" s="14">
        <f t="shared" ca="1" si="87"/>
        <v>2</v>
      </c>
      <c r="G428" s="14" t="str">
        <f t="shared" ca="1" si="88"/>
        <v>q_113j.1</v>
      </c>
      <c r="H428" s="14">
        <f ca="1">IF(G428&lt;&gt;"",IFERROR( IsVariableNameLegal(G428),0),0)+IF(COUNTIF(INDIRECT(wew!$C$13),G428)&gt;1,10,0)</f>
        <v>0</v>
      </c>
      <c r="I428" s="14">
        <f ca="1">IF(E428&lt;&gt;"",IF(LEN(E428)&gt;150,1,0)+IF(COUNTIF(INDIRECT(wew!$C$15),E428)&gt;1,10,0),0)</f>
        <v>0</v>
      </c>
      <c r="J428" s="14" t="b">
        <f t="shared" ca="1" si="89"/>
        <v>1</v>
      </c>
      <c r="K428" s="14" t="str">
        <f ca="1">ADDRESS(3,(B428+1)*2-1,4,,"[" &amp; wew!$G$7 &amp; "]" &amp; _sheetname_labels) &amp; ":" &amp; ADDRESS(2+ster!$B$20,(B428+1)*2-1,4)</f>
        <v>'[dane surowe2c.xlsm]labels'!AFU3:AFU32</v>
      </c>
      <c r="L428" s="14" t="str">
        <f ca="1">IF(F428&gt;0,ADDRESS(3,(B428+1)*2-1,4,,"[" &amp; wew!$G$7 &amp; "]" &amp; _sheetname_labels) &amp; ":" &amp; ADDRESS(2+F428,(B428+1)*2-1,4),"")</f>
        <v>'[dane surowe2c.xlsm]labels'!AFU3:AFU4</v>
      </c>
      <c r="M428" s="14" t="str">
        <f ca="1">IF(F428&gt;0,ADDRESS(3,(B428+1)*2,4,,"["&amp;wew!$G$7&amp;"]"&amp;_sheetname_labels)&amp;":"&amp;ADDRESS(2+F428,(B428+1)*2,4),"")</f>
        <v>'[dane surowe2c.xlsm]labels'!AFV3:AFV4</v>
      </c>
      <c r="N428" s="14" t="str">
        <f ca="1">ADDRESS(3,B428+1,4,,"[" &amp; wew!$G$7 &amp; "]" &amp;_sheetname_dataframe) &amp; ":" &amp; ADDRESS(2+ster!$C$14,B428+1,4)</f>
        <v>'[dane surowe2c.xlsm]data_frame'!PK3:PK643</v>
      </c>
      <c r="O428" s="14">
        <f t="shared" ca="1" si="90"/>
        <v>637</v>
      </c>
      <c r="P428" s="14">
        <f ca="1">IF(AND($AD428,$S428=1),IF(wew!$B$3,MIN(INDIRECT($N428)),"&lt;włącz podświetlanie wartości&gt;"),"—")</f>
        <v>1</v>
      </c>
      <c r="Q428" s="14">
        <f ca="1">IF(AND($AD428,$S428=1),IF(wew!$B$3,MAX(INDIRECT($N428)),"&lt;włącz podświetlanie wartości&gt;"),"—")</f>
        <v>2</v>
      </c>
      <c r="R428" s="14">
        <f ca="1">IF(AD428,ster!$C$14- (COUNTIF( INDIRECT(N428),"" )+ COUNT(INDIRECT(N428)) +COUNTIF( INDIRECT(N428),"NA" )),"")</f>
        <v>0</v>
      </c>
      <c r="S428" s="12">
        <f ca="1">IF(AD428,IF(COUNTA(INDIRECT(N428))=0,0, 1-(ster!$C$14- COUNT(INDIRECT(N428)) -COUNTIF( INDIRECT(N428),"" )) /COUNTA(INDIRECT(N428))),"")</f>
        <v>1</v>
      </c>
      <c r="T428" s="17">
        <f t="array" aca="1" ref="T428" ca="1">IF(L428&lt;&gt;"",SUM(IF(INDIRECT(L428)&lt;&gt;INT(INDIRECT(L428)),1,0)),"")</f>
        <v>0</v>
      </c>
      <c r="U428" s="17">
        <f t="array" aca="1" ref="U428" ca="1">IF(S428=1,SUM(IF(ISNUMBER(INDIRECT(N428)),IF(INDIRECT(N428)&lt;&gt;INT(INDIRECT(N428)),1,0),0)),"")</f>
        <v>0</v>
      </c>
      <c r="V428" s="17">
        <f t="shared" ca="1" si="91"/>
        <v>1</v>
      </c>
      <c r="W428" s="17">
        <f t="shared" ca="1" si="92"/>
        <v>0</v>
      </c>
      <c r="X428" s="24">
        <f t="array" aca="1" ref="X428" ca="1">IF(AD428,IF(AG428&lt;&gt;"",AG428,IF(J428,MIN(INDIRECT( K428)),"")),"")</f>
        <v>1</v>
      </c>
      <c r="Y428" s="17">
        <f t="array" aca="1" ref="Y428" ca="1">IF(AD428,IF(AH428&lt;&gt;"",AH428,IF(J428,MAX(INDIRECT( K428)),"")),"")</f>
        <v>2</v>
      </c>
      <c r="Z428" s="17" t="b">
        <f t="shared" ca="1" si="93"/>
        <v>1</v>
      </c>
      <c r="AC428" s="17" t="b">
        <f t="shared" ca="1" si="94"/>
        <v>0</v>
      </c>
      <c r="AD428" s="14" t="b">
        <f t="shared" ca="1" si="95"/>
        <v>1</v>
      </c>
      <c r="AE428" s="15" t="b">
        <f t="shared" ca="1" si="96"/>
        <v>1</v>
      </c>
      <c r="AF428" s="16"/>
      <c r="AG428" s="16"/>
      <c r="AH428" s="16"/>
      <c r="AI428" s="16"/>
      <c r="AJ428" s="16"/>
      <c r="AK428" s="16"/>
      <c r="AL428" s="16"/>
      <c r="AM428" s="16"/>
    </row>
    <row r="429" spans="2:39">
      <c r="B429" s="14">
        <f t="shared" si="84"/>
        <v>427</v>
      </c>
      <c r="C429" s="14" t="str">
        <f ca="1">IF(OR(E429="",ROW(E429)=2),"",IF(R429&gt;0,"S",IF(J429,IF(F429=2,"D","N"),"I")))</f>
        <v>I</v>
      </c>
      <c r="D429" s="14" t="str">
        <f t="shared" ca="1" si="85"/>
        <v>q_113j.2</v>
      </c>
      <c r="E429" s="14" t="str">
        <f t="shared" ca="1" si="86"/>
        <v>How long mild Football activity</v>
      </c>
      <c r="F429" s="14">
        <f t="shared" ca="1" si="87"/>
        <v>0</v>
      </c>
      <c r="G429" s="14" t="str">
        <f t="shared" ca="1" si="88"/>
        <v>q_113j.2</v>
      </c>
      <c r="H429" s="14">
        <f ca="1">IF(G429&lt;&gt;"",IFERROR( IsVariableNameLegal(G429),0),0)+IF(COUNTIF(INDIRECT(wew!$C$13),G429)&gt;1,10,0)</f>
        <v>0</v>
      </c>
      <c r="I429" s="14">
        <f ca="1">IF(E429&lt;&gt;"",IF(LEN(E429)&gt;150,1,0)+IF(COUNTIF(INDIRECT(wew!$C$15),E429)&gt;1,10,0),0)</f>
        <v>0</v>
      </c>
      <c r="J429" s="14" t="b">
        <f t="shared" ca="1" si="89"/>
        <v>0</v>
      </c>
      <c r="K429" s="14" t="str">
        <f ca="1">ADDRESS(3,(B429+1)*2-1,4,,"[" &amp; wew!$G$7 &amp; "]" &amp; _sheetname_labels) &amp; ":" &amp; ADDRESS(2+ster!$B$20,(B429+1)*2-1,4)</f>
        <v>'[dane surowe2c.xlsm]labels'!AFW3:AFW32</v>
      </c>
      <c r="L429" s="14" t="str">
        <f ca="1">IF(F429&gt;0,ADDRESS(3,(B429+1)*2-1,4,,"[" &amp; wew!$G$7 &amp; "]" &amp; _sheetname_labels) &amp; ":" &amp; ADDRESS(2+F429,(B429+1)*2-1,4),"")</f>
        <v/>
      </c>
      <c r="M429" s="14" t="str">
        <f ca="1">IF(F429&gt;0,ADDRESS(3,(B429+1)*2,4,,"["&amp;wew!$G$7&amp;"]"&amp;_sheetname_labels)&amp;":"&amp;ADDRESS(2+F429,(B429+1)*2,4),"")</f>
        <v/>
      </c>
      <c r="N429" s="14" t="str">
        <f ca="1">ADDRESS(3,B429+1,4,,"[" &amp; wew!$G$7 &amp; "]" &amp;_sheetname_dataframe) &amp; ":" &amp; ADDRESS(2+ster!$C$14,B429+1,4)</f>
        <v>'[dane surowe2c.xlsm]data_frame'!PL3:PL643</v>
      </c>
      <c r="O429" s="14">
        <f t="shared" ca="1" si="90"/>
        <v>5</v>
      </c>
      <c r="P429" s="14">
        <f ca="1">IF(AND($AD429,$S429=1),IF(wew!$B$3,MIN(INDIRECT($N429)),"&lt;włącz podświetlanie wartości&gt;"),"—")</f>
        <v>5</v>
      </c>
      <c r="Q429" s="14">
        <f ca="1">IF(AND($AD429,$S429=1),IF(wew!$B$3,MAX(INDIRECT($N429)),"&lt;włącz podświetlanie wartości&gt;"),"—")</f>
        <v>20</v>
      </c>
      <c r="R429" s="14">
        <f ca="1">IF(AD429,ster!$C$14- (COUNTIF( INDIRECT(N429),"" )+ COUNT(INDIRECT(N429)) +COUNTIF( INDIRECT(N429),"NA" )),"")</f>
        <v>0</v>
      </c>
      <c r="S429" s="12">
        <f ca="1">IF(AD429,IF(COUNTA(INDIRECT(N429))=0,0, 1-(ster!$C$14- COUNT(INDIRECT(N429)) -COUNTIF( INDIRECT(N429),"" )) /COUNTA(INDIRECT(N429))),"")</f>
        <v>1</v>
      </c>
      <c r="T429" s="17" t="str">
        <f t="array" aca="1" ref="T429" ca="1">IF(L429&lt;&gt;"",SUM(IF(INDIRECT(L429)&lt;&gt;INT(INDIRECT(L429)),1,0)),"")</f>
        <v/>
      </c>
      <c r="U429" s="17">
        <f t="array" aca="1" ref="U429" ca="1">IF(S429=1,SUM(IF(ISNUMBER(INDIRECT(N429)),IF(INDIRECT(N429)&lt;&gt;INT(INDIRECT(N429)),1,0),0)),"")</f>
        <v>0</v>
      </c>
      <c r="V429" s="17">
        <f t="shared" ca="1" si="91"/>
        <v>1</v>
      </c>
      <c r="W429" s="17">
        <f t="shared" ca="1" si="92"/>
        <v>0</v>
      </c>
      <c r="X429" s="24" t="str">
        <f t="array" aca="1" ref="X429" ca="1">IF(AD429,IF(AG429&lt;&gt;"",AG429,IF(J429,MIN(INDIRECT( K429)),"")),"")</f>
        <v/>
      </c>
      <c r="Y429" s="17" t="str">
        <f t="array" aca="1" ref="Y429" ca="1">IF(AD429,IF(AH429&lt;&gt;"",AH429,IF(J429,MAX(INDIRECT( K429)),"")),"")</f>
        <v/>
      </c>
      <c r="Z429" s="17" t="b">
        <f t="shared" ca="1" si="93"/>
        <v>0</v>
      </c>
      <c r="AC429" s="17" t="b">
        <f t="shared" ca="1" si="94"/>
        <v>0</v>
      </c>
      <c r="AD429" s="14" t="b">
        <f t="shared" ca="1" si="95"/>
        <v>1</v>
      </c>
      <c r="AE429" s="15" t="b">
        <f t="shared" ca="1" si="96"/>
        <v>0</v>
      </c>
      <c r="AF429" s="16"/>
      <c r="AG429" s="16"/>
      <c r="AH429" s="16"/>
      <c r="AI429" s="16"/>
      <c r="AJ429" s="16"/>
      <c r="AK429" s="16"/>
      <c r="AL429" s="16"/>
      <c r="AM429" s="16"/>
    </row>
    <row r="430" spans="2:39">
      <c r="B430" s="14">
        <f t="shared" si="84"/>
        <v>428</v>
      </c>
      <c r="C430" s="14" t="str">
        <f ca="1">IF(OR(E430="",ROW(E430)=2),"",IF(R430&gt;0,"S",IF(J430,IF(F430=2,"D","N"),"I")))</f>
        <v>D</v>
      </c>
      <c r="D430" s="14" t="str">
        <f t="shared" ca="1" si="85"/>
        <v>q_113k.1</v>
      </c>
      <c r="E430" s="14" t="str">
        <f t="shared" ca="1" si="86"/>
        <v>Mild Golf activity</v>
      </c>
      <c r="F430" s="14">
        <f t="shared" ca="1" si="87"/>
        <v>2</v>
      </c>
      <c r="G430" s="14" t="str">
        <f t="shared" ca="1" si="88"/>
        <v>q_113k.1</v>
      </c>
      <c r="H430" s="14">
        <f ca="1">IF(G430&lt;&gt;"",IFERROR( IsVariableNameLegal(G430),0),0)+IF(COUNTIF(INDIRECT(wew!$C$13),G430)&gt;1,10,0)</f>
        <v>0</v>
      </c>
      <c r="I430" s="14">
        <f ca="1">IF(E430&lt;&gt;"",IF(LEN(E430)&gt;150,1,0)+IF(COUNTIF(INDIRECT(wew!$C$15),E430)&gt;1,10,0),0)</f>
        <v>0</v>
      </c>
      <c r="J430" s="14" t="b">
        <f t="shared" ca="1" si="89"/>
        <v>1</v>
      </c>
      <c r="K430" s="14" t="str">
        <f ca="1">ADDRESS(3,(B430+1)*2-1,4,,"[" &amp; wew!$G$7 &amp; "]" &amp; _sheetname_labels) &amp; ":" &amp; ADDRESS(2+ster!$B$20,(B430+1)*2-1,4)</f>
        <v>'[dane surowe2c.xlsm]labels'!AFY3:AFY32</v>
      </c>
      <c r="L430" s="14" t="str">
        <f ca="1">IF(F430&gt;0,ADDRESS(3,(B430+1)*2-1,4,,"[" &amp; wew!$G$7 &amp; "]" &amp; _sheetname_labels) &amp; ":" &amp; ADDRESS(2+F430,(B430+1)*2-1,4),"")</f>
        <v>'[dane surowe2c.xlsm]labels'!AFY3:AFY4</v>
      </c>
      <c r="M430" s="14" t="str">
        <f ca="1">IF(F430&gt;0,ADDRESS(3,(B430+1)*2,4,,"["&amp;wew!$G$7&amp;"]"&amp;_sheetname_labels)&amp;":"&amp;ADDRESS(2+F430,(B430+1)*2,4),"")</f>
        <v>'[dane surowe2c.xlsm]labels'!AFZ3:AFZ4</v>
      </c>
      <c r="N430" s="14" t="str">
        <f ca="1">ADDRESS(3,B430+1,4,,"[" &amp; wew!$G$7 &amp; "]" &amp;_sheetname_dataframe) &amp; ":" &amp; ADDRESS(2+ster!$C$14,B430+1,4)</f>
        <v>'[dane surowe2c.xlsm]data_frame'!PM3:PM643</v>
      </c>
      <c r="O430" s="14">
        <f t="shared" ca="1" si="90"/>
        <v>637</v>
      </c>
      <c r="P430" s="14">
        <f ca="1">IF(AND($AD430,$S430=1),IF(wew!$B$3,MIN(INDIRECT($N430)),"&lt;włącz podświetlanie wartości&gt;"),"—")</f>
        <v>2</v>
      </c>
      <c r="Q430" s="14">
        <f ca="1">IF(AND($AD430,$S430=1),IF(wew!$B$3,MAX(INDIRECT($N430)),"&lt;włącz podświetlanie wartości&gt;"),"—")</f>
        <v>2</v>
      </c>
      <c r="R430" s="14">
        <f ca="1">IF(AD430,ster!$C$14- (COUNTIF( INDIRECT(N430),"" )+ COUNT(INDIRECT(N430)) +COUNTIF( INDIRECT(N430),"NA" )),"")</f>
        <v>0</v>
      </c>
      <c r="S430" s="12">
        <f ca="1">IF(AD430,IF(COUNTA(INDIRECT(N430))=0,0, 1-(ster!$C$14- COUNT(INDIRECT(N430)) -COUNTIF( INDIRECT(N430),"" )) /COUNTA(INDIRECT(N430))),"")</f>
        <v>1</v>
      </c>
      <c r="T430" s="17">
        <f t="array" aca="1" ref="T430" ca="1">IF(L430&lt;&gt;"",SUM(IF(INDIRECT(L430)&lt;&gt;INT(INDIRECT(L430)),1,0)),"")</f>
        <v>0</v>
      </c>
      <c r="U430" s="17">
        <f t="array" aca="1" ref="U430" ca="1">IF(S430=1,SUM(IF(ISNUMBER(INDIRECT(N430)),IF(INDIRECT(N430)&lt;&gt;INT(INDIRECT(N430)),1,0),0)),"")</f>
        <v>0</v>
      </c>
      <c r="V430" s="17">
        <f t="shared" ca="1" si="91"/>
        <v>1</v>
      </c>
      <c r="W430" s="17">
        <f t="shared" ca="1" si="92"/>
        <v>0</v>
      </c>
      <c r="X430" s="24">
        <f t="array" aca="1" ref="X430" ca="1">IF(AD430,IF(AG430&lt;&gt;"",AG430,IF(J430,MIN(INDIRECT( K430)),"")),"")</f>
        <v>1</v>
      </c>
      <c r="Y430" s="17">
        <f t="array" aca="1" ref="Y430" ca="1">IF(AD430,IF(AH430&lt;&gt;"",AH430,IF(J430,MAX(INDIRECT( K430)),"")),"")</f>
        <v>2</v>
      </c>
      <c r="Z430" s="17" t="b">
        <f t="shared" ca="1" si="93"/>
        <v>1</v>
      </c>
      <c r="AC430" s="17" t="b">
        <f t="shared" ca="1" si="94"/>
        <v>0</v>
      </c>
      <c r="AD430" s="14" t="b">
        <f t="shared" ca="1" si="95"/>
        <v>1</v>
      </c>
      <c r="AE430" s="15" t="b">
        <f t="shared" ca="1" si="96"/>
        <v>1</v>
      </c>
      <c r="AF430" s="16"/>
      <c r="AG430" s="16"/>
      <c r="AH430" s="16"/>
      <c r="AI430" s="16"/>
      <c r="AJ430" s="16"/>
      <c r="AK430" s="16"/>
      <c r="AL430" s="16"/>
      <c r="AM430" s="16"/>
    </row>
    <row r="431" spans="2:39">
      <c r="B431" s="14">
        <f t="shared" si="84"/>
        <v>429</v>
      </c>
      <c r="C431" s="14" t="str">
        <f ca="1">IF(OR(E431="",ROW(E431)=2),"",IF(R431&gt;0,"S",IF(J431,IF(F431=2,"D","N"),"I")))</f>
        <v>I</v>
      </c>
      <c r="D431" s="14" t="str">
        <f t="shared" ca="1" si="85"/>
        <v>q_113k.2</v>
      </c>
      <c r="E431" s="14" t="str">
        <f t="shared" ca="1" si="86"/>
        <v>How long mild Golf activity</v>
      </c>
      <c r="F431" s="14">
        <f t="shared" ca="1" si="87"/>
        <v>0</v>
      </c>
      <c r="G431" s="14" t="str">
        <f t="shared" ca="1" si="88"/>
        <v>q_113k.2</v>
      </c>
      <c r="H431" s="14">
        <f ca="1">IF(G431&lt;&gt;"",IFERROR( IsVariableNameLegal(G431),0),0)+IF(COUNTIF(INDIRECT(wew!$C$13),G431)&gt;1,10,0)</f>
        <v>0</v>
      </c>
      <c r="I431" s="14">
        <f ca="1">IF(E431&lt;&gt;"",IF(LEN(E431)&gt;150,1,0)+IF(COUNTIF(INDIRECT(wew!$C$15),E431)&gt;1,10,0),0)</f>
        <v>0</v>
      </c>
      <c r="J431" s="14" t="b">
        <f t="shared" ca="1" si="89"/>
        <v>0</v>
      </c>
      <c r="K431" s="14" t="str">
        <f ca="1">ADDRESS(3,(B431+1)*2-1,4,,"[" &amp; wew!$G$7 &amp; "]" &amp; _sheetname_labels) &amp; ":" &amp; ADDRESS(2+ster!$B$20,(B431+1)*2-1,4)</f>
        <v>'[dane surowe2c.xlsm]labels'!AGA3:AGA32</v>
      </c>
      <c r="L431" s="14" t="str">
        <f ca="1">IF(F431&gt;0,ADDRESS(3,(B431+1)*2-1,4,,"[" &amp; wew!$G$7 &amp; "]" &amp; _sheetname_labels) &amp; ":" &amp; ADDRESS(2+F431,(B431+1)*2-1,4),"")</f>
        <v/>
      </c>
      <c r="M431" s="14" t="str">
        <f ca="1">IF(F431&gt;0,ADDRESS(3,(B431+1)*2,4,,"["&amp;wew!$G$7&amp;"]"&amp;_sheetname_labels)&amp;":"&amp;ADDRESS(2+F431,(B431+1)*2,4),"")</f>
        <v/>
      </c>
      <c r="N431" s="14" t="str">
        <f ca="1">ADDRESS(3,B431+1,4,,"[" &amp; wew!$G$7 &amp; "]" &amp;_sheetname_dataframe) &amp; ":" &amp; ADDRESS(2+ster!$C$14,B431+1,4)</f>
        <v>'[dane surowe2c.xlsm]data_frame'!PN3:PN643</v>
      </c>
      <c r="O431" s="14">
        <f t="shared" ca="1" si="90"/>
        <v>0</v>
      </c>
      <c r="P431" s="14" t="str">
        <f ca="1">IF(AND($AD431,$S431=1),IF(wew!$B$3,MIN(INDIRECT($N431)),"&lt;włącz podświetlanie wartości&gt;"),"—")</f>
        <v>—</v>
      </c>
      <c r="Q431" s="14" t="str">
        <f ca="1">IF(AND($AD431,$S431=1),IF(wew!$B$3,MAX(INDIRECT($N431)),"&lt;włącz podświetlanie wartości&gt;"),"—")</f>
        <v>—</v>
      </c>
      <c r="R431" s="14">
        <f ca="1">IF(AD431,ster!$C$14- (COUNTIF( INDIRECT(N431),"" )+ COUNT(INDIRECT(N431)) +COUNTIF( INDIRECT(N431),"NA" )),"")</f>
        <v>0</v>
      </c>
      <c r="S431" s="12">
        <f ca="1">IF(AD431,IF(COUNTA(INDIRECT(N431))=0,0, 1-(ster!$C$14- COUNT(INDIRECT(N431)) -COUNTIF( INDIRECT(N431),"" )) /COUNTA(INDIRECT(N431))),"")</f>
        <v>0</v>
      </c>
      <c r="T431" s="17" t="str">
        <f t="array" aca="1" ref="T431" ca="1">IF(L431&lt;&gt;"",SUM(IF(INDIRECT(L431)&lt;&gt;INT(INDIRECT(L431)),1,0)),"")</f>
        <v/>
      </c>
      <c r="U431" s="17" t="str">
        <f t="array" aca="1" ref="U431" ca="1">IF(S431=1,SUM(IF(ISNUMBER(INDIRECT(N431)),IF(INDIRECT(N431)&lt;&gt;INT(INDIRECT(N431)),1,0),0)),"")</f>
        <v/>
      </c>
      <c r="V431" s="17">
        <f t="shared" ca="1" si="91"/>
        <v>0</v>
      </c>
      <c r="W431" s="17">
        <f t="shared" ca="1" si="92"/>
        <v>0</v>
      </c>
      <c r="X431" s="24" t="str">
        <f t="array" aca="1" ref="X431" ca="1">IF(AD431,IF(AG431&lt;&gt;"",AG431,IF(J431,MIN(INDIRECT( K431)),"")),"")</f>
        <v/>
      </c>
      <c r="Y431" s="17" t="str">
        <f t="array" aca="1" ref="Y431" ca="1">IF(AD431,IF(AH431&lt;&gt;"",AH431,IF(J431,MAX(INDIRECT( K431)),"")),"")</f>
        <v/>
      </c>
      <c r="Z431" s="17" t="b">
        <f t="shared" ca="1" si="93"/>
        <v>0</v>
      </c>
      <c r="AC431" s="17" t="b">
        <f t="shared" ca="1" si="94"/>
        <v>0</v>
      </c>
      <c r="AD431" s="14" t="b">
        <f t="shared" ca="1" si="95"/>
        <v>1</v>
      </c>
      <c r="AE431" s="15" t="b">
        <f t="shared" ca="1" si="96"/>
        <v>0</v>
      </c>
      <c r="AF431" s="16"/>
      <c r="AG431" s="16"/>
      <c r="AH431" s="16"/>
      <c r="AI431" s="16"/>
      <c r="AJ431" s="16"/>
      <c r="AK431" s="16"/>
      <c r="AL431" s="16"/>
      <c r="AM431" s="16"/>
    </row>
    <row r="432" spans="2:39">
      <c r="B432" s="14">
        <f t="shared" si="84"/>
        <v>430</v>
      </c>
      <c r="C432" s="14" t="str">
        <f ca="1">IF(OR(E432="",ROW(E432)=2),"",IF(R432&gt;0,"S",IF(J432,IF(F432=2,"D","N"),"I")))</f>
        <v>D</v>
      </c>
      <c r="D432" s="14" t="str">
        <f t="shared" ca="1" si="85"/>
        <v>q_113l.1</v>
      </c>
      <c r="E432" s="14" t="str">
        <f t="shared" ca="1" si="86"/>
        <v>Mild Handball activity</v>
      </c>
      <c r="F432" s="14">
        <f t="shared" ca="1" si="87"/>
        <v>2</v>
      </c>
      <c r="G432" s="14" t="str">
        <f t="shared" ca="1" si="88"/>
        <v>q_113l.1</v>
      </c>
      <c r="H432" s="14">
        <f ca="1">IF(G432&lt;&gt;"",IFERROR( IsVariableNameLegal(G432),0),0)+IF(COUNTIF(INDIRECT(wew!$C$13),G432)&gt;1,10,0)</f>
        <v>0</v>
      </c>
      <c r="I432" s="14">
        <f ca="1">IF(E432&lt;&gt;"",IF(LEN(E432)&gt;150,1,0)+IF(COUNTIF(INDIRECT(wew!$C$15),E432)&gt;1,10,0),0)</f>
        <v>0</v>
      </c>
      <c r="J432" s="14" t="b">
        <f t="shared" ca="1" si="89"/>
        <v>1</v>
      </c>
      <c r="K432" s="14" t="str">
        <f ca="1">ADDRESS(3,(B432+1)*2-1,4,,"[" &amp; wew!$G$7 &amp; "]" &amp; _sheetname_labels) &amp; ":" &amp; ADDRESS(2+ster!$B$20,(B432+1)*2-1,4)</f>
        <v>'[dane surowe2c.xlsm]labels'!AGC3:AGC32</v>
      </c>
      <c r="L432" s="14" t="str">
        <f ca="1">IF(F432&gt;0,ADDRESS(3,(B432+1)*2-1,4,,"[" &amp; wew!$G$7 &amp; "]" &amp; _sheetname_labels) &amp; ":" &amp; ADDRESS(2+F432,(B432+1)*2-1,4),"")</f>
        <v>'[dane surowe2c.xlsm]labels'!AGC3:AGC4</v>
      </c>
      <c r="M432" s="14" t="str">
        <f ca="1">IF(F432&gt;0,ADDRESS(3,(B432+1)*2,4,,"["&amp;wew!$G$7&amp;"]"&amp;_sheetname_labels)&amp;":"&amp;ADDRESS(2+F432,(B432+1)*2,4),"")</f>
        <v>'[dane surowe2c.xlsm]labels'!AGD3:AGD4</v>
      </c>
      <c r="N432" s="14" t="str">
        <f ca="1">ADDRESS(3,B432+1,4,,"[" &amp; wew!$G$7 &amp; "]" &amp;_sheetname_dataframe) &amp; ":" &amp; ADDRESS(2+ster!$C$14,B432+1,4)</f>
        <v>'[dane surowe2c.xlsm]data_frame'!PO3:PO643</v>
      </c>
      <c r="O432" s="14">
        <f t="shared" ca="1" si="90"/>
        <v>637</v>
      </c>
      <c r="P432" s="14">
        <f ca="1">IF(AND($AD432,$S432=1),IF(wew!$B$3,MIN(INDIRECT($N432)),"&lt;włącz podświetlanie wartości&gt;"),"—")</f>
        <v>2</v>
      </c>
      <c r="Q432" s="14">
        <f ca="1">IF(AND($AD432,$S432=1),IF(wew!$B$3,MAX(INDIRECT($N432)),"&lt;włącz podświetlanie wartości&gt;"),"—")</f>
        <v>2</v>
      </c>
      <c r="R432" s="14">
        <f ca="1">IF(AD432,ster!$C$14- (COUNTIF( INDIRECT(N432),"" )+ COUNT(INDIRECT(N432)) +COUNTIF( INDIRECT(N432),"NA" )),"")</f>
        <v>0</v>
      </c>
      <c r="S432" s="12">
        <f ca="1">IF(AD432,IF(COUNTA(INDIRECT(N432))=0,0, 1-(ster!$C$14- COUNT(INDIRECT(N432)) -COUNTIF( INDIRECT(N432),"" )) /COUNTA(INDIRECT(N432))),"")</f>
        <v>1</v>
      </c>
      <c r="T432" s="17">
        <f t="array" aca="1" ref="T432" ca="1">IF(L432&lt;&gt;"",SUM(IF(INDIRECT(L432)&lt;&gt;INT(INDIRECT(L432)),1,0)),"")</f>
        <v>0</v>
      </c>
      <c r="U432" s="17">
        <f t="array" aca="1" ref="U432" ca="1">IF(S432=1,SUM(IF(ISNUMBER(INDIRECT(N432)),IF(INDIRECT(N432)&lt;&gt;INT(INDIRECT(N432)),1,0),0)),"")</f>
        <v>0</v>
      </c>
      <c r="V432" s="17">
        <f t="shared" ca="1" si="91"/>
        <v>1</v>
      </c>
      <c r="W432" s="17">
        <f t="shared" ca="1" si="92"/>
        <v>0</v>
      </c>
      <c r="X432" s="24">
        <f t="array" aca="1" ref="X432" ca="1">IF(AD432,IF(AG432&lt;&gt;"",AG432,IF(J432,MIN(INDIRECT( K432)),"")),"")</f>
        <v>1</v>
      </c>
      <c r="Y432" s="17">
        <f t="array" aca="1" ref="Y432" ca="1">IF(AD432,IF(AH432&lt;&gt;"",AH432,IF(J432,MAX(INDIRECT( K432)),"")),"")</f>
        <v>2</v>
      </c>
      <c r="Z432" s="17" t="b">
        <f t="shared" ca="1" si="93"/>
        <v>1</v>
      </c>
      <c r="AC432" s="17" t="b">
        <f t="shared" ca="1" si="94"/>
        <v>0</v>
      </c>
      <c r="AD432" s="14" t="b">
        <f t="shared" ca="1" si="95"/>
        <v>1</v>
      </c>
      <c r="AE432" s="15" t="b">
        <f t="shared" ca="1" si="96"/>
        <v>1</v>
      </c>
      <c r="AF432" s="16"/>
      <c r="AG432" s="16"/>
      <c r="AH432" s="16"/>
      <c r="AI432" s="16"/>
      <c r="AJ432" s="16"/>
      <c r="AK432" s="16"/>
      <c r="AL432" s="16"/>
      <c r="AM432" s="16"/>
    </row>
    <row r="433" spans="2:39">
      <c r="B433" s="14">
        <f t="shared" si="84"/>
        <v>431</v>
      </c>
      <c r="C433" s="14" t="str">
        <f ca="1">IF(OR(E433="",ROW(E433)=2),"",IF(R433&gt;0,"S",IF(J433,IF(F433=2,"D","N"),"I")))</f>
        <v>I</v>
      </c>
      <c r="D433" s="14" t="str">
        <f t="shared" ca="1" si="85"/>
        <v>q_113l.2</v>
      </c>
      <c r="E433" s="14" t="str">
        <f t="shared" ca="1" si="86"/>
        <v>How long mild Handball activity</v>
      </c>
      <c r="F433" s="14">
        <f t="shared" ca="1" si="87"/>
        <v>0</v>
      </c>
      <c r="G433" s="14" t="str">
        <f t="shared" ca="1" si="88"/>
        <v>q_113l.2</v>
      </c>
      <c r="H433" s="14">
        <f ca="1">IF(G433&lt;&gt;"",IFERROR( IsVariableNameLegal(G433),0),0)+IF(COUNTIF(INDIRECT(wew!$C$13),G433)&gt;1,10,0)</f>
        <v>0</v>
      </c>
      <c r="I433" s="14">
        <f ca="1">IF(E433&lt;&gt;"",IF(LEN(E433)&gt;150,1,0)+IF(COUNTIF(INDIRECT(wew!$C$15),E433)&gt;1,10,0),0)</f>
        <v>0</v>
      </c>
      <c r="J433" s="14" t="b">
        <f t="shared" ca="1" si="89"/>
        <v>0</v>
      </c>
      <c r="K433" s="14" t="str">
        <f ca="1">ADDRESS(3,(B433+1)*2-1,4,,"[" &amp; wew!$G$7 &amp; "]" &amp; _sheetname_labels) &amp; ":" &amp; ADDRESS(2+ster!$B$20,(B433+1)*2-1,4)</f>
        <v>'[dane surowe2c.xlsm]labels'!AGE3:AGE32</v>
      </c>
      <c r="L433" s="14" t="str">
        <f ca="1">IF(F433&gt;0,ADDRESS(3,(B433+1)*2-1,4,,"[" &amp; wew!$G$7 &amp; "]" &amp; _sheetname_labels) &amp; ":" &amp; ADDRESS(2+F433,(B433+1)*2-1,4),"")</f>
        <v/>
      </c>
      <c r="M433" s="14" t="str">
        <f ca="1">IF(F433&gt;0,ADDRESS(3,(B433+1)*2,4,,"["&amp;wew!$G$7&amp;"]"&amp;_sheetname_labels)&amp;":"&amp;ADDRESS(2+F433,(B433+1)*2,4),"")</f>
        <v/>
      </c>
      <c r="N433" s="14" t="str">
        <f ca="1">ADDRESS(3,B433+1,4,,"[" &amp; wew!$G$7 &amp; "]" &amp;_sheetname_dataframe) &amp; ":" &amp; ADDRESS(2+ster!$C$14,B433+1,4)</f>
        <v>'[dane surowe2c.xlsm]data_frame'!PP3:PP643</v>
      </c>
      <c r="O433" s="14">
        <f t="shared" ca="1" si="90"/>
        <v>0</v>
      </c>
      <c r="P433" s="14" t="str">
        <f ca="1">IF(AND($AD433,$S433=1),IF(wew!$B$3,MIN(INDIRECT($N433)),"&lt;włącz podświetlanie wartości&gt;"),"—")</f>
        <v>—</v>
      </c>
      <c r="Q433" s="14" t="str">
        <f ca="1">IF(AND($AD433,$S433=1),IF(wew!$B$3,MAX(INDIRECT($N433)),"&lt;włącz podświetlanie wartości&gt;"),"—")</f>
        <v>—</v>
      </c>
      <c r="R433" s="14">
        <f ca="1">IF(AD433,ster!$C$14- (COUNTIF( INDIRECT(N433),"" )+ COUNT(INDIRECT(N433)) +COUNTIF( INDIRECT(N433),"NA" )),"")</f>
        <v>0</v>
      </c>
      <c r="S433" s="12">
        <f ca="1">IF(AD433,IF(COUNTA(INDIRECT(N433))=0,0, 1-(ster!$C$14- COUNT(INDIRECT(N433)) -COUNTIF( INDIRECT(N433),"" )) /COUNTA(INDIRECT(N433))),"")</f>
        <v>0</v>
      </c>
      <c r="T433" s="17" t="str">
        <f t="array" aca="1" ref="T433" ca="1">IF(L433&lt;&gt;"",SUM(IF(INDIRECT(L433)&lt;&gt;INT(INDIRECT(L433)),1,0)),"")</f>
        <v/>
      </c>
      <c r="U433" s="17" t="str">
        <f t="array" aca="1" ref="U433" ca="1">IF(S433=1,SUM(IF(ISNUMBER(INDIRECT(N433)),IF(INDIRECT(N433)&lt;&gt;INT(INDIRECT(N433)),1,0),0)),"")</f>
        <v/>
      </c>
      <c r="V433" s="17">
        <f t="shared" ca="1" si="91"/>
        <v>0</v>
      </c>
      <c r="W433" s="17">
        <f t="shared" ca="1" si="92"/>
        <v>0</v>
      </c>
      <c r="X433" s="24" t="str">
        <f t="array" aca="1" ref="X433" ca="1">IF(AD433,IF(AG433&lt;&gt;"",AG433,IF(J433,MIN(INDIRECT( K433)),"")),"")</f>
        <v/>
      </c>
      <c r="Y433" s="17" t="str">
        <f t="array" aca="1" ref="Y433" ca="1">IF(AD433,IF(AH433&lt;&gt;"",AH433,IF(J433,MAX(INDIRECT( K433)),"")),"")</f>
        <v/>
      </c>
      <c r="Z433" s="17" t="b">
        <f t="shared" ca="1" si="93"/>
        <v>0</v>
      </c>
      <c r="AC433" s="17" t="b">
        <f t="shared" ca="1" si="94"/>
        <v>0</v>
      </c>
      <c r="AD433" s="14" t="b">
        <f t="shared" ca="1" si="95"/>
        <v>1</v>
      </c>
      <c r="AE433" s="15" t="b">
        <f t="shared" ca="1" si="96"/>
        <v>0</v>
      </c>
      <c r="AF433" s="16"/>
      <c r="AG433" s="16"/>
      <c r="AH433" s="16"/>
      <c r="AI433" s="16"/>
      <c r="AJ433" s="16"/>
      <c r="AK433" s="16"/>
      <c r="AL433" s="16"/>
      <c r="AM433" s="16"/>
    </row>
    <row r="434" spans="2:39">
      <c r="B434" s="14">
        <f t="shared" si="84"/>
        <v>432</v>
      </c>
      <c r="C434" s="14" t="str">
        <f ca="1">IF(OR(E434="",ROW(E434)=2),"",IF(R434&gt;0,"S",IF(J434,IF(F434=2,"D","N"),"I")))</f>
        <v>D</v>
      </c>
      <c r="D434" s="14" t="str">
        <f t="shared" ca="1" si="85"/>
        <v>q_113m.1</v>
      </c>
      <c r="E434" s="14" t="str">
        <f t="shared" ca="1" si="86"/>
        <v>Mild Hockey activity</v>
      </c>
      <c r="F434" s="14">
        <f t="shared" ca="1" si="87"/>
        <v>2</v>
      </c>
      <c r="G434" s="14" t="str">
        <f t="shared" ca="1" si="88"/>
        <v>q_113m.1</v>
      </c>
      <c r="H434" s="14">
        <f ca="1">IF(G434&lt;&gt;"",IFERROR( IsVariableNameLegal(G434),0),0)+IF(COUNTIF(INDIRECT(wew!$C$13),G434)&gt;1,10,0)</f>
        <v>0</v>
      </c>
      <c r="I434" s="14">
        <f ca="1">IF(E434&lt;&gt;"",IF(LEN(E434)&gt;150,1,0)+IF(COUNTIF(INDIRECT(wew!$C$15),E434)&gt;1,10,0),0)</f>
        <v>0</v>
      </c>
      <c r="J434" s="14" t="b">
        <f t="shared" ca="1" si="89"/>
        <v>1</v>
      </c>
      <c r="K434" s="14" t="str">
        <f ca="1">ADDRESS(3,(B434+1)*2-1,4,,"[" &amp; wew!$G$7 &amp; "]" &amp; _sheetname_labels) &amp; ":" &amp; ADDRESS(2+ster!$B$20,(B434+1)*2-1,4)</f>
        <v>'[dane surowe2c.xlsm]labels'!AGG3:AGG32</v>
      </c>
      <c r="L434" s="14" t="str">
        <f ca="1">IF(F434&gt;0,ADDRESS(3,(B434+1)*2-1,4,,"[" &amp; wew!$G$7 &amp; "]" &amp; _sheetname_labels) &amp; ":" &amp; ADDRESS(2+F434,(B434+1)*2-1,4),"")</f>
        <v>'[dane surowe2c.xlsm]labels'!AGG3:AGG4</v>
      </c>
      <c r="M434" s="14" t="str">
        <f ca="1">IF(F434&gt;0,ADDRESS(3,(B434+1)*2,4,,"["&amp;wew!$G$7&amp;"]"&amp;_sheetname_labels)&amp;":"&amp;ADDRESS(2+F434,(B434+1)*2,4),"")</f>
        <v>'[dane surowe2c.xlsm]labels'!AGH3:AGH4</v>
      </c>
      <c r="N434" s="14" t="str">
        <f ca="1">ADDRESS(3,B434+1,4,,"[" &amp; wew!$G$7 &amp; "]" &amp;_sheetname_dataframe) &amp; ":" &amp; ADDRESS(2+ster!$C$14,B434+1,4)</f>
        <v>'[dane surowe2c.xlsm]data_frame'!PQ3:PQ643</v>
      </c>
      <c r="O434" s="14">
        <f t="shared" ca="1" si="90"/>
        <v>637</v>
      </c>
      <c r="P434" s="14">
        <f ca="1">IF(AND($AD434,$S434=1),IF(wew!$B$3,MIN(INDIRECT($N434)),"&lt;włącz podświetlanie wartości&gt;"),"—")</f>
        <v>2</v>
      </c>
      <c r="Q434" s="14">
        <f ca="1">IF(AND($AD434,$S434=1),IF(wew!$B$3,MAX(INDIRECT($N434)),"&lt;włącz podświetlanie wartości&gt;"),"—")</f>
        <v>2</v>
      </c>
      <c r="R434" s="14">
        <f ca="1">IF(AD434,ster!$C$14- (COUNTIF( INDIRECT(N434),"" )+ COUNT(INDIRECT(N434)) +COUNTIF( INDIRECT(N434),"NA" )),"")</f>
        <v>0</v>
      </c>
      <c r="S434" s="12">
        <f ca="1">IF(AD434,IF(COUNTA(INDIRECT(N434))=0,0, 1-(ster!$C$14- COUNT(INDIRECT(N434)) -COUNTIF( INDIRECT(N434),"" )) /COUNTA(INDIRECT(N434))),"")</f>
        <v>1</v>
      </c>
      <c r="T434" s="17">
        <f t="array" aca="1" ref="T434" ca="1">IF(L434&lt;&gt;"",SUM(IF(INDIRECT(L434)&lt;&gt;INT(INDIRECT(L434)),1,0)),"")</f>
        <v>0</v>
      </c>
      <c r="U434" s="17">
        <f t="array" aca="1" ref="U434" ca="1">IF(S434=1,SUM(IF(ISNUMBER(INDIRECT(N434)),IF(INDIRECT(N434)&lt;&gt;INT(INDIRECT(N434)),1,0),0)),"")</f>
        <v>0</v>
      </c>
      <c r="V434" s="17">
        <f t="shared" ca="1" si="91"/>
        <v>1</v>
      </c>
      <c r="W434" s="17">
        <f t="shared" ca="1" si="92"/>
        <v>0</v>
      </c>
      <c r="X434" s="24">
        <f t="array" aca="1" ref="X434" ca="1">IF(AD434,IF(AG434&lt;&gt;"",AG434,IF(J434,MIN(INDIRECT( K434)),"")),"")</f>
        <v>1</v>
      </c>
      <c r="Y434" s="17">
        <f t="array" aca="1" ref="Y434" ca="1">IF(AD434,IF(AH434&lt;&gt;"",AH434,IF(J434,MAX(INDIRECT( K434)),"")),"")</f>
        <v>2</v>
      </c>
      <c r="Z434" s="17" t="b">
        <f t="shared" ca="1" si="93"/>
        <v>1</v>
      </c>
      <c r="AC434" s="17" t="b">
        <f t="shared" ca="1" si="94"/>
        <v>0</v>
      </c>
      <c r="AD434" s="14" t="b">
        <f t="shared" ca="1" si="95"/>
        <v>1</v>
      </c>
      <c r="AE434" s="15" t="b">
        <f t="shared" ca="1" si="96"/>
        <v>1</v>
      </c>
      <c r="AF434" s="16"/>
      <c r="AG434" s="16"/>
      <c r="AH434" s="16"/>
      <c r="AI434" s="16"/>
      <c r="AJ434" s="16"/>
      <c r="AK434" s="16"/>
      <c r="AL434" s="16"/>
      <c r="AM434" s="16"/>
    </row>
    <row r="435" spans="2:39">
      <c r="B435" s="14">
        <f t="shared" si="84"/>
        <v>433</v>
      </c>
      <c r="C435" s="14" t="str">
        <f ca="1">IF(OR(E435="",ROW(E435)=2),"",IF(R435&gt;0,"S",IF(J435,IF(F435=2,"D","N"),"I")))</f>
        <v>I</v>
      </c>
      <c r="D435" s="14" t="str">
        <f t="shared" ca="1" si="85"/>
        <v>q_113m.2</v>
      </c>
      <c r="E435" s="14" t="str">
        <f t="shared" ca="1" si="86"/>
        <v>How long mild Hockey activity</v>
      </c>
      <c r="F435" s="14">
        <f t="shared" ca="1" si="87"/>
        <v>0</v>
      </c>
      <c r="G435" s="14" t="str">
        <f t="shared" ca="1" si="88"/>
        <v>q_113m.2</v>
      </c>
      <c r="H435" s="14">
        <f ca="1">IF(G435&lt;&gt;"",IFERROR( IsVariableNameLegal(G435),0),0)+IF(COUNTIF(INDIRECT(wew!$C$13),G435)&gt;1,10,0)</f>
        <v>0</v>
      </c>
      <c r="I435" s="14">
        <f ca="1">IF(E435&lt;&gt;"",IF(LEN(E435)&gt;150,1,0)+IF(COUNTIF(INDIRECT(wew!$C$15),E435)&gt;1,10,0),0)</f>
        <v>0</v>
      </c>
      <c r="J435" s="14" t="b">
        <f t="shared" ca="1" si="89"/>
        <v>0</v>
      </c>
      <c r="K435" s="14" t="str">
        <f ca="1">ADDRESS(3,(B435+1)*2-1,4,,"[" &amp; wew!$G$7 &amp; "]" &amp; _sheetname_labels) &amp; ":" &amp; ADDRESS(2+ster!$B$20,(B435+1)*2-1,4)</f>
        <v>'[dane surowe2c.xlsm]labels'!AGI3:AGI32</v>
      </c>
      <c r="L435" s="14" t="str">
        <f ca="1">IF(F435&gt;0,ADDRESS(3,(B435+1)*2-1,4,,"[" &amp; wew!$G$7 &amp; "]" &amp; _sheetname_labels) &amp; ":" &amp; ADDRESS(2+F435,(B435+1)*2-1,4),"")</f>
        <v/>
      </c>
      <c r="M435" s="14" t="str">
        <f ca="1">IF(F435&gt;0,ADDRESS(3,(B435+1)*2,4,,"["&amp;wew!$G$7&amp;"]"&amp;_sheetname_labels)&amp;":"&amp;ADDRESS(2+F435,(B435+1)*2,4),"")</f>
        <v/>
      </c>
      <c r="N435" s="14" t="str">
        <f ca="1">ADDRESS(3,B435+1,4,,"[" &amp; wew!$G$7 &amp; "]" &amp;_sheetname_dataframe) &amp; ":" &amp; ADDRESS(2+ster!$C$14,B435+1,4)</f>
        <v>'[dane surowe2c.xlsm]data_frame'!PR3:PR643</v>
      </c>
      <c r="O435" s="14">
        <f t="shared" ca="1" si="90"/>
        <v>0</v>
      </c>
      <c r="P435" s="14" t="str">
        <f ca="1">IF(AND($AD435,$S435=1),IF(wew!$B$3,MIN(INDIRECT($N435)),"&lt;włącz podświetlanie wartości&gt;"),"—")</f>
        <v>—</v>
      </c>
      <c r="Q435" s="14" t="str">
        <f ca="1">IF(AND($AD435,$S435=1),IF(wew!$B$3,MAX(INDIRECT($N435)),"&lt;włącz podświetlanie wartości&gt;"),"—")</f>
        <v>—</v>
      </c>
      <c r="R435" s="14">
        <f ca="1">IF(AD435,ster!$C$14- (COUNTIF( INDIRECT(N435),"" )+ COUNT(INDIRECT(N435)) +COUNTIF( INDIRECT(N435),"NA" )),"")</f>
        <v>0</v>
      </c>
      <c r="S435" s="12">
        <f ca="1">IF(AD435,IF(COUNTA(INDIRECT(N435))=0,0, 1-(ster!$C$14- COUNT(INDIRECT(N435)) -COUNTIF( INDIRECT(N435),"" )) /COUNTA(INDIRECT(N435))),"")</f>
        <v>0</v>
      </c>
      <c r="T435" s="17" t="str">
        <f t="array" aca="1" ref="T435" ca="1">IF(L435&lt;&gt;"",SUM(IF(INDIRECT(L435)&lt;&gt;INT(INDIRECT(L435)),1,0)),"")</f>
        <v/>
      </c>
      <c r="U435" s="17" t="str">
        <f t="array" aca="1" ref="U435" ca="1">IF(S435=1,SUM(IF(ISNUMBER(INDIRECT(N435)),IF(INDIRECT(N435)&lt;&gt;INT(INDIRECT(N435)),1,0),0)),"")</f>
        <v/>
      </c>
      <c r="V435" s="17">
        <f t="shared" ca="1" si="91"/>
        <v>0</v>
      </c>
      <c r="W435" s="17">
        <f t="shared" ca="1" si="92"/>
        <v>0</v>
      </c>
      <c r="X435" s="24" t="str">
        <f t="array" aca="1" ref="X435" ca="1">IF(AD435,IF(AG435&lt;&gt;"",AG435,IF(J435,MIN(INDIRECT( K435)),"")),"")</f>
        <v/>
      </c>
      <c r="Y435" s="17" t="str">
        <f t="array" aca="1" ref="Y435" ca="1">IF(AD435,IF(AH435&lt;&gt;"",AH435,IF(J435,MAX(INDIRECT( K435)),"")),"")</f>
        <v/>
      </c>
      <c r="Z435" s="17" t="b">
        <f t="shared" ca="1" si="93"/>
        <v>0</v>
      </c>
      <c r="AC435" s="17" t="b">
        <f t="shared" ca="1" si="94"/>
        <v>0</v>
      </c>
      <c r="AD435" s="14" t="b">
        <f t="shared" ca="1" si="95"/>
        <v>1</v>
      </c>
      <c r="AE435" s="15" t="b">
        <f t="shared" ca="1" si="96"/>
        <v>0</v>
      </c>
      <c r="AF435" s="16"/>
      <c r="AG435" s="16"/>
      <c r="AH435" s="16"/>
      <c r="AI435" s="16"/>
      <c r="AJ435" s="16"/>
      <c r="AK435" s="16"/>
      <c r="AL435" s="16"/>
      <c r="AM435" s="16"/>
    </row>
    <row r="436" spans="2:39">
      <c r="B436" s="14">
        <f t="shared" si="84"/>
        <v>434</v>
      </c>
      <c r="C436" s="14" t="str">
        <f ca="1">IF(OR(E436="",ROW(E436)=2),"",IF(R436&gt;0,"S",IF(J436,IF(F436=2,"D","N"),"I")))</f>
        <v>D</v>
      </c>
      <c r="D436" s="14" t="str">
        <f t="shared" ca="1" si="85"/>
        <v>q_113n.1</v>
      </c>
      <c r="E436" s="14" t="str">
        <f t="shared" ca="1" si="86"/>
        <v>Mild Rowing activity</v>
      </c>
      <c r="F436" s="14">
        <f t="shared" ca="1" si="87"/>
        <v>2</v>
      </c>
      <c r="G436" s="14" t="str">
        <f t="shared" ca="1" si="88"/>
        <v>q_113n.1</v>
      </c>
      <c r="H436" s="14">
        <f ca="1">IF(G436&lt;&gt;"",IFERROR( IsVariableNameLegal(G436),0),0)+IF(COUNTIF(INDIRECT(wew!$C$13),G436)&gt;1,10,0)</f>
        <v>0</v>
      </c>
      <c r="I436" s="14">
        <f ca="1">IF(E436&lt;&gt;"",IF(LEN(E436)&gt;150,1,0)+IF(COUNTIF(INDIRECT(wew!$C$15),E436)&gt;1,10,0),0)</f>
        <v>0</v>
      </c>
      <c r="J436" s="14" t="b">
        <f t="shared" ca="1" si="89"/>
        <v>1</v>
      </c>
      <c r="K436" s="14" t="str">
        <f ca="1">ADDRESS(3,(B436+1)*2-1,4,,"[" &amp; wew!$G$7 &amp; "]" &amp; _sheetname_labels) &amp; ":" &amp; ADDRESS(2+ster!$B$20,(B436+1)*2-1,4)</f>
        <v>'[dane surowe2c.xlsm]labels'!AGK3:AGK32</v>
      </c>
      <c r="L436" s="14" t="str">
        <f ca="1">IF(F436&gt;0,ADDRESS(3,(B436+1)*2-1,4,,"[" &amp; wew!$G$7 &amp; "]" &amp; _sheetname_labels) &amp; ":" &amp; ADDRESS(2+F436,(B436+1)*2-1,4),"")</f>
        <v>'[dane surowe2c.xlsm]labels'!AGK3:AGK4</v>
      </c>
      <c r="M436" s="14" t="str">
        <f ca="1">IF(F436&gt;0,ADDRESS(3,(B436+1)*2,4,,"["&amp;wew!$G$7&amp;"]"&amp;_sheetname_labels)&amp;":"&amp;ADDRESS(2+F436,(B436+1)*2,4),"")</f>
        <v>'[dane surowe2c.xlsm]labels'!AGL3:AGL4</v>
      </c>
      <c r="N436" s="14" t="str">
        <f ca="1">ADDRESS(3,B436+1,4,,"[" &amp; wew!$G$7 &amp; "]" &amp;_sheetname_dataframe) &amp; ":" &amp; ADDRESS(2+ster!$C$14,B436+1,4)</f>
        <v>'[dane surowe2c.xlsm]data_frame'!PS3:PS643</v>
      </c>
      <c r="O436" s="14">
        <f t="shared" ca="1" si="90"/>
        <v>637</v>
      </c>
      <c r="P436" s="14">
        <f ca="1">IF(AND($AD436,$S436=1),IF(wew!$B$3,MIN(INDIRECT($N436)),"&lt;włącz podświetlanie wartości&gt;"),"—")</f>
        <v>2</v>
      </c>
      <c r="Q436" s="14">
        <f ca="1">IF(AND($AD436,$S436=1),IF(wew!$B$3,MAX(INDIRECT($N436)),"&lt;włącz podświetlanie wartości&gt;"),"—")</f>
        <v>2</v>
      </c>
      <c r="R436" s="14">
        <f ca="1">IF(AD436,ster!$C$14- (COUNTIF( INDIRECT(N436),"" )+ COUNT(INDIRECT(N436)) +COUNTIF( INDIRECT(N436),"NA" )),"")</f>
        <v>0</v>
      </c>
      <c r="S436" s="12">
        <f ca="1">IF(AD436,IF(COUNTA(INDIRECT(N436))=0,0, 1-(ster!$C$14- COUNT(INDIRECT(N436)) -COUNTIF( INDIRECT(N436),"" )) /COUNTA(INDIRECT(N436))),"")</f>
        <v>1</v>
      </c>
      <c r="T436" s="17">
        <f t="array" aca="1" ref="T436" ca="1">IF(L436&lt;&gt;"",SUM(IF(INDIRECT(L436)&lt;&gt;INT(INDIRECT(L436)),1,0)),"")</f>
        <v>0</v>
      </c>
      <c r="U436" s="17">
        <f t="array" aca="1" ref="U436" ca="1">IF(S436=1,SUM(IF(ISNUMBER(INDIRECT(N436)),IF(INDIRECT(N436)&lt;&gt;INT(INDIRECT(N436)),1,0),0)),"")</f>
        <v>0</v>
      </c>
      <c r="V436" s="17">
        <f t="shared" ca="1" si="91"/>
        <v>1</v>
      </c>
      <c r="W436" s="17">
        <f t="shared" ca="1" si="92"/>
        <v>0</v>
      </c>
      <c r="X436" s="24">
        <f t="array" aca="1" ref="X436" ca="1">IF(AD436,IF(AG436&lt;&gt;"",AG436,IF(J436,MIN(INDIRECT( K436)),"")),"")</f>
        <v>1</v>
      </c>
      <c r="Y436" s="17">
        <f t="array" aca="1" ref="Y436" ca="1">IF(AD436,IF(AH436&lt;&gt;"",AH436,IF(J436,MAX(INDIRECT( K436)),"")),"")</f>
        <v>2</v>
      </c>
      <c r="Z436" s="17" t="b">
        <f t="shared" ca="1" si="93"/>
        <v>1</v>
      </c>
      <c r="AC436" s="17" t="b">
        <f t="shared" ca="1" si="94"/>
        <v>0</v>
      </c>
      <c r="AD436" s="14" t="b">
        <f t="shared" ca="1" si="95"/>
        <v>1</v>
      </c>
      <c r="AE436" s="15" t="b">
        <f t="shared" ca="1" si="96"/>
        <v>1</v>
      </c>
      <c r="AF436" s="16"/>
      <c r="AG436" s="16"/>
      <c r="AH436" s="16"/>
      <c r="AI436" s="16"/>
      <c r="AJ436" s="16"/>
      <c r="AK436" s="16"/>
      <c r="AL436" s="16"/>
      <c r="AM436" s="16"/>
    </row>
    <row r="437" spans="2:39">
      <c r="B437" s="14">
        <f t="shared" si="84"/>
        <v>435</v>
      </c>
      <c r="C437" s="14" t="str">
        <f ca="1">IF(OR(E437="",ROW(E437)=2),"",IF(R437&gt;0,"S",IF(J437,IF(F437=2,"D","N"),"I")))</f>
        <v>I</v>
      </c>
      <c r="D437" s="14" t="str">
        <f t="shared" ca="1" si="85"/>
        <v>q_113n.2</v>
      </c>
      <c r="E437" s="14" t="str">
        <f t="shared" ca="1" si="86"/>
        <v>How long mild Rowing activity</v>
      </c>
      <c r="F437" s="14">
        <f t="shared" ca="1" si="87"/>
        <v>0</v>
      </c>
      <c r="G437" s="14" t="str">
        <f t="shared" ca="1" si="88"/>
        <v>q_113n.2</v>
      </c>
      <c r="H437" s="14">
        <f ca="1">IF(G437&lt;&gt;"",IFERROR( IsVariableNameLegal(G437),0),0)+IF(COUNTIF(INDIRECT(wew!$C$13),G437)&gt;1,10,0)</f>
        <v>0</v>
      </c>
      <c r="I437" s="14">
        <f ca="1">IF(E437&lt;&gt;"",IF(LEN(E437)&gt;150,1,0)+IF(COUNTIF(INDIRECT(wew!$C$15),E437)&gt;1,10,0),0)</f>
        <v>0</v>
      </c>
      <c r="J437" s="14" t="b">
        <f t="shared" ca="1" si="89"/>
        <v>0</v>
      </c>
      <c r="K437" s="14" t="str">
        <f ca="1">ADDRESS(3,(B437+1)*2-1,4,,"[" &amp; wew!$G$7 &amp; "]" &amp; _sheetname_labels) &amp; ":" &amp; ADDRESS(2+ster!$B$20,(B437+1)*2-1,4)</f>
        <v>'[dane surowe2c.xlsm]labels'!AGM3:AGM32</v>
      </c>
      <c r="L437" s="14" t="str">
        <f ca="1">IF(F437&gt;0,ADDRESS(3,(B437+1)*2-1,4,,"[" &amp; wew!$G$7 &amp; "]" &amp; _sheetname_labels) &amp; ":" &amp; ADDRESS(2+F437,(B437+1)*2-1,4),"")</f>
        <v/>
      </c>
      <c r="M437" s="14" t="str">
        <f ca="1">IF(F437&gt;0,ADDRESS(3,(B437+1)*2,4,,"["&amp;wew!$G$7&amp;"]"&amp;_sheetname_labels)&amp;":"&amp;ADDRESS(2+F437,(B437+1)*2,4),"")</f>
        <v/>
      </c>
      <c r="N437" s="14" t="str">
        <f ca="1">ADDRESS(3,B437+1,4,,"[" &amp; wew!$G$7 &amp; "]" &amp;_sheetname_dataframe) &amp; ":" &amp; ADDRESS(2+ster!$C$14,B437+1,4)</f>
        <v>'[dane surowe2c.xlsm]data_frame'!PT3:PT643</v>
      </c>
      <c r="O437" s="14">
        <f t="shared" ca="1" si="90"/>
        <v>0</v>
      </c>
      <c r="P437" s="14" t="str">
        <f ca="1">IF(AND($AD437,$S437=1),IF(wew!$B$3,MIN(INDIRECT($N437)),"&lt;włącz podświetlanie wartości&gt;"),"—")</f>
        <v>—</v>
      </c>
      <c r="Q437" s="14" t="str">
        <f ca="1">IF(AND($AD437,$S437=1),IF(wew!$B$3,MAX(INDIRECT($N437)),"&lt;włącz podświetlanie wartości&gt;"),"—")</f>
        <v>—</v>
      </c>
      <c r="R437" s="14">
        <f ca="1">IF(AD437,ster!$C$14- (COUNTIF( INDIRECT(N437),"" )+ COUNT(INDIRECT(N437)) +COUNTIF( INDIRECT(N437),"NA" )),"")</f>
        <v>0</v>
      </c>
      <c r="S437" s="12">
        <f ca="1">IF(AD437,IF(COUNTA(INDIRECT(N437))=0,0, 1-(ster!$C$14- COUNT(INDIRECT(N437)) -COUNTIF( INDIRECT(N437),"" )) /COUNTA(INDIRECT(N437))),"")</f>
        <v>0</v>
      </c>
      <c r="T437" s="17" t="str">
        <f t="array" aca="1" ref="T437" ca="1">IF(L437&lt;&gt;"",SUM(IF(INDIRECT(L437)&lt;&gt;INT(INDIRECT(L437)),1,0)),"")</f>
        <v/>
      </c>
      <c r="U437" s="17" t="str">
        <f t="array" aca="1" ref="U437" ca="1">IF(S437=1,SUM(IF(ISNUMBER(INDIRECT(N437)),IF(INDIRECT(N437)&lt;&gt;INT(INDIRECT(N437)),1,0),0)),"")</f>
        <v/>
      </c>
      <c r="V437" s="17">
        <f t="shared" ca="1" si="91"/>
        <v>0</v>
      </c>
      <c r="W437" s="17">
        <f t="shared" ca="1" si="92"/>
        <v>0</v>
      </c>
      <c r="X437" s="24" t="str">
        <f t="array" aca="1" ref="X437" ca="1">IF(AD437,IF(AG437&lt;&gt;"",AG437,IF(J437,MIN(INDIRECT( K437)),"")),"")</f>
        <v/>
      </c>
      <c r="Y437" s="17" t="str">
        <f t="array" aca="1" ref="Y437" ca="1">IF(AD437,IF(AH437&lt;&gt;"",AH437,IF(J437,MAX(INDIRECT( K437)),"")),"")</f>
        <v/>
      </c>
      <c r="Z437" s="17" t="b">
        <f t="shared" ca="1" si="93"/>
        <v>0</v>
      </c>
      <c r="AC437" s="17" t="b">
        <f t="shared" ca="1" si="94"/>
        <v>0</v>
      </c>
      <c r="AD437" s="14" t="b">
        <f t="shared" ca="1" si="95"/>
        <v>1</v>
      </c>
      <c r="AE437" s="15" t="b">
        <f t="shared" ca="1" si="96"/>
        <v>0</v>
      </c>
      <c r="AF437" s="16"/>
      <c r="AG437" s="16"/>
      <c r="AH437" s="16"/>
      <c r="AI437" s="16"/>
      <c r="AJ437" s="16"/>
      <c r="AK437" s="16"/>
      <c r="AL437" s="16"/>
      <c r="AM437" s="16"/>
    </row>
    <row r="438" spans="2:39">
      <c r="B438" s="14">
        <f t="shared" si="84"/>
        <v>436</v>
      </c>
      <c r="C438" s="14" t="str">
        <f ca="1">IF(OR(E438="",ROW(E438)=2),"",IF(R438&gt;0,"S",IF(J438,IF(F438=2,"D","N"),"I")))</f>
        <v>D</v>
      </c>
      <c r="D438" s="14" t="str">
        <f t="shared" ca="1" si="85"/>
        <v>q_113o.1</v>
      </c>
      <c r="E438" s="14" t="str">
        <f t="shared" ca="1" si="86"/>
        <v>Mild Rugby activity</v>
      </c>
      <c r="F438" s="14">
        <f t="shared" ca="1" si="87"/>
        <v>2</v>
      </c>
      <c r="G438" s="14" t="str">
        <f t="shared" ca="1" si="88"/>
        <v>q_113o.1</v>
      </c>
      <c r="H438" s="14">
        <f ca="1">IF(G438&lt;&gt;"",IFERROR( IsVariableNameLegal(G438),0),0)+IF(COUNTIF(INDIRECT(wew!$C$13),G438)&gt;1,10,0)</f>
        <v>0</v>
      </c>
      <c r="I438" s="14">
        <f ca="1">IF(E438&lt;&gt;"",IF(LEN(E438)&gt;150,1,0)+IF(COUNTIF(INDIRECT(wew!$C$15),E438)&gt;1,10,0),0)</f>
        <v>0</v>
      </c>
      <c r="J438" s="14" t="b">
        <f t="shared" ca="1" si="89"/>
        <v>1</v>
      </c>
      <c r="K438" s="14" t="str">
        <f ca="1">ADDRESS(3,(B438+1)*2-1,4,,"[" &amp; wew!$G$7 &amp; "]" &amp; _sheetname_labels) &amp; ":" &amp; ADDRESS(2+ster!$B$20,(B438+1)*2-1,4)</f>
        <v>'[dane surowe2c.xlsm]labels'!AGO3:AGO32</v>
      </c>
      <c r="L438" s="14" t="str">
        <f ca="1">IF(F438&gt;0,ADDRESS(3,(B438+1)*2-1,4,,"[" &amp; wew!$G$7 &amp; "]" &amp; _sheetname_labels) &amp; ":" &amp; ADDRESS(2+F438,(B438+1)*2-1,4),"")</f>
        <v>'[dane surowe2c.xlsm]labels'!AGO3:AGO4</v>
      </c>
      <c r="M438" s="14" t="str">
        <f ca="1">IF(F438&gt;0,ADDRESS(3,(B438+1)*2,4,,"["&amp;wew!$G$7&amp;"]"&amp;_sheetname_labels)&amp;":"&amp;ADDRESS(2+F438,(B438+1)*2,4),"")</f>
        <v>'[dane surowe2c.xlsm]labels'!AGP3:AGP4</v>
      </c>
      <c r="N438" s="14" t="str">
        <f ca="1">ADDRESS(3,B438+1,4,,"[" &amp; wew!$G$7 &amp; "]" &amp;_sheetname_dataframe) &amp; ":" &amp; ADDRESS(2+ster!$C$14,B438+1,4)</f>
        <v>'[dane surowe2c.xlsm]data_frame'!PU3:PU643</v>
      </c>
      <c r="O438" s="14">
        <f t="shared" ca="1" si="90"/>
        <v>637</v>
      </c>
      <c r="P438" s="14">
        <f ca="1">IF(AND($AD438,$S438=1),IF(wew!$B$3,MIN(INDIRECT($N438)),"&lt;włącz podświetlanie wartości&gt;"),"—")</f>
        <v>2</v>
      </c>
      <c r="Q438" s="14">
        <f ca="1">IF(AND($AD438,$S438=1),IF(wew!$B$3,MAX(INDIRECT($N438)),"&lt;włącz podświetlanie wartości&gt;"),"—")</f>
        <v>2</v>
      </c>
      <c r="R438" s="14">
        <f ca="1">IF(AD438,ster!$C$14- (COUNTIF( INDIRECT(N438),"" )+ COUNT(INDIRECT(N438)) +COUNTIF( INDIRECT(N438),"NA" )),"")</f>
        <v>0</v>
      </c>
      <c r="S438" s="12">
        <f ca="1">IF(AD438,IF(COUNTA(INDIRECT(N438))=0,0, 1-(ster!$C$14- COUNT(INDIRECT(N438)) -COUNTIF( INDIRECT(N438),"" )) /COUNTA(INDIRECT(N438))),"")</f>
        <v>1</v>
      </c>
      <c r="T438" s="17">
        <f t="array" aca="1" ref="T438" ca="1">IF(L438&lt;&gt;"",SUM(IF(INDIRECT(L438)&lt;&gt;INT(INDIRECT(L438)),1,0)),"")</f>
        <v>0</v>
      </c>
      <c r="U438" s="17">
        <f t="array" aca="1" ref="U438" ca="1">IF(S438=1,SUM(IF(ISNUMBER(INDIRECT(N438)),IF(INDIRECT(N438)&lt;&gt;INT(INDIRECT(N438)),1,0),0)),"")</f>
        <v>0</v>
      </c>
      <c r="V438" s="17">
        <f t="shared" ca="1" si="91"/>
        <v>1</v>
      </c>
      <c r="W438" s="17">
        <f t="shared" ca="1" si="92"/>
        <v>0</v>
      </c>
      <c r="X438" s="24">
        <f t="array" aca="1" ref="X438" ca="1">IF(AD438,IF(AG438&lt;&gt;"",AG438,IF(J438,MIN(INDIRECT( K438)),"")),"")</f>
        <v>1</v>
      </c>
      <c r="Y438" s="17">
        <f t="array" aca="1" ref="Y438" ca="1">IF(AD438,IF(AH438&lt;&gt;"",AH438,IF(J438,MAX(INDIRECT( K438)),"")),"")</f>
        <v>2</v>
      </c>
      <c r="Z438" s="17" t="b">
        <f t="shared" ca="1" si="93"/>
        <v>1</v>
      </c>
      <c r="AC438" s="17" t="b">
        <f t="shared" ca="1" si="94"/>
        <v>0</v>
      </c>
      <c r="AD438" s="14" t="b">
        <f t="shared" ca="1" si="95"/>
        <v>1</v>
      </c>
      <c r="AE438" s="15" t="b">
        <f t="shared" ca="1" si="96"/>
        <v>1</v>
      </c>
      <c r="AF438" s="16"/>
      <c r="AG438" s="16"/>
      <c r="AH438" s="16"/>
      <c r="AI438" s="16"/>
      <c r="AJ438" s="16"/>
      <c r="AK438" s="16"/>
      <c r="AL438" s="16"/>
      <c r="AM438" s="16"/>
    </row>
    <row r="439" spans="2:39">
      <c r="B439" s="14">
        <f t="shared" si="84"/>
        <v>437</v>
      </c>
      <c r="C439" s="14" t="str">
        <f ca="1">IF(OR(E439="",ROW(E439)=2),"",IF(R439&gt;0,"S",IF(J439,IF(F439=2,"D","N"),"I")))</f>
        <v>I</v>
      </c>
      <c r="D439" s="14" t="str">
        <f t="shared" ca="1" si="85"/>
        <v>q_113o.2</v>
      </c>
      <c r="E439" s="14" t="str">
        <f t="shared" ca="1" si="86"/>
        <v>How long mild Rugby activity</v>
      </c>
      <c r="F439" s="14">
        <f t="shared" ca="1" si="87"/>
        <v>0</v>
      </c>
      <c r="G439" s="14" t="str">
        <f t="shared" ca="1" si="88"/>
        <v>q_113o.2</v>
      </c>
      <c r="H439" s="14">
        <f ca="1">IF(G439&lt;&gt;"",IFERROR( IsVariableNameLegal(G439),0),0)+IF(COUNTIF(INDIRECT(wew!$C$13),G439)&gt;1,10,0)</f>
        <v>0</v>
      </c>
      <c r="I439" s="14">
        <f ca="1">IF(E439&lt;&gt;"",IF(LEN(E439)&gt;150,1,0)+IF(COUNTIF(INDIRECT(wew!$C$15),E439)&gt;1,10,0),0)</f>
        <v>0</v>
      </c>
      <c r="J439" s="14" t="b">
        <f t="shared" ca="1" si="89"/>
        <v>0</v>
      </c>
      <c r="K439" s="14" t="str">
        <f ca="1">ADDRESS(3,(B439+1)*2-1,4,,"[" &amp; wew!$G$7 &amp; "]" &amp; _sheetname_labels) &amp; ":" &amp; ADDRESS(2+ster!$B$20,(B439+1)*2-1,4)</f>
        <v>'[dane surowe2c.xlsm]labels'!AGQ3:AGQ32</v>
      </c>
      <c r="L439" s="14" t="str">
        <f ca="1">IF(F439&gt;0,ADDRESS(3,(B439+1)*2-1,4,,"[" &amp; wew!$G$7 &amp; "]" &amp; _sheetname_labels) &amp; ":" &amp; ADDRESS(2+F439,(B439+1)*2-1,4),"")</f>
        <v/>
      </c>
      <c r="M439" s="14" t="str">
        <f ca="1">IF(F439&gt;0,ADDRESS(3,(B439+1)*2,4,,"["&amp;wew!$G$7&amp;"]"&amp;_sheetname_labels)&amp;":"&amp;ADDRESS(2+F439,(B439+1)*2,4),"")</f>
        <v/>
      </c>
      <c r="N439" s="14" t="str">
        <f ca="1">ADDRESS(3,B439+1,4,,"[" &amp; wew!$G$7 &amp; "]" &amp;_sheetname_dataframe) &amp; ":" &amp; ADDRESS(2+ster!$C$14,B439+1,4)</f>
        <v>'[dane surowe2c.xlsm]data_frame'!PV3:PV643</v>
      </c>
      <c r="O439" s="14">
        <f t="shared" ca="1" si="90"/>
        <v>0</v>
      </c>
      <c r="P439" s="14" t="str">
        <f ca="1">IF(AND($AD439,$S439=1),IF(wew!$B$3,MIN(INDIRECT($N439)),"&lt;włącz podświetlanie wartości&gt;"),"—")</f>
        <v>—</v>
      </c>
      <c r="Q439" s="14" t="str">
        <f ca="1">IF(AND($AD439,$S439=1),IF(wew!$B$3,MAX(INDIRECT($N439)),"&lt;włącz podświetlanie wartości&gt;"),"—")</f>
        <v>—</v>
      </c>
      <c r="R439" s="14">
        <f ca="1">IF(AD439,ster!$C$14- (COUNTIF( INDIRECT(N439),"" )+ COUNT(INDIRECT(N439)) +COUNTIF( INDIRECT(N439),"NA" )),"")</f>
        <v>0</v>
      </c>
      <c r="S439" s="12">
        <f ca="1">IF(AD439,IF(COUNTA(INDIRECT(N439))=0,0, 1-(ster!$C$14- COUNT(INDIRECT(N439)) -COUNTIF( INDIRECT(N439),"" )) /COUNTA(INDIRECT(N439))),"")</f>
        <v>0</v>
      </c>
      <c r="T439" s="17" t="str">
        <f t="array" aca="1" ref="T439" ca="1">IF(L439&lt;&gt;"",SUM(IF(INDIRECT(L439)&lt;&gt;INT(INDIRECT(L439)),1,0)),"")</f>
        <v/>
      </c>
      <c r="U439" s="17" t="str">
        <f t="array" aca="1" ref="U439" ca="1">IF(S439=1,SUM(IF(ISNUMBER(INDIRECT(N439)),IF(INDIRECT(N439)&lt;&gt;INT(INDIRECT(N439)),1,0),0)),"")</f>
        <v/>
      </c>
      <c r="V439" s="17">
        <f t="shared" ca="1" si="91"/>
        <v>0</v>
      </c>
      <c r="W439" s="17">
        <f t="shared" ca="1" si="92"/>
        <v>0</v>
      </c>
      <c r="X439" s="24" t="str">
        <f t="array" aca="1" ref="X439" ca="1">IF(AD439,IF(AG439&lt;&gt;"",AG439,IF(J439,MIN(INDIRECT( K439)),"")),"")</f>
        <v/>
      </c>
      <c r="Y439" s="17" t="str">
        <f t="array" aca="1" ref="Y439" ca="1">IF(AD439,IF(AH439&lt;&gt;"",AH439,IF(J439,MAX(INDIRECT( K439)),"")),"")</f>
        <v/>
      </c>
      <c r="Z439" s="17" t="b">
        <f t="shared" ca="1" si="93"/>
        <v>0</v>
      </c>
      <c r="AC439" s="17" t="b">
        <f t="shared" ca="1" si="94"/>
        <v>0</v>
      </c>
      <c r="AD439" s="14" t="b">
        <f t="shared" ca="1" si="95"/>
        <v>1</v>
      </c>
      <c r="AE439" s="15" t="b">
        <f t="shared" ca="1" si="96"/>
        <v>0</v>
      </c>
      <c r="AF439" s="16"/>
      <c r="AG439" s="16"/>
      <c r="AH439" s="16"/>
      <c r="AI439" s="16"/>
      <c r="AJ439" s="16"/>
      <c r="AK439" s="16"/>
      <c r="AL439" s="16"/>
      <c r="AM439" s="16"/>
    </row>
    <row r="440" spans="2:39">
      <c r="B440" s="14">
        <f t="shared" si="84"/>
        <v>438</v>
      </c>
      <c r="C440" s="14" t="str">
        <f ca="1">IF(OR(E440="",ROW(E440)=2),"",IF(R440&gt;0,"S",IF(J440,IF(F440=2,"D","N"),"I")))</f>
        <v>D</v>
      </c>
      <c r="D440" s="14" t="str">
        <f t="shared" ca="1" si="85"/>
        <v>q_113p.1</v>
      </c>
      <c r="E440" s="14" t="str">
        <f t="shared" ca="1" si="86"/>
        <v>Mild Running activity</v>
      </c>
      <c r="F440" s="14">
        <f t="shared" ca="1" si="87"/>
        <v>2</v>
      </c>
      <c r="G440" s="14" t="str">
        <f t="shared" ca="1" si="88"/>
        <v>q_113p.1</v>
      </c>
      <c r="H440" s="14">
        <f ca="1">IF(G440&lt;&gt;"",IFERROR( IsVariableNameLegal(G440),0),0)+IF(COUNTIF(INDIRECT(wew!$C$13),G440)&gt;1,10,0)</f>
        <v>0</v>
      </c>
      <c r="I440" s="14">
        <f ca="1">IF(E440&lt;&gt;"",IF(LEN(E440)&gt;150,1,0)+IF(COUNTIF(INDIRECT(wew!$C$15),E440)&gt;1,10,0),0)</f>
        <v>0</v>
      </c>
      <c r="J440" s="14" t="b">
        <f t="shared" ca="1" si="89"/>
        <v>1</v>
      </c>
      <c r="K440" s="14" t="str">
        <f ca="1">ADDRESS(3,(B440+1)*2-1,4,,"[" &amp; wew!$G$7 &amp; "]" &amp; _sheetname_labels) &amp; ":" &amp; ADDRESS(2+ster!$B$20,(B440+1)*2-1,4)</f>
        <v>'[dane surowe2c.xlsm]labels'!AGS3:AGS32</v>
      </c>
      <c r="L440" s="14" t="str">
        <f ca="1">IF(F440&gt;0,ADDRESS(3,(B440+1)*2-1,4,,"[" &amp; wew!$G$7 &amp; "]" &amp; _sheetname_labels) &amp; ":" &amp; ADDRESS(2+F440,(B440+1)*2-1,4),"")</f>
        <v>'[dane surowe2c.xlsm]labels'!AGS3:AGS4</v>
      </c>
      <c r="M440" s="14" t="str">
        <f ca="1">IF(F440&gt;0,ADDRESS(3,(B440+1)*2,4,,"["&amp;wew!$G$7&amp;"]"&amp;_sheetname_labels)&amp;":"&amp;ADDRESS(2+F440,(B440+1)*2,4),"")</f>
        <v>'[dane surowe2c.xlsm]labels'!AGT3:AGT4</v>
      </c>
      <c r="N440" s="14" t="str">
        <f ca="1">ADDRESS(3,B440+1,4,,"[" &amp; wew!$G$7 &amp; "]" &amp;_sheetname_dataframe) &amp; ":" &amp; ADDRESS(2+ster!$C$14,B440+1,4)</f>
        <v>'[dane surowe2c.xlsm]data_frame'!PW3:PW643</v>
      </c>
      <c r="O440" s="14">
        <f t="shared" ca="1" si="90"/>
        <v>637</v>
      </c>
      <c r="P440" s="14">
        <f ca="1">IF(AND($AD440,$S440=1),IF(wew!$B$3,MIN(INDIRECT($N440)),"&lt;włącz podświetlanie wartości&gt;"),"—")</f>
        <v>1</v>
      </c>
      <c r="Q440" s="14">
        <f ca="1">IF(AND($AD440,$S440=1),IF(wew!$B$3,MAX(INDIRECT($N440)),"&lt;włącz podświetlanie wartości&gt;"),"—")</f>
        <v>2</v>
      </c>
      <c r="R440" s="14">
        <f ca="1">IF(AD440,ster!$C$14- (COUNTIF( INDIRECT(N440),"" )+ COUNT(INDIRECT(N440)) +COUNTIF( INDIRECT(N440),"NA" )),"")</f>
        <v>0</v>
      </c>
      <c r="S440" s="12">
        <f ca="1">IF(AD440,IF(COUNTA(INDIRECT(N440))=0,0, 1-(ster!$C$14- COUNT(INDIRECT(N440)) -COUNTIF( INDIRECT(N440),"" )) /COUNTA(INDIRECT(N440))),"")</f>
        <v>1</v>
      </c>
      <c r="T440" s="17">
        <f t="array" aca="1" ref="T440" ca="1">IF(L440&lt;&gt;"",SUM(IF(INDIRECT(L440)&lt;&gt;INT(INDIRECT(L440)),1,0)),"")</f>
        <v>0</v>
      </c>
      <c r="U440" s="17">
        <f t="array" aca="1" ref="U440" ca="1">IF(S440=1,SUM(IF(ISNUMBER(INDIRECT(N440)),IF(INDIRECT(N440)&lt;&gt;INT(INDIRECT(N440)),1,0),0)),"")</f>
        <v>0</v>
      </c>
      <c r="V440" s="17">
        <f t="shared" ca="1" si="91"/>
        <v>1</v>
      </c>
      <c r="W440" s="17">
        <f t="shared" ca="1" si="92"/>
        <v>0</v>
      </c>
      <c r="X440" s="24">
        <f t="array" aca="1" ref="X440" ca="1">IF(AD440,IF(AG440&lt;&gt;"",AG440,IF(J440,MIN(INDIRECT( K440)),"")),"")</f>
        <v>1</v>
      </c>
      <c r="Y440" s="17">
        <f t="array" aca="1" ref="Y440" ca="1">IF(AD440,IF(AH440&lt;&gt;"",AH440,IF(J440,MAX(INDIRECT( K440)),"")),"")</f>
        <v>2</v>
      </c>
      <c r="Z440" s="17" t="b">
        <f t="shared" ca="1" si="93"/>
        <v>1</v>
      </c>
      <c r="AC440" s="17" t="b">
        <f t="shared" ca="1" si="94"/>
        <v>0</v>
      </c>
      <c r="AD440" s="14" t="b">
        <f t="shared" ca="1" si="95"/>
        <v>1</v>
      </c>
      <c r="AE440" s="15" t="b">
        <f t="shared" ca="1" si="96"/>
        <v>1</v>
      </c>
      <c r="AF440" s="16"/>
      <c r="AG440" s="16"/>
      <c r="AH440" s="16"/>
      <c r="AI440" s="16"/>
      <c r="AJ440" s="16"/>
      <c r="AK440" s="16"/>
      <c r="AL440" s="16"/>
      <c r="AM440" s="16"/>
    </row>
    <row r="441" spans="2:39">
      <c r="B441" s="14">
        <f t="shared" si="84"/>
        <v>439</v>
      </c>
      <c r="C441" s="14" t="str">
        <f ca="1">IF(OR(E441="",ROW(E441)=2),"",IF(R441&gt;0,"S",IF(J441,IF(F441=2,"D","N"),"I")))</f>
        <v>I</v>
      </c>
      <c r="D441" s="14" t="str">
        <f t="shared" ca="1" si="85"/>
        <v>q_113p.2</v>
      </c>
      <c r="E441" s="14" t="str">
        <f t="shared" ca="1" si="86"/>
        <v>How long mild Running activity</v>
      </c>
      <c r="F441" s="14">
        <f t="shared" ca="1" si="87"/>
        <v>0</v>
      </c>
      <c r="G441" s="14" t="str">
        <f t="shared" ca="1" si="88"/>
        <v>q_113p.2</v>
      </c>
      <c r="H441" s="14">
        <f ca="1">IF(G441&lt;&gt;"",IFERROR( IsVariableNameLegal(G441),0),0)+IF(COUNTIF(INDIRECT(wew!$C$13),G441)&gt;1,10,0)</f>
        <v>0</v>
      </c>
      <c r="I441" s="14">
        <f ca="1">IF(E441&lt;&gt;"",IF(LEN(E441)&gt;150,1,0)+IF(COUNTIF(INDIRECT(wew!$C$15),E441)&gt;1,10,0),0)</f>
        <v>0</v>
      </c>
      <c r="J441" s="14" t="b">
        <f t="shared" ca="1" si="89"/>
        <v>0</v>
      </c>
      <c r="K441" s="14" t="str">
        <f ca="1">ADDRESS(3,(B441+1)*2-1,4,,"[" &amp; wew!$G$7 &amp; "]" &amp; _sheetname_labels) &amp; ":" &amp; ADDRESS(2+ster!$B$20,(B441+1)*2-1,4)</f>
        <v>'[dane surowe2c.xlsm]labels'!AGU3:AGU32</v>
      </c>
      <c r="L441" s="14" t="str">
        <f ca="1">IF(F441&gt;0,ADDRESS(3,(B441+1)*2-1,4,,"[" &amp; wew!$G$7 &amp; "]" &amp; _sheetname_labels) &amp; ":" &amp; ADDRESS(2+F441,(B441+1)*2-1,4),"")</f>
        <v/>
      </c>
      <c r="M441" s="14" t="str">
        <f ca="1">IF(F441&gt;0,ADDRESS(3,(B441+1)*2,4,,"["&amp;wew!$G$7&amp;"]"&amp;_sheetname_labels)&amp;":"&amp;ADDRESS(2+F441,(B441+1)*2,4),"")</f>
        <v/>
      </c>
      <c r="N441" s="14" t="str">
        <f ca="1">ADDRESS(3,B441+1,4,,"[" &amp; wew!$G$7 &amp; "]" &amp;_sheetname_dataframe) &amp; ":" &amp; ADDRESS(2+ster!$C$14,B441+1,4)</f>
        <v>'[dane surowe2c.xlsm]data_frame'!PX3:PX643</v>
      </c>
      <c r="O441" s="14">
        <f t="shared" ca="1" si="90"/>
        <v>5</v>
      </c>
      <c r="P441" s="14">
        <f ca="1">IF(AND($AD441,$S441=1),IF(wew!$B$3,MIN(INDIRECT($N441)),"&lt;włącz podświetlanie wartości&gt;"),"—")</f>
        <v>4</v>
      </c>
      <c r="Q441" s="14">
        <f ca="1">IF(AND($AD441,$S441=1),IF(wew!$B$3,MAX(INDIRECT($N441)),"&lt;włącz podświetlanie wartości&gt;"),"—")</f>
        <v>20</v>
      </c>
      <c r="R441" s="14">
        <f ca="1">IF(AD441,ster!$C$14- (COUNTIF( INDIRECT(N441),"" )+ COUNT(INDIRECT(N441)) +COUNTIF( INDIRECT(N441),"NA" )),"")</f>
        <v>0</v>
      </c>
      <c r="S441" s="12">
        <f ca="1">IF(AD441,IF(COUNTA(INDIRECT(N441))=0,0, 1-(ster!$C$14- COUNT(INDIRECT(N441)) -COUNTIF( INDIRECT(N441),"" )) /COUNTA(INDIRECT(N441))),"")</f>
        <v>1</v>
      </c>
      <c r="T441" s="17" t="str">
        <f t="array" aca="1" ref="T441" ca="1">IF(L441&lt;&gt;"",SUM(IF(INDIRECT(L441)&lt;&gt;INT(INDIRECT(L441)),1,0)),"")</f>
        <v/>
      </c>
      <c r="U441" s="17">
        <f t="array" aca="1" ref="U441" ca="1">IF(S441=1,SUM(IF(ISNUMBER(INDIRECT(N441)),IF(INDIRECT(N441)&lt;&gt;INT(INDIRECT(N441)),1,0),0)),"")</f>
        <v>0</v>
      </c>
      <c r="V441" s="17">
        <f t="shared" ca="1" si="91"/>
        <v>1</v>
      </c>
      <c r="W441" s="17">
        <f t="shared" ca="1" si="92"/>
        <v>0</v>
      </c>
      <c r="X441" s="24" t="str">
        <f t="array" aca="1" ref="X441" ca="1">IF(AD441,IF(AG441&lt;&gt;"",AG441,IF(J441,MIN(INDIRECT( K441)),"")),"")</f>
        <v/>
      </c>
      <c r="Y441" s="17" t="str">
        <f t="array" aca="1" ref="Y441" ca="1">IF(AD441,IF(AH441&lt;&gt;"",AH441,IF(J441,MAX(INDIRECT( K441)),"")),"")</f>
        <v/>
      </c>
      <c r="Z441" s="17" t="b">
        <f t="shared" ca="1" si="93"/>
        <v>0</v>
      </c>
      <c r="AC441" s="17" t="b">
        <f t="shared" ca="1" si="94"/>
        <v>0</v>
      </c>
      <c r="AD441" s="14" t="b">
        <f t="shared" ca="1" si="95"/>
        <v>1</v>
      </c>
      <c r="AE441" s="15" t="b">
        <f t="shared" ca="1" si="96"/>
        <v>0</v>
      </c>
      <c r="AF441" s="16"/>
      <c r="AG441" s="16"/>
      <c r="AH441" s="16"/>
      <c r="AI441" s="16"/>
      <c r="AJ441" s="16"/>
      <c r="AK441" s="16"/>
      <c r="AL441" s="16"/>
      <c r="AM441" s="16"/>
    </row>
    <row r="442" spans="2:39">
      <c r="B442" s="14">
        <f t="shared" si="84"/>
        <v>440</v>
      </c>
      <c r="C442" s="14" t="str">
        <f ca="1">IF(OR(E442="",ROW(E442)=2),"",IF(R442&gt;0,"S",IF(J442,IF(F442=2,"D","N"),"I")))</f>
        <v>D</v>
      </c>
      <c r="D442" s="14" t="str">
        <f t="shared" ca="1" si="85"/>
        <v>q_113q.1</v>
      </c>
      <c r="E442" s="14" t="str">
        <f t="shared" ca="1" si="86"/>
        <v>Mild Skiing activity</v>
      </c>
      <c r="F442" s="14">
        <f t="shared" ca="1" si="87"/>
        <v>2</v>
      </c>
      <c r="G442" s="14" t="str">
        <f t="shared" ca="1" si="88"/>
        <v>q_113q.1</v>
      </c>
      <c r="H442" s="14">
        <f ca="1">IF(G442&lt;&gt;"",IFERROR( IsVariableNameLegal(G442),0),0)+IF(COUNTIF(INDIRECT(wew!$C$13),G442)&gt;1,10,0)</f>
        <v>0</v>
      </c>
      <c r="I442" s="14">
        <f ca="1">IF(E442&lt;&gt;"",IF(LEN(E442)&gt;150,1,0)+IF(COUNTIF(INDIRECT(wew!$C$15),E442)&gt;1,10,0),0)</f>
        <v>0</v>
      </c>
      <c r="J442" s="14" t="b">
        <f t="shared" ca="1" si="89"/>
        <v>1</v>
      </c>
      <c r="K442" s="14" t="str">
        <f ca="1">ADDRESS(3,(B442+1)*2-1,4,,"[" &amp; wew!$G$7 &amp; "]" &amp; _sheetname_labels) &amp; ":" &amp; ADDRESS(2+ster!$B$20,(B442+1)*2-1,4)</f>
        <v>'[dane surowe2c.xlsm]labels'!AGW3:AGW32</v>
      </c>
      <c r="L442" s="14" t="str">
        <f ca="1">IF(F442&gt;0,ADDRESS(3,(B442+1)*2-1,4,,"[" &amp; wew!$G$7 &amp; "]" &amp; _sheetname_labels) &amp; ":" &amp; ADDRESS(2+F442,(B442+1)*2-1,4),"")</f>
        <v>'[dane surowe2c.xlsm]labels'!AGW3:AGW4</v>
      </c>
      <c r="M442" s="14" t="str">
        <f ca="1">IF(F442&gt;0,ADDRESS(3,(B442+1)*2,4,,"["&amp;wew!$G$7&amp;"]"&amp;_sheetname_labels)&amp;":"&amp;ADDRESS(2+F442,(B442+1)*2,4),"")</f>
        <v>'[dane surowe2c.xlsm]labels'!AGX3:AGX4</v>
      </c>
      <c r="N442" s="14" t="str">
        <f ca="1">ADDRESS(3,B442+1,4,,"[" &amp; wew!$G$7 &amp; "]" &amp;_sheetname_dataframe) &amp; ":" &amp; ADDRESS(2+ster!$C$14,B442+1,4)</f>
        <v>'[dane surowe2c.xlsm]data_frame'!PY3:PY643</v>
      </c>
      <c r="O442" s="14">
        <f t="shared" ca="1" si="90"/>
        <v>637</v>
      </c>
      <c r="P442" s="14">
        <f ca="1">IF(AND($AD442,$S442=1),IF(wew!$B$3,MIN(INDIRECT($N442)),"&lt;włącz podświetlanie wartości&gt;"),"—")</f>
        <v>1</v>
      </c>
      <c r="Q442" s="14">
        <f ca="1">IF(AND($AD442,$S442=1),IF(wew!$B$3,MAX(INDIRECT($N442)),"&lt;włącz podświetlanie wartości&gt;"),"—")</f>
        <v>2</v>
      </c>
      <c r="R442" s="14">
        <f ca="1">IF(AD442,ster!$C$14- (COUNTIF( INDIRECT(N442),"" )+ COUNT(INDIRECT(N442)) +COUNTIF( INDIRECT(N442),"NA" )),"")</f>
        <v>0</v>
      </c>
      <c r="S442" s="12">
        <f ca="1">IF(AD442,IF(COUNTA(INDIRECT(N442))=0,0, 1-(ster!$C$14- COUNT(INDIRECT(N442)) -COUNTIF( INDIRECT(N442),"" )) /COUNTA(INDIRECT(N442))),"")</f>
        <v>1</v>
      </c>
      <c r="T442" s="17">
        <f t="array" aca="1" ref="T442" ca="1">IF(L442&lt;&gt;"",SUM(IF(INDIRECT(L442)&lt;&gt;INT(INDIRECT(L442)),1,0)),"")</f>
        <v>0</v>
      </c>
      <c r="U442" s="17">
        <f t="array" aca="1" ref="U442" ca="1">IF(S442=1,SUM(IF(ISNUMBER(INDIRECT(N442)),IF(INDIRECT(N442)&lt;&gt;INT(INDIRECT(N442)),1,0),0)),"")</f>
        <v>0</v>
      </c>
      <c r="V442" s="17">
        <f t="shared" ca="1" si="91"/>
        <v>1</v>
      </c>
      <c r="W442" s="17">
        <f t="shared" ca="1" si="92"/>
        <v>0</v>
      </c>
      <c r="X442" s="24">
        <f t="array" aca="1" ref="X442" ca="1">IF(AD442,IF(AG442&lt;&gt;"",AG442,IF(J442,MIN(INDIRECT( K442)),"")),"")</f>
        <v>1</v>
      </c>
      <c r="Y442" s="17">
        <f t="array" aca="1" ref="Y442" ca="1">IF(AD442,IF(AH442&lt;&gt;"",AH442,IF(J442,MAX(INDIRECT( K442)),"")),"")</f>
        <v>2</v>
      </c>
      <c r="Z442" s="17" t="b">
        <f t="shared" ca="1" si="93"/>
        <v>1</v>
      </c>
      <c r="AC442" s="17" t="b">
        <f t="shared" ca="1" si="94"/>
        <v>0</v>
      </c>
      <c r="AD442" s="14" t="b">
        <f t="shared" ca="1" si="95"/>
        <v>1</v>
      </c>
      <c r="AE442" s="15" t="b">
        <f t="shared" ca="1" si="96"/>
        <v>1</v>
      </c>
      <c r="AF442" s="16"/>
      <c r="AG442" s="16"/>
      <c r="AH442" s="16"/>
      <c r="AI442" s="16"/>
      <c r="AJ442" s="16"/>
      <c r="AK442" s="16"/>
      <c r="AL442" s="16"/>
      <c r="AM442" s="16"/>
    </row>
    <row r="443" spans="2:39">
      <c r="B443" s="14">
        <f t="shared" si="84"/>
        <v>441</v>
      </c>
      <c r="C443" s="14" t="str">
        <f ca="1">IF(OR(E443="",ROW(E443)=2),"",IF(R443&gt;0,"S",IF(J443,IF(F443=2,"D","N"),"I")))</f>
        <v>I</v>
      </c>
      <c r="D443" s="14" t="str">
        <f t="shared" ca="1" si="85"/>
        <v>q_113q.2</v>
      </c>
      <c r="E443" s="14" t="str">
        <f t="shared" ca="1" si="86"/>
        <v>How long mild Skiing activity</v>
      </c>
      <c r="F443" s="14">
        <f t="shared" ca="1" si="87"/>
        <v>0</v>
      </c>
      <c r="G443" s="14" t="str">
        <f t="shared" ca="1" si="88"/>
        <v>q_113q.2</v>
      </c>
      <c r="H443" s="14">
        <f ca="1">IF(G443&lt;&gt;"",IFERROR( IsVariableNameLegal(G443),0),0)+IF(COUNTIF(INDIRECT(wew!$C$13),G443)&gt;1,10,0)</f>
        <v>0</v>
      </c>
      <c r="I443" s="14">
        <f ca="1">IF(E443&lt;&gt;"",IF(LEN(E443)&gt;150,1,0)+IF(COUNTIF(INDIRECT(wew!$C$15),E443)&gt;1,10,0),0)</f>
        <v>0</v>
      </c>
      <c r="J443" s="14" t="b">
        <f t="shared" ca="1" si="89"/>
        <v>0</v>
      </c>
      <c r="K443" s="14" t="str">
        <f ca="1">ADDRESS(3,(B443+1)*2-1,4,,"[" &amp; wew!$G$7 &amp; "]" &amp; _sheetname_labels) &amp; ":" &amp; ADDRESS(2+ster!$B$20,(B443+1)*2-1,4)</f>
        <v>'[dane surowe2c.xlsm]labels'!AGY3:AGY32</v>
      </c>
      <c r="L443" s="14" t="str">
        <f ca="1">IF(F443&gt;0,ADDRESS(3,(B443+1)*2-1,4,,"[" &amp; wew!$G$7 &amp; "]" &amp; _sheetname_labels) &amp; ":" &amp; ADDRESS(2+F443,(B443+1)*2-1,4),"")</f>
        <v/>
      </c>
      <c r="M443" s="14" t="str">
        <f ca="1">IF(F443&gt;0,ADDRESS(3,(B443+1)*2,4,,"["&amp;wew!$G$7&amp;"]"&amp;_sheetname_labels)&amp;":"&amp;ADDRESS(2+F443,(B443+1)*2,4),"")</f>
        <v/>
      </c>
      <c r="N443" s="14" t="str">
        <f ca="1">ADDRESS(3,B443+1,4,,"[" &amp; wew!$G$7 &amp; "]" &amp;_sheetname_dataframe) &amp; ":" &amp; ADDRESS(2+ster!$C$14,B443+1,4)</f>
        <v>'[dane surowe2c.xlsm]data_frame'!PZ3:PZ643</v>
      </c>
      <c r="O443" s="14">
        <f t="shared" ca="1" si="90"/>
        <v>2</v>
      </c>
      <c r="P443" s="14">
        <f ca="1">IF(AND($AD443,$S443=1),IF(wew!$B$3,MIN(INDIRECT($N443)),"&lt;włącz podświetlanie wartości&gt;"),"—")</f>
        <v>15</v>
      </c>
      <c r="Q443" s="14">
        <f ca="1">IF(AND($AD443,$S443=1),IF(wew!$B$3,MAX(INDIRECT($N443)),"&lt;włącz podświetlanie wartości&gt;"),"—")</f>
        <v>50</v>
      </c>
      <c r="R443" s="14">
        <f ca="1">IF(AD443,ster!$C$14- (COUNTIF( INDIRECT(N443),"" )+ COUNT(INDIRECT(N443)) +COUNTIF( INDIRECT(N443),"NA" )),"")</f>
        <v>0</v>
      </c>
      <c r="S443" s="12">
        <f ca="1">IF(AD443,IF(COUNTA(INDIRECT(N443))=0,0, 1-(ster!$C$14- COUNT(INDIRECT(N443)) -COUNTIF( INDIRECT(N443),"" )) /COUNTA(INDIRECT(N443))),"")</f>
        <v>1</v>
      </c>
      <c r="T443" s="17" t="str">
        <f t="array" aca="1" ref="T443" ca="1">IF(L443&lt;&gt;"",SUM(IF(INDIRECT(L443)&lt;&gt;INT(INDIRECT(L443)),1,0)),"")</f>
        <v/>
      </c>
      <c r="U443" s="17">
        <f t="array" aca="1" ref="U443" ca="1">IF(S443=1,SUM(IF(ISNUMBER(INDIRECT(N443)),IF(INDIRECT(N443)&lt;&gt;INT(INDIRECT(N443)),1,0),0)),"")</f>
        <v>0</v>
      </c>
      <c r="V443" s="17">
        <f t="shared" ca="1" si="91"/>
        <v>1</v>
      </c>
      <c r="W443" s="17">
        <f t="shared" ca="1" si="92"/>
        <v>0</v>
      </c>
      <c r="X443" s="24" t="str">
        <f t="array" aca="1" ref="X443" ca="1">IF(AD443,IF(AG443&lt;&gt;"",AG443,IF(J443,MIN(INDIRECT( K443)),"")),"")</f>
        <v/>
      </c>
      <c r="Y443" s="17" t="str">
        <f t="array" aca="1" ref="Y443" ca="1">IF(AD443,IF(AH443&lt;&gt;"",AH443,IF(J443,MAX(INDIRECT( K443)),"")),"")</f>
        <v/>
      </c>
      <c r="Z443" s="17" t="b">
        <f t="shared" ca="1" si="93"/>
        <v>0</v>
      </c>
      <c r="AC443" s="17" t="b">
        <f t="shared" ca="1" si="94"/>
        <v>0</v>
      </c>
      <c r="AD443" s="14" t="b">
        <f t="shared" ca="1" si="95"/>
        <v>1</v>
      </c>
      <c r="AE443" s="15" t="b">
        <f t="shared" ca="1" si="96"/>
        <v>0</v>
      </c>
      <c r="AF443" s="16"/>
      <c r="AG443" s="16"/>
      <c r="AH443" s="16"/>
      <c r="AI443" s="16"/>
      <c r="AJ443" s="16"/>
      <c r="AK443" s="16"/>
      <c r="AL443" s="16"/>
      <c r="AM443" s="16"/>
    </row>
    <row r="444" spans="2:39">
      <c r="B444" s="14">
        <f t="shared" si="84"/>
        <v>442</v>
      </c>
      <c r="C444" s="14" t="str">
        <f ca="1">IF(OR(E444="",ROW(E444)=2),"",IF(R444&gt;0,"S",IF(J444,IF(F444=2,"D","N"),"I")))</f>
        <v>D</v>
      </c>
      <c r="D444" s="14" t="str">
        <f t="shared" ca="1" si="85"/>
        <v>q_113r.1</v>
      </c>
      <c r="E444" s="14" t="str">
        <f t="shared" ca="1" si="86"/>
        <v>Mild Swimming activity</v>
      </c>
      <c r="F444" s="14">
        <f t="shared" ca="1" si="87"/>
        <v>2</v>
      </c>
      <c r="G444" s="14" t="str">
        <f t="shared" ca="1" si="88"/>
        <v>q_113r.1</v>
      </c>
      <c r="H444" s="14">
        <f ca="1">IF(G444&lt;&gt;"",IFERROR( IsVariableNameLegal(G444),0),0)+IF(COUNTIF(INDIRECT(wew!$C$13),G444)&gt;1,10,0)</f>
        <v>0</v>
      </c>
      <c r="I444" s="14">
        <f ca="1">IF(E444&lt;&gt;"",IF(LEN(E444)&gt;150,1,0)+IF(COUNTIF(INDIRECT(wew!$C$15),E444)&gt;1,10,0),0)</f>
        <v>0</v>
      </c>
      <c r="J444" s="14" t="b">
        <f t="shared" ca="1" si="89"/>
        <v>1</v>
      </c>
      <c r="K444" s="14" t="str">
        <f ca="1">ADDRESS(3,(B444+1)*2-1,4,,"[" &amp; wew!$G$7 &amp; "]" &amp; _sheetname_labels) &amp; ":" &amp; ADDRESS(2+ster!$B$20,(B444+1)*2-1,4)</f>
        <v>'[dane surowe2c.xlsm]labels'!AHA3:AHA32</v>
      </c>
      <c r="L444" s="14" t="str">
        <f ca="1">IF(F444&gt;0,ADDRESS(3,(B444+1)*2-1,4,,"[" &amp; wew!$G$7 &amp; "]" &amp; _sheetname_labels) &amp; ":" &amp; ADDRESS(2+F444,(B444+1)*2-1,4),"")</f>
        <v>'[dane surowe2c.xlsm]labels'!AHA3:AHA4</v>
      </c>
      <c r="M444" s="14" t="str">
        <f ca="1">IF(F444&gt;0,ADDRESS(3,(B444+1)*2,4,,"["&amp;wew!$G$7&amp;"]"&amp;_sheetname_labels)&amp;":"&amp;ADDRESS(2+F444,(B444+1)*2,4),"")</f>
        <v>'[dane surowe2c.xlsm]labels'!AHB3:AHB4</v>
      </c>
      <c r="N444" s="14" t="str">
        <f ca="1">ADDRESS(3,B444+1,4,,"[" &amp; wew!$G$7 &amp; "]" &amp;_sheetname_dataframe) &amp; ":" &amp; ADDRESS(2+ster!$C$14,B444+1,4)</f>
        <v>'[dane surowe2c.xlsm]data_frame'!QA3:QA643</v>
      </c>
      <c r="O444" s="14">
        <f t="shared" ca="1" si="90"/>
        <v>637</v>
      </c>
      <c r="P444" s="14">
        <f ca="1">IF(AND($AD444,$S444=1),IF(wew!$B$3,MIN(INDIRECT($N444)),"&lt;włącz podświetlanie wartości&gt;"),"—")</f>
        <v>1</v>
      </c>
      <c r="Q444" s="14">
        <f ca="1">IF(AND($AD444,$S444=1),IF(wew!$B$3,MAX(INDIRECT($N444)),"&lt;włącz podświetlanie wartości&gt;"),"—")</f>
        <v>2</v>
      </c>
      <c r="R444" s="14">
        <f ca="1">IF(AD444,ster!$C$14- (COUNTIF( INDIRECT(N444),"" )+ COUNT(INDIRECT(N444)) +COUNTIF( INDIRECT(N444),"NA" )),"")</f>
        <v>0</v>
      </c>
      <c r="S444" s="12">
        <f ca="1">IF(AD444,IF(COUNTA(INDIRECT(N444))=0,0, 1-(ster!$C$14- COUNT(INDIRECT(N444)) -COUNTIF( INDIRECT(N444),"" )) /COUNTA(INDIRECT(N444))),"")</f>
        <v>1</v>
      </c>
      <c r="T444" s="17">
        <f t="array" aca="1" ref="T444" ca="1">IF(L444&lt;&gt;"",SUM(IF(INDIRECT(L444)&lt;&gt;INT(INDIRECT(L444)),1,0)),"")</f>
        <v>0</v>
      </c>
      <c r="U444" s="17">
        <f t="array" aca="1" ref="U444" ca="1">IF(S444=1,SUM(IF(ISNUMBER(INDIRECT(N444)),IF(INDIRECT(N444)&lt;&gt;INT(INDIRECT(N444)),1,0),0)),"")</f>
        <v>0</v>
      </c>
      <c r="V444" s="17">
        <f t="shared" ca="1" si="91"/>
        <v>1</v>
      </c>
      <c r="W444" s="17">
        <f t="shared" ca="1" si="92"/>
        <v>0</v>
      </c>
      <c r="X444" s="24">
        <f t="array" aca="1" ref="X444" ca="1">IF(AD444,IF(AG444&lt;&gt;"",AG444,IF(J444,MIN(INDIRECT( K444)),"")),"")</f>
        <v>1</v>
      </c>
      <c r="Y444" s="17">
        <f t="array" aca="1" ref="Y444" ca="1">IF(AD444,IF(AH444&lt;&gt;"",AH444,IF(J444,MAX(INDIRECT( K444)),"")),"")</f>
        <v>2</v>
      </c>
      <c r="Z444" s="17" t="b">
        <f t="shared" ca="1" si="93"/>
        <v>1</v>
      </c>
      <c r="AC444" s="17" t="b">
        <f t="shared" ca="1" si="94"/>
        <v>0</v>
      </c>
      <c r="AD444" s="14" t="b">
        <f t="shared" ca="1" si="95"/>
        <v>1</v>
      </c>
      <c r="AE444" s="15" t="b">
        <f t="shared" ca="1" si="96"/>
        <v>1</v>
      </c>
      <c r="AF444" s="16"/>
      <c r="AG444" s="16"/>
      <c r="AH444" s="16"/>
      <c r="AI444" s="16"/>
      <c r="AJ444" s="16"/>
      <c r="AK444" s="16"/>
      <c r="AL444" s="16"/>
      <c r="AM444" s="16"/>
    </row>
    <row r="445" spans="2:39">
      <c r="B445" s="14">
        <f t="shared" si="84"/>
        <v>443</v>
      </c>
      <c r="C445" s="14" t="str">
        <f ca="1">IF(OR(E445="",ROW(E445)=2),"",IF(R445&gt;0,"S",IF(J445,IF(F445=2,"D","N"),"I")))</f>
        <v>I</v>
      </c>
      <c r="D445" s="14" t="str">
        <f t="shared" ca="1" si="85"/>
        <v>q_113r.2</v>
      </c>
      <c r="E445" s="14" t="str">
        <f t="shared" ca="1" si="86"/>
        <v>How long mild Swimming activity</v>
      </c>
      <c r="F445" s="14">
        <f t="shared" ca="1" si="87"/>
        <v>0</v>
      </c>
      <c r="G445" s="14" t="str">
        <f t="shared" ca="1" si="88"/>
        <v>q_113r.2</v>
      </c>
      <c r="H445" s="14">
        <f ca="1">IF(G445&lt;&gt;"",IFERROR( IsVariableNameLegal(G445),0),0)+IF(COUNTIF(INDIRECT(wew!$C$13),G445)&gt;1,10,0)</f>
        <v>0</v>
      </c>
      <c r="I445" s="14">
        <f ca="1">IF(E445&lt;&gt;"",IF(LEN(E445)&gt;150,1,0)+IF(COUNTIF(INDIRECT(wew!$C$15),E445)&gt;1,10,0),0)</f>
        <v>0</v>
      </c>
      <c r="J445" s="14" t="b">
        <f t="shared" ca="1" si="89"/>
        <v>0</v>
      </c>
      <c r="K445" s="14" t="str">
        <f ca="1">ADDRESS(3,(B445+1)*2-1,4,,"[" &amp; wew!$G$7 &amp; "]" &amp; _sheetname_labels) &amp; ":" &amp; ADDRESS(2+ster!$B$20,(B445+1)*2-1,4)</f>
        <v>'[dane surowe2c.xlsm]labels'!AHC3:AHC32</v>
      </c>
      <c r="L445" s="14" t="str">
        <f ca="1">IF(F445&gt;0,ADDRESS(3,(B445+1)*2-1,4,,"[" &amp; wew!$G$7 &amp; "]" &amp; _sheetname_labels) &amp; ":" &amp; ADDRESS(2+F445,(B445+1)*2-1,4),"")</f>
        <v/>
      </c>
      <c r="M445" s="14" t="str">
        <f ca="1">IF(F445&gt;0,ADDRESS(3,(B445+1)*2,4,,"["&amp;wew!$G$7&amp;"]"&amp;_sheetname_labels)&amp;":"&amp;ADDRESS(2+F445,(B445+1)*2,4),"")</f>
        <v/>
      </c>
      <c r="N445" s="14" t="str">
        <f ca="1">ADDRESS(3,B445+1,4,,"[" &amp; wew!$G$7 &amp; "]" &amp;_sheetname_dataframe) &amp; ":" &amp; ADDRESS(2+ster!$C$14,B445+1,4)</f>
        <v>'[dane surowe2c.xlsm]data_frame'!QB3:QB643</v>
      </c>
      <c r="O445" s="14">
        <f t="shared" ca="1" si="90"/>
        <v>17</v>
      </c>
      <c r="P445" s="14">
        <f ca="1">IF(AND($AD445,$S445=1),IF(wew!$B$3,MIN(INDIRECT($N445)),"&lt;włącz podświetlanie wartości&gt;"),"—")</f>
        <v>1</v>
      </c>
      <c r="Q445" s="14">
        <f ca="1">IF(AND($AD445,$S445=1),IF(wew!$B$3,MAX(INDIRECT($N445)),"&lt;włącz podświetlanie wartości&gt;"),"—")</f>
        <v>21</v>
      </c>
      <c r="R445" s="14">
        <f ca="1">IF(AD445,ster!$C$14- (COUNTIF( INDIRECT(N445),"" )+ COUNT(INDIRECT(N445)) +COUNTIF( INDIRECT(N445),"NA" )),"")</f>
        <v>0</v>
      </c>
      <c r="S445" s="12">
        <f ca="1">IF(AD445,IF(COUNTA(INDIRECT(N445))=0,0, 1-(ster!$C$14- COUNT(INDIRECT(N445)) -COUNTIF( INDIRECT(N445),"" )) /COUNTA(INDIRECT(N445))),"")</f>
        <v>1</v>
      </c>
      <c r="T445" s="17" t="str">
        <f t="array" aca="1" ref="T445" ca="1">IF(L445&lt;&gt;"",SUM(IF(INDIRECT(L445)&lt;&gt;INT(INDIRECT(L445)),1,0)),"")</f>
        <v/>
      </c>
      <c r="U445" s="17">
        <f t="array" aca="1" ref="U445" ca="1">IF(S445=1,SUM(IF(ISNUMBER(INDIRECT(N445)),IF(INDIRECT(N445)&lt;&gt;INT(INDIRECT(N445)),1,0),0)),"")</f>
        <v>1</v>
      </c>
      <c r="V445" s="17">
        <f t="shared" ca="1" si="91"/>
        <v>3</v>
      </c>
      <c r="W445" s="17">
        <f t="shared" ca="1" si="92"/>
        <v>0</v>
      </c>
      <c r="X445" s="24" t="str">
        <f t="array" aca="1" ref="X445" ca="1">IF(AD445,IF(AG445&lt;&gt;"",AG445,IF(J445,MIN(INDIRECT( K445)),"")),"")</f>
        <v/>
      </c>
      <c r="Y445" s="17" t="str">
        <f t="array" aca="1" ref="Y445" ca="1">IF(AD445,IF(AH445&lt;&gt;"",AH445,IF(J445,MAX(INDIRECT( K445)),"")),"")</f>
        <v/>
      </c>
      <c r="Z445" s="17" t="b">
        <f t="shared" ca="1" si="93"/>
        <v>0</v>
      </c>
      <c r="AC445" s="17" t="b">
        <f t="shared" ca="1" si="94"/>
        <v>0</v>
      </c>
      <c r="AD445" s="14" t="b">
        <f t="shared" ca="1" si="95"/>
        <v>1</v>
      </c>
      <c r="AE445" s="15" t="b">
        <f t="shared" ca="1" si="96"/>
        <v>0</v>
      </c>
      <c r="AF445" s="16"/>
      <c r="AG445" s="16"/>
      <c r="AH445" s="16"/>
      <c r="AI445" s="16"/>
      <c r="AJ445" s="16"/>
      <c r="AK445" s="16"/>
      <c r="AL445" s="16"/>
      <c r="AM445" s="16"/>
    </row>
    <row r="446" spans="2:39">
      <c r="B446" s="14">
        <f t="shared" si="84"/>
        <v>444</v>
      </c>
      <c r="C446" s="14" t="str">
        <f ca="1">IF(OR(E446="",ROW(E446)=2),"",IF(R446&gt;0,"S",IF(J446,IF(F446=2,"D","N"),"I")))</f>
        <v>D</v>
      </c>
      <c r="D446" s="14" t="str">
        <f t="shared" ca="1" si="85"/>
        <v>q_113s.1</v>
      </c>
      <c r="E446" s="14" t="str">
        <f t="shared" ca="1" si="86"/>
        <v>Mild Tennis activity</v>
      </c>
      <c r="F446" s="14">
        <f t="shared" ca="1" si="87"/>
        <v>2</v>
      </c>
      <c r="G446" s="14" t="str">
        <f t="shared" ca="1" si="88"/>
        <v>q_113s.1</v>
      </c>
      <c r="H446" s="14">
        <f ca="1">IF(G446&lt;&gt;"",IFERROR( IsVariableNameLegal(G446),0),0)+IF(COUNTIF(INDIRECT(wew!$C$13),G446)&gt;1,10,0)</f>
        <v>0</v>
      </c>
      <c r="I446" s="14">
        <f ca="1">IF(E446&lt;&gt;"",IF(LEN(E446)&gt;150,1,0)+IF(COUNTIF(INDIRECT(wew!$C$15),E446)&gt;1,10,0),0)</f>
        <v>0</v>
      </c>
      <c r="J446" s="14" t="b">
        <f t="shared" ca="1" si="89"/>
        <v>1</v>
      </c>
      <c r="K446" s="14" t="str">
        <f ca="1">ADDRESS(3,(B446+1)*2-1,4,,"[" &amp; wew!$G$7 &amp; "]" &amp; _sheetname_labels) &amp; ":" &amp; ADDRESS(2+ster!$B$20,(B446+1)*2-1,4)</f>
        <v>'[dane surowe2c.xlsm]labels'!AHE3:AHE32</v>
      </c>
      <c r="L446" s="14" t="str">
        <f ca="1">IF(F446&gt;0,ADDRESS(3,(B446+1)*2-1,4,,"[" &amp; wew!$G$7 &amp; "]" &amp; _sheetname_labels) &amp; ":" &amp; ADDRESS(2+F446,(B446+1)*2-1,4),"")</f>
        <v>'[dane surowe2c.xlsm]labels'!AHE3:AHE4</v>
      </c>
      <c r="M446" s="14" t="str">
        <f ca="1">IF(F446&gt;0,ADDRESS(3,(B446+1)*2,4,,"["&amp;wew!$G$7&amp;"]"&amp;_sheetname_labels)&amp;":"&amp;ADDRESS(2+F446,(B446+1)*2,4),"")</f>
        <v>'[dane surowe2c.xlsm]labels'!AHF3:AHF4</v>
      </c>
      <c r="N446" s="14" t="str">
        <f ca="1">ADDRESS(3,B446+1,4,,"[" &amp; wew!$G$7 &amp; "]" &amp;_sheetname_dataframe) &amp; ":" &amp; ADDRESS(2+ster!$C$14,B446+1,4)</f>
        <v>'[dane surowe2c.xlsm]data_frame'!QC3:QC643</v>
      </c>
      <c r="O446" s="14">
        <f t="shared" ca="1" si="90"/>
        <v>637</v>
      </c>
      <c r="P446" s="14">
        <f ca="1">IF(AND($AD446,$S446=1),IF(wew!$B$3,MIN(INDIRECT($N446)),"&lt;włącz podświetlanie wartości&gt;"),"—")</f>
        <v>1</v>
      </c>
      <c r="Q446" s="14">
        <f ca="1">IF(AND($AD446,$S446=1),IF(wew!$B$3,MAX(INDIRECT($N446)),"&lt;włącz podświetlanie wartości&gt;"),"—")</f>
        <v>2</v>
      </c>
      <c r="R446" s="14">
        <f ca="1">IF(AD446,ster!$C$14- (COUNTIF( INDIRECT(N446),"" )+ COUNT(INDIRECT(N446)) +COUNTIF( INDIRECT(N446),"NA" )),"")</f>
        <v>0</v>
      </c>
      <c r="S446" s="12">
        <f ca="1">IF(AD446,IF(COUNTA(INDIRECT(N446))=0,0, 1-(ster!$C$14- COUNT(INDIRECT(N446)) -COUNTIF( INDIRECT(N446),"" )) /COUNTA(INDIRECT(N446))),"")</f>
        <v>1</v>
      </c>
      <c r="T446" s="17">
        <f t="array" aca="1" ref="T446" ca="1">IF(L446&lt;&gt;"",SUM(IF(INDIRECT(L446)&lt;&gt;INT(INDIRECT(L446)),1,0)),"")</f>
        <v>0</v>
      </c>
      <c r="U446" s="17">
        <f t="array" aca="1" ref="U446" ca="1">IF(S446=1,SUM(IF(ISNUMBER(INDIRECT(N446)),IF(INDIRECT(N446)&lt;&gt;INT(INDIRECT(N446)),1,0),0)),"")</f>
        <v>0</v>
      </c>
      <c r="V446" s="17">
        <f t="shared" ca="1" si="91"/>
        <v>1</v>
      </c>
      <c r="W446" s="17">
        <f t="shared" ca="1" si="92"/>
        <v>0</v>
      </c>
      <c r="X446" s="24">
        <f t="array" aca="1" ref="X446" ca="1">IF(AD446,IF(AG446&lt;&gt;"",AG446,IF(J446,MIN(INDIRECT( K446)),"")),"")</f>
        <v>1</v>
      </c>
      <c r="Y446" s="17">
        <f t="array" aca="1" ref="Y446" ca="1">IF(AD446,IF(AH446&lt;&gt;"",AH446,IF(J446,MAX(INDIRECT( K446)),"")),"")</f>
        <v>2</v>
      </c>
      <c r="Z446" s="17" t="b">
        <f t="shared" ca="1" si="93"/>
        <v>1</v>
      </c>
      <c r="AC446" s="17" t="b">
        <f t="shared" ca="1" si="94"/>
        <v>0</v>
      </c>
      <c r="AD446" s="14" t="b">
        <f t="shared" ca="1" si="95"/>
        <v>1</v>
      </c>
      <c r="AE446" s="15" t="b">
        <f t="shared" ca="1" si="96"/>
        <v>1</v>
      </c>
      <c r="AF446" s="16"/>
      <c r="AG446" s="16"/>
      <c r="AH446" s="16"/>
      <c r="AI446" s="16"/>
      <c r="AJ446" s="16"/>
      <c r="AK446" s="16"/>
      <c r="AL446" s="16"/>
      <c r="AM446" s="16"/>
    </row>
    <row r="447" spans="2:39">
      <c r="B447" s="14">
        <f t="shared" si="84"/>
        <v>445</v>
      </c>
      <c r="C447" s="14" t="str">
        <f ca="1">IF(OR(E447="",ROW(E447)=2),"",IF(R447&gt;0,"S",IF(J447,IF(F447=2,"D","N"),"I")))</f>
        <v>I</v>
      </c>
      <c r="D447" s="14" t="str">
        <f t="shared" ca="1" si="85"/>
        <v>q_113s.2</v>
      </c>
      <c r="E447" s="14" t="str">
        <f t="shared" ca="1" si="86"/>
        <v>How long mild Tennis activity</v>
      </c>
      <c r="F447" s="14">
        <f t="shared" ca="1" si="87"/>
        <v>0</v>
      </c>
      <c r="G447" s="14" t="str">
        <f t="shared" ca="1" si="88"/>
        <v>q_113s.2</v>
      </c>
      <c r="H447" s="14">
        <f ca="1">IF(G447&lt;&gt;"",IFERROR( IsVariableNameLegal(G447),0),0)+IF(COUNTIF(INDIRECT(wew!$C$13),G447)&gt;1,10,0)</f>
        <v>0</v>
      </c>
      <c r="I447" s="14">
        <f ca="1">IF(E447&lt;&gt;"",IF(LEN(E447)&gt;150,1,0)+IF(COUNTIF(INDIRECT(wew!$C$15),E447)&gt;1,10,0),0)</f>
        <v>0</v>
      </c>
      <c r="J447" s="14" t="b">
        <f t="shared" ca="1" si="89"/>
        <v>0</v>
      </c>
      <c r="K447" s="14" t="str">
        <f ca="1">ADDRESS(3,(B447+1)*2-1,4,,"[" &amp; wew!$G$7 &amp; "]" &amp; _sheetname_labels) &amp; ":" &amp; ADDRESS(2+ster!$B$20,(B447+1)*2-1,4)</f>
        <v>'[dane surowe2c.xlsm]labels'!AHG3:AHG32</v>
      </c>
      <c r="L447" s="14" t="str">
        <f ca="1">IF(F447&gt;0,ADDRESS(3,(B447+1)*2-1,4,,"[" &amp; wew!$G$7 &amp; "]" &amp; _sheetname_labels) &amp; ":" &amp; ADDRESS(2+F447,(B447+1)*2-1,4),"")</f>
        <v/>
      </c>
      <c r="M447" s="14" t="str">
        <f ca="1">IF(F447&gt;0,ADDRESS(3,(B447+1)*2,4,,"["&amp;wew!$G$7&amp;"]"&amp;_sheetname_labels)&amp;":"&amp;ADDRESS(2+F447,(B447+1)*2,4),"")</f>
        <v/>
      </c>
      <c r="N447" s="14" t="str">
        <f ca="1">ADDRESS(3,B447+1,4,,"[" &amp; wew!$G$7 &amp; "]" &amp;_sheetname_dataframe) &amp; ":" &amp; ADDRESS(2+ster!$C$14,B447+1,4)</f>
        <v>'[dane surowe2c.xlsm]data_frame'!QD3:QD643</v>
      </c>
      <c r="O447" s="14">
        <f t="shared" ca="1" si="90"/>
        <v>4</v>
      </c>
      <c r="P447" s="14">
        <f ca="1">IF(AND($AD447,$S447=1),IF(wew!$B$3,MIN(INDIRECT($N447)),"&lt;włącz podświetlanie wartości&gt;"),"—")</f>
        <v>2</v>
      </c>
      <c r="Q447" s="14">
        <f ca="1">IF(AND($AD447,$S447=1),IF(wew!$B$3,MAX(INDIRECT($N447)),"&lt;włącz podświetlanie wartości&gt;"),"—")</f>
        <v>10</v>
      </c>
      <c r="R447" s="14">
        <f ca="1">IF(AD447,ster!$C$14- (COUNTIF( INDIRECT(N447),"" )+ COUNT(INDIRECT(N447)) +COUNTIF( INDIRECT(N447),"NA" )),"")</f>
        <v>0</v>
      </c>
      <c r="S447" s="12">
        <f ca="1">IF(AD447,IF(COUNTA(INDIRECT(N447))=0,0, 1-(ster!$C$14- COUNT(INDIRECT(N447)) -COUNTIF( INDIRECT(N447),"" )) /COUNTA(INDIRECT(N447))),"")</f>
        <v>1</v>
      </c>
      <c r="T447" s="17" t="str">
        <f t="array" aca="1" ref="T447" ca="1">IF(L447&lt;&gt;"",SUM(IF(INDIRECT(L447)&lt;&gt;INT(INDIRECT(L447)),1,0)),"")</f>
        <v/>
      </c>
      <c r="U447" s="17">
        <f t="array" aca="1" ref="U447" ca="1">IF(S447=1,SUM(IF(ISNUMBER(INDIRECT(N447)),IF(INDIRECT(N447)&lt;&gt;INT(INDIRECT(N447)),1,0),0)),"")</f>
        <v>0</v>
      </c>
      <c r="V447" s="17">
        <f t="shared" ca="1" si="91"/>
        <v>1</v>
      </c>
      <c r="W447" s="17">
        <f t="shared" ca="1" si="92"/>
        <v>0</v>
      </c>
      <c r="X447" s="24" t="str">
        <f t="array" aca="1" ref="X447" ca="1">IF(AD447,IF(AG447&lt;&gt;"",AG447,IF(J447,MIN(INDIRECT( K447)),"")),"")</f>
        <v/>
      </c>
      <c r="Y447" s="17" t="str">
        <f t="array" aca="1" ref="Y447" ca="1">IF(AD447,IF(AH447&lt;&gt;"",AH447,IF(J447,MAX(INDIRECT( K447)),"")),"")</f>
        <v/>
      </c>
      <c r="Z447" s="17" t="b">
        <f t="shared" ca="1" si="93"/>
        <v>0</v>
      </c>
      <c r="AC447" s="17" t="b">
        <f t="shared" ca="1" si="94"/>
        <v>0</v>
      </c>
      <c r="AD447" s="14" t="b">
        <f t="shared" ca="1" si="95"/>
        <v>1</v>
      </c>
      <c r="AE447" s="15" t="b">
        <f t="shared" ca="1" si="96"/>
        <v>0</v>
      </c>
      <c r="AF447" s="16"/>
      <c r="AG447" s="16"/>
      <c r="AH447" s="16"/>
      <c r="AI447" s="16"/>
      <c r="AJ447" s="16"/>
      <c r="AK447" s="16"/>
      <c r="AL447" s="16"/>
      <c r="AM447" s="16"/>
    </row>
    <row r="448" spans="2:39">
      <c r="B448" s="14">
        <f t="shared" si="84"/>
        <v>446</v>
      </c>
      <c r="C448" s="14" t="str">
        <f ca="1">IF(OR(E448="",ROW(E448)=2),"",IF(R448&gt;0,"S",IF(J448,IF(F448=2,"D","N"),"I")))</f>
        <v>D</v>
      </c>
      <c r="D448" s="14" t="str">
        <f t="shared" ca="1" si="85"/>
        <v>q_113t.1</v>
      </c>
      <c r="E448" s="14" t="str">
        <f t="shared" ca="1" si="86"/>
        <v>Mild Volleyball activity</v>
      </c>
      <c r="F448" s="14">
        <f t="shared" ca="1" si="87"/>
        <v>2</v>
      </c>
      <c r="G448" s="14" t="str">
        <f t="shared" ca="1" si="88"/>
        <v>q_113t.1</v>
      </c>
      <c r="H448" s="14">
        <f ca="1">IF(G448&lt;&gt;"",IFERROR( IsVariableNameLegal(G448),0),0)+IF(COUNTIF(INDIRECT(wew!$C$13),G448)&gt;1,10,0)</f>
        <v>0</v>
      </c>
      <c r="I448" s="14">
        <f ca="1">IF(E448&lt;&gt;"",IF(LEN(E448)&gt;150,1,0)+IF(COUNTIF(INDIRECT(wew!$C$15),E448)&gt;1,10,0),0)</f>
        <v>0</v>
      </c>
      <c r="J448" s="14" t="b">
        <f t="shared" ca="1" si="89"/>
        <v>1</v>
      </c>
      <c r="K448" s="14" t="str">
        <f ca="1">ADDRESS(3,(B448+1)*2-1,4,,"[" &amp; wew!$G$7 &amp; "]" &amp; _sheetname_labels) &amp; ":" &amp; ADDRESS(2+ster!$B$20,(B448+1)*2-1,4)</f>
        <v>'[dane surowe2c.xlsm]labels'!AHI3:AHI32</v>
      </c>
      <c r="L448" s="14" t="str">
        <f ca="1">IF(F448&gt;0,ADDRESS(3,(B448+1)*2-1,4,,"[" &amp; wew!$G$7 &amp; "]" &amp; _sheetname_labels) &amp; ":" &amp; ADDRESS(2+F448,(B448+1)*2-1,4),"")</f>
        <v>'[dane surowe2c.xlsm]labels'!AHI3:AHI4</v>
      </c>
      <c r="M448" s="14" t="str">
        <f ca="1">IF(F448&gt;0,ADDRESS(3,(B448+1)*2,4,,"["&amp;wew!$G$7&amp;"]"&amp;_sheetname_labels)&amp;":"&amp;ADDRESS(2+F448,(B448+1)*2,4),"")</f>
        <v>'[dane surowe2c.xlsm]labels'!AHJ3:AHJ4</v>
      </c>
      <c r="N448" s="14" t="str">
        <f ca="1">ADDRESS(3,B448+1,4,,"[" &amp; wew!$G$7 &amp; "]" &amp;_sheetname_dataframe) &amp; ":" &amp; ADDRESS(2+ster!$C$14,B448+1,4)</f>
        <v>'[dane surowe2c.xlsm]data_frame'!QE3:QE643</v>
      </c>
      <c r="O448" s="14">
        <f t="shared" ca="1" si="90"/>
        <v>637</v>
      </c>
      <c r="P448" s="14">
        <f ca="1">IF(AND($AD448,$S448=1),IF(wew!$B$3,MIN(INDIRECT($N448)),"&lt;włącz podświetlanie wartości&gt;"),"—")</f>
        <v>1</v>
      </c>
      <c r="Q448" s="14">
        <f ca="1">IF(AND($AD448,$S448=1),IF(wew!$B$3,MAX(INDIRECT($N448)),"&lt;włącz podświetlanie wartości&gt;"),"—")</f>
        <v>2</v>
      </c>
      <c r="R448" s="14">
        <f ca="1">IF(AD448,ster!$C$14- (COUNTIF( INDIRECT(N448),"" )+ COUNT(INDIRECT(N448)) +COUNTIF( INDIRECT(N448),"NA" )),"")</f>
        <v>0</v>
      </c>
      <c r="S448" s="12">
        <f ca="1">IF(AD448,IF(COUNTA(INDIRECT(N448))=0,0, 1-(ster!$C$14- COUNT(INDIRECT(N448)) -COUNTIF( INDIRECT(N448),"" )) /COUNTA(INDIRECT(N448))),"")</f>
        <v>1</v>
      </c>
      <c r="T448" s="17">
        <f t="array" aca="1" ref="T448" ca="1">IF(L448&lt;&gt;"",SUM(IF(INDIRECT(L448)&lt;&gt;INT(INDIRECT(L448)),1,0)),"")</f>
        <v>0</v>
      </c>
      <c r="U448" s="17">
        <f t="array" aca="1" ref="U448" ca="1">IF(S448=1,SUM(IF(ISNUMBER(INDIRECT(N448)),IF(INDIRECT(N448)&lt;&gt;INT(INDIRECT(N448)),1,0),0)),"")</f>
        <v>0</v>
      </c>
      <c r="V448" s="17">
        <f t="shared" ca="1" si="91"/>
        <v>1</v>
      </c>
      <c r="W448" s="17">
        <f t="shared" ca="1" si="92"/>
        <v>0</v>
      </c>
      <c r="X448" s="24">
        <f t="array" aca="1" ref="X448" ca="1">IF(AD448,IF(AG448&lt;&gt;"",AG448,IF(J448,MIN(INDIRECT( K448)),"")),"")</f>
        <v>1</v>
      </c>
      <c r="Y448" s="17">
        <f t="array" aca="1" ref="Y448" ca="1">IF(AD448,IF(AH448&lt;&gt;"",AH448,IF(J448,MAX(INDIRECT( K448)),"")),"")</f>
        <v>2</v>
      </c>
      <c r="Z448" s="17" t="b">
        <f t="shared" ca="1" si="93"/>
        <v>1</v>
      </c>
      <c r="AC448" s="17" t="b">
        <f t="shared" ca="1" si="94"/>
        <v>0</v>
      </c>
      <c r="AD448" s="14" t="b">
        <f t="shared" ca="1" si="95"/>
        <v>1</v>
      </c>
      <c r="AE448" s="15" t="b">
        <f t="shared" ca="1" si="96"/>
        <v>1</v>
      </c>
      <c r="AF448" s="16"/>
      <c r="AG448" s="16"/>
      <c r="AH448" s="16"/>
      <c r="AI448" s="16"/>
      <c r="AJ448" s="16"/>
      <c r="AK448" s="16"/>
      <c r="AL448" s="16"/>
      <c r="AM448" s="16"/>
    </row>
    <row r="449" spans="2:39">
      <c r="B449" s="14">
        <f t="shared" si="84"/>
        <v>447</v>
      </c>
      <c r="C449" s="14" t="str">
        <f ca="1">IF(OR(E449="",ROW(E449)=2),"",IF(R449&gt;0,"S",IF(J449,IF(F449=2,"D","N"),"I")))</f>
        <v>I</v>
      </c>
      <c r="D449" s="14" t="str">
        <f t="shared" ca="1" si="85"/>
        <v>q_113t.2</v>
      </c>
      <c r="E449" s="14" t="str">
        <f t="shared" ca="1" si="86"/>
        <v>How long mild Volleyball activity</v>
      </c>
      <c r="F449" s="14">
        <f t="shared" ca="1" si="87"/>
        <v>0</v>
      </c>
      <c r="G449" s="14" t="str">
        <f t="shared" ca="1" si="88"/>
        <v>q_113t.2</v>
      </c>
      <c r="H449" s="14">
        <f ca="1">IF(G449&lt;&gt;"",IFERROR( IsVariableNameLegal(G449),0),0)+IF(COUNTIF(INDIRECT(wew!$C$13),G449)&gt;1,10,0)</f>
        <v>0</v>
      </c>
      <c r="I449" s="14">
        <f ca="1">IF(E449&lt;&gt;"",IF(LEN(E449)&gt;150,1,0)+IF(COUNTIF(INDIRECT(wew!$C$15),E449)&gt;1,10,0),0)</f>
        <v>0</v>
      </c>
      <c r="J449" s="14" t="b">
        <f t="shared" ca="1" si="89"/>
        <v>0</v>
      </c>
      <c r="K449" s="14" t="str">
        <f ca="1">ADDRESS(3,(B449+1)*2-1,4,,"[" &amp; wew!$G$7 &amp; "]" &amp; _sheetname_labels) &amp; ":" &amp; ADDRESS(2+ster!$B$20,(B449+1)*2-1,4)</f>
        <v>'[dane surowe2c.xlsm]labels'!AHK3:AHK32</v>
      </c>
      <c r="L449" s="14" t="str">
        <f ca="1">IF(F449&gt;0,ADDRESS(3,(B449+1)*2-1,4,,"[" &amp; wew!$G$7 &amp; "]" &amp; _sheetname_labels) &amp; ":" &amp; ADDRESS(2+F449,(B449+1)*2-1,4),"")</f>
        <v/>
      </c>
      <c r="M449" s="14" t="str">
        <f ca="1">IF(F449&gt;0,ADDRESS(3,(B449+1)*2,4,,"["&amp;wew!$G$7&amp;"]"&amp;_sheetname_labels)&amp;":"&amp;ADDRESS(2+F449,(B449+1)*2,4),"")</f>
        <v/>
      </c>
      <c r="N449" s="14" t="str">
        <f ca="1">ADDRESS(3,B449+1,4,,"[" &amp; wew!$G$7 &amp; "]" &amp;_sheetname_dataframe) &amp; ":" &amp; ADDRESS(2+ster!$C$14,B449+1,4)</f>
        <v>'[dane surowe2c.xlsm]data_frame'!QF3:QF643</v>
      </c>
      <c r="O449" s="14">
        <f t="shared" ca="1" si="90"/>
        <v>4</v>
      </c>
      <c r="P449" s="14">
        <f ca="1">IF(AND($AD449,$S449=1),IF(wew!$B$3,MIN(INDIRECT($N449)),"&lt;włącz podświetlanie wartości&gt;"),"—")</f>
        <v>5</v>
      </c>
      <c r="Q449" s="14">
        <f ca="1">IF(AND($AD449,$S449=1),IF(wew!$B$3,MAX(INDIRECT($N449)),"&lt;włącz podświetlanie wartości&gt;"),"—")</f>
        <v>1997</v>
      </c>
      <c r="R449" s="14">
        <f ca="1">IF(AD449,ster!$C$14- (COUNTIF( INDIRECT(N449),"" )+ COUNT(INDIRECT(N449)) +COUNTIF( INDIRECT(N449),"NA" )),"")</f>
        <v>0</v>
      </c>
      <c r="S449" s="12">
        <f ca="1">IF(AD449,IF(COUNTA(INDIRECT(N449))=0,0, 1-(ster!$C$14- COUNT(INDIRECT(N449)) -COUNTIF( INDIRECT(N449),"" )) /COUNTA(INDIRECT(N449))),"")</f>
        <v>1</v>
      </c>
      <c r="T449" s="17" t="str">
        <f t="array" aca="1" ref="T449" ca="1">IF(L449&lt;&gt;"",SUM(IF(INDIRECT(L449)&lt;&gt;INT(INDIRECT(L449)),1,0)),"")</f>
        <v/>
      </c>
      <c r="U449" s="17">
        <f t="array" aca="1" ref="U449" ca="1">IF(S449=1,SUM(IF(ISNUMBER(INDIRECT(N449)),IF(INDIRECT(N449)&lt;&gt;INT(INDIRECT(N449)),1,0),0)),"")</f>
        <v>0</v>
      </c>
      <c r="V449" s="17">
        <f t="shared" ca="1" si="91"/>
        <v>1</v>
      </c>
      <c r="W449" s="17">
        <f t="shared" ca="1" si="92"/>
        <v>0</v>
      </c>
      <c r="X449" s="24" t="str">
        <f t="array" aca="1" ref="X449" ca="1">IF(AD449,IF(AG449&lt;&gt;"",AG449,IF(J449,MIN(INDIRECT( K449)),"")),"")</f>
        <v/>
      </c>
      <c r="Y449" s="17" t="str">
        <f t="array" aca="1" ref="Y449" ca="1">IF(AD449,IF(AH449&lt;&gt;"",AH449,IF(J449,MAX(INDIRECT( K449)),"")),"")</f>
        <v/>
      </c>
      <c r="Z449" s="17" t="b">
        <f t="shared" ca="1" si="93"/>
        <v>0</v>
      </c>
      <c r="AC449" s="17" t="b">
        <f t="shared" ca="1" si="94"/>
        <v>0</v>
      </c>
      <c r="AD449" s="14" t="b">
        <f t="shared" ca="1" si="95"/>
        <v>1</v>
      </c>
      <c r="AE449" s="15" t="b">
        <f t="shared" ca="1" si="96"/>
        <v>0</v>
      </c>
      <c r="AF449" s="16"/>
      <c r="AG449" s="16"/>
      <c r="AH449" s="16"/>
      <c r="AI449" s="16"/>
      <c r="AJ449" s="16"/>
      <c r="AK449" s="16"/>
      <c r="AL449" s="16"/>
      <c r="AM449" s="16"/>
    </row>
    <row r="450" spans="2:39">
      <c r="B450" s="14">
        <f t="shared" si="84"/>
        <v>448</v>
      </c>
      <c r="C450" s="14" t="str">
        <f ca="1">IF(OR(E450="",ROW(E450)=2),"",IF(R450&gt;0,"S",IF(J450,IF(F450=2,"D","N"),"I")))</f>
        <v>D</v>
      </c>
      <c r="D450" s="14" t="str">
        <f t="shared" ca="1" si="85"/>
        <v>q_113u.1</v>
      </c>
      <c r="E450" s="14" t="str">
        <f t="shared" ca="1" si="86"/>
        <v>Mild Weightlifting activity</v>
      </c>
      <c r="F450" s="14">
        <f t="shared" ca="1" si="87"/>
        <v>2</v>
      </c>
      <c r="G450" s="14" t="str">
        <f t="shared" ca="1" si="88"/>
        <v>q_113u.1</v>
      </c>
      <c r="H450" s="14">
        <f ca="1">IF(G450&lt;&gt;"",IFERROR( IsVariableNameLegal(G450),0),0)+IF(COUNTIF(INDIRECT(wew!$C$13),G450)&gt;1,10,0)</f>
        <v>0</v>
      </c>
      <c r="I450" s="14">
        <f ca="1">IF(E450&lt;&gt;"",IF(LEN(E450)&gt;150,1,0)+IF(COUNTIF(INDIRECT(wew!$C$15),E450)&gt;1,10,0),0)</f>
        <v>0</v>
      </c>
      <c r="J450" s="14" t="b">
        <f t="shared" ca="1" si="89"/>
        <v>1</v>
      </c>
      <c r="K450" s="14" t="str">
        <f ca="1">ADDRESS(3,(B450+1)*2-1,4,,"[" &amp; wew!$G$7 &amp; "]" &amp; _sheetname_labels) &amp; ":" &amp; ADDRESS(2+ster!$B$20,(B450+1)*2-1,4)</f>
        <v>'[dane surowe2c.xlsm]labels'!AHM3:AHM32</v>
      </c>
      <c r="L450" s="14" t="str">
        <f ca="1">IF(F450&gt;0,ADDRESS(3,(B450+1)*2-1,4,,"[" &amp; wew!$G$7 &amp; "]" &amp; _sheetname_labels) &amp; ":" &amp; ADDRESS(2+F450,(B450+1)*2-1,4),"")</f>
        <v>'[dane surowe2c.xlsm]labels'!AHM3:AHM4</v>
      </c>
      <c r="M450" s="14" t="str">
        <f ca="1">IF(F450&gt;0,ADDRESS(3,(B450+1)*2,4,,"["&amp;wew!$G$7&amp;"]"&amp;_sheetname_labels)&amp;":"&amp;ADDRESS(2+F450,(B450+1)*2,4),"")</f>
        <v>'[dane surowe2c.xlsm]labels'!AHN3:AHN4</v>
      </c>
      <c r="N450" s="14" t="str">
        <f ca="1">ADDRESS(3,B450+1,4,,"[" &amp; wew!$G$7 &amp; "]" &amp;_sheetname_dataframe) &amp; ":" &amp; ADDRESS(2+ster!$C$14,B450+1,4)</f>
        <v>'[dane surowe2c.xlsm]data_frame'!QG3:QG643</v>
      </c>
      <c r="O450" s="14">
        <f t="shared" ca="1" si="90"/>
        <v>637</v>
      </c>
      <c r="P450" s="14">
        <f ca="1">IF(AND($AD450,$S450=1),IF(wew!$B$3,MIN(INDIRECT($N450)),"&lt;włącz podświetlanie wartości&gt;"),"—")</f>
        <v>2</v>
      </c>
      <c r="Q450" s="14">
        <f ca="1">IF(AND($AD450,$S450=1),IF(wew!$B$3,MAX(INDIRECT($N450)),"&lt;włącz podświetlanie wartości&gt;"),"—")</f>
        <v>2</v>
      </c>
      <c r="R450" s="14">
        <f ca="1">IF(AD450,ster!$C$14- (COUNTIF( INDIRECT(N450),"" )+ COUNT(INDIRECT(N450)) +COUNTIF( INDIRECT(N450),"NA" )),"")</f>
        <v>0</v>
      </c>
      <c r="S450" s="12">
        <f ca="1">IF(AD450,IF(COUNTA(INDIRECT(N450))=0,0, 1-(ster!$C$14- COUNT(INDIRECT(N450)) -COUNTIF( INDIRECT(N450),"" )) /COUNTA(INDIRECT(N450))),"")</f>
        <v>1</v>
      </c>
      <c r="T450" s="17">
        <f t="array" aca="1" ref="T450" ca="1">IF(L450&lt;&gt;"",SUM(IF(INDIRECT(L450)&lt;&gt;INT(INDIRECT(L450)),1,0)),"")</f>
        <v>0</v>
      </c>
      <c r="U450" s="17">
        <f t="array" aca="1" ref="U450" ca="1">IF(S450=1,SUM(IF(ISNUMBER(INDIRECT(N450)),IF(INDIRECT(N450)&lt;&gt;INT(INDIRECT(N450)),1,0),0)),"")</f>
        <v>0</v>
      </c>
      <c r="V450" s="17">
        <f t="shared" ca="1" si="91"/>
        <v>1</v>
      </c>
      <c r="W450" s="17">
        <f t="shared" ca="1" si="92"/>
        <v>0</v>
      </c>
      <c r="X450" s="24">
        <f t="array" aca="1" ref="X450" ca="1">IF(AD450,IF(AG450&lt;&gt;"",AG450,IF(J450,MIN(INDIRECT( K450)),"")),"")</f>
        <v>1</v>
      </c>
      <c r="Y450" s="17">
        <f t="array" aca="1" ref="Y450" ca="1">IF(AD450,IF(AH450&lt;&gt;"",AH450,IF(J450,MAX(INDIRECT( K450)),"")),"")</f>
        <v>2</v>
      </c>
      <c r="Z450" s="17" t="b">
        <f t="shared" ca="1" si="93"/>
        <v>1</v>
      </c>
      <c r="AC450" s="17" t="b">
        <f t="shared" ca="1" si="94"/>
        <v>0</v>
      </c>
      <c r="AD450" s="14" t="b">
        <f t="shared" ca="1" si="95"/>
        <v>1</v>
      </c>
      <c r="AE450" s="15" t="b">
        <f t="shared" ca="1" si="96"/>
        <v>1</v>
      </c>
      <c r="AF450" s="16"/>
      <c r="AG450" s="16"/>
      <c r="AH450" s="16"/>
      <c r="AI450" s="16"/>
      <c r="AJ450" s="16"/>
      <c r="AK450" s="16"/>
      <c r="AL450" s="16"/>
      <c r="AM450" s="16"/>
    </row>
    <row r="451" spans="2:39">
      <c r="B451" s="14">
        <f t="shared" ref="B451:B514" si="97">ROW(A451)-2</f>
        <v>449</v>
      </c>
      <c r="C451" s="14" t="str">
        <f ca="1">IF(OR(E451="",ROW(E451)=2),"",IF(R451&gt;0,"S",IF(J451,IF(F451=2,"D","N"),"I")))</f>
        <v>I</v>
      </c>
      <c r="D451" s="14" t="str">
        <f t="shared" ref="D451:D514" ca="1" si="98">IFERROR(CHOOSE(H451+1,G451,"Nazwa musi zaczynać się od litery:" &amp; G451, "Nazwa nie może kończyć się kropką","Nazwa nie może kończyć się podkreśleniem","Nazwa nie może być dłuższa od 64 znaków","?","Ta nazwa jest zarezerwowana i nie może być użyta"),G451)</f>
        <v>q_113u.2</v>
      </c>
      <c r="E451" s="14" t="str">
        <f t="shared" ref="E451:E514" ca="1" si="99">IF(AD451,IF(INDIRECT(ADDRESS(1,ROW(A450),,,_sheetname_dataframe))="","",INDIRECT(ADDRESS(1,ROW(A450),,,_sheetname_dataframe))),"")</f>
        <v>How long mild Weightlifting activity</v>
      </c>
      <c r="F451" s="14">
        <f t="shared" ref="F451:F514" ca="1" si="100">IF(AD451,COUNT(INDIRECT(K451)),0)</f>
        <v>0</v>
      </c>
      <c r="G451" s="14" t="str">
        <f t="shared" ref="G451:G514" ca="1" si="101">IF(AD451,INDIRECT(ADDRESS(2,ROW(A450),,,_sheetname_dataframe)),"")</f>
        <v>q_113u.2</v>
      </c>
      <c r="H451" s="14">
        <f ca="1">IF(G451&lt;&gt;"",IFERROR( IsVariableNameLegal(G451),0),0)+IF(COUNTIF(INDIRECT(wew!$C$13),G451)&gt;1,10,0)</f>
        <v>0</v>
      </c>
      <c r="I451" s="14">
        <f ca="1">IF(E451&lt;&gt;"",IF(LEN(E451)&gt;150,1,0)+IF(COUNTIF(INDIRECT(wew!$C$15),E451)&gt;1,10,0),0)</f>
        <v>0</v>
      </c>
      <c r="J451" s="14" t="b">
        <f t="shared" ref="J451:J514" ca="1" si="102">F451&gt;0</f>
        <v>0</v>
      </c>
      <c r="K451" s="14" t="str">
        <f ca="1">ADDRESS(3,(B451+1)*2-1,4,,"[" &amp; wew!$G$7 &amp; "]" &amp; _sheetname_labels) &amp; ":" &amp; ADDRESS(2+ster!$B$20,(B451+1)*2-1,4)</f>
        <v>'[dane surowe2c.xlsm]labels'!AHO3:AHO32</v>
      </c>
      <c r="L451" s="14" t="str">
        <f ca="1">IF(F451&gt;0,ADDRESS(3,(B451+1)*2-1,4,,"[" &amp; wew!$G$7 &amp; "]" &amp; _sheetname_labels) &amp; ":" &amp; ADDRESS(2+F451,(B451+1)*2-1,4),"")</f>
        <v/>
      </c>
      <c r="M451" s="14" t="str">
        <f ca="1">IF(F451&gt;0,ADDRESS(3,(B451+1)*2,4,,"["&amp;wew!$G$7&amp;"]"&amp;_sheetname_labels)&amp;":"&amp;ADDRESS(2+F451,(B451+1)*2,4),"")</f>
        <v/>
      </c>
      <c r="N451" s="14" t="str">
        <f ca="1">ADDRESS(3,B451+1,4,,"[" &amp; wew!$G$7 &amp; "]" &amp;_sheetname_dataframe) &amp; ":" &amp; ADDRESS(2+ster!$C$14,B451+1,4)</f>
        <v>'[dane surowe2c.xlsm]data_frame'!QH3:QH643</v>
      </c>
      <c r="O451" s="14">
        <f t="shared" ref="O451:O514" ca="1" si="103">IF(AD451,COUNT(INDIRECT(N451)),"")</f>
        <v>0</v>
      </c>
      <c r="P451" s="14" t="str">
        <f ca="1">IF(AND($AD451,$S451=1),IF(wew!$B$3,MIN(INDIRECT($N451)),"&lt;włącz podświetlanie wartości&gt;"),"—")</f>
        <v>—</v>
      </c>
      <c r="Q451" s="14" t="str">
        <f ca="1">IF(AND($AD451,$S451=1),IF(wew!$B$3,MAX(INDIRECT($N451)),"&lt;włącz podświetlanie wartości&gt;"),"—")</f>
        <v>—</v>
      </c>
      <c r="R451" s="14">
        <f ca="1">IF(AD451,ster!$C$14- (COUNTIF( INDIRECT(N451),"" )+ COUNT(INDIRECT(N451)) +COUNTIF( INDIRECT(N451),"NA" )),"")</f>
        <v>0</v>
      </c>
      <c r="S451" s="12">
        <f ca="1">IF(AD451,IF(COUNTA(INDIRECT(N451))=0,0, 1-(ster!$C$14- COUNT(INDIRECT(N451)) -COUNTIF( INDIRECT(N451),"" )) /COUNTA(INDIRECT(N451))),"")</f>
        <v>0</v>
      </c>
      <c r="T451" s="17" t="str">
        <f t="array" aca="1" ref="T451" ca="1">IF(L451&lt;&gt;"",SUM(IF(INDIRECT(L451)&lt;&gt;INT(INDIRECT(L451)),1,0)),"")</f>
        <v/>
      </c>
      <c r="U451" s="17" t="str">
        <f t="array" aca="1" ref="U451" ca="1">IF(S451=1,SUM(IF(ISNUMBER(INDIRECT(N451)),IF(INDIRECT(N451)&lt;&gt;INT(INDIRECT(N451)),1,0),0)),"")</f>
        <v/>
      </c>
      <c r="V451" s="17">
        <f t="shared" ref="V451:V514" ca="1" si="104">IF(U451&lt;&gt;"",IF(U451=0,1,IF(U451/O451&lt;0.05,2,3)),0)</f>
        <v>0</v>
      </c>
      <c r="W451" s="17">
        <f t="shared" ref="W451:W514" ca="1" si="105">IF(COUNTA(INDIRECT(N451))=0,0, IF(AND(X451&lt;&gt;"",P451&lt;X451),1,IF(AND(Y451&lt;&gt;"",Q451&gt;Y451),1,IF(AND(Z451,U451&gt;0),2,0))))</f>
        <v>0</v>
      </c>
      <c r="X451" s="24" t="str">
        <f t="array" aca="1" ref="X451" ca="1">IF(AD451,IF(AG451&lt;&gt;"",AG451,IF(J451,MIN(INDIRECT( K451)),"")),"")</f>
        <v/>
      </c>
      <c r="Y451" s="17" t="str">
        <f t="array" aca="1" ref="Y451" ca="1">IF(AD451,IF(AH451&lt;&gt;"",AH451,IF(J451,MAX(INDIRECT( K451)),"")),"")</f>
        <v/>
      </c>
      <c r="Z451" s="17" t="b">
        <f t="shared" ref="Z451:Z514" ca="1" si="106">IF(AD451,IF(AI451&lt;&gt;"",AI451,T451=0),FALSE)</f>
        <v>0</v>
      </c>
      <c r="AC451" s="17" t="b">
        <f t="shared" ref="AC451:AC514" ca="1" si="107">IF(AD451,C451="S","")</f>
        <v>0</v>
      </c>
      <c r="AD451" s="14" t="b">
        <f t="shared" ref="AD451:AD514" ca="1" si="108">INDIRECT(ADDRESS(2,ROW(A450),,,_sheetname_dataframe))&lt;&gt;""</f>
        <v>1</v>
      </c>
      <c r="AE451" s="15" t="b">
        <f t="shared" ref="AE451:AE514" ca="1" si="109">J451</f>
        <v>0</v>
      </c>
      <c r="AF451" s="16"/>
      <c r="AG451" s="16"/>
      <c r="AH451" s="16"/>
      <c r="AI451" s="16"/>
      <c r="AJ451" s="16"/>
      <c r="AK451" s="16"/>
      <c r="AL451" s="16"/>
      <c r="AM451" s="16"/>
    </row>
    <row r="452" spans="2:39">
      <c r="B452" s="14">
        <f t="shared" si="97"/>
        <v>450</v>
      </c>
      <c r="C452" s="14" t="str">
        <f ca="1">IF(OR(E452="",ROW(E452)=2),"",IF(R452&gt;0,"S",IF(J452,IF(F452=2,"D","N"),"I")))</f>
        <v>S</v>
      </c>
      <c r="D452" s="14" t="str">
        <f t="shared" ca="1" si="98"/>
        <v>q_113v.1</v>
      </c>
      <c r="E452" s="14" t="str">
        <f t="shared" ca="1" si="99"/>
        <v>Other mild activity</v>
      </c>
      <c r="F452" s="14">
        <f t="shared" ca="1" si="100"/>
        <v>0</v>
      </c>
      <c r="G452" s="14" t="str">
        <f t="shared" ca="1" si="101"/>
        <v>q_113v.1</v>
      </c>
      <c r="H452" s="14">
        <f ca="1">IF(G452&lt;&gt;"",IFERROR( IsVariableNameLegal(G452),0),0)+IF(COUNTIF(INDIRECT(wew!$C$13),G452)&gt;1,10,0)</f>
        <v>0</v>
      </c>
      <c r="I452" s="14">
        <f ca="1">IF(E452&lt;&gt;"",IF(LEN(E452)&gt;150,1,0)+IF(COUNTIF(INDIRECT(wew!$C$15),E452)&gt;1,10,0),0)</f>
        <v>0</v>
      </c>
      <c r="J452" s="14" t="b">
        <f t="shared" ca="1" si="102"/>
        <v>0</v>
      </c>
      <c r="K452" s="14" t="str">
        <f ca="1">ADDRESS(3,(B452+1)*2-1,4,,"[" &amp; wew!$G$7 &amp; "]" &amp; _sheetname_labels) &amp; ":" &amp; ADDRESS(2+ster!$B$20,(B452+1)*2-1,4)</f>
        <v>'[dane surowe2c.xlsm]labels'!AHQ3:AHQ32</v>
      </c>
      <c r="L452" s="14" t="str">
        <f ca="1">IF(F452&gt;0,ADDRESS(3,(B452+1)*2-1,4,,"[" &amp; wew!$G$7 &amp; "]" &amp; _sheetname_labels) &amp; ":" &amp; ADDRESS(2+F452,(B452+1)*2-1,4),"")</f>
        <v/>
      </c>
      <c r="M452" s="14" t="str">
        <f ca="1">IF(F452&gt;0,ADDRESS(3,(B452+1)*2,4,,"["&amp;wew!$G$7&amp;"]"&amp;_sheetname_labels)&amp;":"&amp;ADDRESS(2+F452,(B452+1)*2,4),"")</f>
        <v/>
      </c>
      <c r="N452" s="14" t="str">
        <f ca="1">ADDRESS(3,B452+1,4,,"[" &amp; wew!$G$7 &amp; "]" &amp;_sheetname_dataframe) &amp; ":" &amp; ADDRESS(2+ster!$C$14,B452+1,4)</f>
        <v>'[dane surowe2c.xlsm]data_frame'!QI3:QI643</v>
      </c>
      <c r="O452" s="14">
        <f t="shared" ca="1" si="103"/>
        <v>0</v>
      </c>
      <c r="P452" s="14" t="str">
        <f ca="1">IF(AND($AD452,$S452=1),IF(wew!$B$3,MIN(INDIRECT($N452)),"&lt;włącz podświetlanie wartości&gt;"),"—")</f>
        <v>—</v>
      </c>
      <c r="Q452" s="14" t="str">
        <f ca="1">IF(AND($AD452,$S452=1),IF(wew!$B$3,MAX(INDIRECT($N452)),"&lt;włącz podświetlanie wartości&gt;"),"—")</f>
        <v>—</v>
      </c>
      <c r="R452" s="14">
        <f ca="1">IF(AD452,ster!$C$14- (COUNTIF( INDIRECT(N452),"" )+ COUNT(INDIRECT(N452)) +COUNTIF( INDIRECT(N452),"NA" )),"")</f>
        <v>636</v>
      </c>
      <c r="S452" s="12">
        <f ca="1">IF(AD452,IF(COUNTA(INDIRECT(N452))=0,0, 1-(ster!$C$14- COUNT(INDIRECT(N452)) -COUNTIF( INDIRECT(N452),"" )) /COUNTA(INDIRECT(N452))),"")</f>
        <v>0</v>
      </c>
      <c r="T452" s="17" t="str">
        <f t="array" aca="1" ref="T452" ca="1">IF(L452&lt;&gt;"",SUM(IF(INDIRECT(L452)&lt;&gt;INT(INDIRECT(L452)),1,0)),"")</f>
        <v/>
      </c>
      <c r="U452" s="17" t="str">
        <f t="array" aca="1" ref="U452" ca="1">IF(S452=1,SUM(IF(ISNUMBER(INDIRECT(N452)),IF(INDIRECT(N452)&lt;&gt;INT(INDIRECT(N452)),1,0),0)),"")</f>
        <v/>
      </c>
      <c r="V452" s="17">
        <f t="shared" ca="1" si="104"/>
        <v>0</v>
      </c>
      <c r="W452" s="17">
        <f t="shared" ca="1" si="105"/>
        <v>0</v>
      </c>
      <c r="X452" s="24" t="str">
        <f t="array" aca="1" ref="X452" ca="1">IF(AD452,IF(AG452&lt;&gt;"",AG452,IF(J452,MIN(INDIRECT( K452)),"")),"")</f>
        <v/>
      </c>
      <c r="Y452" s="17" t="str">
        <f t="array" aca="1" ref="Y452" ca="1">IF(AD452,IF(AH452&lt;&gt;"",AH452,IF(J452,MAX(INDIRECT( K452)),"")),"")</f>
        <v/>
      </c>
      <c r="Z452" s="17" t="b">
        <f t="shared" ca="1" si="106"/>
        <v>0</v>
      </c>
      <c r="AC452" s="17" t="b">
        <f t="shared" ca="1" si="107"/>
        <v>1</v>
      </c>
      <c r="AD452" s="14" t="b">
        <f t="shared" ca="1" si="108"/>
        <v>1</v>
      </c>
      <c r="AE452" s="15" t="b">
        <f t="shared" ca="1" si="109"/>
        <v>0</v>
      </c>
      <c r="AF452" s="16"/>
      <c r="AG452" s="16"/>
      <c r="AH452" s="16"/>
      <c r="AI452" s="16"/>
      <c r="AJ452" s="16"/>
      <c r="AK452" s="16"/>
      <c r="AL452" s="16"/>
      <c r="AM452" s="16"/>
    </row>
    <row r="453" spans="2:39">
      <c r="B453" s="14">
        <f t="shared" si="97"/>
        <v>451</v>
      </c>
      <c r="C453" s="14" t="str">
        <f ca="1">IF(OR(E453="",ROW(E453)=2),"",IF(R453&gt;0,"S",IF(J453,IF(F453=2,"D","N"),"I")))</f>
        <v>S</v>
      </c>
      <c r="D453" s="14" t="str">
        <f t="shared" ca="1" si="98"/>
        <v>q_113v.2</v>
      </c>
      <c r="E453" s="14" t="str">
        <f t="shared" ca="1" si="99"/>
        <v>How long other mild activity</v>
      </c>
      <c r="F453" s="14">
        <f t="shared" ca="1" si="100"/>
        <v>0</v>
      </c>
      <c r="G453" s="14" t="str">
        <f t="shared" ca="1" si="101"/>
        <v>q_113v.2</v>
      </c>
      <c r="H453" s="14">
        <f ca="1">IF(G453&lt;&gt;"",IFERROR( IsVariableNameLegal(G453),0),0)+IF(COUNTIF(INDIRECT(wew!$C$13),G453)&gt;1,10,0)</f>
        <v>0</v>
      </c>
      <c r="I453" s="14">
        <f ca="1">IF(E453&lt;&gt;"",IF(LEN(E453)&gt;150,1,0)+IF(COUNTIF(INDIRECT(wew!$C$15),E453)&gt;1,10,0),0)</f>
        <v>0</v>
      </c>
      <c r="J453" s="14" t="b">
        <f t="shared" ca="1" si="102"/>
        <v>0</v>
      </c>
      <c r="K453" s="14" t="str">
        <f ca="1">ADDRESS(3,(B453+1)*2-1,4,,"[" &amp; wew!$G$7 &amp; "]" &amp; _sheetname_labels) &amp; ":" &amp; ADDRESS(2+ster!$B$20,(B453+1)*2-1,4)</f>
        <v>'[dane surowe2c.xlsm]labels'!AHS3:AHS32</v>
      </c>
      <c r="L453" s="14" t="str">
        <f ca="1">IF(F453&gt;0,ADDRESS(3,(B453+1)*2-1,4,,"[" &amp; wew!$G$7 &amp; "]" &amp; _sheetname_labels) &amp; ":" &amp; ADDRESS(2+F453,(B453+1)*2-1,4),"")</f>
        <v/>
      </c>
      <c r="M453" s="14" t="str">
        <f ca="1">IF(F453&gt;0,ADDRESS(3,(B453+1)*2,4,,"["&amp;wew!$G$7&amp;"]"&amp;_sheetname_labels)&amp;":"&amp;ADDRESS(2+F453,(B453+1)*2,4),"")</f>
        <v/>
      </c>
      <c r="N453" s="14" t="str">
        <f ca="1">ADDRESS(3,B453+1,4,,"[" &amp; wew!$G$7 &amp; "]" &amp;_sheetname_dataframe) &amp; ":" &amp; ADDRESS(2+ster!$C$14,B453+1,4)</f>
        <v>'[dane surowe2c.xlsm]data_frame'!QJ3:QJ643</v>
      </c>
      <c r="O453" s="14">
        <f t="shared" ca="1" si="103"/>
        <v>17</v>
      </c>
      <c r="P453" s="14" t="str">
        <f ca="1">IF(AND($AD453,$S453=1),IF(wew!$B$3,MIN(INDIRECT($N453)),"&lt;włącz podświetlanie wartości&gt;"),"—")</f>
        <v>—</v>
      </c>
      <c r="Q453" s="14" t="str">
        <f ca="1">IF(AND($AD453,$S453=1),IF(wew!$B$3,MAX(INDIRECT($N453)),"&lt;włącz podświetlanie wartości&gt;"),"—")</f>
        <v>—</v>
      </c>
      <c r="R453" s="14">
        <f ca="1">IF(AD453,ster!$C$14- (COUNTIF( INDIRECT(N453),"" )+ COUNT(INDIRECT(N453)) +COUNTIF( INDIRECT(N453),"NA" )),"")</f>
        <v>1</v>
      </c>
      <c r="S453" s="12">
        <f ca="1">IF(AD453,IF(COUNTA(INDIRECT(N453))=0,0, 1-(ster!$C$14- COUNT(INDIRECT(N453)) -COUNTIF( INDIRECT(N453),"" )) /COUNTA(INDIRECT(N453))),"")</f>
        <v>0.94444444444444442</v>
      </c>
      <c r="T453" s="17" t="str">
        <f t="array" aca="1" ref="T453" ca="1">IF(L453&lt;&gt;"",SUM(IF(INDIRECT(L453)&lt;&gt;INT(INDIRECT(L453)),1,0)),"")</f>
        <v/>
      </c>
      <c r="U453" s="17" t="str">
        <f t="array" aca="1" ref="U453" ca="1">IF(S453=1,SUM(IF(ISNUMBER(INDIRECT(N453)),IF(INDIRECT(N453)&lt;&gt;INT(INDIRECT(N453)),1,0),0)),"")</f>
        <v/>
      </c>
      <c r="V453" s="17">
        <f t="shared" ca="1" si="104"/>
        <v>0</v>
      </c>
      <c r="W453" s="17">
        <f t="shared" ca="1" si="105"/>
        <v>0</v>
      </c>
      <c r="X453" s="24" t="str">
        <f t="array" aca="1" ref="X453" ca="1">IF(AD453,IF(AG453&lt;&gt;"",AG453,IF(J453,MIN(INDIRECT( K453)),"")),"")</f>
        <v/>
      </c>
      <c r="Y453" s="17" t="str">
        <f t="array" aca="1" ref="Y453" ca="1">IF(AD453,IF(AH453&lt;&gt;"",AH453,IF(J453,MAX(INDIRECT( K453)),"")),"")</f>
        <v/>
      </c>
      <c r="Z453" s="17" t="b">
        <f t="shared" ca="1" si="106"/>
        <v>0</v>
      </c>
      <c r="AC453" s="17" t="b">
        <f t="shared" ca="1" si="107"/>
        <v>1</v>
      </c>
      <c r="AD453" s="14" t="b">
        <f t="shared" ca="1" si="108"/>
        <v>1</v>
      </c>
      <c r="AE453" s="15" t="b">
        <f t="shared" ca="1" si="109"/>
        <v>0</v>
      </c>
      <c r="AF453" s="16"/>
      <c r="AG453" s="16"/>
      <c r="AH453" s="16"/>
      <c r="AI453" s="16"/>
      <c r="AJ453" s="16"/>
      <c r="AK453" s="16"/>
      <c r="AL453" s="16"/>
      <c r="AM453" s="16"/>
    </row>
    <row r="454" spans="2:39">
      <c r="B454" s="14">
        <f t="shared" si="97"/>
        <v>452</v>
      </c>
      <c r="C454" s="14" t="str">
        <f ca="1">IF(OR(E454="",ROW(E454)=2),"",IF(R454&gt;0,"S",IF(J454,IF(F454=2,"D","N"),"I")))</f>
        <v>N</v>
      </c>
      <c r="D454" s="14" t="str">
        <f t="shared" ca="1" si="98"/>
        <v>q_114</v>
      </c>
      <c r="E454" s="14" t="str">
        <f t="shared" ca="1" si="99"/>
        <v>Regular specific diet</v>
      </c>
      <c r="F454" s="14">
        <f t="shared" ca="1" si="100"/>
        <v>8</v>
      </c>
      <c r="G454" s="14" t="str">
        <f t="shared" ca="1" si="101"/>
        <v>q_114</v>
      </c>
      <c r="H454" s="14">
        <f ca="1">IF(G454&lt;&gt;"",IFERROR( IsVariableNameLegal(G454),0),0)+IF(COUNTIF(INDIRECT(wew!$C$13),G454)&gt;1,10,0)</f>
        <v>0</v>
      </c>
      <c r="I454" s="14">
        <f ca="1">IF(E454&lt;&gt;"",IF(LEN(E454)&gt;150,1,0)+IF(COUNTIF(INDIRECT(wew!$C$15),E454)&gt;1,10,0),0)</f>
        <v>0</v>
      </c>
      <c r="J454" s="14" t="b">
        <f t="shared" ca="1" si="102"/>
        <v>1</v>
      </c>
      <c r="K454" s="14" t="str">
        <f ca="1">ADDRESS(3,(B454+1)*2-1,4,,"[" &amp; wew!$G$7 &amp; "]" &amp; _sheetname_labels) &amp; ":" &amp; ADDRESS(2+ster!$B$20,(B454+1)*2-1,4)</f>
        <v>'[dane surowe2c.xlsm]labels'!AHU3:AHU32</v>
      </c>
      <c r="L454" s="14" t="str">
        <f ca="1">IF(F454&gt;0,ADDRESS(3,(B454+1)*2-1,4,,"[" &amp; wew!$G$7 &amp; "]" &amp; _sheetname_labels) &amp; ":" &amp; ADDRESS(2+F454,(B454+1)*2-1,4),"")</f>
        <v>'[dane surowe2c.xlsm]labels'!AHU3:AHU10</v>
      </c>
      <c r="M454" s="14" t="str">
        <f ca="1">IF(F454&gt;0,ADDRESS(3,(B454+1)*2,4,,"["&amp;wew!$G$7&amp;"]"&amp;_sheetname_labels)&amp;":"&amp;ADDRESS(2+F454,(B454+1)*2,4),"")</f>
        <v>'[dane surowe2c.xlsm]labels'!AHV3:AHV10</v>
      </c>
      <c r="N454" s="14" t="str">
        <f ca="1">ADDRESS(3,B454+1,4,,"[" &amp; wew!$G$7 &amp; "]" &amp;_sheetname_dataframe) &amp; ":" &amp; ADDRESS(2+ster!$C$14,B454+1,4)</f>
        <v>'[dane surowe2c.xlsm]data_frame'!QK3:QK643</v>
      </c>
      <c r="O454" s="14">
        <f t="shared" ca="1" si="103"/>
        <v>637</v>
      </c>
      <c r="P454" s="14">
        <f ca="1">IF(AND($AD454,$S454=1),IF(wew!$B$3,MIN(INDIRECT($N454)),"&lt;włącz podświetlanie wartości&gt;"),"—")</f>
        <v>1</v>
      </c>
      <c r="Q454" s="14">
        <f ca="1">IF(AND($AD454,$S454=1),IF(wew!$B$3,MAX(INDIRECT($N454)),"&lt;włącz podświetlanie wartości&gt;"),"—")</f>
        <v>8</v>
      </c>
      <c r="R454" s="14">
        <f ca="1">IF(AD454,ster!$C$14- (COUNTIF( INDIRECT(N454),"" )+ COUNT(INDIRECT(N454)) +COUNTIF( INDIRECT(N454),"NA" )),"")</f>
        <v>0</v>
      </c>
      <c r="S454" s="12">
        <f ca="1">IF(AD454,IF(COUNTA(INDIRECT(N454))=0,0, 1-(ster!$C$14- COUNT(INDIRECT(N454)) -COUNTIF( INDIRECT(N454),"" )) /COUNTA(INDIRECT(N454))),"")</f>
        <v>1</v>
      </c>
      <c r="T454" s="17">
        <f t="array" aca="1" ref="T454" ca="1">IF(L454&lt;&gt;"",SUM(IF(INDIRECT(L454)&lt;&gt;INT(INDIRECT(L454)),1,0)),"")</f>
        <v>0</v>
      </c>
      <c r="U454" s="17">
        <f t="array" aca="1" ref="U454" ca="1">IF(S454=1,SUM(IF(ISNUMBER(INDIRECT(N454)),IF(INDIRECT(N454)&lt;&gt;INT(INDIRECT(N454)),1,0),0)),"")</f>
        <v>0</v>
      </c>
      <c r="V454" s="17">
        <f t="shared" ca="1" si="104"/>
        <v>1</v>
      </c>
      <c r="W454" s="17">
        <f t="shared" ca="1" si="105"/>
        <v>0</v>
      </c>
      <c r="X454" s="24">
        <f t="array" aca="1" ref="X454" ca="1">IF(AD454,IF(AG454&lt;&gt;"",AG454,IF(J454,MIN(INDIRECT( K454)),"")),"")</f>
        <v>1</v>
      </c>
      <c r="Y454" s="17">
        <f t="array" aca="1" ref="Y454" ca="1">IF(AD454,IF(AH454&lt;&gt;"",AH454,IF(J454,MAX(INDIRECT( K454)),"")),"")</f>
        <v>8</v>
      </c>
      <c r="Z454" s="17" t="b">
        <f t="shared" ca="1" si="106"/>
        <v>1</v>
      </c>
      <c r="AC454" s="17" t="b">
        <f t="shared" ca="1" si="107"/>
        <v>0</v>
      </c>
      <c r="AD454" s="14" t="b">
        <f t="shared" ca="1" si="108"/>
        <v>1</v>
      </c>
      <c r="AE454" s="15" t="b">
        <f t="shared" ca="1" si="109"/>
        <v>1</v>
      </c>
      <c r="AF454" s="16"/>
      <c r="AG454" s="16"/>
      <c r="AH454" s="16"/>
      <c r="AI454" s="16"/>
      <c r="AJ454" s="16"/>
      <c r="AK454" s="16"/>
      <c r="AL454" s="16"/>
      <c r="AM454" s="16"/>
    </row>
    <row r="455" spans="2:39">
      <c r="B455" s="14">
        <f t="shared" si="97"/>
        <v>453</v>
      </c>
      <c r="C455" s="14" t="str">
        <f ca="1">IF(OR(E455="",ROW(E455)=2),"",IF(R455&gt;0,"S",IF(J455,IF(F455=2,"D","N"),"I")))</f>
        <v>D</v>
      </c>
      <c r="D455" s="14" t="str">
        <f t="shared" ca="1" si="98"/>
        <v>q_115</v>
      </c>
      <c r="E455" s="14" t="str">
        <f t="shared" ca="1" si="99"/>
        <v>Head/Neck trauma in the last 5 years</v>
      </c>
      <c r="F455" s="14">
        <f t="shared" ca="1" si="100"/>
        <v>2</v>
      </c>
      <c r="G455" s="14" t="str">
        <f t="shared" ca="1" si="101"/>
        <v>q_115</v>
      </c>
      <c r="H455" s="14">
        <f ca="1">IF(G455&lt;&gt;"",IFERROR( IsVariableNameLegal(G455),0),0)+IF(COUNTIF(INDIRECT(wew!$C$13),G455)&gt;1,10,0)</f>
        <v>0</v>
      </c>
      <c r="I455" s="14">
        <f ca="1">IF(E455&lt;&gt;"",IF(LEN(E455)&gt;150,1,0)+IF(COUNTIF(INDIRECT(wew!$C$15),E455)&gt;1,10,0),0)</f>
        <v>0</v>
      </c>
      <c r="J455" s="14" t="b">
        <f t="shared" ca="1" si="102"/>
        <v>1</v>
      </c>
      <c r="K455" s="14" t="str">
        <f ca="1">ADDRESS(3,(B455+1)*2-1,4,,"[" &amp; wew!$G$7 &amp; "]" &amp; _sheetname_labels) &amp; ":" &amp; ADDRESS(2+ster!$B$20,(B455+1)*2-1,4)</f>
        <v>'[dane surowe2c.xlsm]labels'!AHW3:AHW32</v>
      </c>
      <c r="L455" s="14" t="str">
        <f ca="1">IF(F455&gt;0,ADDRESS(3,(B455+1)*2-1,4,,"[" &amp; wew!$G$7 &amp; "]" &amp; _sheetname_labels) &amp; ":" &amp; ADDRESS(2+F455,(B455+1)*2-1,4),"")</f>
        <v>'[dane surowe2c.xlsm]labels'!AHW3:AHW4</v>
      </c>
      <c r="M455" s="14" t="str">
        <f ca="1">IF(F455&gt;0,ADDRESS(3,(B455+1)*2,4,,"["&amp;wew!$G$7&amp;"]"&amp;_sheetname_labels)&amp;":"&amp;ADDRESS(2+F455,(B455+1)*2,4),"")</f>
        <v>'[dane surowe2c.xlsm]labels'!AHX3:AHX4</v>
      </c>
      <c r="N455" s="14" t="str">
        <f ca="1">ADDRESS(3,B455+1,4,,"[" &amp; wew!$G$7 &amp; "]" &amp;_sheetname_dataframe) &amp; ":" &amp; ADDRESS(2+ster!$C$14,B455+1,4)</f>
        <v>'[dane surowe2c.xlsm]data_frame'!QL3:QL643</v>
      </c>
      <c r="O455" s="14">
        <f t="shared" ca="1" si="103"/>
        <v>636</v>
      </c>
      <c r="P455" s="14">
        <f ca="1">IF(AND($AD455,$S455=1),IF(wew!$B$3,MIN(INDIRECT($N455)),"&lt;włącz podświetlanie wartości&gt;"),"—")</f>
        <v>1</v>
      </c>
      <c r="Q455" s="14">
        <f ca="1">IF(AND($AD455,$S455=1),IF(wew!$B$3,MAX(INDIRECT($N455)),"&lt;włącz podświetlanie wartości&gt;"),"—")</f>
        <v>2</v>
      </c>
      <c r="R455" s="14">
        <f ca="1">IF(AD455,ster!$C$14- (COUNTIF( INDIRECT(N455),"" )+ COUNT(INDIRECT(N455)) +COUNTIF( INDIRECT(N455),"NA" )),"")</f>
        <v>0</v>
      </c>
      <c r="S455" s="12">
        <f ca="1">IF(AD455,IF(COUNTA(INDIRECT(N455))=0,0, 1-(ster!$C$14- COUNT(INDIRECT(N455)) -COUNTIF( INDIRECT(N455),"" )) /COUNTA(INDIRECT(N455))),"")</f>
        <v>1</v>
      </c>
      <c r="T455" s="17">
        <f t="array" aca="1" ref="T455" ca="1">IF(L455&lt;&gt;"",SUM(IF(INDIRECT(L455)&lt;&gt;INT(INDIRECT(L455)),1,0)),"")</f>
        <v>0</v>
      </c>
      <c r="U455" s="17">
        <f t="array" aca="1" ref="U455" ca="1">IF(S455=1,SUM(IF(ISNUMBER(INDIRECT(N455)),IF(INDIRECT(N455)&lt;&gt;INT(INDIRECT(N455)),1,0),0)),"")</f>
        <v>0</v>
      </c>
      <c r="V455" s="17">
        <f t="shared" ca="1" si="104"/>
        <v>1</v>
      </c>
      <c r="W455" s="17">
        <f t="shared" ca="1" si="105"/>
        <v>0</v>
      </c>
      <c r="X455" s="24">
        <f t="array" aca="1" ref="X455" ca="1">IF(AD455,IF(AG455&lt;&gt;"",AG455,IF(J455,MIN(INDIRECT( K455)),"")),"")</f>
        <v>1</v>
      </c>
      <c r="Y455" s="17">
        <f t="array" aca="1" ref="Y455" ca="1">IF(AD455,IF(AH455&lt;&gt;"",AH455,IF(J455,MAX(INDIRECT( K455)),"")),"")</f>
        <v>2</v>
      </c>
      <c r="Z455" s="17" t="b">
        <f t="shared" ca="1" si="106"/>
        <v>1</v>
      </c>
      <c r="AC455" s="17" t="b">
        <f t="shared" ca="1" si="107"/>
        <v>0</v>
      </c>
      <c r="AD455" s="14" t="b">
        <f t="shared" ca="1" si="108"/>
        <v>1</v>
      </c>
      <c r="AE455" s="15" t="b">
        <f t="shared" ca="1" si="109"/>
        <v>1</v>
      </c>
      <c r="AF455" s="16"/>
      <c r="AG455" s="16"/>
      <c r="AH455" s="16"/>
      <c r="AI455" s="16"/>
      <c r="AJ455" s="16"/>
      <c r="AK455" s="16"/>
      <c r="AL455" s="16"/>
      <c r="AM455" s="16"/>
    </row>
    <row r="456" spans="2:39">
      <c r="B456" s="14">
        <f t="shared" si="97"/>
        <v>454</v>
      </c>
      <c r="C456" s="14" t="str">
        <f ca="1">IF(OR(E456="",ROW(E456)=2),"",IF(R456&gt;0,"S",IF(J456,IF(F456=2,"D","N"),"I")))</f>
        <v>D</v>
      </c>
      <c r="D456" s="14" t="str">
        <f t="shared" ca="1" si="98"/>
        <v>q_116</v>
      </c>
      <c r="E456" s="14" t="str">
        <f t="shared" ca="1" si="99"/>
        <v>Head/Neck trauma &gt; 5 years</v>
      </c>
      <c r="F456" s="14">
        <f t="shared" ca="1" si="100"/>
        <v>2</v>
      </c>
      <c r="G456" s="14" t="str">
        <f t="shared" ca="1" si="101"/>
        <v>q_116</v>
      </c>
      <c r="H456" s="14">
        <f ca="1">IF(G456&lt;&gt;"",IFERROR( IsVariableNameLegal(G456),0),0)+IF(COUNTIF(INDIRECT(wew!$C$13),G456)&gt;1,10,0)</f>
        <v>0</v>
      </c>
      <c r="I456" s="14">
        <f ca="1">IF(E456&lt;&gt;"",IF(LEN(E456)&gt;150,1,0)+IF(COUNTIF(INDIRECT(wew!$C$15),E456)&gt;1,10,0),0)</f>
        <v>0</v>
      </c>
      <c r="J456" s="14" t="b">
        <f t="shared" ca="1" si="102"/>
        <v>1</v>
      </c>
      <c r="K456" s="14" t="str">
        <f ca="1">ADDRESS(3,(B456+1)*2-1,4,,"[" &amp; wew!$G$7 &amp; "]" &amp; _sheetname_labels) &amp; ":" &amp; ADDRESS(2+ster!$B$20,(B456+1)*2-1,4)</f>
        <v>'[dane surowe2c.xlsm]labels'!AHY3:AHY32</v>
      </c>
      <c r="L456" s="14" t="str">
        <f ca="1">IF(F456&gt;0,ADDRESS(3,(B456+1)*2-1,4,,"[" &amp; wew!$G$7 &amp; "]" &amp; _sheetname_labels) &amp; ":" &amp; ADDRESS(2+F456,(B456+1)*2-1,4),"")</f>
        <v>'[dane surowe2c.xlsm]labels'!AHY3:AHY4</v>
      </c>
      <c r="M456" s="14" t="str">
        <f ca="1">IF(F456&gt;0,ADDRESS(3,(B456+1)*2,4,,"["&amp;wew!$G$7&amp;"]"&amp;_sheetname_labels)&amp;":"&amp;ADDRESS(2+F456,(B456+1)*2,4),"")</f>
        <v>'[dane surowe2c.xlsm]labels'!AHZ3:AHZ4</v>
      </c>
      <c r="N456" s="14" t="str">
        <f ca="1">ADDRESS(3,B456+1,4,,"[" &amp; wew!$G$7 &amp; "]" &amp;_sheetname_dataframe) &amp; ":" &amp; ADDRESS(2+ster!$C$14,B456+1,4)</f>
        <v>'[dane surowe2c.xlsm]data_frame'!QM3:QM643</v>
      </c>
      <c r="O456" s="14">
        <f t="shared" ca="1" si="103"/>
        <v>636</v>
      </c>
      <c r="P456" s="14">
        <f ca="1">IF(AND($AD456,$S456=1),IF(wew!$B$3,MIN(INDIRECT($N456)),"&lt;włącz podświetlanie wartości&gt;"),"—")</f>
        <v>1</v>
      </c>
      <c r="Q456" s="14">
        <f ca="1">IF(AND($AD456,$S456=1),IF(wew!$B$3,MAX(INDIRECT($N456)),"&lt;włącz podświetlanie wartości&gt;"),"—")</f>
        <v>2</v>
      </c>
      <c r="R456" s="14">
        <f ca="1">IF(AD456,ster!$C$14- (COUNTIF( INDIRECT(N456),"" )+ COUNT(INDIRECT(N456)) +COUNTIF( INDIRECT(N456),"NA" )),"")</f>
        <v>0</v>
      </c>
      <c r="S456" s="12">
        <f ca="1">IF(AD456,IF(COUNTA(INDIRECT(N456))=0,0, 1-(ster!$C$14- COUNT(INDIRECT(N456)) -COUNTIF( INDIRECT(N456),"" )) /COUNTA(INDIRECT(N456))),"")</f>
        <v>1</v>
      </c>
      <c r="T456" s="17">
        <f t="array" aca="1" ref="T456" ca="1">IF(L456&lt;&gt;"",SUM(IF(INDIRECT(L456)&lt;&gt;INT(INDIRECT(L456)),1,0)),"")</f>
        <v>0</v>
      </c>
      <c r="U456" s="17">
        <f t="array" aca="1" ref="U456" ca="1">IF(S456=1,SUM(IF(ISNUMBER(INDIRECT(N456)),IF(INDIRECT(N456)&lt;&gt;INT(INDIRECT(N456)),1,0),0)),"")</f>
        <v>0</v>
      </c>
      <c r="V456" s="17">
        <f t="shared" ca="1" si="104"/>
        <v>1</v>
      </c>
      <c r="W456" s="17">
        <f t="shared" ca="1" si="105"/>
        <v>0</v>
      </c>
      <c r="X456" s="24">
        <f t="array" aca="1" ref="X456" ca="1">IF(AD456,IF(AG456&lt;&gt;"",AG456,IF(J456,MIN(INDIRECT( K456)),"")),"")</f>
        <v>1</v>
      </c>
      <c r="Y456" s="17">
        <f t="array" aca="1" ref="Y456" ca="1">IF(AD456,IF(AH456&lt;&gt;"",AH456,IF(J456,MAX(INDIRECT( K456)),"")),"")</f>
        <v>2</v>
      </c>
      <c r="Z456" s="17" t="b">
        <f t="shared" ca="1" si="106"/>
        <v>1</v>
      </c>
      <c r="AC456" s="17" t="b">
        <f t="shared" ca="1" si="107"/>
        <v>0</v>
      </c>
      <c r="AD456" s="14" t="b">
        <f t="shared" ca="1" si="108"/>
        <v>1</v>
      </c>
      <c r="AE456" s="15" t="b">
        <f t="shared" ca="1" si="109"/>
        <v>1</v>
      </c>
      <c r="AF456" s="16"/>
      <c r="AG456" s="16"/>
      <c r="AH456" s="16"/>
      <c r="AI456" s="16"/>
      <c r="AJ456" s="16"/>
      <c r="AK456" s="16"/>
      <c r="AL456" s="16"/>
      <c r="AM456" s="16"/>
    </row>
    <row r="457" spans="2:39">
      <c r="B457" s="14">
        <f t="shared" si="97"/>
        <v>455</v>
      </c>
      <c r="C457" s="14" t="str">
        <f ca="1">IF(OR(E457="",ROW(E457)=2),"",IF(R457&gt;0,"S",IF(J457,IF(F457=2,"D","N"),"I")))</f>
        <v>D</v>
      </c>
      <c r="D457" s="14" t="str">
        <f t="shared" ca="1" si="98"/>
        <v>q_117a</v>
      </c>
      <c r="E457" s="14" t="str">
        <f t="shared" ca="1" si="99"/>
        <v>Other Cervical trauma in the last 5 years</v>
      </c>
      <c r="F457" s="14">
        <f t="shared" ca="1" si="100"/>
        <v>2</v>
      </c>
      <c r="G457" s="14" t="str">
        <f t="shared" ca="1" si="101"/>
        <v>q_117a</v>
      </c>
      <c r="H457" s="14">
        <f ca="1">IF(G457&lt;&gt;"",IFERROR( IsVariableNameLegal(G457),0),0)+IF(COUNTIF(INDIRECT(wew!$C$13),G457)&gt;1,10,0)</f>
        <v>0</v>
      </c>
      <c r="I457" s="14">
        <f ca="1">IF(E457&lt;&gt;"",IF(LEN(E457)&gt;150,1,0)+IF(COUNTIF(INDIRECT(wew!$C$15),E457)&gt;1,10,0),0)</f>
        <v>0</v>
      </c>
      <c r="J457" s="14" t="b">
        <f t="shared" ca="1" si="102"/>
        <v>1</v>
      </c>
      <c r="K457" s="14" t="str">
        <f ca="1">ADDRESS(3,(B457+1)*2-1,4,,"[" &amp; wew!$G$7 &amp; "]" &amp; _sheetname_labels) &amp; ":" &amp; ADDRESS(2+ster!$B$20,(B457+1)*2-1,4)</f>
        <v>'[dane surowe2c.xlsm]labels'!AIA3:AIA32</v>
      </c>
      <c r="L457" s="14" t="str">
        <f ca="1">IF(F457&gt;0,ADDRESS(3,(B457+1)*2-1,4,,"[" &amp; wew!$G$7 &amp; "]" &amp; _sheetname_labels) &amp; ":" &amp; ADDRESS(2+F457,(B457+1)*2-1,4),"")</f>
        <v>'[dane surowe2c.xlsm]labels'!AIA3:AIA4</v>
      </c>
      <c r="M457" s="14" t="str">
        <f ca="1">IF(F457&gt;0,ADDRESS(3,(B457+1)*2,4,,"["&amp;wew!$G$7&amp;"]"&amp;_sheetname_labels)&amp;":"&amp;ADDRESS(2+F457,(B457+1)*2,4),"")</f>
        <v>'[dane surowe2c.xlsm]labels'!AIB3:AIB4</v>
      </c>
      <c r="N457" s="14" t="str">
        <f ca="1">ADDRESS(3,B457+1,4,,"[" &amp; wew!$G$7 &amp; "]" &amp;_sheetname_dataframe) &amp; ":" &amp; ADDRESS(2+ster!$C$14,B457+1,4)</f>
        <v>'[dane surowe2c.xlsm]data_frame'!QN3:QN643</v>
      </c>
      <c r="O457" s="14">
        <f t="shared" ca="1" si="103"/>
        <v>635</v>
      </c>
      <c r="P457" s="14">
        <f ca="1">IF(AND($AD457,$S457=1),IF(wew!$B$3,MIN(INDIRECT($N457)),"&lt;włącz podświetlanie wartości&gt;"),"—")</f>
        <v>1</v>
      </c>
      <c r="Q457" s="14">
        <f ca="1">IF(AND($AD457,$S457=1),IF(wew!$B$3,MAX(INDIRECT($N457)),"&lt;włącz podświetlanie wartości&gt;"),"—")</f>
        <v>2</v>
      </c>
      <c r="R457" s="14">
        <f ca="1">IF(AD457,ster!$C$14- (COUNTIF( INDIRECT(N457),"" )+ COUNT(INDIRECT(N457)) +COUNTIF( INDIRECT(N457),"NA" )),"")</f>
        <v>0</v>
      </c>
      <c r="S457" s="12">
        <f ca="1">IF(AD457,IF(COUNTA(INDIRECT(N457))=0,0, 1-(ster!$C$14- COUNT(INDIRECT(N457)) -COUNTIF( INDIRECT(N457),"" )) /COUNTA(INDIRECT(N457))),"")</f>
        <v>1</v>
      </c>
      <c r="T457" s="17">
        <f t="array" aca="1" ref="T457" ca="1">IF(L457&lt;&gt;"",SUM(IF(INDIRECT(L457)&lt;&gt;INT(INDIRECT(L457)),1,0)),"")</f>
        <v>0</v>
      </c>
      <c r="U457" s="17">
        <f t="array" aca="1" ref="U457" ca="1">IF(S457=1,SUM(IF(ISNUMBER(INDIRECT(N457)),IF(INDIRECT(N457)&lt;&gt;INT(INDIRECT(N457)),1,0),0)),"")</f>
        <v>0</v>
      </c>
      <c r="V457" s="17">
        <f t="shared" ca="1" si="104"/>
        <v>1</v>
      </c>
      <c r="W457" s="17">
        <f t="shared" ca="1" si="105"/>
        <v>0</v>
      </c>
      <c r="X457" s="24">
        <f t="array" aca="1" ref="X457" ca="1">IF(AD457,IF(AG457&lt;&gt;"",AG457,IF(J457,MIN(INDIRECT( K457)),"")),"")</f>
        <v>1</v>
      </c>
      <c r="Y457" s="17">
        <f t="array" aca="1" ref="Y457" ca="1">IF(AD457,IF(AH457&lt;&gt;"",AH457,IF(J457,MAX(INDIRECT( K457)),"")),"")</f>
        <v>2</v>
      </c>
      <c r="Z457" s="17" t="b">
        <f t="shared" ca="1" si="106"/>
        <v>1</v>
      </c>
      <c r="AC457" s="17" t="b">
        <f t="shared" ca="1" si="107"/>
        <v>0</v>
      </c>
      <c r="AD457" s="14" t="b">
        <f t="shared" ca="1" si="108"/>
        <v>1</v>
      </c>
      <c r="AE457" s="15" t="b">
        <f t="shared" ca="1" si="109"/>
        <v>1</v>
      </c>
      <c r="AF457" s="16"/>
      <c r="AG457" s="16"/>
      <c r="AH457" s="16"/>
      <c r="AI457" s="16"/>
      <c r="AJ457" s="16"/>
      <c r="AK457" s="16"/>
      <c r="AL457" s="16"/>
      <c r="AM457" s="16"/>
    </row>
    <row r="458" spans="2:39">
      <c r="B458" s="14">
        <f t="shared" si="97"/>
        <v>456</v>
      </c>
      <c r="C458" s="14" t="str">
        <f ca="1">IF(OR(E458="",ROW(E458)=2),"",IF(R458&gt;0,"S",IF(J458,IF(F458=2,"D","N"),"I")))</f>
        <v>D</v>
      </c>
      <c r="D458" s="14" t="str">
        <f t="shared" ca="1" si="98"/>
        <v>q_117b</v>
      </c>
      <c r="E458" s="14" t="str">
        <f t="shared" ca="1" si="99"/>
        <v>Other Thoracic trauma in the last 5 years</v>
      </c>
      <c r="F458" s="14">
        <f t="shared" ca="1" si="100"/>
        <v>2</v>
      </c>
      <c r="G458" s="14" t="str">
        <f t="shared" ca="1" si="101"/>
        <v>q_117b</v>
      </c>
      <c r="H458" s="14">
        <f ca="1">IF(G458&lt;&gt;"",IFERROR( IsVariableNameLegal(G458),0),0)+IF(COUNTIF(INDIRECT(wew!$C$13),G458)&gt;1,10,0)</f>
        <v>0</v>
      </c>
      <c r="I458" s="14">
        <f ca="1">IF(E458&lt;&gt;"",IF(LEN(E458)&gt;150,1,0)+IF(COUNTIF(INDIRECT(wew!$C$15),E458)&gt;1,10,0),0)</f>
        <v>0</v>
      </c>
      <c r="J458" s="14" t="b">
        <f t="shared" ca="1" si="102"/>
        <v>1</v>
      </c>
      <c r="K458" s="14" t="str">
        <f ca="1">ADDRESS(3,(B458+1)*2-1,4,,"[" &amp; wew!$G$7 &amp; "]" &amp; _sheetname_labels) &amp; ":" &amp; ADDRESS(2+ster!$B$20,(B458+1)*2-1,4)</f>
        <v>'[dane surowe2c.xlsm]labels'!AIC3:AIC32</v>
      </c>
      <c r="L458" s="14" t="str">
        <f ca="1">IF(F458&gt;0,ADDRESS(3,(B458+1)*2-1,4,,"[" &amp; wew!$G$7 &amp; "]" &amp; _sheetname_labels) &amp; ":" &amp; ADDRESS(2+F458,(B458+1)*2-1,4),"")</f>
        <v>'[dane surowe2c.xlsm]labels'!AIC3:AIC4</v>
      </c>
      <c r="M458" s="14" t="str">
        <f ca="1">IF(F458&gt;0,ADDRESS(3,(B458+1)*2,4,,"["&amp;wew!$G$7&amp;"]"&amp;_sheetname_labels)&amp;":"&amp;ADDRESS(2+F458,(B458+1)*2,4),"")</f>
        <v>'[dane surowe2c.xlsm]labels'!AID3:AID4</v>
      </c>
      <c r="N458" s="14" t="str">
        <f ca="1">ADDRESS(3,B458+1,4,,"[" &amp; wew!$G$7 &amp; "]" &amp;_sheetname_dataframe) &amp; ":" &amp; ADDRESS(2+ster!$C$14,B458+1,4)</f>
        <v>'[dane surowe2c.xlsm]data_frame'!QO3:QO643</v>
      </c>
      <c r="O458" s="14">
        <f t="shared" ca="1" si="103"/>
        <v>635</v>
      </c>
      <c r="P458" s="14">
        <f ca="1">IF(AND($AD458,$S458=1),IF(wew!$B$3,MIN(INDIRECT($N458)),"&lt;włącz podświetlanie wartości&gt;"),"—")</f>
        <v>1</v>
      </c>
      <c r="Q458" s="14">
        <f ca="1">IF(AND($AD458,$S458=1),IF(wew!$B$3,MAX(INDIRECT($N458)),"&lt;włącz podświetlanie wartości&gt;"),"—")</f>
        <v>2</v>
      </c>
      <c r="R458" s="14">
        <f ca="1">IF(AD458,ster!$C$14- (COUNTIF( INDIRECT(N458),"" )+ COUNT(INDIRECT(N458)) +COUNTIF( INDIRECT(N458),"NA" )),"")</f>
        <v>0</v>
      </c>
      <c r="S458" s="12">
        <f ca="1">IF(AD458,IF(COUNTA(INDIRECT(N458))=0,0, 1-(ster!$C$14- COUNT(INDIRECT(N458)) -COUNTIF( INDIRECT(N458),"" )) /COUNTA(INDIRECT(N458))),"")</f>
        <v>1</v>
      </c>
      <c r="T458" s="17">
        <f t="array" aca="1" ref="T458" ca="1">IF(L458&lt;&gt;"",SUM(IF(INDIRECT(L458)&lt;&gt;INT(INDIRECT(L458)),1,0)),"")</f>
        <v>0</v>
      </c>
      <c r="U458" s="17">
        <f t="array" aca="1" ref="U458" ca="1">IF(S458=1,SUM(IF(ISNUMBER(INDIRECT(N458)),IF(INDIRECT(N458)&lt;&gt;INT(INDIRECT(N458)),1,0),0)),"")</f>
        <v>0</v>
      </c>
      <c r="V458" s="17">
        <f t="shared" ca="1" si="104"/>
        <v>1</v>
      </c>
      <c r="W458" s="17">
        <f t="shared" ca="1" si="105"/>
        <v>0</v>
      </c>
      <c r="X458" s="24">
        <f t="array" aca="1" ref="X458" ca="1">IF(AD458,IF(AG458&lt;&gt;"",AG458,IF(J458,MIN(INDIRECT( K458)),"")),"")</f>
        <v>1</v>
      </c>
      <c r="Y458" s="17">
        <f t="array" aca="1" ref="Y458" ca="1">IF(AD458,IF(AH458&lt;&gt;"",AH458,IF(J458,MAX(INDIRECT( K458)),"")),"")</f>
        <v>2</v>
      </c>
      <c r="Z458" s="17" t="b">
        <f t="shared" ca="1" si="106"/>
        <v>1</v>
      </c>
      <c r="AC458" s="17" t="b">
        <f t="shared" ca="1" si="107"/>
        <v>0</v>
      </c>
      <c r="AD458" s="14" t="b">
        <f t="shared" ca="1" si="108"/>
        <v>1</v>
      </c>
      <c r="AE458" s="15" t="b">
        <f t="shared" ca="1" si="109"/>
        <v>1</v>
      </c>
      <c r="AF458" s="16"/>
      <c r="AG458" s="16"/>
      <c r="AH458" s="16"/>
      <c r="AI458" s="16"/>
      <c r="AJ458" s="16"/>
      <c r="AK458" s="16"/>
      <c r="AL458" s="16"/>
      <c r="AM458" s="16"/>
    </row>
    <row r="459" spans="2:39">
      <c r="B459" s="14">
        <f t="shared" si="97"/>
        <v>457</v>
      </c>
      <c r="C459" s="14" t="str">
        <f ca="1">IF(OR(E459="",ROW(E459)=2),"",IF(R459&gt;0,"S",IF(J459,IF(F459=2,"D","N"),"I")))</f>
        <v>D</v>
      </c>
      <c r="D459" s="14" t="str">
        <f t="shared" ca="1" si="98"/>
        <v>q_117c</v>
      </c>
      <c r="E459" s="14" t="str">
        <f t="shared" ca="1" si="99"/>
        <v>Other Lumbo-sacral trauma in the last 5 years</v>
      </c>
      <c r="F459" s="14">
        <f t="shared" ca="1" si="100"/>
        <v>2</v>
      </c>
      <c r="G459" s="14" t="str">
        <f t="shared" ca="1" si="101"/>
        <v>q_117c</v>
      </c>
      <c r="H459" s="14">
        <f ca="1">IF(G459&lt;&gt;"",IFERROR( IsVariableNameLegal(G459),0),0)+IF(COUNTIF(INDIRECT(wew!$C$13),G459)&gt;1,10,0)</f>
        <v>0</v>
      </c>
      <c r="I459" s="14">
        <f ca="1">IF(E459&lt;&gt;"",IF(LEN(E459)&gt;150,1,0)+IF(COUNTIF(INDIRECT(wew!$C$15),E459)&gt;1,10,0),0)</f>
        <v>0</v>
      </c>
      <c r="J459" s="14" t="b">
        <f t="shared" ca="1" si="102"/>
        <v>1</v>
      </c>
      <c r="K459" s="14" t="str">
        <f ca="1">ADDRESS(3,(B459+1)*2-1,4,,"[" &amp; wew!$G$7 &amp; "]" &amp; _sheetname_labels) &amp; ":" &amp; ADDRESS(2+ster!$B$20,(B459+1)*2-1,4)</f>
        <v>'[dane surowe2c.xlsm]labels'!AIE3:AIE32</v>
      </c>
      <c r="L459" s="14" t="str">
        <f ca="1">IF(F459&gt;0,ADDRESS(3,(B459+1)*2-1,4,,"[" &amp; wew!$G$7 &amp; "]" &amp; _sheetname_labels) &amp; ":" &amp; ADDRESS(2+F459,(B459+1)*2-1,4),"")</f>
        <v>'[dane surowe2c.xlsm]labels'!AIE3:AIE4</v>
      </c>
      <c r="M459" s="14" t="str">
        <f ca="1">IF(F459&gt;0,ADDRESS(3,(B459+1)*2,4,,"["&amp;wew!$G$7&amp;"]"&amp;_sheetname_labels)&amp;":"&amp;ADDRESS(2+F459,(B459+1)*2,4),"")</f>
        <v>'[dane surowe2c.xlsm]labels'!AIF3:AIF4</v>
      </c>
      <c r="N459" s="14" t="str">
        <f ca="1">ADDRESS(3,B459+1,4,,"[" &amp; wew!$G$7 &amp; "]" &amp;_sheetname_dataframe) &amp; ":" &amp; ADDRESS(2+ster!$C$14,B459+1,4)</f>
        <v>'[dane surowe2c.xlsm]data_frame'!QP3:QP643</v>
      </c>
      <c r="O459" s="14">
        <f t="shared" ca="1" si="103"/>
        <v>635</v>
      </c>
      <c r="P459" s="14">
        <f ca="1">IF(AND($AD459,$S459=1),IF(wew!$B$3,MIN(INDIRECT($N459)),"&lt;włącz podświetlanie wartości&gt;"),"—")</f>
        <v>1</v>
      </c>
      <c r="Q459" s="14">
        <f ca="1">IF(AND($AD459,$S459=1),IF(wew!$B$3,MAX(INDIRECT($N459)),"&lt;włącz podświetlanie wartości&gt;"),"—")</f>
        <v>2</v>
      </c>
      <c r="R459" s="14">
        <f ca="1">IF(AD459,ster!$C$14- (COUNTIF( INDIRECT(N459),"" )+ COUNT(INDIRECT(N459)) +COUNTIF( INDIRECT(N459),"NA" )),"")</f>
        <v>0</v>
      </c>
      <c r="S459" s="12">
        <f ca="1">IF(AD459,IF(COUNTA(INDIRECT(N459))=0,0, 1-(ster!$C$14- COUNT(INDIRECT(N459)) -COUNTIF( INDIRECT(N459),"" )) /COUNTA(INDIRECT(N459))),"")</f>
        <v>1</v>
      </c>
      <c r="T459" s="17">
        <f t="array" aca="1" ref="T459" ca="1">IF(L459&lt;&gt;"",SUM(IF(INDIRECT(L459)&lt;&gt;INT(INDIRECT(L459)),1,0)),"")</f>
        <v>0</v>
      </c>
      <c r="U459" s="17">
        <f t="array" aca="1" ref="U459" ca="1">IF(S459=1,SUM(IF(ISNUMBER(INDIRECT(N459)),IF(INDIRECT(N459)&lt;&gt;INT(INDIRECT(N459)),1,0),0)),"")</f>
        <v>0</v>
      </c>
      <c r="V459" s="17">
        <f t="shared" ca="1" si="104"/>
        <v>1</v>
      </c>
      <c r="W459" s="17">
        <f t="shared" ca="1" si="105"/>
        <v>0</v>
      </c>
      <c r="X459" s="24">
        <f t="array" aca="1" ref="X459" ca="1">IF(AD459,IF(AG459&lt;&gt;"",AG459,IF(J459,MIN(INDIRECT( K459)),"")),"")</f>
        <v>1</v>
      </c>
      <c r="Y459" s="17">
        <f t="array" aca="1" ref="Y459" ca="1">IF(AD459,IF(AH459&lt;&gt;"",AH459,IF(J459,MAX(INDIRECT( K459)),"")),"")</f>
        <v>2</v>
      </c>
      <c r="Z459" s="17" t="b">
        <f t="shared" ca="1" si="106"/>
        <v>1</v>
      </c>
      <c r="AC459" s="17" t="b">
        <f t="shared" ca="1" si="107"/>
        <v>0</v>
      </c>
      <c r="AD459" s="14" t="b">
        <f t="shared" ca="1" si="108"/>
        <v>1</v>
      </c>
      <c r="AE459" s="15" t="b">
        <f t="shared" ca="1" si="109"/>
        <v>1</v>
      </c>
      <c r="AF459" s="16"/>
      <c r="AG459" s="16"/>
      <c r="AH459" s="16"/>
      <c r="AI459" s="16"/>
      <c r="AJ459" s="16"/>
      <c r="AK459" s="16"/>
      <c r="AL459" s="16"/>
      <c r="AM459" s="16"/>
    </row>
    <row r="460" spans="2:39">
      <c r="B460" s="14">
        <f t="shared" si="97"/>
        <v>458</v>
      </c>
      <c r="C460" s="14" t="str">
        <f ca="1">IF(OR(E460="",ROW(E460)=2),"",IF(R460&gt;0,"S",IF(J460,IF(F460=2,"D","N"),"I")))</f>
        <v>D</v>
      </c>
      <c r="D460" s="14" t="str">
        <f t="shared" ca="1" si="98"/>
        <v>q_118a</v>
      </c>
      <c r="E460" s="14" t="str">
        <f t="shared" ca="1" si="99"/>
        <v>Other Cervical trauma &gt; 5 years</v>
      </c>
      <c r="F460" s="14">
        <f t="shared" ca="1" si="100"/>
        <v>2</v>
      </c>
      <c r="G460" s="14" t="str">
        <f t="shared" ca="1" si="101"/>
        <v>q_118a</v>
      </c>
      <c r="H460" s="14">
        <f ca="1">IF(G460&lt;&gt;"",IFERROR( IsVariableNameLegal(G460),0),0)+IF(COUNTIF(INDIRECT(wew!$C$13),G460)&gt;1,10,0)</f>
        <v>0</v>
      </c>
      <c r="I460" s="14">
        <f ca="1">IF(E460&lt;&gt;"",IF(LEN(E460)&gt;150,1,0)+IF(COUNTIF(INDIRECT(wew!$C$15),E460)&gt;1,10,0),0)</f>
        <v>0</v>
      </c>
      <c r="J460" s="14" t="b">
        <f t="shared" ca="1" si="102"/>
        <v>1</v>
      </c>
      <c r="K460" s="14" t="str">
        <f ca="1">ADDRESS(3,(B460+1)*2-1,4,,"[" &amp; wew!$G$7 &amp; "]" &amp; _sheetname_labels) &amp; ":" &amp; ADDRESS(2+ster!$B$20,(B460+1)*2-1,4)</f>
        <v>'[dane surowe2c.xlsm]labels'!AIG3:AIG32</v>
      </c>
      <c r="L460" s="14" t="str">
        <f ca="1">IF(F460&gt;0,ADDRESS(3,(B460+1)*2-1,4,,"[" &amp; wew!$G$7 &amp; "]" &amp; _sheetname_labels) &amp; ":" &amp; ADDRESS(2+F460,(B460+1)*2-1,4),"")</f>
        <v>'[dane surowe2c.xlsm]labels'!AIG3:AIG4</v>
      </c>
      <c r="M460" s="14" t="str">
        <f ca="1">IF(F460&gt;0,ADDRESS(3,(B460+1)*2,4,,"["&amp;wew!$G$7&amp;"]"&amp;_sheetname_labels)&amp;":"&amp;ADDRESS(2+F460,(B460+1)*2,4),"")</f>
        <v>'[dane surowe2c.xlsm]labels'!AIH3:AIH4</v>
      </c>
      <c r="N460" s="14" t="str">
        <f ca="1">ADDRESS(3,B460+1,4,,"[" &amp; wew!$G$7 &amp; "]" &amp;_sheetname_dataframe) &amp; ":" &amp; ADDRESS(2+ster!$C$14,B460+1,4)</f>
        <v>'[dane surowe2c.xlsm]data_frame'!QQ3:QQ643</v>
      </c>
      <c r="O460" s="14">
        <f t="shared" ca="1" si="103"/>
        <v>635</v>
      </c>
      <c r="P460" s="14">
        <f ca="1">IF(AND($AD460,$S460=1),IF(wew!$B$3,MIN(INDIRECT($N460)),"&lt;włącz podświetlanie wartości&gt;"),"—")</f>
        <v>1</v>
      </c>
      <c r="Q460" s="14">
        <f ca="1">IF(AND($AD460,$S460=1),IF(wew!$B$3,MAX(INDIRECT($N460)),"&lt;włącz podświetlanie wartości&gt;"),"—")</f>
        <v>2</v>
      </c>
      <c r="R460" s="14">
        <f ca="1">IF(AD460,ster!$C$14- (COUNTIF( INDIRECT(N460),"" )+ COUNT(INDIRECT(N460)) +COUNTIF( INDIRECT(N460),"NA" )),"")</f>
        <v>0</v>
      </c>
      <c r="S460" s="12">
        <f ca="1">IF(AD460,IF(COUNTA(INDIRECT(N460))=0,0, 1-(ster!$C$14- COUNT(INDIRECT(N460)) -COUNTIF( INDIRECT(N460),"" )) /COUNTA(INDIRECT(N460))),"")</f>
        <v>1</v>
      </c>
      <c r="T460" s="17">
        <f t="array" aca="1" ref="T460" ca="1">IF(L460&lt;&gt;"",SUM(IF(INDIRECT(L460)&lt;&gt;INT(INDIRECT(L460)),1,0)),"")</f>
        <v>0</v>
      </c>
      <c r="U460" s="17">
        <f t="array" aca="1" ref="U460" ca="1">IF(S460=1,SUM(IF(ISNUMBER(INDIRECT(N460)),IF(INDIRECT(N460)&lt;&gt;INT(INDIRECT(N460)),1,0),0)),"")</f>
        <v>0</v>
      </c>
      <c r="V460" s="17">
        <f t="shared" ca="1" si="104"/>
        <v>1</v>
      </c>
      <c r="W460" s="17">
        <f t="shared" ca="1" si="105"/>
        <v>0</v>
      </c>
      <c r="X460" s="24">
        <f t="array" aca="1" ref="X460" ca="1">IF(AD460,IF(AG460&lt;&gt;"",AG460,IF(J460,MIN(INDIRECT( K460)),"")),"")</f>
        <v>1</v>
      </c>
      <c r="Y460" s="17">
        <f t="array" aca="1" ref="Y460" ca="1">IF(AD460,IF(AH460&lt;&gt;"",AH460,IF(J460,MAX(INDIRECT( K460)),"")),"")</f>
        <v>2</v>
      </c>
      <c r="Z460" s="17" t="b">
        <f t="shared" ca="1" si="106"/>
        <v>1</v>
      </c>
      <c r="AC460" s="17" t="b">
        <f t="shared" ca="1" si="107"/>
        <v>0</v>
      </c>
      <c r="AD460" s="14" t="b">
        <f t="shared" ca="1" si="108"/>
        <v>1</v>
      </c>
      <c r="AE460" s="15" t="b">
        <f t="shared" ca="1" si="109"/>
        <v>1</v>
      </c>
      <c r="AF460" s="16"/>
      <c r="AG460" s="16"/>
      <c r="AH460" s="16"/>
      <c r="AI460" s="16"/>
      <c r="AJ460" s="16"/>
      <c r="AK460" s="16"/>
      <c r="AL460" s="16"/>
      <c r="AM460" s="16"/>
    </row>
    <row r="461" spans="2:39">
      <c r="B461" s="14">
        <f t="shared" si="97"/>
        <v>459</v>
      </c>
      <c r="C461" s="14" t="str">
        <f ca="1">IF(OR(E461="",ROW(E461)=2),"",IF(R461&gt;0,"S",IF(J461,IF(F461=2,"D","N"),"I")))</f>
        <v>D</v>
      </c>
      <c r="D461" s="14" t="str">
        <f t="shared" ca="1" si="98"/>
        <v>q_118b</v>
      </c>
      <c r="E461" s="14" t="str">
        <f t="shared" ca="1" si="99"/>
        <v>Other Thoracic trauma &gt; 5 years</v>
      </c>
      <c r="F461" s="14">
        <f t="shared" ca="1" si="100"/>
        <v>2</v>
      </c>
      <c r="G461" s="14" t="str">
        <f t="shared" ca="1" si="101"/>
        <v>q_118b</v>
      </c>
      <c r="H461" s="14">
        <f ca="1">IF(G461&lt;&gt;"",IFERROR( IsVariableNameLegal(G461),0),0)+IF(COUNTIF(INDIRECT(wew!$C$13),G461)&gt;1,10,0)</f>
        <v>0</v>
      </c>
      <c r="I461" s="14">
        <f ca="1">IF(E461&lt;&gt;"",IF(LEN(E461)&gt;150,1,0)+IF(COUNTIF(INDIRECT(wew!$C$15),E461)&gt;1,10,0),0)</f>
        <v>0</v>
      </c>
      <c r="J461" s="14" t="b">
        <f t="shared" ca="1" si="102"/>
        <v>1</v>
      </c>
      <c r="K461" s="14" t="str">
        <f ca="1">ADDRESS(3,(B461+1)*2-1,4,,"[" &amp; wew!$G$7 &amp; "]" &amp; _sheetname_labels) &amp; ":" &amp; ADDRESS(2+ster!$B$20,(B461+1)*2-1,4)</f>
        <v>'[dane surowe2c.xlsm]labels'!AII3:AII32</v>
      </c>
      <c r="L461" s="14" t="str">
        <f ca="1">IF(F461&gt;0,ADDRESS(3,(B461+1)*2-1,4,,"[" &amp; wew!$G$7 &amp; "]" &amp; _sheetname_labels) &amp; ":" &amp; ADDRESS(2+F461,(B461+1)*2-1,4),"")</f>
        <v>'[dane surowe2c.xlsm]labels'!AII3:AII4</v>
      </c>
      <c r="M461" s="14" t="str">
        <f ca="1">IF(F461&gt;0,ADDRESS(3,(B461+1)*2,4,,"["&amp;wew!$G$7&amp;"]"&amp;_sheetname_labels)&amp;":"&amp;ADDRESS(2+F461,(B461+1)*2,4),"")</f>
        <v>'[dane surowe2c.xlsm]labels'!AIJ3:AIJ4</v>
      </c>
      <c r="N461" s="14" t="str">
        <f ca="1">ADDRESS(3,B461+1,4,,"[" &amp; wew!$G$7 &amp; "]" &amp;_sheetname_dataframe) &amp; ":" &amp; ADDRESS(2+ster!$C$14,B461+1,4)</f>
        <v>'[dane surowe2c.xlsm]data_frame'!QR3:QR643</v>
      </c>
      <c r="O461" s="14">
        <f t="shared" ca="1" si="103"/>
        <v>635</v>
      </c>
      <c r="P461" s="14">
        <f ca="1">IF(AND($AD461,$S461=1),IF(wew!$B$3,MIN(INDIRECT($N461)),"&lt;włącz podświetlanie wartości&gt;"),"—")</f>
        <v>1</v>
      </c>
      <c r="Q461" s="14">
        <f ca="1">IF(AND($AD461,$S461=1),IF(wew!$B$3,MAX(INDIRECT($N461)),"&lt;włącz podświetlanie wartości&gt;"),"—")</f>
        <v>2</v>
      </c>
      <c r="R461" s="14">
        <f ca="1">IF(AD461,ster!$C$14- (COUNTIF( INDIRECT(N461),"" )+ COUNT(INDIRECT(N461)) +COUNTIF( INDIRECT(N461),"NA" )),"")</f>
        <v>0</v>
      </c>
      <c r="S461" s="12">
        <f ca="1">IF(AD461,IF(COUNTA(INDIRECT(N461))=0,0, 1-(ster!$C$14- COUNT(INDIRECT(N461)) -COUNTIF( INDIRECT(N461),"" )) /COUNTA(INDIRECT(N461))),"")</f>
        <v>1</v>
      </c>
      <c r="T461" s="17">
        <f t="array" aca="1" ref="T461" ca="1">IF(L461&lt;&gt;"",SUM(IF(INDIRECT(L461)&lt;&gt;INT(INDIRECT(L461)),1,0)),"")</f>
        <v>0</v>
      </c>
      <c r="U461" s="17">
        <f t="array" aca="1" ref="U461" ca="1">IF(S461=1,SUM(IF(ISNUMBER(INDIRECT(N461)),IF(INDIRECT(N461)&lt;&gt;INT(INDIRECT(N461)),1,0),0)),"")</f>
        <v>0</v>
      </c>
      <c r="V461" s="17">
        <f t="shared" ca="1" si="104"/>
        <v>1</v>
      </c>
      <c r="W461" s="17">
        <f t="shared" ca="1" si="105"/>
        <v>0</v>
      </c>
      <c r="X461" s="24">
        <f t="array" aca="1" ref="X461" ca="1">IF(AD461,IF(AG461&lt;&gt;"",AG461,IF(J461,MIN(INDIRECT( K461)),"")),"")</f>
        <v>1</v>
      </c>
      <c r="Y461" s="17">
        <f t="array" aca="1" ref="Y461" ca="1">IF(AD461,IF(AH461&lt;&gt;"",AH461,IF(J461,MAX(INDIRECT( K461)),"")),"")</f>
        <v>2</v>
      </c>
      <c r="Z461" s="17" t="b">
        <f t="shared" ca="1" si="106"/>
        <v>1</v>
      </c>
      <c r="AC461" s="17" t="b">
        <f t="shared" ca="1" si="107"/>
        <v>0</v>
      </c>
      <c r="AD461" s="14" t="b">
        <f t="shared" ca="1" si="108"/>
        <v>1</v>
      </c>
      <c r="AE461" s="15" t="b">
        <f t="shared" ca="1" si="109"/>
        <v>1</v>
      </c>
      <c r="AF461" s="16"/>
      <c r="AG461" s="16"/>
      <c r="AH461" s="16"/>
      <c r="AI461" s="16"/>
      <c r="AJ461" s="16"/>
      <c r="AK461" s="16"/>
      <c r="AL461" s="16"/>
      <c r="AM461" s="16"/>
    </row>
    <row r="462" spans="2:39">
      <c r="B462" s="14">
        <f t="shared" si="97"/>
        <v>460</v>
      </c>
      <c r="C462" s="14" t="str">
        <f ca="1">IF(OR(E462="",ROW(E462)=2),"",IF(R462&gt;0,"S",IF(J462,IF(F462=2,"D","N"),"I")))</f>
        <v>D</v>
      </c>
      <c r="D462" s="14" t="str">
        <f t="shared" ca="1" si="98"/>
        <v>q_118c</v>
      </c>
      <c r="E462" s="14" t="str">
        <f t="shared" ca="1" si="99"/>
        <v>Other Lumbo-sacral trauma &gt; 5 years</v>
      </c>
      <c r="F462" s="14">
        <f t="shared" ca="1" si="100"/>
        <v>2</v>
      </c>
      <c r="G462" s="14" t="str">
        <f t="shared" ca="1" si="101"/>
        <v>q_118c</v>
      </c>
      <c r="H462" s="14">
        <f ca="1">IF(G462&lt;&gt;"",IFERROR( IsVariableNameLegal(G462),0),0)+IF(COUNTIF(INDIRECT(wew!$C$13),G462)&gt;1,10,0)</f>
        <v>0</v>
      </c>
      <c r="I462" s="14">
        <f ca="1">IF(E462&lt;&gt;"",IF(LEN(E462)&gt;150,1,0)+IF(COUNTIF(INDIRECT(wew!$C$15),E462)&gt;1,10,0),0)</f>
        <v>0</v>
      </c>
      <c r="J462" s="14" t="b">
        <f t="shared" ca="1" si="102"/>
        <v>1</v>
      </c>
      <c r="K462" s="14" t="str">
        <f ca="1">ADDRESS(3,(B462+1)*2-1,4,,"[" &amp; wew!$G$7 &amp; "]" &amp; _sheetname_labels) &amp; ":" &amp; ADDRESS(2+ster!$B$20,(B462+1)*2-1,4)</f>
        <v>'[dane surowe2c.xlsm]labels'!AIK3:AIK32</v>
      </c>
      <c r="L462" s="14" t="str">
        <f ca="1">IF(F462&gt;0,ADDRESS(3,(B462+1)*2-1,4,,"[" &amp; wew!$G$7 &amp; "]" &amp; _sheetname_labels) &amp; ":" &amp; ADDRESS(2+F462,(B462+1)*2-1,4),"")</f>
        <v>'[dane surowe2c.xlsm]labels'!AIK3:AIK4</v>
      </c>
      <c r="M462" s="14" t="str">
        <f ca="1">IF(F462&gt;0,ADDRESS(3,(B462+1)*2,4,,"["&amp;wew!$G$7&amp;"]"&amp;_sheetname_labels)&amp;":"&amp;ADDRESS(2+F462,(B462+1)*2,4),"")</f>
        <v>'[dane surowe2c.xlsm]labels'!AIL3:AIL4</v>
      </c>
      <c r="N462" s="14" t="str">
        <f ca="1">ADDRESS(3,B462+1,4,,"[" &amp; wew!$G$7 &amp; "]" &amp;_sheetname_dataframe) &amp; ":" &amp; ADDRESS(2+ster!$C$14,B462+1,4)</f>
        <v>'[dane surowe2c.xlsm]data_frame'!QS3:QS643</v>
      </c>
      <c r="O462" s="14">
        <f t="shared" ca="1" si="103"/>
        <v>635</v>
      </c>
      <c r="P462" s="14">
        <f ca="1">IF(AND($AD462,$S462=1),IF(wew!$B$3,MIN(INDIRECT($N462)),"&lt;włącz podświetlanie wartości&gt;"),"—")</f>
        <v>1</v>
      </c>
      <c r="Q462" s="14">
        <f ca="1">IF(AND($AD462,$S462=1),IF(wew!$B$3,MAX(INDIRECT($N462)),"&lt;włącz podświetlanie wartości&gt;"),"—")</f>
        <v>2</v>
      </c>
      <c r="R462" s="14">
        <f ca="1">IF(AD462,ster!$C$14- (COUNTIF( INDIRECT(N462),"" )+ COUNT(INDIRECT(N462)) +COUNTIF( INDIRECT(N462),"NA" )),"")</f>
        <v>0</v>
      </c>
      <c r="S462" s="12">
        <f ca="1">IF(AD462,IF(COUNTA(INDIRECT(N462))=0,0, 1-(ster!$C$14- COUNT(INDIRECT(N462)) -COUNTIF( INDIRECT(N462),"" )) /COUNTA(INDIRECT(N462))),"")</f>
        <v>1</v>
      </c>
      <c r="T462" s="17">
        <f t="array" aca="1" ref="T462" ca="1">IF(L462&lt;&gt;"",SUM(IF(INDIRECT(L462)&lt;&gt;INT(INDIRECT(L462)),1,0)),"")</f>
        <v>0</v>
      </c>
      <c r="U462" s="17">
        <f t="array" aca="1" ref="U462" ca="1">IF(S462=1,SUM(IF(ISNUMBER(INDIRECT(N462)),IF(INDIRECT(N462)&lt;&gt;INT(INDIRECT(N462)),1,0),0)),"")</f>
        <v>0</v>
      </c>
      <c r="V462" s="17">
        <f t="shared" ca="1" si="104"/>
        <v>1</v>
      </c>
      <c r="W462" s="17">
        <f t="shared" ca="1" si="105"/>
        <v>0</v>
      </c>
      <c r="X462" s="24">
        <f t="array" aca="1" ref="X462" ca="1">IF(AD462,IF(AG462&lt;&gt;"",AG462,IF(J462,MIN(INDIRECT( K462)),"")),"")</f>
        <v>1</v>
      </c>
      <c r="Y462" s="17">
        <f t="array" aca="1" ref="Y462" ca="1">IF(AD462,IF(AH462&lt;&gt;"",AH462,IF(J462,MAX(INDIRECT( K462)),"")),"")</f>
        <v>2</v>
      </c>
      <c r="Z462" s="17" t="b">
        <f t="shared" ca="1" si="106"/>
        <v>1</v>
      </c>
      <c r="AC462" s="17" t="b">
        <f t="shared" ca="1" si="107"/>
        <v>0</v>
      </c>
      <c r="AD462" s="14" t="b">
        <f t="shared" ca="1" si="108"/>
        <v>1</v>
      </c>
      <c r="AE462" s="15" t="b">
        <f t="shared" ca="1" si="109"/>
        <v>1</v>
      </c>
      <c r="AF462" s="16"/>
      <c r="AG462" s="16"/>
      <c r="AH462" s="16"/>
      <c r="AI462" s="16"/>
      <c r="AJ462" s="16"/>
      <c r="AK462" s="16"/>
      <c r="AL462" s="16"/>
      <c r="AM462" s="16"/>
    </row>
    <row r="463" spans="2:39">
      <c r="B463" s="14">
        <f t="shared" si="97"/>
        <v>461</v>
      </c>
      <c r="C463" s="14" t="str">
        <f ca="1">IF(OR(E463="",ROW(E463)=2),"",IF(R463&gt;0,"S",IF(J463,IF(F463=2,"D","N"),"I")))</f>
        <v>D</v>
      </c>
      <c r="D463" s="14" t="str">
        <f t="shared" ca="1" si="98"/>
        <v>q_119a</v>
      </c>
      <c r="E463" s="14" t="str">
        <f t="shared" ca="1" si="99"/>
        <v>Cervical Spine surgery in the last 5 years</v>
      </c>
      <c r="F463" s="14">
        <f t="shared" ca="1" si="100"/>
        <v>2</v>
      </c>
      <c r="G463" s="14" t="str">
        <f t="shared" ca="1" si="101"/>
        <v>q_119a</v>
      </c>
      <c r="H463" s="14">
        <f ca="1">IF(G463&lt;&gt;"",IFERROR( IsVariableNameLegal(G463),0),0)+IF(COUNTIF(INDIRECT(wew!$C$13),G463)&gt;1,10,0)</f>
        <v>0</v>
      </c>
      <c r="I463" s="14">
        <f ca="1">IF(E463&lt;&gt;"",IF(LEN(E463)&gt;150,1,0)+IF(COUNTIF(INDIRECT(wew!$C$15),E463)&gt;1,10,0),0)</f>
        <v>0</v>
      </c>
      <c r="J463" s="14" t="b">
        <f t="shared" ca="1" si="102"/>
        <v>1</v>
      </c>
      <c r="K463" s="14" t="str">
        <f ca="1">ADDRESS(3,(B463+1)*2-1,4,,"[" &amp; wew!$G$7 &amp; "]" &amp; _sheetname_labels) &amp; ":" &amp; ADDRESS(2+ster!$B$20,(B463+1)*2-1,4)</f>
        <v>'[dane surowe2c.xlsm]labels'!AIM3:AIM32</v>
      </c>
      <c r="L463" s="14" t="str">
        <f ca="1">IF(F463&gt;0,ADDRESS(3,(B463+1)*2-1,4,,"[" &amp; wew!$G$7 &amp; "]" &amp; _sheetname_labels) &amp; ":" &amp; ADDRESS(2+F463,(B463+1)*2-1,4),"")</f>
        <v>'[dane surowe2c.xlsm]labels'!AIM3:AIM4</v>
      </c>
      <c r="M463" s="14" t="str">
        <f ca="1">IF(F463&gt;0,ADDRESS(3,(B463+1)*2,4,,"["&amp;wew!$G$7&amp;"]"&amp;_sheetname_labels)&amp;":"&amp;ADDRESS(2+F463,(B463+1)*2,4),"")</f>
        <v>'[dane surowe2c.xlsm]labels'!AIN3:AIN4</v>
      </c>
      <c r="N463" s="14" t="str">
        <f ca="1">ADDRESS(3,B463+1,4,,"[" &amp; wew!$G$7 &amp; "]" &amp;_sheetname_dataframe) &amp; ":" &amp; ADDRESS(2+ster!$C$14,B463+1,4)</f>
        <v>'[dane surowe2c.xlsm]data_frame'!QT3:QT643</v>
      </c>
      <c r="O463" s="14">
        <f t="shared" ca="1" si="103"/>
        <v>635</v>
      </c>
      <c r="P463" s="14">
        <f ca="1">IF(AND($AD463,$S463=1),IF(wew!$B$3,MIN(INDIRECT($N463)),"&lt;włącz podświetlanie wartości&gt;"),"—")</f>
        <v>1</v>
      </c>
      <c r="Q463" s="14">
        <f ca="1">IF(AND($AD463,$S463=1),IF(wew!$B$3,MAX(INDIRECT($N463)),"&lt;włącz podświetlanie wartości&gt;"),"—")</f>
        <v>2</v>
      </c>
      <c r="R463" s="14">
        <f ca="1">IF(AD463,ster!$C$14- (COUNTIF( INDIRECT(N463),"" )+ COUNT(INDIRECT(N463)) +COUNTIF( INDIRECT(N463),"NA" )),"")</f>
        <v>0</v>
      </c>
      <c r="S463" s="12">
        <f ca="1">IF(AD463,IF(COUNTA(INDIRECT(N463))=0,0, 1-(ster!$C$14- COUNT(INDIRECT(N463)) -COUNTIF( INDIRECT(N463),"" )) /COUNTA(INDIRECT(N463))),"")</f>
        <v>1</v>
      </c>
      <c r="T463" s="17">
        <f t="array" aca="1" ref="T463" ca="1">IF(L463&lt;&gt;"",SUM(IF(INDIRECT(L463)&lt;&gt;INT(INDIRECT(L463)),1,0)),"")</f>
        <v>0</v>
      </c>
      <c r="U463" s="17">
        <f t="array" aca="1" ref="U463" ca="1">IF(S463=1,SUM(IF(ISNUMBER(INDIRECT(N463)),IF(INDIRECT(N463)&lt;&gt;INT(INDIRECT(N463)),1,0),0)),"")</f>
        <v>0</v>
      </c>
      <c r="V463" s="17">
        <f t="shared" ca="1" si="104"/>
        <v>1</v>
      </c>
      <c r="W463" s="17">
        <f t="shared" ca="1" si="105"/>
        <v>0</v>
      </c>
      <c r="X463" s="24">
        <f t="array" aca="1" ref="X463" ca="1">IF(AD463,IF(AG463&lt;&gt;"",AG463,IF(J463,MIN(INDIRECT( K463)),"")),"")</f>
        <v>1</v>
      </c>
      <c r="Y463" s="17">
        <f t="array" aca="1" ref="Y463" ca="1">IF(AD463,IF(AH463&lt;&gt;"",AH463,IF(J463,MAX(INDIRECT( K463)),"")),"")</f>
        <v>2</v>
      </c>
      <c r="Z463" s="17" t="b">
        <f t="shared" ca="1" si="106"/>
        <v>1</v>
      </c>
      <c r="AC463" s="17" t="b">
        <f t="shared" ca="1" si="107"/>
        <v>0</v>
      </c>
      <c r="AD463" s="14" t="b">
        <f t="shared" ca="1" si="108"/>
        <v>1</v>
      </c>
      <c r="AE463" s="15" t="b">
        <f t="shared" ca="1" si="109"/>
        <v>1</v>
      </c>
      <c r="AF463" s="16"/>
      <c r="AG463" s="16"/>
      <c r="AH463" s="16"/>
      <c r="AI463" s="16"/>
      <c r="AJ463" s="16"/>
      <c r="AK463" s="16"/>
      <c r="AL463" s="16"/>
      <c r="AM463" s="16"/>
    </row>
    <row r="464" spans="2:39">
      <c r="B464" s="14">
        <f t="shared" si="97"/>
        <v>462</v>
      </c>
      <c r="C464" s="14" t="str">
        <f ca="1">IF(OR(E464="",ROW(E464)=2),"",IF(R464&gt;0,"S",IF(J464,IF(F464=2,"D","N"),"I")))</f>
        <v>D</v>
      </c>
      <c r="D464" s="14" t="str">
        <f t="shared" ca="1" si="98"/>
        <v>q_119b</v>
      </c>
      <c r="E464" s="14" t="str">
        <f t="shared" ca="1" si="99"/>
        <v>Thoracic Spine surgery in the last 5 years</v>
      </c>
      <c r="F464" s="14">
        <f t="shared" ca="1" si="100"/>
        <v>2</v>
      </c>
      <c r="G464" s="14" t="str">
        <f t="shared" ca="1" si="101"/>
        <v>q_119b</v>
      </c>
      <c r="H464" s="14">
        <f ca="1">IF(G464&lt;&gt;"",IFERROR( IsVariableNameLegal(G464),0),0)+IF(COUNTIF(INDIRECT(wew!$C$13),G464)&gt;1,10,0)</f>
        <v>0</v>
      </c>
      <c r="I464" s="14">
        <f ca="1">IF(E464&lt;&gt;"",IF(LEN(E464)&gt;150,1,0)+IF(COUNTIF(INDIRECT(wew!$C$15),E464)&gt;1,10,0),0)</f>
        <v>0</v>
      </c>
      <c r="J464" s="14" t="b">
        <f t="shared" ca="1" si="102"/>
        <v>1</v>
      </c>
      <c r="K464" s="14" t="str">
        <f ca="1">ADDRESS(3,(B464+1)*2-1,4,,"[" &amp; wew!$G$7 &amp; "]" &amp; _sheetname_labels) &amp; ":" &amp; ADDRESS(2+ster!$B$20,(B464+1)*2-1,4)</f>
        <v>'[dane surowe2c.xlsm]labels'!AIO3:AIO32</v>
      </c>
      <c r="L464" s="14" t="str">
        <f ca="1">IF(F464&gt;0,ADDRESS(3,(B464+1)*2-1,4,,"[" &amp; wew!$G$7 &amp; "]" &amp; _sheetname_labels) &amp; ":" &amp; ADDRESS(2+F464,(B464+1)*2-1,4),"")</f>
        <v>'[dane surowe2c.xlsm]labels'!AIO3:AIO4</v>
      </c>
      <c r="M464" s="14" t="str">
        <f ca="1">IF(F464&gt;0,ADDRESS(3,(B464+1)*2,4,,"["&amp;wew!$G$7&amp;"]"&amp;_sheetname_labels)&amp;":"&amp;ADDRESS(2+F464,(B464+1)*2,4),"")</f>
        <v>'[dane surowe2c.xlsm]labels'!AIP3:AIP4</v>
      </c>
      <c r="N464" s="14" t="str">
        <f ca="1">ADDRESS(3,B464+1,4,,"[" &amp; wew!$G$7 &amp; "]" &amp;_sheetname_dataframe) &amp; ":" &amp; ADDRESS(2+ster!$C$14,B464+1,4)</f>
        <v>'[dane surowe2c.xlsm]data_frame'!QU3:QU643</v>
      </c>
      <c r="O464" s="14">
        <f t="shared" ca="1" si="103"/>
        <v>635</v>
      </c>
      <c r="P464" s="14">
        <f ca="1">IF(AND($AD464,$S464=1),IF(wew!$B$3,MIN(INDIRECT($N464)),"&lt;włącz podświetlanie wartości&gt;"),"—")</f>
        <v>1</v>
      </c>
      <c r="Q464" s="14">
        <f ca="1">IF(AND($AD464,$S464=1),IF(wew!$B$3,MAX(INDIRECT($N464)),"&lt;włącz podświetlanie wartości&gt;"),"—")</f>
        <v>2</v>
      </c>
      <c r="R464" s="14">
        <f ca="1">IF(AD464,ster!$C$14- (COUNTIF( INDIRECT(N464),"" )+ COUNT(INDIRECT(N464)) +COUNTIF( INDIRECT(N464),"NA" )),"")</f>
        <v>0</v>
      </c>
      <c r="S464" s="12">
        <f ca="1">IF(AD464,IF(COUNTA(INDIRECT(N464))=0,0, 1-(ster!$C$14- COUNT(INDIRECT(N464)) -COUNTIF( INDIRECT(N464),"" )) /COUNTA(INDIRECT(N464))),"")</f>
        <v>1</v>
      </c>
      <c r="T464" s="17">
        <f t="array" aca="1" ref="T464" ca="1">IF(L464&lt;&gt;"",SUM(IF(INDIRECT(L464)&lt;&gt;INT(INDIRECT(L464)),1,0)),"")</f>
        <v>0</v>
      </c>
      <c r="U464" s="17">
        <f t="array" aca="1" ref="U464" ca="1">IF(S464=1,SUM(IF(ISNUMBER(INDIRECT(N464)),IF(INDIRECT(N464)&lt;&gt;INT(INDIRECT(N464)),1,0),0)),"")</f>
        <v>0</v>
      </c>
      <c r="V464" s="17">
        <f t="shared" ca="1" si="104"/>
        <v>1</v>
      </c>
      <c r="W464" s="17">
        <f t="shared" ca="1" si="105"/>
        <v>0</v>
      </c>
      <c r="X464" s="24">
        <f t="array" aca="1" ref="X464" ca="1">IF(AD464,IF(AG464&lt;&gt;"",AG464,IF(J464,MIN(INDIRECT( K464)),"")),"")</f>
        <v>1</v>
      </c>
      <c r="Y464" s="17">
        <f t="array" aca="1" ref="Y464" ca="1">IF(AD464,IF(AH464&lt;&gt;"",AH464,IF(J464,MAX(INDIRECT( K464)),"")),"")</f>
        <v>2</v>
      </c>
      <c r="Z464" s="17" t="b">
        <f t="shared" ca="1" si="106"/>
        <v>1</v>
      </c>
      <c r="AC464" s="17" t="b">
        <f t="shared" ca="1" si="107"/>
        <v>0</v>
      </c>
      <c r="AD464" s="14" t="b">
        <f t="shared" ca="1" si="108"/>
        <v>1</v>
      </c>
      <c r="AE464" s="15" t="b">
        <f t="shared" ca="1" si="109"/>
        <v>1</v>
      </c>
      <c r="AF464" s="16"/>
      <c r="AG464" s="16"/>
      <c r="AH464" s="16"/>
      <c r="AI464" s="16"/>
      <c r="AJ464" s="16"/>
      <c r="AK464" s="16"/>
      <c r="AL464" s="16"/>
      <c r="AM464" s="16"/>
    </row>
    <row r="465" spans="2:39">
      <c r="B465" s="14">
        <f t="shared" si="97"/>
        <v>463</v>
      </c>
      <c r="C465" s="14" t="str">
        <f ca="1">IF(OR(E465="",ROW(E465)=2),"",IF(R465&gt;0,"S",IF(J465,IF(F465=2,"D","N"),"I")))</f>
        <v>D</v>
      </c>
      <c r="D465" s="14" t="str">
        <f t="shared" ca="1" si="98"/>
        <v>q_119c</v>
      </c>
      <c r="E465" s="14" t="str">
        <f t="shared" ca="1" si="99"/>
        <v>Lumbo-Sacral Spine surgery in the last 5 years</v>
      </c>
      <c r="F465" s="14">
        <f t="shared" ca="1" si="100"/>
        <v>2</v>
      </c>
      <c r="G465" s="14" t="str">
        <f t="shared" ca="1" si="101"/>
        <v>q_119c</v>
      </c>
      <c r="H465" s="14">
        <f ca="1">IF(G465&lt;&gt;"",IFERROR( IsVariableNameLegal(G465),0),0)+IF(COUNTIF(INDIRECT(wew!$C$13),G465)&gt;1,10,0)</f>
        <v>0</v>
      </c>
      <c r="I465" s="14">
        <f ca="1">IF(E465&lt;&gt;"",IF(LEN(E465)&gt;150,1,0)+IF(COUNTIF(INDIRECT(wew!$C$15),E465)&gt;1,10,0),0)</f>
        <v>0</v>
      </c>
      <c r="J465" s="14" t="b">
        <f t="shared" ca="1" si="102"/>
        <v>1</v>
      </c>
      <c r="K465" s="14" t="str">
        <f ca="1">ADDRESS(3,(B465+1)*2-1,4,,"[" &amp; wew!$G$7 &amp; "]" &amp; _sheetname_labels) &amp; ":" &amp; ADDRESS(2+ster!$B$20,(B465+1)*2-1,4)</f>
        <v>'[dane surowe2c.xlsm]labels'!AIQ3:AIQ32</v>
      </c>
      <c r="L465" s="14" t="str">
        <f ca="1">IF(F465&gt;0,ADDRESS(3,(B465+1)*2-1,4,,"[" &amp; wew!$G$7 &amp; "]" &amp; _sheetname_labels) &amp; ":" &amp; ADDRESS(2+F465,(B465+1)*2-1,4),"")</f>
        <v>'[dane surowe2c.xlsm]labels'!AIQ3:AIQ4</v>
      </c>
      <c r="M465" s="14" t="str">
        <f ca="1">IF(F465&gt;0,ADDRESS(3,(B465+1)*2,4,,"["&amp;wew!$G$7&amp;"]"&amp;_sheetname_labels)&amp;":"&amp;ADDRESS(2+F465,(B465+1)*2,4),"")</f>
        <v>'[dane surowe2c.xlsm]labels'!AIR3:AIR4</v>
      </c>
      <c r="N465" s="14" t="str">
        <f ca="1">ADDRESS(3,B465+1,4,,"[" &amp; wew!$G$7 &amp; "]" &amp;_sheetname_dataframe) &amp; ":" &amp; ADDRESS(2+ster!$C$14,B465+1,4)</f>
        <v>'[dane surowe2c.xlsm]data_frame'!QV3:QV643</v>
      </c>
      <c r="O465" s="14">
        <f t="shared" ca="1" si="103"/>
        <v>635</v>
      </c>
      <c r="P465" s="14">
        <f ca="1">IF(AND($AD465,$S465=1),IF(wew!$B$3,MIN(INDIRECT($N465)),"&lt;włącz podświetlanie wartości&gt;"),"—")</f>
        <v>1</v>
      </c>
      <c r="Q465" s="14">
        <f ca="1">IF(AND($AD465,$S465=1),IF(wew!$B$3,MAX(INDIRECT($N465)),"&lt;włącz podświetlanie wartości&gt;"),"—")</f>
        <v>2</v>
      </c>
      <c r="R465" s="14">
        <f ca="1">IF(AD465,ster!$C$14- (COUNTIF( INDIRECT(N465),"" )+ COUNT(INDIRECT(N465)) +COUNTIF( INDIRECT(N465),"NA" )),"")</f>
        <v>0</v>
      </c>
      <c r="S465" s="12">
        <f ca="1">IF(AD465,IF(COUNTA(INDIRECT(N465))=0,0, 1-(ster!$C$14- COUNT(INDIRECT(N465)) -COUNTIF( INDIRECT(N465),"" )) /COUNTA(INDIRECT(N465))),"")</f>
        <v>1</v>
      </c>
      <c r="T465" s="17">
        <f t="array" aca="1" ref="T465" ca="1">IF(L465&lt;&gt;"",SUM(IF(INDIRECT(L465)&lt;&gt;INT(INDIRECT(L465)),1,0)),"")</f>
        <v>0</v>
      </c>
      <c r="U465" s="17">
        <f t="array" aca="1" ref="U465" ca="1">IF(S465=1,SUM(IF(ISNUMBER(INDIRECT(N465)),IF(INDIRECT(N465)&lt;&gt;INT(INDIRECT(N465)),1,0),0)),"")</f>
        <v>0</v>
      </c>
      <c r="V465" s="17">
        <f t="shared" ca="1" si="104"/>
        <v>1</v>
      </c>
      <c r="W465" s="17">
        <f t="shared" ca="1" si="105"/>
        <v>0</v>
      </c>
      <c r="X465" s="24">
        <f t="array" aca="1" ref="X465" ca="1">IF(AD465,IF(AG465&lt;&gt;"",AG465,IF(J465,MIN(INDIRECT( K465)),"")),"")</f>
        <v>1</v>
      </c>
      <c r="Y465" s="17">
        <f t="array" aca="1" ref="Y465" ca="1">IF(AD465,IF(AH465&lt;&gt;"",AH465,IF(J465,MAX(INDIRECT( K465)),"")),"")</f>
        <v>2</v>
      </c>
      <c r="Z465" s="17" t="b">
        <f t="shared" ca="1" si="106"/>
        <v>1</v>
      </c>
      <c r="AC465" s="17" t="b">
        <f t="shared" ca="1" si="107"/>
        <v>0</v>
      </c>
      <c r="AD465" s="14" t="b">
        <f t="shared" ca="1" si="108"/>
        <v>1</v>
      </c>
      <c r="AE465" s="15" t="b">
        <f t="shared" ca="1" si="109"/>
        <v>1</v>
      </c>
      <c r="AF465" s="16"/>
      <c r="AG465" s="16"/>
      <c r="AH465" s="16"/>
      <c r="AI465" s="16"/>
      <c r="AJ465" s="16"/>
      <c r="AK465" s="16"/>
      <c r="AL465" s="16"/>
      <c r="AM465" s="16"/>
    </row>
    <row r="466" spans="2:39">
      <c r="B466" s="14">
        <f t="shared" si="97"/>
        <v>464</v>
      </c>
      <c r="C466" s="14" t="str">
        <f ca="1">IF(OR(E466="",ROW(E466)=2),"",IF(R466&gt;0,"S",IF(J466,IF(F466=2,"D","N"),"I")))</f>
        <v>D</v>
      </c>
      <c r="D466" s="14" t="str">
        <f t="shared" ca="1" si="98"/>
        <v>q_120a</v>
      </c>
      <c r="E466" s="14" t="str">
        <f t="shared" ca="1" si="99"/>
        <v>Cervical Spine surgery &gt; 5 years</v>
      </c>
      <c r="F466" s="14">
        <f t="shared" ca="1" si="100"/>
        <v>2</v>
      </c>
      <c r="G466" s="14" t="str">
        <f t="shared" ca="1" si="101"/>
        <v>q_120a</v>
      </c>
      <c r="H466" s="14">
        <f ca="1">IF(G466&lt;&gt;"",IFERROR( IsVariableNameLegal(G466),0),0)+IF(COUNTIF(INDIRECT(wew!$C$13),G466)&gt;1,10,0)</f>
        <v>0</v>
      </c>
      <c r="I466" s="14">
        <f ca="1">IF(E466&lt;&gt;"",IF(LEN(E466)&gt;150,1,0)+IF(COUNTIF(INDIRECT(wew!$C$15),E466)&gt;1,10,0),0)</f>
        <v>0</v>
      </c>
      <c r="J466" s="14" t="b">
        <f t="shared" ca="1" si="102"/>
        <v>1</v>
      </c>
      <c r="K466" s="14" t="str">
        <f ca="1">ADDRESS(3,(B466+1)*2-1,4,,"[" &amp; wew!$G$7 &amp; "]" &amp; _sheetname_labels) &amp; ":" &amp; ADDRESS(2+ster!$B$20,(B466+1)*2-1,4)</f>
        <v>'[dane surowe2c.xlsm]labels'!AIS3:AIS32</v>
      </c>
      <c r="L466" s="14" t="str">
        <f ca="1">IF(F466&gt;0,ADDRESS(3,(B466+1)*2-1,4,,"[" &amp; wew!$G$7 &amp; "]" &amp; _sheetname_labels) &amp; ":" &amp; ADDRESS(2+F466,(B466+1)*2-1,4),"")</f>
        <v>'[dane surowe2c.xlsm]labels'!AIS3:AIS4</v>
      </c>
      <c r="M466" s="14" t="str">
        <f ca="1">IF(F466&gt;0,ADDRESS(3,(B466+1)*2,4,,"["&amp;wew!$G$7&amp;"]"&amp;_sheetname_labels)&amp;":"&amp;ADDRESS(2+F466,(B466+1)*2,4),"")</f>
        <v>'[dane surowe2c.xlsm]labels'!AIT3:AIT4</v>
      </c>
      <c r="N466" s="14" t="str">
        <f ca="1">ADDRESS(3,B466+1,4,,"[" &amp; wew!$G$7 &amp; "]" &amp;_sheetname_dataframe) &amp; ":" &amp; ADDRESS(2+ster!$C$14,B466+1,4)</f>
        <v>'[dane surowe2c.xlsm]data_frame'!QW3:QW643</v>
      </c>
      <c r="O466" s="14">
        <f t="shared" ca="1" si="103"/>
        <v>636</v>
      </c>
      <c r="P466" s="14">
        <f ca="1">IF(AND($AD466,$S466=1),IF(wew!$B$3,MIN(INDIRECT($N466)),"&lt;włącz podświetlanie wartości&gt;"),"—")</f>
        <v>1</v>
      </c>
      <c r="Q466" s="14">
        <f ca="1">IF(AND($AD466,$S466=1),IF(wew!$B$3,MAX(INDIRECT($N466)),"&lt;włącz podświetlanie wartości&gt;"),"—")</f>
        <v>2</v>
      </c>
      <c r="R466" s="14">
        <f ca="1">IF(AD466,ster!$C$14- (COUNTIF( INDIRECT(N466),"" )+ COUNT(INDIRECT(N466)) +COUNTIF( INDIRECT(N466),"NA" )),"")</f>
        <v>0</v>
      </c>
      <c r="S466" s="12">
        <f ca="1">IF(AD466,IF(COUNTA(INDIRECT(N466))=0,0, 1-(ster!$C$14- COUNT(INDIRECT(N466)) -COUNTIF( INDIRECT(N466),"" )) /COUNTA(INDIRECT(N466))),"")</f>
        <v>1</v>
      </c>
      <c r="T466" s="17">
        <f t="array" aca="1" ref="T466" ca="1">IF(L466&lt;&gt;"",SUM(IF(INDIRECT(L466)&lt;&gt;INT(INDIRECT(L466)),1,0)),"")</f>
        <v>0</v>
      </c>
      <c r="U466" s="17">
        <f t="array" aca="1" ref="U466" ca="1">IF(S466=1,SUM(IF(ISNUMBER(INDIRECT(N466)),IF(INDIRECT(N466)&lt;&gt;INT(INDIRECT(N466)),1,0),0)),"")</f>
        <v>0</v>
      </c>
      <c r="V466" s="17">
        <f t="shared" ca="1" si="104"/>
        <v>1</v>
      </c>
      <c r="W466" s="17">
        <f t="shared" ca="1" si="105"/>
        <v>0</v>
      </c>
      <c r="X466" s="24">
        <f t="array" aca="1" ref="X466" ca="1">IF(AD466,IF(AG466&lt;&gt;"",AG466,IF(J466,MIN(INDIRECT( K466)),"")),"")</f>
        <v>1</v>
      </c>
      <c r="Y466" s="17">
        <f t="array" aca="1" ref="Y466" ca="1">IF(AD466,IF(AH466&lt;&gt;"",AH466,IF(J466,MAX(INDIRECT( K466)),"")),"")</f>
        <v>2</v>
      </c>
      <c r="Z466" s="17" t="b">
        <f t="shared" ca="1" si="106"/>
        <v>1</v>
      </c>
      <c r="AC466" s="17" t="b">
        <f t="shared" ca="1" si="107"/>
        <v>0</v>
      </c>
      <c r="AD466" s="14" t="b">
        <f t="shared" ca="1" si="108"/>
        <v>1</v>
      </c>
      <c r="AE466" s="15" t="b">
        <f t="shared" ca="1" si="109"/>
        <v>1</v>
      </c>
      <c r="AF466" s="16"/>
      <c r="AG466" s="16"/>
      <c r="AH466" s="16"/>
      <c r="AI466" s="16"/>
      <c r="AJ466" s="16"/>
      <c r="AK466" s="16"/>
      <c r="AL466" s="16"/>
      <c r="AM466" s="16"/>
    </row>
    <row r="467" spans="2:39">
      <c r="B467" s="14">
        <f t="shared" si="97"/>
        <v>465</v>
      </c>
      <c r="C467" s="14" t="str">
        <f ca="1">IF(OR(E467="",ROW(E467)=2),"",IF(R467&gt;0,"S",IF(J467,IF(F467=2,"D","N"),"I")))</f>
        <v>D</v>
      </c>
      <c r="D467" s="14" t="str">
        <f t="shared" ca="1" si="98"/>
        <v>q_120b</v>
      </c>
      <c r="E467" s="14" t="str">
        <f t="shared" ca="1" si="99"/>
        <v>Thoracic Spine surgery &gt; 5 years</v>
      </c>
      <c r="F467" s="14">
        <f t="shared" ca="1" si="100"/>
        <v>2</v>
      </c>
      <c r="G467" s="14" t="str">
        <f t="shared" ca="1" si="101"/>
        <v>q_120b</v>
      </c>
      <c r="H467" s="14">
        <f ca="1">IF(G467&lt;&gt;"",IFERROR( IsVariableNameLegal(G467),0),0)+IF(COUNTIF(INDIRECT(wew!$C$13),G467)&gt;1,10,0)</f>
        <v>0</v>
      </c>
      <c r="I467" s="14">
        <f ca="1">IF(E467&lt;&gt;"",IF(LEN(E467)&gt;150,1,0)+IF(COUNTIF(INDIRECT(wew!$C$15),E467)&gt;1,10,0),0)</f>
        <v>0</v>
      </c>
      <c r="J467" s="14" t="b">
        <f t="shared" ca="1" si="102"/>
        <v>1</v>
      </c>
      <c r="K467" s="14" t="str">
        <f ca="1">ADDRESS(3,(B467+1)*2-1,4,,"[" &amp; wew!$G$7 &amp; "]" &amp; _sheetname_labels) &amp; ":" &amp; ADDRESS(2+ster!$B$20,(B467+1)*2-1,4)</f>
        <v>'[dane surowe2c.xlsm]labels'!AIU3:AIU32</v>
      </c>
      <c r="L467" s="14" t="str">
        <f ca="1">IF(F467&gt;0,ADDRESS(3,(B467+1)*2-1,4,,"[" &amp; wew!$G$7 &amp; "]" &amp; _sheetname_labels) &amp; ":" &amp; ADDRESS(2+F467,(B467+1)*2-1,4),"")</f>
        <v>'[dane surowe2c.xlsm]labels'!AIU3:AIU4</v>
      </c>
      <c r="M467" s="14" t="str">
        <f ca="1">IF(F467&gt;0,ADDRESS(3,(B467+1)*2,4,,"["&amp;wew!$G$7&amp;"]"&amp;_sheetname_labels)&amp;":"&amp;ADDRESS(2+F467,(B467+1)*2,4),"")</f>
        <v>'[dane surowe2c.xlsm]labels'!AIV3:AIV4</v>
      </c>
      <c r="N467" s="14" t="str">
        <f ca="1">ADDRESS(3,B467+1,4,,"[" &amp; wew!$G$7 &amp; "]" &amp;_sheetname_dataframe) &amp; ":" &amp; ADDRESS(2+ster!$C$14,B467+1,4)</f>
        <v>'[dane surowe2c.xlsm]data_frame'!QX3:QX643</v>
      </c>
      <c r="O467" s="14">
        <f t="shared" ca="1" si="103"/>
        <v>636</v>
      </c>
      <c r="P467" s="14">
        <f ca="1">IF(AND($AD467,$S467=1),IF(wew!$B$3,MIN(INDIRECT($N467)),"&lt;włącz podświetlanie wartości&gt;"),"—")</f>
        <v>1</v>
      </c>
      <c r="Q467" s="14">
        <f ca="1">IF(AND($AD467,$S467=1),IF(wew!$B$3,MAX(INDIRECT($N467)),"&lt;włącz podświetlanie wartości&gt;"),"—")</f>
        <v>2</v>
      </c>
      <c r="R467" s="14">
        <f ca="1">IF(AD467,ster!$C$14- (COUNTIF( INDIRECT(N467),"" )+ COUNT(INDIRECT(N467)) +COUNTIF( INDIRECT(N467),"NA" )),"")</f>
        <v>0</v>
      </c>
      <c r="S467" s="12">
        <f ca="1">IF(AD467,IF(COUNTA(INDIRECT(N467))=0,0, 1-(ster!$C$14- COUNT(INDIRECT(N467)) -COUNTIF( INDIRECT(N467),"" )) /COUNTA(INDIRECT(N467))),"")</f>
        <v>1</v>
      </c>
      <c r="T467" s="17">
        <f t="array" aca="1" ref="T467" ca="1">IF(L467&lt;&gt;"",SUM(IF(INDIRECT(L467)&lt;&gt;INT(INDIRECT(L467)),1,0)),"")</f>
        <v>0</v>
      </c>
      <c r="U467" s="17">
        <f t="array" aca="1" ref="U467" ca="1">IF(S467=1,SUM(IF(ISNUMBER(INDIRECT(N467)),IF(INDIRECT(N467)&lt;&gt;INT(INDIRECT(N467)),1,0),0)),"")</f>
        <v>0</v>
      </c>
      <c r="V467" s="17">
        <f t="shared" ca="1" si="104"/>
        <v>1</v>
      </c>
      <c r="W467" s="17">
        <f t="shared" ca="1" si="105"/>
        <v>0</v>
      </c>
      <c r="X467" s="24">
        <f t="array" aca="1" ref="X467" ca="1">IF(AD467,IF(AG467&lt;&gt;"",AG467,IF(J467,MIN(INDIRECT( K467)),"")),"")</f>
        <v>1</v>
      </c>
      <c r="Y467" s="17">
        <f t="array" aca="1" ref="Y467" ca="1">IF(AD467,IF(AH467&lt;&gt;"",AH467,IF(J467,MAX(INDIRECT( K467)),"")),"")</f>
        <v>2</v>
      </c>
      <c r="Z467" s="17" t="b">
        <f t="shared" ca="1" si="106"/>
        <v>1</v>
      </c>
      <c r="AC467" s="17" t="b">
        <f t="shared" ca="1" si="107"/>
        <v>0</v>
      </c>
      <c r="AD467" s="14" t="b">
        <f t="shared" ca="1" si="108"/>
        <v>1</v>
      </c>
      <c r="AE467" s="15" t="b">
        <f t="shared" ca="1" si="109"/>
        <v>1</v>
      </c>
      <c r="AF467" s="16"/>
      <c r="AG467" s="16"/>
      <c r="AH467" s="16"/>
      <c r="AI467" s="16"/>
      <c r="AJ467" s="16"/>
      <c r="AK467" s="16"/>
      <c r="AL467" s="16"/>
      <c r="AM467" s="16"/>
    </row>
    <row r="468" spans="2:39">
      <c r="B468" s="14">
        <f t="shared" si="97"/>
        <v>466</v>
      </c>
      <c r="C468" s="14" t="str">
        <f ca="1">IF(OR(E468="",ROW(E468)=2),"",IF(R468&gt;0,"S",IF(J468,IF(F468=2,"D","N"),"I")))</f>
        <v>D</v>
      </c>
      <c r="D468" s="14" t="str">
        <f t="shared" ca="1" si="98"/>
        <v>q_120c</v>
      </c>
      <c r="E468" s="14" t="str">
        <f t="shared" ca="1" si="99"/>
        <v>Lumbo-Sacral Spine surgery &gt; 5 years</v>
      </c>
      <c r="F468" s="14">
        <f t="shared" ca="1" si="100"/>
        <v>2</v>
      </c>
      <c r="G468" s="14" t="str">
        <f t="shared" ca="1" si="101"/>
        <v>q_120c</v>
      </c>
      <c r="H468" s="14">
        <f ca="1">IF(G468&lt;&gt;"",IFERROR( IsVariableNameLegal(G468),0),0)+IF(COUNTIF(INDIRECT(wew!$C$13),G468)&gt;1,10,0)</f>
        <v>0</v>
      </c>
      <c r="I468" s="14">
        <f ca="1">IF(E468&lt;&gt;"",IF(LEN(E468)&gt;150,1,0)+IF(COUNTIF(INDIRECT(wew!$C$15),E468)&gt;1,10,0),0)</f>
        <v>0</v>
      </c>
      <c r="J468" s="14" t="b">
        <f t="shared" ca="1" si="102"/>
        <v>1</v>
      </c>
      <c r="K468" s="14" t="str">
        <f ca="1">ADDRESS(3,(B468+1)*2-1,4,,"[" &amp; wew!$G$7 &amp; "]" &amp; _sheetname_labels) &amp; ":" &amp; ADDRESS(2+ster!$B$20,(B468+1)*2-1,4)</f>
        <v>'[dane surowe2c.xlsm]labels'!AIW3:AIW32</v>
      </c>
      <c r="L468" s="14" t="str">
        <f ca="1">IF(F468&gt;0,ADDRESS(3,(B468+1)*2-1,4,,"[" &amp; wew!$G$7 &amp; "]" &amp; _sheetname_labels) &amp; ":" &amp; ADDRESS(2+F468,(B468+1)*2-1,4),"")</f>
        <v>'[dane surowe2c.xlsm]labels'!AIW3:AIW4</v>
      </c>
      <c r="M468" s="14" t="str">
        <f ca="1">IF(F468&gt;0,ADDRESS(3,(B468+1)*2,4,,"["&amp;wew!$G$7&amp;"]"&amp;_sheetname_labels)&amp;":"&amp;ADDRESS(2+F468,(B468+1)*2,4),"")</f>
        <v>'[dane surowe2c.xlsm]labels'!AIX3:AIX4</v>
      </c>
      <c r="N468" s="14" t="str">
        <f ca="1">ADDRESS(3,B468+1,4,,"[" &amp; wew!$G$7 &amp; "]" &amp;_sheetname_dataframe) &amp; ":" &amp; ADDRESS(2+ster!$C$14,B468+1,4)</f>
        <v>'[dane surowe2c.xlsm]data_frame'!QY3:QY643</v>
      </c>
      <c r="O468" s="14">
        <f t="shared" ca="1" si="103"/>
        <v>636</v>
      </c>
      <c r="P468" s="14">
        <f ca="1">IF(AND($AD468,$S468=1),IF(wew!$B$3,MIN(INDIRECT($N468)),"&lt;włącz podświetlanie wartości&gt;"),"—")</f>
        <v>1</v>
      </c>
      <c r="Q468" s="14">
        <f ca="1">IF(AND($AD468,$S468=1),IF(wew!$B$3,MAX(INDIRECT($N468)),"&lt;włącz podświetlanie wartości&gt;"),"—")</f>
        <v>2</v>
      </c>
      <c r="R468" s="14">
        <f ca="1">IF(AD468,ster!$C$14- (COUNTIF( INDIRECT(N468),"" )+ COUNT(INDIRECT(N468)) +COUNTIF( INDIRECT(N468),"NA" )),"")</f>
        <v>0</v>
      </c>
      <c r="S468" s="12">
        <f ca="1">IF(AD468,IF(COUNTA(INDIRECT(N468))=0,0, 1-(ster!$C$14- COUNT(INDIRECT(N468)) -COUNTIF( INDIRECT(N468),"" )) /COUNTA(INDIRECT(N468))),"")</f>
        <v>1</v>
      </c>
      <c r="T468" s="17">
        <f t="array" aca="1" ref="T468" ca="1">IF(L468&lt;&gt;"",SUM(IF(INDIRECT(L468)&lt;&gt;INT(INDIRECT(L468)),1,0)),"")</f>
        <v>0</v>
      </c>
      <c r="U468" s="17">
        <f t="array" aca="1" ref="U468" ca="1">IF(S468=1,SUM(IF(ISNUMBER(INDIRECT(N468)),IF(INDIRECT(N468)&lt;&gt;INT(INDIRECT(N468)),1,0),0)),"")</f>
        <v>0</v>
      </c>
      <c r="V468" s="17">
        <f t="shared" ca="1" si="104"/>
        <v>1</v>
      </c>
      <c r="W468" s="17">
        <f t="shared" ca="1" si="105"/>
        <v>0</v>
      </c>
      <c r="X468" s="24">
        <f t="array" aca="1" ref="X468" ca="1">IF(AD468,IF(AG468&lt;&gt;"",AG468,IF(J468,MIN(INDIRECT( K468)),"")),"")</f>
        <v>1</v>
      </c>
      <c r="Y468" s="17">
        <f t="array" aca="1" ref="Y468" ca="1">IF(AD468,IF(AH468&lt;&gt;"",AH468,IF(J468,MAX(INDIRECT( K468)),"")),"")</f>
        <v>2</v>
      </c>
      <c r="Z468" s="17" t="b">
        <f t="shared" ca="1" si="106"/>
        <v>1</v>
      </c>
      <c r="AC468" s="17" t="b">
        <f t="shared" ca="1" si="107"/>
        <v>0</v>
      </c>
      <c r="AD468" s="14" t="b">
        <f t="shared" ca="1" si="108"/>
        <v>1</v>
      </c>
      <c r="AE468" s="15" t="b">
        <f t="shared" ca="1" si="109"/>
        <v>1</v>
      </c>
      <c r="AF468" s="16"/>
      <c r="AG468" s="16"/>
      <c r="AH468" s="16"/>
      <c r="AI468" s="16"/>
      <c r="AJ468" s="16"/>
      <c r="AK468" s="16"/>
      <c r="AL468" s="16"/>
      <c r="AM468" s="16"/>
    </row>
    <row r="469" spans="2:39">
      <c r="B469" s="14">
        <f t="shared" si="97"/>
        <v>467</v>
      </c>
      <c r="C469" s="14" t="str">
        <f ca="1">IF(OR(E469="",ROW(E469)=2),"",IF(R469&gt;0,"S",IF(J469,IF(F469=2,"D","N"),"I")))</f>
        <v>D</v>
      </c>
      <c r="D469" s="14" t="str">
        <f t="shared" ca="1" si="98"/>
        <v>q_121a</v>
      </c>
      <c r="E469" s="14" t="str">
        <f t="shared" ca="1" si="99"/>
        <v>Upper Limb surgery in the last years</v>
      </c>
      <c r="F469" s="14">
        <f t="shared" ca="1" si="100"/>
        <v>2</v>
      </c>
      <c r="G469" s="14" t="str">
        <f t="shared" ca="1" si="101"/>
        <v>q_121a</v>
      </c>
      <c r="H469" s="14">
        <f ca="1">IF(G469&lt;&gt;"",IFERROR( IsVariableNameLegal(G469),0),0)+IF(COUNTIF(INDIRECT(wew!$C$13),G469)&gt;1,10,0)</f>
        <v>0</v>
      </c>
      <c r="I469" s="14">
        <f ca="1">IF(E469&lt;&gt;"",IF(LEN(E469)&gt;150,1,0)+IF(COUNTIF(INDIRECT(wew!$C$15),E469)&gt;1,10,0),0)</f>
        <v>0</v>
      </c>
      <c r="J469" s="14" t="b">
        <f t="shared" ca="1" si="102"/>
        <v>1</v>
      </c>
      <c r="K469" s="14" t="str">
        <f ca="1">ADDRESS(3,(B469+1)*2-1,4,,"[" &amp; wew!$G$7 &amp; "]" &amp; _sheetname_labels) &amp; ":" &amp; ADDRESS(2+ster!$B$20,(B469+1)*2-1,4)</f>
        <v>'[dane surowe2c.xlsm]labels'!AIY3:AIY32</v>
      </c>
      <c r="L469" s="14" t="str">
        <f ca="1">IF(F469&gt;0,ADDRESS(3,(B469+1)*2-1,4,,"[" &amp; wew!$G$7 &amp; "]" &amp; _sheetname_labels) &amp; ":" &amp; ADDRESS(2+F469,(B469+1)*2-1,4),"")</f>
        <v>'[dane surowe2c.xlsm]labels'!AIY3:AIY4</v>
      </c>
      <c r="M469" s="14" t="str">
        <f ca="1">IF(F469&gt;0,ADDRESS(3,(B469+1)*2,4,,"["&amp;wew!$G$7&amp;"]"&amp;_sheetname_labels)&amp;":"&amp;ADDRESS(2+F469,(B469+1)*2,4),"")</f>
        <v>'[dane surowe2c.xlsm]labels'!AIZ3:AIZ4</v>
      </c>
      <c r="N469" s="14" t="str">
        <f ca="1">ADDRESS(3,B469+1,4,,"[" &amp; wew!$G$7 &amp; "]" &amp;_sheetname_dataframe) &amp; ":" &amp; ADDRESS(2+ster!$C$14,B469+1,4)</f>
        <v>'[dane surowe2c.xlsm]data_frame'!QZ3:QZ643</v>
      </c>
      <c r="O469" s="14">
        <f t="shared" ca="1" si="103"/>
        <v>636</v>
      </c>
      <c r="P469" s="14">
        <f ca="1">IF(AND($AD469,$S469=1),IF(wew!$B$3,MIN(INDIRECT($N469)),"&lt;włącz podświetlanie wartości&gt;"),"—")</f>
        <v>1</v>
      </c>
      <c r="Q469" s="14">
        <f ca="1">IF(AND($AD469,$S469=1),IF(wew!$B$3,MAX(INDIRECT($N469)),"&lt;włącz podświetlanie wartości&gt;"),"—")</f>
        <v>2</v>
      </c>
      <c r="R469" s="14">
        <f ca="1">IF(AD469,ster!$C$14- (COUNTIF( INDIRECT(N469),"" )+ COUNT(INDIRECT(N469)) +COUNTIF( INDIRECT(N469),"NA" )),"")</f>
        <v>0</v>
      </c>
      <c r="S469" s="12">
        <f ca="1">IF(AD469,IF(COUNTA(INDIRECT(N469))=0,0, 1-(ster!$C$14- COUNT(INDIRECT(N469)) -COUNTIF( INDIRECT(N469),"" )) /COUNTA(INDIRECT(N469))),"")</f>
        <v>1</v>
      </c>
      <c r="T469" s="17">
        <f t="array" aca="1" ref="T469" ca="1">IF(L469&lt;&gt;"",SUM(IF(INDIRECT(L469)&lt;&gt;INT(INDIRECT(L469)),1,0)),"")</f>
        <v>0</v>
      </c>
      <c r="U469" s="17">
        <f t="array" aca="1" ref="U469" ca="1">IF(S469=1,SUM(IF(ISNUMBER(INDIRECT(N469)),IF(INDIRECT(N469)&lt;&gt;INT(INDIRECT(N469)),1,0),0)),"")</f>
        <v>0</v>
      </c>
      <c r="V469" s="17">
        <f t="shared" ca="1" si="104"/>
        <v>1</v>
      </c>
      <c r="W469" s="17">
        <f t="shared" ca="1" si="105"/>
        <v>0</v>
      </c>
      <c r="X469" s="24">
        <f t="array" aca="1" ref="X469" ca="1">IF(AD469,IF(AG469&lt;&gt;"",AG469,IF(J469,MIN(INDIRECT( K469)),"")),"")</f>
        <v>1</v>
      </c>
      <c r="Y469" s="17">
        <f t="array" aca="1" ref="Y469" ca="1">IF(AD469,IF(AH469&lt;&gt;"",AH469,IF(J469,MAX(INDIRECT( K469)),"")),"")</f>
        <v>2</v>
      </c>
      <c r="Z469" s="17" t="b">
        <f t="shared" ca="1" si="106"/>
        <v>1</v>
      </c>
      <c r="AC469" s="17" t="b">
        <f t="shared" ca="1" si="107"/>
        <v>0</v>
      </c>
      <c r="AD469" s="14" t="b">
        <f t="shared" ca="1" si="108"/>
        <v>1</v>
      </c>
      <c r="AE469" s="15" t="b">
        <f t="shared" ca="1" si="109"/>
        <v>1</v>
      </c>
      <c r="AF469" s="16"/>
      <c r="AG469" s="16"/>
      <c r="AH469" s="16"/>
      <c r="AI469" s="16"/>
      <c r="AJ469" s="16"/>
      <c r="AK469" s="16"/>
      <c r="AL469" s="16"/>
      <c r="AM469" s="16"/>
    </row>
    <row r="470" spans="2:39">
      <c r="B470" s="14">
        <f t="shared" si="97"/>
        <v>468</v>
      </c>
      <c r="C470" s="14" t="str">
        <f ca="1">IF(OR(E470="",ROW(E470)=2),"",IF(R470&gt;0,"S",IF(J470,IF(F470=2,"D","N"),"I")))</f>
        <v>D</v>
      </c>
      <c r="D470" s="14" t="str">
        <f t="shared" ca="1" si="98"/>
        <v>q_121b</v>
      </c>
      <c r="E470" s="14" t="str">
        <f t="shared" ca="1" si="99"/>
        <v>Lower Limb surgery in the last 5 years</v>
      </c>
      <c r="F470" s="14">
        <f t="shared" ca="1" si="100"/>
        <v>2</v>
      </c>
      <c r="G470" s="14" t="str">
        <f t="shared" ca="1" si="101"/>
        <v>q_121b</v>
      </c>
      <c r="H470" s="14">
        <f ca="1">IF(G470&lt;&gt;"",IFERROR( IsVariableNameLegal(G470),0),0)+IF(COUNTIF(INDIRECT(wew!$C$13),G470)&gt;1,10,0)</f>
        <v>0</v>
      </c>
      <c r="I470" s="14">
        <f ca="1">IF(E470&lt;&gt;"",IF(LEN(E470)&gt;150,1,0)+IF(COUNTIF(INDIRECT(wew!$C$15),E470)&gt;1,10,0),0)</f>
        <v>0</v>
      </c>
      <c r="J470" s="14" t="b">
        <f t="shared" ca="1" si="102"/>
        <v>1</v>
      </c>
      <c r="K470" s="14" t="str">
        <f ca="1">ADDRESS(3,(B470+1)*2-1,4,,"[" &amp; wew!$G$7 &amp; "]" &amp; _sheetname_labels) &amp; ":" &amp; ADDRESS(2+ster!$B$20,(B470+1)*2-1,4)</f>
        <v>'[dane surowe2c.xlsm]labels'!AJA3:AJA32</v>
      </c>
      <c r="L470" s="14" t="str">
        <f ca="1">IF(F470&gt;0,ADDRESS(3,(B470+1)*2-1,4,,"[" &amp; wew!$G$7 &amp; "]" &amp; _sheetname_labels) &amp; ":" &amp; ADDRESS(2+F470,(B470+1)*2-1,4),"")</f>
        <v>'[dane surowe2c.xlsm]labels'!AJA3:AJA4</v>
      </c>
      <c r="M470" s="14" t="str">
        <f ca="1">IF(F470&gt;0,ADDRESS(3,(B470+1)*2,4,,"["&amp;wew!$G$7&amp;"]"&amp;_sheetname_labels)&amp;":"&amp;ADDRESS(2+F470,(B470+1)*2,4),"")</f>
        <v>'[dane surowe2c.xlsm]labels'!AJB3:AJB4</v>
      </c>
      <c r="N470" s="14" t="str">
        <f ca="1">ADDRESS(3,B470+1,4,,"[" &amp; wew!$G$7 &amp; "]" &amp;_sheetname_dataframe) &amp; ":" &amp; ADDRESS(2+ster!$C$14,B470+1,4)</f>
        <v>'[dane surowe2c.xlsm]data_frame'!RA3:RA643</v>
      </c>
      <c r="O470" s="14">
        <f t="shared" ca="1" si="103"/>
        <v>636</v>
      </c>
      <c r="P470" s="14">
        <f ca="1">IF(AND($AD470,$S470=1),IF(wew!$B$3,MIN(INDIRECT($N470)),"&lt;włącz podświetlanie wartości&gt;"),"—")</f>
        <v>1</v>
      </c>
      <c r="Q470" s="14">
        <f ca="1">IF(AND($AD470,$S470=1),IF(wew!$B$3,MAX(INDIRECT($N470)),"&lt;włącz podświetlanie wartości&gt;"),"—")</f>
        <v>2</v>
      </c>
      <c r="R470" s="14">
        <f ca="1">IF(AD470,ster!$C$14- (COUNTIF( INDIRECT(N470),"" )+ COUNT(INDIRECT(N470)) +COUNTIF( INDIRECT(N470),"NA" )),"")</f>
        <v>0</v>
      </c>
      <c r="S470" s="12">
        <f ca="1">IF(AD470,IF(COUNTA(INDIRECT(N470))=0,0, 1-(ster!$C$14- COUNT(INDIRECT(N470)) -COUNTIF( INDIRECT(N470),"" )) /COUNTA(INDIRECT(N470))),"")</f>
        <v>1</v>
      </c>
      <c r="T470" s="17">
        <f t="array" aca="1" ref="T470" ca="1">IF(L470&lt;&gt;"",SUM(IF(INDIRECT(L470)&lt;&gt;INT(INDIRECT(L470)),1,0)),"")</f>
        <v>0</v>
      </c>
      <c r="U470" s="17">
        <f t="array" aca="1" ref="U470" ca="1">IF(S470=1,SUM(IF(ISNUMBER(INDIRECT(N470)),IF(INDIRECT(N470)&lt;&gt;INT(INDIRECT(N470)),1,0),0)),"")</f>
        <v>0</v>
      </c>
      <c r="V470" s="17">
        <f t="shared" ca="1" si="104"/>
        <v>1</v>
      </c>
      <c r="W470" s="17">
        <f t="shared" ca="1" si="105"/>
        <v>0</v>
      </c>
      <c r="X470" s="24">
        <f t="array" aca="1" ref="X470" ca="1">IF(AD470,IF(AG470&lt;&gt;"",AG470,IF(J470,MIN(INDIRECT( K470)),"")),"")</f>
        <v>1</v>
      </c>
      <c r="Y470" s="17">
        <f t="array" aca="1" ref="Y470" ca="1">IF(AD470,IF(AH470&lt;&gt;"",AH470,IF(J470,MAX(INDIRECT( K470)),"")),"")</f>
        <v>2</v>
      </c>
      <c r="Z470" s="17" t="b">
        <f t="shared" ca="1" si="106"/>
        <v>1</v>
      </c>
      <c r="AC470" s="17" t="b">
        <f t="shared" ca="1" si="107"/>
        <v>0</v>
      </c>
      <c r="AD470" s="14" t="b">
        <f t="shared" ca="1" si="108"/>
        <v>1</v>
      </c>
      <c r="AE470" s="15" t="b">
        <f t="shared" ca="1" si="109"/>
        <v>1</v>
      </c>
      <c r="AF470" s="16"/>
      <c r="AG470" s="16"/>
      <c r="AH470" s="16"/>
      <c r="AI470" s="16"/>
      <c r="AJ470" s="16"/>
      <c r="AK470" s="16"/>
      <c r="AL470" s="16"/>
      <c r="AM470" s="16"/>
    </row>
    <row r="471" spans="2:39">
      <c r="B471" s="14">
        <f t="shared" si="97"/>
        <v>469</v>
      </c>
      <c r="C471" s="14" t="str">
        <f ca="1">IF(OR(E471="",ROW(E471)=2),"",IF(R471&gt;0,"S",IF(J471,IF(F471=2,"D","N"),"I")))</f>
        <v>D</v>
      </c>
      <c r="D471" s="14" t="str">
        <f t="shared" ca="1" si="98"/>
        <v>q_122a</v>
      </c>
      <c r="E471" s="14" t="str">
        <f t="shared" ca="1" si="99"/>
        <v>Upper Limb surgery &gt; 5 years</v>
      </c>
      <c r="F471" s="14">
        <f t="shared" ca="1" si="100"/>
        <v>2</v>
      </c>
      <c r="G471" s="14" t="str">
        <f t="shared" ca="1" si="101"/>
        <v>q_122a</v>
      </c>
      <c r="H471" s="14">
        <f ca="1">IF(G471&lt;&gt;"",IFERROR( IsVariableNameLegal(G471),0),0)+IF(COUNTIF(INDIRECT(wew!$C$13),G471)&gt;1,10,0)</f>
        <v>0</v>
      </c>
      <c r="I471" s="14">
        <f ca="1">IF(E471&lt;&gt;"",IF(LEN(E471)&gt;150,1,0)+IF(COUNTIF(INDIRECT(wew!$C$15),E471)&gt;1,10,0),0)</f>
        <v>0</v>
      </c>
      <c r="J471" s="14" t="b">
        <f t="shared" ca="1" si="102"/>
        <v>1</v>
      </c>
      <c r="K471" s="14" t="str">
        <f ca="1">ADDRESS(3,(B471+1)*2-1,4,,"[" &amp; wew!$G$7 &amp; "]" &amp; _sheetname_labels) &amp; ":" &amp; ADDRESS(2+ster!$B$20,(B471+1)*2-1,4)</f>
        <v>'[dane surowe2c.xlsm]labels'!AJC3:AJC32</v>
      </c>
      <c r="L471" s="14" t="str">
        <f ca="1">IF(F471&gt;0,ADDRESS(3,(B471+1)*2-1,4,,"[" &amp; wew!$G$7 &amp; "]" &amp; _sheetname_labels) &amp; ":" &amp; ADDRESS(2+F471,(B471+1)*2-1,4),"")</f>
        <v>'[dane surowe2c.xlsm]labels'!AJC3:AJC4</v>
      </c>
      <c r="M471" s="14" t="str">
        <f ca="1">IF(F471&gt;0,ADDRESS(3,(B471+1)*2,4,,"["&amp;wew!$G$7&amp;"]"&amp;_sheetname_labels)&amp;":"&amp;ADDRESS(2+F471,(B471+1)*2,4),"")</f>
        <v>'[dane surowe2c.xlsm]labels'!AJD3:AJD4</v>
      </c>
      <c r="N471" s="14" t="str">
        <f ca="1">ADDRESS(3,B471+1,4,,"[" &amp; wew!$G$7 &amp; "]" &amp;_sheetname_dataframe) &amp; ":" &amp; ADDRESS(2+ster!$C$14,B471+1,4)</f>
        <v>'[dane surowe2c.xlsm]data_frame'!RB3:RB643</v>
      </c>
      <c r="O471" s="14">
        <f t="shared" ca="1" si="103"/>
        <v>636</v>
      </c>
      <c r="P471" s="14">
        <f ca="1">IF(AND($AD471,$S471=1),IF(wew!$B$3,MIN(INDIRECT($N471)),"&lt;włącz podświetlanie wartości&gt;"),"—")</f>
        <v>1</v>
      </c>
      <c r="Q471" s="14">
        <f ca="1">IF(AND($AD471,$S471=1),IF(wew!$B$3,MAX(INDIRECT($N471)),"&lt;włącz podświetlanie wartości&gt;"),"—")</f>
        <v>2</v>
      </c>
      <c r="R471" s="14">
        <f ca="1">IF(AD471,ster!$C$14- (COUNTIF( INDIRECT(N471),"" )+ COUNT(INDIRECT(N471)) +COUNTIF( INDIRECT(N471),"NA" )),"")</f>
        <v>0</v>
      </c>
      <c r="S471" s="12">
        <f ca="1">IF(AD471,IF(COUNTA(INDIRECT(N471))=0,0, 1-(ster!$C$14- COUNT(INDIRECT(N471)) -COUNTIF( INDIRECT(N471),"" )) /COUNTA(INDIRECT(N471))),"")</f>
        <v>1</v>
      </c>
      <c r="T471" s="17">
        <f t="array" aca="1" ref="T471" ca="1">IF(L471&lt;&gt;"",SUM(IF(INDIRECT(L471)&lt;&gt;INT(INDIRECT(L471)),1,0)),"")</f>
        <v>0</v>
      </c>
      <c r="U471" s="17">
        <f t="array" aca="1" ref="U471" ca="1">IF(S471=1,SUM(IF(ISNUMBER(INDIRECT(N471)),IF(INDIRECT(N471)&lt;&gt;INT(INDIRECT(N471)),1,0),0)),"")</f>
        <v>0</v>
      </c>
      <c r="V471" s="17">
        <f t="shared" ca="1" si="104"/>
        <v>1</v>
      </c>
      <c r="W471" s="17">
        <f t="shared" ca="1" si="105"/>
        <v>0</v>
      </c>
      <c r="X471" s="24">
        <f t="array" aca="1" ref="X471" ca="1">IF(AD471,IF(AG471&lt;&gt;"",AG471,IF(J471,MIN(INDIRECT( K471)),"")),"")</f>
        <v>1</v>
      </c>
      <c r="Y471" s="17">
        <f t="array" aca="1" ref="Y471" ca="1">IF(AD471,IF(AH471&lt;&gt;"",AH471,IF(J471,MAX(INDIRECT( K471)),"")),"")</f>
        <v>2</v>
      </c>
      <c r="Z471" s="17" t="b">
        <f t="shared" ca="1" si="106"/>
        <v>1</v>
      </c>
      <c r="AC471" s="17" t="b">
        <f t="shared" ca="1" si="107"/>
        <v>0</v>
      </c>
      <c r="AD471" s="14" t="b">
        <f t="shared" ca="1" si="108"/>
        <v>1</v>
      </c>
      <c r="AE471" s="15" t="b">
        <f t="shared" ca="1" si="109"/>
        <v>1</v>
      </c>
      <c r="AF471" s="16"/>
      <c r="AG471" s="16"/>
      <c r="AH471" s="16"/>
      <c r="AI471" s="16"/>
      <c r="AJ471" s="16"/>
      <c r="AK471" s="16"/>
      <c r="AL471" s="16"/>
      <c r="AM471" s="16"/>
    </row>
    <row r="472" spans="2:39">
      <c r="B472" s="14">
        <f t="shared" si="97"/>
        <v>470</v>
      </c>
      <c r="C472" s="14" t="str">
        <f ca="1">IF(OR(E472="",ROW(E472)=2),"",IF(R472&gt;0,"S",IF(J472,IF(F472=2,"D","N"),"I")))</f>
        <v>D</v>
      </c>
      <c r="D472" s="14" t="str">
        <f t="shared" ca="1" si="98"/>
        <v>q_122b</v>
      </c>
      <c r="E472" s="14" t="str">
        <f t="shared" ca="1" si="99"/>
        <v>Lower Limb surgery &gt; 5 years</v>
      </c>
      <c r="F472" s="14">
        <f t="shared" ca="1" si="100"/>
        <v>2</v>
      </c>
      <c r="G472" s="14" t="str">
        <f t="shared" ca="1" si="101"/>
        <v>q_122b</v>
      </c>
      <c r="H472" s="14">
        <f ca="1">IF(G472&lt;&gt;"",IFERROR( IsVariableNameLegal(G472),0),0)+IF(COUNTIF(INDIRECT(wew!$C$13),G472)&gt;1,10,0)</f>
        <v>0</v>
      </c>
      <c r="I472" s="14">
        <f ca="1">IF(E472&lt;&gt;"",IF(LEN(E472)&gt;150,1,0)+IF(COUNTIF(INDIRECT(wew!$C$15),E472)&gt;1,10,0),0)</f>
        <v>0</v>
      </c>
      <c r="J472" s="14" t="b">
        <f t="shared" ca="1" si="102"/>
        <v>1</v>
      </c>
      <c r="K472" s="14" t="str">
        <f ca="1">ADDRESS(3,(B472+1)*2-1,4,,"[" &amp; wew!$G$7 &amp; "]" &amp; _sheetname_labels) &amp; ":" &amp; ADDRESS(2+ster!$B$20,(B472+1)*2-1,4)</f>
        <v>'[dane surowe2c.xlsm]labels'!AJE3:AJE32</v>
      </c>
      <c r="L472" s="14" t="str">
        <f ca="1">IF(F472&gt;0,ADDRESS(3,(B472+1)*2-1,4,,"[" &amp; wew!$G$7 &amp; "]" &amp; _sheetname_labels) &amp; ":" &amp; ADDRESS(2+F472,(B472+1)*2-1,4),"")</f>
        <v>'[dane surowe2c.xlsm]labels'!AJE3:AJE4</v>
      </c>
      <c r="M472" s="14" t="str">
        <f ca="1">IF(F472&gt;0,ADDRESS(3,(B472+1)*2,4,,"["&amp;wew!$G$7&amp;"]"&amp;_sheetname_labels)&amp;":"&amp;ADDRESS(2+F472,(B472+1)*2,4),"")</f>
        <v>'[dane surowe2c.xlsm]labels'!AJF3:AJF4</v>
      </c>
      <c r="N472" s="14" t="str">
        <f ca="1">ADDRESS(3,B472+1,4,,"[" &amp; wew!$G$7 &amp; "]" &amp;_sheetname_dataframe) &amp; ":" &amp; ADDRESS(2+ster!$C$14,B472+1,4)</f>
        <v>'[dane surowe2c.xlsm]data_frame'!RC3:RC643</v>
      </c>
      <c r="O472" s="14">
        <f t="shared" ca="1" si="103"/>
        <v>636</v>
      </c>
      <c r="P472" s="14">
        <f ca="1">IF(AND($AD472,$S472=1),IF(wew!$B$3,MIN(INDIRECT($N472)),"&lt;włącz podświetlanie wartości&gt;"),"—")</f>
        <v>1</v>
      </c>
      <c r="Q472" s="14">
        <f ca="1">IF(AND($AD472,$S472=1),IF(wew!$B$3,MAX(INDIRECT($N472)),"&lt;włącz podświetlanie wartości&gt;"),"—")</f>
        <v>2</v>
      </c>
      <c r="R472" s="14">
        <f ca="1">IF(AD472,ster!$C$14- (COUNTIF( INDIRECT(N472),"" )+ COUNT(INDIRECT(N472)) +COUNTIF( INDIRECT(N472),"NA" )),"")</f>
        <v>0</v>
      </c>
      <c r="S472" s="12">
        <f ca="1">IF(AD472,IF(COUNTA(INDIRECT(N472))=0,0, 1-(ster!$C$14- COUNT(INDIRECT(N472)) -COUNTIF( INDIRECT(N472),"" )) /COUNTA(INDIRECT(N472))),"")</f>
        <v>1</v>
      </c>
      <c r="T472" s="17">
        <f t="array" aca="1" ref="T472" ca="1">IF(L472&lt;&gt;"",SUM(IF(INDIRECT(L472)&lt;&gt;INT(INDIRECT(L472)),1,0)),"")</f>
        <v>0</v>
      </c>
      <c r="U472" s="17">
        <f t="array" aca="1" ref="U472" ca="1">IF(S472=1,SUM(IF(ISNUMBER(INDIRECT(N472)),IF(INDIRECT(N472)&lt;&gt;INT(INDIRECT(N472)),1,0),0)),"")</f>
        <v>0</v>
      </c>
      <c r="V472" s="17">
        <f t="shared" ca="1" si="104"/>
        <v>1</v>
      </c>
      <c r="W472" s="17">
        <f t="shared" ca="1" si="105"/>
        <v>0</v>
      </c>
      <c r="X472" s="24">
        <f t="array" aca="1" ref="X472" ca="1">IF(AD472,IF(AG472&lt;&gt;"",AG472,IF(J472,MIN(INDIRECT( K472)),"")),"")</f>
        <v>1</v>
      </c>
      <c r="Y472" s="17">
        <f t="array" aca="1" ref="Y472" ca="1">IF(AD472,IF(AH472&lt;&gt;"",AH472,IF(J472,MAX(INDIRECT( K472)),"")),"")</f>
        <v>2</v>
      </c>
      <c r="Z472" s="17" t="b">
        <f t="shared" ca="1" si="106"/>
        <v>1</v>
      </c>
      <c r="AC472" s="17" t="b">
        <f t="shared" ca="1" si="107"/>
        <v>0</v>
      </c>
      <c r="AD472" s="14" t="b">
        <f t="shared" ca="1" si="108"/>
        <v>1</v>
      </c>
      <c r="AE472" s="15" t="b">
        <f t="shared" ca="1" si="109"/>
        <v>1</v>
      </c>
      <c r="AF472" s="16"/>
      <c r="AG472" s="16"/>
      <c r="AH472" s="16"/>
      <c r="AI472" s="16"/>
      <c r="AJ472" s="16"/>
      <c r="AK472" s="16"/>
      <c r="AL472" s="16"/>
      <c r="AM472" s="16"/>
    </row>
    <row r="473" spans="2:39">
      <c r="B473" s="14">
        <f t="shared" si="97"/>
        <v>471</v>
      </c>
      <c r="C473" s="14" t="str">
        <f ca="1">IF(OR(E473="",ROW(E473)=2),"",IF(R473&gt;0,"S",IF(J473,IF(F473=2,"D","N"),"I")))</f>
        <v>D</v>
      </c>
      <c r="D473" s="14" t="str">
        <f t="shared" ca="1" si="98"/>
        <v>q_123</v>
      </c>
      <c r="E473" s="14" t="str">
        <f t="shared" ca="1" si="99"/>
        <v>Abdominal surgery in the last 5 years</v>
      </c>
      <c r="F473" s="14">
        <f t="shared" ca="1" si="100"/>
        <v>2</v>
      </c>
      <c r="G473" s="14" t="str">
        <f t="shared" ca="1" si="101"/>
        <v>q_123</v>
      </c>
      <c r="H473" s="14">
        <f ca="1">IF(G473&lt;&gt;"",IFERROR( IsVariableNameLegal(G473),0),0)+IF(COUNTIF(INDIRECT(wew!$C$13),G473)&gt;1,10,0)</f>
        <v>0</v>
      </c>
      <c r="I473" s="14">
        <f ca="1">IF(E473&lt;&gt;"",IF(LEN(E473)&gt;150,1,0)+IF(COUNTIF(INDIRECT(wew!$C$15),E473)&gt;1,10,0),0)</f>
        <v>0</v>
      </c>
      <c r="J473" s="14" t="b">
        <f t="shared" ca="1" si="102"/>
        <v>1</v>
      </c>
      <c r="K473" s="14" t="str">
        <f ca="1">ADDRESS(3,(B473+1)*2-1,4,,"[" &amp; wew!$G$7 &amp; "]" &amp; _sheetname_labels) &amp; ":" &amp; ADDRESS(2+ster!$B$20,(B473+1)*2-1,4)</f>
        <v>'[dane surowe2c.xlsm]labels'!AJG3:AJG32</v>
      </c>
      <c r="L473" s="14" t="str">
        <f ca="1">IF(F473&gt;0,ADDRESS(3,(B473+1)*2-1,4,,"[" &amp; wew!$G$7 &amp; "]" &amp; _sheetname_labels) &amp; ":" &amp; ADDRESS(2+F473,(B473+1)*2-1,4),"")</f>
        <v>'[dane surowe2c.xlsm]labels'!AJG3:AJG4</v>
      </c>
      <c r="M473" s="14" t="str">
        <f ca="1">IF(F473&gt;0,ADDRESS(3,(B473+1)*2,4,,"["&amp;wew!$G$7&amp;"]"&amp;_sheetname_labels)&amp;":"&amp;ADDRESS(2+F473,(B473+1)*2,4),"")</f>
        <v>'[dane surowe2c.xlsm]labels'!AJH3:AJH4</v>
      </c>
      <c r="N473" s="14" t="str">
        <f ca="1">ADDRESS(3,B473+1,4,,"[" &amp; wew!$G$7 &amp; "]" &amp;_sheetname_dataframe) &amp; ":" &amp; ADDRESS(2+ster!$C$14,B473+1,4)</f>
        <v>'[dane surowe2c.xlsm]data_frame'!RD3:RD643</v>
      </c>
      <c r="O473" s="14">
        <f t="shared" ca="1" si="103"/>
        <v>636</v>
      </c>
      <c r="P473" s="14">
        <f ca="1">IF(AND($AD473,$S473=1),IF(wew!$B$3,MIN(INDIRECT($N473)),"&lt;włącz podświetlanie wartości&gt;"),"—")</f>
        <v>1</v>
      </c>
      <c r="Q473" s="14">
        <f ca="1">IF(AND($AD473,$S473=1),IF(wew!$B$3,MAX(INDIRECT($N473)),"&lt;włącz podświetlanie wartości&gt;"),"—")</f>
        <v>2</v>
      </c>
      <c r="R473" s="14">
        <f ca="1">IF(AD473,ster!$C$14- (COUNTIF( INDIRECT(N473),"" )+ COUNT(INDIRECT(N473)) +COUNTIF( INDIRECT(N473),"NA" )),"")</f>
        <v>0</v>
      </c>
      <c r="S473" s="12">
        <f ca="1">IF(AD473,IF(COUNTA(INDIRECT(N473))=0,0, 1-(ster!$C$14- COUNT(INDIRECT(N473)) -COUNTIF( INDIRECT(N473),"" )) /COUNTA(INDIRECT(N473))),"")</f>
        <v>1</v>
      </c>
      <c r="T473" s="17">
        <f t="array" aca="1" ref="T473" ca="1">IF(L473&lt;&gt;"",SUM(IF(INDIRECT(L473)&lt;&gt;INT(INDIRECT(L473)),1,0)),"")</f>
        <v>0</v>
      </c>
      <c r="U473" s="17">
        <f t="array" aca="1" ref="U473" ca="1">IF(S473=1,SUM(IF(ISNUMBER(INDIRECT(N473)),IF(INDIRECT(N473)&lt;&gt;INT(INDIRECT(N473)),1,0),0)),"")</f>
        <v>0</v>
      </c>
      <c r="V473" s="17">
        <f t="shared" ca="1" si="104"/>
        <v>1</v>
      </c>
      <c r="W473" s="17">
        <f t="shared" ca="1" si="105"/>
        <v>0</v>
      </c>
      <c r="X473" s="24">
        <f t="array" aca="1" ref="X473" ca="1">IF(AD473,IF(AG473&lt;&gt;"",AG473,IF(J473,MIN(INDIRECT( K473)),"")),"")</f>
        <v>1</v>
      </c>
      <c r="Y473" s="17">
        <f t="array" aca="1" ref="Y473" ca="1">IF(AD473,IF(AH473&lt;&gt;"",AH473,IF(J473,MAX(INDIRECT( K473)),"")),"")</f>
        <v>2</v>
      </c>
      <c r="Z473" s="17" t="b">
        <f t="shared" ca="1" si="106"/>
        <v>1</v>
      </c>
      <c r="AC473" s="17" t="b">
        <f t="shared" ca="1" si="107"/>
        <v>0</v>
      </c>
      <c r="AD473" s="14" t="b">
        <f t="shared" ca="1" si="108"/>
        <v>1</v>
      </c>
      <c r="AE473" s="15" t="b">
        <f t="shared" ca="1" si="109"/>
        <v>1</v>
      </c>
      <c r="AF473" s="16"/>
      <c r="AG473" s="16"/>
      <c r="AH473" s="16"/>
      <c r="AI473" s="16"/>
      <c r="AJ473" s="16"/>
      <c r="AK473" s="16"/>
      <c r="AL473" s="16"/>
      <c r="AM473" s="16"/>
    </row>
    <row r="474" spans="2:39">
      <c r="B474" s="14">
        <f t="shared" si="97"/>
        <v>472</v>
      </c>
      <c r="C474" s="14" t="str">
        <f ca="1">IF(OR(E474="",ROW(E474)=2),"",IF(R474&gt;0,"S",IF(J474,IF(F474=2,"D","N"),"I")))</f>
        <v>D</v>
      </c>
      <c r="D474" s="14" t="str">
        <f t="shared" ca="1" si="98"/>
        <v>q_124</v>
      </c>
      <c r="E474" s="14" t="str">
        <f t="shared" ca="1" si="99"/>
        <v>Abdominal surgery &gt; 5 years</v>
      </c>
      <c r="F474" s="14">
        <f t="shared" ca="1" si="100"/>
        <v>2</v>
      </c>
      <c r="G474" s="14" t="str">
        <f t="shared" ca="1" si="101"/>
        <v>q_124</v>
      </c>
      <c r="H474" s="14">
        <f ca="1">IF(G474&lt;&gt;"",IFERROR( IsVariableNameLegal(G474),0),0)+IF(COUNTIF(INDIRECT(wew!$C$13),G474)&gt;1,10,0)</f>
        <v>0</v>
      </c>
      <c r="I474" s="14">
        <f ca="1">IF(E474&lt;&gt;"",IF(LEN(E474)&gt;150,1,0)+IF(COUNTIF(INDIRECT(wew!$C$15),E474)&gt;1,10,0),0)</f>
        <v>0</v>
      </c>
      <c r="J474" s="14" t="b">
        <f t="shared" ca="1" si="102"/>
        <v>1</v>
      </c>
      <c r="K474" s="14" t="str">
        <f ca="1">ADDRESS(3,(B474+1)*2-1,4,,"[" &amp; wew!$G$7 &amp; "]" &amp; _sheetname_labels) &amp; ":" &amp; ADDRESS(2+ster!$B$20,(B474+1)*2-1,4)</f>
        <v>'[dane surowe2c.xlsm]labels'!AJI3:AJI32</v>
      </c>
      <c r="L474" s="14" t="str">
        <f ca="1">IF(F474&gt;0,ADDRESS(3,(B474+1)*2-1,4,,"[" &amp; wew!$G$7 &amp; "]" &amp; _sheetname_labels) &amp; ":" &amp; ADDRESS(2+F474,(B474+1)*2-1,4),"")</f>
        <v>'[dane surowe2c.xlsm]labels'!AJI3:AJI4</v>
      </c>
      <c r="M474" s="14" t="str">
        <f ca="1">IF(F474&gt;0,ADDRESS(3,(B474+1)*2,4,,"["&amp;wew!$G$7&amp;"]"&amp;_sheetname_labels)&amp;":"&amp;ADDRESS(2+F474,(B474+1)*2,4),"")</f>
        <v>'[dane surowe2c.xlsm]labels'!AJJ3:AJJ4</v>
      </c>
      <c r="N474" s="14" t="str">
        <f ca="1">ADDRESS(3,B474+1,4,,"[" &amp; wew!$G$7 &amp; "]" &amp;_sheetname_dataframe) &amp; ":" &amp; ADDRESS(2+ster!$C$14,B474+1,4)</f>
        <v>'[dane surowe2c.xlsm]data_frame'!RE3:RE643</v>
      </c>
      <c r="O474" s="14">
        <f t="shared" ca="1" si="103"/>
        <v>636</v>
      </c>
      <c r="P474" s="14">
        <f ca="1">IF(AND($AD474,$S474=1),IF(wew!$B$3,MIN(INDIRECT($N474)),"&lt;włącz podświetlanie wartości&gt;"),"—")</f>
        <v>1</v>
      </c>
      <c r="Q474" s="14">
        <f ca="1">IF(AND($AD474,$S474=1),IF(wew!$B$3,MAX(INDIRECT($N474)),"&lt;włącz podświetlanie wartości&gt;"),"—")</f>
        <v>2</v>
      </c>
      <c r="R474" s="14">
        <f ca="1">IF(AD474,ster!$C$14- (COUNTIF( INDIRECT(N474),"" )+ COUNT(INDIRECT(N474)) +COUNTIF( INDIRECT(N474),"NA" )),"")</f>
        <v>0</v>
      </c>
      <c r="S474" s="12">
        <f ca="1">IF(AD474,IF(COUNTA(INDIRECT(N474))=0,0, 1-(ster!$C$14- COUNT(INDIRECT(N474)) -COUNTIF( INDIRECT(N474),"" )) /COUNTA(INDIRECT(N474))),"")</f>
        <v>1</v>
      </c>
      <c r="T474" s="17">
        <f t="array" aca="1" ref="T474" ca="1">IF(L474&lt;&gt;"",SUM(IF(INDIRECT(L474)&lt;&gt;INT(INDIRECT(L474)),1,0)),"")</f>
        <v>0</v>
      </c>
      <c r="U474" s="17">
        <f t="array" aca="1" ref="U474" ca="1">IF(S474=1,SUM(IF(ISNUMBER(INDIRECT(N474)),IF(INDIRECT(N474)&lt;&gt;INT(INDIRECT(N474)),1,0),0)),"")</f>
        <v>0</v>
      </c>
      <c r="V474" s="17">
        <f t="shared" ca="1" si="104"/>
        <v>1</v>
      </c>
      <c r="W474" s="17">
        <f t="shared" ca="1" si="105"/>
        <v>0</v>
      </c>
      <c r="X474" s="24">
        <f t="array" aca="1" ref="X474" ca="1">IF(AD474,IF(AG474&lt;&gt;"",AG474,IF(J474,MIN(INDIRECT( K474)),"")),"")</f>
        <v>1</v>
      </c>
      <c r="Y474" s="17">
        <f t="array" aca="1" ref="Y474" ca="1">IF(AD474,IF(AH474&lt;&gt;"",AH474,IF(J474,MAX(INDIRECT( K474)),"")),"")</f>
        <v>2</v>
      </c>
      <c r="Z474" s="17" t="b">
        <f t="shared" ca="1" si="106"/>
        <v>1</v>
      </c>
      <c r="AC474" s="17" t="b">
        <f t="shared" ca="1" si="107"/>
        <v>0</v>
      </c>
      <c r="AD474" s="14" t="b">
        <f t="shared" ca="1" si="108"/>
        <v>1</v>
      </c>
      <c r="AE474" s="15" t="b">
        <f t="shared" ca="1" si="109"/>
        <v>1</v>
      </c>
      <c r="AF474" s="16"/>
      <c r="AG474" s="16"/>
      <c r="AH474" s="16"/>
      <c r="AI474" s="16"/>
      <c r="AJ474" s="16"/>
      <c r="AK474" s="16"/>
      <c r="AL474" s="16"/>
      <c r="AM474" s="16"/>
    </row>
    <row r="475" spans="2:39">
      <c r="B475" s="14">
        <f t="shared" si="97"/>
        <v>473</v>
      </c>
      <c r="C475" s="14" t="str">
        <f ca="1">IF(OR(E475="",ROW(E475)=2),"",IF(R475&gt;0,"S",IF(J475,IF(F475=2,"D","N"),"I")))</f>
        <v>D</v>
      </c>
      <c r="D475" s="14" t="str">
        <f t="shared" ca="1" si="98"/>
        <v>q_125</v>
      </c>
      <c r="E475" s="14" t="str">
        <f t="shared" ca="1" si="99"/>
        <v>Thoracic surgery in the last 5 years</v>
      </c>
      <c r="F475" s="14">
        <f t="shared" ca="1" si="100"/>
        <v>2</v>
      </c>
      <c r="G475" s="14" t="str">
        <f t="shared" ca="1" si="101"/>
        <v>q_125</v>
      </c>
      <c r="H475" s="14">
        <f ca="1">IF(G475&lt;&gt;"",IFERROR( IsVariableNameLegal(G475),0),0)+IF(COUNTIF(INDIRECT(wew!$C$13),G475)&gt;1,10,0)</f>
        <v>0</v>
      </c>
      <c r="I475" s="14">
        <f ca="1">IF(E475&lt;&gt;"",IF(LEN(E475)&gt;150,1,0)+IF(COUNTIF(INDIRECT(wew!$C$15),E475)&gt;1,10,0),0)</f>
        <v>0</v>
      </c>
      <c r="J475" s="14" t="b">
        <f t="shared" ca="1" si="102"/>
        <v>1</v>
      </c>
      <c r="K475" s="14" t="str">
        <f ca="1">ADDRESS(3,(B475+1)*2-1,4,,"[" &amp; wew!$G$7 &amp; "]" &amp; _sheetname_labels) &amp; ":" &amp; ADDRESS(2+ster!$B$20,(B475+1)*2-1,4)</f>
        <v>'[dane surowe2c.xlsm]labels'!AJK3:AJK32</v>
      </c>
      <c r="L475" s="14" t="str">
        <f ca="1">IF(F475&gt;0,ADDRESS(3,(B475+1)*2-1,4,,"[" &amp; wew!$G$7 &amp; "]" &amp; _sheetname_labels) &amp; ":" &amp; ADDRESS(2+F475,(B475+1)*2-1,4),"")</f>
        <v>'[dane surowe2c.xlsm]labels'!AJK3:AJK4</v>
      </c>
      <c r="M475" s="14" t="str">
        <f ca="1">IF(F475&gt;0,ADDRESS(3,(B475+1)*2,4,,"["&amp;wew!$G$7&amp;"]"&amp;_sheetname_labels)&amp;":"&amp;ADDRESS(2+F475,(B475+1)*2,4),"")</f>
        <v>'[dane surowe2c.xlsm]labels'!AJL3:AJL4</v>
      </c>
      <c r="N475" s="14" t="str">
        <f ca="1">ADDRESS(3,B475+1,4,,"[" &amp; wew!$G$7 &amp; "]" &amp;_sheetname_dataframe) &amp; ":" &amp; ADDRESS(2+ster!$C$14,B475+1,4)</f>
        <v>'[dane surowe2c.xlsm]data_frame'!RF3:RF643</v>
      </c>
      <c r="O475" s="14">
        <f t="shared" ca="1" si="103"/>
        <v>636</v>
      </c>
      <c r="P475" s="14">
        <f ca="1">IF(AND($AD475,$S475=1),IF(wew!$B$3,MIN(INDIRECT($N475)),"&lt;włącz podświetlanie wartości&gt;"),"—")</f>
        <v>1</v>
      </c>
      <c r="Q475" s="14">
        <f ca="1">IF(AND($AD475,$S475=1),IF(wew!$B$3,MAX(INDIRECT($N475)),"&lt;włącz podświetlanie wartości&gt;"),"—")</f>
        <v>2</v>
      </c>
      <c r="R475" s="14">
        <f ca="1">IF(AD475,ster!$C$14- (COUNTIF( INDIRECT(N475),"" )+ COUNT(INDIRECT(N475)) +COUNTIF( INDIRECT(N475),"NA" )),"")</f>
        <v>0</v>
      </c>
      <c r="S475" s="12">
        <f ca="1">IF(AD475,IF(COUNTA(INDIRECT(N475))=0,0, 1-(ster!$C$14- COUNT(INDIRECT(N475)) -COUNTIF( INDIRECT(N475),"" )) /COUNTA(INDIRECT(N475))),"")</f>
        <v>1</v>
      </c>
      <c r="T475" s="17">
        <f t="array" aca="1" ref="T475" ca="1">IF(L475&lt;&gt;"",SUM(IF(INDIRECT(L475)&lt;&gt;INT(INDIRECT(L475)),1,0)),"")</f>
        <v>0</v>
      </c>
      <c r="U475" s="17">
        <f t="array" aca="1" ref="U475" ca="1">IF(S475=1,SUM(IF(ISNUMBER(INDIRECT(N475)),IF(INDIRECT(N475)&lt;&gt;INT(INDIRECT(N475)),1,0),0)),"")</f>
        <v>0</v>
      </c>
      <c r="V475" s="17">
        <f t="shared" ca="1" si="104"/>
        <v>1</v>
      </c>
      <c r="W475" s="17">
        <f t="shared" ca="1" si="105"/>
        <v>0</v>
      </c>
      <c r="X475" s="24">
        <f t="array" aca="1" ref="X475" ca="1">IF(AD475,IF(AG475&lt;&gt;"",AG475,IF(J475,MIN(INDIRECT( K475)),"")),"")</f>
        <v>1</v>
      </c>
      <c r="Y475" s="17">
        <f t="array" aca="1" ref="Y475" ca="1">IF(AD475,IF(AH475&lt;&gt;"",AH475,IF(J475,MAX(INDIRECT( K475)),"")),"")</f>
        <v>2</v>
      </c>
      <c r="Z475" s="17" t="b">
        <f t="shared" ca="1" si="106"/>
        <v>1</v>
      </c>
      <c r="AC475" s="17" t="b">
        <f t="shared" ca="1" si="107"/>
        <v>0</v>
      </c>
      <c r="AD475" s="14" t="b">
        <f t="shared" ca="1" si="108"/>
        <v>1</v>
      </c>
      <c r="AE475" s="15" t="b">
        <f t="shared" ca="1" si="109"/>
        <v>1</v>
      </c>
      <c r="AF475" s="16"/>
      <c r="AG475" s="16"/>
      <c r="AH475" s="16"/>
      <c r="AI475" s="16"/>
      <c r="AJ475" s="16"/>
      <c r="AK475" s="16"/>
      <c r="AL475" s="16"/>
      <c r="AM475" s="16"/>
    </row>
    <row r="476" spans="2:39">
      <c r="B476" s="14">
        <f t="shared" si="97"/>
        <v>474</v>
      </c>
      <c r="C476" s="14" t="str">
        <f ca="1">IF(OR(E476="",ROW(E476)=2),"",IF(R476&gt;0,"S",IF(J476,IF(F476=2,"D","N"),"I")))</f>
        <v>D</v>
      </c>
      <c r="D476" s="14" t="str">
        <f t="shared" ca="1" si="98"/>
        <v>q_126</v>
      </c>
      <c r="E476" s="14" t="str">
        <f t="shared" ca="1" si="99"/>
        <v>Thoracic surgery &gt; 5 years</v>
      </c>
      <c r="F476" s="14">
        <f t="shared" ca="1" si="100"/>
        <v>2</v>
      </c>
      <c r="G476" s="14" t="str">
        <f t="shared" ca="1" si="101"/>
        <v>q_126</v>
      </c>
      <c r="H476" s="14">
        <f ca="1">IF(G476&lt;&gt;"",IFERROR( IsVariableNameLegal(G476),0),0)+IF(COUNTIF(INDIRECT(wew!$C$13),G476)&gt;1,10,0)</f>
        <v>0</v>
      </c>
      <c r="I476" s="14">
        <f ca="1">IF(E476&lt;&gt;"",IF(LEN(E476)&gt;150,1,0)+IF(COUNTIF(INDIRECT(wew!$C$15),E476)&gt;1,10,0),0)</f>
        <v>0</v>
      </c>
      <c r="J476" s="14" t="b">
        <f t="shared" ca="1" si="102"/>
        <v>1</v>
      </c>
      <c r="K476" s="14" t="str">
        <f ca="1">ADDRESS(3,(B476+1)*2-1,4,,"[" &amp; wew!$G$7 &amp; "]" &amp; _sheetname_labels) &amp; ":" &amp; ADDRESS(2+ster!$B$20,(B476+1)*2-1,4)</f>
        <v>'[dane surowe2c.xlsm]labels'!AJM3:AJM32</v>
      </c>
      <c r="L476" s="14" t="str">
        <f ca="1">IF(F476&gt;0,ADDRESS(3,(B476+1)*2-1,4,,"[" &amp; wew!$G$7 &amp; "]" &amp; _sheetname_labels) &amp; ":" &amp; ADDRESS(2+F476,(B476+1)*2-1,4),"")</f>
        <v>'[dane surowe2c.xlsm]labels'!AJM3:AJM4</v>
      </c>
      <c r="M476" s="14" t="str">
        <f ca="1">IF(F476&gt;0,ADDRESS(3,(B476+1)*2,4,,"["&amp;wew!$G$7&amp;"]"&amp;_sheetname_labels)&amp;":"&amp;ADDRESS(2+F476,(B476+1)*2,4),"")</f>
        <v>'[dane surowe2c.xlsm]labels'!AJN3:AJN4</v>
      </c>
      <c r="N476" s="14" t="str">
        <f ca="1">ADDRESS(3,B476+1,4,,"[" &amp; wew!$G$7 &amp; "]" &amp;_sheetname_dataframe) &amp; ":" &amp; ADDRESS(2+ster!$C$14,B476+1,4)</f>
        <v>'[dane surowe2c.xlsm]data_frame'!RG3:RG643</v>
      </c>
      <c r="O476" s="14">
        <f t="shared" ca="1" si="103"/>
        <v>636</v>
      </c>
      <c r="P476" s="14">
        <f ca="1">IF(AND($AD476,$S476=1),IF(wew!$B$3,MIN(INDIRECT($N476)),"&lt;włącz podświetlanie wartości&gt;"),"—")</f>
        <v>1</v>
      </c>
      <c r="Q476" s="14">
        <f ca="1">IF(AND($AD476,$S476=1),IF(wew!$B$3,MAX(INDIRECT($N476)),"&lt;włącz podświetlanie wartości&gt;"),"—")</f>
        <v>2</v>
      </c>
      <c r="R476" s="14">
        <f ca="1">IF(AD476,ster!$C$14- (COUNTIF( INDIRECT(N476),"" )+ COUNT(INDIRECT(N476)) +COUNTIF( INDIRECT(N476),"NA" )),"")</f>
        <v>0</v>
      </c>
      <c r="S476" s="12">
        <f ca="1">IF(AD476,IF(COUNTA(INDIRECT(N476))=0,0, 1-(ster!$C$14- COUNT(INDIRECT(N476)) -COUNTIF( INDIRECT(N476),"" )) /COUNTA(INDIRECT(N476))),"")</f>
        <v>1</v>
      </c>
      <c r="T476" s="17">
        <f t="array" aca="1" ref="T476" ca="1">IF(L476&lt;&gt;"",SUM(IF(INDIRECT(L476)&lt;&gt;INT(INDIRECT(L476)),1,0)),"")</f>
        <v>0</v>
      </c>
      <c r="U476" s="17">
        <f t="array" aca="1" ref="U476" ca="1">IF(S476=1,SUM(IF(ISNUMBER(INDIRECT(N476)),IF(INDIRECT(N476)&lt;&gt;INT(INDIRECT(N476)),1,0),0)),"")</f>
        <v>0</v>
      </c>
      <c r="V476" s="17">
        <f t="shared" ca="1" si="104"/>
        <v>1</v>
      </c>
      <c r="W476" s="17">
        <f t="shared" ca="1" si="105"/>
        <v>0</v>
      </c>
      <c r="X476" s="24">
        <f t="array" aca="1" ref="X476" ca="1">IF(AD476,IF(AG476&lt;&gt;"",AG476,IF(J476,MIN(INDIRECT( K476)),"")),"")</f>
        <v>1</v>
      </c>
      <c r="Y476" s="17">
        <f t="array" aca="1" ref="Y476" ca="1">IF(AD476,IF(AH476&lt;&gt;"",AH476,IF(J476,MAX(INDIRECT( K476)),"")),"")</f>
        <v>2</v>
      </c>
      <c r="Z476" s="17" t="b">
        <f t="shared" ca="1" si="106"/>
        <v>1</v>
      </c>
      <c r="AC476" s="17" t="b">
        <f t="shared" ca="1" si="107"/>
        <v>0</v>
      </c>
      <c r="AD476" s="14" t="b">
        <f t="shared" ca="1" si="108"/>
        <v>1</v>
      </c>
      <c r="AE476" s="15" t="b">
        <f t="shared" ca="1" si="109"/>
        <v>1</v>
      </c>
      <c r="AF476" s="16"/>
      <c r="AG476" s="16"/>
      <c r="AH476" s="16"/>
      <c r="AI476" s="16"/>
      <c r="AJ476" s="16"/>
      <c r="AK476" s="16"/>
      <c r="AL476" s="16"/>
      <c r="AM476" s="16"/>
    </row>
    <row r="477" spans="2:39">
      <c r="B477" s="14">
        <f t="shared" si="97"/>
        <v>475</v>
      </c>
      <c r="C477" s="14" t="str">
        <f ca="1">IF(OR(E477="",ROW(E477)=2),"",IF(R477&gt;0,"S",IF(J477,IF(F477=2,"D","N"),"I")))</f>
        <v>D</v>
      </c>
      <c r="D477" s="14" t="str">
        <f t="shared" ca="1" si="98"/>
        <v>q_127</v>
      </c>
      <c r="E477" s="14" t="str">
        <f t="shared" ca="1" si="99"/>
        <v>Pelvic Surgery in the last 5 years</v>
      </c>
      <c r="F477" s="14">
        <f t="shared" ca="1" si="100"/>
        <v>2</v>
      </c>
      <c r="G477" s="14" t="str">
        <f t="shared" ca="1" si="101"/>
        <v>q_127</v>
      </c>
      <c r="H477" s="14">
        <f ca="1">IF(G477&lt;&gt;"",IFERROR( IsVariableNameLegal(G477),0),0)+IF(COUNTIF(INDIRECT(wew!$C$13),G477)&gt;1,10,0)</f>
        <v>0</v>
      </c>
      <c r="I477" s="14">
        <f ca="1">IF(E477&lt;&gt;"",IF(LEN(E477)&gt;150,1,0)+IF(COUNTIF(INDIRECT(wew!$C$15),E477)&gt;1,10,0),0)</f>
        <v>0</v>
      </c>
      <c r="J477" s="14" t="b">
        <f t="shared" ca="1" si="102"/>
        <v>1</v>
      </c>
      <c r="K477" s="14" t="str">
        <f ca="1">ADDRESS(3,(B477+1)*2-1,4,,"[" &amp; wew!$G$7 &amp; "]" &amp; _sheetname_labels) &amp; ":" &amp; ADDRESS(2+ster!$B$20,(B477+1)*2-1,4)</f>
        <v>'[dane surowe2c.xlsm]labels'!AJO3:AJO32</v>
      </c>
      <c r="L477" s="14" t="str">
        <f ca="1">IF(F477&gt;0,ADDRESS(3,(B477+1)*2-1,4,,"[" &amp; wew!$G$7 &amp; "]" &amp; _sheetname_labels) &amp; ":" &amp; ADDRESS(2+F477,(B477+1)*2-1,4),"")</f>
        <v>'[dane surowe2c.xlsm]labels'!AJO3:AJO4</v>
      </c>
      <c r="M477" s="14" t="str">
        <f ca="1">IF(F477&gt;0,ADDRESS(3,(B477+1)*2,4,,"["&amp;wew!$G$7&amp;"]"&amp;_sheetname_labels)&amp;":"&amp;ADDRESS(2+F477,(B477+1)*2,4),"")</f>
        <v>'[dane surowe2c.xlsm]labels'!AJP3:AJP4</v>
      </c>
      <c r="N477" s="14" t="str">
        <f ca="1">ADDRESS(3,B477+1,4,,"[" &amp; wew!$G$7 &amp; "]" &amp;_sheetname_dataframe) &amp; ":" &amp; ADDRESS(2+ster!$C$14,B477+1,4)</f>
        <v>'[dane surowe2c.xlsm]data_frame'!RH3:RH643</v>
      </c>
      <c r="O477" s="14">
        <f t="shared" ca="1" si="103"/>
        <v>636</v>
      </c>
      <c r="P477" s="14">
        <f ca="1">IF(AND($AD477,$S477=1),IF(wew!$B$3,MIN(INDIRECT($N477)),"&lt;włącz podświetlanie wartości&gt;"),"—")</f>
        <v>1</v>
      </c>
      <c r="Q477" s="14">
        <f ca="1">IF(AND($AD477,$S477=1),IF(wew!$B$3,MAX(INDIRECT($N477)),"&lt;włącz podświetlanie wartości&gt;"),"—")</f>
        <v>2</v>
      </c>
      <c r="R477" s="14">
        <f ca="1">IF(AD477,ster!$C$14- (COUNTIF( INDIRECT(N477),"" )+ COUNT(INDIRECT(N477)) +COUNTIF( INDIRECT(N477),"NA" )),"")</f>
        <v>0</v>
      </c>
      <c r="S477" s="12">
        <f ca="1">IF(AD477,IF(COUNTA(INDIRECT(N477))=0,0, 1-(ster!$C$14- COUNT(INDIRECT(N477)) -COUNTIF( INDIRECT(N477),"" )) /COUNTA(INDIRECT(N477))),"")</f>
        <v>1</v>
      </c>
      <c r="T477" s="17">
        <f t="array" aca="1" ref="T477" ca="1">IF(L477&lt;&gt;"",SUM(IF(INDIRECT(L477)&lt;&gt;INT(INDIRECT(L477)),1,0)),"")</f>
        <v>0</v>
      </c>
      <c r="U477" s="17">
        <f t="array" aca="1" ref="U477" ca="1">IF(S477=1,SUM(IF(ISNUMBER(INDIRECT(N477)),IF(INDIRECT(N477)&lt;&gt;INT(INDIRECT(N477)),1,0),0)),"")</f>
        <v>0</v>
      </c>
      <c r="V477" s="17">
        <f t="shared" ca="1" si="104"/>
        <v>1</v>
      </c>
      <c r="W477" s="17">
        <f t="shared" ca="1" si="105"/>
        <v>0</v>
      </c>
      <c r="X477" s="24">
        <f t="array" aca="1" ref="X477" ca="1">IF(AD477,IF(AG477&lt;&gt;"",AG477,IF(J477,MIN(INDIRECT( K477)),"")),"")</f>
        <v>1</v>
      </c>
      <c r="Y477" s="17">
        <f t="array" aca="1" ref="Y477" ca="1">IF(AD477,IF(AH477&lt;&gt;"",AH477,IF(J477,MAX(INDIRECT( K477)),"")),"")</f>
        <v>2</v>
      </c>
      <c r="Z477" s="17" t="b">
        <f t="shared" ca="1" si="106"/>
        <v>1</v>
      </c>
      <c r="AC477" s="17" t="b">
        <f t="shared" ca="1" si="107"/>
        <v>0</v>
      </c>
      <c r="AD477" s="14" t="b">
        <f t="shared" ca="1" si="108"/>
        <v>1</v>
      </c>
      <c r="AE477" s="15" t="b">
        <f t="shared" ca="1" si="109"/>
        <v>1</v>
      </c>
      <c r="AF477" s="16"/>
      <c r="AG477" s="16"/>
      <c r="AH477" s="16"/>
      <c r="AI477" s="16"/>
      <c r="AJ477" s="16"/>
      <c r="AK477" s="16"/>
      <c r="AL477" s="16"/>
      <c r="AM477" s="16"/>
    </row>
    <row r="478" spans="2:39">
      <c r="B478" s="14">
        <f t="shared" si="97"/>
        <v>476</v>
      </c>
      <c r="C478" s="14" t="str">
        <f ca="1">IF(OR(E478="",ROW(E478)=2),"",IF(R478&gt;0,"S",IF(J478,IF(F478=2,"D","N"),"I")))</f>
        <v>D</v>
      </c>
      <c r="D478" s="14" t="str">
        <f t="shared" ca="1" si="98"/>
        <v>q_128</v>
      </c>
      <c r="E478" s="14" t="str">
        <f t="shared" ca="1" si="99"/>
        <v>Pelvic Surgery &gt; 5 years</v>
      </c>
      <c r="F478" s="14">
        <f t="shared" ca="1" si="100"/>
        <v>2</v>
      </c>
      <c r="G478" s="14" t="str">
        <f t="shared" ca="1" si="101"/>
        <v>q_128</v>
      </c>
      <c r="H478" s="14">
        <f ca="1">IF(G478&lt;&gt;"",IFERROR( IsVariableNameLegal(G478),0),0)+IF(COUNTIF(INDIRECT(wew!$C$13),G478)&gt;1,10,0)</f>
        <v>0</v>
      </c>
      <c r="I478" s="14">
        <f ca="1">IF(E478&lt;&gt;"",IF(LEN(E478)&gt;150,1,0)+IF(COUNTIF(INDIRECT(wew!$C$15),E478)&gt;1,10,0),0)</f>
        <v>0</v>
      </c>
      <c r="J478" s="14" t="b">
        <f t="shared" ca="1" si="102"/>
        <v>1</v>
      </c>
      <c r="K478" s="14" t="str">
        <f ca="1">ADDRESS(3,(B478+1)*2-1,4,,"[" &amp; wew!$G$7 &amp; "]" &amp; _sheetname_labels) &amp; ":" &amp; ADDRESS(2+ster!$B$20,(B478+1)*2-1,4)</f>
        <v>'[dane surowe2c.xlsm]labels'!AJQ3:AJQ32</v>
      </c>
      <c r="L478" s="14" t="str">
        <f ca="1">IF(F478&gt;0,ADDRESS(3,(B478+1)*2-1,4,,"[" &amp; wew!$G$7 &amp; "]" &amp; _sheetname_labels) &amp; ":" &amp; ADDRESS(2+F478,(B478+1)*2-1,4),"")</f>
        <v>'[dane surowe2c.xlsm]labels'!AJQ3:AJQ4</v>
      </c>
      <c r="M478" s="14" t="str">
        <f ca="1">IF(F478&gt;0,ADDRESS(3,(B478+1)*2,4,,"["&amp;wew!$G$7&amp;"]"&amp;_sheetname_labels)&amp;":"&amp;ADDRESS(2+F478,(B478+1)*2,4),"")</f>
        <v>'[dane surowe2c.xlsm]labels'!AJR3:AJR4</v>
      </c>
      <c r="N478" s="14" t="str">
        <f ca="1">ADDRESS(3,B478+1,4,,"[" &amp; wew!$G$7 &amp; "]" &amp;_sheetname_dataframe) &amp; ":" &amp; ADDRESS(2+ster!$C$14,B478+1,4)</f>
        <v>'[dane surowe2c.xlsm]data_frame'!RI3:RI643</v>
      </c>
      <c r="O478" s="14">
        <f t="shared" ca="1" si="103"/>
        <v>636</v>
      </c>
      <c r="P478" s="14">
        <f ca="1">IF(AND($AD478,$S478=1),IF(wew!$B$3,MIN(INDIRECT($N478)),"&lt;włącz podświetlanie wartości&gt;"),"—")</f>
        <v>1</v>
      </c>
      <c r="Q478" s="14">
        <f ca="1">IF(AND($AD478,$S478=1),IF(wew!$B$3,MAX(INDIRECT($N478)),"&lt;włącz podświetlanie wartości&gt;"),"—")</f>
        <v>2</v>
      </c>
      <c r="R478" s="14">
        <f ca="1">IF(AD478,ster!$C$14- (COUNTIF( INDIRECT(N478),"" )+ COUNT(INDIRECT(N478)) +COUNTIF( INDIRECT(N478),"NA" )),"")</f>
        <v>0</v>
      </c>
      <c r="S478" s="12">
        <f ca="1">IF(AD478,IF(COUNTA(INDIRECT(N478))=0,0, 1-(ster!$C$14- COUNT(INDIRECT(N478)) -COUNTIF( INDIRECT(N478),"" )) /COUNTA(INDIRECT(N478))),"")</f>
        <v>1</v>
      </c>
      <c r="T478" s="17">
        <f t="array" aca="1" ref="T478" ca="1">IF(L478&lt;&gt;"",SUM(IF(INDIRECT(L478)&lt;&gt;INT(INDIRECT(L478)),1,0)),"")</f>
        <v>0</v>
      </c>
      <c r="U478" s="17">
        <f t="array" aca="1" ref="U478" ca="1">IF(S478=1,SUM(IF(ISNUMBER(INDIRECT(N478)),IF(INDIRECT(N478)&lt;&gt;INT(INDIRECT(N478)),1,0),0)),"")</f>
        <v>0</v>
      </c>
      <c r="V478" s="17">
        <f t="shared" ca="1" si="104"/>
        <v>1</v>
      </c>
      <c r="W478" s="17">
        <f t="shared" ca="1" si="105"/>
        <v>0</v>
      </c>
      <c r="X478" s="24">
        <f t="array" aca="1" ref="X478" ca="1">IF(AD478,IF(AG478&lt;&gt;"",AG478,IF(J478,MIN(INDIRECT( K478)),"")),"")</f>
        <v>1</v>
      </c>
      <c r="Y478" s="17">
        <f t="array" aca="1" ref="Y478" ca="1">IF(AD478,IF(AH478&lt;&gt;"",AH478,IF(J478,MAX(INDIRECT( K478)),"")),"")</f>
        <v>2</v>
      </c>
      <c r="Z478" s="17" t="b">
        <f t="shared" ca="1" si="106"/>
        <v>1</v>
      </c>
      <c r="AC478" s="17" t="b">
        <f t="shared" ca="1" si="107"/>
        <v>0</v>
      </c>
      <c r="AD478" s="14" t="b">
        <f t="shared" ca="1" si="108"/>
        <v>1</v>
      </c>
      <c r="AE478" s="15" t="b">
        <f t="shared" ca="1" si="109"/>
        <v>1</v>
      </c>
      <c r="AF478" s="16"/>
      <c r="AG478" s="16"/>
      <c r="AH478" s="16"/>
      <c r="AI478" s="16"/>
      <c r="AJ478" s="16"/>
      <c r="AK478" s="16"/>
      <c r="AL478" s="16"/>
      <c r="AM478" s="16"/>
    </row>
    <row r="479" spans="2:39">
      <c r="B479" s="14">
        <f t="shared" si="97"/>
        <v>477</v>
      </c>
      <c r="C479" s="14" t="str">
        <f ca="1">IF(OR(E479="",ROW(E479)=2),"",IF(R479&gt;0,"S",IF(J479,IF(F479=2,"D","N"),"I")))</f>
        <v>D</v>
      </c>
      <c r="D479" s="14" t="str">
        <f t="shared" ca="1" si="98"/>
        <v>q_129</v>
      </c>
      <c r="E479" s="14" t="str">
        <f t="shared" ca="1" si="99"/>
        <v>Head/neck Surgery in the last 5 years</v>
      </c>
      <c r="F479" s="14">
        <f t="shared" ca="1" si="100"/>
        <v>2</v>
      </c>
      <c r="G479" s="14" t="str">
        <f t="shared" ca="1" si="101"/>
        <v>q_129</v>
      </c>
      <c r="H479" s="14">
        <f ca="1">IF(G479&lt;&gt;"",IFERROR( IsVariableNameLegal(G479),0),0)+IF(COUNTIF(INDIRECT(wew!$C$13),G479)&gt;1,10,0)</f>
        <v>0</v>
      </c>
      <c r="I479" s="14">
        <f ca="1">IF(E479&lt;&gt;"",IF(LEN(E479)&gt;150,1,0)+IF(COUNTIF(INDIRECT(wew!$C$15),E479)&gt;1,10,0),0)</f>
        <v>0</v>
      </c>
      <c r="J479" s="14" t="b">
        <f t="shared" ca="1" si="102"/>
        <v>1</v>
      </c>
      <c r="K479" s="14" t="str">
        <f ca="1">ADDRESS(3,(B479+1)*2-1,4,,"[" &amp; wew!$G$7 &amp; "]" &amp; _sheetname_labels) &amp; ":" &amp; ADDRESS(2+ster!$B$20,(B479+1)*2-1,4)</f>
        <v>'[dane surowe2c.xlsm]labels'!AJS3:AJS32</v>
      </c>
      <c r="L479" s="14" t="str">
        <f ca="1">IF(F479&gt;0,ADDRESS(3,(B479+1)*2-1,4,,"[" &amp; wew!$G$7 &amp; "]" &amp; _sheetname_labels) &amp; ":" &amp; ADDRESS(2+F479,(B479+1)*2-1,4),"")</f>
        <v>'[dane surowe2c.xlsm]labels'!AJS3:AJS4</v>
      </c>
      <c r="M479" s="14" t="str">
        <f ca="1">IF(F479&gt;0,ADDRESS(3,(B479+1)*2,4,,"["&amp;wew!$G$7&amp;"]"&amp;_sheetname_labels)&amp;":"&amp;ADDRESS(2+F479,(B479+1)*2,4),"")</f>
        <v>'[dane surowe2c.xlsm]labels'!AJT3:AJT4</v>
      </c>
      <c r="N479" s="14" t="str">
        <f ca="1">ADDRESS(3,B479+1,4,,"[" &amp; wew!$G$7 &amp; "]" &amp;_sheetname_dataframe) &amp; ":" &amp; ADDRESS(2+ster!$C$14,B479+1,4)</f>
        <v>'[dane surowe2c.xlsm]data_frame'!RJ3:RJ643</v>
      </c>
      <c r="O479" s="14">
        <f t="shared" ca="1" si="103"/>
        <v>636</v>
      </c>
      <c r="P479" s="14">
        <f ca="1">IF(AND($AD479,$S479=1),IF(wew!$B$3,MIN(INDIRECT($N479)),"&lt;włącz podświetlanie wartości&gt;"),"—")</f>
        <v>1</v>
      </c>
      <c r="Q479" s="14">
        <f ca="1">IF(AND($AD479,$S479=1),IF(wew!$B$3,MAX(INDIRECT($N479)),"&lt;włącz podświetlanie wartości&gt;"),"—")</f>
        <v>2</v>
      </c>
      <c r="R479" s="14">
        <f ca="1">IF(AD479,ster!$C$14- (COUNTIF( INDIRECT(N479),"" )+ COUNT(INDIRECT(N479)) +COUNTIF( INDIRECT(N479),"NA" )),"")</f>
        <v>0</v>
      </c>
      <c r="S479" s="12">
        <f ca="1">IF(AD479,IF(COUNTA(INDIRECT(N479))=0,0, 1-(ster!$C$14- COUNT(INDIRECT(N479)) -COUNTIF( INDIRECT(N479),"" )) /COUNTA(INDIRECT(N479))),"")</f>
        <v>1</v>
      </c>
      <c r="T479" s="17">
        <f t="array" aca="1" ref="T479" ca="1">IF(L479&lt;&gt;"",SUM(IF(INDIRECT(L479)&lt;&gt;INT(INDIRECT(L479)),1,0)),"")</f>
        <v>0</v>
      </c>
      <c r="U479" s="17">
        <f t="array" aca="1" ref="U479" ca="1">IF(S479=1,SUM(IF(ISNUMBER(INDIRECT(N479)),IF(INDIRECT(N479)&lt;&gt;INT(INDIRECT(N479)),1,0),0)),"")</f>
        <v>0</v>
      </c>
      <c r="V479" s="17">
        <f t="shared" ca="1" si="104"/>
        <v>1</v>
      </c>
      <c r="W479" s="17">
        <f t="shared" ca="1" si="105"/>
        <v>0</v>
      </c>
      <c r="X479" s="24">
        <f t="array" aca="1" ref="X479" ca="1">IF(AD479,IF(AG479&lt;&gt;"",AG479,IF(J479,MIN(INDIRECT( K479)),"")),"")</f>
        <v>1</v>
      </c>
      <c r="Y479" s="17">
        <f t="array" aca="1" ref="Y479" ca="1">IF(AD479,IF(AH479&lt;&gt;"",AH479,IF(J479,MAX(INDIRECT( K479)),"")),"")</f>
        <v>2</v>
      </c>
      <c r="Z479" s="17" t="b">
        <f t="shared" ca="1" si="106"/>
        <v>1</v>
      </c>
      <c r="AC479" s="17" t="b">
        <f t="shared" ca="1" si="107"/>
        <v>0</v>
      </c>
      <c r="AD479" s="14" t="b">
        <f t="shared" ca="1" si="108"/>
        <v>1</v>
      </c>
      <c r="AE479" s="15" t="b">
        <f t="shared" ca="1" si="109"/>
        <v>1</v>
      </c>
      <c r="AF479" s="16"/>
      <c r="AG479" s="16"/>
      <c r="AH479" s="16"/>
      <c r="AI479" s="16"/>
      <c r="AJ479" s="16"/>
      <c r="AK479" s="16"/>
      <c r="AL479" s="16"/>
      <c r="AM479" s="16"/>
    </row>
    <row r="480" spans="2:39">
      <c r="B480" s="14">
        <f t="shared" si="97"/>
        <v>478</v>
      </c>
      <c r="C480" s="14" t="str">
        <f ca="1">IF(OR(E480="",ROW(E480)=2),"",IF(R480&gt;0,"S",IF(J480,IF(F480=2,"D","N"),"I")))</f>
        <v>D</v>
      </c>
      <c r="D480" s="14" t="str">
        <f t="shared" ca="1" si="98"/>
        <v>q_130</v>
      </c>
      <c r="E480" s="14" t="str">
        <f t="shared" ca="1" si="99"/>
        <v>Head/neck Surgery &gt; 5 years</v>
      </c>
      <c r="F480" s="14">
        <f t="shared" ca="1" si="100"/>
        <v>2</v>
      </c>
      <c r="G480" s="14" t="str">
        <f t="shared" ca="1" si="101"/>
        <v>q_130</v>
      </c>
      <c r="H480" s="14">
        <f ca="1">IF(G480&lt;&gt;"",IFERROR( IsVariableNameLegal(G480),0),0)+IF(COUNTIF(INDIRECT(wew!$C$13),G480)&gt;1,10,0)</f>
        <v>0</v>
      </c>
      <c r="I480" s="14">
        <f ca="1">IF(E480&lt;&gt;"",IF(LEN(E480)&gt;150,1,0)+IF(COUNTIF(INDIRECT(wew!$C$15),E480)&gt;1,10,0),0)</f>
        <v>0</v>
      </c>
      <c r="J480" s="14" t="b">
        <f t="shared" ca="1" si="102"/>
        <v>1</v>
      </c>
      <c r="K480" s="14" t="str">
        <f ca="1">ADDRESS(3,(B480+1)*2-1,4,,"[" &amp; wew!$G$7 &amp; "]" &amp; _sheetname_labels) &amp; ":" &amp; ADDRESS(2+ster!$B$20,(B480+1)*2-1,4)</f>
        <v>'[dane surowe2c.xlsm]labels'!AJU3:AJU32</v>
      </c>
      <c r="L480" s="14" t="str">
        <f ca="1">IF(F480&gt;0,ADDRESS(3,(B480+1)*2-1,4,,"[" &amp; wew!$G$7 &amp; "]" &amp; _sheetname_labels) &amp; ":" &amp; ADDRESS(2+F480,(B480+1)*2-1,4),"")</f>
        <v>'[dane surowe2c.xlsm]labels'!AJU3:AJU4</v>
      </c>
      <c r="M480" s="14" t="str">
        <f ca="1">IF(F480&gt;0,ADDRESS(3,(B480+1)*2,4,,"["&amp;wew!$G$7&amp;"]"&amp;_sheetname_labels)&amp;":"&amp;ADDRESS(2+F480,(B480+1)*2,4),"")</f>
        <v>'[dane surowe2c.xlsm]labels'!AJV3:AJV4</v>
      </c>
      <c r="N480" s="14" t="str">
        <f ca="1">ADDRESS(3,B480+1,4,,"[" &amp; wew!$G$7 &amp; "]" &amp;_sheetname_dataframe) &amp; ":" &amp; ADDRESS(2+ster!$C$14,B480+1,4)</f>
        <v>'[dane surowe2c.xlsm]data_frame'!RK3:RK643</v>
      </c>
      <c r="O480" s="14">
        <f t="shared" ca="1" si="103"/>
        <v>636</v>
      </c>
      <c r="P480" s="14">
        <f ca="1">IF(AND($AD480,$S480=1),IF(wew!$B$3,MIN(INDIRECT($N480)),"&lt;włącz podświetlanie wartości&gt;"),"—")</f>
        <v>1</v>
      </c>
      <c r="Q480" s="14">
        <f ca="1">IF(AND($AD480,$S480=1),IF(wew!$B$3,MAX(INDIRECT($N480)),"&lt;włącz podświetlanie wartości&gt;"),"—")</f>
        <v>2</v>
      </c>
      <c r="R480" s="14">
        <f ca="1">IF(AD480,ster!$C$14- (COUNTIF( INDIRECT(N480),"" )+ COUNT(INDIRECT(N480)) +COUNTIF( INDIRECT(N480),"NA" )),"")</f>
        <v>0</v>
      </c>
      <c r="S480" s="12">
        <f ca="1">IF(AD480,IF(COUNTA(INDIRECT(N480))=0,0, 1-(ster!$C$14- COUNT(INDIRECT(N480)) -COUNTIF( INDIRECT(N480),"" )) /COUNTA(INDIRECT(N480))),"")</f>
        <v>1</v>
      </c>
      <c r="T480" s="17">
        <f t="array" aca="1" ref="T480" ca="1">IF(L480&lt;&gt;"",SUM(IF(INDIRECT(L480)&lt;&gt;INT(INDIRECT(L480)),1,0)),"")</f>
        <v>0</v>
      </c>
      <c r="U480" s="17">
        <f t="array" aca="1" ref="U480" ca="1">IF(S480=1,SUM(IF(ISNUMBER(INDIRECT(N480)),IF(INDIRECT(N480)&lt;&gt;INT(INDIRECT(N480)),1,0),0)),"")</f>
        <v>0</v>
      </c>
      <c r="V480" s="17">
        <f t="shared" ca="1" si="104"/>
        <v>1</v>
      </c>
      <c r="W480" s="17">
        <f t="shared" ca="1" si="105"/>
        <v>0</v>
      </c>
      <c r="X480" s="24">
        <f t="array" aca="1" ref="X480" ca="1">IF(AD480,IF(AG480&lt;&gt;"",AG480,IF(J480,MIN(INDIRECT( K480)),"")),"")</f>
        <v>1</v>
      </c>
      <c r="Y480" s="17">
        <f t="array" aca="1" ref="Y480" ca="1">IF(AD480,IF(AH480&lt;&gt;"",AH480,IF(J480,MAX(INDIRECT( K480)),"")),"")</f>
        <v>2</v>
      </c>
      <c r="Z480" s="17" t="b">
        <f t="shared" ca="1" si="106"/>
        <v>1</v>
      </c>
      <c r="AC480" s="17" t="b">
        <f t="shared" ca="1" si="107"/>
        <v>0</v>
      </c>
      <c r="AD480" s="14" t="b">
        <f t="shared" ca="1" si="108"/>
        <v>1</v>
      </c>
      <c r="AE480" s="15" t="b">
        <f t="shared" ca="1" si="109"/>
        <v>1</v>
      </c>
      <c r="AF480" s="16"/>
      <c r="AG480" s="16"/>
      <c r="AH480" s="16"/>
      <c r="AI480" s="16"/>
      <c r="AJ480" s="16"/>
      <c r="AK480" s="16"/>
      <c r="AL480" s="16"/>
      <c r="AM480" s="16"/>
    </row>
    <row r="481" spans="2:39">
      <c r="B481" s="14">
        <f t="shared" si="97"/>
        <v>479</v>
      </c>
      <c r="C481" s="14" t="str">
        <f ca="1">IF(OR(E481="",ROW(E481)=2),"",IF(R481&gt;0,"S",IF(J481,IF(F481=2,"D","N"),"I")))</f>
        <v>D</v>
      </c>
      <c r="D481" s="14" t="str">
        <f t="shared" ca="1" si="98"/>
        <v>q_131</v>
      </c>
      <c r="E481" s="14" t="str">
        <f t="shared" ca="1" si="99"/>
        <v>Blood transfusion in the last 5 years</v>
      </c>
      <c r="F481" s="14">
        <f t="shared" ca="1" si="100"/>
        <v>2</v>
      </c>
      <c r="G481" s="14" t="str">
        <f t="shared" ca="1" si="101"/>
        <v>q_131</v>
      </c>
      <c r="H481" s="14">
        <f ca="1">IF(G481&lt;&gt;"",IFERROR( IsVariableNameLegal(G481),0),0)+IF(COUNTIF(INDIRECT(wew!$C$13),G481)&gt;1,10,0)</f>
        <v>0</v>
      </c>
      <c r="I481" s="14">
        <f ca="1">IF(E481&lt;&gt;"",IF(LEN(E481)&gt;150,1,0)+IF(COUNTIF(INDIRECT(wew!$C$15),E481)&gt;1,10,0),0)</f>
        <v>0</v>
      </c>
      <c r="J481" s="14" t="b">
        <f t="shared" ca="1" si="102"/>
        <v>1</v>
      </c>
      <c r="K481" s="14" t="str">
        <f ca="1">ADDRESS(3,(B481+1)*2-1,4,,"[" &amp; wew!$G$7 &amp; "]" &amp; _sheetname_labels) &amp; ":" &amp; ADDRESS(2+ster!$B$20,(B481+1)*2-1,4)</f>
        <v>'[dane surowe2c.xlsm]labels'!AJW3:AJW32</v>
      </c>
      <c r="L481" s="14" t="str">
        <f ca="1">IF(F481&gt;0,ADDRESS(3,(B481+1)*2-1,4,,"[" &amp; wew!$G$7 &amp; "]" &amp; _sheetname_labels) &amp; ":" &amp; ADDRESS(2+F481,(B481+1)*2-1,4),"")</f>
        <v>'[dane surowe2c.xlsm]labels'!AJW3:AJW4</v>
      </c>
      <c r="M481" s="14" t="str">
        <f ca="1">IF(F481&gt;0,ADDRESS(3,(B481+1)*2,4,,"["&amp;wew!$G$7&amp;"]"&amp;_sheetname_labels)&amp;":"&amp;ADDRESS(2+F481,(B481+1)*2,4),"")</f>
        <v>'[dane surowe2c.xlsm]labels'!AJX3:AJX4</v>
      </c>
      <c r="N481" s="14" t="str">
        <f ca="1">ADDRESS(3,B481+1,4,,"[" &amp; wew!$G$7 &amp; "]" &amp;_sheetname_dataframe) &amp; ":" &amp; ADDRESS(2+ster!$C$14,B481+1,4)</f>
        <v>'[dane surowe2c.xlsm]data_frame'!RL3:RL643</v>
      </c>
      <c r="O481" s="14">
        <f t="shared" ca="1" si="103"/>
        <v>628</v>
      </c>
      <c r="P481" s="14">
        <f ca="1">IF(AND($AD481,$S481=1),IF(wew!$B$3,MIN(INDIRECT($N481)),"&lt;włącz podświetlanie wartości&gt;"),"—")</f>
        <v>1</v>
      </c>
      <c r="Q481" s="14">
        <f ca="1">IF(AND($AD481,$S481=1),IF(wew!$B$3,MAX(INDIRECT($N481)),"&lt;włącz podświetlanie wartości&gt;"),"—")</f>
        <v>2</v>
      </c>
      <c r="R481" s="14">
        <f ca="1">IF(AD481,ster!$C$14- (COUNTIF( INDIRECT(N481),"" )+ COUNT(INDIRECT(N481)) +COUNTIF( INDIRECT(N481),"NA" )),"")</f>
        <v>0</v>
      </c>
      <c r="S481" s="12">
        <f ca="1">IF(AD481,IF(COUNTA(INDIRECT(N481))=0,0, 1-(ster!$C$14- COUNT(INDIRECT(N481)) -COUNTIF( INDIRECT(N481),"" )) /COUNTA(INDIRECT(N481))),"")</f>
        <v>1</v>
      </c>
      <c r="T481" s="17">
        <f t="array" aca="1" ref="T481" ca="1">IF(L481&lt;&gt;"",SUM(IF(INDIRECT(L481)&lt;&gt;INT(INDIRECT(L481)),1,0)),"")</f>
        <v>0</v>
      </c>
      <c r="U481" s="17">
        <f t="array" aca="1" ref="U481" ca="1">IF(S481=1,SUM(IF(ISNUMBER(INDIRECT(N481)),IF(INDIRECT(N481)&lt;&gt;INT(INDIRECT(N481)),1,0),0)),"")</f>
        <v>0</v>
      </c>
      <c r="V481" s="17">
        <f t="shared" ca="1" si="104"/>
        <v>1</v>
      </c>
      <c r="W481" s="17">
        <f t="shared" ca="1" si="105"/>
        <v>0</v>
      </c>
      <c r="X481" s="24">
        <f t="array" aca="1" ref="X481" ca="1">IF(AD481,IF(AG481&lt;&gt;"",AG481,IF(J481,MIN(INDIRECT( K481)),"")),"")</f>
        <v>1</v>
      </c>
      <c r="Y481" s="17">
        <f t="array" aca="1" ref="Y481" ca="1">IF(AD481,IF(AH481&lt;&gt;"",AH481,IF(J481,MAX(INDIRECT( K481)),"")),"")</f>
        <v>2</v>
      </c>
      <c r="Z481" s="17" t="b">
        <f t="shared" ca="1" si="106"/>
        <v>1</v>
      </c>
      <c r="AC481" s="17" t="b">
        <f t="shared" ca="1" si="107"/>
        <v>0</v>
      </c>
      <c r="AD481" s="14" t="b">
        <f t="shared" ca="1" si="108"/>
        <v>1</v>
      </c>
      <c r="AE481" s="15" t="b">
        <f t="shared" ca="1" si="109"/>
        <v>1</v>
      </c>
      <c r="AF481" s="16"/>
      <c r="AG481" s="16"/>
      <c r="AH481" s="16"/>
      <c r="AI481" s="16"/>
      <c r="AJ481" s="16"/>
      <c r="AK481" s="16"/>
      <c r="AL481" s="16"/>
      <c r="AM481" s="16"/>
    </row>
    <row r="482" spans="2:39">
      <c r="B482" s="14">
        <f t="shared" si="97"/>
        <v>480</v>
      </c>
      <c r="C482" s="14" t="str">
        <f ca="1">IF(OR(E482="",ROW(E482)=2),"",IF(R482&gt;0,"S",IF(J482,IF(F482=2,"D","N"),"I")))</f>
        <v>D</v>
      </c>
      <c r="D482" s="14" t="str">
        <f t="shared" ca="1" si="98"/>
        <v>q_132</v>
      </c>
      <c r="E482" s="14" t="str">
        <f t="shared" ca="1" si="99"/>
        <v>Blood transfusion &gt; 5 years</v>
      </c>
      <c r="F482" s="14">
        <f t="shared" ca="1" si="100"/>
        <v>2</v>
      </c>
      <c r="G482" s="14" t="str">
        <f t="shared" ca="1" si="101"/>
        <v>q_132</v>
      </c>
      <c r="H482" s="14">
        <f ca="1">IF(G482&lt;&gt;"",IFERROR( IsVariableNameLegal(G482),0),0)+IF(COUNTIF(INDIRECT(wew!$C$13),G482)&gt;1,10,0)</f>
        <v>0</v>
      </c>
      <c r="I482" s="14">
        <f ca="1">IF(E482&lt;&gt;"",IF(LEN(E482)&gt;150,1,0)+IF(COUNTIF(INDIRECT(wew!$C$15),E482)&gt;1,10,0),0)</f>
        <v>0</v>
      </c>
      <c r="J482" s="14" t="b">
        <f t="shared" ca="1" si="102"/>
        <v>1</v>
      </c>
      <c r="K482" s="14" t="str">
        <f ca="1">ADDRESS(3,(B482+1)*2-1,4,,"[" &amp; wew!$G$7 &amp; "]" &amp; _sheetname_labels) &amp; ":" &amp; ADDRESS(2+ster!$B$20,(B482+1)*2-1,4)</f>
        <v>'[dane surowe2c.xlsm]labels'!AJY3:AJY32</v>
      </c>
      <c r="L482" s="14" t="str">
        <f ca="1">IF(F482&gt;0,ADDRESS(3,(B482+1)*2-1,4,,"[" &amp; wew!$G$7 &amp; "]" &amp; _sheetname_labels) &amp; ":" &amp; ADDRESS(2+F482,(B482+1)*2-1,4),"")</f>
        <v>'[dane surowe2c.xlsm]labels'!AJY3:AJY4</v>
      </c>
      <c r="M482" s="14" t="str">
        <f ca="1">IF(F482&gt;0,ADDRESS(3,(B482+1)*2,4,,"["&amp;wew!$G$7&amp;"]"&amp;_sheetname_labels)&amp;":"&amp;ADDRESS(2+F482,(B482+1)*2,4),"")</f>
        <v>'[dane surowe2c.xlsm]labels'!AJZ3:AJZ4</v>
      </c>
      <c r="N482" s="14" t="str">
        <f ca="1">ADDRESS(3,B482+1,4,,"[" &amp; wew!$G$7 &amp; "]" &amp;_sheetname_dataframe) &amp; ":" &amp; ADDRESS(2+ster!$C$14,B482+1,4)</f>
        <v>'[dane surowe2c.xlsm]data_frame'!RM3:RM643</v>
      </c>
      <c r="O482" s="14">
        <f t="shared" ca="1" si="103"/>
        <v>628</v>
      </c>
      <c r="P482" s="14">
        <f ca="1">IF(AND($AD482,$S482=1),IF(wew!$B$3,MIN(INDIRECT($N482)),"&lt;włącz podświetlanie wartości&gt;"),"—")</f>
        <v>1</v>
      </c>
      <c r="Q482" s="14">
        <f ca="1">IF(AND($AD482,$S482=1),IF(wew!$B$3,MAX(INDIRECT($N482)),"&lt;włącz podświetlanie wartości&gt;"),"—")</f>
        <v>2</v>
      </c>
      <c r="R482" s="14">
        <f ca="1">IF(AD482,ster!$C$14- (COUNTIF( INDIRECT(N482),"" )+ COUNT(INDIRECT(N482)) +COUNTIF( INDIRECT(N482),"NA" )),"")</f>
        <v>0</v>
      </c>
      <c r="S482" s="12">
        <f ca="1">IF(AD482,IF(COUNTA(INDIRECT(N482))=0,0, 1-(ster!$C$14- COUNT(INDIRECT(N482)) -COUNTIF( INDIRECT(N482),"" )) /COUNTA(INDIRECT(N482))),"")</f>
        <v>1</v>
      </c>
      <c r="T482" s="17">
        <f t="array" aca="1" ref="T482" ca="1">IF(L482&lt;&gt;"",SUM(IF(INDIRECT(L482)&lt;&gt;INT(INDIRECT(L482)),1,0)),"")</f>
        <v>0</v>
      </c>
      <c r="U482" s="17">
        <f t="array" aca="1" ref="U482" ca="1">IF(S482=1,SUM(IF(ISNUMBER(INDIRECT(N482)),IF(INDIRECT(N482)&lt;&gt;INT(INDIRECT(N482)),1,0),0)),"")</f>
        <v>0</v>
      </c>
      <c r="V482" s="17">
        <f t="shared" ca="1" si="104"/>
        <v>1</v>
      </c>
      <c r="W482" s="17">
        <f t="shared" ca="1" si="105"/>
        <v>0</v>
      </c>
      <c r="X482" s="24">
        <f t="array" aca="1" ref="X482" ca="1">IF(AD482,IF(AG482&lt;&gt;"",AG482,IF(J482,MIN(INDIRECT( K482)),"")),"")</f>
        <v>1</v>
      </c>
      <c r="Y482" s="17">
        <f t="array" aca="1" ref="Y482" ca="1">IF(AD482,IF(AH482&lt;&gt;"",AH482,IF(J482,MAX(INDIRECT( K482)),"")),"")</f>
        <v>2</v>
      </c>
      <c r="Z482" s="17" t="b">
        <f t="shared" ca="1" si="106"/>
        <v>1</v>
      </c>
      <c r="AC482" s="17" t="b">
        <f t="shared" ca="1" si="107"/>
        <v>0</v>
      </c>
      <c r="AD482" s="14" t="b">
        <f t="shared" ca="1" si="108"/>
        <v>1</v>
      </c>
      <c r="AE482" s="15" t="b">
        <f t="shared" ca="1" si="109"/>
        <v>1</v>
      </c>
      <c r="AF482" s="16"/>
      <c r="AG482" s="16"/>
      <c r="AH482" s="16"/>
      <c r="AI482" s="16"/>
      <c r="AJ482" s="16"/>
      <c r="AK482" s="16"/>
      <c r="AL482" s="16"/>
      <c r="AM482" s="16"/>
    </row>
    <row r="483" spans="2:39">
      <c r="B483" s="14">
        <f t="shared" si="97"/>
        <v>481</v>
      </c>
      <c r="C483" s="14" t="str">
        <f ca="1">IF(OR(E483="",ROW(E483)=2),"",IF(R483&gt;0,"S",IF(J483,IF(F483=2,"D","N"),"I")))</f>
        <v>D</v>
      </c>
      <c r="D483" s="14" t="str">
        <f t="shared" ca="1" si="98"/>
        <v>q_133</v>
      </c>
      <c r="E483" s="14" t="str">
        <f t="shared" ca="1" si="99"/>
        <v>Blood donor in the last 5 years</v>
      </c>
      <c r="F483" s="14">
        <f t="shared" ca="1" si="100"/>
        <v>2</v>
      </c>
      <c r="G483" s="14" t="str">
        <f t="shared" ca="1" si="101"/>
        <v>q_133</v>
      </c>
      <c r="H483" s="14">
        <f ca="1">IF(G483&lt;&gt;"",IFERROR( IsVariableNameLegal(G483),0),0)+IF(COUNTIF(INDIRECT(wew!$C$13),G483)&gt;1,10,0)</f>
        <v>0</v>
      </c>
      <c r="I483" s="14">
        <f ca="1">IF(E483&lt;&gt;"",IF(LEN(E483)&gt;150,1,0)+IF(COUNTIF(INDIRECT(wew!$C$15),E483)&gt;1,10,0),0)</f>
        <v>0</v>
      </c>
      <c r="J483" s="14" t="b">
        <f t="shared" ca="1" si="102"/>
        <v>1</v>
      </c>
      <c r="K483" s="14" t="str">
        <f ca="1">ADDRESS(3,(B483+1)*2-1,4,,"[" &amp; wew!$G$7 &amp; "]" &amp; _sheetname_labels) &amp; ":" &amp; ADDRESS(2+ster!$B$20,(B483+1)*2-1,4)</f>
        <v>'[dane surowe2c.xlsm]labels'!AKA3:AKA32</v>
      </c>
      <c r="L483" s="14" t="str">
        <f ca="1">IF(F483&gt;0,ADDRESS(3,(B483+1)*2-1,4,,"[" &amp; wew!$G$7 &amp; "]" &amp; _sheetname_labels) &amp; ":" &amp; ADDRESS(2+F483,(B483+1)*2-1,4),"")</f>
        <v>'[dane surowe2c.xlsm]labels'!AKA3:AKA4</v>
      </c>
      <c r="M483" s="14" t="str">
        <f ca="1">IF(F483&gt;0,ADDRESS(3,(B483+1)*2,4,,"["&amp;wew!$G$7&amp;"]"&amp;_sheetname_labels)&amp;":"&amp;ADDRESS(2+F483,(B483+1)*2,4),"")</f>
        <v>'[dane surowe2c.xlsm]labels'!AKB3:AKB4</v>
      </c>
      <c r="N483" s="14" t="str">
        <f ca="1">ADDRESS(3,B483+1,4,,"[" &amp; wew!$G$7 &amp; "]" &amp;_sheetname_dataframe) &amp; ":" &amp; ADDRESS(2+ster!$C$14,B483+1,4)</f>
        <v>'[dane surowe2c.xlsm]data_frame'!RN3:RN643</v>
      </c>
      <c r="O483" s="14">
        <f t="shared" ca="1" si="103"/>
        <v>624</v>
      </c>
      <c r="P483" s="14">
        <f ca="1">IF(AND($AD483,$S483=1),IF(wew!$B$3,MIN(INDIRECT($N483)),"&lt;włącz podświetlanie wartości&gt;"),"—")</f>
        <v>1</v>
      </c>
      <c r="Q483" s="14">
        <f ca="1">IF(AND($AD483,$S483=1),IF(wew!$B$3,MAX(INDIRECT($N483)),"&lt;włącz podświetlanie wartości&gt;"),"—")</f>
        <v>2</v>
      </c>
      <c r="R483" s="14">
        <f ca="1">IF(AD483,ster!$C$14- (COUNTIF( INDIRECT(N483),"" )+ COUNT(INDIRECT(N483)) +COUNTIF( INDIRECT(N483),"NA" )),"")</f>
        <v>0</v>
      </c>
      <c r="S483" s="12">
        <f ca="1">IF(AD483,IF(COUNTA(INDIRECT(N483))=0,0, 1-(ster!$C$14- COUNT(INDIRECT(N483)) -COUNTIF( INDIRECT(N483),"" )) /COUNTA(INDIRECT(N483))),"")</f>
        <v>1</v>
      </c>
      <c r="T483" s="17">
        <f t="array" aca="1" ref="T483" ca="1">IF(L483&lt;&gt;"",SUM(IF(INDIRECT(L483)&lt;&gt;INT(INDIRECT(L483)),1,0)),"")</f>
        <v>0</v>
      </c>
      <c r="U483" s="17">
        <f t="array" aca="1" ref="U483" ca="1">IF(S483=1,SUM(IF(ISNUMBER(INDIRECT(N483)),IF(INDIRECT(N483)&lt;&gt;INT(INDIRECT(N483)),1,0),0)),"")</f>
        <v>0</v>
      </c>
      <c r="V483" s="17">
        <f t="shared" ca="1" si="104"/>
        <v>1</v>
      </c>
      <c r="W483" s="17">
        <f t="shared" ca="1" si="105"/>
        <v>0</v>
      </c>
      <c r="X483" s="24">
        <f t="array" aca="1" ref="X483" ca="1">IF(AD483,IF(AG483&lt;&gt;"",AG483,IF(J483,MIN(INDIRECT( K483)),"")),"")</f>
        <v>1</v>
      </c>
      <c r="Y483" s="17">
        <f t="array" aca="1" ref="Y483" ca="1">IF(AD483,IF(AH483&lt;&gt;"",AH483,IF(J483,MAX(INDIRECT( K483)),"")),"")</f>
        <v>2</v>
      </c>
      <c r="Z483" s="17" t="b">
        <f t="shared" ca="1" si="106"/>
        <v>1</v>
      </c>
      <c r="AC483" s="17" t="b">
        <f t="shared" ca="1" si="107"/>
        <v>0</v>
      </c>
      <c r="AD483" s="14" t="b">
        <f t="shared" ca="1" si="108"/>
        <v>1</v>
      </c>
      <c r="AE483" s="15" t="b">
        <f t="shared" ca="1" si="109"/>
        <v>1</v>
      </c>
      <c r="AF483" s="16"/>
      <c r="AG483" s="16"/>
      <c r="AH483" s="16"/>
      <c r="AI483" s="16"/>
      <c r="AJ483" s="16"/>
      <c r="AK483" s="16"/>
      <c r="AL483" s="16"/>
      <c r="AM483" s="16"/>
    </row>
    <row r="484" spans="2:39">
      <c r="B484" s="14">
        <f t="shared" si="97"/>
        <v>482</v>
      </c>
      <c r="C484" s="14" t="str">
        <f ca="1">IF(OR(E484="",ROW(E484)=2),"",IF(R484&gt;0,"S",IF(J484,IF(F484=2,"D","N"),"I")))</f>
        <v>D</v>
      </c>
      <c r="D484" s="14" t="str">
        <f t="shared" ca="1" si="98"/>
        <v>q_134</v>
      </c>
      <c r="E484" s="14" t="str">
        <f t="shared" ca="1" si="99"/>
        <v>Blood donor &gt; 5 years</v>
      </c>
      <c r="F484" s="14">
        <f t="shared" ca="1" si="100"/>
        <v>2</v>
      </c>
      <c r="G484" s="14" t="str">
        <f t="shared" ca="1" si="101"/>
        <v>q_134</v>
      </c>
      <c r="H484" s="14">
        <f ca="1">IF(G484&lt;&gt;"",IFERROR( IsVariableNameLegal(G484),0),0)+IF(COUNTIF(INDIRECT(wew!$C$13),G484)&gt;1,10,0)</f>
        <v>0</v>
      </c>
      <c r="I484" s="14">
        <f ca="1">IF(E484&lt;&gt;"",IF(LEN(E484)&gt;150,1,0)+IF(COUNTIF(INDIRECT(wew!$C$15),E484)&gt;1,10,0),0)</f>
        <v>0</v>
      </c>
      <c r="J484" s="14" t="b">
        <f t="shared" ca="1" si="102"/>
        <v>1</v>
      </c>
      <c r="K484" s="14" t="str">
        <f ca="1">ADDRESS(3,(B484+1)*2-1,4,,"[" &amp; wew!$G$7 &amp; "]" &amp; _sheetname_labels) &amp; ":" &amp; ADDRESS(2+ster!$B$20,(B484+1)*2-1,4)</f>
        <v>'[dane surowe2c.xlsm]labels'!AKC3:AKC32</v>
      </c>
      <c r="L484" s="14" t="str">
        <f ca="1">IF(F484&gt;0,ADDRESS(3,(B484+1)*2-1,4,,"[" &amp; wew!$G$7 &amp; "]" &amp; _sheetname_labels) &amp; ":" &amp; ADDRESS(2+F484,(B484+1)*2-1,4),"")</f>
        <v>'[dane surowe2c.xlsm]labels'!AKC3:AKC4</v>
      </c>
      <c r="M484" s="14" t="str">
        <f ca="1">IF(F484&gt;0,ADDRESS(3,(B484+1)*2,4,,"["&amp;wew!$G$7&amp;"]"&amp;_sheetname_labels)&amp;":"&amp;ADDRESS(2+F484,(B484+1)*2,4),"")</f>
        <v>'[dane surowe2c.xlsm]labels'!AKD3:AKD4</v>
      </c>
      <c r="N484" s="14" t="str">
        <f ca="1">ADDRESS(3,B484+1,4,,"[" &amp; wew!$G$7 &amp; "]" &amp;_sheetname_dataframe) &amp; ":" &amp; ADDRESS(2+ster!$C$14,B484+1,4)</f>
        <v>'[dane surowe2c.xlsm]data_frame'!RO3:RO643</v>
      </c>
      <c r="O484" s="14">
        <f t="shared" ca="1" si="103"/>
        <v>625</v>
      </c>
      <c r="P484" s="14">
        <f ca="1">IF(AND($AD484,$S484=1),IF(wew!$B$3,MIN(INDIRECT($N484)),"&lt;włącz podświetlanie wartości&gt;"),"—")</f>
        <v>1</v>
      </c>
      <c r="Q484" s="14">
        <f ca="1">IF(AND($AD484,$S484=1),IF(wew!$B$3,MAX(INDIRECT($N484)),"&lt;włącz podświetlanie wartości&gt;"),"—")</f>
        <v>2</v>
      </c>
      <c r="R484" s="14">
        <f ca="1">IF(AD484,ster!$C$14- (COUNTIF( INDIRECT(N484),"" )+ COUNT(INDIRECT(N484)) +COUNTIF( INDIRECT(N484),"NA" )),"")</f>
        <v>0</v>
      </c>
      <c r="S484" s="12">
        <f ca="1">IF(AD484,IF(COUNTA(INDIRECT(N484))=0,0, 1-(ster!$C$14- COUNT(INDIRECT(N484)) -COUNTIF( INDIRECT(N484),"" )) /COUNTA(INDIRECT(N484))),"")</f>
        <v>1</v>
      </c>
      <c r="T484" s="17">
        <f t="array" aca="1" ref="T484" ca="1">IF(L484&lt;&gt;"",SUM(IF(INDIRECT(L484)&lt;&gt;INT(INDIRECT(L484)),1,0)),"")</f>
        <v>0</v>
      </c>
      <c r="U484" s="17">
        <f t="array" aca="1" ref="U484" ca="1">IF(S484=1,SUM(IF(ISNUMBER(INDIRECT(N484)),IF(INDIRECT(N484)&lt;&gt;INT(INDIRECT(N484)),1,0),0)),"")</f>
        <v>0</v>
      </c>
      <c r="V484" s="17">
        <f t="shared" ca="1" si="104"/>
        <v>1</v>
      </c>
      <c r="W484" s="17">
        <f t="shared" ca="1" si="105"/>
        <v>0</v>
      </c>
      <c r="X484" s="24">
        <f t="array" aca="1" ref="X484" ca="1">IF(AD484,IF(AG484&lt;&gt;"",AG484,IF(J484,MIN(INDIRECT( K484)),"")),"")</f>
        <v>1</v>
      </c>
      <c r="Y484" s="17">
        <f t="array" aca="1" ref="Y484" ca="1">IF(AD484,IF(AH484&lt;&gt;"",AH484,IF(J484,MAX(INDIRECT( K484)),"")),"")</f>
        <v>2</v>
      </c>
      <c r="Z484" s="17" t="b">
        <f t="shared" ca="1" si="106"/>
        <v>1</v>
      </c>
      <c r="AC484" s="17" t="b">
        <f t="shared" ca="1" si="107"/>
        <v>0</v>
      </c>
      <c r="AD484" s="14" t="b">
        <f t="shared" ca="1" si="108"/>
        <v>1</v>
      </c>
      <c r="AE484" s="15" t="b">
        <f t="shared" ca="1" si="109"/>
        <v>1</v>
      </c>
      <c r="AF484" s="16"/>
      <c r="AG484" s="16"/>
      <c r="AH484" s="16"/>
      <c r="AI484" s="16"/>
      <c r="AJ484" s="16"/>
      <c r="AK484" s="16"/>
      <c r="AL484" s="16"/>
      <c r="AM484" s="16"/>
    </row>
    <row r="485" spans="2:39">
      <c r="B485" s="14">
        <f t="shared" si="97"/>
        <v>483</v>
      </c>
      <c r="C485" s="14" t="str">
        <f ca="1">IF(OR(E485="",ROW(E485)=2),"",IF(R485&gt;0,"S",IF(J485,IF(F485=2,"D","N"),"I")))</f>
        <v>D</v>
      </c>
      <c r="D485" s="14" t="str">
        <f t="shared" ca="1" si="98"/>
        <v>q_135</v>
      </c>
      <c r="E485" s="14" t="str">
        <f t="shared" ca="1" si="99"/>
        <v>Electric shock in the last 5 years</v>
      </c>
      <c r="F485" s="14">
        <f t="shared" ca="1" si="100"/>
        <v>2</v>
      </c>
      <c r="G485" s="14" t="str">
        <f t="shared" ca="1" si="101"/>
        <v>q_135</v>
      </c>
      <c r="H485" s="14">
        <f ca="1">IF(G485&lt;&gt;"",IFERROR( IsVariableNameLegal(G485),0),0)+IF(COUNTIF(INDIRECT(wew!$C$13),G485)&gt;1,10,0)</f>
        <v>0</v>
      </c>
      <c r="I485" s="14">
        <f ca="1">IF(E485&lt;&gt;"",IF(LEN(E485)&gt;150,1,0)+IF(COUNTIF(INDIRECT(wew!$C$15),E485)&gt;1,10,0),0)</f>
        <v>0</v>
      </c>
      <c r="J485" s="14" t="b">
        <f t="shared" ca="1" si="102"/>
        <v>1</v>
      </c>
      <c r="K485" s="14" t="str">
        <f ca="1">ADDRESS(3,(B485+1)*2-1,4,,"[" &amp; wew!$G$7 &amp; "]" &amp; _sheetname_labels) &amp; ":" &amp; ADDRESS(2+ster!$B$20,(B485+1)*2-1,4)</f>
        <v>'[dane surowe2c.xlsm]labels'!AKE3:AKE32</v>
      </c>
      <c r="L485" s="14" t="str">
        <f ca="1">IF(F485&gt;0,ADDRESS(3,(B485+1)*2-1,4,,"[" &amp; wew!$G$7 &amp; "]" &amp; _sheetname_labels) &amp; ":" &amp; ADDRESS(2+F485,(B485+1)*2-1,4),"")</f>
        <v>'[dane surowe2c.xlsm]labels'!AKE3:AKE4</v>
      </c>
      <c r="M485" s="14" t="str">
        <f ca="1">IF(F485&gt;0,ADDRESS(3,(B485+1)*2,4,,"["&amp;wew!$G$7&amp;"]"&amp;_sheetname_labels)&amp;":"&amp;ADDRESS(2+F485,(B485+1)*2,4),"")</f>
        <v>'[dane surowe2c.xlsm]labels'!AKF3:AKF4</v>
      </c>
      <c r="N485" s="14" t="str">
        <f ca="1">ADDRESS(3,B485+1,4,,"[" &amp; wew!$G$7 &amp; "]" &amp;_sheetname_dataframe) &amp; ":" &amp; ADDRESS(2+ster!$C$14,B485+1,4)</f>
        <v>'[dane surowe2c.xlsm]data_frame'!RP3:RP643</v>
      </c>
      <c r="O485" s="14">
        <f t="shared" ca="1" si="103"/>
        <v>633</v>
      </c>
      <c r="P485" s="14">
        <f ca="1">IF(AND($AD485,$S485=1),IF(wew!$B$3,MIN(INDIRECT($N485)),"&lt;włącz podświetlanie wartości&gt;"),"—")</f>
        <v>1</v>
      </c>
      <c r="Q485" s="14">
        <f ca="1">IF(AND($AD485,$S485=1),IF(wew!$B$3,MAX(INDIRECT($N485)),"&lt;włącz podświetlanie wartości&gt;"),"—")</f>
        <v>2</v>
      </c>
      <c r="R485" s="14">
        <f ca="1">IF(AD485,ster!$C$14- (COUNTIF( INDIRECT(N485),"" )+ COUNT(INDIRECT(N485)) +COUNTIF( INDIRECT(N485),"NA" )),"")</f>
        <v>0</v>
      </c>
      <c r="S485" s="12">
        <f ca="1">IF(AD485,IF(COUNTA(INDIRECT(N485))=0,0, 1-(ster!$C$14- COUNT(INDIRECT(N485)) -COUNTIF( INDIRECT(N485),"" )) /COUNTA(INDIRECT(N485))),"")</f>
        <v>1</v>
      </c>
      <c r="T485" s="17">
        <f t="array" aca="1" ref="T485" ca="1">IF(L485&lt;&gt;"",SUM(IF(INDIRECT(L485)&lt;&gt;INT(INDIRECT(L485)),1,0)),"")</f>
        <v>0</v>
      </c>
      <c r="U485" s="17">
        <f t="array" aca="1" ref="U485" ca="1">IF(S485=1,SUM(IF(ISNUMBER(INDIRECT(N485)),IF(INDIRECT(N485)&lt;&gt;INT(INDIRECT(N485)),1,0),0)),"")</f>
        <v>0</v>
      </c>
      <c r="V485" s="17">
        <f t="shared" ca="1" si="104"/>
        <v>1</v>
      </c>
      <c r="W485" s="17">
        <f t="shared" ca="1" si="105"/>
        <v>0</v>
      </c>
      <c r="X485" s="24">
        <f t="array" aca="1" ref="X485" ca="1">IF(AD485,IF(AG485&lt;&gt;"",AG485,IF(J485,MIN(INDIRECT( K485)),"")),"")</f>
        <v>1</v>
      </c>
      <c r="Y485" s="17">
        <f t="array" aca="1" ref="Y485" ca="1">IF(AD485,IF(AH485&lt;&gt;"",AH485,IF(J485,MAX(INDIRECT( K485)),"")),"")</f>
        <v>2</v>
      </c>
      <c r="Z485" s="17" t="b">
        <f t="shared" ca="1" si="106"/>
        <v>1</v>
      </c>
      <c r="AC485" s="17" t="b">
        <f t="shared" ca="1" si="107"/>
        <v>0</v>
      </c>
      <c r="AD485" s="14" t="b">
        <f t="shared" ca="1" si="108"/>
        <v>1</v>
      </c>
      <c r="AE485" s="15" t="b">
        <f t="shared" ca="1" si="109"/>
        <v>1</v>
      </c>
      <c r="AF485" s="16"/>
      <c r="AG485" s="16"/>
      <c r="AH485" s="16"/>
      <c r="AI485" s="16"/>
      <c r="AJ485" s="16"/>
      <c r="AK485" s="16"/>
      <c r="AL485" s="16"/>
      <c r="AM485" s="16"/>
    </row>
    <row r="486" spans="2:39">
      <c r="B486" s="14">
        <f t="shared" si="97"/>
        <v>484</v>
      </c>
      <c r="C486" s="14" t="str">
        <f ca="1">IF(OR(E486="",ROW(E486)=2),"",IF(R486&gt;0,"S",IF(J486,IF(F486=2,"D","N"),"I")))</f>
        <v>D</v>
      </c>
      <c r="D486" s="14" t="str">
        <f t="shared" ca="1" si="98"/>
        <v>q_136</v>
      </c>
      <c r="E486" s="14" t="str">
        <f t="shared" ca="1" si="99"/>
        <v>Electric shock &gt; 5 years</v>
      </c>
      <c r="F486" s="14">
        <f t="shared" ca="1" si="100"/>
        <v>2</v>
      </c>
      <c r="G486" s="14" t="str">
        <f t="shared" ca="1" si="101"/>
        <v>q_136</v>
      </c>
      <c r="H486" s="14">
        <f ca="1">IF(G486&lt;&gt;"",IFERROR( IsVariableNameLegal(G486),0),0)+IF(COUNTIF(INDIRECT(wew!$C$13),G486)&gt;1,10,0)</f>
        <v>0</v>
      </c>
      <c r="I486" s="14">
        <f ca="1">IF(E486&lt;&gt;"",IF(LEN(E486)&gt;150,1,0)+IF(COUNTIF(INDIRECT(wew!$C$15),E486)&gt;1,10,0),0)</f>
        <v>0</v>
      </c>
      <c r="J486" s="14" t="b">
        <f t="shared" ca="1" si="102"/>
        <v>1</v>
      </c>
      <c r="K486" s="14" t="str">
        <f ca="1">ADDRESS(3,(B486+1)*2-1,4,,"[" &amp; wew!$G$7 &amp; "]" &amp; _sheetname_labels) &amp; ":" &amp; ADDRESS(2+ster!$B$20,(B486+1)*2-1,4)</f>
        <v>'[dane surowe2c.xlsm]labels'!AKG3:AKG32</v>
      </c>
      <c r="L486" s="14" t="str">
        <f ca="1">IF(F486&gt;0,ADDRESS(3,(B486+1)*2-1,4,,"[" &amp; wew!$G$7 &amp; "]" &amp; _sheetname_labels) &amp; ":" &amp; ADDRESS(2+F486,(B486+1)*2-1,4),"")</f>
        <v>'[dane surowe2c.xlsm]labels'!AKG3:AKG4</v>
      </c>
      <c r="M486" s="14" t="str">
        <f ca="1">IF(F486&gt;0,ADDRESS(3,(B486+1)*2,4,,"["&amp;wew!$G$7&amp;"]"&amp;_sheetname_labels)&amp;":"&amp;ADDRESS(2+F486,(B486+1)*2,4),"")</f>
        <v>'[dane surowe2c.xlsm]labels'!AKH3:AKH4</v>
      </c>
      <c r="N486" s="14" t="str">
        <f ca="1">ADDRESS(3,B486+1,4,,"[" &amp; wew!$G$7 &amp; "]" &amp;_sheetname_dataframe) &amp; ":" &amp; ADDRESS(2+ster!$C$14,B486+1,4)</f>
        <v>'[dane surowe2c.xlsm]data_frame'!RQ3:RQ643</v>
      </c>
      <c r="O486" s="14">
        <f t="shared" ca="1" si="103"/>
        <v>631</v>
      </c>
      <c r="P486" s="14">
        <f ca="1">IF(AND($AD486,$S486=1),IF(wew!$B$3,MIN(INDIRECT($N486)),"&lt;włącz podświetlanie wartości&gt;"),"—")</f>
        <v>1</v>
      </c>
      <c r="Q486" s="14">
        <f ca="1">IF(AND($AD486,$S486=1),IF(wew!$B$3,MAX(INDIRECT($N486)),"&lt;włącz podświetlanie wartości&gt;"),"—")</f>
        <v>2</v>
      </c>
      <c r="R486" s="14">
        <f ca="1">IF(AD486,ster!$C$14- (COUNTIF( INDIRECT(N486),"" )+ COUNT(INDIRECT(N486)) +COUNTIF( INDIRECT(N486),"NA" )),"")</f>
        <v>0</v>
      </c>
      <c r="S486" s="12">
        <f ca="1">IF(AD486,IF(COUNTA(INDIRECT(N486))=0,0, 1-(ster!$C$14- COUNT(INDIRECT(N486)) -COUNTIF( INDIRECT(N486),"" )) /COUNTA(INDIRECT(N486))),"")</f>
        <v>1</v>
      </c>
      <c r="T486" s="17">
        <f t="array" aca="1" ref="T486" ca="1">IF(L486&lt;&gt;"",SUM(IF(INDIRECT(L486)&lt;&gt;INT(INDIRECT(L486)),1,0)),"")</f>
        <v>0</v>
      </c>
      <c r="U486" s="17">
        <f t="array" aca="1" ref="U486" ca="1">IF(S486=1,SUM(IF(ISNUMBER(INDIRECT(N486)),IF(INDIRECT(N486)&lt;&gt;INT(INDIRECT(N486)),1,0),0)),"")</f>
        <v>0</v>
      </c>
      <c r="V486" s="17">
        <f t="shared" ca="1" si="104"/>
        <v>1</v>
      </c>
      <c r="W486" s="17">
        <f t="shared" ca="1" si="105"/>
        <v>0</v>
      </c>
      <c r="X486" s="24">
        <f t="array" aca="1" ref="X486" ca="1">IF(AD486,IF(AG486&lt;&gt;"",AG486,IF(J486,MIN(INDIRECT( K486)),"")),"")</f>
        <v>1</v>
      </c>
      <c r="Y486" s="17">
        <f t="array" aca="1" ref="Y486" ca="1">IF(AD486,IF(AH486&lt;&gt;"",AH486,IF(J486,MAX(INDIRECT( K486)),"")),"")</f>
        <v>2</v>
      </c>
      <c r="Z486" s="17" t="b">
        <f t="shared" ca="1" si="106"/>
        <v>1</v>
      </c>
      <c r="AC486" s="17" t="b">
        <f t="shared" ca="1" si="107"/>
        <v>0</v>
      </c>
      <c r="AD486" s="14" t="b">
        <f t="shared" ca="1" si="108"/>
        <v>1</v>
      </c>
      <c r="AE486" s="15" t="b">
        <f t="shared" ca="1" si="109"/>
        <v>1</v>
      </c>
      <c r="AF486" s="16"/>
      <c r="AG486" s="16"/>
      <c r="AH486" s="16"/>
      <c r="AI486" s="16"/>
      <c r="AJ486" s="16"/>
      <c r="AK486" s="16"/>
      <c r="AL486" s="16"/>
      <c r="AM486" s="16"/>
    </row>
    <row r="487" spans="2:39">
      <c r="B487" s="14">
        <f t="shared" si="97"/>
        <v>485</v>
      </c>
      <c r="C487" s="14" t="str">
        <f ca="1">IF(OR(E487="",ROW(E487)=2),"",IF(R487&gt;0,"S",IF(J487,IF(F487=2,"D","N"),"I")))</f>
        <v>D</v>
      </c>
      <c r="D487" s="14" t="str">
        <f t="shared" ca="1" si="98"/>
        <v>q_137</v>
      </c>
      <c r="E487" s="14" t="str">
        <f t="shared" ca="1" si="99"/>
        <v>Emotional stress in the last 5 years</v>
      </c>
      <c r="F487" s="14">
        <f t="shared" ca="1" si="100"/>
        <v>2</v>
      </c>
      <c r="G487" s="14" t="str">
        <f t="shared" ca="1" si="101"/>
        <v>q_137</v>
      </c>
      <c r="H487" s="14">
        <f ca="1">IF(G487&lt;&gt;"",IFERROR( IsVariableNameLegal(G487),0),0)+IF(COUNTIF(INDIRECT(wew!$C$13),G487)&gt;1,10,0)</f>
        <v>0</v>
      </c>
      <c r="I487" s="14">
        <f ca="1">IF(E487&lt;&gt;"",IF(LEN(E487)&gt;150,1,0)+IF(COUNTIF(INDIRECT(wew!$C$15),E487)&gt;1,10,0),0)</f>
        <v>0</v>
      </c>
      <c r="J487" s="14" t="b">
        <f t="shared" ca="1" si="102"/>
        <v>1</v>
      </c>
      <c r="K487" s="14" t="str">
        <f ca="1">ADDRESS(3,(B487+1)*2-1,4,,"[" &amp; wew!$G$7 &amp; "]" &amp; _sheetname_labels) &amp; ":" &amp; ADDRESS(2+ster!$B$20,(B487+1)*2-1,4)</f>
        <v>'[dane surowe2c.xlsm]labels'!AKI3:AKI32</v>
      </c>
      <c r="L487" s="14" t="str">
        <f ca="1">IF(F487&gt;0,ADDRESS(3,(B487+1)*2-1,4,,"[" &amp; wew!$G$7 &amp; "]" &amp; _sheetname_labels) &amp; ":" &amp; ADDRESS(2+F487,(B487+1)*2-1,4),"")</f>
        <v>'[dane surowe2c.xlsm]labels'!AKI3:AKI4</v>
      </c>
      <c r="M487" s="14" t="str">
        <f ca="1">IF(F487&gt;0,ADDRESS(3,(B487+1)*2,4,,"["&amp;wew!$G$7&amp;"]"&amp;_sheetname_labels)&amp;":"&amp;ADDRESS(2+F487,(B487+1)*2,4),"")</f>
        <v>'[dane surowe2c.xlsm]labels'!AKJ3:AKJ4</v>
      </c>
      <c r="N487" s="14" t="str">
        <f ca="1">ADDRESS(3,B487+1,4,,"[" &amp; wew!$G$7 &amp; "]" &amp;_sheetname_dataframe) &amp; ":" &amp; ADDRESS(2+ster!$C$14,B487+1,4)</f>
        <v>'[dane surowe2c.xlsm]data_frame'!RR3:RR643</v>
      </c>
      <c r="O487" s="14">
        <f t="shared" ca="1" si="103"/>
        <v>633</v>
      </c>
      <c r="P487" s="14">
        <f ca="1">IF(AND($AD487,$S487=1),IF(wew!$B$3,MIN(INDIRECT($N487)),"&lt;włącz podświetlanie wartości&gt;"),"—")</f>
        <v>1</v>
      </c>
      <c r="Q487" s="14">
        <f ca="1">IF(AND($AD487,$S487=1),IF(wew!$B$3,MAX(INDIRECT($N487)),"&lt;włącz podświetlanie wartości&gt;"),"—")</f>
        <v>2</v>
      </c>
      <c r="R487" s="14">
        <f ca="1">IF(AD487,ster!$C$14- (COUNTIF( INDIRECT(N487),"" )+ COUNT(INDIRECT(N487)) +COUNTIF( INDIRECT(N487),"NA" )),"")</f>
        <v>0</v>
      </c>
      <c r="S487" s="12">
        <f ca="1">IF(AD487,IF(COUNTA(INDIRECT(N487))=0,0, 1-(ster!$C$14- COUNT(INDIRECT(N487)) -COUNTIF( INDIRECT(N487),"" )) /COUNTA(INDIRECT(N487))),"")</f>
        <v>1</v>
      </c>
      <c r="T487" s="17">
        <f t="array" aca="1" ref="T487" ca="1">IF(L487&lt;&gt;"",SUM(IF(INDIRECT(L487)&lt;&gt;INT(INDIRECT(L487)),1,0)),"")</f>
        <v>0</v>
      </c>
      <c r="U487" s="17">
        <f t="array" aca="1" ref="U487" ca="1">IF(S487=1,SUM(IF(ISNUMBER(INDIRECT(N487)),IF(INDIRECT(N487)&lt;&gt;INT(INDIRECT(N487)),1,0),0)),"")</f>
        <v>0</v>
      </c>
      <c r="V487" s="17">
        <f t="shared" ca="1" si="104"/>
        <v>1</v>
      </c>
      <c r="W487" s="17">
        <f t="shared" ca="1" si="105"/>
        <v>0</v>
      </c>
      <c r="X487" s="24">
        <f t="array" aca="1" ref="X487" ca="1">IF(AD487,IF(AG487&lt;&gt;"",AG487,IF(J487,MIN(INDIRECT( K487)),"")),"")</f>
        <v>1</v>
      </c>
      <c r="Y487" s="17">
        <f t="array" aca="1" ref="Y487" ca="1">IF(AD487,IF(AH487&lt;&gt;"",AH487,IF(J487,MAX(INDIRECT( K487)),"")),"")</f>
        <v>2</v>
      </c>
      <c r="Z487" s="17" t="b">
        <f t="shared" ca="1" si="106"/>
        <v>1</v>
      </c>
      <c r="AC487" s="17" t="b">
        <f t="shared" ca="1" si="107"/>
        <v>0</v>
      </c>
      <c r="AD487" s="14" t="b">
        <f t="shared" ca="1" si="108"/>
        <v>1</v>
      </c>
      <c r="AE487" s="15" t="b">
        <f t="shared" ca="1" si="109"/>
        <v>1</v>
      </c>
      <c r="AF487" s="16"/>
      <c r="AG487" s="16"/>
      <c r="AH487" s="16"/>
      <c r="AI487" s="16"/>
      <c r="AJ487" s="16"/>
      <c r="AK487" s="16"/>
      <c r="AL487" s="16"/>
      <c r="AM487" s="16"/>
    </row>
    <row r="488" spans="2:39">
      <c r="B488" s="14">
        <f t="shared" si="97"/>
        <v>486</v>
      </c>
      <c r="C488" s="14" t="str">
        <f ca="1">IF(OR(E488="",ROW(E488)=2),"",IF(R488&gt;0,"S",IF(J488,IF(F488=2,"D","N"),"I")))</f>
        <v>D</v>
      </c>
      <c r="D488" s="14" t="str">
        <f t="shared" ca="1" si="98"/>
        <v>q_138</v>
      </c>
      <c r="E488" s="14" t="str">
        <f t="shared" ca="1" si="99"/>
        <v xml:space="preserve">Emotional stress &gt;5 years </v>
      </c>
      <c r="F488" s="14">
        <f t="shared" ca="1" si="100"/>
        <v>2</v>
      </c>
      <c r="G488" s="14" t="str">
        <f t="shared" ca="1" si="101"/>
        <v>q_138</v>
      </c>
      <c r="H488" s="14">
        <f ca="1">IF(G488&lt;&gt;"",IFERROR( IsVariableNameLegal(G488),0),0)+IF(COUNTIF(INDIRECT(wew!$C$13),G488)&gt;1,10,0)</f>
        <v>0</v>
      </c>
      <c r="I488" s="14">
        <f ca="1">IF(E488&lt;&gt;"",IF(LEN(E488)&gt;150,1,0)+IF(COUNTIF(INDIRECT(wew!$C$15),E488)&gt;1,10,0),0)</f>
        <v>0</v>
      </c>
      <c r="J488" s="14" t="b">
        <f t="shared" ca="1" si="102"/>
        <v>1</v>
      </c>
      <c r="K488" s="14" t="str">
        <f ca="1">ADDRESS(3,(B488+1)*2-1,4,,"[" &amp; wew!$G$7 &amp; "]" &amp; _sheetname_labels) &amp; ":" &amp; ADDRESS(2+ster!$B$20,(B488+1)*2-1,4)</f>
        <v>'[dane surowe2c.xlsm]labels'!AKK3:AKK32</v>
      </c>
      <c r="L488" s="14" t="str">
        <f ca="1">IF(F488&gt;0,ADDRESS(3,(B488+1)*2-1,4,,"[" &amp; wew!$G$7 &amp; "]" &amp; _sheetname_labels) &amp; ":" &amp; ADDRESS(2+F488,(B488+1)*2-1,4),"")</f>
        <v>'[dane surowe2c.xlsm]labels'!AKK3:AKK4</v>
      </c>
      <c r="M488" s="14" t="str">
        <f ca="1">IF(F488&gt;0,ADDRESS(3,(B488+1)*2,4,,"["&amp;wew!$G$7&amp;"]"&amp;_sheetname_labels)&amp;":"&amp;ADDRESS(2+F488,(B488+1)*2,4),"")</f>
        <v>'[dane surowe2c.xlsm]labels'!AKL3:AKL4</v>
      </c>
      <c r="N488" s="14" t="str">
        <f ca="1">ADDRESS(3,B488+1,4,,"[" &amp; wew!$G$7 &amp; "]" &amp;_sheetname_dataframe) &amp; ":" &amp; ADDRESS(2+ster!$C$14,B488+1,4)</f>
        <v>'[dane surowe2c.xlsm]data_frame'!RS3:RS643</v>
      </c>
      <c r="O488" s="14">
        <f t="shared" ca="1" si="103"/>
        <v>633</v>
      </c>
      <c r="P488" s="14">
        <f ca="1">IF(AND($AD488,$S488=1),IF(wew!$B$3,MIN(INDIRECT($N488)),"&lt;włącz podświetlanie wartości&gt;"),"—")</f>
        <v>1</v>
      </c>
      <c r="Q488" s="14">
        <f ca="1">IF(AND($AD488,$S488=1),IF(wew!$B$3,MAX(INDIRECT($N488)),"&lt;włącz podświetlanie wartości&gt;"),"—")</f>
        <v>2</v>
      </c>
      <c r="R488" s="14">
        <f ca="1">IF(AD488,ster!$C$14- (COUNTIF( INDIRECT(N488),"" )+ COUNT(INDIRECT(N488)) +COUNTIF( INDIRECT(N488),"NA" )),"")</f>
        <v>0</v>
      </c>
      <c r="S488" s="12">
        <f ca="1">IF(AD488,IF(COUNTA(INDIRECT(N488))=0,0, 1-(ster!$C$14- COUNT(INDIRECT(N488)) -COUNTIF( INDIRECT(N488),"" )) /COUNTA(INDIRECT(N488))),"")</f>
        <v>1</v>
      </c>
      <c r="T488" s="17">
        <f t="array" aca="1" ref="T488" ca="1">IF(L488&lt;&gt;"",SUM(IF(INDIRECT(L488)&lt;&gt;INT(INDIRECT(L488)),1,0)),"")</f>
        <v>0</v>
      </c>
      <c r="U488" s="17">
        <f t="array" aca="1" ref="U488" ca="1">IF(S488=1,SUM(IF(ISNUMBER(INDIRECT(N488)),IF(INDIRECT(N488)&lt;&gt;INT(INDIRECT(N488)),1,0),0)),"")</f>
        <v>0</v>
      </c>
      <c r="V488" s="17">
        <f t="shared" ca="1" si="104"/>
        <v>1</v>
      </c>
      <c r="W488" s="17">
        <f t="shared" ca="1" si="105"/>
        <v>0</v>
      </c>
      <c r="X488" s="24">
        <f t="array" aca="1" ref="X488" ca="1">IF(AD488,IF(AG488&lt;&gt;"",AG488,IF(J488,MIN(INDIRECT( K488)),"")),"")</f>
        <v>1</v>
      </c>
      <c r="Y488" s="17">
        <f t="array" aca="1" ref="Y488" ca="1">IF(AD488,IF(AH488&lt;&gt;"",AH488,IF(J488,MAX(INDIRECT( K488)),"")),"")</f>
        <v>2</v>
      </c>
      <c r="Z488" s="17" t="b">
        <f t="shared" ca="1" si="106"/>
        <v>1</v>
      </c>
      <c r="AC488" s="17" t="b">
        <f t="shared" ca="1" si="107"/>
        <v>0</v>
      </c>
      <c r="AD488" s="14" t="b">
        <f t="shared" ca="1" si="108"/>
        <v>1</v>
      </c>
      <c r="AE488" s="15" t="b">
        <f t="shared" ca="1" si="109"/>
        <v>1</v>
      </c>
      <c r="AF488" s="16"/>
      <c r="AG488" s="16"/>
      <c r="AH488" s="16"/>
      <c r="AI488" s="16"/>
      <c r="AJ488" s="16"/>
      <c r="AK488" s="16"/>
      <c r="AL488" s="16"/>
      <c r="AM488" s="16"/>
    </row>
    <row r="489" spans="2:39">
      <c r="B489" s="14">
        <f t="shared" si="97"/>
        <v>487</v>
      </c>
      <c r="C489" s="14" t="str">
        <f ca="1">IF(OR(E489="",ROW(E489)=2),"",IF(R489&gt;0,"S",IF(J489,IF(F489=2,"D","N"),"I")))</f>
        <v>S</v>
      </c>
      <c r="D489" s="14" t="str">
        <f t="shared" ca="1" si="98"/>
        <v>q_139</v>
      </c>
      <c r="E489" s="14" t="str">
        <f t="shared" ca="1" si="99"/>
        <v>Main Ocupation</v>
      </c>
      <c r="F489" s="14">
        <f t="shared" ca="1" si="100"/>
        <v>0</v>
      </c>
      <c r="G489" s="14" t="str">
        <f t="shared" ca="1" si="101"/>
        <v>q_139</v>
      </c>
      <c r="H489" s="14">
        <f ca="1">IF(G489&lt;&gt;"",IFERROR( IsVariableNameLegal(G489),0),0)+IF(COUNTIF(INDIRECT(wew!$C$13),G489)&gt;1,10,0)</f>
        <v>0</v>
      </c>
      <c r="I489" s="14">
        <f ca="1">IF(E489&lt;&gt;"",IF(LEN(E489)&gt;150,1,0)+IF(COUNTIF(INDIRECT(wew!$C$15),E489)&gt;1,10,0),0)</f>
        <v>10</v>
      </c>
      <c r="J489" s="14" t="b">
        <f t="shared" ca="1" si="102"/>
        <v>0</v>
      </c>
      <c r="K489" s="14" t="str">
        <f ca="1">ADDRESS(3,(B489+1)*2-1,4,,"[" &amp; wew!$G$7 &amp; "]" &amp; _sheetname_labels) &amp; ":" &amp; ADDRESS(2+ster!$B$20,(B489+1)*2-1,4)</f>
        <v>'[dane surowe2c.xlsm]labels'!AKM3:AKM32</v>
      </c>
      <c r="L489" s="14" t="str">
        <f ca="1">IF(F489&gt;0,ADDRESS(3,(B489+1)*2-1,4,,"[" &amp; wew!$G$7 &amp; "]" &amp; _sheetname_labels) &amp; ":" &amp; ADDRESS(2+F489,(B489+1)*2-1,4),"")</f>
        <v/>
      </c>
      <c r="M489" s="14" t="str">
        <f ca="1">IF(F489&gt;0,ADDRESS(3,(B489+1)*2,4,,"["&amp;wew!$G$7&amp;"]"&amp;_sheetname_labels)&amp;":"&amp;ADDRESS(2+F489,(B489+1)*2,4),"")</f>
        <v/>
      </c>
      <c r="N489" s="14" t="str">
        <f ca="1">ADDRESS(3,B489+1,4,,"[" &amp; wew!$G$7 &amp; "]" &amp;_sheetname_dataframe) &amp; ":" &amp; ADDRESS(2+ster!$C$14,B489+1,4)</f>
        <v>'[dane surowe2c.xlsm]data_frame'!RT3:RT643</v>
      </c>
      <c r="O489" s="14">
        <f t="shared" ca="1" si="103"/>
        <v>0</v>
      </c>
      <c r="P489" s="14" t="str">
        <f ca="1">IF(AND($AD489,$S489=1),IF(wew!$B$3,MIN(INDIRECT($N489)),"&lt;włącz podświetlanie wartości&gt;"),"—")</f>
        <v>—</v>
      </c>
      <c r="Q489" s="14" t="str">
        <f ca="1">IF(AND($AD489,$S489=1),IF(wew!$B$3,MAX(INDIRECT($N489)),"&lt;włącz podświetlanie wartości&gt;"),"—")</f>
        <v>—</v>
      </c>
      <c r="R489" s="14">
        <f ca="1">IF(AD489,ster!$C$14- (COUNTIF( INDIRECT(N489),"" )+ COUNT(INDIRECT(N489)) +COUNTIF( INDIRECT(N489),"NA" )),"")</f>
        <v>623</v>
      </c>
      <c r="S489" s="12">
        <f ca="1">IF(AD489,IF(COUNTA(INDIRECT(N489))=0,0, 1-(ster!$C$14- COUNT(INDIRECT(N489)) -COUNTIF( INDIRECT(N489),"" )) /COUNTA(INDIRECT(N489))),"")</f>
        <v>0</v>
      </c>
      <c r="T489" s="17" t="str">
        <f t="array" aca="1" ref="T489" ca="1">IF(L489&lt;&gt;"",SUM(IF(INDIRECT(L489)&lt;&gt;INT(INDIRECT(L489)),1,0)),"")</f>
        <v/>
      </c>
      <c r="U489" s="17" t="str">
        <f t="array" aca="1" ref="U489" ca="1">IF(S489=1,SUM(IF(ISNUMBER(INDIRECT(N489)),IF(INDIRECT(N489)&lt;&gt;INT(INDIRECT(N489)),1,0),0)),"")</f>
        <v/>
      </c>
      <c r="V489" s="17">
        <f t="shared" ca="1" si="104"/>
        <v>0</v>
      </c>
      <c r="W489" s="17">
        <f t="shared" ca="1" si="105"/>
        <v>0</v>
      </c>
      <c r="X489" s="24" t="str">
        <f t="array" aca="1" ref="X489" ca="1">IF(AD489,IF(AG489&lt;&gt;"",AG489,IF(J489,MIN(INDIRECT( K489)),"")),"")</f>
        <v/>
      </c>
      <c r="Y489" s="17" t="str">
        <f t="array" aca="1" ref="Y489" ca="1">IF(AD489,IF(AH489&lt;&gt;"",AH489,IF(J489,MAX(INDIRECT( K489)),"")),"")</f>
        <v/>
      </c>
      <c r="Z489" s="17" t="b">
        <f t="shared" ca="1" si="106"/>
        <v>0</v>
      </c>
      <c r="AC489" s="17" t="b">
        <f t="shared" ca="1" si="107"/>
        <v>1</v>
      </c>
      <c r="AD489" s="14" t="b">
        <f t="shared" ca="1" si="108"/>
        <v>1</v>
      </c>
      <c r="AE489" s="15" t="b">
        <f t="shared" ca="1" si="109"/>
        <v>0</v>
      </c>
      <c r="AF489" s="16"/>
      <c r="AG489" s="16"/>
      <c r="AH489" s="16"/>
      <c r="AI489" s="16"/>
      <c r="AJ489" s="16"/>
      <c r="AK489" s="16"/>
      <c r="AL489" s="16"/>
      <c r="AM489" s="16"/>
    </row>
    <row r="490" spans="2:39">
      <c r="B490" s="14">
        <f t="shared" si="97"/>
        <v>488</v>
      </c>
      <c r="C490" s="14" t="str">
        <f ca="1">IF(OR(E490="",ROW(E490)=2),"",IF(R490&gt;0,"S",IF(J490,IF(F490=2,"D","N"),"I")))</f>
        <v>S</v>
      </c>
      <c r="D490" s="14" t="str">
        <f t="shared" ca="1" si="98"/>
        <v>q_140</v>
      </c>
      <c r="E490" s="14" t="str">
        <f t="shared" ca="1" si="99"/>
        <v>Main Ocupation</v>
      </c>
      <c r="F490" s="14">
        <f t="shared" ca="1" si="100"/>
        <v>0</v>
      </c>
      <c r="G490" s="14" t="str">
        <f t="shared" ca="1" si="101"/>
        <v>q_140</v>
      </c>
      <c r="H490" s="14">
        <f ca="1">IF(G490&lt;&gt;"",IFERROR( IsVariableNameLegal(G490),0),0)+IF(COUNTIF(INDIRECT(wew!$C$13),G490)&gt;1,10,0)</f>
        <v>0</v>
      </c>
      <c r="I490" s="14">
        <f ca="1">IF(E490&lt;&gt;"",IF(LEN(E490)&gt;150,1,0)+IF(COUNTIF(INDIRECT(wew!$C$15),E490)&gt;1,10,0),0)</f>
        <v>10</v>
      </c>
      <c r="J490" s="14" t="b">
        <f t="shared" ca="1" si="102"/>
        <v>0</v>
      </c>
      <c r="K490" s="14" t="str">
        <f ca="1">ADDRESS(3,(B490+1)*2-1,4,,"[" &amp; wew!$G$7 &amp; "]" &amp; _sheetname_labels) &amp; ":" &amp; ADDRESS(2+ster!$B$20,(B490+1)*2-1,4)</f>
        <v>'[dane surowe2c.xlsm]labels'!AKO3:AKO32</v>
      </c>
      <c r="L490" s="14" t="str">
        <f ca="1">IF(F490&gt;0,ADDRESS(3,(B490+1)*2-1,4,,"[" &amp; wew!$G$7 &amp; "]" &amp; _sheetname_labels) &amp; ":" &amp; ADDRESS(2+F490,(B490+1)*2-1,4),"")</f>
        <v/>
      </c>
      <c r="M490" s="14" t="str">
        <f ca="1">IF(F490&gt;0,ADDRESS(3,(B490+1)*2,4,,"["&amp;wew!$G$7&amp;"]"&amp;_sheetname_labels)&amp;":"&amp;ADDRESS(2+F490,(B490+1)*2,4),"")</f>
        <v/>
      </c>
      <c r="N490" s="14" t="str">
        <f ca="1">ADDRESS(3,B490+1,4,,"[" &amp; wew!$G$7 &amp; "]" &amp;_sheetname_dataframe) &amp; ":" &amp; ADDRESS(2+ster!$C$14,B490+1,4)</f>
        <v>'[dane surowe2c.xlsm]data_frame'!RU3:RU643</v>
      </c>
      <c r="O490" s="14">
        <f t="shared" ca="1" si="103"/>
        <v>0</v>
      </c>
      <c r="P490" s="14" t="str">
        <f ca="1">IF(AND($AD490,$S490=1),IF(wew!$B$3,MIN(INDIRECT($N490)),"&lt;włącz podświetlanie wartości&gt;"),"—")</f>
        <v>—</v>
      </c>
      <c r="Q490" s="14" t="str">
        <f ca="1">IF(AND($AD490,$S490=1),IF(wew!$B$3,MAX(INDIRECT($N490)),"&lt;włącz podświetlanie wartości&gt;"),"—")</f>
        <v>—</v>
      </c>
      <c r="R490" s="14">
        <f ca="1">IF(AD490,ster!$C$14- (COUNTIF( INDIRECT(N490),"" )+ COUNT(INDIRECT(N490)) +COUNTIF( INDIRECT(N490),"NA" )),"")</f>
        <v>506</v>
      </c>
      <c r="S490" s="12">
        <f ca="1">IF(AD490,IF(COUNTA(INDIRECT(N490))=0,0, 1-(ster!$C$14- COUNT(INDIRECT(N490)) -COUNTIF( INDIRECT(N490),"" )) /COUNTA(INDIRECT(N490))),"")</f>
        <v>0</v>
      </c>
      <c r="T490" s="17" t="str">
        <f t="array" aca="1" ref="T490" ca="1">IF(L490&lt;&gt;"",SUM(IF(INDIRECT(L490)&lt;&gt;INT(INDIRECT(L490)),1,0)),"")</f>
        <v/>
      </c>
      <c r="U490" s="17" t="str">
        <f t="array" aca="1" ref="U490" ca="1">IF(S490=1,SUM(IF(ISNUMBER(INDIRECT(N490)),IF(INDIRECT(N490)&lt;&gt;INT(INDIRECT(N490)),1,0),0)),"")</f>
        <v/>
      </c>
      <c r="V490" s="17">
        <f t="shared" ca="1" si="104"/>
        <v>0</v>
      </c>
      <c r="W490" s="17">
        <f t="shared" ca="1" si="105"/>
        <v>0</v>
      </c>
      <c r="X490" s="24" t="str">
        <f t="array" aca="1" ref="X490" ca="1">IF(AD490,IF(AG490&lt;&gt;"",AG490,IF(J490,MIN(INDIRECT( K490)),"")),"")</f>
        <v/>
      </c>
      <c r="Y490" s="17" t="str">
        <f t="array" aca="1" ref="Y490" ca="1">IF(AD490,IF(AH490&lt;&gt;"",AH490,IF(J490,MAX(INDIRECT( K490)),"")),"")</f>
        <v/>
      </c>
      <c r="Z490" s="17" t="b">
        <f t="shared" ca="1" si="106"/>
        <v>0</v>
      </c>
      <c r="AC490" s="17" t="b">
        <f t="shared" ca="1" si="107"/>
        <v>1</v>
      </c>
      <c r="AD490" s="14" t="b">
        <f t="shared" ca="1" si="108"/>
        <v>1</v>
      </c>
      <c r="AE490" s="15" t="b">
        <f t="shared" ca="1" si="109"/>
        <v>0</v>
      </c>
      <c r="AF490" s="16"/>
      <c r="AG490" s="16"/>
      <c r="AH490" s="16"/>
      <c r="AI490" s="16"/>
      <c r="AJ490" s="16"/>
      <c r="AK490" s="16"/>
      <c r="AL490" s="16"/>
      <c r="AM490" s="16"/>
    </row>
    <row r="491" spans="2:39">
      <c r="B491" s="14">
        <f t="shared" si="97"/>
        <v>489</v>
      </c>
      <c r="C491" s="14" t="str">
        <f ca="1">IF(OR(E491="",ROW(E491)=2),"",IF(R491&gt;0,"S",IF(J491,IF(F491=2,"D","N"),"I")))</f>
        <v>S</v>
      </c>
      <c r="D491" s="14" t="str">
        <f t="shared" ca="1" si="98"/>
        <v>q_141</v>
      </c>
      <c r="E491" s="14" t="str">
        <f t="shared" ca="1" si="99"/>
        <v xml:space="preserve">Second Occupation </v>
      </c>
      <c r="F491" s="14">
        <f t="shared" ca="1" si="100"/>
        <v>0</v>
      </c>
      <c r="G491" s="14" t="str">
        <f t="shared" ca="1" si="101"/>
        <v>q_141</v>
      </c>
      <c r="H491" s="14">
        <f ca="1">IF(G491&lt;&gt;"",IFERROR( IsVariableNameLegal(G491),0),0)+IF(COUNTIF(INDIRECT(wew!$C$13),G491)&gt;1,10,0)</f>
        <v>0</v>
      </c>
      <c r="I491" s="14">
        <f ca="1">IF(E491&lt;&gt;"",IF(LEN(E491)&gt;150,1,0)+IF(COUNTIF(INDIRECT(wew!$C$15),E491)&gt;1,10,0),0)</f>
        <v>10</v>
      </c>
      <c r="J491" s="14" t="b">
        <f t="shared" ca="1" si="102"/>
        <v>0</v>
      </c>
      <c r="K491" s="14" t="str">
        <f ca="1">ADDRESS(3,(B491+1)*2-1,4,,"[" &amp; wew!$G$7 &amp; "]" &amp; _sheetname_labels) &amp; ":" &amp; ADDRESS(2+ster!$B$20,(B491+1)*2-1,4)</f>
        <v>'[dane surowe2c.xlsm]labels'!AKQ3:AKQ32</v>
      </c>
      <c r="L491" s="14" t="str">
        <f ca="1">IF(F491&gt;0,ADDRESS(3,(B491+1)*2-1,4,,"[" &amp; wew!$G$7 &amp; "]" &amp; _sheetname_labels) &amp; ":" &amp; ADDRESS(2+F491,(B491+1)*2-1,4),"")</f>
        <v/>
      </c>
      <c r="M491" s="14" t="str">
        <f ca="1">IF(F491&gt;0,ADDRESS(3,(B491+1)*2,4,,"["&amp;wew!$G$7&amp;"]"&amp;_sheetname_labels)&amp;":"&amp;ADDRESS(2+F491,(B491+1)*2,4),"")</f>
        <v/>
      </c>
      <c r="N491" s="14" t="str">
        <f ca="1">ADDRESS(3,B491+1,4,,"[" &amp; wew!$G$7 &amp; "]" &amp;_sheetname_dataframe) &amp; ":" &amp; ADDRESS(2+ster!$C$14,B491+1,4)</f>
        <v>'[dane surowe2c.xlsm]data_frame'!RV3:RV643</v>
      </c>
      <c r="O491" s="14">
        <f t="shared" ca="1" si="103"/>
        <v>0</v>
      </c>
      <c r="P491" s="14" t="str">
        <f ca="1">IF(AND($AD491,$S491=1),IF(wew!$B$3,MIN(INDIRECT($N491)),"&lt;włącz podświetlanie wartości&gt;"),"—")</f>
        <v>—</v>
      </c>
      <c r="Q491" s="14" t="str">
        <f ca="1">IF(AND($AD491,$S491=1),IF(wew!$B$3,MAX(INDIRECT($N491)),"&lt;włącz podświetlanie wartości&gt;"),"—")</f>
        <v>—</v>
      </c>
      <c r="R491" s="14">
        <f ca="1">IF(AD491,ster!$C$14- (COUNTIF( INDIRECT(N491),"" )+ COUNT(INDIRECT(N491)) +COUNTIF( INDIRECT(N491),"NA" )),"")</f>
        <v>286</v>
      </c>
      <c r="S491" s="12">
        <f ca="1">IF(AD491,IF(COUNTA(INDIRECT(N491))=0,0, 1-(ster!$C$14- COUNT(INDIRECT(N491)) -COUNTIF( INDIRECT(N491),"" )) /COUNTA(INDIRECT(N491))),"")</f>
        <v>0</v>
      </c>
      <c r="T491" s="17" t="str">
        <f t="array" aca="1" ref="T491" ca="1">IF(L491&lt;&gt;"",SUM(IF(INDIRECT(L491)&lt;&gt;INT(INDIRECT(L491)),1,0)),"")</f>
        <v/>
      </c>
      <c r="U491" s="17" t="str">
        <f t="array" aca="1" ref="U491" ca="1">IF(S491=1,SUM(IF(ISNUMBER(INDIRECT(N491)),IF(INDIRECT(N491)&lt;&gt;INT(INDIRECT(N491)),1,0),0)),"")</f>
        <v/>
      </c>
      <c r="V491" s="17">
        <f t="shared" ca="1" si="104"/>
        <v>0</v>
      </c>
      <c r="W491" s="17">
        <f t="shared" ca="1" si="105"/>
        <v>0</v>
      </c>
      <c r="X491" s="24" t="str">
        <f t="array" aca="1" ref="X491" ca="1">IF(AD491,IF(AG491&lt;&gt;"",AG491,IF(J491,MIN(INDIRECT( K491)),"")),"")</f>
        <v/>
      </c>
      <c r="Y491" s="17" t="str">
        <f t="array" aca="1" ref="Y491" ca="1">IF(AD491,IF(AH491&lt;&gt;"",AH491,IF(J491,MAX(INDIRECT( K491)),"")),"")</f>
        <v/>
      </c>
      <c r="Z491" s="17" t="b">
        <f t="shared" ca="1" si="106"/>
        <v>0</v>
      </c>
      <c r="AC491" s="17" t="b">
        <f t="shared" ca="1" si="107"/>
        <v>1</v>
      </c>
      <c r="AD491" s="14" t="b">
        <f t="shared" ca="1" si="108"/>
        <v>1</v>
      </c>
      <c r="AE491" s="15" t="b">
        <f t="shared" ca="1" si="109"/>
        <v>0</v>
      </c>
      <c r="AF491" s="16"/>
      <c r="AG491" s="16"/>
      <c r="AH491" s="16"/>
      <c r="AI491" s="16"/>
      <c r="AJ491" s="16"/>
      <c r="AK491" s="16"/>
      <c r="AL491" s="16"/>
      <c r="AM491" s="16"/>
    </row>
    <row r="492" spans="2:39">
      <c r="B492" s="14">
        <f t="shared" si="97"/>
        <v>490</v>
      </c>
      <c r="C492" s="14" t="str">
        <f ca="1">IF(OR(E492="",ROW(E492)=2),"",IF(R492&gt;0,"S",IF(J492,IF(F492=2,"D","N"),"I")))</f>
        <v>S</v>
      </c>
      <c r="D492" s="14" t="str">
        <f t="shared" ca="1" si="98"/>
        <v>q_142</v>
      </c>
      <c r="E492" s="14" t="str">
        <f t="shared" ca="1" si="99"/>
        <v xml:space="preserve">Second Occupation </v>
      </c>
      <c r="F492" s="14">
        <f t="shared" ca="1" si="100"/>
        <v>0</v>
      </c>
      <c r="G492" s="14" t="str">
        <f t="shared" ca="1" si="101"/>
        <v>q_142</v>
      </c>
      <c r="H492" s="14">
        <f ca="1">IF(G492&lt;&gt;"",IFERROR( IsVariableNameLegal(G492),0),0)+IF(COUNTIF(INDIRECT(wew!$C$13),G492)&gt;1,10,0)</f>
        <v>0</v>
      </c>
      <c r="I492" s="14">
        <f ca="1">IF(E492&lt;&gt;"",IF(LEN(E492)&gt;150,1,0)+IF(COUNTIF(INDIRECT(wew!$C$15),E492)&gt;1,10,0),0)</f>
        <v>10</v>
      </c>
      <c r="J492" s="14" t="b">
        <f t="shared" ca="1" si="102"/>
        <v>0</v>
      </c>
      <c r="K492" s="14" t="str">
        <f ca="1">ADDRESS(3,(B492+1)*2-1,4,,"[" &amp; wew!$G$7 &amp; "]" &amp; _sheetname_labels) &amp; ":" &amp; ADDRESS(2+ster!$B$20,(B492+1)*2-1,4)</f>
        <v>'[dane surowe2c.xlsm]labels'!AKS3:AKS32</v>
      </c>
      <c r="L492" s="14" t="str">
        <f ca="1">IF(F492&gt;0,ADDRESS(3,(B492+1)*2-1,4,,"[" &amp; wew!$G$7 &amp; "]" &amp; _sheetname_labels) &amp; ":" &amp; ADDRESS(2+F492,(B492+1)*2-1,4),"")</f>
        <v/>
      </c>
      <c r="M492" s="14" t="str">
        <f ca="1">IF(F492&gt;0,ADDRESS(3,(B492+1)*2,4,,"["&amp;wew!$G$7&amp;"]"&amp;_sheetname_labels)&amp;":"&amp;ADDRESS(2+F492,(B492+1)*2,4),"")</f>
        <v/>
      </c>
      <c r="N492" s="14" t="str">
        <f ca="1">ADDRESS(3,B492+1,4,,"[" &amp; wew!$G$7 &amp; "]" &amp;_sheetname_dataframe) &amp; ":" &amp; ADDRESS(2+ster!$C$14,B492+1,4)</f>
        <v>'[dane surowe2c.xlsm]data_frame'!RW3:RW643</v>
      </c>
      <c r="O492" s="14">
        <f t="shared" ca="1" si="103"/>
        <v>0</v>
      </c>
      <c r="P492" s="14" t="str">
        <f ca="1">IF(AND($AD492,$S492=1),IF(wew!$B$3,MIN(INDIRECT($N492)),"&lt;włącz podświetlanie wartości&gt;"),"—")</f>
        <v>—</v>
      </c>
      <c r="Q492" s="14" t="str">
        <f ca="1">IF(AND($AD492,$S492=1),IF(wew!$B$3,MAX(INDIRECT($N492)),"&lt;włącz podświetlanie wartości&gt;"),"—")</f>
        <v>—</v>
      </c>
      <c r="R492" s="14">
        <f ca="1">IF(AD492,ster!$C$14- (COUNTIF( INDIRECT(N492),"" )+ COUNT(INDIRECT(N492)) +COUNTIF( INDIRECT(N492),"NA" )),"")</f>
        <v>273</v>
      </c>
      <c r="S492" s="12">
        <f ca="1">IF(AD492,IF(COUNTA(INDIRECT(N492))=0,0, 1-(ster!$C$14- COUNT(INDIRECT(N492)) -COUNTIF( INDIRECT(N492),"" )) /COUNTA(INDIRECT(N492))),"")</f>
        <v>0</v>
      </c>
      <c r="T492" s="17" t="str">
        <f t="array" aca="1" ref="T492" ca="1">IF(L492&lt;&gt;"",SUM(IF(INDIRECT(L492)&lt;&gt;INT(INDIRECT(L492)),1,0)),"")</f>
        <v/>
      </c>
      <c r="U492" s="17" t="str">
        <f t="array" aca="1" ref="U492" ca="1">IF(S492=1,SUM(IF(ISNUMBER(INDIRECT(N492)),IF(INDIRECT(N492)&lt;&gt;INT(INDIRECT(N492)),1,0),0)),"")</f>
        <v/>
      </c>
      <c r="V492" s="17">
        <f t="shared" ca="1" si="104"/>
        <v>0</v>
      </c>
      <c r="W492" s="17">
        <f t="shared" ca="1" si="105"/>
        <v>0</v>
      </c>
      <c r="X492" s="24" t="str">
        <f t="array" aca="1" ref="X492" ca="1">IF(AD492,IF(AG492&lt;&gt;"",AG492,IF(J492,MIN(INDIRECT( K492)),"")),"")</f>
        <v/>
      </c>
      <c r="Y492" s="17" t="str">
        <f t="array" aca="1" ref="Y492" ca="1">IF(AD492,IF(AH492&lt;&gt;"",AH492,IF(J492,MAX(INDIRECT( K492)),"")),"")</f>
        <v/>
      </c>
      <c r="Z492" s="17" t="b">
        <f t="shared" ca="1" si="106"/>
        <v>0</v>
      </c>
      <c r="AC492" s="17" t="b">
        <f t="shared" ca="1" si="107"/>
        <v>1</v>
      </c>
      <c r="AD492" s="14" t="b">
        <f t="shared" ca="1" si="108"/>
        <v>1</v>
      </c>
      <c r="AE492" s="15" t="b">
        <f t="shared" ca="1" si="109"/>
        <v>0</v>
      </c>
      <c r="AF492" s="16"/>
      <c r="AG492" s="16"/>
      <c r="AH492" s="16"/>
      <c r="AI492" s="16"/>
      <c r="AJ492" s="16"/>
      <c r="AK492" s="16"/>
      <c r="AL492" s="16"/>
      <c r="AM492" s="16"/>
    </row>
    <row r="493" spans="2:39">
      <c r="B493" s="14">
        <f t="shared" si="97"/>
        <v>491</v>
      </c>
      <c r="C493" s="14" t="str">
        <f ca="1">IF(OR(E493="",ROW(E493)=2),"",IF(R493&gt;0,"S",IF(J493,IF(F493=2,"D","N"),"I")))</f>
        <v>N</v>
      </c>
      <c r="D493" s="14" t="str">
        <f t="shared" ca="1" si="98"/>
        <v>q_143</v>
      </c>
      <c r="E493" s="14" t="str">
        <f t="shared" ca="1" si="99"/>
        <v xml:space="preserve">Place of living </v>
      </c>
      <c r="F493" s="14">
        <f t="shared" ca="1" si="100"/>
        <v>5</v>
      </c>
      <c r="G493" s="14" t="str">
        <f t="shared" ca="1" si="101"/>
        <v>q_143</v>
      </c>
      <c r="H493" s="14">
        <f ca="1">IF(G493&lt;&gt;"",IFERROR( IsVariableNameLegal(G493),0),0)+IF(COUNTIF(INDIRECT(wew!$C$13),G493)&gt;1,10,0)</f>
        <v>0</v>
      </c>
      <c r="I493" s="14">
        <f ca="1">IF(E493&lt;&gt;"",IF(LEN(E493)&gt;150,1,0)+IF(COUNTIF(INDIRECT(wew!$C$15),E493)&gt;1,10,0),0)</f>
        <v>10</v>
      </c>
      <c r="J493" s="14" t="b">
        <f t="shared" ca="1" si="102"/>
        <v>1</v>
      </c>
      <c r="K493" s="14" t="str">
        <f ca="1">ADDRESS(3,(B493+1)*2-1,4,,"[" &amp; wew!$G$7 &amp; "]" &amp; _sheetname_labels) &amp; ":" &amp; ADDRESS(2+ster!$B$20,(B493+1)*2-1,4)</f>
        <v>'[dane surowe2c.xlsm]labels'!AKU3:AKU32</v>
      </c>
      <c r="L493" s="14" t="str">
        <f ca="1">IF(F493&gt;0,ADDRESS(3,(B493+1)*2-1,4,,"[" &amp; wew!$G$7 &amp; "]" &amp; _sheetname_labels) &amp; ":" &amp; ADDRESS(2+F493,(B493+1)*2-1,4),"")</f>
        <v>'[dane surowe2c.xlsm]labels'!AKU3:AKU7</v>
      </c>
      <c r="M493" s="14" t="str">
        <f ca="1">IF(F493&gt;0,ADDRESS(3,(B493+1)*2,4,,"["&amp;wew!$G$7&amp;"]"&amp;_sheetname_labels)&amp;":"&amp;ADDRESS(2+F493,(B493+1)*2,4),"")</f>
        <v>'[dane surowe2c.xlsm]labels'!AKV3:AKV7</v>
      </c>
      <c r="N493" s="14" t="str">
        <f ca="1">ADDRESS(3,B493+1,4,,"[" &amp; wew!$G$7 &amp; "]" &amp;_sheetname_dataframe) &amp; ":" &amp; ADDRESS(2+ster!$C$14,B493+1,4)</f>
        <v>'[dane surowe2c.xlsm]data_frame'!RX3:RX643</v>
      </c>
      <c r="O493" s="14">
        <f t="shared" ca="1" si="103"/>
        <v>630</v>
      </c>
      <c r="P493" s="14">
        <f ca="1">IF(AND($AD493,$S493=1),IF(wew!$B$3,MIN(INDIRECT($N493)),"&lt;włącz podświetlanie wartości&gt;"),"—")</f>
        <v>1</v>
      </c>
      <c r="Q493" s="14">
        <f ca="1">IF(AND($AD493,$S493=1),IF(wew!$B$3,MAX(INDIRECT($N493)),"&lt;włącz podświetlanie wartości&gt;"),"—")</f>
        <v>5</v>
      </c>
      <c r="R493" s="14">
        <f ca="1">IF(AD493,ster!$C$14- (COUNTIF( INDIRECT(N493),"" )+ COUNT(INDIRECT(N493)) +COUNTIF( INDIRECT(N493),"NA" )),"")</f>
        <v>0</v>
      </c>
      <c r="S493" s="12">
        <f ca="1">IF(AD493,IF(COUNTA(INDIRECT(N493))=0,0, 1-(ster!$C$14- COUNT(INDIRECT(N493)) -COUNTIF( INDIRECT(N493),"" )) /COUNTA(INDIRECT(N493))),"")</f>
        <v>1</v>
      </c>
      <c r="T493" s="17">
        <f t="array" aca="1" ref="T493" ca="1">IF(L493&lt;&gt;"",SUM(IF(INDIRECT(L493)&lt;&gt;INT(INDIRECT(L493)),1,0)),"")</f>
        <v>0</v>
      </c>
      <c r="U493" s="17">
        <f t="array" aca="1" ref="U493" ca="1">IF(S493=1,SUM(IF(ISNUMBER(INDIRECT(N493)),IF(INDIRECT(N493)&lt;&gt;INT(INDIRECT(N493)),1,0),0)),"")</f>
        <v>0</v>
      </c>
      <c r="V493" s="17">
        <f t="shared" ca="1" si="104"/>
        <v>1</v>
      </c>
      <c r="W493" s="17">
        <f t="shared" ca="1" si="105"/>
        <v>0</v>
      </c>
      <c r="X493" s="24">
        <f t="array" aca="1" ref="X493" ca="1">IF(AD493,IF(AG493&lt;&gt;"",AG493,IF(J493,MIN(INDIRECT( K493)),"")),"")</f>
        <v>1</v>
      </c>
      <c r="Y493" s="17">
        <f t="array" aca="1" ref="Y493" ca="1">IF(AD493,IF(AH493&lt;&gt;"",AH493,IF(J493,MAX(INDIRECT( K493)),"")),"")</f>
        <v>5</v>
      </c>
      <c r="Z493" s="17" t="b">
        <f t="shared" ca="1" si="106"/>
        <v>1</v>
      </c>
      <c r="AC493" s="17" t="b">
        <f t="shared" ca="1" si="107"/>
        <v>0</v>
      </c>
      <c r="AD493" s="14" t="b">
        <f t="shared" ca="1" si="108"/>
        <v>1</v>
      </c>
      <c r="AE493" s="15" t="b">
        <f t="shared" ca="1" si="109"/>
        <v>1</v>
      </c>
      <c r="AF493" s="16"/>
      <c r="AG493" s="16"/>
      <c r="AH493" s="16"/>
      <c r="AI493" s="16"/>
      <c r="AJ493" s="16"/>
      <c r="AK493" s="16"/>
      <c r="AL493" s="16"/>
      <c r="AM493" s="16"/>
    </row>
    <row r="494" spans="2:39">
      <c r="B494" s="14">
        <f t="shared" si="97"/>
        <v>492</v>
      </c>
      <c r="C494" s="14" t="str">
        <f ca="1">IF(OR(E494="",ROW(E494)=2),"",IF(R494&gt;0,"S",IF(J494,IF(F494=2,"D","N"),"I")))</f>
        <v>D</v>
      </c>
      <c r="D494" s="14" t="str">
        <f t="shared" ca="1" si="98"/>
        <v>q_143a</v>
      </c>
      <c r="E494" s="14" t="str">
        <f t="shared" ca="1" si="99"/>
        <v>Lives in Rural Area/Urban</v>
      </c>
      <c r="F494" s="14">
        <f t="shared" ca="1" si="100"/>
        <v>2</v>
      </c>
      <c r="G494" s="14" t="str">
        <f t="shared" ca="1" si="101"/>
        <v>q_143a</v>
      </c>
      <c r="H494" s="14">
        <f ca="1">IF(G494&lt;&gt;"",IFERROR( IsVariableNameLegal(G494),0),0)+IF(COUNTIF(INDIRECT(wew!$C$13),G494)&gt;1,10,0)</f>
        <v>0</v>
      </c>
      <c r="I494" s="14">
        <f ca="1">IF(E494&lt;&gt;"",IF(LEN(E494)&gt;150,1,0)+IF(COUNTIF(INDIRECT(wew!$C$15),E494)&gt;1,10,0),0)</f>
        <v>10</v>
      </c>
      <c r="J494" s="14" t="b">
        <f t="shared" ca="1" si="102"/>
        <v>1</v>
      </c>
      <c r="K494" s="14" t="str">
        <f ca="1">ADDRESS(3,(B494+1)*2-1,4,,"[" &amp; wew!$G$7 &amp; "]" &amp; _sheetname_labels) &amp; ":" &amp; ADDRESS(2+ster!$B$20,(B494+1)*2-1,4)</f>
        <v>'[dane surowe2c.xlsm]labels'!AKW3:AKW32</v>
      </c>
      <c r="L494" s="14" t="str">
        <f ca="1">IF(F494&gt;0,ADDRESS(3,(B494+1)*2-1,4,,"[" &amp; wew!$G$7 &amp; "]" &amp; _sheetname_labels) &amp; ":" &amp; ADDRESS(2+F494,(B494+1)*2-1,4),"")</f>
        <v>'[dane surowe2c.xlsm]labels'!AKW3:AKW4</v>
      </c>
      <c r="M494" s="14" t="str">
        <f ca="1">IF(F494&gt;0,ADDRESS(3,(B494+1)*2,4,,"["&amp;wew!$G$7&amp;"]"&amp;_sheetname_labels)&amp;":"&amp;ADDRESS(2+F494,(B494+1)*2,4),"")</f>
        <v>'[dane surowe2c.xlsm]labels'!AKX3:AKX4</v>
      </c>
      <c r="N494" s="14" t="str">
        <f ca="1">ADDRESS(3,B494+1,4,,"[" &amp; wew!$G$7 &amp; "]" &amp;_sheetname_dataframe) &amp; ":" &amp; ADDRESS(2+ster!$C$14,B494+1,4)</f>
        <v>'[dane surowe2c.xlsm]data_frame'!RY3:RY643</v>
      </c>
      <c r="O494" s="14">
        <f t="shared" ca="1" si="103"/>
        <v>610</v>
      </c>
      <c r="P494" s="14">
        <f ca="1">IF(AND($AD494,$S494=1),IF(wew!$B$3,MIN(INDIRECT($N494)),"&lt;włącz podświetlanie wartości&gt;"),"—")</f>
        <v>1</v>
      </c>
      <c r="Q494" s="14">
        <f ca="1">IF(AND($AD494,$S494=1),IF(wew!$B$3,MAX(INDIRECT($N494)),"&lt;włącz podświetlanie wartości&gt;"),"—")</f>
        <v>2</v>
      </c>
      <c r="R494" s="14">
        <f ca="1">IF(AD494,ster!$C$14- (COUNTIF( INDIRECT(N494),"" )+ COUNT(INDIRECT(N494)) +COUNTIF( INDIRECT(N494),"NA" )),"")</f>
        <v>0</v>
      </c>
      <c r="S494" s="12">
        <f ca="1">IF(AD494,IF(COUNTA(INDIRECT(N494))=0,0, 1-(ster!$C$14- COUNT(INDIRECT(N494)) -COUNTIF( INDIRECT(N494),"" )) /COUNTA(INDIRECT(N494))),"")</f>
        <v>1</v>
      </c>
      <c r="T494" s="17">
        <f t="array" aca="1" ref="T494" ca="1">IF(L494&lt;&gt;"",SUM(IF(INDIRECT(L494)&lt;&gt;INT(INDIRECT(L494)),1,0)),"")</f>
        <v>0</v>
      </c>
      <c r="U494" s="17">
        <f t="array" aca="1" ref="U494" ca="1">IF(S494=1,SUM(IF(ISNUMBER(INDIRECT(N494)),IF(INDIRECT(N494)&lt;&gt;INT(INDIRECT(N494)),1,0),0)),"")</f>
        <v>0</v>
      </c>
      <c r="V494" s="17">
        <f t="shared" ca="1" si="104"/>
        <v>1</v>
      </c>
      <c r="W494" s="17">
        <f t="shared" ca="1" si="105"/>
        <v>0</v>
      </c>
      <c r="X494" s="24">
        <f t="array" aca="1" ref="X494" ca="1">IF(AD494,IF(AG494&lt;&gt;"",AG494,IF(J494,MIN(INDIRECT( K494)),"")),"")</f>
        <v>1</v>
      </c>
      <c r="Y494" s="17">
        <f t="array" aca="1" ref="Y494" ca="1">IF(AD494,IF(AH494&lt;&gt;"",AH494,IF(J494,MAX(INDIRECT( K494)),"")),"")</f>
        <v>2</v>
      </c>
      <c r="Z494" s="17" t="b">
        <f t="shared" ca="1" si="106"/>
        <v>1</v>
      </c>
      <c r="AC494" s="17" t="b">
        <f t="shared" ca="1" si="107"/>
        <v>0</v>
      </c>
      <c r="AD494" s="14" t="b">
        <f t="shared" ca="1" si="108"/>
        <v>1</v>
      </c>
      <c r="AE494" s="15" t="b">
        <f t="shared" ca="1" si="109"/>
        <v>1</v>
      </c>
      <c r="AF494" s="16"/>
      <c r="AG494" s="16"/>
      <c r="AH494" s="16"/>
      <c r="AI494" s="16"/>
      <c r="AJ494" s="16"/>
      <c r="AK494" s="16"/>
      <c r="AL494" s="16"/>
      <c r="AM494" s="16"/>
    </row>
    <row r="495" spans="2:39">
      <c r="B495" s="14">
        <f t="shared" si="97"/>
        <v>493</v>
      </c>
      <c r="C495" s="14" t="str">
        <f ca="1">IF(OR(E495="",ROW(E495)=2),"",IF(R495&gt;0,"S",IF(J495,IF(F495=2,"D","N"),"I")))</f>
        <v>D</v>
      </c>
      <c r="D495" s="14" t="str">
        <f t="shared" ca="1" si="98"/>
        <v>q_143b</v>
      </c>
      <c r="E495" s="14" t="str">
        <f t="shared" ca="1" si="99"/>
        <v>Lives near sewege plant</v>
      </c>
      <c r="F495" s="14">
        <f t="shared" ca="1" si="100"/>
        <v>2</v>
      </c>
      <c r="G495" s="14" t="str">
        <f t="shared" ca="1" si="101"/>
        <v>q_143b</v>
      </c>
      <c r="H495" s="14">
        <f ca="1">IF(G495&lt;&gt;"",IFERROR( IsVariableNameLegal(G495),0),0)+IF(COUNTIF(INDIRECT(wew!$C$13),G495)&gt;1,10,0)</f>
        <v>0</v>
      </c>
      <c r="I495" s="14">
        <f ca="1">IF(E495&lt;&gt;"",IF(LEN(E495)&gt;150,1,0)+IF(COUNTIF(INDIRECT(wew!$C$15),E495)&gt;1,10,0),0)</f>
        <v>10</v>
      </c>
      <c r="J495" s="14" t="b">
        <f t="shared" ca="1" si="102"/>
        <v>1</v>
      </c>
      <c r="K495" s="14" t="str">
        <f ca="1">ADDRESS(3,(B495+1)*2-1,4,,"[" &amp; wew!$G$7 &amp; "]" &amp; _sheetname_labels) &amp; ":" &amp; ADDRESS(2+ster!$B$20,(B495+1)*2-1,4)</f>
        <v>'[dane surowe2c.xlsm]labels'!AKY3:AKY32</v>
      </c>
      <c r="L495" s="14" t="str">
        <f ca="1">IF(F495&gt;0,ADDRESS(3,(B495+1)*2-1,4,,"[" &amp; wew!$G$7 &amp; "]" &amp; _sheetname_labels) &amp; ":" &amp; ADDRESS(2+F495,(B495+1)*2-1,4),"")</f>
        <v>'[dane surowe2c.xlsm]labels'!AKY3:AKY4</v>
      </c>
      <c r="M495" s="14" t="str">
        <f ca="1">IF(F495&gt;0,ADDRESS(3,(B495+1)*2,4,,"["&amp;wew!$G$7&amp;"]"&amp;_sheetname_labels)&amp;":"&amp;ADDRESS(2+F495,(B495+1)*2,4),"")</f>
        <v>'[dane surowe2c.xlsm]labels'!AKZ3:AKZ4</v>
      </c>
      <c r="N495" s="14" t="str">
        <f ca="1">ADDRESS(3,B495+1,4,,"[" &amp; wew!$G$7 &amp; "]" &amp;_sheetname_dataframe) &amp; ":" &amp; ADDRESS(2+ster!$C$14,B495+1,4)</f>
        <v>'[dane surowe2c.xlsm]data_frame'!RZ3:RZ643</v>
      </c>
      <c r="O495" s="14">
        <f t="shared" ca="1" si="103"/>
        <v>623</v>
      </c>
      <c r="P495" s="14">
        <f ca="1">IF(AND($AD495,$S495=1),IF(wew!$B$3,MIN(INDIRECT($N495)),"&lt;włącz podświetlanie wartości&gt;"),"—")</f>
        <v>1</v>
      </c>
      <c r="Q495" s="14">
        <f ca="1">IF(AND($AD495,$S495=1),IF(wew!$B$3,MAX(INDIRECT($N495)),"&lt;włącz podświetlanie wartości&gt;"),"—")</f>
        <v>2</v>
      </c>
      <c r="R495" s="14">
        <f ca="1">IF(AD495,ster!$C$14- (COUNTIF( INDIRECT(N495),"" )+ COUNT(INDIRECT(N495)) +COUNTIF( INDIRECT(N495),"NA" )),"")</f>
        <v>0</v>
      </c>
      <c r="S495" s="12">
        <f ca="1">IF(AD495,IF(COUNTA(INDIRECT(N495))=0,0, 1-(ster!$C$14- COUNT(INDIRECT(N495)) -COUNTIF( INDIRECT(N495),"" )) /COUNTA(INDIRECT(N495))),"")</f>
        <v>1</v>
      </c>
      <c r="T495" s="17">
        <f t="array" aca="1" ref="T495" ca="1">IF(L495&lt;&gt;"",SUM(IF(INDIRECT(L495)&lt;&gt;INT(INDIRECT(L495)),1,0)),"")</f>
        <v>0</v>
      </c>
      <c r="U495" s="17">
        <f t="array" aca="1" ref="U495" ca="1">IF(S495=1,SUM(IF(ISNUMBER(INDIRECT(N495)),IF(INDIRECT(N495)&lt;&gt;INT(INDIRECT(N495)),1,0),0)),"")</f>
        <v>0</v>
      </c>
      <c r="V495" s="17">
        <f t="shared" ca="1" si="104"/>
        <v>1</v>
      </c>
      <c r="W495" s="17">
        <f t="shared" ca="1" si="105"/>
        <v>0</v>
      </c>
      <c r="X495" s="24">
        <f t="array" aca="1" ref="X495" ca="1">IF(AD495,IF(AG495&lt;&gt;"",AG495,IF(J495,MIN(INDIRECT( K495)),"")),"")</f>
        <v>1</v>
      </c>
      <c r="Y495" s="17">
        <f t="array" aca="1" ref="Y495" ca="1">IF(AD495,IF(AH495&lt;&gt;"",AH495,IF(J495,MAX(INDIRECT( K495)),"")),"")</f>
        <v>2</v>
      </c>
      <c r="Z495" s="17" t="b">
        <f t="shared" ca="1" si="106"/>
        <v>1</v>
      </c>
      <c r="AC495" s="17" t="b">
        <f t="shared" ca="1" si="107"/>
        <v>0</v>
      </c>
      <c r="AD495" s="14" t="b">
        <f t="shared" ca="1" si="108"/>
        <v>1</v>
      </c>
      <c r="AE495" s="15" t="b">
        <f t="shared" ca="1" si="109"/>
        <v>1</v>
      </c>
      <c r="AF495" s="16"/>
      <c r="AG495" s="16"/>
      <c r="AH495" s="16"/>
      <c r="AI495" s="16"/>
      <c r="AJ495" s="16"/>
      <c r="AK495" s="16"/>
      <c r="AL495" s="16"/>
      <c r="AM495" s="16"/>
    </row>
    <row r="496" spans="2:39">
      <c r="B496" s="14">
        <f t="shared" si="97"/>
        <v>494</v>
      </c>
      <c r="C496" s="14" t="str">
        <f ca="1">IF(OR(E496="",ROW(E496)=2),"",IF(R496&gt;0,"S",IF(J496,IF(F496=2,"D","N"),"I")))</f>
        <v>D</v>
      </c>
      <c r="D496" s="14" t="str">
        <f t="shared" ca="1" si="98"/>
        <v>q_143c</v>
      </c>
      <c r="E496" s="14" t="str">
        <f t="shared" ca="1" si="99"/>
        <v>Lives near landfills</v>
      </c>
      <c r="F496" s="14">
        <f t="shared" ca="1" si="100"/>
        <v>2</v>
      </c>
      <c r="G496" s="14" t="str">
        <f t="shared" ca="1" si="101"/>
        <v>q_143c</v>
      </c>
      <c r="H496" s="14">
        <f ca="1">IF(G496&lt;&gt;"",IFERROR( IsVariableNameLegal(G496),0),0)+IF(COUNTIF(INDIRECT(wew!$C$13),G496)&gt;1,10,0)</f>
        <v>0</v>
      </c>
      <c r="I496" s="14">
        <f ca="1">IF(E496&lt;&gt;"",IF(LEN(E496)&gt;150,1,0)+IF(COUNTIF(INDIRECT(wew!$C$15),E496)&gt;1,10,0),0)</f>
        <v>10</v>
      </c>
      <c r="J496" s="14" t="b">
        <f t="shared" ca="1" si="102"/>
        <v>1</v>
      </c>
      <c r="K496" s="14" t="str">
        <f ca="1">ADDRESS(3,(B496+1)*2-1,4,,"[" &amp; wew!$G$7 &amp; "]" &amp; _sheetname_labels) &amp; ":" &amp; ADDRESS(2+ster!$B$20,(B496+1)*2-1,4)</f>
        <v>'[dane surowe2c.xlsm]labels'!ALA3:ALA32</v>
      </c>
      <c r="L496" s="14" t="str">
        <f ca="1">IF(F496&gt;0,ADDRESS(3,(B496+1)*2-1,4,,"[" &amp; wew!$G$7 &amp; "]" &amp; _sheetname_labels) &amp; ":" &amp; ADDRESS(2+F496,(B496+1)*2-1,4),"")</f>
        <v>'[dane surowe2c.xlsm]labels'!ALA3:ALA4</v>
      </c>
      <c r="M496" s="14" t="str">
        <f ca="1">IF(F496&gt;0,ADDRESS(3,(B496+1)*2,4,,"["&amp;wew!$G$7&amp;"]"&amp;_sheetname_labels)&amp;":"&amp;ADDRESS(2+F496,(B496+1)*2,4),"")</f>
        <v>'[dane surowe2c.xlsm]labels'!ALB3:ALB4</v>
      </c>
      <c r="N496" s="14" t="str">
        <f ca="1">ADDRESS(3,B496+1,4,,"[" &amp; wew!$G$7 &amp; "]" &amp;_sheetname_dataframe) &amp; ":" &amp; ADDRESS(2+ster!$C$14,B496+1,4)</f>
        <v>'[dane surowe2c.xlsm]data_frame'!SA3:SA643</v>
      </c>
      <c r="O496" s="14">
        <f t="shared" ca="1" si="103"/>
        <v>624</v>
      </c>
      <c r="P496" s="14">
        <f ca="1">IF(AND($AD496,$S496=1),IF(wew!$B$3,MIN(INDIRECT($N496)),"&lt;włącz podświetlanie wartości&gt;"),"—")</f>
        <v>1</v>
      </c>
      <c r="Q496" s="14">
        <f ca="1">IF(AND($AD496,$S496=1),IF(wew!$B$3,MAX(INDIRECT($N496)),"&lt;włącz podświetlanie wartości&gt;"),"—")</f>
        <v>2</v>
      </c>
      <c r="R496" s="14">
        <f ca="1">IF(AD496,ster!$C$14- (COUNTIF( INDIRECT(N496),"" )+ COUNT(INDIRECT(N496)) +COUNTIF( INDIRECT(N496),"NA" )),"")</f>
        <v>0</v>
      </c>
      <c r="S496" s="12">
        <f ca="1">IF(AD496,IF(COUNTA(INDIRECT(N496))=0,0, 1-(ster!$C$14- COUNT(INDIRECT(N496)) -COUNTIF( INDIRECT(N496),"" )) /COUNTA(INDIRECT(N496))),"")</f>
        <v>1</v>
      </c>
      <c r="T496" s="17">
        <f t="array" aca="1" ref="T496" ca="1">IF(L496&lt;&gt;"",SUM(IF(INDIRECT(L496)&lt;&gt;INT(INDIRECT(L496)),1,0)),"")</f>
        <v>0</v>
      </c>
      <c r="U496" s="17">
        <f t="array" aca="1" ref="U496" ca="1">IF(S496=1,SUM(IF(ISNUMBER(INDIRECT(N496)),IF(INDIRECT(N496)&lt;&gt;INT(INDIRECT(N496)),1,0),0)),"")</f>
        <v>0</v>
      </c>
      <c r="V496" s="17">
        <f t="shared" ca="1" si="104"/>
        <v>1</v>
      </c>
      <c r="W496" s="17">
        <f t="shared" ca="1" si="105"/>
        <v>0</v>
      </c>
      <c r="X496" s="24">
        <f t="array" aca="1" ref="X496" ca="1">IF(AD496,IF(AG496&lt;&gt;"",AG496,IF(J496,MIN(INDIRECT( K496)),"")),"")</f>
        <v>1</v>
      </c>
      <c r="Y496" s="17">
        <f t="array" aca="1" ref="Y496" ca="1">IF(AD496,IF(AH496&lt;&gt;"",AH496,IF(J496,MAX(INDIRECT( K496)),"")),"")</f>
        <v>2</v>
      </c>
      <c r="Z496" s="17" t="b">
        <f t="shared" ca="1" si="106"/>
        <v>1</v>
      </c>
      <c r="AC496" s="17" t="b">
        <f t="shared" ca="1" si="107"/>
        <v>0</v>
      </c>
      <c r="AD496" s="14" t="b">
        <f t="shared" ca="1" si="108"/>
        <v>1</v>
      </c>
      <c r="AE496" s="15" t="b">
        <f t="shared" ca="1" si="109"/>
        <v>1</v>
      </c>
      <c r="AF496" s="16"/>
      <c r="AG496" s="16"/>
      <c r="AH496" s="16"/>
      <c r="AI496" s="16"/>
      <c r="AJ496" s="16"/>
      <c r="AK496" s="16"/>
      <c r="AL496" s="16"/>
      <c r="AM496" s="16"/>
    </row>
    <row r="497" spans="2:39">
      <c r="B497" s="14">
        <f t="shared" si="97"/>
        <v>495</v>
      </c>
      <c r="C497" s="14" t="str">
        <f ca="1">IF(OR(E497="",ROW(E497)=2),"",IF(R497&gt;0,"S",IF(J497,IF(F497=2,"D","N"),"I")))</f>
        <v>D</v>
      </c>
      <c r="D497" s="14" t="str">
        <f t="shared" ca="1" si="98"/>
        <v>q_143d</v>
      </c>
      <c r="E497" s="14" t="str">
        <f t="shared" ca="1" si="99"/>
        <v>Lives near waste incinerators</v>
      </c>
      <c r="F497" s="14">
        <f t="shared" ca="1" si="100"/>
        <v>2</v>
      </c>
      <c r="G497" s="14" t="str">
        <f t="shared" ca="1" si="101"/>
        <v>q_143d</v>
      </c>
      <c r="H497" s="14">
        <f ca="1">IF(G497&lt;&gt;"",IFERROR( IsVariableNameLegal(G497),0),0)+IF(COUNTIF(INDIRECT(wew!$C$13),G497)&gt;1,10,0)</f>
        <v>0</v>
      </c>
      <c r="I497" s="14">
        <f ca="1">IF(E497&lt;&gt;"",IF(LEN(E497)&gt;150,1,0)+IF(COUNTIF(INDIRECT(wew!$C$15),E497)&gt;1,10,0),0)</f>
        <v>10</v>
      </c>
      <c r="J497" s="14" t="b">
        <f t="shared" ca="1" si="102"/>
        <v>1</v>
      </c>
      <c r="K497" s="14" t="str">
        <f ca="1">ADDRESS(3,(B497+1)*2-1,4,,"[" &amp; wew!$G$7 &amp; "]" &amp; _sheetname_labels) &amp; ":" &amp; ADDRESS(2+ster!$B$20,(B497+1)*2-1,4)</f>
        <v>'[dane surowe2c.xlsm]labels'!ALC3:ALC32</v>
      </c>
      <c r="L497" s="14" t="str">
        <f ca="1">IF(F497&gt;0,ADDRESS(3,(B497+1)*2-1,4,,"[" &amp; wew!$G$7 &amp; "]" &amp; _sheetname_labels) &amp; ":" &amp; ADDRESS(2+F497,(B497+1)*2-1,4),"")</f>
        <v>'[dane surowe2c.xlsm]labels'!ALC3:ALC4</v>
      </c>
      <c r="M497" s="14" t="str">
        <f ca="1">IF(F497&gt;0,ADDRESS(3,(B497+1)*2,4,,"["&amp;wew!$G$7&amp;"]"&amp;_sheetname_labels)&amp;":"&amp;ADDRESS(2+F497,(B497+1)*2,4),"")</f>
        <v>'[dane surowe2c.xlsm]labels'!ALD3:ALD4</v>
      </c>
      <c r="N497" s="14" t="str">
        <f ca="1">ADDRESS(3,B497+1,4,,"[" &amp; wew!$G$7 &amp; "]" &amp;_sheetname_dataframe) &amp; ":" &amp; ADDRESS(2+ster!$C$14,B497+1,4)</f>
        <v>'[dane surowe2c.xlsm]data_frame'!SB3:SB643</v>
      </c>
      <c r="O497" s="14">
        <f t="shared" ca="1" si="103"/>
        <v>623</v>
      </c>
      <c r="P497" s="14">
        <f ca="1">IF(AND($AD497,$S497=1),IF(wew!$B$3,MIN(INDIRECT($N497)),"&lt;włącz podświetlanie wartości&gt;"),"—")</f>
        <v>1</v>
      </c>
      <c r="Q497" s="14">
        <f ca="1">IF(AND($AD497,$S497=1),IF(wew!$B$3,MAX(INDIRECT($N497)),"&lt;włącz podświetlanie wartości&gt;"),"—")</f>
        <v>2</v>
      </c>
      <c r="R497" s="14">
        <f ca="1">IF(AD497,ster!$C$14- (COUNTIF( INDIRECT(N497),"" )+ COUNT(INDIRECT(N497)) +COUNTIF( INDIRECT(N497),"NA" )),"")</f>
        <v>0</v>
      </c>
      <c r="S497" s="12">
        <f ca="1">IF(AD497,IF(COUNTA(INDIRECT(N497))=0,0, 1-(ster!$C$14- COUNT(INDIRECT(N497)) -COUNTIF( INDIRECT(N497),"" )) /COUNTA(INDIRECT(N497))),"")</f>
        <v>1</v>
      </c>
      <c r="T497" s="17">
        <f t="array" aca="1" ref="T497" ca="1">IF(L497&lt;&gt;"",SUM(IF(INDIRECT(L497)&lt;&gt;INT(INDIRECT(L497)),1,0)),"")</f>
        <v>0</v>
      </c>
      <c r="U497" s="17">
        <f t="array" aca="1" ref="U497" ca="1">IF(S497=1,SUM(IF(ISNUMBER(INDIRECT(N497)),IF(INDIRECT(N497)&lt;&gt;INT(INDIRECT(N497)),1,0),0)),"")</f>
        <v>0</v>
      </c>
      <c r="V497" s="17">
        <f t="shared" ca="1" si="104"/>
        <v>1</v>
      </c>
      <c r="W497" s="17">
        <f t="shared" ca="1" si="105"/>
        <v>0</v>
      </c>
      <c r="X497" s="24">
        <f t="array" aca="1" ref="X497" ca="1">IF(AD497,IF(AG497&lt;&gt;"",AG497,IF(J497,MIN(INDIRECT( K497)),"")),"")</f>
        <v>1</v>
      </c>
      <c r="Y497" s="17">
        <f t="array" aca="1" ref="Y497" ca="1">IF(AD497,IF(AH497&lt;&gt;"",AH497,IF(J497,MAX(INDIRECT( K497)),"")),"")</f>
        <v>2</v>
      </c>
      <c r="Z497" s="17" t="b">
        <f t="shared" ca="1" si="106"/>
        <v>1</v>
      </c>
      <c r="AC497" s="17" t="b">
        <f t="shared" ca="1" si="107"/>
        <v>0</v>
      </c>
      <c r="AD497" s="14" t="b">
        <f t="shared" ca="1" si="108"/>
        <v>1</v>
      </c>
      <c r="AE497" s="15" t="b">
        <f t="shared" ca="1" si="109"/>
        <v>1</v>
      </c>
      <c r="AF497" s="16"/>
      <c r="AG497" s="16"/>
      <c r="AH497" s="16"/>
      <c r="AI497" s="16"/>
      <c r="AJ497" s="16"/>
      <c r="AK497" s="16"/>
      <c r="AL497" s="16"/>
      <c r="AM497" s="16"/>
    </row>
    <row r="498" spans="2:39">
      <c r="B498" s="14">
        <f t="shared" si="97"/>
        <v>496</v>
      </c>
      <c r="C498" s="14" t="str">
        <f ca="1">IF(OR(E498="",ROW(E498)=2),"",IF(R498&gt;0,"S",IF(J498,IF(F498=2,"D","N"),"I")))</f>
        <v>D</v>
      </c>
      <c r="D498" s="14" t="str">
        <f t="shared" ca="1" si="98"/>
        <v>q_143e</v>
      </c>
      <c r="E498" s="14" t="str">
        <f t="shared" ca="1" si="99"/>
        <v>Lives near source of EM fields</v>
      </c>
      <c r="F498" s="14">
        <f t="shared" ca="1" si="100"/>
        <v>2</v>
      </c>
      <c r="G498" s="14" t="str">
        <f t="shared" ca="1" si="101"/>
        <v>q_143e</v>
      </c>
      <c r="H498" s="14">
        <f ca="1">IF(G498&lt;&gt;"",IFERROR( IsVariableNameLegal(G498),0),0)+IF(COUNTIF(INDIRECT(wew!$C$13),G498)&gt;1,10,0)</f>
        <v>0</v>
      </c>
      <c r="I498" s="14">
        <f ca="1">IF(E498&lt;&gt;"",IF(LEN(E498)&gt;150,1,0)+IF(COUNTIF(INDIRECT(wew!$C$15),E498)&gt;1,10,0),0)</f>
        <v>10</v>
      </c>
      <c r="J498" s="14" t="b">
        <f t="shared" ca="1" si="102"/>
        <v>1</v>
      </c>
      <c r="K498" s="14" t="str">
        <f ca="1">ADDRESS(3,(B498+1)*2-1,4,,"[" &amp; wew!$G$7 &amp; "]" &amp; _sheetname_labels) &amp; ":" &amp; ADDRESS(2+ster!$B$20,(B498+1)*2-1,4)</f>
        <v>'[dane surowe2c.xlsm]labels'!ALE3:ALE32</v>
      </c>
      <c r="L498" s="14" t="str">
        <f ca="1">IF(F498&gt;0,ADDRESS(3,(B498+1)*2-1,4,,"[" &amp; wew!$G$7 &amp; "]" &amp; _sheetname_labels) &amp; ":" &amp; ADDRESS(2+F498,(B498+1)*2-1,4),"")</f>
        <v>'[dane surowe2c.xlsm]labels'!ALE3:ALE4</v>
      </c>
      <c r="M498" s="14" t="str">
        <f ca="1">IF(F498&gt;0,ADDRESS(3,(B498+1)*2,4,,"["&amp;wew!$G$7&amp;"]"&amp;_sheetname_labels)&amp;":"&amp;ADDRESS(2+F498,(B498+1)*2,4),"")</f>
        <v>'[dane surowe2c.xlsm]labels'!ALF3:ALF4</v>
      </c>
      <c r="N498" s="14" t="str">
        <f ca="1">ADDRESS(3,B498+1,4,,"[" &amp; wew!$G$7 &amp; "]" &amp;_sheetname_dataframe) &amp; ":" &amp; ADDRESS(2+ster!$C$14,B498+1,4)</f>
        <v>'[dane surowe2c.xlsm]data_frame'!SC3:SC643</v>
      </c>
      <c r="O498" s="14">
        <f t="shared" ca="1" si="103"/>
        <v>623</v>
      </c>
      <c r="P498" s="14">
        <f ca="1">IF(AND($AD498,$S498=1),IF(wew!$B$3,MIN(INDIRECT($N498)),"&lt;włącz podświetlanie wartości&gt;"),"—")</f>
        <v>1</v>
      </c>
      <c r="Q498" s="14">
        <f ca="1">IF(AND($AD498,$S498=1),IF(wew!$B$3,MAX(INDIRECT($N498)),"&lt;włącz podświetlanie wartości&gt;"),"—")</f>
        <v>2</v>
      </c>
      <c r="R498" s="14">
        <f ca="1">IF(AD498,ster!$C$14- (COUNTIF( INDIRECT(N498),"" )+ COUNT(INDIRECT(N498)) +COUNTIF( INDIRECT(N498),"NA" )),"")</f>
        <v>0</v>
      </c>
      <c r="S498" s="12">
        <f ca="1">IF(AD498,IF(COUNTA(INDIRECT(N498))=0,0, 1-(ster!$C$14- COUNT(INDIRECT(N498)) -COUNTIF( INDIRECT(N498),"" )) /COUNTA(INDIRECT(N498))),"")</f>
        <v>1</v>
      </c>
      <c r="T498" s="17">
        <f t="array" aca="1" ref="T498" ca="1">IF(L498&lt;&gt;"",SUM(IF(INDIRECT(L498)&lt;&gt;INT(INDIRECT(L498)),1,0)),"")</f>
        <v>0</v>
      </c>
      <c r="U498" s="17">
        <f t="array" aca="1" ref="U498" ca="1">IF(S498=1,SUM(IF(ISNUMBER(INDIRECT(N498)),IF(INDIRECT(N498)&lt;&gt;INT(INDIRECT(N498)),1,0),0)),"")</f>
        <v>0</v>
      </c>
      <c r="V498" s="17">
        <f t="shared" ca="1" si="104"/>
        <v>1</v>
      </c>
      <c r="W498" s="17">
        <f t="shared" ca="1" si="105"/>
        <v>0</v>
      </c>
      <c r="X498" s="24">
        <f t="array" aca="1" ref="X498" ca="1">IF(AD498,IF(AG498&lt;&gt;"",AG498,IF(J498,MIN(INDIRECT( K498)),"")),"")</f>
        <v>1</v>
      </c>
      <c r="Y498" s="17">
        <f t="array" aca="1" ref="Y498" ca="1">IF(AD498,IF(AH498&lt;&gt;"",AH498,IF(J498,MAX(INDIRECT( K498)),"")),"")</f>
        <v>2</v>
      </c>
      <c r="Z498" s="17" t="b">
        <f t="shared" ca="1" si="106"/>
        <v>1</v>
      </c>
      <c r="AC498" s="17" t="b">
        <f t="shared" ca="1" si="107"/>
        <v>0</v>
      </c>
      <c r="AD498" s="14" t="b">
        <f t="shared" ca="1" si="108"/>
        <v>1</v>
      </c>
      <c r="AE498" s="15" t="b">
        <f t="shared" ca="1" si="109"/>
        <v>1</v>
      </c>
      <c r="AF498" s="16"/>
      <c r="AG498" s="16"/>
      <c r="AH498" s="16"/>
      <c r="AI498" s="16"/>
      <c r="AJ498" s="16"/>
      <c r="AK498" s="16"/>
      <c r="AL498" s="16"/>
      <c r="AM498" s="16"/>
    </row>
    <row r="499" spans="2:39">
      <c r="B499" s="14">
        <f t="shared" si="97"/>
        <v>497</v>
      </c>
      <c r="C499" s="14" t="str">
        <f ca="1">IF(OR(E499="",ROW(E499)=2),"",IF(R499&gt;0,"S",IF(J499,IF(F499=2,"D","N"),"I")))</f>
        <v>N</v>
      </c>
      <c r="D499" s="14" t="str">
        <f t="shared" ca="1" si="98"/>
        <v>q_144</v>
      </c>
      <c r="E499" s="14" t="str">
        <f t="shared" ca="1" si="99"/>
        <v xml:space="preserve">Place of living </v>
      </c>
      <c r="F499" s="14">
        <f t="shared" ca="1" si="100"/>
        <v>5</v>
      </c>
      <c r="G499" s="14" t="str">
        <f t="shared" ca="1" si="101"/>
        <v>q_144</v>
      </c>
      <c r="H499" s="14">
        <f ca="1">IF(G499&lt;&gt;"",IFERROR( IsVariableNameLegal(G499),0),0)+IF(COUNTIF(INDIRECT(wew!$C$13),G499)&gt;1,10,0)</f>
        <v>0</v>
      </c>
      <c r="I499" s="14">
        <f ca="1">IF(E499&lt;&gt;"",IF(LEN(E499)&gt;150,1,0)+IF(COUNTIF(INDIRECT(wew!$C$15),E499)&gt;1,10,0),0)</f>
        <v>10</v>
      </c>
      <c r="J499" s="14" t="b">
        <f t="shared" ca="1" si="102"/>
        <v>1</v>
      </c>
      <c r="K499" s="14" t="str">
        <f ca="1">ADDRESS(3,(B499+1)*2-1,4,,"[" &amp; wew!$G$7 &amp; "]" &amp; _sheetname_labels) &amp; ":" &amp; ADDRESS(2+ster!$B$20,(B499+1)*2-1,4)</f>
        <v>'[dane surowe2c.xlsm]labels'!ALG3:ALG32</v>
      </c>
      <c r="L499" s="14" t="str">
        <f ca="1">IF(F499&gt;0,ADDRESS(3,(B499+1)*2-1,4,,"[" &amp; wew!$G$7 &amp; "]" &amp; _sheetname_labels) &amp; ":" &amp; ADDRESS(2+F499,(B499+1)*2-1,4),"")</f>
        <v>'[dane surowe2c.xlsm]labels'!ALG3:ALG7</v>
      </c>
      <c r="M499" s="14" t="str">
        <f ca="1">IF(F499&gt;0,ADDRESS(3,(B499+1)*2,4,,"["&amp;wew!$G$7&amp;"]"&amp;_sheetname_labels)&amp;":"&amp;ADDRESS(2+F499,(B499+1)*2,4),"")</f>
        <v>'[dane surowe2c.xlsm]labels'!ALH3:ALH7</v>
      </c>
      <c r="N499" s="14" t="str">
        <f ca="1">ADDRESS(3,B499+1,4,,"[" &amp; wew!$G$7 &amp; "]" &amp;_sheetname_dataframe) &amp; ":" &amp; ADDRESS(2+ster!$C$14,B499+1,4)</f>
        <v>'[dane surowe2c.xlsm]data_frame'!SD3:SD643</v>
      </c>
      <c r="O499" s="14">
        <f t="shared" ca="1" si="103"/>
        <v>619</v>
      </c>
      <c r="P499" s="14">
        <f ca="1">IF(AND($AD499,$S499=1),IF(wew!$B$3,MIN(INDIRECT($N499)),"&lt;włącz podświetlanie wartości&gt;"),"—")</f>
        <v>1</v>
      </c>
      <c r="Q499" s="14">
        <f ca="1">IF(AND($AD499,$S499=1),IF(wew!$B$3,MAX(INDIRECT($N499)),"&lt;włącz podświetlanie wartości&gt;"),"—")</f>
        <v>5</v>
      </c>
      <c r="R499" s="14">
        <f ca="1">IF(AD499,ster!$C$14- (COUNTIF( INDIRECT(N499),"" )+ COUNT(INDIRECT(N499)) +COUNTIF( INDIRECT(N499),"NA" )),"")</f>
        <v>0</v>
      </c>
      <c r="S499" s="12">
        <f ca="1">IF(AD499,IF(COUNTA(INDIRECT(N499))=0,0, 1-(ster!$C$14- COUNT(INDIRECT(N499)) -COUNTIF( INDIRECT(N499),"" )) /COUNTA(INDIRECT(N499))),"")</f>
        <v>1</v>
      </c>
      <c r="T499" s="17">
        <f t="array" aca="1" ref="T499" ca="1">IF(L499&lt;&gt;"",SUM(IF(INDIRECT(L499)&lt;&gt;INT(INDIRECT(L499)),1,0)),"")</f>
        <v>0</v>
      </c>
      <c r="U499" s="17">
        <f t="array" aca="1" ref="U499" ca="1">IF(S499=1,SUM(IF(ISNUMBER(INDIRECT(N499)),IF(INDIRECT(N499)&lt;&gt;INT(INDIRECT(N499)),1,0),0)),"")</f>
        <v>0</v>
      </c>
      <c r="V499" s="17">
        <f t="shared" ca="1" si="104"/>
        <v>1</v>
      </c>
      <c r="W499" s="17">
        <f t="shared" ca="1" si="105"/>
        <v>0</v>
      </c>
      <c r="X499" s="24">
        <f t="array" aca="1" ref="X499" ca="1">IF(AD499,IF(AG499&lt;&gt;"",AG499,IF(J499,MIN(INDIRECT( K499)),"")),"")</f>
        <v>1</v>
      </c>
      <c r="Y499" s="17">
        <f t="array" aca="1" ref="Y499" ca="1">IF(AD499,IF(AH499&lt;&gt;"",AH499,IF(J499,MAX(INDIRECT( K499)),"")),"")</f>
        <v>5</v>
      </c>
      <c r="Z499" s="17" t="b">
        <f t="shared" ca="1" si="106"/>
        <v>1</v>
      </c>
      <c r="AC499" s="17" t="b">
        <f t="shared" ca="1" si="107"/>
        <v>0</v>
      </c>
      <c r="AD499" s="14" t="b">
        <f t="shared" ca="1" si="108"/>
        <v>1</v>
      </c>
      <c r="AE499" s="15" t="b">
        <f t="shared" ca="1" si="109"/>
        <v>1</v>
      </c>
      <c r="AF499" s="16"/>
      <c r="AG499" s="16"/>
      <c r="AH499" s="16"/>
      <c r="AI499" s="16"/>
      <c r="AJ499" s="16"/>
      <c r="AK499" s="16"/>
      <c r="AL499" s="16"/>
      <c r="AM499" s="16"/>
    </row>
    <row r="500" spans="2:39">
      <c r="B500" s="14">
        <f t="shared" si="97"/>
        <v>498</v>
      </c>
      <c r="C500" s="14" t="str">
        <f ca="1">IF(OR(E500="",ROW(E500)=2),"",IF(R500&gt;0,"S",IF(J500,IF(F500=2,"D","N"),"I")))</f>
        <v>D</v>
      </c>
      <c r="D500" s="14" t="str">
        <f t="shared" ca="1" si="98"/>
        <v>q_144a</v>
      </c>
      <c r="E500" s="14" t="str">
        <f t="shared" ca="1" si="99"/>
        <v>Lives in Rural Area/Urban</v>
      </c>
      <c r="F500" s="14">
        <f t="shared" ca="1" si="100"/>
        <v>2</v>
      </c>
      <c r="G500" s="14" t="str">
        <f t="shared" ca="1" si="101"/>
        <v>q_144a</v>
      </c>
      <c r="H500" s="14">
        <f ca="1">IF(G500&lt;&gt;"",IFERROR( IsVariableNameLegal(G500),0),0)+IF(COUNTIF(INDIRECT(wew!$C$13),G500)&gt;1,10,0)</f>
        <v>0</v>
      </c>
      <c r="I500" s="14">
        <f ca="1">IF(E500&lt;&gt;"",IF(LEN(E500)&gt;150,1,0)+IF(COUNTIF(INDIRECT(wew!$C$15),E500)&gt;1,10,0),0)</f>
        <v>10</v>
      </c>
      <c r="J500" s="14" t="b">
        <f t="shared" ca="1" si="102"/>
        <v>1</v>
      </c>
      <c r="K500" s="14" t="str">
        <f ca="1">ADDRESS(3,(B500+1)*2-1,4,,"[" &amp; wew!$G$7 &amp; "]" &amp; _sheetname_labels) &amp; ":" &amp; ADDRESS(2+ster!$B$20,(B500+1)*2-1,4)</f>
        <v>'[dane surowe2c.xlsm]labels'!ALI3:ALI32</v>
      </c>
      <c r="L500" s="14" t="str">
        <f ca="1">IF(F500&gt;0,ADDRESS(3,(B500+1)*2-1,4,,"[" &amp; wew!$G$7 &amp; "]" &amp; _sheetname_labels) &amp; ":" &amp; ADDRESS(2+F500,(B500+1)*2-1,4),"")</f>
        <v>'[dane surowe2c.xlsm]labels'!ALI3:ALI4</v>
      </c>
      <c r="M500" s="14" t="str">
        <f ca="1">IF(F500&gt;0,ADDRESS(3,(B500+1)*2,4,,"["&amp;wew!$G$7&amp;"]"&amp;_sheetname_labels)&amp;":"&amp;ADDRESS(2+F500,(B500+1)*2,4),"")</f>
        <v>'[dane surowe2c.xlsm]labels'!ALJ3:ALJ4</v>
      </c>
      <c r="N500" s="14" t="str">
        <f ca="1">ADDRESS(3,B500+1,4,,"[" &amp; wew!$G$7 &amp; "]" &amp;_sheetname_dataframe) &amp; ":" &amp; ADDRESS(2+ster!$C$14,B500+1,4)</f>
        <v>'[dane surowe2c.xlsm]data_frame'!SE3:SE643</v>
      </c>
      <c r="O500" s="14">
        <f t="shared" ca="1" si="103"/>
        <v>600</v>
      </c>
      <c r="P500" s="14">
        <f ca="1">IF(AND($AD500,$S500=1),IF(wew!$B$3,MIN(INDIRECT($N500)),"&lt;włącz podświetlanie wartości&gt;"),"—")</f>
        <v>1</v>
      </c>
      <c r="Q500" s="14">
        <f ca="1">IF(AND($AD500,$S500=1),IF(wew!$B$3,MAX(INDIRECT($N500)),"&lt;włącz podświetlanie wartości&gt;"),"—")</f>
        <v>2</v>
      </c>
      <c r="R500" s="14">
        <f ca="1">IF(AD500,ster!$C$14- (COUNTIF( INDIRECT(N500),"" )+ COUNT(INDIRECT(N500)) +COUNTIF( INDIRECT(N500),"NA" )),"")</f>
        <v>0</v>
      </c>
      <c r="S500" s="12">
        <f ca="1">IF(AD500,IF(COUNTA(INDIRECT(N500))=0,0, 1-(ster!$C$14- COUNT(INDIRECT(N500)) -COUNTIF( INDIRECT(N500),"" )) /COUNTA(INDIRECT(N500))),"")</f>
        <v>1</v>
      </c>
      <c r="T500" s="17">
        <f t="array" aca="1" ref="T500" ca="1">IF(L500&lt;&gt;"",SUM(IF(INDIRECT(L500)&lt;&gt;INT(INDIRECT(L500)),1,0)),"")</f>
        <v>0</v>
      </c>
      <c r="U500" s="17">
        <f t="array" aca="1" ref="U500" ca="1">IF(S500=1,SUM(IF(ISNUMBER(INDIRECT(N500)),IF(INDIRECT(N500)&lt;&gt;INT(INDIRECT(N500)),1,0),0)),"")</f>
        <v>0</v>
      </c>
      <c r="V500" s="17">
        <f t="shared" ca="1" si="104"/>
        <v>1</v>
      </c>
      <c r="W500" s="17">
        <f t="shared" ca="1" si="105"/>
        <v>0</v>
      </c>
      <c r="X500" s="24">
        <f t="array" aca="1" ref="X500" ca="1">IF(AD500,IF(AG500&lt;&gt;"",AG500,IF(J500,MIN(INDIRECT( K500)),"")),"")</f>
        <v>1</v>
      </c>
      <c r="Y500" s="17">
        <f t="array" aca="1" ref="Y500" ca="1">IF(AD500,IF(AH500&lt;&gt;"",AH500,IF(J500,MAX(INDIRECT( K500)),"")),"")</f>
        <v>2</v>
      </c>
      <c r="Z500" s="17" t="b">
        <f t="shared" ca="1" si="106"/>
        <v>1</v>
      </c>
      <c r="AC500" s="17" t="b">
        <f t="shared" ca="1" si="107"/>
        <v>0</v>
      </c>
      <c r="AD500" s="14" t="b">
        <f t="shared" ca="1" si="108"/>
        <v>1</v>
      </c>
      <c r="AE500" s="15" t="b">
        <f t="shared" ca="1" si="109"/>
        <v>1</v>
      </c>
      <c r="AF500" s="16"/>
      <c r="AG500" s="16"/>
      <c r="AH500" s="16"/>
      <c r="AI500" s="16"/>
      <c r="AJ500" s="16"/>
      <c r="AK500" s="16"/>
      <c r="AL500" s="16"/>
      <c r="AM500" s="16"/>
    </row>
    <row r="501" spans="2:39">
      <c r="B501" s="14">
        <f t="shared" si="97"/>
        <v>499</v>
      </c>
      <c r="C501" s="14" t="str">
        <f ca="1">IF(OR(E501="",ROW(E501)=2),"",IF(R501&gt;0,"S",IF(J501,IF(F501=2,"D","N"),"I")))</f>
        <v>D</v>
      </c>
      <c r="D501" s="14" t="str">
        <f t="shared" ca="1" si="98"/>
        <v>q_144b</v>
      </c>
      <c r="E501" s="14" t="str">
        <f t="shared" ca="1" si="99"/>
        <v>Lives near sewege plant</v>
      </c>
      <c r="F501" s="14">
        <f t="shared" ca="1" si="100"/>
        <v>2</v>
      </c>
      <c r="G501" s="14" t="str">
        <f t="shared" ca="1" si="101"/>
        <v>q_144b</v>
      </c>
      <c r="H501" s="14">
        <f ca="1">IF(G501&lt;&gt;"",IFERROR( IsVariableNameLegal(G501),0),0)+IF(COUNTIF(INDIRECT(wew!$C$13),G501)&gt;1,10,0)</f>
        <v>0</v>
      </c>
      <c r="I501" s="14">
        <f ca="1">IF(E501&lt;&gt;"",IF(LEN(E501)&gt;150,1,0)+IF(COUNTIF(INDIRECT(wew!$C$15),E501)&gt;1,10,0),0)</f>
        <v>10</v>
      </c>
      <c r="J501" s="14" t="b">
        <f t="shared" ca="1" si="102"/>
        <v>1</v>
      </c>
      <c r="K501" s="14" t="str">
        <f ca="1">ADDRESS(3,(B501+1)*2-1,4,,"[" &amp; wew!$G$7 &amp; "]" &amp; _sheetname_labels) &amp; ":" &amp; ADDRESS(2+ster!$B$20,(B501+1)*2-1,4)</f>
        <v>'[dane surowe2c.xlsm]labels'!ALK3:ALK32</v>
      </c>
      <c r="L501" s="14" t="str">
        <f ca="1">IF(F501&gt;0,ADDRESS(3,(B501+1)*2-1,4,,"[" &amp; wew!$G$7 &amp; "]" &amp; _sheetname_labels) &amp; ":" &amp; ADDRESS(2+F501,(B501+1)*2-1,4),"")</f>
        <v>'[dane surowe2c.xlsm]labels'!ALK3:ALK4</v>
      </c>
      <c r="M501" s="14" t="str">
        <f ca="1">IF(F501&gt;0,ADDRESS(3,(B501+1)*2,4,,"["&amp;wew!$G$7&amp;"]"&amp;_sheetname_labels)&amp;":"&amp;ADDRESS(2+F501,(B501+1)*2,4),"")</f>
        <v>'[dane surowe2c.xlsm]labels'!ALL3:ALL4</v>
      </c>
      <c r="N501" s="14" t="str">
        <f ca="1">ADDRESS(3,B501+1,4,,"[" &amp; wew!$G$7 &amp; "]" &amp;_sheetname_dataframe) &amp; ":" &amp; ADDRESS(2+ster!$C$14,B501+1,4)</f>
        <v>'[dane surowe2c.xlsm]data_frame'!SF3:SF643</v>
      </c>
      <c r="O501" s="14">
        <f t="shared" ca="1" si="103"/>
        <v>627</v>
      </c>
      <c r="P501" s="14">
        <f ca="1">IF(AND($AD501,$S501=1),IF(wew!$B$3,MIN(INDIRECT($N501)),"&lt;włącz podświetlanie wartości&gt;"),"—")</f>
        <v>1</v>
      </c>
      <c r="Q501" s="14">
        <f ca="1">IF(AND($AD501,$S501=1),IF(wew!$B$3,MAX(INDIRECT($N501)),"&lt;włącz podświetlanie wartości&gt;"),"—")</f>
        <v>2</v>
      </c>
      <c r="R501" s="14">
        <f ca="1">IF(AD501,ster!$C$14- (COUNTIF( INDIRECT(N501),"" )+ COUNT(INDIRECT(N501)) +COUNTIF( INDIRECT(N501),"NA" )),"")</f>
        <v>0</v>
      </c>
      <c r="S501" s="12">
        <f ca="1">IF(AD501,IF(COUNTA(INDIRECT(N501))=0,0, 1-(ster!$C$14- COUNT(INDIRECT(N501)) -COUNTIF( INDIRECT(N501),"" )) /COUNTA(INDIRECT(N501))),"")</f>
        <v>1</v>
      </c>
      <c r="T501" s="17">
        <f t="array" aca="1" ref="T501" ca="1">IF(L501&lt;&gt;"",SUM(IF(INDIRECT(L501)&lt;&gt;INT(INDIRECT(L501)),1,0)),"")</f>
        <v>0</v>
      </c>
      <c r="U501" s="17">
        <f t="array" aca="1" ref="U501" ca="1">IF(S501=1,SUM(IF(ISNUMBER(INDIRECT(N501)),IF(INDIRECT(N501)&lt;&gt;INT(INDIRECT(N501)),1,0),0)),"")</f>
        <v>0</v>
      </c>
      <c r="V501" s="17">
        <f t="shared" ca="1" si="104"/>
        <v>1</v>
      </c>
      <c r="W501" s="17">
        <f t="shared" ca="1" si="105"/>
        <v>0</v>
      </c>
      <c r="X501" s="24">
        <f t="array" aca="1" ref="X501" ca="1">IF(AD501,IF(AG501&lt;&gt;"",AG501,IF(J501,MIN(INDIRECT( K501)),"")),"")</f>
        <v>1</v>
      </c>
      <c r="Y501" s="17">
        <f t="array" aca="1" ref="Y501" ca="1">IF(AD501,IF(AH501&lt;&gt;"",AH501,IF(J501,MAX(INDIRECT( K501)),"")),"")</f>
        <v>2</v>
      </c>
      <c r="Z501" s="17" t="b">
        <f t="shared" ca="1" si="106"/>
        <v>1</v>
      </c>
      <c r="AC501" s="17" t="b">
        <f t="shared" ca="1" si="107"/>
        <v>0</v>
      </c>
      <c r="AD501" s="14" t="b">
        <f t="shared" ca="1" si="108"/>
        <v>1</v>
      </c>
      <c r="AE501" s="15" t="b">
        <f t="shared" ca="1" si="109"/>
        <v>1</v>
      </c>
      <c r="AF501" s="16"/>
      <c r="AG501" s="16"/>
      <c r="AH501" s="16"/>
      <c r="AI501" s="16"/>
      <c r="AJ501" s="16"/>
      <c r="AK501" s="16"/>
      <c r="AL501" s="16"/>
      <c r="AM501" s="16"/>
    </row>
    <row r="502" spans="2:39">
      <c r="B502" s="14">
        <f t="shared" si="97"/>
        <v>500</v>
      </c>
      <c r="C502" s="14" t="str">
        <f ca="1">IF(OR(E502="",ROW(E502)=2),"",IF(R502&gt;0,"S",IF(J502,IF(F502=2,"D","N"),"I")))</f>
        <v>D</v>
      </c>
      <c r="D502" s="14" t="str">
        <f t="shared" ca="1" si="98"/>
        <v>q_144c</v>
      </c>
      <c r="E502" s="14" t="str">
        <f t="shared" ca="1" si="99"/>
        <v>Lives near landfills</v>
      </c>
      <c r="F502" s="14">
        <f t="shared" ca="1" si="100"/>
        <v>2</v>
      </c>
      <c r="G502" s="14" t="str">
        <f t="shared" ca="1" si="101"/>
        <v>q_144c</v>
      </c>
      <c r="H502" s="14">
        <f ca="1">IF(G502&lt;&gt;"",IFERROR( IsVariableNameLegal(G502),0),0)+IF(COUNTIF(INDIRECT(wew!$C$13),G502)&gt;1,10,0)</f>
        <v>0</v>
      </c>
      <c r="I502" s="14">
        <f ca="1">IF(E502&lt;&gt;"",IF(LEN(E502)&gt;150,1,0)+IF(COUNTIF(INDIRECT(wew!$C$15),E502)&gt;1,10,0),0)</f>
        <v>10</v>
      </c>
      <c r="J502" s="14" t="b">
        <f t="shared" ca="1" si="102"/>
        <v>1</v>
      </c>
      <c r="K502" s="14" t="str">
        <f ca="1">ADDRESS(3,(B502+1)*2-1,4,,"[" &amp; wew!$G$7 &amp; "]" &amp; _sheetname_labels) &amp; ":" &amp; ADDRESS(2+ster!$B$20,(B502+1)*2-1,4)</f>
        <v>'[dane surowe2c.xlsm]labels'!ALM3:ALM32</v>
      </c>
      <c r="L502" s="14" t="str">
        <f ca="1">IF(F502&gt;0,ADDRESS(3,(B502+1)*2-1,4,,"[" &amp; wew!$G$7 &amp; "]" &amp; _sheetname_labels) &amp; ":" &amp; ADDRESS(2+F502,(B502+1)*2-1,4),"")</f>
        <v>'[dane surowe2c.xlsm]labels'!ALM3:ALM4</v>
      </c>
      <c r="M502" s="14" t="str">
        <f ca="1">IF(F502&gt;0,ADDRESS(3,(B502+1)*2,4,,"["&amp;wew!$G$7&amp;"]"&amp;_sheetname_labels)&amp;":"&amp;ADDRESS(2+F502,(B502+1)*2,4),"")</f>
        <v>'[dane surowe2c.xlsm]labels'!ALN3:ALN4</v>
      </c>
      <c r="N502" s="14" t="str">
        <f ca="1">ADDRESS(3,B502+1,4,,"[" &amp; wew!$G$7 &amp; "]" &amp;_sheetname_dataframe) &amp; ":" &amp; ADDRESS(2+ster!$C$14,B502+1,4)</f>
        <v>'[dane surowe2c.xlsm]data_frame'!SG3:SG643</v>
      </c>
      <c r="O502" s="14">
        <f t="shared" ca="1" si="103"/>
        <v>628</v>
      </c>
      <c r="P502" s="14">
        <f ca="1">IF(AND($AD502,$S502=1),IF(wew!$B$3,MIN(INDIRECT($N502)),"&lt;włącz podświetlanie wartości&gt;"),"—")</f>
        <v>1</v>
      </c>
      <c r="Q502" s="14">
        <f ca="1">IF(AND($AD502,$S502=1),IF(wew!$B$3,MAX(INDIRECT($N502)),"&lt;włącz podświetlanie wartości&gt;"),"—")</f>
        <v>2</v>
      </c>
      <c r="R502" s="14">
        <f ca="1">IF(AD502,ster!$C$14- (COUNTIF( INDIRECT(N502),"" )+ COUNT(INDIRECT(N502)) +COUNTIF( INDIRECT(N502),"NA" )),"")</f>
        <v>0</v>
      </c>
      <c r="S502" s="12">
        <f ca="1">IF(AD502,IF(COUNTA(INDIRECT(N502))=0,0, 1-(ster!$C$14- COUNT(INDIRECT(N502)) -COUNTIF( INDIRECT(N502),"" )) /COUNTA(INDIRECT(N502))),"")</f>
        <v>1</v>
      </c>
      <c r="T502" s="17">
        <f t="array" aca="1" ref="T502" ca="1">IF(L502&lt;&gt;"",SUM(IF(INDIRECT(L502)&lt;&gt;INT(INDIRECT(L502)),1,0)),"")</f>
        <v>0</v>
      </c>
      <c r="U502" s="17">
        <f t="array" aca="1" ref="U502" ca="1">IF(S502=1,SUM(IF(ISNUMBER(INDIRECT(N502)),IF(INDIRECT(N502)&lt;&gt;INT(INDIRECT(N502)),1,0),0)),"")</f>
        <v>0</v>
      </c>
      <c r="V502" s="17">
        <f t="shared" ca="1" si="104"/>
        <v>1</v>
      </c>
      <c r="W502" s="17">
        <f t="shared" ca="1" si="105"/>
        <v>0</v>
      </c>
      <c r="X502" s="24">
        <f t="array" aca="1" ref="X502" ca="1">IF(AD502,IF(AG502&lt;&gt;"",AG502,IF(J502,MIN(INDIRECT( K502)),"")),"")</f>
        <v>1</v>
      </c>
      <c r="Y502" s="17">
        <f t="array" aca="1" ref="Y502" ca="1">IF(AD502,IF(AH502&lt;&gt;"",AH502,IF(J502,MAX(INDIRECT( K502)),"")),"")</f>
        <v>2</v>
      </c>
      <c r="Z502" s="17" t="b">
        <f t="shared" ca="1" si="106"/>
        <v>1</v>
      </c>
      <c r="AC502" s="17" t="b">
        <f t="shared" ca="1" si="107"/>
        <v>0</v>
      </c>
      <c r="AD502" s="14" t="b">
        <f t="shared" ca="1" si="108"/>
        <v>1</v>
      </c>
      <c r="AE502" s="15" t="b">
        <f t="shared" ca="1" si="109"/>
        <v>1</v>
      </c>
      <c r="AF502" s="16"/>
      <c r="AG502" s="16"/>
      <c r="AH502" s="16"/>
      <c r="AI502" s="16"/>
      <c r="AJ502" s="16"/>
      <c r="AK502" s="16"/>
      <c r="AL502" s="16"/>
      <c r="AM502" s="16"/>
    </row>
    <row r="503" spans="2:39">
      <c r="B503" s="14">
        <f t="shared" si="97"/>
        <v>501</v>
      </c>
      <c r="C503" s="14" t="str">
        <f ca="1">IF(OR(E503="",ROW(E503)=2),"",IF(R503&gt;0,"S",IF(J503,IF(F503=2,"D","N"),"I")))</f>
        <v>D</v>
      </c>
      <c r="D503" s="14" t="str">
        <f t="shared" ca="1" si="98"/>
        <v>q_144d</v>
      </c>
      <c r="E503" s="14" t="str">
        <f t="shared" ca="1" si="99"/>
        <v>Lives near waste incinerators</v>
      </c>
      <c r="F503" s="14">
        <f t="shared" ca="1" si="100"/>
        <v>2</v>
      </c>
      <c r="G503" s="14" t="str">
        <f t="shared" ca="1" si="101"/>
        <v>q_144d</v>
      </c>
      <c r="H503" s="14">
        <f ca="1">IF(G503&lt;&gt;"",IFERROR( IsVariableNameLegal(G503),0),0)+IF(COUNTIF(INDIRECT(wew!$C$13),G503)&gt;1,10,0)</f>
        <v>0</v>
      </c>
      <c r="I503" s="14">
        <f ca="1">IF(E503&lt;&gt;"",IF(LEN(E503)&gt;150,1,0)+IF(COUNTIF(INDIRECT(wew!$C$15),E503)&gt;1,10,0),0)</f>
        <v>10</v>
      </c>
      <c r="J503" s="14" t="b">
        <f t="shared" ca="1" si="102"/>
        <v>1</v>
      </c>
      <c r="K503" s="14" t="str">
        <f ca="1">ADDRESS(3,(B503+1)*2-1,4,,"[" &amp; wew!$G$7 &amp; "]" &amp; _sheetname_labels) &amp; ":" &amp; ADDRESS(2+ster!$B$20,(B503+1)*2-1,4)</f>
        <v>'[dane surowe2c.xlsm]labels'!ALO3:ALO32</v>
      </c>
      <c r="L503" s="14" t="str">
        <f ca="1">IF(F503&gt;0,ADDRESS(3,(B503+1)*2-1,4,,"[" &amp; wew!$G$7 &amp; "]" &amp; _sheetname_labels) &amp; ":" &amp; ADDRESS(2+F503,(B503+1)*2-1,4),"")</f>
        <v>'[dane surowe2c.xlsm]labels'!ALO3:ALO4</v>
      </c>
      <c r="M503" s="14" t="str">
        <f ca="1">IF(F503&gt;0,ADDRESS(3,(B503+1)*2,4,,"["&amp;wew!$G$7&amp;"]"&amp;_sheetname_labels)&amp;":"&amp;ADDRESS(2+F503,(B503+1)*2,4),"")</f>
        <v>'[dane surowe2c.xlsm]labels'!ALP3:ALP4</v>
      </c>
      <c r="N503" s="14" t="str">
        <f ca="1">ADDRESS(3,B503+1,4,,"[" &amp; wew!$G$7 &amp; "]" &amp;_sheetname_dataframe) &amp; ":" &amp; ADDRESS(2+ster!$C$14,B503+1,4)</f>
        <v>'[dane surowe2c.xlsm]data_frame'!SH3:SH643</v>
      </c>
      <c r="O503" s="14">
        <f t="shared" ca="1" si="103"/>
        <v>627</v>
      </c>
      <c r="P503" s="14">
        <f ca="1">IF(AND($AD503,$S503=1),IF(wew!$B$3,MIN(INDIRECT($N503)),"&lt;włącz podświetlanie wartości&gt;"),"—")</f>
        <v>1</v>
      </c>
      <c r="Q503" s="14">
        <f ca="1">IF(AND($AD503,$S503=1),IF(wew!$B$3,MAX(INDIRECT($N503)),"&lt;włącz podświetlanie wartości&gt;"),"—")</f>
        <v>2</v>
      </c>
      <c r="R503" s="14">
        <f ca="1">IF(AD503,ster!$C$14- (COUNTIF( INDIRECT(N503),"" )+ COUNT(INDIRECT(N503)) +COUNTIF( INDIRECT(N503),"NA" )),"")</f>
        <v>0</v>
      </c>
      <c r="S503" s="12">
        <f ca="1">IF(AD503,IF(COUNTA(INDIRECT(N503))=0,0, 1-(ster!$C$14- COUNT(INDIRECT(N503)) -COUNTIF( INDIRECT(N503),"" )) /COUNTA(INDIRECT(N503))),"")</f>
        <v>1</v>
      </c>
      <c r="T503" s="17">
        <f t="array" aca="1" ref="T503" ca="1">IF(L503&lt;&gt;"",SUM(IF(INDIRECT(L503)&lt;&gt;INT(INDIRECT(L503)),1,0)),"")</f>
        <v>0</v>
      </c>
      <c r="U503" s="17">
        <f t="array" aca="1" ref="U503" ca="1">IF(S503=1,SUM(IF(ISNUMBER(INDIRECT(N503)),IF(INDIRECT(N503)&lt;&gt;INT(INDIRECT(N503)),1,0),0)),"")</f>
        <v>0</v>
      </c>
      <c r="V503" s="17">
        <f t="shared" ca="1" si="104"/>
        <v>1</v>
      </c>
      <c r="W503" s="17">
        <f t="shared" ca="1" si="105"/>
        <v>0</v>
      </c>
      <c r="X503" s="24">
        <f t="array" aca="1" ref="X503" ca="1">IF(AD503,IF(AG503&lt;&gt;"",AG503,IF(J503,MIN(INDIRECT( K503)),"")),"")</f>
        <v>1</v>
      </c>
      <c r="Y503" s="17">
        <f t="array" aca="1" ref="Y503" ca="1">IF(AD503,IF(AH503&lt;&gt;"",AH503,IF(J503,MAX(INDIRECT( K503)),"")),"")</f>
        <v>2</v>
      </c>
      <c r="Z503" s="17" t="b">
        <f t="shared" ca="1" si="106"/>
        <v>1</v>
      </c>
      <c r="AC503" s="17" t="b">
        <f t="shared" ca="1" si="107"/>
        <v>0</v>
      </c>
      <c r="AD503" s="14" t="b">
        <f t="shared" ca="1" si="108"/>
        <v>1</v>
      </c>
      <c r="AE503" s="15" t="b">
        <f t="shared" ca="1" si="109"/>
        <v>1</v>
      </c>
      <c r="AF503" s="16"/>
      <c r="AG503" s="16"/>
      <c r="AH503" s="16"/>
      <c r="AI503" s="16"/>
      <c r="AJ503" s="16"/>
      <c r="AK503" s="16"/>
      <c r="AL503" s="16"/>
      <c r="AM503" s="16"/>
    </row>
    <row r="504" spans="2:39">
      <c r="B504" s="14">
        <f t="shared" si="97"/>
        <v>502</v>
      </c>
      <c r="C504" s="14" t="str">
        <f ca="1">IF(OR(E504="",ROW(E504)=2),"",IF(R504&gt;0,"S",IF(J504,IF(F504=2,"D","N"),"I")))</f>
        <v>D</v>
      </c>
      <c r="D504" s="14" t="str">
        <f t="shared" ca="1" si="98"/>
        <v>q_144e</v>
      </c>
      <c r="E504" s="14" t="str">
        <f t="shared" ca="1" si="99"/>
        <v>Lives near source of EM fields</v>
      </c>
      <c r="F504" s="14">
        <f t="shared" ca="1" si="100"/>
        <v>2</v>
      </c>
      <c r="G504" s="14" t="str">
        <f t="shared" ca="1" si="101"/>
        <v>q_144e</v>
      </c>
      <c r="H504" s="14">
        <f ca="1">IF(G504&lt;&gt;"",IFERROR( IsVariableNameLegal(G504),0),0)+IF(COUNTIF(INDIRECT(wew!$C$13),G504)&gt;1,10,0)</f>
        <v>0</v>
      </c>
      <c r="I504" s="14">
        <f ca="1">IF(E504&lt;&gt;"",IF(LEN(E504)&gt;150,1,0)+IF(COUNTIF(INDIRECT(wew!$C$15),E504)&gt;1,10,0),0)</f>
        <v>10</v>
      </c>
      <c r="J504" s="14" t="b">
        <f t="shared" ca="1" si="102"/>
        <v>1</v>
      </c>
      <c r="K504" s="14" t="str">
        <f ca="1">ADDRESS(3,(B504+1)*2-1,4,,"[" &amp; wew!$G$7 &amp; "]" &amp; _sheetname_labels) &amp; ":" &amp; ADDRESS(2+ster!$B$20,(B504+1)*2-1,4)</f>
        <v>'[dane surowe2c.xlsm]labels'!ALQ3:ALQ32</v>
      </c>
      <c r="L504" s="14" t="str">
        <f ca="1">IF(F504&gt;0,ADDRESS(3,(B504+1)*2-1,4,,"[" &amp; wew!$G$7 &amp; "]" &amp; _sheetname_labels) &amp; ":" &amp; ADDRESS(2+F504,(B504+1)*2-1,4),"")</f>
        <v>'[dane surowe2c.xlsm]labels'!ALQ3:ALQ4</v>
      </c>
      <c r="M504" s="14" t="str">
        <f ca="1">IF(F504&gt;0,ADDRESS(3,(B504+1)*2,4,,"["&amp;wew!$G$7&amp;"]"&amp;_sheetname_labels)&amp;":"&amp;ADDRESS(2+F504,(B504+1)*2,4),"")</f>
        <v>'[dane surowe2c.xlsm]labels'!ALR3:ALR4</v>
      </c>
      <c r="N504" s="14" t="str">
        <f ca="1">ADDRESS(3,B504+1,4,,"[" &amp; wew!$G$7 &amp; "]" &amp;_sheetname_dataframe) &amp; ":" &amp; ADDRESS(2+ster!$C$14,B504+1,4)</f>
        <v>'[dane surowe2c.xlsm]data_frame'!SI3:SI643</v>
      </c>
      <c r="O504" s="14">
        <f t="shared" ca="1" si="103"/>
        <v>627</v>
      </c>
      <c r="P504" s="14">
        <f ca="1">IF(AND($AD504,$S504=1),IF(wew!$B$3,MIN(INDIRECT($N504)),"&lt;włącz podświetlanie wartości&gt;"),"—")</f>
        <v>1</v>
      </c>
      <c r="Q504" s="14">
        <f ca="1">IF(AND($AD504,$S504=1),IF(wew!$B$3,MAX(INDIRECT($N504)),"&lt;włącz podświetlanie wartości&gt;"),"—")</f>
        <v>2</v>
      </c>
      <c r="R504" s="14">
        <f ca="1">IF(AD504,ster!$C$14- (COUNTIF( INDIRECT(N504),"" )+ COUNT(INDIRECT(N504)) +COUNTIF( INDIRECT(N504),"NA" )),"")</f>
        <v>0</v>
      </c>
      <c r="S504" s="12">
        <f ca="1">IF(AD504,IF(COUNTA(INDIRECT(N504))=0,0, 1-(ster!$C$14- COUNT(INDIRECT(N504)) -COUNTIF( INDIRECT(N504),"" )) /COUNTA(INDIRECT(N504))),"")</f>
        <v>1</v>
      </c>
      <c r="T504" s="17">
        <f t="array" aca="1" ref="T504" ca="1">IF(L504&lt;&gt;"",SUM(IF(INDIRECT(L504)&lt;&gt;INT(INDIRECT(L504)),1,0)),"")</f>
        <v>0</v>
      </c>
      <c r="U504" s="17">
        <f t="array" aca="1" ref="U504" ca="1">IF(S504=1,SUM(IF(ISNUMBER(INDIRECT(N504)),IF(INDIRECT(N504)&lt;&gt;INT(INDIRECT(N504)),1,0),0)),"")</f>
        <v>0</v>
      </c>
      <c r="V504" s="17">
        <f t="shared" ca="1" si="104"/>
        <v>1</v>
      </c>
      <c r="W504" s="17">
        <f t="shared" ca="1" si="105"/>
        <v>0</v>
      </c>
      <c r="X504" s="24">
        <f t="array" aca="1" ref="X504" ca="1">IF(AD504,IF(AG504&lt;&gt;"",AG504,IF(J504,MIN(INDIRECT( K504)),"")),"")</f>
        <v>1</v>
      </c>
      <c r="Y504" s="17">
        <f t="array" aca="1" ref="Y504" ca="1">IF(AD504,IF(AH504&lt;&gt;"",AH504,IF(J504,MAX(INDIRECT( K504)),"")),"")</f>
        <v>2</v>
      </c>
      <c r="Z504" s="17" t="b">
        <f t="shared" ca="1" si="106"/>
        <v>1</v>
      </c>
      <c r="AC504" s="17" t="b">
        <f t="shared" ca="1" si="107"/>
        <v>0</v>
      </c>
      <c r="AD504" s="14" t="b">
        <f t="shared" ca="1" si="108"/>
        <v>1</v>
      </c>
      <c r="AE504" s="15" t="b">
        <f t="shared" ca="1" si="109"/>
        <v>1</v>
      </c>
      <c r="AF504" s="16"/>
      <c r="AG504" s="16"/>
      <c r="AH504" s="16"/>
      <c r="AI504" s="16"/>
      <c r="AJ504" s="16"/>
      <c r="AK504" s="16"/>
      <c r="AL504" s="16"/>
      <c r="AM504" s="16"/>
    </row>
    <row r="505" spans="2:39">
      <c r="B505" s="14">
        <f t="shared" si="97"/>
        <v>503</v>
      </c>
      <c r="C505" s="14" t="str">
        <f ca="1">IF(OR(E505="",ROW(E505)=2),"",IF(R505&gt;0,"S",IF(J505,IF(F505=2,"D","N"),"I")))</f>
        <v>D</v>
      </c>
      <c r="D505" s="14" t="str">
        <f t="shared" ca="1" si="98"/>
        <v>q_145</v>
      </c>
      <c r="E505" s="14" t="str">
        <f t="shared" ca="1" si="99"/>
        <v>ALS cases in the neighborhood</v>
      </c>
      <c r="F505" s="14">
        <f t="shared" ca="1" si="100"/>
        <v>2</v>
      </c>
      <c r="G505" s="14" t="str">
        <f t="shared" ca="1" si="101"/>
        <v>q_145</v>
      </c>
      <c r="H505" s="14">
        <f ca="1">IF(G505&lt;&gt;"",IFERROR( IsVariableNameLegal(G505),0),0)+IF(COUNTIF(INDIRECT(wew!$C$13),G505)&gt;1,10,0)</f>
        <v>0</v>
      </c>
      <c r="I505" s="14">
        <f ca="1">IF(E505&lt;&gt;"",IF(LEN(E505)&gt;150,1,0)+IF(COUNTIF(INDIRECT(wew!$C$15),E505)&gt;1,10,0),0)</f>
        <v>0</v>
      </c>
      <c r="J505" s="14" t="b">
        <f t="shared" ca="1" si="102"/>
        <v>1</v>
      </c>
      <c r="K505" s="14" t="str">
        <f ca="1">ADDRESS(3,(B505+1)*2-1,4,,"[" &amp; wew!$G$7 &amp; "]" &amp; _sheetname_labels) &amp; ":" &amp; ADDRESS(2+ster!$B$20,(B505+1)*2-1,4)</f>
        <v>'[dane surowe2c.xlsm]labels'!ALS3:ALS32</v>
      </c>
      <c r="L505" s="14" t="str">
        <f ca="1">IF(F505&gt;0,ADDRESS(3,(B505+1)*2-1,4,,"[" &amp; wew!$G$7 &amp; "]" &amp; _sheetname_labels) &amp; ":" &amp; ADDRESS(2+F505,(B505+1)*2-1,4),"")</f>
        <v>'[dane surowe2c.xlsm]labels'!ALS3:ALS4</v>
      </c>
      <c r="M505" s="14" t="str">
        <f ca="1">IF(F505&gt;0,ADDRESS(3,(B505+1)*2,4,,"["&amp;wew!$G$7&amp;"]"&amp;_sheetname_labels)&amp;":"&amp;ADDRESS(2+F505,(B505+1)*2,4),"")</f>
        <v>'[dane surowe2c.xlsm]labels'!ALT3:ALT4</v>
      </c>
      <c r="N505" s="14" t="str">
        <f ca="1">ADDRESS(3,B505+1,4,,"[" &amp; wew!$G$7 &amp; "]" &amp;_sheetname_dataframe) &amp; ":" &amp; ADDRESS(2+ster!$C$14,B505+1,4)</f>
        <v>'[dane surowe2c.xlsm]data_frame'!SJ3:SJ643</v>
      </c>
      <c r="O505" s="14">
        <f t="shared" ca="1" si="103"/>
        <v>634</v>
      </c>
      <c r="P505" s="14">
        <f ca="1">IF(AND($AD505,$S505=1),IF(wew!$B$3,MIN(INDIRECT($N505)),"&lt;włącz podświetlanie wartości&gt;"),"—")</f>
        <v>1</v>
      </c>
      <c r="Q505" s="14">
        <f ca="1">IF(AND($AD505,$S505=1),IF(wew!$B$3,MAX(INDIRECT($N505)),"&lt;włącz podświetlanie wartości&gt;"),"—")</f>
        <v>2</v>
      </c>
      <c r="R505" s="14">
        <f ca="1">IF(AD505,ster!$C$14- (COUNTIF( INDIRECT(N505),"" )+ COUNT(INDIRECT(N505)) +COUNTIF( INDIRECT(N505),"NA" )),"")</f>
        <v>0</v>
      </c>
      <c r="S505" s="12">
        <f ca="1">IF(AD505,IF(COUNTA(INDIRECT(N505))=0,0, 1-(ster!$C$14- COUNT(INDIRECT(N505)) -COUNTIF( INDIRECT(N505),"" )) /COUNTA(INDIRECT(N505))),"")</f>
        <v>1</v>
      </c>
      <c r="T505" s="17">
        <f t="array" aca="1" ref="T505" ca="1">IF(L505&lt;&gt;"",SUM(IF(INDIRECT(L505)&lt;&gt;INT(INDIRECT(L505)),1,0)),"")</f>
        <v>0</v>
      </c>
      <c r="U505" s="17">
        <f t="array" aca="1" ref="U505" ca="1">IF(S505=1,SUM(IF(ISNUMBER(INDIRECT(N505)),IF(INDIRECT(N505)&lt;&gt;INT(INDIRECT(N505)),1,0),0)),"")</f>
        <v>0</v>
      </c>
      <c r="V505" s="17">
        <f t="shared" ca="1" si="104"/>
        <v>1</v>
      </c>
      <c r="W505" s="17">
        <f t="shared" ca="1" si="105"/>
        <v>0</v>
      </c>
      <c r="X505" s="24">
        <f t="array" aca="1" ref="X505" ca="1">IF(AD505,IF(AG505&lt;&gt;"",AG505,IF(J505,MIN(INDIRECT( K505)),"")),"")</f>
        <v>1</v>
      </c>
      <c r="Y505" s="17">
        <f t="array" aca="1" ref="Y505" ca="1">IF(AD505,IF(AH505&lt;&gt;"",AH505,IF(J505,MAX(INDIRECT( K505)),"")),"")</f>
        <v>2</v>
      </c>
      <c r="Z505" s="17" t="b">
        <f t="shared" ca="1" si="106"/>
        <v>1</v>
      </c>
      <c r="AC505" s="17" t="b">
        <f t="shared" ca="1" si="107"/>
        <v>0</v>
      </c>
      <c r="AD505" s="14" t="b">
        <f t="shared" ca="1" si="108"/>
        <v>1</v>
      </c>
      <c r="AE505" s="15" t="b">
        <f t="shared" ca="1" si="109"/>
        <v>1</v>
      </c>
      <c r="AF505" s="16"/>
      <c r="AG505" s="16"/>
      <c r="AH505" s="16"/>
      <c r="AI505" s="16"/>
      <c r="AJ505" s="16"/>
      <c r="AK505" s="16"/>
      <c r="AL505" s="16"/>
      <c r="AM505" s="16"/>
    </row>
    <row r="506" spans="2:39">
      <c r="B506" s="14">
        <f t="shared" si="97"/>
        <v>504</v>
      </c>
      <c r="C506" s="14" t="str">
        <f ca="1">IF(OR(E506="",ROW(E506)=2),"",IF(R506&gt;0,"S",IF(J506,IF(F506=2,"D","N"),"I")))</f>
        <v>D</v>
      </c>
      <c r="D506" s="14" t="str">
        <f t="shared" ca="1" si="98"/>
        <v>q_146</v>
      </c>
      <c r="E506" s="14" t="str">
        <f t="shared" ca="1" si="99"/>
        <v>ALS disease in co-workers</v>
      </c>
      <c r="F506" s="14">
        <f t="shared" ca="1" si="100"/>
        <v>2</v>
      </c>
      <c r="G506" s="14" t="str">
        <f t="shared" ca="1" si="101"/>
        <v>q_146</v>
      </c>
      <c r="H506" s="14">
        <f ca="1">IF(G506&lt;&gt;"",IFERROR( IsVariableNameLegal(G506),0),0)+IF(COUNTIF(INDIRECT(wew!$C$13),G506)&gt;1,10,0)</f>
        <v>0</v>
      </c>
      <c r="I506" s="14">
        <f ca="1">IF(E506&lt;&gt;"",IF(LEN(E506)&gt;150,1,0)+IF(COUNTIF(INDIRECT(wew!$C$15),E506)&gt;1,10,0),0)</f>
        <v>0</v>
      </c>
      <c r="J506" s="14" t="b">
        <f t="shared" ca="1" si="102"/>
        <v>1</v>
      </c>
      <c r="K506" s="14" t="str">
        <f ca="1">ADDRESS(3,(B506+1)*2-1,4,,"[" &amp; wew!$G$7 &amp; "]" &amp; _sheetname_labels) &amp; ":" &amp; ADDRESS(2+ster!$B$20,(B506+1)*2-1,4)</f>
        <v>'[dane surowe2c.xlsm]labels'!ALU3:ALU32</v>
      </c>
      <c r="L506" s="14" t="str">
        <f ca="1">IF(F506&gt;0,ADDRESS(3,(B506+1)*2-1,4,,"[" &amp; wew!$G$7 &amp; "]" &amp; _sheetname_labels) &amp; ":" &amp; ADDRESS(2+F506,(B506+1)*2-1,4),"")</f>
        <v>'[dane surowe2c.xlsm]labels'!ALU3:ALU4</v>
      </c>
      <c r="M506" s="14" t="str">
        <f ca="1">IF(F506&gt;0,ADDRESS(3,(B506+1)*2,4,,"["&amp;wew!$G$7&amp;"]"&amp;_sheetname_labels)&amp;":"&amp;ADDRESS(2+F506,(B506+1)*2,4),"")</f>
        <v>'[dane surowe2c.xlsm]labels'!ALV3:ALV4</v>
      </c>
      <c r="N506" s="14" t="str">
        <f ca="1">ADDRESS(3,B506+1,4,,"[" &amp; wew!$G$7 &amp; "]" &amp;_sheetname_dataframe) &amp; ":" &amp; ADDRESS(2+ster!$C$14,B506+1,4)</f>
        <v>'[dane surowe2c.xlsm]data_frame'!SK3:SK643</v>
      </c>
      <c r="O506" s="14">
        <f t="shared" ca="1" si="103"/>
        <v>625</v>
      </c>
      <c r="P506" s="14">
        <f ca="1">IF(AND($AD506,$S506=1),IF(wew!$B$3,MIN(INDIRECT($N506)),"&lt;włącz podświetlanie wartości&gt;"),"—")</f>
        <v>1</v>
      </c>
      <c r="Q506" s="14">
        <f ca="1">IF(AND($AD506,$S506=1),IF(wew!$B$3,MAX(INDIRECT($N506)),"&lt;włącz podświetlanie wartości&gt;"),"—")</f>
        <v>2</v>
      </c>
      <c r="R506" s="14">
        <f ca="1">IF(AD506,ster!$C$14- (COUNTIF( INDIRECT(N506),"" )+ COUNT(INDIRECT(N506)) +COUNTIF( INDIRECT(N506),"NA" )),"")</f>
        <v>0</v>
      </c>
      <c r="S506" s="12">
        <f ca="1">IF(AD506,IF(COUNTA(INDIRECT(N506))=0,0, 1-(ster!$C$14- COUNT(INDIRECT(N506)) -COUNTIF( INDIRECT(N506),"" )) /COUNTA(INDIRECT(N506))),"")</f>
        <v>1</v>
      </c>
      <c r="T506" s="17">
        <f t="array" aca="1" ref="T506" ca="1">IF(L506&lt;&gt;"",SUM(IF(INDIRECT(L506)&lt;&gt;INT(INDIRECT(L506)),1,0)),"")</f>
        <v>0</v>
      </c>
      <c r="U506" s="17">
        <f t="array" aca="1" ref="U506" ca="1">IF(S506=1,SUM(IF(ISNUMBER(INDIRECT(N506)),IF(INDIRECT(N506)&lt;&gt;INT(INDIRECT(N506)),1,0),0)),"")</f>
        <v>0</v>
      </c>
      <c r="V506" s="17">
        <f t="shared" ca="1" si="104"/>
        <v>1</v>
      </c>
      <c r="W506" s="17">
        <f t="shared" ca="1" si="105"/>
        <v>0</v>
      </c>
      <c r="X506" s="24">
        <f t="array" aca="1" ref="X506" ca="1">IF(AD506,IF(AG506&lt;&gt;"",AG506,IF(J506,MIN(INDIRECT( K506)),"")),"")</f>
        <v>1</v>
      </c>
      <c r="Y506" s="17">
        <f t="array" aca="1" ref="Y506" ca="1">IF(AD506,IF(AH506&lt;&gt;"",AH506,IF(J506,MAX(INDIRECT( K506)),"")),"")</f>
        <v>2</v>
      </c>
      <c r="Z506" s="17" t="b">
        <f t="shared" ca="1" si="106"/>
        <v>1</v>
      </c>
      <c r="AC506" s="17" t="b">
        <f t="shared" ca="1" si="107"/>
        <v>0</v>
      </c>
      <c r="AD506" s="14" t="b">
        <f t="shared" ca="1" si="108"/>
        <v>1</v>
      </c>
      <c r="AE506" s="15" t="b">
        <f t="shared" ca="1" si="109"/>
        <v>1</v>
      </c>
      <c r="AF506" s="16"/>
      <c r="AG506" s="16"/>
      <c r="AH506" s="16"/>
      <c r="AI506" s="16"/>
      <c r="AJ506" s="16"/>
      <c r="AK506" s="16"/>
      <c r="AL506" s="16"/>
      <c r="AM506" s="16"/>
    </row>
    <row r="507" spans="2:39">
      <c r="B507" s="14">
        <f t="shared" si="97"/>
        <v>505</v>
      </c>
      <c r="C507" s="14" t="str">
        <f ca="1">IF(OR(E507="",ROW(E507)=2),"",IF(R507&gt;0,"S",IF(J507,IF(F507=2,"D","N"),"I")))</f>
        <v>D</v>
      </c>
      <c r="D507" s="14" t="str">
        <f t="shared" ca="1" si="98"/>
        <v>q_147</v>
      </c>
      <c r="E507" s="14" t="str">
        <f t="shared" ca="1" si="99"/>
        <v>ALS disease in friends</v>
      </c>
      <c r="F507" s="14">
        <f t="shared" ca="1" si="100"/>
        <v>2</v>
      </c>
      <c r="G507" s="14" t="str">
        <f t="shared" ca="1" si="101"/>
        <v>q_147</v>
      </c>
      <c r="H507" s="14">
        <f ca="1">IF(G507&lt;&gt;"",IFERROR( IsVariableNameLegal(G507),0),0)+IF(COUNTIF(INDIRECT(wew!$C$13),G507)&gt;1,10,0)</f>
        <v>0</v>
      </c>
      <c r="I507" s="14">
        <f ca="1">IF(E507&lt;&gt;"",IF(LEN(E507)&gt;150,1,0)+IF(COUNTIF(INDIRECT(wew!$C$15),E507)&gt;1,10,0),0)</f>
        <v>0</v>
      </c>
      <c r="J507" s="14" t="b">
        <f t="shared" ca="1" si="102"/>
        <v>1</v>
      </c>
      <c r="K507" s="14" t="str">
        <f ca="1">ADDRESS(3,(B507+1)*2-1,4,,"[" &amp; wew!$G$7 &amp; "]" &amp; _sheetname_labels) &amp; ":" &amp; ADDRESS(2+ster!$B$20,(B507+1)*2-1,4)</f>
        <v>'[dane surowe2c.xlsm]labels'!ALW3:ALW32</v>
      </c>
      <c r="L507" s="14" t="str">
        <f ca="1">IF(F507&gt;0,ADDRESS(3,(B507+1)*2-1,4,,"[" &amp; wew!$G$7 &amp; "]" &amp; _sheetname_labels) &amp; ":" &amp; ADDRESS(2+F507,(B507+1)*2-1,4),"")</f>
        <v>'[dane surowe2c.xlsm]labels'!ALW3:ALW4</v>
      </c>
      <c r="M507" s="14" t="str">
        <f ca="1">IF(F507&gt;0,ADDRESS(3,(B507+1)*2,4,,"["&amp;wew!$G$7&amp;"]"&amp;_sheetname_labels)&amp;":"&amp;ADDRESS(2+F507,(B507+1)*2,4),"")</f>
        <v>'[dane surowe2c.xlsm]labels'!ALX3:ALX4</v>
      </c>
      <c r="N507" s="14" t="str">
        <f ca="1">ADDRESS(3,B507+1,4,,"[" &amp; wew!$G$7 &amp; "]" &amp;_sheetname_dataframe) &amp; ":" &amp; ADDRESS(2+ster!$C$14,B507+1,4)</f>
        <v>'[dane surowe2c.xlsm]data_frame'!SL3:SL643</v>
      </c>
      <c r="O507" s="14">
        <f t="shared" ca="1" si="103"/>
        <v>634</v>
      </c>
      <c r="P507" s="14">
        <f ca="1">IF(AND($AD507,$S507=1),IF(wew!$B$3,MIN(INDIRECT($N507)),"&lt;włącz podświetlanie wartości&gt;"),"—")</f>
        <v>1</v>
      </c>
      <c r="Q507" s="14">
        <f ca="1">IF(AND($AD507,$S507=1),IF(wew!$B$3,MAX(INDIRECT($N507)),"&lt;włącz podświetlanie wartości&gt;"),"—")</f>
        <v>2</v>
      </c>
      <c r="R507" s="14">
        <f ca="1">IF(AD507,ster!$C$14- (COUNTIF( INDIRECT(N507),"" )+ COUNT(INDIRECT(N507)) +COUNTIF( INDIRECT(N507),"NA" )),"")</f>
        <v>0</v>
      </c>
      <c r="S507" s="12">
        <f ca="1">IF(AD507,IF(COUNTA(INDIRECT(N507))=0,0, 1-(ster!$C$14- COUNT(INDIRECT(N507)) -COUNTIF( INDIRECT(N507),"" )) /COUNTA(INDIRECT(N507))),"")</f>
        <v>1</v>
      </c>
      <c r="T507" s="17">
        <f t="array" aca="1" ref="T507" ca="1">IF(L507&lt;&gt;"",SUM(IF(INDIRECT(L507)&lt;&gt;INT(INDIRECT(L507)),1,0)),"")</f>
        <v>0</v>
      </c>
      <c r="U507" s="17">
        <f t="array" aca="1" ref="U507" ca="1">IF(S507=1,SUM(IF(ISNUMBER(INDIRECT(N507)),IF(INDIRECT(N507)&lt;&gt;INT(INDIRECT(N507)),1,0),0)),"")</f>
        <v>0</v>
      </c>
      <c r="V507" s="17">
        <f t="shared" ca="1" si="104"/>
        <v>1</v>
      </c>
      <c r="W507" s="17">
        <f t="shared" ca="1" si="105"/>
        <v>0</v>
      </c>
      <c r="X507" s="24">
        <f t="array" aca="1" ref="X507" ca="1">IF(AD507,IF(AG507&lt;&gt;"",AG507,IF(J507,MIN(INDIRECT( K507)),"")),"")</f>
        <v>1</v>
      </c>
      <c r="Y507" s="17">
        <f t="array" aca="1" ref="Y507" ca="1">IF(AD507,IF(AH507&lt;&gt;"",AH507,IF(J507,MAX(INDIRECT( K507)),"")),"")</f>
        <v>2</v>
      </c>
      <c r="Z507" s="17" t="b">
        <f t="shared" ca="1" si="106"/>
        <v>1</v>
      </c>
      <c r="AC507" s="17" t="b">
        <f t="shared" ca="1" si="107"/>
        <v>0</v>
      </c>
      <c r="AD507" s="14" t="b">
        <f t="shared" ca="1" si="108"/>
        <v>1</v>
      </c>
      <c r="AE507" s="15" t="b">
        <f t="shared" ca="1" si="109"/>
        <v>1</v>
      </c>
      <c r="AF507" s="16"/>
      <c r="AG507" s="16"/>
      <c r="AH507" s="16"/>
      <c r="AI507" s="16"/>
      <c r="AJ507" s="16"/>
      <c r="AK507" s="16"/>
      <c r="AL507" s="16"/>
      <c r="AM507" s="16"/>
    </row>
    <row r="508" spans="2:39">
      <c r="B508" s="14">
        <f t="shared" si="97"/>
        <v>506</v>
      </c>
      <c r="C508" s="14" t="str">
        <f ca="1">IF(OR(E508="",ROW(E508)=2),"",IF(R508&gt;0,"S",IF(J508,IF(F508=2,"D","N"),"I")))</f>
        <v>S</v>
      </c>
      <c r="D508" s="14" t="str">
        <f t="shared" ca="1" si="98"/>
        <v>q_148</v>
      </c>
      <c r="E508" s="14" t="str">
        <f t="shared" ca="1" si="99"/>
        <v>First specialist who observed the patient</v>
      </c>
      <c r="F508" s="14">
        <f t="shared" ca="1" si="100"/>
        <v>0</v>
      </c>
      <c r="G508" s="14" t="str">
        <f t="shared" ca="1" si="101"/>
        <v>q_148</v>
      </c>
      <c r="H508" s="14">
        <f ca="1">IF(G508&lt;&gt;"",IFERROR( IsVariableNameLegal(G508),0),0)+IF(COUNTIF(INDIRECT(wew!$C$13),G508)&gt;1,10,0)</f>
        <v>0</v>
      </c>
      <c r="I508" s="14">
        <f ca="1">IF(E508&lt;&gt;"",IF(LEN(E508)&gt;150,1,0)+IF(COUNTIF(INDIRECT(wew!$C$15),E508)&gt;1,10,0),0)</f>
        <v>0</v>
      </c>
      <c r="J508" s="14" t="b">
        <f t="shared" ca="1" si="102"/>
        <v>0</v>
      </c>
      <c r="K508" s="14" t="str">
        <f ca="1">ADDRESS(3,(B508+1)*2-1,4,,"[" &amp; wew!$G$7 &amp; "]" &amp; _sheetname_labels) &amp; ":" &amp; ADDRESS(2+ster!$B$20,(B508+1)*2-1,4)</f>
        <v>'[dane surowe2c.xlsm]labels'!ALY3:ALY32</v>
      </c>
      <c r="L508" s="14" t="str">
        <f ca="1">IF(F508&gt;0,ADDRESS(3,(B508+1)*2-1,4,,"[" &amp; wew!$G$7 &amp; "]" &amp; _sheetname_labels) &amp; ":" &amp; ADDRESS(2+F508,(B508+1)*2-1,4),"")</f>
        <v/>
      </c>
      <c r="M508" s="14" t="str">
        <f ca="1">IF(F508&gt;0,ADDRESS(3,(B508+1)*2,4,,"["&amp;wew!$G$7&amp;"]"&amp;_sheetname_labels)&amp;":"&amp;ADDRESS(2+F508,(B508+1)*2,4),"")</f>
        <v/>
      </c>
      <c r="N508" s="14" t="str">
        <f ca="1">ADDRESS(3,B508+1,4,,"[" &amp; wew!$G$7 &amp; "]" &amp;_sheetname_dataframe) &amp; ":" &amp; ADDRESS(2+ster!$C$14,B508+1,4)</f>
        <v>'[dane surowe2c.xlsm]data_frame'!SM3:SM643</v>
      </c>
      <c r="O508" s="14">
        <f t="shared" ca="1" si="103"/>
        <v>1</v>
      </c>
      <c r="P508" s="14" t="str">
        <f ca="1">IF(AND($AD508,$S508=1),IF(wew!$B$3,MIN(INDIRECT($N508)),"&lt;włącz podświetlanie wartości&gt;"),"—")</f>
        <v>—</v>
      </c>
      <c r="Q508" s="14" t="str">
        <f ca="1">IF(AND($AD508,$S508=1),IF(wew!$B$3,MAX(INDIRECT($N508)),"&lt;włącz podświetlanie wartości&gt;"),"—")</f>
        <v>—</v>
      </c>
      <c r="R508" s="14">
        <f ca="1">IF(AD508,ster!$C$14- (COUNTIF( INDIRECT(N508),"" )+ COUNT(INDIRECT(N508)) +COUNTIF( INDIRECT(N508),"NA" )),"")</f>
        <v>451</v>
      </c>
      <c r="S508" s="12">
        <f ca="1">IF(AD508,IF(COUNTA(INDIRECT(N508))=0,0, 1-(ster!$C$14- COUNT(INDIRECT(N508)) -COUNTIF( INDIRECT(N508),"" )) /COUNTA(INDIRECT(N508))),"")</f>
        <v>2.2123893805309214E-3</v>
      </c>
      <c r="T508" s="17" t="str">
        <f t="array" aca="1" ref="T508" ca="1">IF(L508&lt;&gt;"",SUM(IF(INDIRECT(L508)&lt;&gt;INT(INDIRECT(L508)),1,0)),"")</f>
        <v/>
      </c>
      <c r="U508" s="17" t="str">
        <f t="array" aca="1" ref="U508" ca="1">IF(S508=1,SUM(IF(ISNUMBER(INDIRECT(N508)),IF(INDIRECT(N508)&lt;&gt;INT(INDIRECT(N508)),1,0),0)),"")</f>
        <v/>
      </c>
      <c r="V508" s="17">
        <f t="shared" ca="1" si="104"/>
        <v>0</v>
      </c>
      <c r="W508" s="17">
        <f t="shared" ca="1" si="105"/>
        <v>0</v>
      </c>
      <c r="X508" s="24" t="str">
        <f t="array" aca="1" ref="X508" ca="1">IF(AD508,IF(AG508&lt;&gt;"",AG508,IF(J508,MIN(INDIRECT( K508)),"")),"")</f>
        <v/>
      </c>
      <c r="Y508" s="17" t="str">
        <f t="array" aca="1" ref="Y508" ca="1">IF(AD508,IF(AH508&lt;&gt;"",AH508,IF(J508,MAX(INDIRECT( K508)),"")),"")</f>
        <v/>
      </c>
      <c r="Z508" s="17" t="b">
        <f t="shared" ca="1" si="106"/>
        <v>0</v>
      </c>
      <c r="AC508" s="17" t="b">
        <f t="shared" ca="1" si="107"/>
        <v>1</v>
      </c>
      <c r="AD508" s="14" t="b">
        <f t="shared" ca="1" si="108"/>
        <v>1</v>
      </c>
      <c r="AE508" s="15" t="b">
        <f t="shared" ca="1" si="109"/>
        <v>0</v>
      </c>
      <c r="AF508" s="16"/>
      <c r="AG508" s="16"/>
      <c r="AH508" s="16"/>
      <c r="AI508" s="16"/>
      <c r="AJ508" s="16"/>
      <c r="AK508" s="16"/>
      <c r="AL508" s="16"/>
      <c r="AM508" s="16"/>
    </row>
    <row r="509" spans="2:39">
      <c r="B509" s="14">
        <f t="shared" si="97"/>
        <v>507</v>
      </c>
      <c r="C509" s="14" t="str">
        <f ca="1">IF(OR(E509="",ROW(E509)=2),"",IF(R509&gt;0,"S",IF(J509,IF(F509=2,"D","N"),"I")))</f>
        <v>S</v>
      </c>
      <c r="D509" s="14" t="str">
        <f t="shared" ca="1" si="98"/>
        <v>q_149</v>
      </c>
      <c r="E509" s="14" t="str">
        <f t="shared" ca="1" si="99"/>
        <v>Investigation requested by the 1st specialist</v>
      </c>
      <c r="F509" s="14">
        <f t="shared" ca="1" si="100"/>
        <v>0</v>
      </c>
      <c r="G509" s="14" t="str">
        <f t="shared" ca="1" si="101"/>
        <v>q_149</v>
      </c>
      <c r="H509" s="14">
        <f ca="1">IF(G509&lt;&gt;"",IFERROR( IsVariableNameLegal(G509),0),0)+IF(COUNTIF(INDIRECT(wew!$C$13),G509)&gt;1,10,0)</f>
        <v>0</v>
      </c>
      <c r="I509" s="14">
        <f ca="1">IF(E509&lt;&gt;"",IF(LEN(E509)&gt;150,1,0)+IF(COUNTIF(INDIRECT(wew!$C$15),E509)&gt;1,10,0),0)</f>
        <v>0</v>
      </c>
      <c r="J509" s="14" t="b">
        <f t="shared" ca="1" si="102"/>
        <v>0</v>
      </c>
      <c r="K509" s="14" t="str">
        <f ca="1">ADDRESS(3,(B509+1)*2-1,4,,"[" &amp; wew!$G$7 &amp; "]" &amp; _sheetname_labels) &amp; ":" &amp; ADDRESS(2+ster!$B$20,(B509+1)*2-1,4)</f>
        <v>'[dane surowe2c.xlsm]labels'!AMA3:AMA32</v>
      </c>
      <c r="L509" s="14" t="str">
        <f ca="1">IF(F509&gt;0,ADDRESS(3,(B509+1)*2-1,4,,"[" &amp; wew!$G$7 &amp; "]" &amp; _sheetname_labels) &amp; ":" &amp; ADDRESS(2+F509,(B509+1)*2-1,4),"")</f>
        <v/>
      </c>
      <c r="M509" s="14" t="str">
        <f ca="1">IF(F509&gt;0,ADDRESS(3,(B509+1)*2,4,,"["&amp;wew!$G$7&amp;"]"&amp;_sheetname_labels)&amp;":"&amp;ADDRESS(2+F509,(B509+1)*2,4),"")</f>
        <v/>
      </c>
      <c r="N509" s="14" t="str">
        <f ca="1">ADDRESS(3,B509+1,4,,"[" &amp; wew!$G$7 &amp; "]" &amp;_sheetname_dataframe) &amp; ":" &amp; ADDRESS(2+ster!$C$14,B509+1,4)</f>
        <v>'[dane surowe2c.xlsm]data_frame'!SN3:SN643</v>
      </c>
      <c r="O509" s="14">
        <f t="shared" ca="1" si="103"/>
        <v>0</v>
      </c>
      <c r="P509" s="14" t="str">
        <f ca="1">IF(AND($AD509,$S509=1),IF(wew!$B$3,MIN(INDIRECT($N509)),"&lt;włącz podświetlanie wartości&gt;"),"—")</f>
        <v>—</v>
      </c>
      <c r="Q509" s="14" t="str">
        <f ca="1">IF(AND($AD509,$S509=1),IF(wew!$B$3,MAX(INDIRECT($N509)),"&lt;włącz podświetlanie wartości&gt;"),"—")</f>
        <v>—</v>
      </c>
      <c r="R509" s="14">
        <f ca="1">IF(AD509,ster!$C$14- (COUNTIF( INDIRECT(N509),"" )+ COUNT(INDIRECT(N509)) +COUNTIF( INDIRECT(N509),"NA" )),"")</f>
        <v>2</v>
      </c>
      <c r="S509" s="12">
        <f ca="1">IF(AD509,IF(COUNTA(INDIRECT(N509))=0,0, 1-(ster!$C$14- COUNT(INDIRECT(N509)) -COUNTIF( INDIRECT(N509),"" )) /COUNTA(INDIRECT(N509))),"")</f>
        <v>0</v>
      </c>
      <c r="T509" s="17" t="str">
        <f t="array" aca="1" ref="T509" ca="1">IF(L509&lt;&gt;"",SUM(IF(INDIRECT(L509)&lt;&gt;INT(INDIRECT(L509)),1,0)),"")</f>
        <v/>
      </c>
      <c r="U509" s="17" t="str">
        <f t="array" aca="1" ref="U509" ca="1">IF(S509=1,SUM(IF(ISNUMBER(INDIRECT(N509)),IF(INDIRECT(N509)&lt;&gt;INT(INDIRECT(N509)),1,0),0)),"")</f>
        <v/>
      </c>
      <c r="V509" s="17">
        <f t="shared" ca="1" si="104"/>
        <v>0</v>
      </c>
      <c r="W509" s="17">
        <f t="shared" ca="1" si="105"/>
        <v>0</v>
      </c>
      <c r="X509" s="24" t="str">
        <f t="array" aca="1" ref="X509" ca="1">IF(AD509,IF(AG509&lt;&gt;"",AG509,IF(J509,MIN(INDIRECT( K509)),"")),"")</f>
        <v/>
      </c>
      <c r="Y509" s="17" t="str">
        <f t="array" aca="1" ref="Y509" ca="1">IF(AD509,IF(AH509&lt;&gt;"",AH509,IF(J509,MAX(INDIRECT( K509)),"")),"")</f>
        <v/>
      </c>
      <c r="Z509" s="17" t="b">
        <f t="shared" ca="1" si="106"/>
        <v>0</v>
      </c>
      <c r="AC509" s="17" t="b">
        <f t="shared" ca="1" si="107"/>
        <v>1</v>
      </c>
      <c r="AD509" s="14" t="b">
        <f t="shared" ca="1" si="108"/>
        <v>1</v>
      </c>
      <c r="AE509" s="15" t="b">
        <f t="shared" ca="1" si="109"/>
        <v>0</v>
      </c>
      <c r="AF509" s="16"/>
      <c r="AG509" s="16"/>
      <c r="AH509" s="16"/>
      <c r="AI509" s="16"/>
      <c r="AJ509" s="16"/>
      <c r="AK509" s="16"/>
      <c r="AL509" s="16"/>
      <c r="AM509" s="16"/>
    </row>
    <row r="510" spans="2:39">
      <c r="B510" s="14">
        <f t="shared" si="97"/>
        <v>508</v>
      </c>
      <c r="C510" s="14" t="str">
        <f ca="1">IF(OR(E510="",ROW(E510)=2),"",IF(R510&gt;0,"S",IF(J510,IF(F510=2,"D","N"),"I")))</f>
        <v>N</v>
      </c>
      <c r="D510" s="14" t="str">
        <f t="shared" ca="1" si="98"/>
        <v>q_149a</v>
      </c>
      <c r="E510" s="14" t="str">
        <f t="shared" ca="1" si="99"/>
        <v>Brain CT scan</v>
      </c>
      <c r="F510" s="14">
        <f t="shared" ca="1" si="100"/>
        <v>3</v>
      </c>
      <c r="G510" s="14" t="str">
        <f t="shared" ca="1" si="101"/>
        <v>q_149a</v>
      </c>
      <c r="H510" s="14">
        <f ca="1">IF(G510&lt;&gt;"",IFERROR( IsVariableNameLegal(G510),0),0)+IF(COUNTIF(INDIRECT(wew!$C$13),G510)&gt;1,10,0)</f>
        <v>0</v>
      </c>
      <c r="I510" s="14">
        <f ca="1">IF(E510&lt;&gt;"",IF(LEN(E510)&gt;150,1,0)+IF(COUNTIF(INDIRECT(wew!$C$15),E510)&gt;1,10,0),0)</f>
        <v>10</v>
      </c>
      <c r="J510" s="14" t="b">
        <f t="shared" ca="1" si="102"/>
        <v>1</v>
      </c>
      <c r="K510" s="14" t="str">
        <f ca="1">ADDRESS(3,(B510+1)*2-1,4,,"[" &amp; wew!$G$7 &amp; "]" &amp; _sheetname_labels) &amp; ":" &amp; ADDRESS(2+ster!$B$20,(B510+1)*2-1,4)</f>
        <v>'[dane surowe2c.xlsm]labels'!AMC3:AMC32</v>
      </c>
      <c r="L510" s="14" t="str">
        <f ca="1">IF(F510&gt;0,ADDRESS(3,(B510+1)*2-1,4,,"[" &amp; wew!$G$7 &amp; "]" &amp; _sheetname_labels) &amp; ":" &amp; ADDRESS(2+F510,(B510+1)*2-1,4),"")</f>
        <v>'[dane surowe2c.xlsm]labels'!AMC3:AMC5</v>
      </c>
      <c r="M510" s="14" t="str">
        <f ca="1">IF(F510&gt;0,ADDRESS(3,(B510+1)*2,4,,"["&amp;wew!$G$7&amp;"]"&amp;_sheetname_labels)&amp;":"&amp;ADDRESS(2+F510,(B510+1)*2,4),"")</f>
        <v>'[dane surowe2c.xlsm]labels'!AMD3:AMD5</v>
      </c>
      <c r="N510" s="14" t="str">
        <f ca="1">ADDRESS(3,B510+1,4,,"[" &amp; wew!$G$7 &amp; "]" &amp;_sheetname_dataframe) &amp; ":" &amp; ADDRESS(2+ster!$C$14,B510+1,4)</f>
        <v>'[dane surowe2c.xlsm]data_frame'!SO3:SO643</v>
      </c>
      <c r="O510" s="14">
        <f t="shared" ca="1" si="103"/>
        <v>469</v>
      </c>
      <c r="P510" s="14">
        <f ca="1">IF(AND($AD510,$S510=1),IF(wew!$B$3,MIN(INDIRECT($N510)),"&lt;włącz podświetlanie wartości&gt;"),"—")</f>
        <v>1</v>
      </c>
      <c r="Q510" s="14">
        <f ca="1">IF(AND($AD510,$S510=1),IF(wew!$B$3,MAX(INDIRECT($N510)),"&lt;włącz podświetlanie wartości&gt;"),"—")</f>
        <v>2</v>
      </c>
      <c r="R510" s="14">
        <f ca="1">IF(AD510,ster!$C$14- (COUNTIF( INDIRECT(N510),"" )+ COUNT(INDIRECT(N510)) +COUNTIF( INDIRECT(N510),"NA" )),"")</f>
        <v>0</v>
      </c>
      <c r="S510" s="12">
        <f ca="1">IF(AD510,IF(COUNTA(INDIRECT(N510))=0,0, 1-(ster!$C$14- COUNT(INDIRECT(N510)) -COUNTIF( INDIRECT(N510),"" )) /COUNTA(INDIRECT(N510))),"")</f>
        <v>1</v>
      </c>
      <c r="T510" s="17">
        <f t="array" aca="1" ref="T510" ca="1">IF(L510&lt;&gt;"",SUM(IF(INDIRECT(L510)&lt;&gt;INT(INDIRECT(L510)),1,0)),"")</f>
        <v>0</v>
      </c>
      <c r="U510" s="17">
        <f t="array" aca="1" ref="U510" ca="1">IF(S510=1,SUM(IF(ISNUMBER(INDIRECT(N510)),IF(INDIRECT(N510)&lt;&gt;INT(INDIRECT(N510)),1,0),0)),"")</f>
        <v>0</v>
      </c>
      <c r="V510" s="17">
        <f t="shared" ca="1" si="104"/>
        <v>1</v>
      </c>
      <c r="W510" s="17">
        <f t="shared" ca="1" si="105"/>
        <v>0</v>
      </c>
      <c r="X510" s="24">
        <f t="array" aca="1" ref="X510" ca="1">IF(AD510,IF(AG510&lt;&gt;"",AG510,IF(J510,MIN(INDIRECT( K510)),"")),"")</f>
        <v>1</v>
      </c>
      <c r="Y510" s="17">
        <f t="array" aca="1" ref="Y510" ca="1">IF(AD510,IF(AH510&lt;&gt;"",AH510,IF(J510,MAX(INDIRECT( K510)),"")),"")</f>
        <v>3</v>
      </c>
      <c r="Z510" s="17" t="b">
        <f t="shared" ca="1" si="106"/>
        <v>1</v>
      </c>
      <c r="AC510" s="17" t="b">
        <f t="shared" ca="1" si="107"/>
        <v>0</v>
      </c>
      <c r="AD510" s="14" t="b">
        <f t="shared" ca="1" si="108"/>
        <v>1</v>
      </c>
      <c r="AE510" s="15" t="b">
        <f t="shared" ca="1" si="109"/>
        <v>1</v>
      </c>
      <c r="AF510" s="16"/>
      <c r="AG510" s="16"/>
      <c r="AH510" s="16"/>
      <c r="AI510" s="16"/>
      <c r="AJ510" s="16"/>
      <c r="AK510" s="16"/>
      <c r="AL510" s="16"/>
      <c r="AM510" s="16"/>
    </row>
    <row r="511" spans="2:39">
      <c r="B511" s="14">
        <f t="shared" si="97"/>
        <v>509</v>
      </c>
      <c r="C511" s="14" t="str">
        <f ca="1">IF(OR(E511="",ROW(E511)=2),"",IF(R511&gt;0,"S",IF(J511,IF(F511=2,"D","N"),"I")))</f>
        <v>N</v>
      </c>
      <c r="D511" s="14" t="str">
        <f t="shared" ca="1" si="98"/>
        <v>q_149b</v>
      </c>
      <c r="E511" s="14" t="str">
        <f t="shared" ca="1" si="99"/>
        <v>Cervical spinal cord CT scan</v>
      </c>
      <c r="F511" s="14">
        <f t="shared" ca="1" si="100"/>
        <v>3</v>
      </c>
      <c r="G511" s="14" t="str">
        <f t="shared" ca="1" si="101"/>
        <v>q_149b</v>
      </c>
      <c r="H511" s="14">
        <f ca="1">IF(G511&lt;&gt;"",IFERROR( IsVariableNameLegal(G511),0),0)+IF(COUNTIF(INDIRECT(wew!$C$13),G511)&gt;1,10,0)</f>
        <v>0</v>
      </c>
      <c r="I511" s="14">
        <f ca="1">IF(E511&lt;&gt;"",IF(LEN(E511)&gt;150,1,0)+IF(COUNTIF(INDIRECT(wew!$C$15),E511)&gt;1,10,0),0)</f>
        <v>10</v>
      </c>
      <c r="J511" s="14" t="b">
        <f t="shared" ca="1" si="102"/>
        <v>1</v>
      </c>
      <c r="K511" s="14" t="str">
        <f ca="1">ADDRESS(3,(B511+1)*2-1,4,,"[" &amp; wew!$G$7 &amp; "]" &amp; _sheetname_labels) &amp; ":" &amp; ADDRESS(2+ster!$B$20,(B511+1)*2-1,4)</f>
        <v>'[dane surowe2c.xlsm]labels'!AME3:AME32</v>
      </c>
      <c r="L511" s="14" t="str">
        <f ca="1">IF(F511&gt;0,ADDRESS(3,(B511+1)*2-1,4,,"[" &amp; wew!$G$7 &amp; "]" &amp; _sheetname_labels) &amp; ":" &amp; ADDRESS(2+F511,(B511+1)*2-1,4),"")</f>
        <v>'[dane surowe2c.xlsm]labels'!AME3:AME5</v>
      </c>
      <c r="M511" s="14" t="str">
        <f ca="1">IF(F511&gt;0,ADDRESS(3,(B511+1)*2,4,,"["&amp;wew!$G$7&amp;"]"&amp;_sheetname_labels)&amp;":"&amp;ADDRESS(2+F511,(B511+1)*2,4),"")</f>
        <v>'[dane surowe2c.xlsm]labels'!AMF3:AMF5</v>
      </c>
      <c r="N511" s="14" t="str">
        <f ca="1">ADDRESS(3,B511+1,4,,"[" &amp; wew!$G$7 &amp; "]" &amp;_sheetname_dataframe) &amp; ":" &amp; ADDRESS(2+ster!$C$14,B511+1,4)</f>
        <v>'[dane surowe2c.xlsm]data_frame'!SP3:SP643</v>
      </c>
      <c r="O511" s="14">
        <f t="shared" ca="1" si="103"/>
        <v>469</v>
      </c>
      <c r="P511" s="14">
        <f ca="1">IF(AND($AD511,$S511=1),IF(wew!$B$3,MIN(INDIRECT($N511)),"&lt;włącz podświetlanie wartości&gt;"),"—")</f>
        <v>1</v>
      </c>
      <c r="Q511" s="14">
        <f ca="1">IF(AND($AD511,$S511=1),IF(wew!$B$3,MAX(INDIRECT($N511)),"&lt;włącz podświetlanie wartości&gt;"),"—")</f>
        <v>2</v>
      </c>
      <c r="R511" s="14">
        <f ca="1">IF(AD511,ster!$C$14- (COUNTIF( INDIRECT(N511),"" )+ COUNT(INDIRECT(N511)) +COUNTIF( INDIRECT(N511),"NA" )),"")</f>
        <v>0</v>
      </c>
      <c r="S511" s="12">
        <f ca="1">IF(AD511,IF(COUNTA(INDIRECT(N511))=0,0, 1-(ster!$C$14- COUNT(INDIRECT(N511)) -COUNTIF( INDIRECT(N511),"" )) /COUNTA(INDIRECT(N511))),"")</f>
        <v>1</v>
      </c>
      <c r="T511" s="17">
        <f t="array" aca="1" ref="T511" ca="1">IF(L511&lt;&gt;"",SUM(IF(INDIRECT(L511)&lt;&gt;INT(INDIRECT(L511)),1,0)),"")</f>
        <v>0</v>
      </c>
      <c r="U511" s="17">
        <f t="array" aca="1" ref="U511" ca="1">IF(S511=1,SUM(IF(ISNUMBER(INDIRECT(N511)),IF(INDIRECT(N511)&lt;&gt;INT(INDIRECT(N511)),1,0),0)),"")</f>
        <v>0</v>
      </c>
      <c r="V511" s="17">
        <f t="shared" ca="1" si="104"/>
        <v>1</v>
      </c>
      <c r="W511" s="17">
        <f t="shared" ca="1" si="105"/>
        <v>0</v>
      </c>
      <c r="X511" s="24">
        <f t="array" aca="1" ref="X511" ca="1">IF(AD511,IF(AG511&lt;&gt;"",AG511,IF(J511,MIN(INDIRECT( K511)),"")),"")</f>
        <v>1</v>
      </c>
      <c r="Y511" s="17">
        <f t="array" aca="1" ref="Y511" ca="1">IF(AD511,IF(AH511&lt;&gt;"",AH511,IF(J511,MAX(INDIRECT( K511)),"")),"")</f>
        <v>3</v>
      </c>
      <c r="Z511" s="17" t="b">
        <f t="shared" ca="1" si="106"/>
        <v>1</v>
      </c>
      <c r="AC511" s="17" t="b">
        <f t="shared" ca="1" si="107"/>
        <v>0</v>
      </c>
      <c r="AD511" s="14" t="b">
        <f t="shared" ca="1" si="108"/>
        <v>1</v>
      </c>
      <c r="AE511" s="15" t="b">
        <f t="shared" ca="1" si="109"/>
        <v>1</v>
      </c>
      <c r="AF511" s="16"/>
      <c r="AG511" s="16"/>
      <c r="AH511" s="16"/>
      <c r="AI511" s="16"/>
      <c r="AJ511" s="16"/>
      <c r="AK511" s="16"/>
      <c r="AL511" s="16"/>
      <c r="AM511" s="16"/>
    </row>
    <row r="512" spans="2:39">
      <c r="B512" s="14">
        <f t="shared" si="97"/>
        <v>510</v>
      </c>
      <c r="C512" s="14" t="str">
        <f ca="1">IF(OR(E512="",ROW(E512)=2),"",IF(R512&gt;0,"S",IF(J512,IF(F512=2,"D","N"),"I")))</f>
        <v>N</v>
      </c>
      <c r="D512" s="14" t="str">
        <f t="shared" ca="1" si="98"/>
        <v>q_149c</v>
      </c>
      <c r="E512" s="14" t="str">
        <f t="shared" ca="1" si="99"/>
        <v>Lumbo-sacral spinal cord CT scan</v>
      </c>
      <c r="F512" s="14">
        <f t="shared" ca="1" si="100"/>
        <v>3</v>
      </c>
      <c r="G512" s="14" t="str">
        <f t="shared" ca="1" si="101"/>
        <v>q_149c</v>
      </c>
      <c r="H512" s="14">
        <f ca="1">IF(G512&lt;&gt;"",IFERROR( IsVariableNameLegal(G512),0),0)+IF(COUNTIF(INDIRECT(wew!$C$13),G512)&gt;1,10,0)</f>
        <v>0</v>
      </c>
      <c r="I512" s="14">
        <f ca="1">IF(E512&lt;&gt;"",IF(LEN(E512)&gt;150,1,0)+IF(COUNTIF(INDIRECT(wew!$C$15),E512)&gt;1,10,0),0)</f>
        <v>10</v>
      </c>
      <c r="J512" s="14" t="b">
        <f t="shared" ca="1" si="102"/>
        <v>1</v>
      </c>
      <c r="K512" s="14" t="str">
        <f ca="1">ADDRESS(3,(B512+1)*2-1,4,,"[" &amp; wew!$G$7 &amp; "]" &amp; _sheetname_labels) &amp; ":" &amp; ADDRESS(2+ster!$B$20,(B512+1)*2-1,4)</f>
        <v>'[dane surowe2c.xlsm]labels'!AMG3:AMG32</v>
      </c>
      <c r="L512" s="14" t="str">
        <f ca="1">IF(F512&gt;0,ADDRESS(3,(B512+1)*2-1,4,,"[" &amp; wew!$G$7 &amp; "]" &amp; _sheetname_labels) &amp; ":" &amp; ADDRESS(2+F512,(B512+1)*2-1,4),"")</f>
        <v>'[dane surowe2c.xlsm]labels'!AMG3:AMG5</v>
      </c>
      <c r="M512" s="14" t="str">
        <f ca="1">IF(F512&gt;0,ADDRESS(3,(B512+1)*2,4,,"["&amp;wew!$G$7&amp;"]"&amp;_sheetname_labels)&amp;":"&amp;ADDRESS(2+F512,(B512+1)*2,4),"")</f>
        <v>'[dane surowe2c.xlsm]labels'!AMH3:AMH5</v>
      </c>
      <c r="N512" s="14" t="str">
        <f ca="1">ADDRESS(3,B512+1,4,,"[" &amp; wew!$G$7 &amp; "]" &amp;_sheetname_dataframe) &amp; ":" &amp; ADDRESS(2+ster!$C$14,B512+1,4)</f>
        <v>'[dane surowe2c.xlsm]data_frame'!SQ3:SQ643</v>
      </c>
      <c r="O512" s="14">
        <f t="shared" ca="1" si="103"/>
        <v>469</v>
      </c>
      <c r="P512" s="14">
        <f ca="1">IF(AND($AD512,$S512=1),IF(wew!$B$3,MIN(INDIRECT($N512)),"&lt;włącz podświetlanie wartości&gt;"),"—")</f>
        <v>1</v>
      </c>
      <c r="Q512" s="14">
        <f ca="1">IF(AND($AD512,$S512=1),IF(wew!$B$3,MAX(INDIRECT($N512)),"&lt;włącz podświetlanie wartości&gt;"),"—")</f>
        <v>2</v>
      </c>
      <c r="R512" s="14">
        <f ca="1">IF(AD512,ster!$C$14- (COUNTIF( INDIRECT(N512),"" )+ COUNT(INDIRECT(N512)) +COUNTIF( INDIRECT(N512),"NA" )),"")</f>
        <v>0</v>
      </c>
      <c r="S512" s="12">
        <f ca="1">IF(AD512,IF(COUNTA(INDIRECT(N512))=0,0, 1-(ster!$C$14- COUNT(INDIRECT(N512)) -COUNTIF( INDIRECT(N512),"" )) /COUNTA(INDIRECT(N512))),"")</f>
        <v>1</v>
      </c>
      <c r="T512" s="17">
        <f t="array" aca="1" ref="T512" ca="1">IF(L512&lt;&gt;"",SUM(IF(INDIRECT(L512)&lt;&gt;INT(INDIRECT(L512)),1,0)),"")</f>
        <v>0</v>
      </c>
      <c r="U512" s="17">
        <f t="array" aca="1" ref="U512" ca="1">IF(S512=1,SUM(IF(ISNUMBER(INDIRECT(N512)),IF(INDIRECT(N512)&lt;&gt;INT(INDIRECT(N512)),1,0),0)),"")</f>
        <v>0</v>
      </c>
      <c r="V512" s="17">
        <f t="shared" ca="1" si="104"/>
        <v>1</v>
      </c>
      <c r="W512" s="17">
        <f t="shared" ca="1" si="105"/>
        <v>0</v>
      </c>
      <c r="X512" s="24">
        <f t="array" aca="1" ref="X512" ca="1">IF(AD512,IF(AG512&lt;&gt;"",AG512,IF(J512,MIN(INDIRECT( K512)),"")),"")</f>
        <v>1</v>
      </c>
      <c r="Y512" s="17">
        <f t="array" aca="1" ref="Y512" ca="1">IF(AD512,IF(AH512&lt;&gt;"",AH512,IF(J512,MAX(INDIRECT( K512)),"")),"")</f>
        <v>3</v>
      </c>
      <c r="Z512" s="17" t="b">
        <f t="shared" ca="1" si="106"/>
        <v>1</v>
      </c>
      <c r="AC512" s="17" t="b">
        <f t="shared" ca="1" si="107"/>
        <v>0</v>
      </c>
      <c r="AD512" s="14" t="b">
        <f t="shared" ca="1" si="108"/>
        <v>1</v>
      </c>
      <c r="AE512" s="15" t="b">
        <f t="shared" ca="1" si="109"/>
        <v>1</v>
      </c>
      <c r="AF512" s="16"/>
      <c r="AG512" s="16"/>
      <c r="AH512" s="16"/>
      <c r="AI512" s="16"/>
      <c r="AJ512" s="16"/>
      <c r="AK512" s="16"/>
      <c r="AL512" s="16"/>
      <c r="AM512" s="16"/>
    </row>
    <row r="513" spans="2:39">
      <c r="B513" s="14">
        <f t="shared" si="97"/>
        <v>511</v>
      </c>
      <c r="C513" s="14" t="str">
        <f ca="1">IF(OR(E513="",ROW(E513)=2),"",IF(R513&gt;0,"S",IF(J513,IF(F513=2,"D","N"),"I")))</f>
        <v>N</v>
      </c>
      <c r="D513" s="14" t="str">
        <f t="shared" ca="1" si="98"/>
        <v>q_149d</v>
      </c>
      <c r="E513" s="14" t="str">
        <f t="shared" ca="1" si="99"/>
        <v xml:space="preserve"> Brain MRI</v>
      </c>
      <c r="F513" s="14">
        <f t="shared" ca="1" si="100"/>
        <v>3</v>
      </c>
      <c r="G513" s="14" t="str">
        <f t="shared" ca="1" si="101"/>
        <v>q_149d</v>
      </c>
      <c r="H513" s="14">
        <f ca="1">IF(G513&lt;&gt;"",IFERROR( IsVariableNameLegal(G513),0),0)+IF(COUNTIF(INDIRECT(wew!$C$13),G513)&gt;1,10,0)</f>
        <v>0</v>
      </c>
      <c r="I513" s="14">
        <f ca="1">IF(E513&lt;&gt;"",IF(LEN(E513)&gt;150,1,0)+IF(COUNTIF(INDIRECT(wew!$C$15),E513)&gt;1,10,0),0)</f>
        <v>10</v>
      </c>
      <c r="J513" s="14" t="b">
        <f t="shared" ca="1" si="102"/>
        <v>1</v>
      </c>
      <c r="K513" s="14" t="str">
        <f ca="1">ADDRESS(3,(B513+1)*2-1,4,,"[" &amp; wew!$G$7 &amp; "]" &amp; _sheetname_labels) &amp; ":" &amp; ADDRESS(2+ster!$B$20,(B513+1)*2-1,4)</f>
        <v>'[dane surowe2c.xlsm]labels'!AMI3:AMI32</v>
      </c>
      <c r="L513" s="14" t="str">
        <f ca="1">IF(F513&gt;0,ADDRESS(3,(B513+1)*2-1,4,,"[" &amp; wew!$G$7 &amp; "]" &amp; _sheetname_labels) &amp; ":" &amp; ADDRESS(2+F513,(B513+1)*2-1,4),"")</f>
        <v>'[dane surowe2c.xlsm]labels'!AMI3:AMI5</v>
      </c>
      <c r="M513" s="14" t="str">
        <f ca="1">IF(F513&gt;0,ADDRESS(3,(B513+1)*2,4,,"["&amp;wew!$G$7&amp;"]"&amp;_sheetname_labels)&amp;":"&amp;ADDRESS(2+F513,(B513+1)*2,4),"")</f>
        <v>'[dane surowe2c.xlsm]labels'!AMJ3:AMJ5</v>
      </c>
      <c r="N513" s="14" t="str">
        <f ca="1">ADDRESS(3,B513+1,4,,"[" &amp; wew!$G$7 &amp; "]" &amp;_sheetname_dataframe) &amp; ":" &amp; ADDRESS(2+ster!$C$14,B513+1,4)</f>
        <v>'[dane surowe2c.xlsm]data_frame'!SR3:SR643</v>
      </c>
      <c r="O513" s="14">
        <f t="shared" ca="1" si="103"/>
        <v>469</v>
      </c>
      <c r="P513" s="14">
        <f ca="1">IF(AND($AD513,$S513=1),IF(wew!$B$3,MIN(INDIRECT($N513)),"&lt;włącz podświetlanie wartości&gt;"),"—")</f>
        <v>1</v>
      </c>
      <c r="Q513" s="14">
        <f ca="1">IF(AND($AD513,$S513=1),IF(wew!$B$3,MAX(INDIRECT($N513)),"&lt;włącz podświetlanie wartości&gt;"),"—")</f>
        <v>2</v>
      </c>
      <c r="R513" s="14">
        <f ca="1">IF(AD513,ster!$C$14- (COUNTIF( INDIRECT(N513),"" )+ COUNT(INDIRECT(N513)) +COUNTIF( INDIRECT(N513),"NA" )),"")</f>
        <v>0</v>
      </c>
      <c r="S513" s="12">
        <f ca="1">IF(AD513,IF(COUNTA(INDIRECT(N513))=0,0, 1-(ster!$C$14- COUNT(INDIRECT(N513)) -COUNTIF( INDIRECT(N513),"" )) /COUNTA(INDIRECT(N513))),"")</f>
        <v>1</v>
      </c>
      <c r="T513" s="17">
        <f t="array" aca="1" ref="T513" ca="1">IF(L513&lt;&gt;"",SUM(IF(INDIRECT(L513)&lt;&gt;INT(INDIRECT(L513)),1,0)),"")</f>
        <v>0</v>
      </c>
      <c r="U513" s="17">
        <f t="array" aca="1" ref="U513" ca="1">IF(S513=1,SUM(IF(ISNUMBER(INDIRECT(N513)),IF(INDIRECT(N513)&lt;&gt;INT(INDIRECT(N513)),1,0),0)),"")</f>
        <v>0</v>
      </c>
      <c r="V513" s="17">
        <f t="shared" ca="1" si="104"/>
        <v>1</v>
      </c>
      <c r="W513" s="17">
        <f t="shared" ca="1" si="105"/>
        <v>0</v>
      </c>
      <c r="X513" s="24">
        <f t="array" aca="1" ref="X513" ca="1">IF(AD513,IF(AG513&lt;&gt;"",AG513,IF(J513,MIN(INDIRECT( K513)),"")),"")</f>
        <v>1</v>
      </c>
      <c r="Y513" s="17">
        <f t="array" aca="1" ref="Y513" ca="1">IF(AD513,IF(AH513&lt;&gt;"",AH513,IF(J513,MAX(INDIRECT( K513)),"")),"")</f>
        <v>3</v>
      </c>
      <c r="Z513" s="17" t="b">
        <f t="shared" ca="1" si="106"/>
        <v>1</v>
      </c>
      <c r="AC513" s="17" t="b">
        <f t="shared" ca="1" si="107"/>
        <v>0</v>
      </c>
      <c r="AD513" s="14" t="b">
        <f t="shared" ca="1" si="108"/>
        <v>1</v>
      </c>
      <c r="AE513" s="15" t="b">
        <f t="shared" ca="1" si="109"/>
        <v>1</v>
      </c>
      <c r="AF513" s="16"/>
      <c r="AG513" s="16"/>
      <c r="AH513" s="16"/>
      <c r="AI513" s="16"/>
      <c r="AJ513" s="16"/>
      <c r="AK513" s="16"/>
      <c r="AL513" s="16"/>
      <c r="AM513" s="16"/>
    </row>
    <row r="514" spans="2:39">
      <c r="B514" s="14">
        <f t="shared" si="97"/>
        <v>512</v>
      </c>
      <c r="C514" s="14" t="str">
        <f ca="1">IF(OR(E514="",ROW(E514)=2),"",IF(R514&gt;0,"S",IF(J514,IF(F514=2,"D","N"),"I")))</f>
        <v>N</v>
      </c>
      <c r="D514" s="14" t="str">
        <f t="shared" ca="1" si="98"/>
        <v>q_149e</v>
      </c>
      <c r="E514" s="14" t="str">
        <f t="shared" ca="1" si="99"/>
        <v xml:space="preserve"> Cervical spinal cord MRI</v>
      </c>
      <c r="F514" s="14">
        <f t="shared" ca="1" si="100"/>
        <v>3</v>
      </c>
      <c r="G514" s="14" t="str">
        <f t="shared" ca="1" si="101"/>
        <v>q_149e</v>
      </c>
      <c r="H514" s="14">
        <f ca="1">IF(G514&lt;&gt;"",IFERROR( IsVariableNameLegal(G514),0),0)+IF(COUNTIF(INDIRECT(wew!$C$13),G514)&gt;1,10,0)</f>
        <v>0</v>
      </c>
      <c r="I514" s="14">
        <f ca="1">IF(E514&lt;&gt;"",IF(LEN(E514)&gt;150,1,0)+IF(COUNTIF(INDIRECT(wew!$C$15),E514)&gt;1,10,0),0)</f>
        <v>10</v>
      </c>
      <c r="J514" s="14" t="b">
        <f t="shared" ca="1" si="102"/>
        <v>1</v>
      </c>
      <c r="K514" s="14" t="str">
        <f ca="1">ADDRESS(3,(B514+1)*2-1,4,,"[" &amp; wew!$G$7 &amp; "]" &amp; _sheetname_labels) &amp; ":" &amp; ADDRESS(2+ster!$B$20,(B514+1)*2-1,4)</f>
        <v>'[dane surowe2c.xlsm]labels'!AMK3:AMK32</v>
      </c>
      <c r="L514" s="14" t="str">
        <f ca="1">IF(F514&gt;0,ADDRESS(3,(B514+1)*2-1,4,,"[" &amp; wew!$G$7 &amp; "]" &amp; _sheetname_labels) &amp; ":" &amp; ADDRESS(2+F514,(B514+1)*2-1,4),"")</f>
        <v>'[dane surowe2c.xlsm]labels'!AMK3:AMK5</v>
      </c>
      <c r="M514" s="14" t="str">
        <f ca="1">IF(F514&gt;0,ADDRESS(3,(B514+1)*2,4,,"["&amp;wew!$G$7&amp;"]"&amp;_sheetname_labels)&amp;":"&amp;ADDRESS(2+F514,(B514+1)*2,4),"")</f>
        <v>'[dane surowe2c.xlsm]labels'!AML3:AML5</v>
      </c>
      <c r="N514" s="14" t="str">
        <f ca="1">ADDRESS(3,B514+1,4,,"[" &amp; wew!$G$7 &amp; "]" &amp;_sheetname_dataframe) &amp; ":" &amp; ADDRESS(2+ster!$C$14,B514+1,4)</f>
        <v>'[dane surowe2c.xlsm]data_frame'!SS3:SS643</v>
      </c>
      <c r="O514" s="14">
        <f t="shared" ca="1" si="103"/>
        <v>469</v>
      </c>
      <c r="P514" s="14">
        <f ca="1">IF(AND($AD514,$S514=1),IF(wew!$B$3,MIN(INDIRECT($N514)),"&lt;włącz podświetlanie wartości&gt;"),"—")</f>
        <v>1</v>
      </c>
      <c r="Q514" s="14">
        <f ca="1">IF(AND($AD514,$S514=1),IF(wew!$B$3,MAX(INDIRECT($N514)),"&lt;włącz podświetlanie wartości&gt;"),"—")</f>
        <v>2</v>
      </c>
      <c r="R514" s="14">
        <f ca="1">IF(AD514,ster!$C$14- (COUNTIF( INDIRECT(N514),"" )+ COUNT(INDIRECT(N514)) +COUNTIF( INDIRECT(N514),"NA" )),"")</f>
        <v>0</v>
      </c>
      <c r="S514" s="12">
        <f ca="1">IF(AD514,IF(COUNTA(INDIRECT(N514))=0,0, 1-(ster!$C$14- COUNT(INDIRECT(N514)) -COUNTIF( INDIRECT(N514),"" )) /COUNTA(INDIRECT(N514))),"")</f>
        <v>1</v>
      </c>
      <c r="T514" s="17">
        <f t="array" aca="1" ref="T514" ca="1">IF(L514&lt;&gt;"",SUM(IF(INDIRECT(L514)&lt;&gt;INT(INDIRECT(L514)),1,0)),"")</f>
        <v>0</v>
      </c>
      <c r="U514" s="17">
        <f t="array" aca="1" ref="U514" ca="1">IF(S514=1,SUM(IF(ISNUMBER(INDIRECT(N514)),IF(INDIRECT(N514)&lt;&gt;INT(INDIRECT(N514)),1,0),0)),"")</f>
        <v>0</v>
      </c>
      <c r="V514" s="17">
        <f t="shared" ca="1" si="104"/>
        <v>1</v>
      </c>
      <c r="W514" s="17">
        <f t="shared" ca="1" si="105"/>
        <v>0</v>
      </c>
      <c r="X514" s="24">
        <f t="array" aca="1" ref="X514" ca="1">IF(AD514,IF(AG514&lt;&gt;"",AG514,IF(J514,MIN(INDIRECT( K514)),"")),"")</f>
        <v>1</v>
      </c>
      <c r="Y514" s="17">
        <f t="array" aca="1" ref="Y514" ca="1">IF(AD514,IF(AH514&lt;&gt;"",AH514,IF(J514,MAX(INDIRECT( K514)),"")),"")</f>
        <v>3</v>
      </c>
      <c r="Z514" s="17" t="b">
        <f t="shared" ca="1" si="106"/>
        <v>1</v>
      </c>
      <c r="AC514" s="17" t="b">
        <f t="shared" ca="1" si="107"/>
        <v>0</v>
      </c>
      <c r="AD514" s="14" t="b">
        <f t="shared" ca="1" si="108"/>
        <v>1</v>
      </c>
      <c r="AE514" s="15" t="b">
        <f t="shared" ca="1" si="109"/>
        <v>1</v>
      </c>
      <c r="AF514" s="16"/>
      <c r="AG514" s="16"/>
      <c r="AH514" s="16"/>
      <c r="AI514" s="16"/>
      <c r="AJ514" s="16"/>
      <c r="AK514" s="16"/>
      <c r="AL514" s="16"/>
      <c r="AM514" s="16"/>
    </row>
    <row r="515" spans="2:39">
      <c r="B515" s="14">
        <f t="shared" ref="B515:B548" si="110">ROW(A515)-2</f>
        <v>513</v>
      </c>
      <c r="C515" s="14" t="str">
        <f ca="1">IF(OR(E515="",ROW(E515)=2),"",IF(R515&gt;0,"S",IF(J515,IF(F515=2,"D","N"),"I")))</f>
        <v>N</v>
      </c>
      <c r="D515" s="14" t="str">
        <f t="shared" ref="D515:D548" ca="1" si="111">IFERROR(CHOOSE(H515+1,G515,"Nazwa musi zaczynać się od litery:" &amp; G515, "Nazwa nie może kończyć się kropką","Nazwa nie może kończyć się podkreśleniem","Nazwa nie może być dłuższa od 64 znaków","?","Ta nazwa jest zarezerwowana i nie może być użyta"),G515)</f>
        <v>q_149f</v>
      </c>
      <c r="E515" s="14" t="str">
        <f t="shared" ref="E515:E548" ca="1" si="112">IF(AD515,IF(INDIRECT(ADDRESS(1,ROW(A514),,,_sheetname_dataframe))="","",INDIRECT(ADDRESS(1,ROW(A514),,,_sheetname_dataframe))),"")</f>
        <v>Thoracic spinal cord MRI</v>
      </c>
      <c r="F515" s="14">
        <f t="shared" ref="F515:F548" ca="1" si="113">IF(AD515,COUNT(INDIRECT(K515)),0)</f>
        <v>3</v>
      </c>
      <c r="G515" s="14" t="str">
        <f t="shared" ref="G515:G548" ca="1" si="114">IF(AD515,INDIRECT(ADDRESS(2,ROW(A514),,,_sheetname_dataframe)),"")</f>
        <v>q_149f</v>
      </c>
      <c r="H515" s="14">
        <f ca="1">IF(G515&lt;&gt;"",IFERROR( IsVariableNameLegal(G515),0),0)+IF(COUNTIF(INDIRECT(wew!$C$13),G515)&gt;1,10,0)</f>
        <v>0</v>
      </c>
      <c r="I515" s="14">
        <f ca="1">IF(E515&lt;&gt;"",IF(LEN(E515)&gt;150,1,0)+IF(COUNTIF(INDIRECT(wew!$C$15),E515)&gt;1,10,0),0)</f>
        <v>10</v>
      </c>
      <c r="J515" s="14" t="b">
        <f t="shared" ref="J515:J548" ca="1" si="115">F515&gt;0</f>
        <v>1</v>
      </c>
      <c r="K515" s="14" t="str">
        <f ca="1">ADDRESS(3,(B515+1)*2-1,4,,"[" &amp; wew!$G$7 &amp; "]" &amp; _sheetname_labels) &amp; ":" &amp; ADDRESS(2+ster!$B$20,(B515+1)*2-1,4)</f>
        <v>'[dane surowe2c.xlsm]labels'!AMM3:AMM32</v>
      </c>
      <c r="L515" s="14" t="str">
        <f ca="1">IF(F515&gt;0,ADDRESS(3,(B515+1)*2-1,4,,"[" &amp; wew!$G$7 &amp; "]" &amp; _sheetname_labels) &amp; ":" &amp; ADDRESS(2+F515,(B515+1)*2-1,4),"")</f>
        <v>'[dane surowe2c.xlsm]labels'!AMM3:AMM5</v>
      </c>
      <c r="M515" s="14" t="str">
        <f ca="1">IF(F515&gt;0,ADDRESS(3,(B515+1)*2,4,,"["&amp;wew!$G$7&amp;"]"&amp;_sheetname_labels)&amp;":"&amp;ADDRESS(2+F515,(B515+1)*2,4),"")</f>
        <v>'[dane surowe2c.xlsm]labels'!AMN3:AMN5</v>
      </c>
      <c r="N515" s="14" t="str">
        <f ca="1">ADDRESS(3,B515+1,4,,"[" &amp; wew!$G$7 &amp; "]" &amp;_sheetname_dataframe) &amp; ":" &amp; ADDRESS(2+ster!$C$14,B515+1,4)</f>
        <v>'[dane surowe2c.xlsm]data_frame'!ST3:ST643</v>
      </c>
      <c r="O515" s="14">
        <f t="shared" ref="O515:O548" ca="1" si="116">IF(AD515,COUNT(INDIRECT(N515)),"")</f>
        <v>469</v>
      </c>
      <c r="P515" s="14">
        <f ca="1">IF(AND($AD515,$S515=1),IF(wew!$B$3,MIN(INDIRECT($N515)),"&lt;włącz podświetlanie wartości&gt;"),"—")</f>
        <v>1</v>
      </c>
      <c r="Q515" s="14">
        <f ca="1">IF(AND($AD515,$S515=1),IF(wew!$B$3,MAX(INDIRECT($N515)),"&lt;włącz podświetlanie wartości&gt;"),"—")</f>
        <v>2</v>
      </c>
      <c r="R515" s="14">
        <f ca="1">IF(AD515,ster!$C$14- (COUNTIF( INDIRECT(N515),"" )+ COUNT(INDIRECT(N515)) +COUNTIF( INDIRECT(N515),"NA" )),"")</f>
        <v>0</v>
      </c>
      <c r="S515" s="12">
        <f ca="1">IF(AD515,IF(COUNTA(INDIRECT(N515))=0,0, 1-(ster!$C$14- COUNT(INDIRECT(N515)) -COUNTIF( INDIRECT(N515),"" )) /COUNTA(INDIRECT(N515))),"")</f>
        <v>1</v>
      </c>
      <c r="T515" s="17">
        <f t="array" aca="1" ref="T515" ca="1">IF(L515&lt;&gt;"",SUM(IF(INDIRECT(L515)&lt;&gt;INT(INDIRECT(L515)),1,0)),"")</f>
        <v>0</v>
      </c>
      <c r="U515" s="17">
        <f t="array" aca="1" ref="U515" ca="1">IF(S515=1,SUM(IF(ISNUMBER(INDIRECT(N515)),IF(INDIRECT(N515)&lt;&gt;INT(INDIRECT(N515)),1,0),0)),"")</f>
        <v>0</v>
      </c>
      <c r="V515" s="17">
        <f t="shared" ref="V515:V548" ca="1" si="117">IF(U515&lt;&gt;"",IF(U515=0,1,IF(U515/O515&lt;0.05,2,3)),0)</f>
        <v>1</v>
      </c>
      <c r="W515" s="17">
        <f t="shared" ref="W515:W548" ca="1" si="118">IF(COUNTA(INDIRECT(N515))=0,0, IF(AND(X515&lt;&gt;"",P515&lt;X515),1,IF(AND(Y515&lt;&gt;"",Q515&gt;Y515),1,IF(AND(Z515,U515&gt;0),2,0))))</f>
        <v>0</v>
      </c>
      <c r="X515" s="24">
        <f t="array" aca="1" ref="X515" ca="1">IF(AD515,IF(AG515&lt;&gt;"",AG515,IF(J515,MIN(INDIRECT( K515)),"")),"")</f>
        <v>1</v>
      </c>
      <c r="Y515" s="17">
        <f t="array" aca="1" ref="Y515" ca="1">IF(AD515,IF(AH515&lt;&gt;"",AH515,IF(J515,MAX(INDIRECT( K515)),"")),"")</f>
        <v>3</v>
      </c>
      <c r="Z515" s="17" t="b">
        <f t="shared" ref="Z515:Z548" ca="1" si="119">IF(AD515,IF(AI515&lt;&gt;"",AI515,T515=0),FALSE)</f>
        <v>1</v>
      </c>
      <c r="AC515" s="17" t="b">
        <f t="shared" ref="AC515:AC548" ca="1" si="120">IF(AD515,C515="S","")</f>
        <v>0</v>
      </c>
      <c r="AD515" s="14" t="b">
        <f t="shared" ref="AD515:AD548" ca="1" si="121">INDIRECT(ADDRESS(2,ROW(A514),,,_sheetname_dataframe))&lt;&gt;""</f>
        <v>1</v>
      </c>
      <c r="AE515" s="15" t="b">
        <f t="shared" ref="AE515:AE548" ca="1" si="122">J515</f>
        <v>1</v>
      </c>
      <c r="AF515" s="16"/>
      <c r="AG515" s="16"/>
      <c r="AH515" s="16"/>
      <c r="AI515" s="16"/>
      <c r="AJ515" s="16"/>
      <c r="AK515" s="16"/>
      <c r="AL515" s="16"/>
      <c r="AM515" s="16"/>
    </row>
    <row r="516" spans="2:39">
      <c r="B516" s="14">
        <f t="shared" si="110"/>
        <v>514</v>
      </c>
      <c r="C516" s="14" t="str">
        <f ca="1">IF(OR(E516="",ROW(E516)=2),"",IF(R516&gt;0,"S",IF(J516,IF(F516=2,"D","N"),"I")))</f>
        <v>N</v>
      </c>
      <c r="D516" s="14" t="str">
        <f t="shared" ca="1" si="111"/>
        <v>q_149g</v>
      </c>
      <c r="E516" s="14" t="str">
        <f t="shared" ca="1" si="112"/>
        <v>Lumbo-sacral spinal cord MRI</v>
      </c>
      <c r="F516" s="14">
        <f t="shared" ca="1" si="113"/>
        <v>3</v>
      </c>
      <c r="G516" s="14" t="str">
        <f t="shared" ca="1" si="114"/>
        <v>q_149g</v>
      </c>
      <c r="H516" s="14">
        <f ca="1">IF(G516&lt;&gt;"",IFERROR( IsVariableNameLegal(G516),0),0)+IF(COUNTIF(INDIRECT(wew!$C$13),G516)&gt;1,10,0)</f>
        <v>0</v>
      </c>
      <c r="I516" s="14">
        <f ca="1">IF(E516&lt;&gt;"",IF(LEN(E516)&gt;150,1,0)+IF(COUNTIF(INDIRECT(wew!$C$15),E516)&gt;1,10,0),0)</f>
        <v>10</v>
      </c>
      <c r="J516" s="14" t="b">
        <f t="shared" ca="1" si="115"/>
        <v>1</v>
      </c>
      <c r="K516" s="14" t="str">
        <f ca="1">ADDRESS(3,(B516+1)*2-1,4,,"[" &amp; wew!$G$7 &amp; "]" &amp; _sheetname_labels) &amp; ":" &amp; ADDRESS(2+ster!$B$20,(B516+1)*2-1,4)</f>
        <v>'[dane surowe2c.xlsm]labels'!AMO3:AMO32</v>
      </c>
      <c r="L516" s="14" t="str">
        <f ca="1">IF(F516&gt;0,ADDRESS(3,(B516+1)*2-1,4,,"[" &amp; wew!$G$7 &amp; "]" &amp; _sheetname_labels) &amp; ":" &amp; ADDRESS(2+F516,(B516+1)*2-1,4),"")</f>
        <v>'[dane surowe2c.xlsm]labels'!AMO3:AMO5</v>
      </c>
      <c r="M516" s="14" t="str">
        <f ca="1">IF(F516&gt;0,ADDRESS(3,(B516+1)*2,4,,"["&amp;wew!$G$7&amp;"]"&amp;_sheetname_labels)&amp;":"&amp;ADDRESS(2+F516,(B516+1)*2,4),"")</f>
        <v>'[dane surowe2c.xlsm]labels'!AMP3:AMP5</v>
      </c>
      <c r="N516" s="14" t="str">
        <f ca="1">ADDRESS(3,B516+1,4,,"[" &amp; wew!$G$7 &amp; "]" &amp;_sheetname_dataframe) &amp; ":" &amp; ADDRESS(2+ster!$C$14,B516+1,4)</f>
        <v>'[dane surowe2c.xlsm]data_frame'!SU3:SU643</v>
      </c>
      <c r="O516" s="14">
        <f t="shared" ca="1" si="116"/>
        <v>469</v>
      </c>
      <c r="P516" s="14">
        <f ca="1">IF(AND($AD516,$S516=1),IF(wew!$B$3,MIN(INDIRECT($N516)),"&lt;włącz podświetlanie wartości&gt;"),"—")</f>
        <v>1</v>
      </c>
      <c r="Q516" s="14">
        <f ca="1">IF(AND($AD516,$S516=1),IF(wew!$B$3,MAX(INDIRECT($N516)),"&lt;włącz podświetlanie wartości&gt;"),"—")</f>
        <v>2</v>
      </c>
      <c r="R516" s="14">
        <f ca="1">IF(AD516,ster!$C$14- (COUNTIF( INDIRECT(N516),"" )+ COUNT(INDIRECT(N516)) +COUNTIF( INDIRECT(N516),"NA" )),"")</f>
        <v>0</v>
      </c>
      <c r="S516" s="12">
        <f ca="1">IF(AD516,IF(COUNTA(INDIRECT(N516))=0,0, 1-(ster!$C$14- COUNT(INDIRECT(N516)) -COUNTIF( INDIRECT(N516),"" )) /COUNTA(INDIRECT(N516))),"")</f>
        <v>1</v>
      </c>
      <c r="T516" s="17">
        <f t="array" aca="1" ref="T516" ca="1">IF(L516&lt;&gt;"",SUM(IF(INDIRECT(L516)&lt;&gt;INT(INDIRECT(L516)),1,0)),"")</f>
        <v>0</v>
      </c>
      <c r="U516" s="17">
        <f t="array" aca="1" ref="U516" ca="1">IF(S516=1,SUM(IF(ISNUMBER(INDIRECT(N516)),IF(INDIRECT(N516)&lt;&gt;INT(INDIRECT(N516)),1,0),0)),"")</f>
        <v>0</v>
      </c>
      <c r="V516" s="17">
        <f t="shared" ca="1" si="117"/>
        <v>1</v>
      </c>
      <c r="W516" s="17">
        <f t="shared" ca="1" si="118"/>
        <v>0</v>
      </c>
      <c r="X516" s="24">
        <f t="array" aca="1" ref="X516" ca="1">IF(AD516,IF(AG516&lt;&gt;"",AG516,IF(J516,MIN(INDIRECT( K516)),"")),"")</f>
        <v>1</v>
      </c>
      <c r="Y516" s="17">
        <f t="array" aca="1" ref="Y516" ca="1">IF(AD516,IF(AH516&lt;&gt;"",AH516,IF(J516,MAX(INDIRECT( K516)),"")),"")</f>
        <v>3</v>
      </c>
      <c r="Z516" s="17" t="b">
        <f t="shared" ca="1" si="119"/>
        <v>1</v>
      </c>
      <c r="AC516" s="17" t="b">
        <f t="shared" ca="1" si="120"/>
        <v>0</v>
      </c>
      <c r="AD516" s="14" t="b">
        <f t="shared" ca="1" si="121"/>
        <v>1</v>
      </c>
      <c r="AE516" s="15" t="b">
        <f t="shared" ca="1" si="122"/>
        <v>1</v>
      </c>
      <c r="AF516" s="16"/>
      <c r="AG516" s="16"/>
      <c r="AH516" s="16"/>
      <c r="AI516" s="16"/>
      <c r="AJ516" s="16"/>
      <c r="AK516" s="16"/>
      <c r="AL516" s="16"/>
      <c r="AM516" s="16"/>
    </row>
    <row r="517" spans="2:39">
      <c r="B517" s="14">
        <f t="shared" si="110"/>
        <v>515</v>
      </c>
      <c r="C517" s="14" t="str">
        <f ca="1">IF(OR(E517="",ROW(E517)=2),"",IF(R517&gt;0,"S",IF(J517,IF(F517=2,"D","N"),"I")))</f>
        <v>N</v>
      </c>
      <c r="D517" s="14" t="str">
        <f t="shared" ca="1" si="111"/>
        <v>q_149h</v>
      </c>
      <c r="E517" s="14" t="str">
        <f t="shared" ca="1" si="112"/>
        <v>EMG</v>
      </c>
      <c r="F517" s="14">
        <f t="shared" ca="1" si="113"/>
        <v>3</v>
      </c>
      <c r="G517" s="14" t="str">
        <f t="shared" ca="1" si="114"/>
        <v>q_149h</v>
      </c>
      <c r="H517" s="14">
        <f ca="1">IF(G517&lt;&gt;"",IFERROR( IsVariableNameLegal(G517),0),0)+IF(COUNTIF(INDIRECT(wew!$C$13),G517)&gt;1,10,0)</f>
        <v>0</v>
      </c>
      <c r="I517" s="14">
        <f ca="1">IF(E517&lt;&gt;"",IF(LEN(E517)&gt;150,1,0)+IF(COUNTIF(INDIRECT(wew!$C$15),E517)&gt;1,10,0),0)</f>
        <v>10</v>
      </c>
      <c r="J517" s="14" t="b">
        <f t="shared" ca="1" si="115"/>
        <v>1</v>
      </c>
      <c r="K517" s="14" t="str">
        <f ca="1">ADDRESS(3,(B517+1)*2-1,4,,"[" &amp; wew!$G$7 &amp; "]" &amp; _sheetname_labels) &amp; ":" &amp; ADDRESS(2+ster!$B$20,(B517+1)*2-1,4)</f>
        <v>'[dane surowe2c.xlsm]labels'!AMQ3:AMQ32</v>
      </c>
      <c r="L517" s="14" t="str">
        <f ca="1">IF(F517&gt;0,ADDRESS(3,(B517+1)*2-1,4,,"[" &amp; wew!$G$7 &amp; "]" &amp; _sheetname_labels) &amp; ":" &amp; ADDRESS(2+F517,(B517+1)*2-1,4),"")</f>
        <v>'[dane surowe2c.xlsm]labels'!AMQ3:AMQ5</v>
      </c>
      <c r="M517" s="14" t="str">
        <f ca="1">IF(F517&gt;0,ADDRESS(3,(B517+1)*2,4,,"["&amp;wew!$G$7&amp;"]"&amp;_sheetname_labels)&amp;":"&amp;ADDRESS(2+F517,(B517+1)*2,4),"")</f>
        <v>'[dane surowe2c.xlsm]labels'!AMR3:AMR5</v>
      </c>
      <c r="N517" s="14" t="str">
        <f ca="1">ADDRESS(3,B517+1,4,,"[" &amp; wew!$G$7 &amp; "]" &amp;_sheetname_dataframe) &amp; ":" &amp; ADDRESS(2+ster!$C$14,B517+1,4)</f>
        <v>'[dane surowe2c.xlsm]data_frame'!SV3:SV643</v>
      </c>
      <c r="O517" s="14">
        <f t="shared" ca="1" si="116"/>
        <v>469</v>
      </c>
      <c r="P517" s="14">
        <f ca="1">IF(AND($AD517,$S517=1),IF(wew!$B$3,MIN(INDIRECT($N517)),"&lt;włącz podświetlanie wartości&gt;"),"—")</f>
        <v>1</v>
      </c>
      <c r="Q517" s="14">
        <f ca="1">IF(AND($AD517,$S517=1),IF(wew!$B$3,MAX(INDIRECT($N517)),"&lt;włącz podświetlanie wartości&gt;"),"—")</f>
        <v>2</v>
      </c>
      <c r="R517" s="14">
        <f ca="1">IF(AD517,ster!$C$14- (COUNTIF( INDIRECT(N517),"" )+ COUNT(INDIRECT(N517)) +COUNTIF( INDIRECT(N517),"NA" )),"")</f>
        <v>0</v>
      </c>
      <c r="S517" s="12">
        <f ca="1">IF(AD517,IF(COUNTA(INDIRECT(N517))=0,0, 1-(ster!$C$14- COUNT(INDIRECT(N517)) -COUNTIF( INDIRECT(N517),"" )) /COUNTA(INDIRECT(N517))),"")</f>
        <v>1</v>
      </c>
      <c r="T517" s="17">
        <f t="array" aca="1" ref="T517" ca="1">IF(L517&lt;&gt;"",SUM(IF(INDIRECT(L517)&lt;&gt;INT(INDIRECT(L517)),1,0)),"")</f>
        <v>0</v>
      </c>
      <c r="U517" s="17">
        <f t="array" aca="1" ref="U517" ca="1">IF(S517=1,SUM(IF(ISNUMBER(INDIRECT(N517)),IF(INDIRECT(N517)&lt;&gt;INT(INDIRECT(N517)),1,0),0)),"")</f>
        <v>0</v>
      </c>
      <c r="V517" s="17">
        <f t="shared" ca="1" si="117"/>
        <v>1</v>
      </c>
      <c r="W517" s="17">
        <f t="shared" ca="1" si="118"/>
        <v>0</v>
      </c>
      <c r="X517" s="24">
        <f t="array" aca="1" ref="X517" ca="1">IF(AD517,IF(AG517&lt;&gt;"",AG517,IF(J517,MIN(INDIRECT( K517)),"")),"")</f>
        <v>1</v>
      </c>
      <c r="Y517" s="17">
        <f t="array" aca="1" ref="Y517" ca="1">IF(AD517,IF(AH517&lt;&gt;"",AH517,IF(J517,MAX(INDIRECT( K517)),"")),"")</f>
        <v>3</v>
      </c>
      <c r="Z517" s="17" t="b">
        <f t="shared" ca="1" si="119"/>
        <v>1</v>
      </c>
      <c r="AC517" s="17" t="b">
        <f t="shared" ca="1" si="120"/>
        <v>0</v>
      </c>
      <c r="AD517" s="14" t="b">
        <f t="shared" ca="1" si="121"/>
        <v>1</v>
      </c>
      <c r="AE517" s="15" t="b">
        <f t="shared" ca="1" si="122"/>
        <v>1</v>
      </c>
      <c r="AF517" s="16"/>
      <c r="AG517" s="16"/>
      <c r="AH517" s="16"/>
      <c r="AI517" s="16"/>
      <c r="AJ517" s="16"/>
      <c r="AK517" s="16"/>
      <c r="AL517" s="16"/>
      <c r="AM517" s="16"/>
    </row>
    <row r="518" spans="2:39">
      <c r="B518" s="14">
        <f t="shared" si="110"/>
        <v>516</v>
      </c>
      <c r="C518" s="14" t="str">
        <f ca="1">IF(OR(E518="",ROW(E518)=2),"",IF(R518&gt;0,"S",IF(J518,IF(F518=2,"D","N"),"I")))</f>
        <v>S</v>
      </c>
      <c r="D518" s="14" t="str">
        <f t="shared" ca="1" si="111"/>
        <v>q_150</v>
      </c>
      <c r="E518" s="14" t="str">
        <f t="shared" ca="1" si="112"/>
        <v>Second specialist who observed the patient</v>
      </c>
      <c r="F518" s="14">
        <f t="shared" ca="1" si="113"/>
        <v>0</v>
      </c>
      <c r="G518" s="14" t="str">
        <f t="shared" ca="1" si="114"/>
        <v>q_150</v>
      </c>
      <c r="H518" s="14">
        <f ca="1">IF(G518&lt;&gt;"",IFERROR( IsVariableNameLegal(G518),0),0)+IF(COUNTIF(INDIRECT(wew!$C$13),G518)&gt;1,10,0)</f>
        <v>0</v>
      </c>
      <c r="I518" s="14">
        <f ca="1">IF(E518&lt;&gt;"",IF(LEN(E518)&gt;150,1,0)+IF(COUNTIF(INDIRECT(wew!$C$15),E518)&gt;1,10,0),0)</f>
        <v>0</v>
      </c>
      <c r="J518" s="14" t="b">
        <f t="shared" ca="1" si="115"/>
        <v>0</v>
      </c>
      <c r="K518" s="14" t="str">
        <f ca="1">ADDRESS(3,(B518+1)*2-1,4,,"[" &amp; wew!$G$7 &amp; "]" &amp; _sheetname_labels) &amp; ":" &amp; ADDRESS(2+ster!$B$20,(B518+1)*2-1,4)</f>
        <v>'[dane surowe2c.xlsm]labels'!AMS3:AMS32</v>
      </c>
      <c r="L518" s="14" t="str">
        <f ca="1">IF(F518&gt;0,ADDRESS(3,(B518+1)*2-1,4,,"[" &amp; wew!$G$7 &amp; "]" &amp; _sheetname_labels) &amp; ":" &amp; ADDRESS(2+F518,(B518+1)*2-1,4),"")</f>
        <v/>
      </c>
      <c r="M518" s="14" t="str">
        <f ca="1">IF(F518&gt;0,ADDRESS(3,(B518+1)*2,4,,"["&amp;wew!$G$7&amp;"]"&amp;_sheetname_labels)&amp;":"&amp;ADDRESS(2+F518,(B518+1)*2,4),"")</f>
        <v/>
      </c>
      <c r="N518" s="14" t="str">
        <f ca="1">ADDRESS(3,B518+1,4,,"[" &amp; wew!$G$7 &amp; "]" &amp;_sheetname_dataframe) &amp; ":" &amp; ADDRESS(2+ster!$C$14,B518+1,4)</f>
        <v>'[dane surowe2c.xlsm]data_frame'!SW3:SW643</v>
      </c>
      <c r="O518" s="14">
        <f t="shared" ca="1" si="116"/>
        <v>0</v>
      </c>
      <c r="P518" s="14" t="str">
        <f ca="1">IF(AND($AD518,$S518=1),IF(wew!$B$3,MIN(INDIRECT($N518)),"&lt;włącz podświetlanie wartości&gt;"),"—")</f>
        <v>—</v>
      </c>
      <c r="Q518" s="14" t="str">
        <f ca="1">IF(AND($AD518,$S518=1),IF(wew!$B$3,MAX(INDIRECT($N518)),"&lt;włącz podświetlanie wartości&gt;"),"—")</f>
        <v>—</v>
      </c>
      <c r="R518" s="14">
        <f ca="1">IF(AD518,ster!$C$14- (COUNTIF( INDIRECT(N518),"" )+ COUNT(INDIRECT(N518)) +COUNTIF( INDIRECT(N518),"NA" )),"")</f>
        <v>425</v>
      </c>
      <c r="S518" s="12">
        <f ca="1">IF(AD518,IF(COUNTA(INDIRECT(N518))=0,0, 1-(ster!$C$14- COUNT(INDIRECT(N518)) -COUNTIF( INDIRECT(N518),"" )) /COUNTA(INDIRECT(N518))),"")</f>
        <v>0</v>
      </c>
      <c r="T518" s="17" t="str">
        <f t="array" aca="1" ref="T518" ca="1">IF(L518&lt;&gt;"",SUM(IF(INDIRECT(L518)&lt;&gt;INT(INDIRECT(L518)),1,0)),"")</f>
        <v/>
      </c>
      <c r="U518" s="17" t="str">
        <f t="array" aca="1" ref="U518" ca="1">IF(S518=1,SUM(IF(ISNUMBER(INDIRECT(N518)),IF(INDIRECT(N518)&lt;&gt;INT(INDIRECT(N518)),1,0),0)),"")</f>
        <v/>
      </c>
      <c r="V518" s="17">
        <f t="shared" ca="1" si="117"/>
        <v>0</v>
      </c>
      <c r="W518" s="17">
        <f t="shared" ca="1" si="118"/>
        <v>0</v>
      </c>
      <c r="X518" s="24" t="str">
        <f t="array" aca="1" ref="X518" ca="1">IF(AD518,IF(AG518&lt;&gt;"",AG518,IF(J518,MIN(INDIRECT( K518)),"")),"")</f>
        <v/>
      </c>
      <c r="Y518" s="17" t="str">
        <f t="array" aca="1" ref="Y518" ca="1">IF(AD518,IF(AH518&lt;&gt;"",AH518,IF(J518,MAX(INDIRECT( K518)),"")),"")</f>
        <v/>
      </c>
      <c r="Z518" s="17" t="b">
        <f t="shared" ca="1" si="119"/>
        <v>0</v>
      </c>
      <c r="AC518" s="17" t="b">
        <f t="shared" ca="1" si="120"/>
        <v>1</v>
      </c>
      <c r="AD518" s="14" t="b">
        <f t="shared" ca="1" si="121"/>
        <v>1</v>
      </c>
      <c r="AE518" s="15" t="b">
        <f t="shared" ca="1" si="122"/>
        <v>0</v>
      </c>
      <c r="AF518" s="16"/>
      <c r="AG518" s="16"/>
      <c r="AH518" s="16"/>
      <c r="AI518" s="16"/>
      <c r="AJ518" s="16"/>
      <c r="AK518" s="16"/>
      <c r="AL518" s="16"/>
      <c r="AM518" s="16"/>
    </row>
    <row r="519" spans="2:39">
      <c r="B519" s="14">
        <f t="shared" si="110"/>
        <v>517</v>
      </c>
      <c r="C519" s="14" t="str">
        <f ca="1">IF(OR(E519="",ROW(E519)=2),"",IF(R519&gt;0,"S",IF(J519,IF(F519=2,"D","N"),"I")))</f>
        <v>S</v>
      </c>
      <c r="D519" s="14" t="str">
        <f t="shared" ca="1" si="111"/>
        <v>q_151</v>
      </c>
      <c r="E519" s="14" t="str">
        <f t="shared" ca="1" si="112"/>
        <v xml:space="preserve">Time gap between first-second specialist </v>
      </c>
      <c r="F519" s="14">
        <f t="shared" ca="1" si="113"/>
        <v>0</v>
      </c>
      <c r="G519" s="14" t="str">
        <f t="shared" ca="1" si="114"/>
        <v>q_151</v>
      </c>
      <c r="H519" s="14">
        <f ca="1">IF(G519&lt;&gt;"",IFERROR( IsVariableNameLegal(G519),0),0)+IF(COUNTIF(INDIRECT(wew!$C$13),G519)&gt;1,10,0)</f>
        <v>0</v>
      </c>
      <c r="I519" s="14">
        <f ca="1">IF(E519&lt;&gt;"",IF(LEN(E519)&gt;150,1,0)+IF(COUNTIF(INDIRECT(wew!$C$15),E519)&gt;1,10,0),0)</f>
        <v>0</v>
      </c>
      <c r="J519" s="14" t="b">
        <f t="shared" ca="1" si="115"/>
        <v>0</v>
      </c>
      <c r="K519" s="14" t="str">
        <f ca="1">ADDRESS(3,(B519+1)*2-1,4,,"[" &amp; wew!$G$7 &amp; "]" &amp; _sheetname_labels) &amp; ":" &amp; ADDRESS(2+ster!$B$20,(B519+1)*2-1,4)</f>
        <v>'[dane surowe2c.xlsm]labels'!AMU3:AMU32</v>
      </c>
      <c r="L519" s="14" t="str">
        <f ca="1">IF(F519&gt;0,ADDRESS(3,(B519+1)*2-1,4,,"[" &amp; wew!$G$7 &amp; "]" &amp; _sheetname_labels) &amp; ":" &amp; ADDRESS(2+F519,(B519+1)*2-1,4),"")</f>
        <v/>
      </c>
      <c r="M519" s="14" t="str">
        <f ca="1">IF(F519&gt;0,ADDRESS(3,(B519+1)*2,4,,"["&amp;wew!$G$7&amp;"]"&amp;_sheetname_labels)&amp;":"&amp;ADDRESS(2+F519,(B519+1)*2,4),"")</f>
        <v/>
      </c>
      <c r="N519" s="14" t="str">
        <f ca="1">ADDRESS(3,B519+1,4,,"[" &amp; wew!$G$7 &amp; "]" &amp;_sheetname_dataframe) &amp; ":" &amp; ADDRESS(2+ster!$C$14,B519+1,4)</f>
        <v>'[dane surowe2c.xlsm]data_frame'!SX3:SX643</v>
      </c>
      <c r="O519" s="14">
        <f t="shared" ca="1" si="116"/>
        <v>385</v>
      </c>
      <c r="P519" s="14" t="str">
        <f ca="1">IF(AND($AD519,$S519=1),IF(wew!$B$3,MIN(INDIRECT($N519)),"&lt;włącz podświetlanie wartości&gt;"),"—")</f>
        <v>—</v>
      </c>
      <c r="Q519" s="14" t="str">
        <f ca="1">IF(AND($AD519,$S519=1),IF(wew!$B$3,MAX(INDIRECT($N519)),"&lt;włącz podświetlanie wartości&gt;"),"—")</f>
        <v>—</v>
      </c>
      <c r="R519" s="14">
        <f ca="1">IF(AD519,ster!$C$14- (COUNTIF( INDIRECT(N519),"" )+ COUNT(INDIRECT(N519)) +COUNTIF( INDIRECT(N519),"NA" )),"")</f>
        <v>3</v>
      </c>
      <c r="S519" s="12">
        <f ca="1">IF(AD519,IF(COUNTA(INDIRECT(N519))=0,0, 1-(ster!$C$14- COUNT(INDIRECT(N519)) -COUNTIF( INDIRECT(N519),"" )) /COUNTA(INDIRECT(N519))),"")</f>
        <v>0.99226804123711343</v>
      </c>
      <c r="T519" s="17" t="str">
        <f t="array" aca="1" ref="T519" ca="1">IF(L519&lt;&gt;"",SUM(IF(INDIRECT(L519)&lt;&gt;INT(INDIRECT(L519)),1,0)),"")</f>
        <v/>
      </c>
      <c r="U519" s="17" t="str">
        <f t="array" aca="1" ref="U519" ca="1">IF(S519=1,SUM(IF(ISNUMBER(INDIRECT(N519)),IF(INDIRECT(N519)&lt;&gt;INT(INDIRECT(N519)),1,0),0)),"")</f>
        <v/>
      </c>
      <c r="V519" s="17">
        <f t="shared" ca="1" si="117"/>
        <v>0</v>
      </c>
      <c r="W519" s="17">
        <f t="shared" ca="1" si="118"/>
        <v>0</v>
      </c>
      <c r="X519" s="24" t="str">
        <f t="array" aca="1" ref="X519" ca="1">IF(AD519,IF(AG519&lt;&gt;"",AG519,IF(J519,MIN(INDIRECT( K519)),"")),"")</f>
        <v/>
      </c>
      <c r="Y519" s="17" t="str">
        <f t="array" aca="1" ref="Y519" ca="1">IF(AD519,IF(AH519&lt;&gt;"",AH519,IF(J519,MAX(INDIRECT( K519)),"")),"")</f>
        <v/>
      </c>
      <c r="Z519" s="17" t="b">
        <f t="shared" ca="1" si="119"/>
        <v>0</v>
      </c>
      <c r="AC519" s="17" t="b">
        <f t="shared" ca="1" si="120"/>
        <v>1</v>
      </c>
      <c r="AD519" s="14" t="b">
        <f t="shared" ca="1" si="121"/>
        <v>1</v>
      </c>
      <c r="AE519" s="15" t="b">
        <f t="shared" ca="1" si="122"/>
        <v>0</v>
      </c>
      <c r="AF519" s="16"/>
      <c r="AG519" s="16"/>
      <c r="AH519" s="16"/>
      <c r="AI519" s="16"/>
      <c r="AJ519" s="16"/>
      <c r="AK519" s="16"/>
      <c r="AL519" s="16"/>
      <c r="AM519" s="16"/>
    </row>
    <row r="520" spans="2:39">
      <c r="B520" s="14">
        <f t="shared" si="110"/>
        <v>518</v>
      </c>
      <c r="C520" s="14" t="str">
        <f ca="1">IF(OR(E520="",ROW(E520)=2),"",IF(R520&gt;0,"S",IF(J520,IF(F520=2,"D","N"),"I")))</f>
        <v>N</v>
      </c>
      <c r="D520" s="14" t="str">
        <f t="shared" ca="1" si="111"/>
        <v>q_152</v>
      </c>
      <c r="E520" s="14" t="str">
        <f t="shared" ca="1" si="112"/>
        <v>Investigation requested by the 2nd specialist</v>
      </c>
      <c r="F520" s="14">
        <f t="shared" ca="1" si="113"/>
        <v>1</v>
      </c>
      <c r="G520" s="14" t="str">
        <f t="shared" ca="1" si="114"/>
        <v>q_152</v>
      </c>
      <c r="H520" s="14">
        <f ca="1">IF(G520&lt;&gt;"",IFERROR( IsVariableNameLegal(G520),0),0)+IF(COUNTIF(INDIRECT(wew!$C$13),G520)&gt;1,10,0)</f>
        <v>0</v>
      </c>
      <c r="I520" s="14">
        <f ca="1">IF(E520&lt;&gt;"",IF(LEN(E520)&gt;150,1,0)+IF(COUNTIF(INDIRECT(wew!$C$15),E520)&gt;1,10,0),0)</f>
        <v>0</v>
      </c>
      <c r="J520" s="14" t="b">
        <f t="shared" ca="1" si="115"/>
        <v>1</v>
      </c>
      <c r="K520" s="14" t="str">
        <f ca="1">ADDRESS(3,(B520+1)*2-1,4,,"[" &amp; wew!$G$7 &amp; "]" &amp; _sheetname_labels) &amp; ":" &amp; ADDRESS(2+ster!$B$20,(B520+1)*2-1,4)</f>
        <v>'[dane surowe2c.xlsm]labels'!AMW3:AMW32</v>
      </c>
      <c r="L520" s="14" t="str">
        <f ca="1">IF(F520&gt;0,ADDRESS(3,(B520+1)*2-1,4,,"[" &amp; wew!$G$7 &amp; "]" &amp; _sheetname_labels) &amp; ":" &amp; ADDRESS(2+F520,(B520+1)*2-1,4),"")</f>
        <v>'[dane surowe2c.xlsm]labels'!AMW3:AMW3</v>
      </c>
      <c r="M520" s="14" t="str">
        <f ca="1">IF(F520&gt;0,ADDRESS(3,(B520+1)*2,4,,"["&amp;wew!$G$7&amp;"]"&amp;_sheetname_labels)&amp;":"&amp;ADDRESS(2+F520,(B520+1)*2,4),"")</f>
        <v>'[dane surowe2c.xlsm]labels'!AMX3:AMX3</v>
      </c>
      <c r="N520" s="14" t="str">
        <f ca="1">ADDRESS(3,B520+1,4,,"[" &amp; wew!$G$7 &amp; "]" &amp;_sheetname_dataframe) &amp; ":" &amp; ADDRESS(2+ster!$C$14,B520+1,4)</f>
        <v>'[dane surowe2c.xlsm]data_frame'!SY3:SY643</v>
      </c>
      <c r="O520" s="14">
        <f t="shared" ca="1" si="116"/>
        <v>0</v>
      </c>
      <c r="P520" s="14" t="str">
        <f ca="1">IF(AND($AD520,$S520=1),IF(wew!$B$3,MIN(INDIRECT($N520)),"&lt;włącz podświetlanie wartości&gt;"),"—")</f>
        <v>—</v>
      </c>
      <c r="Q520" s="14" t="str">
        <f ca="1">IF(AND($AD520,$S520=1),IF(wew!$B$3,MAX(INDIRECT($N520)),"&lt;włącz podświetlanie wartości&gt;"),"—")</f>
        <v>—</v>
      </c>
      <c r="R520" s="14">
        <f ca="1">IF(AD520,ster!$C$14- (COUNTIF( INDIRECT(N520),"" )+ COUNT(INDIRECT(N520)) +COUNTIF( INDIRECT(N520),"NA" )),"")</f>
        <v>0</v>
      </c>
      <c r="S520" s="12">
        <f ca="1">IF(AD520,IF(COUNTA(INDIRECT(N520))=0,0, 1-(ster!$C$14- COUNT(INDIRECT(N520)) -COUNTIF( INDIRECT(N520),"" )) /COUNTA(INDIRECT(N520))),"")</f>
        <v>0</v>
      </c>
      <c r="T520" s="17">
        <f t="array" aca="1" ref="T520" ca="1">IF(L520&lt;&gt;"",SUM(IF(INDIRECT(L520)&lt;&gt;INT(INDIRECT(L520)),1,0)),"")</f>
        <v>0</v>
      </c>
      <c r="U520" s="17" t="str">
        <f t="array" aca="1" ref="U520" ca="1">IF(S520=1,SUM(IF(ISNUMBER(INDIRECT(N520)),IF(INDIRECT(N520)&lt;&gt;INT(INDIRECT(N520)),1,0),0)),"")</f>
        <v/>
      </c>
      <c r="V520" s="17">
        <f t="shared" ca="1" si="117"/>
        <v>0</v>
      </c>
      <c r="W520" s="17">
        <f t="shared" ca="1" si="118"/>
        <v>0</v>
      </c>
      <c r="X520" s="24">
        <f t="array" aca="1" ref="X520" ca="1">IF(AD520,IF(AG520&lt;&gt;"",AG520,IF(J520,MIN(INDIRECT( K520)),"")),"")</f>
        <v>1</v>
      </c>
      <c r="Y520" s="17">
        <f t="array" aca="1" ref="Y520" ca="1">IF(AD520,IF(AH520&lt;&gt;"",AH520,IF(J520,MAX(INDIRECT( K520)),"")),"")</f>
        <v>1</v>
      </c>
      <c r="Z520" s="17" t="b">
        <f t="shared" ca="1" si="119"/>
        <v>1</v>
      </c>
      <c r="AC520" s="17" t="b">
        <f t="shared" ca="1" si="120"/>
        <v>0</v>
      </c>
      <c r="AD520" s="14" t="b">
        <f t="shared" ca="1" si="121"/>
        <v>1</v>
      </c>
      <c r="AE520" s="15" t="b">
        <f t="shared" ca="1" si="122"/>
        <v>1</v>
      </c>
      <c r="AF520" s="16"/>
      <c r="AG520" s="16"/>
      <c r="AH520" s="16"/>
      <c r="AI520" s="16"/>
      <c r="AJ520" s="16"/>
      <c r="AK520" s="16"/>
      <c r="AL520" s="16"/>
      <c r="AM520" s="16"/>
    </row>
    <row r="521" spans="2:39">
      <c r="B521" s="14">
        <f t="shared" si="110"/>
        <v>519</v>
      </c>
      <c r="C521" s="14" t="str">
        <f ca="1">IF(OR(E521="",ROW(E521)=2),"",IF(R521&gt;0,"S",IF(J521,IF(F521=2,"D","N"),"I")))</f>
        <v>N</v>
      </c>
      <c r="D521" s="14" t="str">
        <f t="shared" ca="1" si="111"/>
        <v>q_152a</v>
      </c>
      <c r="E521" s="14" t="str">
        <f t="shared" ca="1" si="112"/>
        <v>Brain CT scan</v>
      </c>
      <c r="F521" s="14">
        <f t="shared" ca="1" si="113"/>
        <v>3</v>
      </c>
      <c r="G521" s="14" t="str">
        <f t="shared" ca="1" si="114"/>
        <v>q_152a</v>
      </c>
      <c r="H521" s="14">
        <f ca="1">IF(G521&lt;&gt;"",IFERROR( IsVariableNameLegal(G521),0),0)+IF(COUNTIF(INDIRECT(wew!$C$13),G521)&gt;1,10,0)</f>
        <v>0</v>
      </c>
      <c r="I521" s="14">
        <f ca="1">IF(E521&lt;&gt;"",IF(LEN(E521)&gt;150,1,0)+IF(COUNTIF(INDIRECT(wew!$C$15),E521)&gt;1,10,0),0)</f>
        <v>10</v>
      </c>
      <c r="J521" s="14" t="b">
        <f t="shared" ca="1" si="115"/>
        <v>1</v>
      </c>
      <c r="K521" s="14" t="str">
        <f ca="1">ADDRESS(3,(B521+1)*2-1,4,,"[" &amp; wew!$G$7 &amp; "]" &amp; _sheetname_labels) &amp; ":" &amp; ADDRESS(2+ster!$B$20,(B521+1)*2-1,4)</f>
        <v>'[dane surowe2c.xlsm]labels'!AMY3:AMY32</v>
      </c>
      <c r="L521" s="14" t="str">
        <f ca="1">IF(F521&gt;0,ADDRESS(3,(B521+1)*2-1,4,,"[" &amp; wew!$G$7 &amp; "]" &amp; _sheetname_labels) &amp; ":" &amp; ADDRESS(2+F521,(B521+1)*2-1,4),"")</f>
        <v>'[dane surowe2c.xlsm]labels'!AMY3:AMY5</v>
      </c>
      <c r="M521" s="14" t="str">
        <f ca="1">IF(F521&gt;0,ADDRESS(3,(B521+1)*2,4,,"["&amp;wew!$G$7&amp;"]"&amp;_sheetname_labels)&amp;":"&amp;ADDRESS(2+F521,(B521+1)*2,4),"")</f>
        <v>'[dane surowe2c.xlsm]labels'!AMZ3:AMZ5</v>
      </c>
      <c r="N521" s="14" t="str">
        <f ca="1">ADDRESS(3,B521+1,4,,"[" &amp; wew!$G$7 &amp; "]" &amp;_sheetname_dataframe) &amp; ":" &amp; ADDRESS(2+ster!$C$14,B521+1,4)</f>
        <v>'[dane surowe2c.xlsm]data_frame'!SZ3:SZ643</v>
      </c>
      <c r="O521" s="14">
        <f t="shared" ca="1" si="116"/>
        <v>466</v>
      </c>
      <c r="P521" s="14">
        <f ca="1">IF(AND($AD521,$S521=1),IF(wew!$B$3,MIN(INDIRECT($N521)),"&lt;włącz podświetlanie wartości&gt;"),"—")</f>
        <v>1</v>
      </c>
      <c r="Q521" s="14">
        <f ca="1">IF(AND($AD521,$S521=1),IF(wew!$B$3,MAX(INDIRECT($N521)),"&lt;włącz podświetlanie wartości&gt;"),"—")</f>
        <v>2</v>
      </c>
      <c r="R521" s="14">
        <f ca="1">IF(AD521,ster!$C$14- (COUNTIF( INDIRECT(N521),"" )+ COUNT(INDIRECT(N521)) +COUNTIF( INDIRECT(N521),"NA" )),"")</f>
        <v>0</v>
      </c>
      <c r="S521" s="12">
        <f ca="1">IF(AD521,IF(COUNTA(INDIRECT(N521))=0,0, 1-(ster!$C$14- COUNT(INDIRECT(N521)) -COUNTIF( INDIRECT(N521),"" )) /COUNTA(INDIRECT(N521))),"")</f>
        <v>1</v>
      </c>
      <c r="T521" s="17">
        <f t="array" aca="1" ref="T521" ca="1">IF(L521&lt;&gt;"",SUM(IF(INDIRECT(L521)&lt;&gt;INT(INDIRECT(L521)),1,0)),"")</f>
        <v>0</v>
      </c>
      <c r="U521" s="17">
        <f t="array" aca="1" ref="U521" ca="1">IF(S521=1,SUM(IF(ISNUMBER(INDIRECT(N521)),IF(INDIRECT(N521)&lt;&gt;INT(INDIRECT(N521)),1,0),0)),"")</f>
        <v>0</v>
      </c>
      <c r="V521" s="17">
        <f t="shared" ca="1" si="117"/>
        <v>1</v>
      </c>
      <c r="W521" s="17">
        <f t="shared" ca="1" si="118"/>
        <v>0</v>
      </c>
      <c r="X521" s="24">
        <f t="array" aca="1" ref="X521" ca="1">IF(AD521,IF(AG521&lt;&gt;"",AG521,IF(J521,MIN(INDIRECT( K521)),"")),"")</f>
        <v>1</v>
      </c>
      <c r="Y521" s="17">
        <f t="array" aca="1" ref="Y521" ca="1">IF(AD521,IF(AH521&lt;&gt;"",AH521,IF(J521,MAX(INDIRECT( K521)),"")),"")</f>
        <v>3</v>
      </c>
      <c r="Z521" s="17" t="b">
        <f t="shared" ca="1" si="119"/>
        <v>1</v>
      </c>
      <c r="AC521" s="17" t="b">
        <f t="shared" ca="1" si="120"/>
        <v>0</v>
      </c>
      <c r="AD521" s="14" t="b">
        <f t="shared" ca="1" si="121"/>
        <v>1</v>
      </c>
      <c r="AE521" s="15" t="b">
        <f t="shared" ca="1" si="122"/>
        <v>1</v>
      </c>
      <c r="AF521" s="16"/>
      <c r="AG521" s="16"/>
      <c r="AH521" s="16"/>
      <c r="AI521" s="16"/>
      <c r="AJ521" s="16"/>
      <c r="AK521" s="16"/>
      <c r="AL521" s="16"/>
      <c r="AM521" s="16"/>
    </row>
    <row r="522" spans="2:39">
      <c r="B522" s="14">
        <f t="shared" si="110"/>
        <v>520</v>
      </c>
      <c r="C522" s="14" t="str">
        <f ca="1">IF(OR(E522="",ROW(E522)=2),"",IF(R522&gt;0,"S",IF(J522,IF(F522=2,"D","N"),"I")))</f>
        <v>N</v>
      </c>
      <c r="D522" s="14" t="str">
        <f t="shared" ca="1" si="111"/>
        <v>q_152b</v>
      </c>
      <c r="E522" s="14" t="str">
        <f t="shared" ca="1" si="112"/>
        <v>Cervical spinal cord CT scan</v>
      </c>
      <c r="F522" s="14">
        <f t="shared" ca="1" si="113"/>
        <v>3</v>
      </c>
      <c r="G522" s="14" t="str">
        <f t="shared" ca="1" si="114"/>
        <v>q_152b</v>
      </c>
      <c r="H522" s="14">
        <f ca="1">IF(G522&lt;&gt;"",IFERROR( IsVariableNameLegal(G522),0),0)+IF(COUNTIF(INDIRECT(wew!$C$13),G522)&gt;1,10,0)</f>
        <v>0</v>
      </c>
      <c r="I522" s="14">
        <f ca="1">IF(E522&lt;&gt;"",IF(LEN(E522)&gt;150,1,0)+IF(COUNTIF(INDIRECT(wew!$C$15),E522)&gt;1,10,0),0)</f>
        <v>10</v>
      </c>
      <c r="J522" s="14" t="b">
        <f t="shared" ca="1" si="115"/>
        <v>1</v>
      </c>
      <c r="K522" s="14" t="str">
        <f ca="1">ADDRESS(3,(B522+1)*2-1,4,,"[" &amp; wew!$G$7 &amp; "]" &amp; _sheetname_labels) &amp; ":" &amp; ADDRESS(2+ster!$B$20,(B522+1)*2-1,4)</f>
        <v>'[dane surowe2c.xlsm]labels'!ANA3:ANA32</v>
      </c>
      <c r="L522" s="14" t="str">
        <f ca="1">IF(F522&gt;0,ADDRESS(3,(B522+1)*2-1,4,,"[" &amp; wew!$G$7 &amp; "]" &amp; _sheetname_labels) &amp; ":" &amp; ADDRESS(2+F522,(B522+1)*2-1,4),"")</f>
        <v>'[dane surowe2c.xlsm]labels'!ANA3:ANA5</v>
      </c>
      <c r="M522" s="14" t="str">
        <f ca="1">IF(F522&gt;0,ADDRESS(3,(B522+1)*2,4,,"["&amp;wew!$G$7&amp;"]"&amp;_sheetname_labels)&amp;":"&amp;ADDRESS(2+F522,(B522+1)*2,4),"")</f>
        <v>'[dane surowe2c.xlsm]labels'!ANB3:ANB5</v>
      </c>
      <c r="N522" s="14" t="str">
        <f ca="1">ADDRESS(3,B522+1,4,,"[" &amp; wew!$G$7 &amp; "]" &amp;_sheetname_dataframe) &amp; ":" &amp; ADDRESS(2+ster!$C$14,B522+1,4)</f>
        <v>'[dane surowe2c.xlsm]data_frame'!TA3:TA643</v>
      </c>
      <c r="O522" s="14">
        <f t="shared" ca="1" si="116"/>
        <v>466</v>
      </c>
      <c r="P522" s="14">
        <f ca="1">IF(AND($AD522,$S522=1),IF(wew!$B$3,MIN(INDIRECT($N522)),"&lt;włącz podświetlanie wartości&gt;"),"—")</f>
        <v>1</v>
      </c>
      <c r="Q522" s="14">
        <f ca="1">IF(AND($AD522,$S522=1),IF(wew!$B$3,MAX(INDIRECT($N522)),"&lt;włącz podświetlanie wartości&gt;"),"—")</f>
        <v>2</v>
      </c>
      <c r="R522" s="14">
        <f ca="1">IF(AD522,ster!$C$14- (COUNTIF( INDIRECT(N522),"" )+ COUNT(INDIRECT(N522)) +COUNTIF( INDIRECT(N522),"NA" )),"")</f>
        <v>0</v>
      </c>
      <c r="S522" s="12">
        <f ca="1">IF(AD522,IF(COUNTA(INDIRECT(N522))=0,0, 1-(ster!$C$14- COUNT(INDIRECT(N522)) -COUNTIF( INDIRECT(N522),"" )) /COUNTA(INDIRECT(N522))),"")</f>
        <v>1</v>
      </c>
      <c r="T522" s="17">
        <f t="array" aca="1" ref="T522" ca="1">IF(L522&lt;&gt;"",SUM(IF(INDIRECT(L522)&lt;&gt;INT(INDIRECT(L522)),1,0)),"")</f>
        <v>0</v>
      </c>
      <c r="U522" s="17">
        <f t="array" aca="1" ref="U522" ca="1">IF(S522=1,SUM(IF(ISNUMBER(INDIRECT(N522)),IF(INDIRECT(N522)&lt;&gt;INT(INDIRECT(N522)),1,0),0)),"")</f>
        <v>0</v>
      </c>
      <c r="V522" s="17">
        <f t="shared" ca="1" si="117"/>
        <v>1</v>
      </c>
      <c r="W522" s="17">
        <f t="shared" ca="1" si="118"/>
        <v>0</v>
      </c>
      <c r="X522" s="24">
        <f t="array" aca="1" ref="X522" ca="1">IF(AD522,IF(AG522&lt;&gt;"",AG522,IF(J522,MIN(INDIRECT( K522)),"")),"")</f>
        <v>1</v>
      </c>
      <c r="Y522" s="17">
        <f t="array" aca="1" ref="Y522" ca="1">IF(AD522,IF(AH522&lt;&gt;"",AH522,IF(J522,MAX(INDIRECT( K522)),"")),"")</f>
        <v>3</v>
      </c>
      <c r="Z522" s="17" t="b">
        <f t="shared" ca="1" si="119"/>
        <v>1</v>
      </c>
      <c r="AC522" s="17" t="b">
        <f t="shared" ca="1" si="120"/>
        <v>0</v>
      </c>
      <c r="AD522" s="14" t="b">
        <f t="shared" ca="1" si="121"/>
        <v>1</v>
      </c>
      <c r="AE522" s="15" t="b">
        <f t="shared" ca="1" si="122"/>
        <v>1</v>
      </c>
      <c r="AF522" s="16"/>
      <c r="AG522" s="16"/>
      <c r="AH522" s="16"/>
      <c r="AI522" s="16"/>
      <c r="AJ522" s="16"/>
      <c r="AK522" s="16"/>
      <c r="AL522" s="16"/>
      <c r="AM522" s="16"/>
    </row>
    <row r="523" spans="2:39">
      <c r="B523" s="14">
        <f t="shared" si="110"/>
        <v>521</v>
      </c>
      <c r="C523" s="14" t="str">
        <f ca="1">IF(OR(E523="",ROW(E523)=2),"",IF(R523&gt;0,"S",IF(J523,IF(F523=2,"D","N"),"I")))</f>
        <v>N</v>
      </c>
      <c r="D523" s="14" t="str">
        <f t="shared" ca="1" si="111"/>
        <v>q_152c</v>
      </c>
      <c r="E523" s="14" t="str">
        <f t="shared" ca="1" si="112"/>
        <v>Lumbo-sacral spinal cord CT scan</v>
      </c>
      <c r="F523" s="14">
        <f t="shared" ca="1" si="113"/>
        <v>3</v>
      </c>
      <c r="G523" s="14" t="str">
        <f t="shared" ca="1" si="114"/>
        <v>q_152c</v>
      </c>
      <c r="H523" s="14">
        <f ca="1">IF(G523&lt;&gt;"",IFERROR( IsVariableNameLegal(G523),0),0)+IF(COUNTIF(INDIRECT(wew!$C$13),G523)&gt;1,10,0)</f>
        <v>0</v>
      </c>
      <c r="I523" s="14">
        <f ca="1">IF(E523&lt;&gt;"",IF(LEN(E523)&gt;150,1,0)+IF(COUNTIF(INDIRECT(wew!$C$15),E523)&gt;1,10,0),0)</f>
        <v>10</v>
      </c>
      <c r="J523" s="14" t="b">
        <f t="shared" ca="1" si="115"/>
        <v>1</v>
      </c>
      <c r="K523" s="14" t="str">
        <f ca="1">ADDRESS(3,(B523+1)*2-1,4,,"[" &amp; wew!$G$7 &amp; "]" &amp; _sheetname_labels) &amp; ":" &amp; ADDRESS(2+ster!$B$20,(B523+1)*2-1,4)</f>
        <v>'[dane surowe2c.xlsm]labels'!ANC3:ANC32</v>
      </c>
      <c r="L523" s="14" t="str">
        <f ca="1">IF(F523&gt;0,ADDRESS(3,(B523+1)*2-1,4,,"[" &amp; wew!$G$7 &amp; "]" &amp; _sheetname_labels) &amp; ":" &amp; ADDRESS(2+F523,(B523+1)*2-1,4),"")</f>
        <v>'[dane surowe2c.xlsm]labels'!ANC3:ANC5</v>
      </c>
      <c r="M523" s="14" t="str">
        <f ca="1">IF(F523&gt;0,ADDRESS(3,(B523+1)*2,4,,"["&amp;wew!$G$7&amp;"]"&amp;_sheetname_labels)&amp;":"&amp;ADDRESS(2+F523,(B523+1)*2,4),"")</f>
        <v>'[dane surowe2c.xlsm]labels'!AND3:AND5</v>
      </c>
      <c r="N523" s="14" t="str">
        <f ca="1">ADDRESS(3,B523+1,4,,"[" &amp; wew!$G$7 &amp; "]" &amp;_sheetname_dataframe) &amp; ":" &amp; ADDRESS(2+ster!$C$14,B523+1,4)</f>
        <v>'[dane surowe2c.xlsm]data_frame'!TB3:TB643</v>
      </c>
      <c r="O523" s="14">
        <f t="shared" ca="1" si="116"/>
        <v>466</v>
      </c>
      <c r="P523" s="14">
        <f ca="1">IF(AND($AD523,$S523=1),IF(wew!$B$3,MIN(INDIRECT($N523)),"&lt;włącz podświetlanie wartości&gt;"),"—")</f>
        <v>1</v>
      </c>
      <c r="Q523" s="14">
        <f ca="1">IF(AND($AD523,$S523=1),IF(wew!$B$3,MAX(INDIRECT($N523)),"&lt;włącz podświetlanie wartości&gt;"),"—")</f>
        <v>2</v>
      </c>
      <c r="R523" s="14">
        <f ca="1">IF(AD523,ster!$C$14- (COUNTIF( INDIRECT(N523),"" )+ COUNT(INDIRECT(N523)) +COUNTIF( INDIRECT(N523),"NA" )),"")</f>
        <v>0</v>
      </c>
      <c r="S523" s="12">
        <f ca="1">IF(AD523,IF(COUNTA(INDIRECT(N523))=0,0, 1-(ster!$C$14- COUNT(INDIRECT(N523)) -COUNTIF( INDIRECT(N523),"" )) /COUNTA(INDIRECT(N523))),"")</f>
        <v>1</v>
      </c>
      <c r="T523" s="17">
        <f t="array" aca="1" ref="T523" ca="1">IF(L523&lt;&gt;"",SUM(IF(INDIRECT(L523)&lt;&gt;INT(INDIRECT(L523)),1,0)),"")</f>
        <v>0</v>
      </c>
      <c r="U523" s="17">
        <f t="array" aca="1" ref="U523" ca="1">IF(S523=1,SUM(IF(ISNUMBER(INDIRECT(N523)),IF(INDIRECT(N523)&lt;&gt;INT(INDIRECT(N523)),1,0),0)),"")</f>
        <v>0</v>
      </c>
      <c r="V523" s="17">
        <f t="shared" ca="1" si="117"/>
        <v>1</v>
      </c>
      <c r="W523" s="17">
        <f t="shared" ca="1" si="118"/>
        <v>0</v>
      </c>
      <c r="X523" s="24">
        <f t="array" aca="1" ref="X523" ca="1">IF(AD523,IF(AG523&lt;&gt;"",AG523,IF(J523,MIN(INDIRECT( K523)),"")),"")</f>
        <v>1</v>
      </c>
      <c r="Y523" s="17">
        <f t="array" aca="1" ref="Y523" ca="1">IF(AD523,IF(AH523&lt;&gt;"",AH523,IF(J523,MAX(INDIRECT( K523)),"")),"")</f>
        <v>3</v>
      </c>
      <c r="Z523" s="17" t="b">
        <f t="shared" ca="1" si="119"/>
        <v>1</v>
      </c>
      <c r="AC523" s="17" t="b">
        <f t="shared" ca="1" si="120"/>
        <v>0</v>
      </c>
      <c r="AD523" s="14" t="b">
        <f t="shared" ca="1" si="121"/>
        <v>1</v>
      </c>
      <c r="AE523" s="15" t="b">
        <f t="shared" ca="1" si="122"/>
        <v>1</v>
      </c>
      <c r="AF523" s="16"/>
      <c r="AG523" s="16"/>
      <c r="AH523" s="16"/>
      <c r="AI523" s="16"/>
      <c r="AJ523" s="16"/>
      <c r="AK523" s="16"/>
      <c r="AL523" s="16"/>
      <c r="AM523" s="16"/>
    </row>
    <row r="524" spans="2:39">
      <c r="B524" s="14">
        <f t="shared" si="110"/>
        <v>522</v>
      </c>
      <c r="C524" s="14" t="str">
        <f ca="1">IF(OR(E524="",ROW(E524)=2),"",IF(R524&gt;0,"S",IF(J524,IF(F524=2,"D","N"),"I")))</f>
        <v>N</v>
      </c>
      <c r="D524" s="14" t="str">
        <f t="shared" ca="1" si="111"/>
        <v>q_152d</v>
      </c>
      <c r="E524" s="14" t="str">
        <f t="shared" ca="1" si="112"/>
        <v xml:space="preserve"> Brain MRI</v>
      </c>
      <c r="F524" s="14">
        <f t="shared" ca="1" si="113"/>
        <v>3</v>
      </c>
      <c r="G524" s="14" t="str">
        <f t="shared" ca="1" si="114"/>
        <v>q_152d</v>
      </c>
      <c r="H524" s="14">
        <f ca="1">IF(G524&lt;&gt;"",IFERROR( IsVariableNameLegal(G524),0),0)+IF(COUNTIF(INDIRECT(wew!$C$13),G524)&gt;1,10,0)</f>
        <v>0</v>
      </c>
      <c r="I524" s="14">
        <f ca="1">IF(E524&lt;&gt;"",IF(LEN(E524)&gt;150,1,0)+IF(COUNTIF(INDIRECT(wew!$C$15),E524)&gt;1,10,0),0)</f>
        <v>10</v>
      </c>
      <c r="J524" s="14" t="b">
        <f t="shared" ca="1" si="115"/>
        <v>1</v>
      </c>
      <c r="K524" s="14" t="str">
        <f ca="1">ADDRESS(3,(B524+1)*2-1,4,,"[" &amp; wew!$G$7 &amp; "]" &amp; _sheetname_labels) &amp; ":" &amp; ADDRESS(2+ster!$B$20,(B524+1)*2-1,4)</f>
        <v>'[dane surowe2c.xlsm]labels'!ANE3:ANE32</v>
      </c>
      <c r="L524" s="14" t="str">
        <f ca="1">IF(F524&gt;0,ADDRESS(3,(B524+1)*2-1,4,,"[" &amp; wew!$G$7 &amp; "]" &amp; _sheetname_labels) &amp; ":" &amp; ADDRESS(2+F524,(B524+1)*2-1,4),"")</f>
        <v>'[dane surowe2c.xlsm]labels'!ANE3:ANE5</v>
      </c>
      <c r="M524" s="14" t="str">
        <f ca="1">IF(F524&gt;0,ADDRESS(3,(B524+1)*2,4,,"["&amp;wew!$G$7&amp;"]"&amp;_sheetname_labels)&amp;":"&amp;ADDRESS(2+F524,(B524+1)*2,4),"")</f>
        <v>'[dane surowe2c.xlsm]labels'!ANF3:ANF5</v>
      </c>
      <c r="N524" s="14" t="str">
        <f ca="1">ADDRESS(3,B524+1,4,,"[" &amp; wew!$G$7 &amp; "]" &amp;_sheetname_dataframe) &amp; ":" &amp; ADDRESS(2+ster!$C$14,B524+1,4)</f>
        <v>'[dane surowe2c.xlsm]data_frame'!TC3:TC643</v>
      </c>
      <c r="O524" s="14">
        <f t="shared" ca="1" si="116"/>
        <v>466</v>
      </c>
      <c r="P524" s="14">
        <f ca="1">IF(AND($AD524,$S524=1),IF(wew!$B$3,MIN(INDIRECT($N524)),"&lt;włącz podświetlanie wartości&gt;"),"—")</f>
        <v>1</v>
      </c>
      <c r="Q524" s="14">
        <f ca="1">IF(AND($AD524,$S524=1),IF(wew!$B$3,MAX(INDIRECT($N524)),"&lt;włącz podświetlanie wartości&gt;"),"—")</f>
        <v>2</v>
      </c>
      <c r="R524" s="14">
        <f ca="1">IF(AD524,ster!$C$14- (COUNTIF( INDIRECT(N524),"" )+ COUNT(INDIRECT(N524)) +COUNTIF( INDIRECT(N524),"NA" )),"")</f>
        <v>0</v>
      </c>
      <c r="S524" s="12">
        <f ca="1">IF(AD524,IF(COUNTA(INDIRECT(N524))=0,0, 1-(ster!$C$14- COUNT(INDIRECT(N524)) -COUNTIF( INDIRECT(N524),"" )) /COUNTA(INDIRECT(N524))),"")</f>
        <v>1</v>
      </c>
      <c r="T524" s="17">
        <f t="array" aca="1" ref="T524" ca="1">IF(L524&lt;&gt;"",SUM(IF(INDIRECT(L524)&lt;&gt;INT(INDIRECT(L524)),1,0)),"")</f>
        <v>0</v>
      </c>
      <c r="U524" s="17">
        <f t="array" aca="1" ref="U524" ca="1">IF(S524=1,SUM(IF(ISNUMBER(INDIRECT(N524)),IF(INDIRECT(N524)&lt;&gt;INT(INDIRECT(N524)),1,0),0)),"")</f>
        <v>0</v>
      </c>
      <c r="V524" s="17">
        <f t="shared" ca="1" si="117"/>
        <v>1</v>
      </c>
      <c r="W524" s="17">
        <f t="shared" ca="1" si="118"/>
        <v>0</v>
      </c>
      <c r="X524" s="24">
        <f t="array" aca="1" ref="X524" ca="1">IF(AD524,IF(AG524&lt;&gt;"",AG524,IF(J524,MIN(INDIRECT( K524)),"")),"")</f>
        <v>1</v>
      </c>
      <c r="Y524" s="17">
        <f t="array" aca="1" ref="Y524" ca="1">IF(AD524,IF(AH524&lt;&gt;"",AH524,IF(J524,MAX(INDIRECT( K524)),"")),"")</f>
        <v>3</v>
      </c>
      <c r="Z524" s="17" t="b">
        <f t="shared" ca="1" si="119"/>
        <v>1</v>
      </c>
      <c r="AC524" s="17" t="b">
        <f t="shared" ca="1" si="120"/>
        <v>0</v>
      </c>
      <c r="AD524" s="14" t="b">
        <f t="shared" ca="1" si="121"/>
        <v>1</v>
      </c>
      <c r="AE524" s="15" t="b">
        <f t="shared" ca="1" si="122"/>
        <v>1</v>
      </c>
      <c r="AF524" s="16"/>
      <c r="AG524" s="16"/>
      <c r="AH524" s="16"/>
      <c r="AI524" s="16"/>
      <c r="AJ524" s="16"/>
      <c r="AK524" s="16"/>
      <c r="AL524" s="16"/>
      <c r="AM524" s="16"/>
    </row>
    <row r="525" spans="2:39">
      <c r="B525" s="14">
        <f t="shared" si="110"/>
        <v>523</v>
      </c>
      <c r="C525" s="14" t="str">
        <f ca="1">IF(OR(E525="",ROW(E525)=2),"",IF(R525&gt;0,"S",IF(J525,IF(F525=2,"D","N"),"I")))</f>
        <v>N</v>
      </c>
      <c r="D525" s="14" t="str">
        <f t="shared" ca="1" si="111"/>
        <v>q_152e</v>
      </c>
      <c r="E525" s="14" t="str">
        <f t="shared" ca="1" si="112"/>
        <v xml:space="preserve"> Cervical spinal cord MRI</v>
      </c>
      <c r="F525" s="14">
        <f t="shared" ca="1" si="113"/>
        <v>3</v>
      </c>
      <c r="G525" s="14" t="str">
        <f t="shared" ca="1" si="114"/>
        <v>q_152e</v>
      </c>
      <c r="H525" s="14">
        <f ca="1">IF(G525&lt;&gt;"",IFERROR( IsVariableNameLegal(G525),0),0)+IF(COUNTIF(INDIRECT(wew!$C$13),G525)&gt;1,10,0)</f>
        <v>0</v>
      </c>
      <c r="I525" s="14">
        <f ca="1">IF(E525&lt;&gt;"",IF(LEN(E525)&gt;150,1,0)+IF(COUNTIF(INDIRECT(wew!$C$15),E525)&gt;1,10,0),0)</f>
        <v>10</v>
      </c>
      <c r="J525" s="14" t="b">
        <f t="shared" ca="1" si="115"/>
        <v>1</v>
      </c>
      <c r="K525" s="14" t="str">
        <f ca="1">ADDRESS(3,(B525+1)*2-1,4,,"[" &amp; wew!$G$7 &amp; "]" &amp; _sheetname_labels) &amp; ":" &amp; ADDRESS(2+ster!$B$20,(B525+1)*2-1,4)</f>
        <v>'[dane surowe2c.xlsm]labels'!ANG3:ANG32</v>
      </c>
      <c r="L525" s="14" t="str">
        <f ca="1">IF(F525&gt;0,ADDRESS(3,(B525+1)*2-1,4,,"[" &amp; wew!$G$7 &amp; "]" &amp; _sheetname_labels) &amp; ":" &amp; ADDRESS(2+F525,(B525+1)*2-1,4),"")</f>
        <v>'[dane surowe2c.xlsm]labels'!ANG3:ANG5</v>
      </c>
      <c r="M525" s="14" t="str">
        <f ca="1">IF(F525&gt;0,ADDRESS(3,(B525+1)*2,4,,"["&amp;wew!$G$7&amp;"]"&amp;_sheetname_labels)&amp;":"&amp;ADDRESS(2+F525,(B525+1)*2,4),"")</f>
        <v>'[dane surowe2c.xlsm]labels'!ANH3:ANH5</v>
      </c>
      <c r="N525" s="14" t="str">
        <f ca="1">ADDRESS(3,B525+1,4,,"[" &amp; wew!$G$7 &amp; "]" &amp;_sheetname_dataframe) &amp; ":" &amp; ADDRESS(2+ster!$C$14,B525+1,4)</f>
        <v>'[dane surowe2c.xlsm]data_frame'!TD3:TD643</v>
      </c>
      <c r="O525" s="14">
        <f t="shared" ca="1" si="116"/>
        <v>465</v>
      </c>
      <c r="P525" s="14">
        <f ca="1">IF(AND($AD525,$S525=1),IF(wew!$B$3,MIN(INDIRECT($N525)),"&lt;włącz podświetlanie wartości&gt;"),"—")</f>
        <v>1</v>
      </c>
      <c r="Q525" s="14">
        <f ca="1">IF(AND($AD525,$S525=1),IF(wew!$B$3,MAX(INDIRECT($N525)),"&lt;włącz podświetlanie wartości&gt;"),"—")</f>
        <v>2</v>
      </c>
      <c r="R525" s="14">
        <f ca="1">IF(AD525,ster!$C$14- (COUNTIF( INDIRECT(N525),"" )+ COUNT(INDIRECT(N525)) +COUNTIF( INDIRECT(N525),"NA" )),"")</f>
        <v>0</v>
      </c>
      <c r="S525" s="12">
        <f ca="1">IF(AD525,IF(COUNTA(INDIRECT(N525))=0,0, 1-(ster!$C$14- COUNT(INDIRECT(N525)) -COUNTIF( INDIRECT(N525),"" )) /COUNTA(INDIRECT(N525))),"")</f>
        <v>1</v>
      </c>
      <c r="T525" s="17">
        <f t="array" aca="1" ref="T525" ca="1">IF(L525&lt;&gt;"",SUM(IF(INDIRECT(L525)&lt;&gt;INT(INDIRECT(L525)),1,0)),"")</f>
        <v>0</v>
      </c>
      <c r="U525" s="17">
        <f t="array" aca="1" ref="U525" ca="1">IF(S525=1,SUM(IF(ISNUMBER(INDIRECT(N525)),IF(INDIRECT(N525)&lt;&gt;INT(INDIRECT(N525)),1,0),0)),"")</f>
        <v>0</v>
      </c>
      <c r="V525" s="17">
        <f t="shared" ca="1" si="117"/>
        <v>1</v>
      </c>
      <c r="W525" s="17">
        <f t="shared" ca="1" si="118"/>
        <v>0</v>
      </c>
      <c r="X525" s="24">
        <f t="array" aca="1" ref="X525" ca="1">IF(AD525,IF(AG525&lt;&gt;"",AG525,IF(J525,MIN(INDIRECT( K525)),"")),"")</f>
        <v>1</v>
      </c>
      <c r="Y525" s="17">
        <f t="array" aca="1" ref="Y525" ca="1">IF(AD525,IF(AH525&lt;&gt;"",AH525,IF(J525,MAX(INDIRECT( K525)),"")),"")</f>
        <v>3</v>
      </c>
      <c r="Z525" s="17" t="b">
        <f t="shared" ca="1" si="119"/>
        <v>1</v>
      </c>
      <c r="AC525" s="17" t="b">
        <f t="shared" ca="1" si="120"/>
        <v>0</v>
      </c>
      <c r="AD525" s="14" t="b">
        <f t="shared" ca="1" si="121"/>
        <v>1</v>
      </c>
      <c r="AE525" s="15" t="b">
        <f t="shared" ca="1" si="122"/>
        <v>1</v>
      </c>
      <c r="AF525" s="16"/>
      <c r="AG525" s="16"/>
      <c r="AH525" s="16"/>
      <c r="AI525" s="16"/>
      <c r="AJ525" s="16"/>
      <c r="AK525" s="16"/>
      <c r="AL525" s="16"/>
      <c r="AM525" s="16"/>
    </row>
    <row r="526" spans="2:39">
      <c r="B526" s="14">
        <f t="shared" si="110"/>
        <v>524</v>
      </c>
      <c r="C526" s="14" t="str">
        <f ca="1">IF(OR(E526="",ROW(E526)=2),"",IF(R526&gt;0,"S",IF(J526,IF(F526=2,"D","N"),"I")))</f>
        <v>N</v>
      </c>
      <c r="D526" s="14" t="str">
        <f t="shared" ca="1" si="111"/>
        <v>q_152f</v>
      </c>
      <c r="E526" s="14" t="str">
        <f t="shared" ca="1" si="112"/>
        <v>Thoracic spinal cord MRI</v>
      </c>
      <c r="F526" s="14">
        <f t="shared" ca="1" si="113"/>
        <v>3</v>
      </c>
      <c r="G526" s="14" t="str">
        <f t="shared" ca="1" si="114"/>
        <v>q_152f</v>
      </c>
      <c r="H526" s="14">
        <f ca="1">IF(G526&lt;&gt;"",IFERROR( IsVariableNameLegal(G526),0),0)+IF(COUNTIF(INDIRECT(wew!$C$13),G526)&gt;1,10,0)</f>
        <v>0</v>
      </c>
      <c r="I526" s="14">
        <f ca="1">IF(E526&lt;&gt;"",IF(LEN(E526)&gt;150,1,0)+IF(COUNTIF(INDIRECT(wew!$C$15),E526)&gt;1,10,0),0)</f>
        <v>10</v>
      </c>
      <c r="J526" s="14" t="b">
        <f t="shared" ca="1" si="115"/>
        <v>1</v>
      </c>
      <c r="K526" s="14" t="str">
        <f ca="1">ADDRESS(3,(B526+1)*2-1,4,,"[" &amp; wew!$G$7 &amp; "]" &amp; _sheetname_labels) &amp; ":" &amp; ADDRESS(2+ster!$B$20,(B526+1)*2-1,4)</f>
        <v>'[dane surowe2c.xlsm]labels'!ANI3:ANI32</v>
      </c>
      <c r="L526" s="14" t="str">
        <f ca="1">IF(F526&gt;0,ADDRESS(3,(B526+1)*2-1,4,,"[" &amp; wew!$G$7 &amp; "]" &amp; _sheetname_labels) &amp; ":" &amp; ADDRESS(2+F526,(B526+1)*2-1,4),"")</f>
        <v>'[dane surowe2c.xlsm]labels'!ANI3:ANI5</v>
      </c>
      <c r="M526" s="14" t="str">
        <f ca="1">IF(F526&gt;0,ADDRESS(3,(B526+1)*2,4,,"["&amp;wew!$G$7&amp;"]"&amp;_sheetname_labels)&amp;":"&amp;ADDRESS(2+F526,(B526+1)*2,4),"")</f>
        <v>'[dane surowe2c.xlsm]labels'!ANJ3:ANJ5</v>
      </c>
      <c r="N526" s="14" t="str">
        <f ca="1">ADDRESS(3,B526+1,4,,"[" &amp; wew!$G$7 &amp; "]" &amp;_sheetname_dataframe) &amp; ":" &amp; ADDRESS(2+ster!$C$14,B526+1,4)</f>
        <v>'[dane surowe2c.xlsm]data_frame'!TE3:TE643</v>
      </c>
      <c r="O526" s="14">
        <f t="shared" ca="1" si="116"/>
        <v>466</v>
      </c>
      <c r="P526" s="14">
        <f ca="1">IF(AND($AD526,$S526=1),IF(wew!$B$3,MIN(INDIRECT($N526)),"&lt;włącz podświetlanie wartości&gt;"),"—")</f>
        <v>1</v>
      </c>
      <c r="Q526" s="14">
        <f ca="1">IF(AND($AD526,$S526=1),IF(wew!$B$3,MAX(INDIRECT($N526)),"&lt;włącz podświetlanie wartości&gt;"),"—")</f>
        <v>2</v>
      </c>
      <c r="R526" s="14">
        <f ca="1">IF(AD526,ster!$C$14- (COUNTIF( INDIRECT(N526),"" )+ COUNT(INDIRECT(N526)) +COUNTIF( INDIRECT(N526),"NA" )),"")</f>
        <v>0</v>
      </c>
      <c r="S526" s="12">
        <f ca="1">IF(AD526,IF(COUNTA(INDIRECT(N526))=0,0, 1-(ster!$C$14- COUNT(INDIRECT(N526)) -COUNTIF( INDIRECT(N526),"" )) /COUNTA(INDIRECT(N526))),"")</f>
        <v>1</v>
      </c>
      <c r="T526" s="17">
        <f t="array" aca="1" ref="T526" ca="1">IF(L526&lt;&gt;"",SUM(IF(INDIRECT(L526)&lt;&gt;INT(INDIRECT(L526)),1,0)),"")</f>
        <v>0</v>
      </c>
      <c r="U526" s="17">
        <f t="array" aca="1" ref="U526" ca="1">IF(S526=1,SUM(IF(ISNUMBER(INDIRECT(N526)),IF(INDIRECT(N526)&lt;&gt;INT(INDIRECT(N526)),1,0),0)),"")</f>
        <v>0</v>
      </c>
      <c r="V526" s="17">
        <f t="shared" ca="1" si="117"/>
        <v>1</v>
      </c>
      <c r="W526" s="17">
        <f t="shared" ca="1" si="118"/>
        <v>0</v>
      </c>
      <c r="X526" s="24">
        <f t="array" aca="1" ref="X526" ca="1">IF(AD526,IF(AG526&lt;&gt;"",AG526,IF(J526,MIN(INDIRECT( K526)),"")),"")</f>
        <v>1</v>
      </c>
      <c r="Y526" s="17">
        <f t="array" aca="1" ref="Y526" ca="1">IF(AD526,IF(AH526&lt;&gt;"",AH526,IF(J526,MAX(INDIRECT( K526)),"")),"")</f>
        <v>3</v>
      </c>
      <c r="Z526" s="17" t="b">
        <f t="shared" ca="1" si="119"/>
        <v>1</v>
      </c>
      <c r="AC526" s="17" t="b">
        <f t="shared" ca="1" si="120"/>
        <v>0</v>
      </c>
      <c r="AD526" s="14" t="b">
        <f t="shared" ca="1" si="121"/>
        <v>1</v>
      </c>
      <c r="AE526" s="15" t="b">
        <f t="shared" ca="1" si="122"/>
        <v>1</v>
      </c>
      <c r="AF526" s="16"/>
      <c r="AG526" s="16"/>
      <c r="AH526" s="16"/>
      <c r="AI526" s="16"/>
      <c r="AJ526" s="16"/>
      <c r="AK526" s="16"/>
      <c r="AL526" s="16"/>
      <c r="AM526" s="16"/>
    </row>
    <row r="527" spans="2:39">
      <c r="B527" s="14">
        <f t="shared" si="110"/>
        <v>525</v>
      </c>
      <c r="C527" s="14" t="str">
        <f ca="1">IF(OR(E527="",ROW(E527)=2),"",IF(R527&gt;0,"S",IF(J527,IF(F527=2,"D","N"),"I")))</f>
        <v>N</v>
      </c>
      <c r="D527" s="14" t="str">
        <f t="shared" ca="1" si="111"/>
        <v>q_152g</v>
      </c>
      <c r="E527" s="14" t="str">
        <f t="shared" ca="1" si="112"/>
        <v>Lumbo-sacral spinal cord MRI</v>
      </c>
      <c r="F527" s="14">
        <f t="shared" ca="1" si="113"/>
        <v>3</v>
      </c>
      <c r="G527" s="14" t="str">
        <f t="shared" ca="1" si="114"/>
        <v>q_152g</v>
      </c>
      <c r="H527" s="14">
        <f ca="1">IF(G527&lt;&gt;"",IFERROR( IsVariableNameLegal(G527),0),0)+IF(COUNTIF(INDIRECT(wew!$C$13),G527)&gt;1,10,0)</f>
        <v>0</v>
      </c>
      <c r="I527" s="14">
        <f ca="1">IF(E527&lt;&gt;"",IF(LEN(E527)&gt;150,1,0)+IF(COUNTIF(INDIRECT(wew!$C$15),E527)&gt;1,10,0),0)</f>
        <v>10</v>
      </c>
      <c r="J527" s="14" t="b">
        <f t="shared" ca="1" si="115"/>
        <v>1</v>
      </c>
      <c r="K527" s="14" t="str">
        <f ca="1">ADDRESS(3,(B527+1)*2-1,4,,"[" &amp; wew!$G$7 &amp; "]" &amp; _sheetname_labels) &amp; ":" &amp; ADDRESS(2+ster!$B$20,(B527+1)*2-1,4)</f>
        <v>'[dane surowe2c.xlsm]labels'!ANK3:ANK32</v>
      </c>
      <c r="L527" s="14" t="str">
        <f ca="1">IF(F527&gt;0,ADDRESS(3,(B527+1)*2-1,4,,"[" &amp; wew!$G$7 &amp; "]" &amp; _sheetname_labels) &amp; ":" &amp; ADDRESS(2+F527,(B527+1)*2-1,4),"")</f>
        <v>'[dane surowe2c.xlsm]labels'!ANK3:ANK5</v>
      </c>
      <c r="M527" s="14" t="str">
        <f ca="1">IF(F527&gt;0,ADDRESS(3,(B527+1)*2,4,,"["&amp;wew!$G$7&amp;"]"&amp;_sheetname_labels)&amp;":"&amp;ADDRESS(2+F527,(B527+1)*2,4),"")</f>
        <v>'[dane surowe2c.xlsm]labels'!ANL3:ANL5</v>
      </c>
      <c r="N527" s="14" t="str">
        <f ca="1">ADDRESS(3,B527+1,4,,"[" &amp; wew!$G$7 &amp; "]" &amp;_sheetname_dataframe) &amp; ":" &amp; ADDRESS(2+ster!$C$14,B527+1,4)</f>
        <v>'[dane surowe2c.xlsm]data_frame'!TF3:TF643</v>
      </c>
      <c r="O527" s="14">
        <f t="shared" ca="1" si="116"/>
        <v>466</v>
      </c>
      <c r="P527" s="14">
        <f ca="1">IF(AND($AD527,$S527=1),IF(wew!$B$3,MIN(INDIRECT($N527)),"&lt;włącz podświetlanie wartości&gt;"),"—")</f>
        <v>1</v>
      </c>
      <c r="Q527" s="14">
        <f ca="1">IF(AND($AD527,$S527=1),IF(wew!$B$3,MAX(INDIRECT($N527)),"&lt;włącz podświetlanie wartości&gt;"),"—")</f>
        <v>2</v>
      </c>
      <c r="R527" s="14">
        <f ca="1">IF(AD527,ster!$C$14- (COUNTIF( INDIRECT(N527),"" )+ COUNT(INDIRECT(N527)) +COUNTIF( INDIRECT(N527),"NA" )),"")</f>
        <v>0</v>
      </c>
      <c r="S527" s="12">
        <f ca="1">IF(AD527,IF(COUNTA(INDIRECT(N527))=0,0, 1-(ster!$C$14- COUNT(INDIRECT(N527)) -COUNTIF( INDIRECT(N527),"" )) /COUNTA(INDIRECT(N527))),"")</f>
        <v>1</v>
      </c>
      <c r="T527" s="17">
        <f t="array" aca="1" ref="T527" ca="1">IF(L527&lt;&gt;"",SUM(IF(INDIRECT(L527)&lt;&gt;INT(INDIRECT(L527)),1,0)),"")</f>
        <v>0</v>
      </c>
      <c r="U527" s="17">
        <f t="array" aca="1" ref="U527" ca="1">IF(S527=1,SUM(IF(ISNUMBER(INDIRECT(N527)),IF(INDIRECT(N527)&lt;&gt;INT(INDIRECT(N527)),1,0),0)),"")</f>
        <v>0</v>
      </c>
      <c r="V527" s="17">
        <f t="shared" ca="1" si="117"/>
        <v>1</v>
      </c>
      <c r="W527" s="17">
        <f t="shared" ca="1" si="118"/>
        <v>0</v>
      </c>
      <c r="X527" s="24">
        <f t="array" aca="1" ref="X527" ca="1">IF(AD527,IF(AG527&lt;&gt;"",AG527,IF(J527,MIN(INDIRECT( K527)),"")),"")</f>
        <v>1</v>
      </c>
      <c r="Y527" s="17">
        <f t="array" aca="1" ref="Y527" ca="1">IF(AD527,IF(AH527&lt;&gt;"",AH527,IF(J527,MAX(INDIRECT( K527)),"")),"")</f>
        <v>3</v>
      </c>
      <c r="Z527" s="17" t="b">
        <f t="shared" ca="1" si="119"/>
        <v>1</v>
      </c>
      <c r="AC527" s="17" t="b">
        <f t="shared" ca="1" si="120"/>
        <v>0</v>
      </c>
      <c r="AD527" s="14" t="b">
        <f t="shared" ca="1" si="121"/>
        <v>1</v>
      </c>
      <c r="AE527" s="15" t="b">
        <f t="shared" ca="1" si="122"/>
        <v>1</v>
      </c>
      <c r="AF527" s="16"/>
      <c r="AG527" s="16"/>
      <c r="AH527" s="16"/>
      <c r="AI527" s="16"/>
      <c r="AJ527" s="16"/>
      <c r="AK527" s="16"/>
      <c r="AL527" s="16"/>
      <c r="AM527" s="16"/>
    </row>
    <row r="528" spans="2:39">
      <c r="B528" s="14">
        <f t="shared" si="110"/>
        <v>526</v>
      </c>
      <c r="C528" s="14" t="str">
        <f ca="1">IF(OR(E528="",ROW(E528)=2),"",IF(R528&gt;0,"S",IF(J528,IF(F528=2,"D","N"),"I")))</f>
        <v>N</v>
      </c>
      <c r="D528" s="14" t="str">
        <f t="shared" ca="1" si="111"/>
        <v>q_152h</v>
      </c>
      <c r="E528" s="14" t="str">
        <f t="shared" ca="1" si="112"/>
        <v>EMG</v>
      </c>
      <c r="F528" s="14">
        <f t="shared" ca="1" si="113"/>
        <v>3</v>
      </c>
      <c r="G528" s="14" t="str">
        <f t="shared" ca="1" si="114"/>
        <v>q_152h</v>
      </c>
      <c r="H528" s="14">
        <f ca="1">IF(G528&lt;&gt;"",IFERROR( IsVariableNameLegal(G528),0),0)+IF(COUNTIF(INDIRECT(wew!$C$13),G528)&gt;1,10,0)</f>
        <v>0</v>
      </c>
      <c r="I528" s="14">
        <f ca="1">IF(E528&lt;&gt;"",IF(LEN(E528)&gt;150,1,0)+IF(COUNTIF(INDIRECT(wew!$C$15),E528)&gt;1,10,0),0)</f>
        <v>10</v>
      </c>
      <c r="J528" s="14" t="b">
        <f t="shared" ca="1" si="115"/>
        <v>1</v>
      </c>
      <c r="K528" s="14" t="str">
        <f ca="1">ADDRESS(3,(B528+1)*2-1,4,,"[" &amp; wew!$G$7 &amp; "]" &amp; _sheetname_labels) &amp; ":" &amp; ADDRESS(2+ster!$B$20,(B528+1)*2-1,4)</f>
        <v>'[dane surowe2c.xlsm]labels'!ANM3:ANM32</v>
      </c>
      <c r="L528" s="14" t="str">
        <f ca="1">IF(F528&gt;0,ADDRESS(3,(B528+1)*2-1,4,,"[" &amp; wew!$G$7 &amp; "]" &amp; _sheetname_labels) &amp; ":" &amp; ADDRESS(2+F528,(B528+1)*2-1,4),"")</f>
        <v>'[dane surowe2c.xlsm]labels'!ANM3:ANM5</v>
      </c>
      <c r="M528" s="14" t="str">
        <f ca="1">IF(F528&gt;0,ADDRESS(3,(B528+1)*2,4,,"["&amp;wew!$G$7&amp;"]"&amp;_sheetname_labels)&amp;":"&amp;ADDRESS(2+F528,(B528+1)*2,4),"")</f>
        <v>'[dane surowe2c.xlsm]labels'!ANN3:ANN5</v>
      </c>
      <c r="N528" s="14" t="str">
        <f ca="1">ADDRESS(3,B528+1,4,,"[" &amp; wew!$G$7 &amp; "]" &amp;_sheetname_dataframe) &amp; ":" &amp; ADDRESS(2+ster!$C$14,B528+1,4)</f>
        <v>'[dane surowe2c.xlsm]data_frame'!TG3:TG643</v>
      </c>
      <c r="O528" s="14">
        <f t="shared" ca="1" si="116"/>
        <v>467</v>
      </c>
      <c r="P528" s="14">
        <f ca="1">IF(AND($AD528,$S528=1),IF(wew!$B$3,MIN(INDIRECT($N528)),"&lt;włącz podświetlanie wartości&gt;"),"—")</f>
        <v>1</v>
      </c>
      <c r="Q528" s="14">
        <f ca="1">IF(AND($AD528,$S528=1),IF(wew!$B$3,MAX(INDIRECT($N528)),"&lt;włącz podświetlanie wartości&gt;"),"—")</f>
        <v>2</v>
      </c>
      <c r="R528" s="14">
        <f ca="1">IF(AD528,ster!$C$14- (COUNTIF( INDIRECT(N528),"" )+ COUNT(INDIRECT(N528)) +COUNTIF( INDIRECT(N528),"NA" )),"")</f>
        <v>0</v>
      </c>
      <c r="S528" s="12">
        <f ca="1">IF(AD528,IF(COUNTA(INDIRECT(N528))=0,0, 1-(ster!$C$14- COUNT(INDIRECT(N528)) -COUNTIF( INDIRECT(N528),"" )) /COUNTA(INDIRECT(N528))),"")</f>
        <v>1</v>
      </c>
      <c r="T528" s="17">
        <f t="array" aca="1" ref="T528" ca="1">IF(L528&lt;&gt;"",SUM(IF(INDIRECT(L528)&lt;&gt;INT(INDIRECT(L528)),1,0)),"")</f>
        <v>0</v>
      </c>
      <c r="U528" s="17">
        <f t="array" aca="1" ref="U528" ca="1">IF(S528=1,SUM(IF(ISNUMBER(INDIRECT(N528)),IF(INDIRECT(N528)&lt;&gt;INT(INDIRECT(N528)),1,0),0)),"")</f>
        <v>0</v>
      </c>
      <c r="V528" s="17">
        <f t="shared" ca="1" si="117"/>
        <v>1</v>
      </c>
      <c r="W528" s="17">
        <f t="shared" ca="1" si="118"/>
        <v>0</v>
      </c>
      <c r="X528" s="24">
        <f t="array" aca="1" ref="X528" ca="1">IF(AD528,IF(AG528&lt;&gt;"",AG528,IF(J528,MIN(INDIRECT( K528)),"")),"")</f>
        <v>1</v>
      </c>
      <c r="Y528" s="17">
        <f t="array" aca="1" ref="Y528" ca="1">IF(AD528,IF(AH528&lt;&gt;"",AH528,IF(J528,MAX(INDIRECT( K528)),"")),"")</f>
        <v>3</v>
      </c>
      <c r="Z528" s="17" t="b">
        <f t="shared" ca="1" si="119"/>
        <v>1</v>
      </c>
      <c r="AC528" s="17" t="b">
        <f t="shared" ca="1" si="120"/>
        <v>0</v>
      </c>
      <c r="AD528" s="14" t="b">
        <f t="shared" ca="1" si="121"/>
        <v>1</v>
      </c>
      <c r="AE528" s="15" t="b">
        <f t="shared" ca="1" si="122"/>
        <v>1</v>
      </c>
      <c r="AF528" s="16"/>
      <c r="AG528" s="16"/>
      <c r="AH528" s="16"/>
      <c r="AI528" s="16"/>
      <c r="AJ528" s="16"/>
      <c r="AK528" s="16"/>
      <c r="AL528" s="16"/>
      <c r="AM528" s="16"/>
    </row>
    <row r="529" spans="2:39">
      <c r="B529" s="14">
        <f t="shared" si="110"/>
        <v>527</v>
      </c>
      <c r="C529" s="14" t="str">
        <f ca="1">IF(OR(E529="",ROW(E529)=2),"",IF(R529&gt;0,"S",IF(J529,IF(F529=2,"D","N"),"I")))</f>
        <v>S</v>
      </c>
      <c r="D529" s="14" t="str">
        <f t="shared" ca="1" si="111"/>
        <v>q_153</v>
      </c>
      <c r="E529" s="14" t="str">
        <f t="shared" ca="1" si="112"/>
        <v>Specialist who made the diagnosis</v>
      </c>
      <c r="F529" s="14">
        <f t="shared" ca="1" si="113"/>
        <v>0</v>
      </c>
      <c r="G529" s="14" t="str">
        <f t="shared" ca="1" si="114"/>
        <v>q_153</v>
      </c>
      <c r="H529" s="14">
        <f ca="1">IF(G529&lt;&gt;"",IFERROR( IsVariableNameLegal(G529),0),0)+IF(COUNTIF(INDIRECT(wew!$C$13),G529)&gt;1,10,0)</f>
        <v>0</v>
      </c>
      <c r="I529" s="14">
        <f ca="1">IF(E529&lt;&gt;"",IF(LEN(E529)&gt;150,1,0)+IF(COUNTIF(INDIRECT(wew!$C$15),E529)&gt;1,10,0),0)</f>
        <v>0</v>
      </c>
      <c r="J529" s="14" t="b">
        <f t="shared" ca="1" si="115"/>
        <v>0</v>
      </c>
      <c r="K529" s="14" t="str">
        <f ca="1">ADDRESS(3,(B529+1)*2-1,4,,"[" &amp; wew!$G$7 &amp; "]" &amp; _sheetname_labels) &amp; ":" &amp; ADDRESS(2+ster!$B$20,(B529+1)*2-1,4)</f>
        <v>'[dane surowe2c.xlsm]labels'!ANO3:ANO32</v>
      </c>
      <c r="L529" s="14" t="str">
        <f ca="1">IF(F529&gt;0,ADDRESS(3,(B529+1)*2-1,4,,"[" &amp; wew!$G$7 &amp; "]" &amp; _sheetname_labels) &amp; ":" &amp; ADDRESS(2+F529,(B529+1)*2-1,4),"")</f>
        <v/>
      </c>
      <c r="M529" s="14" t="str">
        <f ca="1">IF(F529&gt;0,ADDRESS(3,(B529+1)*2,4,,"["&amp;wew!$G$7&amp;"]"&amp;_sheetname_labels)&amp;":"&amp;ADDRESS(2+F529,(B529+1)*2,4),"")</f>
        <v/>
      </c>
      <c r="N529" s="14" t="str">
        <f ca="1">ADDRESS(3,B529+1,4,,"[" &amp; wew!$G$7 &amp; "]" &amp;_sheetname_dataframe) &amp; ":" &amp; ADDRESS(2+ster!$C$14,B529+1,4)</f>
        <v>'[dane surowe2c.xlsm]data_frame'!TH3:TH643</v>
      </c>
      <c r="O529" s="14">
        <f t="shared" ca="1" si="116"/>
        <v>0</v>
      </c>
      <c r="P529" s="14" t="str">
        <f ca="1">IF(AND($AD529,$S529=1),IF(wew!$B$3,MIN(INDIRECT($N529)),"&lt;włącz podświetlanie wartości&gt;"),"—")</f>
        <v>—</v>
      </c>
      <c r="Q529" s="14" t="str">
        <f ca="1">IF(AND($AD529,$S529=1),IF(wew!$B$3,MAX(INDIRECT($N529)),"&lt;włącz podświetlanie wartości&gt;"),"—")</f>
        <v>—</v>
      </c>
      <c r="R529" s="14">
        <f ca="1">IF(AD529,ster!$C$14- (COUNTIF( INDIRECT(N529),"" )+ COUNT(INDIRECT(N529)) +COUNTIF( INDIRECT(N529),"NA" )),"")</f>
        <v>433</v>
      </c>
      <c r="S529" s="12">
        <f ca="1">IF(AD529,IF(COUNTA(INDIRECT(N529))=0,0, 1-(ster!$C$14- COUNT(INDIRECT(N529)) -COUNTIF( INDIRECT(N529),"" )) /COUNTA(INDIRECT(N529))),"")</f>
        <v>0</v>
      </c>
      <c r="T529" s="17" t="str">
        <f t="array" aca="1" ref="T529" ca="1">IF(L529&lt;&gt;"",SUM(IF(INDIRECT(L529)&lt;&gt;INT(INDIRECT(L529)),1,0)),"")</f>
        <v/>
      </c>
      <c r="U529" s="17" t="str">
        <f t="array" aca="1" ref="U529" ca="1">IF(S529=1,SUM(IF(ISNUMBER(INDIRECT(N529)),IF(INDIRECT(N529)&lt;&gt;INT(INDIRECT(N529)),1,0),0)),"")</f>
        <v/>
      </c>
      <c r="V529" s="17">
        <f t="shared" ca="1" si="117"/>
        <v>0</v>
      </c>
      <c r="W529" s="17">
        <f t="shared" ca="1" si="118"/>
        <v>0</v>
      </c>
      <c r="X529" s="24" t="str">
        <f t="array" aca="1" ref="X529" ca="1">IF(AD529,IF(AG529&lt;&gt;"",AG529,IF(J529,MIN(INDIRECT( K529)),"")),"")</f>
        <v/>
      </c>
      <c r="Y529" s="17" t="str">
        <f t="array" aca="1" ref="Y529" ca="1">IF(AD529,IF(AH529&lt;&gt;"",AH529,IF(J529,MAX(INDIRECT( K529)),"")),"")</f>
        <v/>
      </c>
      <c r="Z529" s="17" t="b">
        <f t="shared" ca="1" si="119"/>
        <v>0</v>
      </c>
      <c r="AC529" s="17" t="b">
        <f t="shared" ca="1" si="120"/>
        <v>1</v>
      </c>
      <c r="AD529" s="14" t="b">
        <f t="shared" ca="1" si="121"/>
        <v>1</v>
      </c>
      <c r="AE529" s="15" t="b">
        <f t="shared" ca="1" si="122"/>
        <v>0</v>
      </c>
      <c r="AF529" s="16"/>
      <c r="AG529" s="16"/>
      <c r="AH529" s="16"/>
      <c r="AI529" s="16"/>
      <c r="AJ529" s="16"/>
      <c r="AK529" s="16"/>
      <c r="AL529" s="16"/>
      <c r="AM529" s="16"/>
    </row>
    <row r="530" spans="2:39">
      <c r="B530" s="14">
        <f t="shared" si="110"/>
        <v>528</v>
      </c>
      <c r="C530" s="14" t="str">
        <f ca="1">IF(OR(E530="",ROW(E530)=2),"",IF(R530&gt;0,"S",IF(J530,IF(F530=2,"D","N"),"I")))</f>
        <v>N</v>
      </c>
      <c r="D530" s="14" t="str">
        <f t="shared" ca="1" si="111"/>
        <v>q_154</v>
      </c>
      <c r="E530" s="14" t="str">
        <f t="shared" ca="1" si="112"/>
        <v>Order of specialists that observed the patient</v>
      </c>
      <c r="F530" s="14">
        <f t="shared" ca="1" si="113"/>
        <v>1</v>
      </c>
      <c r="G530" s="14" t="str">
        <f t="shared" ca="1" si="114"/>
        <v>q_154</v>
      </c>
      <c r="H530" s="14">
        <f ca="1">IF(G530&lt;&gt;"",IFERROR( IsVariableNameLegal(G530),0),0)+IF(COUNTIF(INDIRECT(wew!$C$13),G530)&gt;1,10,0)</f>
        <v>0</v>
      </c>
      <c r="I530" s="14">
        <f ca="1">IF(E530&lt;&gt;"",IF(LEN(E530)&gt;150,1,0)+IF(COUNTIF(INDIRECT(wew!$C$15),E530)&gt;1,10,0),0)</f>
        <v>0</v>
      </c>
      <c r="J530" s="14" t="b">
        <f t="shared" ca="1" si="115"/>
        <v>1</v>
      </c>
      <c r="K530" s="14" t="str">
        <f ca="1">ADDRESS(3,(B530+1)*2-1,4,,"[" &amp; wew!$G$7 &amp; "]" &amp; _sheetname_labels) &amp; ":" &amp; ADDRESS(2+ster!$B$20,(B530+1)*2-1,4)</f>
        <v>'[dane surowe2c.xlsm]labels'!ANQ3:ANQ32</v>
      </c>
      <c r="L530" s="14" t="str">
        <f ca="1">IF(F530&gt;0,ADDRESS(3,(B530+1)*2-1,4,,"[" &amp; wew!$G$7 &amp; "]" &amp; _sheetname_labels) &amp; ":" &amp; ADDRESS(2+F530,(B530+1)*2-1,4),"")</f>
        <v>'[dane surowe2c.xlsm]labels'!ANQ3:ANQ3</v>
      </c>
      <c r="M530" s="14" t="str">
        <f ca="1">IF(F530&gt;0,ADDRESS(3,(B530+1)*2,4,,"["&amp;wew!$G$7&amp;"]"&amp;_sheetname_labels)&amp;":"&amp;ADDRESS(2+F530,(B530+1)*2,4),"")</f>
        <v>'[dane surowe2c.xlsm]labels'!ANR3:ANR3</v>
      </c>
      <c r="N530" s="14" t="str">
        <f ca="1">ADDRESS(3,B530+1,4,,"[" &amp; wew!$G$7 &amp; "]" &amp;_sheetname_dataframe) &amp; ":" &amp; ADDRESS(2+ster!$C$14,B530+1,4)</f>
        <v>'[dane surowe2c.xlsm]data_frame'!TI3:TI643</v>
      </c>
      <c r="O530" s="14">
        <f t="shared" ca="1" si="116"/>
        <v>1</v>
      </c>
      <c r="P530" s="14">
        <f ca="1">IF(AND($AD530,$S530=1),IF(wew!$B$3,MIN(INDIRECT($N530)),"&lt;włącz podświetlanie wartości&gt;"),"—")</f>
        <v>1</v>
      </c>
      <c r="Q530" s="14">
        <f ca="1">IF(AND($AD530,$S530=1),IF(wew!$B$3,MAX(INDIRECT($N530)),"&lt;włącz podświetlanie wartości&gt;"),"—")</f>
        <v>1</v>
      </c>
      <c r="R530" s="14">
        <f ca="1">IF(AD530,ster!$C$14- (COUNTIF( INDIRECT(N530),"" )+ COUNT(INDIRECT(N530)) +COUNTIF( INDIRECT(N530),"NA" )),"")</f>
        <v>0</v>
      </c>
      <c r="S530" s="12">
        <f ca="1">IF(AD530,IF(COUNTA(INDIRECT(N530))=0,0, 1-(ster!$C$14- COUNT(INDIRECT(N530)) -COUNTIF( INDIRECT(N530),"" )) /COUNTA(INDIRECT(N530))),"")</f>
        <v>1</v>
      </c>
      <c r="T530" s="17">
        <f t="array" aca="1" ref="T530" ca="1">IF(L530&lt;&gt;"",SUM(IF(INDIRECT(L530)&lt;&gt;INT(INDIRECT(L530)),1,0)),"")</f>
        <v>0</v>
      </c>
      <c r="U530" s="17">
        <f t="array" aca="1" ref="U530" ca="1">IF(S530=1,SUM(IF(ISNUMBER(INDIRECT(N530)),IF(INDIRECT(N530)&lt;&gt;INT(INDIRECT(N530)),1,0),0)),"")</f>
        <v>0</v>
      </c>
      <c r="V530" s="17">
        <f t="shared" ca="1" si="117"/>
        <v>1</v>
      </c>
      <c r="W530" s="17">
        <f t="shared" ca="1" si="118"/>
        <v>0</v>
      </c>
      <c r="X530" s="24">
        <f t="array" aca="1" ref="X530" ca="1">IF(AD530,IF(AG530&lt;&gt;"",AG530,IF(J530,MIN(INDIRECT( K530)),"")),"")</f>
        <v>1</v>
      </c>
      <c r="Y530" s="17">
        <f t="array" aca="1" ref="Y530" ca="1">IF(AD530,IF(AH530&lt;&gt;"",AH530,IF(J530,MAX(INDIRECT( K530)),"")),"")</f>
        <v>1</v>
      </c>
      <c r="Z530" s="17" t="b">
        <f t="shared" ca="1" si="119"/>
        <v>1</v>
      </c>
      <c r="AC530" s="17" t="b">
        <f t="shared" ca="1" si="120"/>
        <v>0</v>
      </c>
      <c r="AD530" s="14" t="b">
        <f t="shared" ca="1" si="121"/>
        <v>1</v>
      </c>
      <c r="AE530" s="15" t="b">
        <f t="shared" ca="1" si="122"/>
        <v>1</v>
      </c>
      <c r="AF530" s="16"/>
      <c r="AG530" s="16"/>
      <c r="AH530" s="16"/>
      <c r="AI530" s="16"/>
      <c r="AJ530" s="16"/>
      <c r="AK530" s="16"/>
      <c r="AL530" s="16"/>
      <c r="AM530" s="16"/>
    </row>
    <row r="531" spans="2:39">
      <c r="B531" s="14">
        <f t="shared" si="110"/>
        <v>529</v>
      </c>
      <c r="C531" s="14" t="str">
        <f ca="1">IF(OR(E531="",ROW(E531)=2),"",IF(R531&gt;0,"S",IF(J531,IF(F531=2,"D","N"),"I")))</f>
        <v>S</v>
      </c>
      <c r="D531" s="14" t="str">
        <f t="shared" ca="1" si="111"/>
        <v>q_154a</v>
      </c>
      <c r="E531" s="14" t="str">
        <f t="shared" ca="1" si="112"/>
        <v>First</v>
      </c>
      <c r="F531" s="14">
        <f t="shared" ca="1" si="113"/>
        <v>0</v>
      </c>
      <c r="G531" s="14" t="str">
        <f t="shared" ca="1" si="114"/>
        <v>q_154a</v>
      </c>
      <c r="H531" s="14">
        <f ca="1">IF(G531&lt;&gt;"",IFERROR( IsVariableNameLegal(G531),0),0)+IF(COUNTIF(INDIRECT(wew!$C$13),G531)&gt;1,10,0)</f>
        <v>0</v>
      </c>
      <c r="I531" s="14">
        <f ca="1">IF(E531&lt;&gt;"",IF(LEN(E531)&gt;150,1,0)+IF(COUNTIF(INDIRECT(wew!$C$15),E531)&gt;1,10,0),0)</f>
        <v>0</v>
      </c>
      <c r="J531" s="14" t="b">
        <f t="shared" ca="1" si="115"/>
        <v>0</v>
      </c>
      <c r="K531" s="14" t="str">
        <f ca="1">ADDRESS(3,(B531+1)*2-1,4,,"[" &amp; wew!$G$7 &amp; "]" &amp; _sheetname_labels) &amp; ":" &amp; ADDRESS(2+ster!$B$20,(B531+1)*2-1,4)</f>
        <v>'[dane surowe2c.xlsm]labels'!ANS3:ANS32</v>
      </c>
      <c r="L531" s="14" t="str">
        <f ca="1">IF(F531&gt;0,ADDRESS(3,(B531+1)*2-1,4,,"[" &amp; wew!$G$7 &amp; "]" &amp; _sheetname_labels) &amp; ":" &amp; ADDRESS(2+F531,(B531+1)*2-1,4),"")</f>
        <v/>
      </c>
      <c r="M531" s="14" t="str">
        <f ca="1">IF(F531&gt;0,ADDRESS(3,(B531+1)*2,4,,"["&amp;wew!$G$7&amp;"]"&amp;_sheetname_labels)&amp;":"&amp;ADDRESS(2+F531,(B531+1)*2,4),"")</f>
        <v/>
      </c>
      <c r="N531" s="14" t="str">
        <f ca="1">ADDRESS(3,B531+1,4,,"[" &amp; wew!$G$7 &amp; "]" &amp;_sheetname_dataframe) &amp; ":" &amp; ADDRESS(2+ster!$C$14,B531+1,4)</f>
        <v>'[dane surowe2c.xlsm]data_frame'!TJ3:TJ643</v>
      </c>
      <c r="O531" s="14">
        <f t="shared" ca="1" si="116"/>
        <v>1</v>
      </c>
      <c r="P531" s="14" t="str">
        <f ca="1">IF(AND($AD531,$S531=1),IF(wew!$B$3,MIN(INDIRECT($N531)),"&lt;włącz podświetlanie wartości&gt;"),"—")</f>
        <v>—</v>
      </c>
      <c r="Q531" s="14" t="str">
        <f ca="1">IF(AND($AD531,$S531=1),IF(wew!$B$3,MAX(INDIRECT($N531)),"&lt;włącz podświetlanie wartości&gt;"),"—")</f>
        <v>—</v>
      </c>
      <c r="R531" s="14">
        <f ca="1">IF(AD531,ster!$C$14- (COUNTIF( INDIRECT(N531),"" )+ COUNT(INDIRECT(N531)) +COUNTIF( INDIRECT(N531),"NA" )),"")</f>
        <v>445</v>
      </c>
      <c r="S531" s="12">
        <f ca="1">IF(AD531,IF(COUNTA(INDIRECT(N531))=0,0, 1-(ster!$C$14- COUNT(INDIRECT(N531)) -COUNTIF( INDIRECT(N531),"" )) /COUNTA(INDIRECT(N531))),"")</f>
        <v>2.2421524663677195E-3</v>
      </c>
      <c r="T531" s="17" t="str">
        <f t="array" aca="1" ref="T531" ca="1">IF(L531&lt;&gt;"",SUM(IF(INDIRECT(L531)&lt;&gt;INT(INDIRECT(L531)),1,0)),"")</f>
        <v/>
      </c>
      <c r="U531" s="17" t="str">
        <f t="array" aca="1" ref="U531" ca="1">IF(S531=1,SUM(IF(ISNUMBER(INDIRECT(N531)),IF(INDIRECT(N531)&lt;&gt;INT(INDIRECT(N531)),1,0),0)),"")</f>
        <v/>
      </c>
      <c r="V531" s="17">
        <f t="shared" ca="1" si="117"/>
        <v>0</v>
      </c>
      <c r="W531" s="17">
        <f t="shared" ca="1" si="118"/>
        <v>0</v>
      </c>
      <c r="X531" s="24" t="str">
        <f t="array" aca="1" ref="X531" ca="1">IF(AD531,IF(AG531&lt;&gt;"",AG531,IF(J531,MIN(INDIRECT( K531)),"")),"")</f>
        <v/>
      </c>
      <c r="Y531" s="17" t="str">
        <f t="array" aca="1" ref="Y531" ca="1">IF(AD531,IF(AH531&lt;&gt;"",AH531,IF(J531,MAX(INDIRECT( K531)),"")),"")</f>
        <v/>
      </c>
      <c r="Z531" s="17" t="b">
        <f t="shared" ca="1" si="119"/>
        <v>0</v>
      </c>
      <c r="AC531" s="17" t="b">
        <f t="shared" ca="1" si="120"/>
        <v>1</v>
      </c>
      <c r="AD531" s="14" t="b">
        <f t="shared" ca="1" si="121"/>
        <v>1</v>
      </c>
      <c r="AE531" s="15" t="b">
        <f t="shared" ca="1" si="122"/>
        <v>0</v>
      </c>
      <c r="AF531" s="16"/>
      <c r="AG531" s="16"/>
      <c r="AH531" s="16"/>
      <c r="AI531" s="16"/>
      <c r="AJ531" s="16"/>
      <c r="AK531" s="16"/>
      <c r="AL531" s="16"/>
      <c r="AM531" s="16"/>
    </row>
    <row r="532" spans="2:39">
      <c r="B532" s="14">
        <f t="shared" si="110"/>
        <v>530</v>
      </c>
      <c r="C532" s="14" t="str">
        <f ca="1">IF(OR(E532="",ROW(E532)=2),"",IF(R532&gt;0,"S",IF(J532,IF(F532=2,"D","N"),"I")))</f>
        <v>S</v>
      </c>
      <c r="D532" s="14" t="str">
        <f t="shared" ca="1" si="111"/>
        <v>q_154b</v>
      </c>
      <c r="E532" s="14" t="str">
        <f t="shared" ca="1" si="112"/>
        <v>Second</v>
      </c>
      <c r="F532" s="14">
        <f t="shared" ca="1" si="113"/>
        <v>0</v>
      </c>
      <c r="G532" s="14" t="str">
        <f t="shared" ca="1" si="114"/>
        <v>q_154b</v>
      </c>
      <c r="H532" s="14">
        <f ca="1">IF(G532&lt;&gt;"",IFERROR( IsVariableNameLegal(G532),0),0)+IF(COUNTIF(INDIRECT(wew!$C$13),G532)&gt;1,10,0)</f>
        <v>0</v>
      </c>
      <c r="I532" s="14">
        <f ca="1">IF(E532&lt;&gt;"",IF(LEN(E532)&gt;150,1,0)+IF(COUNTIF(INDIRECT(wew!$C$15),E532)&gt;1,10,0),0)</f>
        <v>0</v>
      </c>
      <c r="J532" s="14" t="b">
        <f t="shared" ca="1" si="115"/>
        <v>0</v>
      </c>
      <c r="K532" s="14" t="str">
        <f ca="1">ADDRESS(3,(B532+1)*2-1,4,,"[" &amp; wew!$G$7 &amp; "]" &amp; _sheetname_labels) &amp; ":" &amp; ADDRESS(2+ster!$B$20,(B532+1)*2-1,4)</f>
        <v>'[dane surowe2c.xlsm]labels'!ANU3:ANU32</v>
      </c>
      <c r="L532" s="14" t="str">
        <f ca="1">IF(F532&gt;0,ADDRESS(3,(B532+1)*2-1,4,,"[" &amp; wew!$G$7 &amp; "]" &amp; _sheetname_labels) &amp; ":" &amp; ADDRESS(2+F532,(B532+1)*2-1,4),"")</f>
        <v/>
      </c>
      <c r="M532" s="14" t="str">
        <f ca="1">IF(F532&gt;0,ADDRESS(3,(B532+1)*2,4,,"["&amp;wew!$G$7&amp;"]"&amp;_sheetname_labels)&amp;":"&amp;ADDRESS(2+F532,(B532+1)*2,4),"")</f>
        <v/>
      </c>
      <c r="N532" s="14" t="str">
        <f ca="1">ADDRESS(3,B532+1,4,,"[" &amp; wew!$G$7 &amp; "]" &amp;_sheetname_dataframe) &amp; ":" &amp; ADDRESS(2+ster!$C$14,B532+1,4)</f>
        <v>'[dane surowe2c.xlsm]data_frame'!TK3:TK643</v>
      </c>
      <c r="O532" s="14">
        <f t="shared" ca="1" si="116"/>
        <v>1</v>
      </c>
      <c r="P532" s="14" t="str">
        <f ca="1">IF(AND($AD532,$S532=1),IF(wew!$B$3,MIN(INDIRECT($N532)),"&lt;włącz podświetlanie wartości&gt;"),"—")</f>
        <v>—</v>
      </c>
      <c r="Q532" s="14" t="str">
        <f ca="1">IF(AND($AD532,$S532=1),IF(wew!$B$3,MAX(INDIRECT($N532)),"&lt;włącz podświetlanie wartości&gt;"),"—")</f>
        <v>—</v>
      </c>
      <c r="R532" s="14">
        <f ca="1">IF(AD532,ster!$C$14- (COUNTIF( INDIRECT(N532),"" )+ COUNT(INDIRECT(N532)) +COUNTIF( INDIRECT(N532),"NA" )),"")</f>
        <v>413</v>
      </c>
      <c r="S532" s="12">
        <f ca="1">IF(AD532,IF(COUNTA(INDIRECT(N532))=0,0, 1-(ster!$C$14- COUNT(INDIRECT(N532)) -COUNTIF( INDIRECT(N532),"" )) /COUNTA(INDIRECT(N532))),"")</f>
        <v>2.4154589371980784E-3</v>
      </c>
      <c r="T532" s="17" t="str">
        <f t="array" aca="1" ref="T532" ca="1">IF(L532&lt;&gt;"",SUM(IF(INDIRECT(L532)&lt;&gt;INT(INDIRECT(L532)),1,0)),"")</f>
        <v/>
      </c>
      <c r="U532" s="17" t="str">
        <f t="array" aca="1" ref="U532" ca="1">IF(S532=1,SUM(IF(ISNUMBER(INDIRECT(N532)),IF(INDIRECT(N532)&lt;&gt;INT(INDIRECT(N532)),1,0),0)),"")</f>
        <v/>
      </c>
      <c r="V532" s="17">
        <f t="shared" ca="1" si="117"/>
        <v>0</v>
      </c>
      <c r="W532" s="17">
        <f t="shared" ca="1" si="118"/>
        <v>0</v>
      </c>
      <c r="X532" s="24" t="str">
        <f t="array" aca="1" ref="X532" ca="1">IF(AD532,IF(AG532&lt;&gt;"",AG532,IF(J532,MIN(INDIRECT( K532)),"")),"")</f>
        <v/>
      </c>
      <c r="Y532" s="17" t="str">
        <f t="array" aca="1" ref="Y532" ca="1">IF(AD532,IF(AH532&lt;&gt;"",AH532,IF(J532,MAX(INDIRECT( K532)),"")),"")</f>
        <v/>
      </c>
      <c r="Z532" s="17" t="b">
        <f t="shared" ca="1" si="119"/>
        <v>0</v>
      </c>
      <c r="AC532" s="17" t="b">
        <f t="shared" ca="1" si="120"/>
        <v>1</v>
      </c>
      <c r="AD532" s="14" t="b">
        <f t="shared" ca="1" si="121"/>
        <v>1</v>
      </c>
      <c r="AE532" s="15" t="b">
        <f t="shared" ca="1" si="122"/>
        <v>0</v>
      </c>
      <c r="AF532" s="16"/>
      <c r="AG532" s="16"/>
      <c r="AH532" s="16"/>
      <c r="AI532" s="16"/>
      <c r="AJ532" s="16"/>
      <c r="AK532" s="16"/>
      <c r="AL532" s="16"/>
      <c r="AM532" s="16"/>
    </row>
    <row r="533" spans="2:39">
      <c r="B533" s="14">
        <f t="shared" si="110"/>
        <v>531</v>
      </c>
      <c r="C533" s="14" t="str">
        <f ca="1">IF(OR(E533="",ROW(E533)=2),"",IF(R533&gt;0,"S",IF(J533,IF(F533=2,"D","N"),"I")))</f>
        <v>S</v>
      </c>
      <c r="D533" s="14" t="str">
        <f t="shared" ca="1" si="111"/>
        <v>q_154c</v>
      </c>
      <c r="E533" s="14" t="str">
        <f t="shared" ca="1" si="112"/>
        <v>Third</v>
      </c>
      <c r="F533" s="14">
        <f t="shared" ca="1" si="113"/>
        <v>0</v>
      </c>
      <c r="G533" s="14" t="str">
        <f t="shared" ca="1" si="114"/>
        <v>q_154c</v>
      </c>
      <c r="H533" s="14">
        <f ca="1">IF(G533&lt;&gt;"",IFERROR( IsVariableNameLegal(G533),0),0)+IF(COUNTIF(INDIRECT(wew!$C$13),G533)&gt;1,10,0)</f>
        <v>0</v>
      </c>
      <c r="I533" s="14">
        <f ca="1">IF(E533&lt;&gt;"",IF(LEN(E533)&gt;150,1,0)+IF(COUNTIF(INDIRECT(wew!$C$15),E533)&gt;1,10,0),0)</f>
        <v>0</v>
      </c>
      <c r="J533" s="14" t="b">
        <f t="shared" ca="1" si="115"/>
        <v>0</v>
      </c>
      <c r="K533" s="14" t="str">
        <f ca="1">ADDRESS(3,(B533+1)*2-1,4,,"[" &amp; wew!$G$7 &amp; "]" &amp; _sheetname_labels) &amp; ":" &amp; ADDRESS(2+ster!$B$20,(B533+1)*2-1,4)</f>
        <v>'[dane surowe2c.xlsm]labels'!ANW3:ANW32</v>
      </c>
      <c r="L533" s="14" t="str">
        <f ca="1">IF(F533&gt;0,ADDRESS(3,(B533+1)*2-1,4,,"[" &amp; wew!$G$7 &amp; "]" &amp; _sheetname_labels) &amp; ":" &amp; ADDRESS(2+F533,(B533+1)*2-1,4),"")</f>
        <v/>
      </c>
      <c r="M533" s="14" t="str">
        <f ca="1">IF(F533&gt;0,ADDRESS(3,(B533+1)*2,4,,"["&amp;wew!$G$7&amp;"]"&amp;_sheetname_labels)&amp;":"&amp;ADDRESS(2+F533,(B533+1)*2,4),"")</f>
        <v/>
      </c>
      <c r="N533" s="14" t="str">
        <f ca="1">ADDRESS(3,B533+1,4,,"[" &amp; wew!$G$7 &amp; "]" &amp;_sheetname_dataframe) &amp; ":" &amp; ADDRESS(2+ster!$C$14,B533+1,4)</f>
        <v>'[dane surowe2c.xlsm]data_frame'!TL3:TL643</v>
      </c>
      <c r="O533" s="14">
        <f t="shared" ca="1" si="116"/>
        <v>1</v>
      </c>
      <c r="P533" s="14" t="str">
        <f ca="1">IF(AND($AD533,$S533=1),IF(wew!$B$3,MIN(INDIRECT($N533)),"&lt;włącz podświetlanie wartości&gt;"),"—")</f>
        <v>—</v>
      </c>
      <c r="Q533" s="14" t="str">
        <f ca="1">IF(AND($AD533,$S533=1),IF(wew!$B$3,MAX(INDIRECT($N533)),"&lt;włącz podświetlanie wartości&gt;"),"—")</f>
        <v>—</v>
      </c>
      <c r="R533" s="14">
        <f ca="1">IF(AD533,ster!$C$14- (COUNTIF( INDIRECT(N533),"" )+ COUNT(INDIRECT(N533)) +COUNTIF( INDIRECT(N533),"NA" )),"")</f>
        <v>222</v>
      </c>
      <c r="S533" s="12">
        <f ca="1">IF(AD533,IF(COUNTA(INDIRECT(N533))=0,0, 1-(ster!$C$14- COUNT(INDIRECT(N533)) -COUNTIF( INDIRECT(N533),"" )) /COUNTA(INDIRECT(N533))),"")</f>
        <v>4.484304932735439E-3</v>
      </c>
      <c r="T533" s="17" t="str">
        <f t="array" aca="1" ref="T533" ca="1">IF(L533&lt;&gt;"",SUM(IF(INDIRECT(L533)&lt;&gt;INT(INDIRECT(L533)),1,0)),"")</f>
        <v/>
      </c>
      <c r="U533" s="17" t="str">
        <f t="array" aca="1" ref="U533" ca="1">IF(S533=1,SUM(IF(ISNUMBER(INDIRECT(N533)),IF(INDIRECT(N533)&lt;&gt;INT(INDIRECT(N533)),1,0),0)),"")</f>
        <v/>
      </c>
      <c r="V533" s="17">
        <f t="shared" ca="1" si="117"/>
        <v>0</v>
      </c>
      <c r="W533" s="17">
        <f t="shared" ca="1" si="118"/>
        <v>0</v>
      </c>
      <c r="X533" s="24" t="str">
        <f t="array" aca="1" ref="X533" ca="1">IF(AD533,IF(AG533&lt;&gt;"",AG533,IF(J533,MIN(INDIRECT( K533)),"")),"")</f>
        <v/>
      </c>
      <c r="Y533" s="17" t="str">
        <f t="array" aca="1" ref="Y533" ca="1">IF(AD533,IF(AH533&lt;&gt;"",AH533,IF(J533,MAX(INDIRECT( K533)),"")),"")</f>
        <v/>
      </c>
      <c r="Z533" s="17" t="b">
        <f t="shared" ca="1" si="119"/>
        <v>0</v>
      </c>
      <c r="AC533" s="17" t="b">
        <f t="shared" ca="1" si="120"/>
        <v>1</v>
      </c>
      <c r="AD533" s="14" t="b">
        <f t="shared" ca="1" si="121"/>
        <v>1</v>
      </c>
      <c r="AE533" s="15" t="b">
        <f t="shared" ca="1" si="122"/>
        <v>0</v>
      </c>
      <c r="AF533" s="16"/>
      <c r="AG533" s="16"/>
      <c r="AH533" s="16"/>
      <c r="AI533" s="16"/>
      <c r="AJ533" s="16"/>
      <c r="AK533" s="16"/>
      <c r="AL533" s="16"/>
      <c r="AM533" s="16"/>
    </row>
    <row r="534" spans="2:39">
      <c r="B534" s="14">
        <f t="shared" si="110"/>
        <v>532</v>
      </c>
      <c r="C534" s="14" t="str">
        <f ca="1">IF(OR(E534="",ROW(E534)=2),"",IF(R534&gt;0,"S",IF(J534,IF(F534=2,"D","N"),"I")))</f>
        <v>S</v>
      </c>
      <c r="D534" s="14" t="str">
        <f t="shared" ca="1" si="111"/>
        <v>q_154d</v>
      </c>
      <c r="E534" s="14" t="str">
        <f t="shared" ca="1" si="112"/>
        <v>Fourth</v>
      </c>
      <c r="F534" s="14">
        <f t="shared" ca="1" si="113"/>
        <v>0</v>
      </c>
      <c r="G534" s="14" t="str">
        <f t="shared" ca="1" si="114"/>
        <v>q_154d</v>
      </c>
      <c r="H534" s="14">
        <f ca="1">IF(G534&lt;&gt;"",IFERROR( IsVariableNameLegal(G534),0),0)+IF(COUNTIF(INDIRECT(wew!$C$13),G534)&gt;1,10,0)</f>
        <v>0</v>
      </c>
      <c r="I534" s="14">
        <f ca="1">IF(E534&lt;&gt;"",IF(LEN(E534)&gt;150,1,0)+IF(COUNTIF(INDIRECT(wew!$C$15),E534)&gt;1,10,0),0)</f>
        <v>0</v>
      </c>
      <c r="J534" s="14" t="b">
        <f t="shared" ca="1" si="115"/>
        <v>0</v>
      </c>
      <c r="K534" s="14" t="str">
        <f ca="1">ADDRESS(3,(B534+1)*2-1,4,,"[" &amp; wew!$G$7 &amp; "]" &amp; _sheetname_labels) &amp; ":" &amp; ADDRESS(2+ster!$B$20,(B534+1)*2-1,4)</f>
        <v>'[dane surowe2c.xlsm]labels'!ANY3:ANY32</v>
      </c>
      <c r="L534" s="14" t="str">
        <f ca="1">IF(F534&gt;0,ADDRESS(3,(B534+1)*2-1,4,,"[" &amp; wew!$G$7 &amp; "]" &amp; _sheetname_labels) &amp; ":" &amp; ADDRESS(2+F534,(B534+1)*2-1,4),"")</f>
        <v/>
      </c>
      <c r="M534" s="14" t="str">
        <f ca="1">IF(F534&gt;0,ADDRESS(3,(B534+1)*2,4,,"["&amp;wew!$G$7&amp;"]"&amp;_sheetname_labels)&amp;":"&amp;ADDRESS(2+F534,(B534+1)*2,4),"")</f>
        <v/>
      </c>
      <c r="N534" s="14" t="str">
        <f ca="1">ADDRESS(3,B534+1,4,,"[" &amp; wew!$G$7 &amp; "]" &amp;_sheetname_dataframe) &amp; ":" &amp; ADDRESS(2+ster!$C$14,B534+1,4)</f>
        <v>'[dane surowe2c.xlsm]data_frame'!TM3:TM643</v>
      </c>
      <c r="O534" s="14">
        <f t="shared" ca="1" si="116"/>
        <v>0</v>
      </c>
      <c r="P534" s="14" t="str">
        <f ca="1">IF(AND($AD534,$S534=1),IF(wew!$B$3,MIN(INDIRECT($N534)),"&lt;włącz podświetlanie wartości&gt;"),"—")</f>
        <v>—</v>
      </c>
      <c r="Q534" s="14" t="str">
        <f ca="1">IF(AND($AD534,$S534=1),IF(wew!$B$3,MAX(INDIRECT($N534)),"&lt;włącz podświetlanie wartości&gt;"),"—")</f>
        <v>—</v>
      </c>
      <c r="R534" s="14">
        <f ca="1">IF(AD534,ster!$C$14- (COUNTIF( INDIRECT(N534),"" )+ COUNT(INDIRECT(N534)) +COUNTIF( INDIRECT(N534),"NA" )),"")</f>
        <v>72</v>
      </c>
      <c r="S534" s="12">
        <f ca="1">IF(AD534,IF(COUNTA(INDIRECT(N534))=0,0, 1-(ster!$C$14- COUNT(INDIRECT(N534)) -COUNTIF( INDIRECT(N534),"" )) /COUNTA(INDIRECT(N534))),"")</f>
        <v>0</v>
      </c>
      <c r="T534" s="17" t="str">
        <f t="array" aca="1" ref="T534" ca="1">IF(L534&lt;&gt;"",SUM(IF(INDIRECT(L534)&lt;&gt;INT(INDIRECT(L534)),1,0)),"")</f>
        <v/>
      </c>
      <c r="U534" s="17" t="str">
        <f t="array" aca="1" ref="U534" ca="1">IF(S534=1,SUM(IF(ISNUMBER(INDIRECT(N534)),IF(INDIRECT(N534)&lt;&gt;INT(INDIRECT(N534)),1,0),0)),"")</f>
        <v/>
      </c>
      <c r="V534" s="17">
        <f t="shared" ca="1" si="117"/>
        <v>0</v>
      </c>
      <c r="W534" s="17">
        <f t="shared" ca="1" si="118"/>
        <v>0</v>
      </c>
      <c r="X534" s="24" t="str">
        <f t="array" aca="1" ref="X534" ca="1">IF(AD534,IF(AG534&lt;&gt;"",AG534,IF(J534,MIN(INDIRECT( K534)),"")),"")</f>
        <v/>
      </c>
      <c r="Y534" s="17" t="str">
        <f t="array" aca="1" ref="Y534" ca="1">IF(AD534,IF(AH534&lt;&gt;"",AH534,IF(J534,MAX(INDIRECT( K534)),"")),"")</f>
        <v/>
      </c>
      <c r="Z534" s="17" t="b">
        <f t="shared" ca="1" si="119"/>
        <v>0</v>
      </c>
      <c r="AC534" s="17" t="b">
        <f t="shared" ca="1" si="120"/>
        <v>1</v>
      </c>
      <c r="AD534" s="14" t="b">
        <f t="shared" ca="1" si="121"/>
        <v>1</v>
      </c>
      <c r="AE534" s="15" t="b">
        <f t="shared" ca="1" si="122"/>
        <v>0</v>
      </c>
      <c r="AF534" s="16"/>
      <c r="AG534" s="16"/>
      <c r="AH534" s="16"/>
      <c r="AI534" s="16"/>
      <c r="AJ534" s="16"/>
      <c r="AK534" s="16"/>
      <c r="AL534" s="16"/>
      <c r="AM534" s="16"/>
    </row>
    <row r="535" spans="2:39">
      <c r="B535" s="14">
        <f t="shared" si="110"/>
        <v>533</v>
      </c>
      <c r="C535" s="14" t="str">
        <f ca="1">IF(OR(E535="",ROW(E535)=2),"",IF(R535&gt;0,"S",IF(J535,IF(F535=2,"D","N"),"I")))</f>
        <v>S</v>
      </c>
      <c r="D535" s="14" t="str">
        <f t="shared" ca="1" si="111"/>
        <v>q_154e</v>
      </c>
      <c r="E535" s="14" t="str">
        <f t="shared" ca="1" si="112"/>
        <v>Fifth</v>
      </c>
      <c r="F535" s="14">
        <f t="shared" ca="1" si="113"/>
        <v>0</v>
      </c>
      <c r="G535" s="14" t="str">
        <f t="shared" ca="1" si="114"/>
        <v>q_154e</v>
      </c>
      <c r="H535" s="14">
        <f ca="1">IF(G535&lt;&gt;"",IFERROR( IsVariableNameLegal(G535),0),0)+IF(COUNTIF(INDIRECT(wew!$C$13),G535)&gt;1,10,0)</f>
        <v>0</v>
      </c>
      <c r="I535" s="14">
        <f ca="1">IF(E535&lt;&gt;"",IF(LEN(E535)&gt;150,1,0)+IF(COUNTIF(INDIRECT(wew!$C$15),E535)&gt;1,10,0),0)</f>
        <v>0</v>
      </c>
      <c r="J535" s="14" t="b">
        <f t="shared" ca="1" si="115"/>
        <v>0</v>
      </c>
      <c r="K535" s="14" t="str">
        <f ca="1">ADDRESS(3,(B535+1)*2-1,4,,"[" &amp; wew!$G$7 &amp; "]" &amp; _sheetname_labels) &amp; ":" &amp; ADDRESS(2+ster!$B$20,(B535+1)*2-1,4)</f>
        <v>'[dane surowe2c.xlsm]labels'!AOA3:AOA32</v>
      </c>
      <c r="L535" s="14" t="str">
        <f ca="1">IF(F535&gt;0,ADDRESS(3,(B535+1)*2-1,4,,"[" &amp; wew!$G$7 &amp; "]" &amp; _sheetname_labels) &amp; ":" &amp; ADDRESS(2+F535,(B535+1)*2-1,4),"")</f>
        <v/>
      </c>
      <c r="M535" s="14" t="str">
        <f ca="1">IF(F535&gt;0,ADDRESS(3,(B535+1)*2,4,,"["&amp;wew!$G$7&amp;"]"&amp;_sheetname_labels)&amp;":"&amp;ADDRESS(2+F535,(B535+1)*2,4),"")</f>
        <v/>
      </c>
      <c r="N535" s="14" t="str">
        <f ca="1">ADDRESS(3,B535+1,4,,"[" &amp; wew!$G$7 &amp; "]" &amp;_sheetname_dataframe) &amp; ":" &amp; ADDRESS(2+ster!$C$14,B535+1,4)</f>
        <v>'[dane surowe2c.xlsm]data_frame'!TN3:TN643</v>
      </c>
      <c r="O535" s="14">
        <f t="shared" ca="1" si="116"/>
        <v>0</v>
      </c>
      <c r="P535" s="14" t="str">
        <f ca="1">IF(AND($AD535,$S535=1),IF(wew!$B$3,MIN(INDIRECT($N535)),"&lt;włącz podświetlanie wartości&gt;"),"—")</f>
        <v>—</v>
      </c>
      <c r="Q535" s="14" t="str">
        <f ca="1">IF(AND($AD535,$S535=1),IF(wew!$B$3,MAX(INDIRECT($N535)),"&lt;włącz podświetlanie wartości&gt;"),"—")</f>
        <v>—</v>
      </c>
      <c r="R535" s="14">
        <f ca="1">IF(AD535,ster!$C$14- (COUNTIF( INDIRECT(N535),"" )+ COUNT(INDIRECT(N535)) +COUNTIF( INDIRECT(N535),"NA" )),"")</f>
        <v>23</v>
      </c>
      <c r="S535" s="12">
        <f ca="1">IF(AD535,IF(COUNTA(INDIRECT(N535))=0,0, 1-(ster!$C$14- COUNT(INDIRECT(N535)) -COUNTIF( INDIRECT(N535),"" )) /COUNTA(INDIRECT(N535))),"")</f>
        <v>0</v>
      </c>
      <c r="T535" s="17" t="str">
        <f t="array" aca="1" ref="T535" ca="1">IF(L535&lt;&gt;"",SUM(IF(INDIRECT(L535)&lt;&gt;INT(INDIRECT(L535)),1,0)),"")</f>
        <v/>
      </c>
      <c r="U535" s="17" t="str">
        <f t="array" aca="1" ref="U535" ca="1">IF(S535=1,SUM(IF(ISNUMBER(INDIRECT(N535)),IF(INDIRECT(N535)&lt;&gt;INT(INDIRECT(N535)),1,0),0)),"")</f>
        <v/>
      </c>
      <c r="V535" s="17">
        <f t="shared" ca="1" si="117"/>
        <v>0</v>
      </c>
      <c r="W535" s="17">
        <f t="shared" ca="1" si="118"/>
        <v>0</v>
      </c>
      <c r="X535" s="24" t="str">
        <f t="array" aca="1" ref="X535" ca="1">IF(AD535,IF(AG535&lt;&gt;"",AG535,IF(J535,MIN(INDIRECT( K535)),"")),"")</f>
        <v/>
      </c>
      <c r="Y535" s="17" t="str">
        <f t="array" aca="1" ref="Y535" ca="1">IF(AD535,IF(AH535&lt;&gt;"",AH535,IF(J535,MAX(INDIRECT( K535)),"")),"")</f>
        <v/>
      </c>
      <c r="Z535" s="17" t="b">
        <f t="shared" ca="1" si="119"/>
        <v>0</v>
      </c>
      <c r="AC535" s="17" t="b">
        <f t="shared" ca="1" si="120"/>
        <v>1</v>
      </c>
      <c r="AD535" s="14" t="b">
        <f t="shared" ca="1" si="121"/>
        <v>1</v>
      </c>
      <c r="AE535" s="15" t="b">
        <f t="shared" ca="1" si="122"/>
        <v>0</v>
      </c>
      <c r="AF535" s="16"/>
      <c r="AG535" s="16"/>
      <c r="AH535" s="16"/>
      <c r="AI535" s="16"/>
      <c r="AJ535" s="16"/>
      <c r="AK535" s="16"/>
      <c r="AL535" s="16"/>
      <c r="AM535" s="16"/>
    </row>
    <row r="536" spans="2:39">
      <c r="B536" s="14">
        <f t="shared" si="110"/>
        <v>534</v>
      </c>
      <c r="C536" s="14" t="str">
        <f ca="1">IF(OR(E536="",ROW(E536)=2),"",IF(R536&gt;0,"S",IF(J536,IF(F536=2,"D","N"),"I")))</f>
        <v>S</v>
      </c>
      <c r="D536" s="14" t="str">
        <f t="shared" ca="1" si="111"/>
        <v>q_154f</v>
      </c>
      <c r="E536" s="14" t="str">
        <f t="shared" ca="1" si="112"/>
        <v>Sixth</v>
      </c>
      <c r="F536" s="14">
        <f t="shared" ca="1" si="113"/>
        <v>0</v>
      </c>
      <c r="G536" s="14" t="str">
        <f t="shared" ca="1" si="114"/>
        <v>q_154f</v>
      </c>
      <c r="H536" s="14">
        <f ca="1">IF(G536&lt;&gt;"",IFERROR( IsVariableNameLegal(G536),0),0)+IF(COUNTIF(INDIRECT(wew!$C$13),G536)&gt;1,10,0)</f>
        <v>0</v>
      </c>
      <c r="I536" s="14">
        <f ca="1">IF(E536&lt;&gt;"",IF(LEN(E536)&gt;150,1,0)+IF(COUNTIF(INDIRECT(wew!$C$15),E536)&gt;1,10,0),0)</f>
        <v>0</v>
      </c>
      <c r="J536" s="14" t="b">
        <f t="shared" ca="1" si="115"/>
        <v>0</v>
      </c>
      <c r="K536" s="14" t="str">
        <f ca="1">ADDRESS(3,(B536+1)*2-1,4,,"[" &amp; wew!$G$7 &amp; "]" &amp; _sheetname_labels) &amp; ":" &amp; ADDRESS(2+ster!$B$20,(B536+1)*2-1,4)</f>
        <v>'[dane surowe2c.xlsm]labels'!AOC3:AOC32</v>
      </c>
      <c r="L536" s="14" t="str">
        <f ca="1">IF(F536&gt;0,ADDRESS(3,(B536+1)*2-1,4,,"[" &amp; wew!$G$7 &amp; "]" &amp; _sheetname_labels) &amp; ":" &amp; ADDRESS(2+F536,(B536+1)*2-1,4),"")</f>
        <v/>
      </c>
      <c r="M536" s="14" t="str">
        <f ca="1">IF(F536&gt;0,ADDRESS(3,(B536+1)*2,4,,"["&amp;wew!$G$7&amp;"]"&amp;_sheetname_labels)&amp;":"&amp;ADDRESS(2+F536,(B536+1)*2,4),"")</f>
        <v/>
      </c>
      <c r="N536" s="14" t="str">
        <f ca="1">ADDRESS(3,B536+1,4,,"[" &amp; wew!$G$7 &amp; "]" &amp;_sheetname_dataframe) &amp; ":" &amp; ADDRESS(2+ster!$C$14,B536+1,4)</f>
        <v>'[dane surowe2c.xlsm]data_frame'!TO3:TO643</v>
      </c>
      <c r="O536" s="14">
        <f t="shared" ca="1" si="116"/>
        <v>0</v>
      </c>
      <c r="P536" s="14" t="str">
        <f ca="1">IF(AND($AD536,$S536=1),IF(wew!$B$3,MIN(INDIRECT($N536)),"&lt;włącz podświetlanie wartości&gt;"),"—")</f>
        <v>—</v>
      </c>
      <c r="Q536" s="14" t="str">
        <f ca="1">IF(AND($AD536,$S536=1),IF(wew!$B$3,MAX(INDIRECT($N536)),"&lt;włącz podświetlanie wartości&gt;"),"—")</f>
        <v>—</v>
      </c>
      <c r="R536" s="14">
        <f ca="1">IF(AD536,ster!$C$14- (COUNTIF( INDIRECT(N536),"" )+ COUNT(INDIRECT(N536)) +COUNTIF( INDIRECT(N536),"NA" )),"")</f>
        <v>8</v>
      </c>
      <c r="S536" s="12">
        <f ca="1">IF(AD536,IF(COUNTA(INDIRECT(N536))=0,0, 1-(ster!$C$14- COUNT(INDIRECT(N536)) -COUNTIF( INDIRECT(N536),"" )) /COUNTA(INDIRECT(N536))),"")</f>
        <v>0</v>
      </c>
      <c r="T536" s="17" t="str">
        <f t="array" aca="1" ref="T536" ca="1">IF(L536&lt;&gt;"",SUM(IF(INDIRECT(L536)&lt;&gt;INT(INDIRECT(L536)),1,0)),"")</f>
        <v/>
      </c>
      <c r="U536" s="17" t="str">
        <f t="array" aca="1" ref="U536" ca="1">IF(S536=1,SUM(IF(ISNUMBER(INDIRECT(N536)),IF(INDIRECT(N536)&lt;&gt;INT(INDIRECT(N536)),1,0),0)),"")</f>
        <v/>
      </c>
      <c r="V536" s="17">
        <f t="shared" ca="1" si="117"/>
        <v>0</v>
      </c>
      <c r="W536" s="17">
        <f t="shared" ca="1" si="118"/>
        <v>0</v>
      </c>
      <c r="X536" s="24" t="str">
        <f t="array" aca="1" ref="X536" ca="1">IF(AD536,IF(AG536&lt;&gt;"",AG536,IF(J536,MIN(INDIRECT( K536)),"")),"")</f>
        <v/>
      </c>
      <c r="Y536" s="17" t="str">
        <f t="array" aca="1" ref="Y536" ca="1">IF(AD536,IF(AH536&lt;&gt;"",AH536,IF(J536,MAX(INDIRECT( K536)),"")),"")</f>
        <v/>
      </c>
      <c r="Z536" s="17" t="b">
        <f t="shared" ca="1" si="119"/>
        <v>0</v>
      </c>
      <c r="AC536" s="17" t="b">
        <f t="shared" ca="1" si="120"/>
        <v>1</v>
      </c>
      <c r="AD536" s="14" t="b">
        <f t="shared" ca="1" si="121"/>
        <v>1</v>
      </c>
      <c r="AE536" s="15" t="b">
        <f t="shared" ca="1" si="122"/>
        <v>0</v>
      </c>
      <c r="AF536" s="16"/>
      <c r="AG536" s="16"/>
      <c r="AH536" s="16"/>
      <c r="AI536" s="16"/>
      <c r="AJ536" s="16"/>
      <c r="AK536" s="16"/>
      <c r="AL536" s="16"/>
      <c r="AM536" s="16"/>
    </row>
    <row r="537" spans="2:39">
      <c r="B537" s="14">
        <f t="shared" si="110"/>
        <v>535</v>
      </c>
      <c r="C537" s="14" t="str">
        <f ca="1">IF(OR(E537="",ROW(E537)=2),"",IF(R537&gt;0,"S",IF(J537,IF(F537=2,"D","N"),"I")))</f>
        <v>S</v>
      </c>
      <c r="D537" s="14" t="str">
        <f t="shared" ca="1" si="111"/>
        <v>q_154g</v>
      </c>
      <c r="E537" s="14" t="str">
        <f t="shared" ca="1" si="112"/>
        <v>Seventh</v>
      </c>
      <c r="F537" s="14">
        <f t="shared" ca="1" si="113"/>
        <v>0</v>
      </c>
      <c r="G537" s="14" t="str">
        <f t="shared" ca="1" si="114"/>
        <v>q_154g</v>
      </c>
      <c r="H537" s="14">
        <f ca="1">IF(G537&lt;&gt;"",IFERROR( IsVariableNameLegal(G537),0),0)+IF(COUNTIF(INDIRECT(wew!$C$13),G537)&gt;1,10,0)</f>
        <v>0</v>
      </c>
      <c r="I537" s="14">
        <f ca="1">IF(E537&lt;&gt;"",IF(LEN(E537)&gt;150,1,0)+IF(COUNTIF(INDIRECT(wew!$C$15),E537)&gt;1,10,0),0)</f>
        <v>0</v>
      </c>
      <c r="J537" s="14" t="b">
        <f t="shared" ca="1" si="115"/>
        <v>0</v>
      </c>
      <c r="K537" s="14" t="str">
        <f ca="1">ADDRESS(3,(B537+1)*2-1,4,,"[" &amp; wew!$G$7 &amp; "]" &amp; _sheetname_labels) &amp; ":" &amp; ADDRESS(2+ster!$B$20,(B537+1)*2-1,4)</f>
        <v>'[dane surowe2c.xlsm]labels'!AOE3:AOE32</v>
      </c>
      <c r="L537" s="14" t="str">
        <f ca="1">IF(F537&gt;0,ADDRESS(3,(B537+1)*2-1,4,,"[" &amp; wew!$G$7 &amp; "]" &amp; _sheetname_labels) &amp; ":" &amp; ADDRESS(2+F537,(B537+1)*2-1,4),"")</f>
        <v/>
      </c>
      <c r="M537" s="14" t="str">
        <f ca="1">IF(F537&gt;0,ADDRESS(3,(B537+1)*2,4,,"["&amp;wew!$G$7&amp;"]"&amp;_sheetname_labels)&amp;":"&amp;ADDRESS(2+F537,(B537+1)*2,4),"")</f>
        <v/>
      </c>
      <c r="N537" s="14" t="str">
        <f ca="1">ADDRESS(3,B537+1,4,,"[" &amp; wew!$G$7 &amp; "]" &amp;_sheetname_dataframe) &amp; ":" &amp; ADDRESS(2+ster!$C$14,B537+1,4)</f>
        <v>'[dane surowe2c.xlsm]data_frame'!TP3:TP643</v>
      </c>
      <c r="O537" s="14">
        <f t="shared" ca="1" si="116"/>
        <v>0</v>
      </c>
      <c r="P537" s="14" t="str">
        <f ca="1">IF(AND($AD537,$S537=1),IF(wew!$B$3,MIN(INDIRECT($N537)),"&lt;włącz podświetlanie wartości&gt;"),"—")</f>
        <v>—</v>
      </c>
      <c r="Q537" s="14" t="str">
        <f ca="1">IF(AND($AD537,$S537=1),IF(wew!$B$3,MAX(INDIRECT($N537)),"&lt;włącz podświetlanie wartości&gt;"),"—")</f>
        <v>—</v>
      </c>
      <c r="R537" s="14">
        <f ca="1">IF(AD537,ster!$C$14- (COUNTIF( INDIRECT(N537),"" )+ COUNT(INDIRECT(N537)) +COUNTIF( INDIRECT(N537),"NA" )),"")</f>
        <v>3</v>
      </c>
      <c r="S537" s="12">
        <f ca="1">IF(AD537,IF(COUNTA(INDIRECT(N537))=0,0, 1-(ster!$C$14- COUNT(INDIRECT(N537)) -COUNTIF( INDIRECT(N537),"" )) /COUNTA(INDIRECT(N537))),"")</f>
        <v>0</v>
      </c>
      <c r="T537" s="17" t="str">
        <f t="array" aca="1" ref="T537" ca="1">IF(L537&lt;&gt;"",SUM(IF(INDIRECT(L537)&lt;&gt;INT(INDIRECT(L537)),1,0)),"")</f>
        <v/>
      </c>
      <c r="U537" s="17" t="str">
        <f t="array" aca="1" ref="U537" ca="1">IF(S537=1,SUM(IF(ISNUMBER(INDIRECT(N537)),IF(INDIRECT(N537)&lt;&gt;INT(INDIRECT(N537)),1,0),0)),"")</f>
        <v/>
      </c>
      <c r="V537" s="17">
        <f t="shared" ca="1" si="117"/>
        <v>0</v>
      </c>
      <c r="W537" s="17">
        <f t="shared" ca="1" si="118"/>
        <v>0</v>
      </c>
      <c r="X537" s="24" t="str">
        <f t="array" aca="1" ref="X537" ca="1">IF(AD537,IF(AG537&lt;&gt;"",AG537,IF(J537,MIN(INDIRECT( K537)),"")),"")</f>
        <v/>
      </c>
      <c r="Y537" s="17" t="str">
        <f t="array" aca="1" ref="Y537" ca="1">IF(AD537,IF(AH537&lt;&gt;"",AH537,IF(J537,MAX(INDIRECT( K537)),"")),"")</f>
        <v/>
      </c>
      <c r="Z537" s="17" t="b">
        <f t="shared" ca="1" si="119"/>
        <v>0</v>
      </c>
      <c r="AC537" s="17" t="b">
        <f t="shared" ca="1" si="120"/>
        <v>1</v>
      </c>
      <c r="AD537" s="14" t="b">
        <f t="shared" ca="1" si="121"/>
        <v>1</v>
      </c>
      <c r="AE537" s="15" t="b">
        <f t="shared" ca="1" si="122"/>
        <v>0</v>
      </c>
      <c r="AF537" s="16"/>
      <c r="AG537" s="16"/>
      <c r="AH537" s="16"/>
      <c r="AI537" s="16"/>
      <c r="AJ537" s="16"/>
      <c r="AK537" s="16"/>
      <c r="AL537" s="16"/>
      <c r="AM537" s="16"/>
    </row>
    <row r="538" spans="2:39">
      <c r="B538" s="14">
        <f t="shared" si="110"/>
        <v>536</v>
      </c>
      <c r="C538" s="14" t="str">
        <f ca="1">IF(OR(E538="",ROW(E538)=2),"",IF(R538&gt;0,"S",IF(J538,IF(F538=2,"D","N"),"I")))</f>
        <v>I</v>
      </c>
      <c r="D538" s="14" t="str">
        <f t="shared" ca="1" si="111"/>
        <v>q_155</v>
      </c>
      <c r="E538" s="14" t="str">
        <f t="shared" ca="1" si="112"/>
        <v>Time gap between first medical observation and diagnosis</v>
      </c>
      <c r="F538" s="14">
        <f t="shared" ca="1" si="113"/>
        <v>0</v>
      </c>
      <c r="G538" s="14" t="str">
        <f t="shared" ca="1" si="114"/>
        <v>q_155</v>
      </c>
      <c r="H538" s="14">
        <f ca="1">IF(G538&lt;&gt;"",IFERROR( IsVariableNameLegal(G538),0),0)+IF(COUNTIF(INDIRECT(wew!$C$13),G538)&gt;1,10,0)</f>
        <v>0</v>
      </c>
      <c r="I538" s="14">
        <f ca="1">IF(E538&lt;&gt;"",IF(LEN(E538)&gt;150,1,0)+IF(COUNTIF(INDIRECT(wew!$C$15),E538)&gt;1,10,0),0)</f>
        <v>0</v>
      </c>
      <c r="J538" s="14" t="b">
        <f t="shared" ca="1" si="115"/>
        <v>0</v>
      </c>
      <c r="K538" s="14" t="str">
        <f ca="1">ADDRESS(3,(B538+1)*2-1,4,,"[" &amp; wew!$G$7 &amp; "]" &amp; _sheetname_labels) &amp; ":" &amp; ADDRESS(2+ster!$B$20,(B538+1)*2-1,4)</f>
        <v>'[dane surowe2c.xlsm]labels'!AOG3:AOG32</v>
      </c>
      <c r="L538" s="14" t="str">
        <f ca="1">IF(F538&gt;0,ADDRESS(3,(B538+1)*2-1,4,,"[" &amp; wew!$G$7 &amp; "]" &amp; _sheetname_labels) &amp; ":" &amp; ADDRESS(2+F538,(B538+1)*2-1,4),"")</f>
        <v/>
      </c>
      <c r="M538" s="14" t="str">
        <f ca="1">IF(F538&gt;0,ADDRESS(3,(B538+1)*2,4,,"["&amp;wew!$G$7&amp;"]"&amp;_sheetname_labels)&amp;":"&amp;ADDRESS(2+F538,(B538+1)*2,4),"")</f>
        <v/>
      </c>
      <c r="N538" s="14" t="str">
        <f ca="1">ADDRESS(3,B538+1,4,,"[" &amp; wew!$G$7 &amp; "]" &amp;_sheetname_dataframe) &amp; ":" &amp; ADDRESS(2+ster!$C$14,B538+1,4)</f>
        <v>'[dane surowe2c.xlsm]data_frame'!TQ3:TQ643</v>
      </c>
      <c r="O538" s="14">
        <f t="shared" ca="1" si="116"/>
        <v>404</v>
      </c>
      <c r="P538" s="14">
        <f ca="1">IF(AND($AD538,$S538=1),IF(wew!$B$3,MIN(INDIRECT($N538)),"&lt;włącz podświetlanie wartości&gt;"),"—")</f>
        <v>0</v>
      </c>
      <c r="Q538" s="14">
        <f ca="1">IF(AND($AD538,$S538=1),IF(wew!$B$3,MAX(INDIRECT($N538)),"&lt;włącz podświetlanie wartości&gt;"),"—")</f>
        <v>174</v>
      </c>
      <c r="R538" s="14">
        <f ca="1">IF(AD538,ster!$C$14- (COUNTIF( INDIRECT(N538),"" )+ COUNT(INDIRECT(N538)) +COUNTIF( INDIRECT(N538),"NA" )),"")</f>
        <v>0</v>
      </c>
      <c r="S538" s="12">
        <f ca="1">IF(AD538,IF(COUNTA(INDIRECT(N538))=0,0, 1-(ster!$C$14- COUNT(INDIRECT(N538)) -COUNTIF( INDIRECT(N538),"" )) /COUNTA(INDIRECT(N538))),"")</f>
        <v>1</v>
      </c>
      <c r="T538" s="17" t="str">
        <f t="array" aca="1" ref="T538" ca="1">IF(L538&lt;&gt;"",SUM(IF(INDIRECT(L538)&lt;&gt;INT(INDIRECT(L538)),1,0)),"")</f>
        <v/>
      </c>
      <c r="U538" s="17">
        <f t="array" aca="1" ref="U538" ca="1">IF(S538=1,SUM(IF(ISNUMBER(INDIRECT(N538)),IF(INDIRECT(N538)&lt;&gt;INT(INDIRECT(N538)),1,0),0)),"")</f>
        <v>10</v>
      </c>
      <c r="V538" s="17">
        <f t="shared" ca="1" si="117"/>
        <v>2</v>
      </c>
      <c r="W538" s="17">
        <f t="shared" ca="1" si="118"/>
        <v>0</v>
      </c>
      <c r="X538" s="24" t="str">
        <f t="array" aca="1" ref="X538" ca="1">IF(AD538,IF(AG538&lt;&gt;"",AG538,IF(J538,MIN(INDIRECT( K538)),"")),"")</f>
        <v/>
      </c>
      <c r="Y538" s="17" t="str">
        <f t="array" aca="1" ref="Y538" ca="1">IF(AD538,IF(AH538&lt;&gt;"",AH538,IF(J538,MAX(INDIRECT( K538)),"")),"")</f>
        <v/>
      </c>
      <c r="Z538" s="17" t="b">
        <f t="shared" ca="1" si="119"/>
        <v>0</v>
      </c>
      <c r="AC538" s="17" t="b">
        <f t="shared" ca="1" si="120"/>
        <v>0</v>
      </c>
      <c r="AD538" s="14" t="b">
        <f t="shared" ca="1" si="121"/>
        <v>1</v>
      </c>
      <c r="AE538" s="15" t="b">
        <f t="shared" ca="1" si="122"/>
        <v>0</v>
      </c>
      <c r="AF538" s="16"/>
      <c r="AG538" s="16"/>
      <c r="AH538" s="16"/>
      <c r="AI538" s="16"/>
      <c r="AJ538" s="16"/>
      <c r="AK538" s="16"/>
      <c r="AL538" s="16"/>
      <c r="AM538" s="16"/>
    </row>
    <row r="539" spans="2:39">
      <c r="B539" s="14">
        <f t="shared" si="110"/>
        <v>537</v>
      </c>
      <c r="C539" s="14" t="str">
        <f ca="1">IF(OR(E539="",ROW(E539)=2),"",IF(R539&gt;0,"S",IF(J539,IF(F539=2,"D","N"),"I")))</f>
        <v>N</v>
      </c>
      <c r="D539" s="14" t="str">
        <f t="shared" ca="1" si="111"/>
        <v>q_156</v>
      </c>
      <c r="E539" s="14" t="str">
        <f t="shared" ca="1" si="112"/>
        <v>Investigation requested by the specialist, who made diagnosis</v>
      </c>
      <c r="F539" s="14">
        <f t="shared" ca="1" si="113"/>
        <v>1</v>
      </c>
      <c r="G539" s="14" t="str">
        <f t="shared" ca="1" si="114"/>
        <v>q_156</v>
      </c>
      <c r="H539" s="14">
        <f ca="1">IF(G539&lt;&gt;"",IFERROR( IsVariableNameLegal(G539),0),0)+IF(COUNTIF(INDIRECT(wew!$C$13),G539)&gt;1,10,0)</f>
        <v>0</v>
      </c>
      <c r="I539" s="14">
        <f ca="1">IF(E539&lt;&gt;"",IF(LEN(E539)&gt;150,1,0)+IF(COUNTIF(INDIRECT(wew!$C$15),E539)&gt;1,10,0),0)</f>
        <v>0</v>
      </c>
      <c r="J539" s="14" t="b">
        <f t="shared" ca="1" si="115"/>
        <v>1</v>
      </c>
      <c r="K539" s="14" t="str">
        <f ca="1">ADDRESS(3,(B539+1)*2-1,4,,"[" &amp; wew!$G$7 &amp; "]" &amp; _sheetname_labels) &amp; ":" &amp; ADDRESS(2+ster!$B$20,(B539+1)*2-1,4)</f>
        <v>'[dane surowe2c.xlsm]labels'!AOI3:AOI32</v>
      </c>
      <c r="L539" s="14" t="str">
        <f ca="1">IF(F539&gt;0,ADDRESS(3,(B539+1)*2-1,4,,"[" &amp; wew!$G$7 &amp; "]" &amp; _sheetname_labels) &amp; ":" &amp; ADDRESS(2+F539,(B539+1)*2-1,4),"")</f>
        <v>'[dane surowe2c.xlsm]labels'!AOI3:AOI3</v>
      </c>
      <c r="M539" s="14" t="str">
        <f ca="1">IF(F539&gt;0,ADDRESS(3,(B539+1)*2,4,,"["&amp;wew!$G$7&amp;"]"&amp;_sheetname_labels)&amp;":"&amp;ADDRESS(2+F539,(B539+1)*2,4),"")</f>
        <v>'[dane surowe2c.xlsm]labels'!AOJ3:AOJ3</v>
      </c>
      <c r="N539" s="14" t="str">
        <f ca="1">ADDRESS(3,B539+1,4,,"[" &amp; wew!$G$7 &amp; "]" &amp;_sheetname_dataframe) &amp; ":" &amp; ADDRESS(2+ster!$C$14,B539+1,4)</f>
        <v>'[dane surowe2c.xlsm]data_frame'!TR3:TR643</v>
      </c>
      <c r="O539" s="14">
        <f t="shared" ca="1" si="116"/>
        <v>0</v>
      </c>
      <c r="P539" s="14" t="str">
        <f ca="1">IF(AND($AD539,$S539=1),IF(wew!$B$3,MIN(INDIRECT($N539)),"&lt;włącz podświetlanie wartości&gt;"),"—")</f>
        <v>—</v>
      </c>
      <c r="Q539" s="14" t="str">
        <f ca="1">IF(AND($AD539,$S539=1),IF(wew!$B$3,MAX(INDIRECT($N539)),"&lt;włącz podświetlanie wartości&gt;"),"—")</f>
        <v>—</v>
      </c>
      <c r="R539" s="14">
        <f ca="1">IF(AD539,ster!$C$14- (COUNTIF( INDIRECT(N539),"" )+ COUNT(INDIRECT(N539)) +COUNTIF( INDIRECT(N539),"NA" )),"")</f>
        <v>0</v>
      </c>
      <c r="S539" s="12">
        <f ca="1">IF(AD539,IF(COUNTA(INDIRECT(N539))=0,0, 1-(ster!$C$14- COUNT(INDIRECT(N539)) -COUNTIF( INDIRECT(N539),"" )) /COUNTA(INDIRECT(N539))),"")</f>
        <v>0</v>
      </c>
      <c r="T539" s="17">
        <f t="array" aca="1" ref="T539" ca="1">IF(L539&lt;&gt;"",SUM(IF(INDIRECT(L539)&lt;&gt;INT(INDIRECT(L539)),1,0)),"")</f>
        <v>0</v>
      </c>
      <c r="U539" s="17" t="str">
        <f t="array" aca="1" ref="U539" ca="1">IF(S539=1,SUM(IF(ISNUMBER(INDIRECT(N539)),IF(INDIRECT(N539)&lt;&gt;INT(INDIRECT(N539)),1,0),0)),"")</f>
        <v/>
      </c>
      <c r="V539" s="17">
        <f t="shared" ca="1" si="117"/>
        <v>0</v>
      </c>
      <c r="W539" s="17">
        <f t="shared" ca="1" si="118"/>
        <v>0</v>
      </c>
      <c r="X539" s="24">
        <f t="array" aca="1" ref="X539" ca="1">IF(AD539,IF(AG539&lt;&gt;"",AG539,IF(J539,MIN(INDIRECT( K539)),"")),"")</f>
        <v>1</v>
      </c>
      <c r="Y539" s="17">
        <f t="array" aca="1" ref="Y539" ca="1">IF(AD539,IF(AH539&lt;&gt;"",AH539,IF(J539,MAX(INDIRECT( K539)),"")),"")</f>
        <v>1</v>
      </c>
      <c r="Z539" s="17" t="b">
        <f t="shared" ca="1" si="119"/>
        <v>1</v>
      </c>
      <c r="AC539" s="17" t="b">
        <f t="shared" ca="1" si="120"/>
        <v>0</v>
      </c>
      <c r="AD539" s="14" t="b">
        <f t="shared" ca="1" si="121"/>
        <v>1</v>
      </c>
      <c r="AE539" s="15" t="b">
        <f t="shared" ca="1" si="122"/>
        <v>1</v>
      </c>
      <c r="AF539" s="16"/>
      <c r="AG539" s="16"/>
      <c r="AH539" s="16"/>
      <c r="AI539" s="16"/>
      <c r="AJ539" s="16"/>
      <c r="AK539" s="16"/>
      <c r="AL539" s="16"/>
      <c r="AM539" s="16"/>
    </row>
    <row r="540" spans="2:39">
      <c r="B540" s="14">
        <f t="shared" si="110"/>
        <v>538</v>
      </c>
      <c r="C540" s="14" t="str">
        <f ca="1">IF(OR(E540="",ROW(E540)=2),"",IF(R540&gt;0,"S",IF(J540,IF(F540=2,"D","N"),"I")))</f>
        <v>N</v>
      </c>
      <c r="D540" s="14" t="str">
        <f t="shared" ca="1" si="111"/>
        <v>q_156a</v>
      </c>
      <c r="E540" s="14" t="str">
        <f t="shared" ca="1" si="112"/>
        <v>Brain CT scan</v>
      </c>
      <c r="F540" s="14">
        <f t="shared" ca="1" si="113"/>
        <v>3</v>
      </c>
      <c r="G540" s="14" t="str">
        <f t="shared" ca="1" si="114"/>
        <v>q_156a</v>
      </c>
      <c r="H540" s="14">
        <f ca="1">IF(G540&lt;&gt;"",IFERROR( IsVariableNameLegal(G540),0),0)+IF(COUNTIF(INDIRECT(wew!$C$13),G540)&gt;1,10,0)</f>
        <v>0</v>
      </c>
      <c r="I540" s="14">
        <f ca="1">IF(E540&lt;&gt;"",IF(LEN(E540)&gt;150,1,0)+IF(COUNTIF(INDIRECT(wew!$C$15),E540)&gt;1,10,0),0)</f>
        <v>10</v>
      </c>
      <c r="J540" s="14" t="b">
        <f t="shared" ca="1" si="115"/>
        <v>1</v>
      </c>
      <c r="K540" s="14" t="str">
        <f ca="1">ADDRESS(3,(B540+1)*2-1,4,,"[" &amp; wew!$G$7 &amp; "]" &amp; _sheetname_labels) &amp; ":" &amp; ADDRESS(2+ster!$B$20,(B540+1)*2-1,4)</f>
        <v>'[dane surowe2c.xlsm]labels'!AOK3:AOK32</v>
      </c>
      <c r="L540" s="14" t="str">
        <f ca="1">IF(F540&gt;0,ADDRESS(3,(B540+1)*2-1,4,,"[" &amp; wew!$G$7 &amp; "]" &amp; _sheetname_labels) &amp; ":" &amp; ADDRESS(2+F540,(B540+1)*2-1,4),"")</f>
        <v>'[dane surowe2c.xlsm]labels'!AOK3:AOK5</v>
      </c>
      <c r="M540" s="14" t="str">
        <f ca="1">IF(F540&gt;0,ADDRESS(3,(B540+1)*2,4,,"["&amp;wew!$G$7&amp;"]"&amp;_sheetname_labels)&amp;":"&amp;ADDRESS(2+F540,(B540+1)*2,4),"")</f>
        <v>'[dane surowe2c.xlsm]labels'!AOL3:AOL5</v>
      </c>
      <c r="N540" s="14" t="str">
        <f ca="1">ADDRESS(3,B540+1,4,,"[" &amp; wew!$G$7 &amp; "]" &amp;_sheetname_dataframe) &amp; ":" &amp; ADDRESS(2+ster!$C$14,B540+1,4)</f>
        <v>'[dane surowe2c.xlsm]data_frame'!TS3:TS643</v>
      </c>
      <c r="O540" s="14">
        <f t="shared" ca="1" si="116"/>
        <v>467</v>
      </c>
      <c r="P540" s="14">
        <f ca="1">IF(AND($AD540,$S540=1),IF(wew!$B$3,MIN(INDIRECT($N540)),"&lt;włącz podświetlanie wartości&gt;"),"—")</f>
        <v>1</v>
      </c>
      <c r="Q540" s="14">
        <f ca="1">IF(AND($AD540,$S540=1),IF(wew!$B$3,MAX(INDIRECT($N540)),"&lt;włącz podświetlanie wartości&gt;"),"—")</f>
        <v>2</v>
      </c>
      <c r="R540" s="14">
        <f ca="1">IF(AD540,ster!$C$14- (COUNTIF( INDIRECT(N540),"" )+ COUNT(INDIRECT(N540)) +COUNTIF( INDIRECT(N540),"NA" )),"")</f>
        <v>0</v>
      </c>
      <c r="S540" s="12">
        <f ca="1">IF(AD540,IF(COUNTA(INDIRECT(N540))=0,0, 1-(ster!$C$14- COUNT(INDIRECT(N540)) -COUNTIF( INDIRECT(N540),"" )) /COUNTA(INDIRECT(N540))),"")</f>
        <v>1</v>
      </c>
      <c r="T540" s="17">
        <f t="array" aca="1" ref="T540" ca="1">IF(L540&lt;&gt;"",SUM(IF(INDIRECT(L540)&lt;&gt;INT(INDIRECT(L540)),1,0)),"")</f>
        <v>0</v>
      </c>
      <c r="U540" s="17">
        <f t="array" aca="1" ref="U540" ca="1">IF(S540=1,SUM(IF(ISNUMBER(INDIRECT(N540)),IF(INDIRECT(N540)&lt;&gt;INT(INDIRECT(N540)),1,0),0)),"")</f>
        <v>0</v>
      </c>
      <c r="V540" s="17">
        <f t="shared" ca="1" si="117"/>
        <v>1</v>
      </c>
      <c r="W540" s="17">
        <f t="shared" ca="1" si="118"/>
        <v>0</v>
      </c>
      <c r="X540" s="24">
        <f t="array" aca="1" ref="X540" ca="1">IF(AD540,IF(AG540&lt;&gt;"",AG540,IF(J540,MIN(INDIRECT( K540)),"")),"")</f>
        <v>1</v>
      </c>
      <c r="Y540" s="17">
        <f t="array" aca="1" ref="Y540" ca="1">IF(AD540,IF(AH540&lt;&gt;"",AH540,IF(J540,MAX(INDIRECT( K540)),"")),"")</f>
        <v>3</v>
      </c>
      <c r="Z540" s="17" t="b">
        <f t="shared" ca="1" si="119"/>
        <v>1</v>
      </c>
      <c r="AC540" s="17" t="b">
        <f t="shared" ca="1" si="120"/>
        <v>0</v>
      </c>
      <c r="AD540" s="14" t="b">
        <f t="shared" ca="1" si="121"/>
        <v>1</v>
      </c>
      <c r="AE540" s="15" t="b">
        <f t="shared" ca="1" si="122"/>
        <v>1</v>
      </c>
      <c r="AF540" s="16"/>
      <c r="AG540" s="16"/>
      <c r="AH540" s="16"/>
      <c r="AI540" s="16"/>
      <c r="AJ540" s="16"/>
      <c r="AK540" s="16"/>
      <c r="AL540" s="16"/>
      <c r="AM540" s="16"/>
    </row>
    <row r="541" spans="2:39">
      <c r="B541" s="14">
        <f t="shared" si="110"/>
        <v>539</v>
      </c>
      <c r="C541" s="14" t="str">
        <f ca="1">IF(OR(E541="",ROW(E541)=2),"",IF(R541&gt;0,"S",IF(J541,IF(F541=2,"D","N"),"I")))</f>
        <v>N</v>
      </c>
      <c r="D541" s="14" t="str">
        <f t="shared" ca="1" si="111"/>
        <v>q_156b</v>
      </c>
      <c r="E541" s="14" t="str">
        <f t="shared" ca="1" si="112"/>
        <v>Cervical spinal cord CT scan</v>
      </c>
      <c r="F541" s="14">
        <f t="shared" ca="1" si="113"/>
        <v>3</v>
      </c>
      <c r="G541" s="14" t="str">
        <f t="shared" ca="1" si="114"/>
        <v>q_156b</v>
      </c>
      <c r="H541" s="14">
        <f ca="1">IF(G541&lt;&gt;"",IFERROR( IsVariableNameLegal(G541),0),0)+IF(COUNTIF(INDIRECT(wew!$C$13),G541)&gt;1,10,0)</f>
        <v>0</v>
      </c>
      <c r="I541" s="14">
        <f ca="1">IF(E541&lt;&gt;"",IF(LEN(E541)&gt;150,1,0)+IF(COUNTIF(INDIRECT(wew!$C$15),E541)&gt;1,10,0),0)</f>
        <v>10</v>
      </c>
      <c r="J541" s="14" t="b">
        <f t="shared" ca="1" si="115"/>
        <v>1</v>
      </c>
      <c r="K541" s="14" t="str">
        <f ca="1">ADDRESS(3,(B541+1)*2-1,4,,"[" &amp; wew!$G$7 &amp; "]" &amp; _sheetname_labels) &amp; ":" &amp; ADDRESS(2+ster!$B$20,(B541+1)*2-1,4)</f>
        <v>'[dane surowe2c.xlsm]labels'!AOM3:AOM32</v>
      </c>
      <c r="L541" s="14" t="str">
        <f ca="1">IF(F541&gt;0,ADDRESS(3,(B541+1)*2-1,4,,"[" &amp; wew!$G$7 &amp; "]" &amp; _sheetname_labels) &amp; ":" &amp; ADDRESS(2+F541,(B541+1)*2-1,4),"")</f>
        <v>'[dane surowe2c.xlsm]labels'!AOM3:AOM5</v>
      </c>
      <c r="M541" s="14" t="str">
        <f ca="1">IF(F541&gt;0,ADDRESS(3,(B541+1)*2,4,,"["&amp;wew!$G$7&amp;"]"&amp;_sheetname_labels)&amp;":"&amp;ADDRESS(2+F541,(B541+1)*2,4),"")</f>
        <v>'[dane surowe2c.xlsm]labels'!AON3:AON5</v>
      </c>
      <c r="N541" s="14" t="str">
        <f ca="1">ADDRESS(3,B541+1,4,,"[" &amp; wew!$G$7 &amp; "]" &amp;_sheetname_dataframe) &amp; ":" &amp; ADDRESS(2+ster!$C$14,B541+1,4)</f>
        <v>'[dane surowe2c.xlsm]data_frame'!TT3:TT643</v>
      </c>
      <c r="O541" s="14">
        <f t="shared" ca="1" si="116"/>
        <v>467</v>
      </c>
      <c r="P541" s="14">
        <f ca="1">IF(AND($AD541,$S541=1),IF(wew!$B$3,MIN(INDIRECT($N541)),"&lt;włącz podświetlanie wartości&gt;"),"—")</f>
        <v>1</v>
      </c>
      <c r="Q541" s="14">
        <f ca="1">IF(AND($AD541,$S541=1),IF(wew!$B$3,MAX(INDIRECT($N541)),"&lt;włącz podświetlanie wartości&gt;"),"—")</f>
        <v>2</v>
      </c>
      <c r="R541" s="14">
        <f ca="1">IF(AD541,ster!$C$14- (COUNTIF( INDIRECT(N541),"" )+ COUNT(INDIRECT(N541)) +COUNTIF( INDIRECT(N541),"NA" )),"")</f>
        <v>0</v>
      </c>
      <c r="S541" s="12">
        <f ca="1">IF(AD541,IF(COUNTA(INDIRECT(N541))=0,0, 1-(ster!$C$14- COUNT(INDIRECT(N541)) -COUNTIF( INDIRECT(N541),"" )) /COUNTA(INDIRECT(N541))),"")</f>
        <v>1</v>
      </c>
      <c r="T541" s="17">
        <f t="array" aca="1" ref="T541" ca="1">IF(L541&lt;&gt;"",SUM(IF(INDIRECT(L541)&lt;&gt;INT(INDIRECT(L541)),1,0)),"")</f>
        <v>0</v>
      </c>
      <c r="U541" s="17">
        <f t="array" aca="1" ref="U541" ca="1">IF(S541=1,SUM(IF(ISNUMBER(INDIRECT(N541)),IF(INDIRECT(N541)&lt;&gt;INT(INDIRECT(N541)),1,0),0)),"")</f>
        <v>0</v>
      </c>
      <c r="V541" s="17">
        <f t="shared" ca="1" si="117"/>
        <v>1</v>
      </c>
      <c r="W541" s="17">
        <f t="shared" ca="1" si="118"/>
        <v>0</v>
      </c>
      <c r="X541" s="24">
        <f t="array" aca="1" ref="X541" ca="1">IF(AD541,IF(AG541&lt;&gt;"",AG541,IF(J541,MIN(INDIRECT( K541)),"")),"")</f>
        <v>1</v>
      </c>
      <c r="Y541" s="17">
        <f t="array" aca="1" ref="Y541" ca="1">IF(AD541,IF(AH541&lt;&gt;"",AH541,IF(J541,MAX(INDIRECT( K541)),"")),"")</f>
        <v>3</v>
      </c>
      <c r="Z541" s="17" t="b">
        <f t="shared" ca="1" si="119"/>
        <v>1</v>
      </c>
      <c r="AC541" s="17" t="b">
        <f t="shared" ca="1" si="120"/>
        <v>0</v>
      </c>
      <c r="AD541" s="14" t="b">
        <f t="shared" ca="1" si="121"/>
        <v>1</v>
      </c>
      <c r="AE541" s="15" t="b">
        <f t="shared" ca="1" si="122"/>
        <v>1</v>
      </c>
      <c r="AF541" s="16"/>
      <c r="AG541" s="16"/>
      <c r="AH541" s="16"/>
      <c r="AI541" s="16"/>
      <c r="AJ541" s="16"/>
      <c r="AK541" s="16"/>
      <c r="AL541" s="16"/>
      <c r="AM541" s="16"/>
    </row>
    <row r="542" spans="2:39">
      <c r="B542" s="14">
        <f t="shared" si="110"/>
        <v>540</v>
      </c>
      <c r="C542" s="14" t="str">
        <f ca="1">IF(OR(E542="",ROW(E542)=2),"",IF(R542&gt;0,"S",IF(J542,IF(F542=2,"D","N"),"I")))</f>
        <v>N</v>
      </c>
      <c r="D542" s="14" t="str">
        <f t="shared" ca="1" si="111"/>
        <v>q_156c</v>
      </c>
      <c r="E542" s="14" t="str">
        <f t="shared" ca="1" si="112"/>
        <v>Lumbo-sacral spinal cord CT scan</v>
      </c>
      <c r="F542" s="14">
        <f t="shared" ca="1" si="113"/>
        <v>3</v>
      </c>
      <c r="G542" s="14" t="str">
        <f t="shared" ca="1" si="114"/>
        <v>q_156c</v>
      </c>
      <c r="H542" s="14">
        <f ca="1">IF(G542&lt;&gt;"",IFERROR( IsVariableNameLegal(G542),0),0)+IF(COUNTIF(INDIRECT(wew!$C$13),G542)&gt;1,10,0)</f>
        <v>0</v>
      </c>
      <c r="I542" s="14">
        <f ca="1">IF(E542&lt;&gt;"",IF(LEN(E542)&gt;150,1,0)+IF(COUNTIF(INDIRECT(wew!$C$15),E542)&gt;1,10,0),0)</f>
        <v>10</v>
      </c>
      <c r="J542" s="14" t="b">
        <f t="shared" ca="1" si="115"/>
        <v>1</v>
      </c>
      <c r="K542" s="14" t="str">
        <f ca="1">ADDRESS(3,(B542+1)*2-1,4,,"[" &amp; wew!$G$7 &amp; "]" &amp; _sheetname_labels) &amp; ":" &amp; ADDRESS(2+ster!$B$20,(B542+1)*2-1,4)</f>
        <v>'[dane surowe2c.xlsm]labels'!AOO3:AOO32</v>
      </c>
      <c r="L542" s="14" t="str">
        <f ca="1">IF(F542&gt;0,ADDRESS(3,(B542+1)*2-1,4,,"[" &amp; wew!$G$7 &amp; "]" &amp; _sheetname_labels) &amp; ":" &amp; ADDRESS(2+F542,(B542+1)*2-1,4),"")</f>
        <v>'[dane surowe2c.xlsm]labels'!AOO3:AOO5</v>
      </c>
      <c r="M542" s="14" t="str">
        <f ca="1">IF(F542&gt;0,ADDRESS(3,(B542+1)*2,4,,"["&amp;wew!$G$7&amp;"]"&amp;_sheetname_labels)&amp;":"&amp;ADDRESS(2+F542,(B542+1)*2,4),"")</f>
        <v>'[dane surowe2c.xlsm]labels'!AOP3:AOP5</v>
      </c>
      <c r="N542" s="14" t="str">
        <f ca="1">ADDRESS(3,B542+1,4,,"[" &amp; wew!$G$7 &amp; "]" &amp;_sheetname_dataframe) &amp; ":" &amp; ADDRESS(2+ster!$C$14,B542+1,4)</f>
        <v>'[dane surowe2c.xlsm]data_frame'!TU3:TU643</v>
      </c>
      <c r="O542" s="14">
        <f t="shared" ca="1" si="116"/>
        <v>467</v>
      </c>
      <c r="P542" s="14">
        <f ca="1">IF(AND($AD542,$S542=1),IF(wew!$B$3,MIN(INDIRECT($N542)),"&lt;włącz podświetlanie wartości&gt;"),"—")</f>
        <v>1</v>
      </c>
      <c r="Q542" s="14">
        <f ca="1">IF(AND($AD542,$S542=1),IF(wew!$B$3,MAX(INDIRECT($N542)),"&lt;włącz podświetlanie wartości&gt;"),"—")</f>
        <v>2</v>
      </c>
      <c r="R542" s="14">
        <f ca="1">IF(AD542,ster!$C$14- (COUNTIF( INDIRECT(N542),"" )+ COUNT(INDIRECT(N542)) +COUNTIF( INDIRECT(N542),"NA" )),"")</f>
        <v>0</v>
      </c>
      <c r="S542" s="12">
        <f ca="1">IF(AD542,IF(COUNTA(INDIRECT(N542))=0,0, 1-(ster!$C$14- COUNT(INDIRECT(N542)) -COUNTIF( INDIRECT(N542),"" )) /COUNTA(INDIRECT(N542))),"")</f>
        <v>1</v>
      </c>
      <c r="T542" s="17">
        <f t="array" aca="1" ref="T542" ca="1">IF(L542&lt;&gt;"",SUM(IF(INDIRECT(L542)&lt;&gt;INT(INDIRECT(L542)),1,0)),"")</f>
        <v>0</v>
      </c>
      <c r="U542" s="17">
        <f t="array" aca="1" ref="U542" ca="1">IF(S542=1,SUM(IF(ISNUMBER(INDIRECT(N542)),IF(INDIRECT(N542)&lt;&gt;INT(INDIRECT(N542)),1,0),0)),"")</f>
        <v>0</v>
      </c>
      <c r="V542" s="17">
        <f t="shared" ca="1" si="117"/>
        <v>1</v>
      </c>
      <c r="W542" s="17">
        <f t="shared" ca="1" si="118"/>
        <v>0</v>
      </c>
      <c r="X542" s="24">
        <f t="array" aca="1" ref="X542" ca="1">IF(AD542,IF(AG542&lt;&gt;"",AG542,IF(J542,MIN(INDIRECT( K542)),"")),"")</f>
        <v>1</v>
      </c>
      <c r="Y542" s="17">
        <f t="array" aca="1" ref="Y542" ca="1">IF(AD542,IF(AH542&lt;&gt;"",AH542,IF(J542,MAX(INDIRECT( K542)),"")),"")</f>
        <v>3</v>
      </c>
      <c r="Z542" s="17" t="b">
        <f t="shared" ca="1" si="119"/>
        <v>1</v>
      </c>
      <c r="AC542" s="17" t="b">
        <f t="shared" ca="1" si="120"/>
        <v>0</v>
      </c>
      <c r="AD542" s="14" t="b">
        <f t="shared" ca="1" si="121"/>
        <v>1</v>
      </c>
      <c r="AE542" s="15" t="b">
        <f t="shared" ca="1" si="122"/>
        <v>1</v>
      </c>
      <c r="AF542" s="16"/>
      <c r="AG542" s="16"/>
      <c r="AH542" s="16"/>
      <c r="AI542" s="16"/>
      <c r="AJ542" s="16"/>
      <c r="AK542" s="16"/>
      <c r="AL542" s="16"/>
      <c r="AM542" s="16"/>
    </row>
    <row r="543" spans="2:39">
      <c r="B543" s="14">
        <f t="shared" si="110"/>
        <v>541</v>
      </c>
      <c r="C543" s="14" t="str">
        <f ca="1">IF(OR(E543="",ROW(E543)=2),"",IF(R543&gt;0,"S",IF(J543,IF(F543=2,"D","N"),"I")))</f>
        <v>N</v>
      </c>
      <c r="D543" s="14" t="str">
        <f t="shared" ca="1" si="111"/>
        <v>q_156d</v>
      </c>
      <c r="E543" s="14" t="str">
        <f t="shared" ca="1" si="112"/>
        <v xml:space="preserve"> Brain MRI</v>
      </c>
      <c r="F543" s="14">
        <f t="shared" ca="1" si="113"/>
        <v>3</v>
      </c>
      <c r="G543" s="14" t="str">
        <f t="shared" ca="1" si="114"/>
        <v>q_156d</v>
      </c>
      <c r="H543" s="14">
        <f ca="1">IF(G543&lt;&gt;"",IFERROR( IsVariableNameLegal(G543),0),0)+IF(COUNTIF(INDIRECT(wew!$C$13),G543)&gt;1,10,0)</f>
        <v>0</v>
      </c>
      <c r="I543" s="14">
        <f ca="1">IF(E543&lt;&gt;"",IF(LEN(E543)&gt;150,1,0)+IF(COUNTIF(INDIRECT(wew!$C$15),E543)&gt;1,10,0),0)</f>
        <v>10</v>
      </c>
      <c r="J543" s="14" t="b">
        <f t="shared" ca="1" si="115"/>
        <v>1</v>
      </c>
      <c r="K543" s="14" t="str">
        <f ca="1">ADDRESS(3,(B543+1)*2-1,4,,"[" &amp; wew!$G$7 &amp; "]" &amp; _sheetname_labels) &amp; ":" &amp; ADDRESS(2+ster!$B$20,(B543+1)*2-1,4)</f>
        <v>'[dane surowe2c.xlsm]labels'!AOQ3:AOQ32</v>
      </c>
      <c r="L543" s="14" t="str">
        <f ca="1">IF(F543&gt;0,ADDRESS(3,(B543+1)*2-1,4,,"[" &amp; wew!$G$7 &amp; "]" &amp; _sheetname_labels) &amp; ":" &amp; ADDRESS(2+F543,(B543+1)*2-1,4),"")</f>
        <v>'[dane surowe2c.xlsm]labels'!AOQ3:AOQ5</v>
      </c>
      <c r="M543" s="14" t="str">
        <f ca="1">IF(F543&gt;0,ADDRESS(3,(B543+1)*2,4,,"["&amp;wew!$G$7&amp;"]"&amp;_sheetname_labels)&amp;":"&amp;ADDRESS(2+F543,(B543+1)*2,4),"")</f>
        <v>'[dane surowe2c.xlsm]labels'!AOR3:AOR5</v>
      </c>
      <c r="N543" s="14" t="str">
        <f ca="1">ADDRESS(3,B543+1,4,,"[" &amp; wew!$G$7 &amp; "]" &amp;_sheetname_dataframe) &amp; ":" &amp; ADDRESS(2+ster!$C$14,B543+1,4)</f>
        <v>'[dane surowe2c.xlsm]data_frame'!TV3:TV643</v>
      </c>
      <c r="O543" s="14">
        <f t="shared" ca="1" si="116"/>
        <v>468</v>
      </c>
      <c r="P543" s="14">
        <f ca="1">IF(AND($AD543,$S543=1),IF(wew!$B$3,MIN(INDIRECT($N543)),"&lt;włącz podświetlanie wartości&gt;"),"—")</f>
        <v>1</v>
      </c>
      <c r="Q543" s="14">
        <f ca="1">IF(AND($AD543,$S543=1),IF(wew!$B$3,MAX(INDIRECT($N543)),"&lt;włącz podświetlanie wartości&gt;"),"—")</f>
        <v>2</v>
      </c>
      <c r="R543" s="14">
        <f ca="1">IF(AD543,ster!$C$14- (COUNTIF( INDIRECT(N543),"" )+ COUNT(INDIRECT(N543)) +COUNTIF( INDIRECT(N543),"NA" )),"")</f>
        <v>0</v>
      </c>
      <c r="S543" s="12">
        <f ca="1">IF(AD543,IF(COUNTA(INDIRECT(N543))=0,0, 1-(ster!$C$14- COUNT(INDIRECT(N543)) -COUNTIF( INDIRECT(N543),"" )) /COUNTA(INDIRECT(N543))),"")</f>
        <v>1</v>
      </c>
      <c r="T543" s="17">
        <f t="array" aca="1" ref="T543" ca="1">IF(L543&lt;&gt;"",SUM(IF(INDIRECT(L543)&lt;&gt;INT(INDIRECT(L543)),1,0)),"")</f>
        <v>0</v>
      </c>
      <c r="U543" s="17">
        <f t="array" aca="1" ref="U543" ca="1">IF(S543=1,SUM(IF(ISNUMBER(INDIRECT(N543)),IF(INDIRECT(N543)&lt;&gt;INT(INDIRECT(N543)),1,0),0)),"")</f>
        <v>0</v>
      </c>
      <c r="V543" s="17">
        <f t="shared" ca="1" si="117"/>
        <v>1</v>
      </c>
      <c r="W543" s="17">
        <f t="shared" ca="1" si="118"/>
        <v>0</v>
      </c>
      <c r="X543" s="24">
        <f t="array" aca="1" ref="X543" ca="1">IF(AD543,IF(AG543&lt;&gt;"",AG543,IF(J543,MIN(INDIRECT( K543)),"")),"")</f>
        <v>1</v>
      </c>
      <c r="Y543" s="17">
        <f t="array" aca="1" ref="Y543" ca="1">IF(AD543,IF(AH543&lt;&gt;"",AH543,IF(J543,MAX(INDIRECT( K543)),"")),"")</f>
        <v>3</v>
      </c>
      <c r="Z543" s="17" t="b">
        <f t="shared" ca="1" si="119"/>
        <v>1</v>
      </c>
      <c r="AC543" s="17" t="b">
        <f t="shared" ca="1" si="120"/>
        <v>0</v>
      </c>
      <c r="AD543" s="14" t="b">
        <f t="shared" ca="1" si="121"/>
        <v>1</v>
      </c>
      <c r="AE543" s="15" t="b">
        <f t="shared" ca="1" si="122"/>
        <v>1</v>
      </c>
      <c r="AF543" s="16"/>
      <c r="AG543" s="16"/>
      <c r="AH543" s="16"/>
      <c r="AI543" s="16"/>
      <c r="AJ543" s="16"/>
      <c r="AK543" s="16"/>
      <c r="AL543" s="16"/>
      <c r="AM543" s="16"/>
    </row>
    <row r="544" spans="2:39">
      <c r="B544" s="14">
        <f t="shared" si="110"/>
        <v>542</v>
      </c>
      <c r="C544" s="14" t="str">
        <f ca="1">IF(OR(E544="",ROW(E544)=2),"",IF(R544&gt;0,"S",IF(J544,IF(F544=2,"D","N"),"I")))</f>
        <v>N</v>
      </c>
      <c r="D544" s="14" t="str">
        <f t="shared" ca="1" si="111"/>
        <v>q_156e</v>
      </c>
      <c r="E544" s="14" t="str">
        <f t="shared" ca="1" si="112"/>
        <v xml:space="preserve"> Cervical spinal cord MRI</v>
      </c>
      <c r="F544" s="14">
        <f t="shared" ca="1" si="113"/>
        <v>3</v>
      </c>
      <c r="G544" s="14" t="str">
        <f t="shared" ca="1" si="114"/>
        <v>q_156e</v>
      </c>
      <c r="H544" s="14">
        <f ca="1">IF(G544&lt;&gt;"",IFERROR( IsVariableNameLegal(G544),0),0)+IF(COUNTIF(INDIRECT(wew!$C$13),G544)&gt;1,10,0)</f>
        <v>0</v>
      </c>
      <c r="I544" s="14">
        <f ca="1">IF(E544&lt;&gt;"",IF(LEN(E544)&gt;150,1,0)+IF(COUNTIF(INDIRECT(wew!$C$15),E544)&gt;1,10,0),0)</f>
        <v>10</v>
      </c>
      <c r="J544" s="14" t="b">
        <f t="shared" ca="1" si="115"/>
        <v>1</v>
      </c>
      <c r="K544" s="14" t="str">
        <f ca="1">ADDRESS(3,(B544+1)*2-1,4,,"[" &amp; wew!$G$7 &amp; "]" &amp; _sheetname_labels) &amp; ":" &amp; ADDRESS(2+ster!$B$20,(B544+1)*2-1,4)</f>
        <v>'[dane surowe2c.xlsm]labels'!AOS3:AOS32</v>
      </c>
      <c r="L544" s="14" t="str">
        <f ca="1">IF(F544&gt;0,ADDRESS(3,(B544+1)*2-1,4,,"[" &amp; wew!$G$7 &amp; "]" &amp; _sheetname_labels) &amp; ":" &amp; ADDRESS(2+F544,(B544+1)*2-1,4),"")</f>
        <v>'[dane surowe2c.xlsm]labels'!AOS3:AOS5</v>
      </c>
      <c r="M544" s="14" t="str">
        <f ca="1">IF(F544&gt;0,ADDRESS(3,(B544+1)*2,4,,"["&amp;wew!$G$7&amp;"]"&amp;_sheetname_labels)&amp;":"&amp;ADDRESS(2+F544,(B544+1)*2,4),"")</f>
        <v>'[dane surowe2c.xlsm]labels'!AOT3:AOT5</v>
      </c>
      <c r="N544" s="14" t="str">
        <f ca="1">ADDRESS(3,B544+1,4,,"[" &amp; wew!$G$7 &amp; "]" &amp;_sheetname_dataframe) &amp; ":" &amp; ADDRESS(2+ster!$C$14,B544+1,4)</f>
        <v>'[dane surowe2c.xlsm]data_frame'!TW3:TW643</v>
      </c>
      <c r="O544" s="14">
        <f t="shared" ca="1" si="116"/>
        <v>467</v>
      </c>
      <c r="P544" s="14">
        <f ca="1">IF(AND($AD544,$S544=1),IF(wew!$B$3,MIN(INDIRECT($N544)),"&lt;włącz podświetlanie wartości&gt;"),"—")</f>
        <v>1</v>
      </c>
      <c r="Q544" s="14">
        <f ca="1">IF(AND($AD544,$S544=1),IF(wew!$B$3,MAX(INDIRECT($N544)),"&lt;włącz podświetlanie wartości&gt;"),"—")</f>
        <v>2</v>
      </c>
      <c r="R544" s="14">
        <f ca="1">IF(AD544,ster!$C$14- (COUNTIF( INDIRECT(N544),"" )+ COUNT(INDIRECT(N544)) +COUNTIF( INDIRECT(N544),"NA" )),"")</f>
        <v>0</v>
      </c>
      <c r="S544" s="12">
        <f ca="1">IF(AD544,IF(COUNTA(INDIRECT(N544))=0,0, 1-(ster!$C$14- COUNT(INDIRECT(N544)) -COUNTIF( INDIRECT(N544),"" )) /COUNTA(INDIRECT(N544))),"")</f>
        <v>1</v>
      </c>
      <c r="T544" s="17">
        <f t="array" aca="1" ref="T544" ca="1">IF(L544&lt;&gt;"",SUM(IF(INDIRECT(L544)&lt;&gt;INT(INDIRECT(L544)),1,0)),"")</f>
        <v>0</v>
      </c>
      <c r="U544" s="17">
        <f t="array" aca="1" ref="U544" ca="1">IF(S544=1,SUM(IF(ISNUMBER(INDIRECT(N544)),IF(INDIRECT(N544)&lt;&gt;INT(INDIRECT(N544)),1,0),0)),"")</f>
        <v>0</v>
      </c>
      <c r="V544" s="17">
        <f t="shared" ca="1" si="117"/>
        <v>1</v>
      </c>
      <c r="W544" s="17">
        <f t="shared" ca="1" si="118"/>
        <v>0</v>
      </c>
      <c r="X544" s="24">
        <f t="array" aca="1" ref="X544" ca="1">IF(AD544,IF(AG544&lt;&gt;"",AG544,IF(J544,MIN(INDIRECT( K544)),"")),"")</f>
        <v>1</v>
      </c>
      <c r="Y544" s="17">
        <f t="array" aca="1" ref="Y544" ca="1">IF(AD544,IF(AH544&lt;&gt;"",AH544,IF(J544,MAX(INDIRECT( K544)),"")),"")</f>
        <v>3</v>
      </c>
      <c r="Z544" s="17" t="b">
        <f t="shared" ca="1" si="119"/>
        <v>1</v>
      </c>
      <c r="AC544" s="17" t="b">
        <f t="shared" ca="1" si="120"/>
        <v>0</v>
      </c>
      <c r="AD544" s="14" t="b">
        <f t="shared" ca="1" si="121"/>
        <v>1</v>
      </c>
      <c r="AE544" s="15" t="b">
        <f t="shared" ca="1" si="122"/>
        <v>1</v>
      </c>
      <c r="AF544" s="16"/>
      <c r="AG544" s="16"/>
      <c r="AH544" s="16"/>
      <c r="AI544" s="16"/>
      <c r="AJ544" s="16"/>
      <c r="AK544" s="16"/>
      <c r="AL544" s="16"/>
      <c r="AM544" s="16"/>
    </row>
    <row r="545" spans="2:39">
      <c r="B545" s="14">
        <f t="shared" si="110"/>
        <v>543</v>
      </c>
      <c r="C545" s="14" t="str">
        <f ca="1">IF(OR(E545="",ROW(E545)=2),"",IF(R545&gt;0,"S",IF(J545,IF(F545=2,"D","N"),"I")))</f>
        <v>N</v>
      </c>
      <c r="D545" s="14" t="str">
        <f t="shared" ca="1" si="111"/>
        <v>q_156f</v>
      </c>
      <c r="E545" s="14" t="str">
        <f t="shared" ca="1" si="112"/>
        <v>Thoracic spinal cord MRI</v>
      </c>
      <c r="F545" s="14">
        <f t="shared" ca="1" si="113"/>
        <v>3</v>
      </c>
      <c r="G545" s="14" t="str">
        <f t="shared" ca="1" si="114"/>
        <v>q_156f</v>
      </c>
      <c r="H545" s="14">
        <f ca="1">IF(G545&lt;&gt;"",IFERROR( IsVariableNameLegal(G545),0),0)+IF(COUNTIF(INDIRECT(wew!$C$13),G545)&gt;1,10,0)</f>
        <v>0</v>
      </c>
      <c r="I545" s="14">
        <f ca="1">IF(E545&lt;&gt;"",IF(LEN(E545)&gt;150,1,0)+IF(COUNTIF(INDIRECT(wew!$C$15),E545)&gt;1,10,0),0)</f>
        <v>10</v>
      </c>
      <c r="J545" s="14" t="b">
        <f t="shared" ca="1" si="115"/>
        <v>1</v>
      </c>
      <c r="K545" s="14" t="str">
        <f ca="1">ADDRESS(3,(B545+1)*2-1,4,,"[" &amp; wew!$G$7 &amp; "]" &amp; _sheetname_labels) &amp; ":" &amp; ADDRESS(2+ster!$B$20,(B545+1)*2-1,4)</f>
        <v>'[dane surowe2c.xlsm]labels'!AOU3:AOU32</v>
      </c>
      <c r="L545" s="14" t="str">
        <f ca="1">IF(F545&gt;0,ADDRESS(3,(B545+1)*2-1,4,,"[" &amp; wew!$G$7 &amp; "]" &amp; _sheetname_labels) &amp; ":" &amp; ADDRESS(2+F545,(B545+1)*2-1,4),"")</f>
        <v>'[dane surowe2c.xlsm]labels'!AOU3:AOU5</v>
      </c>
      <c r="M545" s="14" t="str">
        <f ca="1">IF(F545&gt;0,ADDRESS(3,(B545+1)*2,4,,"["&amp;wew!$G$7&amp;"]"&amp;_sheetname_labels)&amp;":"&amp;ADDRESS(2+F545,(B545+1)*2,4),"")</f>
        <v>'[dane surowe2c.xlsm]labels'!AOV3:AOV5</v>
      </c>
      <c r="N545" s="14" t="str">
        <f ca="1">ADDRESS(3,B545+1,4,,"[" &amp; wew!$G$7 &amp; "]" &amp;_sheetname_dataframe) &amp; ":" &amp; ADDRESS(2+ster!$C$14,B545+1,4)</f>
        <v>'[dane surowe2c.xlsm]data_frame'!TX3:TX643</v>
      </c>
      <c r="O545" s="14">
        <f t="shared" ca="1" si="116"/>
        <v>467</v>
      </c>
      <c r="P545" s="14">
        <f ca="1">IF(AND($AD545,$S545=1),IF(wew!$B$3,MIN(INDIRECT($N545)),"&lt;włącz podświetlanie wartości&gt;"),"—")</f>
        <v>1</v>
      </c>
      <c r="Q545" s="14">
        <f ca="1">IF(AND($AD545,$S545=1),IF(wew!$B$3,MAX(INDIRECT($N545)),"&lt;włącz podświetlanie wartości&gt;"),"—")</f>
        <v>2</v>
      </c>
      <c r="R545" s="14">
        <f ca="1">IF(AD545,ster!$C$14- (COUNTIF( INDIRECT(N545),"" )+ COUNT(INDIRECT(N545)) +COUNTIF( INDIRECT(N545),"NA" )),"")</f>
        <v>0</v>
      </c>
      <c r="S545" s="12">
        <f ca="1">IF(AD545,IF(COUNTA(INDIRECT(N545))=0,0, 1-(ster!$C$14- COUNT(INDIRECT(N545)) -COUNTIF( INDIRECT(N545),"" )) /COUNTA(INDIRECT(N545))),"")</f>
        <v>1</v>
      </c>
      <c r="T545" s="17">
        <f t="array" aca="1" ref="T545" ca="1">IF(L545&lt;&gt;"",SUM(IF(INDIRECT(L545)&lt;&gt;INT(INDIRECT(L545)),1,0)),"")</f>
        <v>0</v>
      </c>
      <c r="U545" s="17">
        <f t="array" aca="1" ref="U545" ca="1">IF(S545=1,SUM(IF(ISNUMBER(INDIRECT(N545)),IF(INDIRECT(N545)&lt;&gt;INT(INDIRECT(N545)),1,0),0)),"")</f>
        <v>0</v>
      </c>
      <c r="V545" s="17">
        <f t="shared" ca="1" si="117"/>
        <v>1</v>
      </c>
      <c r="W545" s="17">
        <f t="shared" ca="1" si="118"/>
        <v>0</v>
      </c>
      <c r="X545" s="24">
        <f t="array" aca="1" ref="X545" ca="1">IF(AD545,IF(AG545&lt;&gt;"",AG545,IF(J545,MIN(INDIRECT( K545)),"")),"")</f>
        <v>1</v>
      </c>
      <c r="Y545" s="17">
        <f t="array" aca="1" ref="Y545" ca="1">IF(AD545,IF(AH545&lt;&gt;"",AH545,IF(J545,MAX(INDIRECT( K545)),"")),"")</f>
        <v>3</v>
      </c>
      <c r="Z545" s="17" t="b">
        <f t="shared" ca="1" si="119"/>
        <v>1</v>
      </c>
      <c r="AC545" s="17" t="b">
        <f t="shared" ca="1" si="120"/>
        <v>0</v>
      </c>
      <c r="AD545" s="14" t="b">
        <f t="shared" ca="1" si="121"/>
        <v>1</v>
      </c>
      <c r="AE545" s="15" t="b">
        <f t="shared" ca="1" si="122"/>
        <v>1</v>
      </c>
      <c r="AF545" s="16"/>
      <c r="AG545" s="16"/>
      <c r="AH545" s="16"/>
      <c r="AI545" s="16"/>
      <c r="AJ545" s="16"/>
      <c r="AK545" s="16"/>
      <c r="AL545" s="16"/>
      <c r="AM545" s="16"/>
    </row>
    <row r="546" spans="2:39">
      <c r="B546" s="14">
        <f t="shared" si="110"/>
        <v>544</v>
      </c>
      <c r="C546" s="14" t="str">
        <f ca="1">IF(OR(E546="",ROW(E546)=2),"",IF(R546&gt;0,"S",IF(J546,IF(F546=2,"D","N"),"I")))</f>
        <v>N</v>
      </c>
      <c r="D546" s="14" t="str">
        <f t="shared" ca="1" si="111"/>
        <v>q_156g</v>
      </c>
      <c r="E546" s="14" t="str">
        <f t="shared" ca="1" si="112"/>
        <v>Lumbo-sacral spinal cord MRI</v>
      </c>
      <c r="F546" s="14">
        <f t="shared" ca="1" si="113"/>
        <v>3</v>
      </c>
      <c r="G546" s="14" t="str">
        <f t="shared" ca="1" si="114"/>
        <v>q_156g</v>
      </c>
      <c r="H546" s="14">
        <f ca="1">IF(G546&lt;&gt;"",IFERROR( IsVariableNameLegal(G546),0),0)+IF(COUNTIF(INDIRECT(wew!$C$13),G546)&gt;1,10,0)</f>
        <v>0</v>
      </c>
      <c r="I546" s="14">
        <f ca="1">IF(E546&lt;&gt;"",IF(LEN(E546)&gt;150,1,0)+IF(COUNTIF(INDIRECT(wew!$C$15),E546)&gt;1,10,0),0)</f>
        <v>10</v>
      </c>
      <c r="J546" s="14" t="b">
        <f t="shared" ca="1" si="115"/>
        <v>1</v>
      </c>
      <c r="K546" s="14" t="str">
        <f ca="1">ADDRESS(3,(B546+1)*2-1,4,,"[" &amp; wew!$G$7 &amp; "]" &amp; _sheetname_labels) &amp; ":" &amp; ADDRESS(2+ster!$B$20,(B546+1)*2-1,4)</f>
        <v>'[dane surowe2c.xlsm]labels'!AOW3:AOW32</v>
      </c>
      <c r="L546" s="14" t="str">
        <f ca="1">IF(F546&gt;0,ADDRESS(3,(B546+1)*2-1,4,,"[" &amp; wew!$G$7 &amp; "]" &amp; _sheetname_labels) &amp; ":" &amp; ADDRESS(2+F546,(B546+1)*2-1,4),"")</f>
        <v>'[dane surowe2c.xlsm]labels'!AOW3:AOW5</v>
      </c>
      <c r="M546" s="14" t="str">
        <f ca="1">IF(F546&gt;0,ADDRESS(3,(B546+1)*2,4,,"["&amp;wew!$G$7&amp;"]"&amp;_sheetname_labels)&amp;":"&amp;ADDRESS(2+F546,(B546+1)*2,4),"")</f>
        <v>'[dane surowe2c.xlsm]labels'!AOX3:AOX5</v>
      </c>
      <c r="N546" s="14" t="str">
        <f ca="1">ADDRESS(3,B546+1,4,,"[" &amp; wew!$G$7 &amp; "]" &amp;_sheetname_dataframe) &amp; ":" &amp; ADDRESS(2+ster!$C$14,B546+1,4)</f>
        <v>'[dane surowe2c.xlsm]data_frame'!TY3:TY643</v>
      </c>
      <c r="O546" s="14">
        <f t="shared" ca="1" si="116"/>
        <v>466</v>
      </c>
      <c r="P546" s="14">
        <f ca="1">IF(AND($AD546,$S546=1),IF(wew!$B$3,MIN(INDIRECT($N546)),"&lt;włącz podświetlanie wartości&gt;"),"—")</f>
        <v>1</v>
      </c>
      <c r="Q546" s="14">
        <f ca="1">IF(AND($AD546,$S546=1),IF(wew!$B$3,MAX(INDIRECT($N546)),"&lt;włącz podświetlanie wartości&gt;"),"—")</f>
        <v>2</v>
      </c>
      <c r="R546" s="14">
        <f ca="1">IF(AD546,ster!$C$14- (COUNTIF( INDIRECT(N546),"" )+ COUNT(INDIRECT(N546)) +COUNTIF( INDIRECT(N546),"NA" )),"")</f>
        <v>0</v>
      </c>
      <c r="S546" s="12">
        <f ca="1">IF(AD546,IF(COUNTA(INDIRECT(N546))=0,0, 1-(ster!$C$14- COUNT(INDIRECT(N546)) -COUNTIF( INDIRECT(N546),"" )) /COUNTA(INDIRECT(N546))),"")</f>
        <v>1</v>
      </c>
      <c r="T546" s="17">
        <f t="array" aca="1" ref="T546" ca="1">IF(L546&lt;&gt;"",SUM(IF(INDIRECT(L546)&lt;&gt;INT(INDIRECT(L546)),1,0)),"")</f>
        <v>0</v>
      </c>
      <c r="U546" s="17">
        <f t="array" aca="1" ref="U546" ca="1">IF(S546=1,SUM(IF(ISNUMBER(INDIRECT(N546)),IF(INDIRECT(N546)&lt;&gt;INT(INDIRECT(N546)),1,0),0)),"")</f>
        <v>0</v>
      </c>
      <c r="V546" s="17">
        <f t="shared" ca="1" si="117"/>
        <v>1</v>
      </c>
      <c r="W546" s="17">
        <f t="shared" ca="1" si="118"/>
        <v>0</v>
      </c>
      <c r="X546" s="24">
        <f t="array" aca="1" ref="X546" ca="1">IF(AD546,IF(AG546&lt;&gt;"",AG546,IF(J546,MIN(INDIRECT( K546)),"")),"")</f>
        <v>1</v>
      </c>
      <c r="Y546" s="17">
        <f t="array" aca="1" ref="Y546" ca="1">IF(AD546,IF(AH546&lt;&gt;"",AH546,IF(J546,MAX(INDIRECT( K546)),"")),"")</f>
        <v>3</v>
      </c>
      <c r="Z546" s="17" t="b">
        <f t="shared" ca="1" si="119"/>
        <v>1</v>
      </c>
      <c r="AC546" s="17" t="b">
        <f t="shared" ca="1" si="120"/>
        <v>0</v>
      </c>
      <c r="AD546" s="14" t="b">
        <f t="shared" ca="1" si="121"/>
        <v>1</v>
      </c>
      <c r="AE546" s="15" t="b">
        <f t="shared" ca="1" si="122"/>
        <v>1</v>
      </c>
      <c r="AF546" s="16"/>
      <c r="AG546" s="16"/>
      <c r="AH546" s="16"/>
      <c r="AI546" s="16"/>
      <c r="AJ546" s="16"/>
      <c r="AK546" s="16"/>
      <c r="AL546" s="16"/>
      <c r="AM546" s="16"/>
    </row>
    <row r="547" spans="2:39">
      <c r="B547" s="14">
        <f t="shared" si="110"/>
        <v>545</v>
      </c>
      <c r="C547" s="14" t="str">
        <f ca="1">IF(OR(E547="",ROW(E547)=2),"",IF(R547&gt;0,"S",IF(J547,IF(F547=2,"D","N"),"I")))</f>
        <v>N</v>
      </c>
      <c r="D547" s="14" t="str">
        <f t="shared" ca="1" si="111"/>
        <v>q_156h</v>
      </c>
      <c r="E547" s="14" t="str">
        <f t="shared" ca="1" si="112"/>
        <v>EMG</v>
      </c>
      <c r="F547" s="14">
        <f t="shared" ca="1" si="113"/>
        <v>3</v>
      </c>
      <c r="G547" s="14" t="str">
        <f t="shared" ca="1" si="114"/>
        <v>q_156h</v>
      </c>
      <c r="H547" s="14">
        <f ca="1">IF(G547&lt;&gt;"",IFERROR( IsVariableNameLegal(G547),0),0)+IF(COUNTIF(INDIRECT(wew!$C$13),G547)&gt;1,10,0)</f>
        <v>0</v>
      </c>
      <c r="I547" s="14">
        <f ca="1">IF(E547&lt;&gt;"",IF(LEN(E547)&gt;150,1,0)+IF(COUNTIF(INDIRECT(wew!$C$15),E547)&gt;1,10,0),0)</f>
        <v>10</v>
      </c>
      <c r="J547" s="14" t="b">
        <f t="shared" ca="1" si="115"/>
        <v>1</v>
      </c>
      <c r="K547" s="14" t="str">
        <f ca="1">ADDRESS(3,(B547+1)*2-1,4,,"[" &amp; wew!$G$7 &amp; "]" &amp; _sheetname_labels) &amp; ":" &amp; ADDRESS(2+ster!$B$20,(B547+1)*2-1,4)</f>
        <v>'[dane surowe2c.xlsm]labels'!AOY3:AOY32</v>
      </c>
      <c r="L547" s="14" t="str">
        <f ca="1">IF(F547&gt;0,ADDRESS(3,(B547+1)*2-1,4,,"[" &amp; wew!$G$7 &amp; "]" &amp; _sheetname_labels) &amp; ":" &amp; ADDRESS(2+F547,(B547+1)*2-1,4),"")</f>
        <v>'[dane surowe2c.xlsm]labels'!AOY3:AOY5</v>
      </c>
      <c r="M547" s="14" t="str">
        <f ca="1">IF(F547&gt;0,ADDRESS(3,(B547+1)*2,4,,"["&amp;wew!$G$7&amp;"]"&amp;_sheetname_labels)&amp;":"&amp;ADDRESS(2+F547,(B547+1)*2,4),"")</f>
        <v>'[dane surowe2c.xlsm]labels'!AOZ3:AOZ5</v>
      </c>
      <c r="N547" s="14" t="str">
        <f ca="1">ADDRESS(3,B547+1,4,,"[" &amp; wew!$G$7 &amp; "]" &amp;_sheetname_dataframe) &amp; ":" &amp; ADDRESS(2+ster!$C$14,B547+1,4)</f>
        <v>'[dane surowe2c.xlsm]data_frame'!TZ3:TZ643</v>
      </c>
      <c r="O547" s="14">
        <f t="shared" ca="1" si="116"/>
        <v>467</v>
      </c>
      <c r="P547" s="14">
        <f ca="1">IF(AND($AD547,$S547=1),IF(wew!$B$3,MIN(INDIRECT($N547)),"&lt;włącz podświetlanie wartości&gt;"),"—")</f>
        <v>1</v>
      </c>
      <c r="Q547" s="14">
        <f ca="1">IF(AND($AD547,$S547=1),IF(wew!$B$3,MAX(INDIRECT($N547)),"&lt;włącz podświetlanie wartości&gt;"),"—")</f>
        <v>2</v>
      </c>
      <c r="R547" s="14">
        <f ca="1">IF(AD547,ster!$C$14- (COUNTIF( INDIRECT(N547),"" )+ COUNT(INDIRECT(N547)) +COUNTIF( INDIRECT(N547),"NA" )),"")</f>
        <v>0</v>
      </c>
      <c r="S547" s="12">
        <f ca="1">IF(AD547,IF(COUNTA(INDIRECT(N547))=0,0, 1-(ster!$C$14- COUNT(INDIRECT(N547)) -COUNTIF( INDIRECT(N547),"" )) /COUNTA(INDIRECT(N547))),"")</f>
        <v>1</v>
      </c>
      <c r="T547" s="17">
        <f t="array" aca="1" ref="T547" ca="1">IF(L547&lt;&gt;"",SUM(IF(INDIRECT(L547)&lt;&gt;INT(INDIRECT(L547)),1,0)),"")</f>
        <v>0</v>
      </c>
      <c r="U547" s="17">
        <f t="array" aca="1" ref="U547" ca="1">IF(S547=1,SUM(IF(ISNUMBER(INDIRECT(N547)),IF(INDIRECT(N547)&lt;&gt;INT(INDIRECT(N547)),1,0),0)),"")</f>
        <v>0</v>
      </c>
      <c r="V547" s="17">
        <f t="shared" ca="1" si="117"/>
        <v>1</v>
      </c>
      <c r="W547" s="17">
        <f t="shared" ca="1" si="118"/>
        <v>0</v>
      </c>
      <c r="X547" s="24">
        <f t="array" aca="1" ref="X547" ca="1">IF(AD547,IF(AG547&lt;&gt;"",AG547,IF(J547,MIN(INDIRECT( K547)),"")),"")</f>
        <v>1</v>
      </c>
      <c r="Y547" s="17">
        <f t="array" aca="1" ref="Y547" ca="1">IF(AD547,IF(AH547&lt;&gt;"",AH547,IF(J547,MAX(INDIRECT( K547)),"")),"")</f>
        <v>3</v>
      </c>
      <c r="Z547" s="17" t="b">
        <f t="shared" ca="1" si="119"/>
        <v>1</v>
      </c>
      <c r="AC547" s="17" t="b">
        <f t="shared" ca="1" si="120"/>
        <v>0</v>
      </c>
      <c r="AD547" s="14" t="b">
        <f t="shared" ca="1" si="121"/>
        <v>1</v>
      </c>
      <c r="AE547" s="15" t="b">
        <f t="shared" ca="1" si="122"/>
        <v>1</v>
      </c>
      <c r="AF547" s="16"/>
      <c r="AG547" s="16"/>
      <c r="AH547" s="16"/>
      <c r="AI547" s="16"/>
      <c r="AJ547" s="16"/>
      <c r="AK547" s="16"/>
      <c r="AL547" s="16"/>
      <c r="AM547" s="16"/>
    </row>
    <row r="548" spans="2:39">
      <c r="B548" s="14">
        <f t="shared" si="110"/>
        <v>546</v>
      </c>
      <c r="C548" s="14" t="str">
        <f ca="1">IF(OR(E548="",ROW(E548)=2),"",IF(R548&gt;0,"S",IF(J548,IF(F548=2,"D","N"),"I")))</f>
        <v>D</v>
      </c>
      <c r="D548" s="14" t="str">
        <f t="shared" ca="1" si="111"/>
        <v>group</v>
      </c>
      <c r="E548" s="14" t="str">
        <f t="shared" ca="1" si="112"/>
        <v>group</v>
      </c>
      <c r="F548" s="14">
        <f t="shared" ca="1" si="113"/>
        <v>2</v>
      </c>
      <c r="G548" s="14" t="str">
        <f t="shared" ca="1" si="114"/>
        <v>group</v>
      </c>
      <c r="H548" s="14">
        <f ca="1">IF(G548&lt;&gt;"",IFERROR( IsVariableNameLegal(G548),0),0)+IF(COUNTIF(INDIRECT(wew!$C$13),G548)&gt;1,10,0)</f>
        <v>0</v>
      </c>
      <c r="I548" s="14">
        <f ca="1">IF(E548&lt;&gt;"",IF(LEN(E548)&gt;150,1,0)+IF(COUNTIF(INDIRECT(wew!$C$15),E548)&gt;1,10,0),0)</f>
        <v>0</v>
      </c>
      <c r="J548" s="14" t="b">
        <f t="shared" ca="1" si="115"/>
        <v>1</v>
      </c>
      <c r="K548" s="14" t="str">
        <f ca="1">ADDRESS(3,(B548+1)*2-1,4,,"[" &amp; wew!$G$7 &amp; "]" &amp; _sheetname_labels) &amp; ":" &amp; ADDRESS(2+ster!$B$20,(B548+1)*2-1,4)</f>
        <v>'[dane surowe2c.xlsm]labels'!APA3:APA32</v>
      </c>
      <c r="L548" s="14" t="str">
        <f ca="1">IF(F548&gt;0,ADDRESS(3,(B548+1)*2-1,4,,"[" &amp; wew!$G$7 &amp; "]" &amp; _sheetname_labels) &amp; ":" &amp; ADDRESS(2+F548,(B548+1)*2-1,4),"")</f>
        <v>'[dane surowe2c.xlsm]labels'!APA3:APA4</v>
      </c>
      <c r="M548" s="14" t="str">
        <f ca="1">IF(F548&gt;0,ADDRESS(3,(B548+1)*2,4,,"["&amp;wew!$G$7&amp;"]"&amp;_sheetname_labels)&amp;":"&amp;ADDRESS(2+F548,(B548+1)*2,4),"")</f>
        <v>'[dane surowe2c.xlsm]labels'!APB3:APB4</v>
      </c>
      <c r="N548" s="14" t="str">
        <f ca="1">ADDRESS(3,B548+1,4,,"[" &amp; wew!$G$7 &amp; "]" &amp;_sheetname_dataframe) &amp; ":" &amp; ADDRESS(2+ster!$C$14,B548+1,4)</f>
        <v>'[dane surowe2c.xlsm]data_frame'!UA3:UA643</v>
      </c>
      <c r="O548" s="14">
        <f t="shared" ca="1" si="116"/>
        <v>641</v>
      </c>
      <c r="P548" s="14">
        <f ca="1">IF(AND($AD548,$S548=1),IF(wew!$B$3,MIN(INDIRECT($N548)),"&lt;włącz podświetlanie wartości&gt;"),"—")</f>
        <v>1</v>
      </c>
      <c r="Q548" s="14">
        <f ca="1">IF(AND($AD548,$S548=1),IF(wew!$B$3,MAX(INDIRECT($N548)),"&lt;włącz podświetlanie wartości&gt;"),"—")</f>
        <v>2</v>
      </c>
      <c r="R548" s="14">
        <f ca="1">IF(AD548,ster!$C$14- (COUNTIF( INDIRECT(N548),"" )+ COUNT(INDIRECT(N548)) +COUNTIF( INDIRECT(N548),"NA" )),"")</f>
        <v>0</v>
      </c>
      <c r="S548" s="12">
        <f ca="1">IF(AD548,IF(COUNTA(INDIRECT(N548))=0,0, 1-(ster!$C$14- COUNT(INDIRECT(N548)) -COUNTIF( INDIRECT(N548),"" )) /COUNTA(INDIRECT(N548))),"")</f>
        <v>1</v>
      </c>
      <c r="T548" s="17">
        <f t="array" aca="1" ref="T548" ca="1">IF(L548&lt;&gt;"",SUM(IF(INDIRECT(L548)&lt;&gt;INT(INDIRECT(L548)),1,0)),"")</f>
        <v>0</v>
      </c>
      <c r="U548" s="17">
        <f t="array" aca="1" ref="U548" ca="1">IF(S548=1,SUM(IF(ISNUMBER(INDIRECT(N548)),IF(INDIRECT(N548)&lt;&gt;INT(INDIRECT(N548)),1,0),0)),"")</f>
        <v>0</v>
      </c>
      <c r="V548" s="17">
        <f t="shared" ca="1" si="117"/>
        <v>1</v>
      </c>
      <c r="W548" s="17">
        <f t="shared" ca="1" si="118"/>
        <v>0</v>
      </c>
      <c r="X548" s="24">
        <f t="array" aca="1" ref="X548" ca="1">IF(AD548,IF(AG548&lt;&gt;"",AG548,IF(J548,MIN(INDIRECT( K548)),"")),"")</f>
        <v>1</v>
      </c>
      <c r="Y548" s="17">
        <f t="array" aca="1" ref="Y548" ca="1">IF(AD548,IF(AH548&lt;&gt;"",AH548,IF(J548,MAX(INDIRECT( K548)),"")),"")</f>
        <v>2</v>
      </c>
      <c r="Z548" s="17" t="b">
        <f t="shared" ca="1" si="119"/>
        <v>1</v>
      </c>
      <c r="AC548" s="17" t="b">
        <f t="shared" ca="1" si="120"/>
        <v>0</v>
      </c>
      <c r="AD548" s="14" t="b">
        <f t="shared" ca="1" si="121"/>
        <v>1</v>
      </c>
      <c r="AE548" s="15" t="b">
        <f t="shared" ca="1" si="122"/>
        <v>1</v>
      </c>
      <c r="AF548" s="16"/>
      <c r="AG548" s="16"/>
      <c r="AH548" s="16"/>
      <c r="AI548" s="16"/>
      <c r="AJ548" s="16"/>
      <c r="AK548" s="16"/>
      <c r="AL548" s="16"/>
      <c r="AM548" s="16"/>
    </row>
  </sheetData>
  <protectedRanges>
    <protectedRange sqref="AJ549:AN1048576 AN3:AN548" name="Grupy"/>
    <protectedRange sqref="C2:C548" name="TypZmiennej"/>
  </protectedRanges>
  <customSheetViews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2:AD548">
    <cfRule type="expression" dxfId="12" priority="48" stopIfTrue="1">
      <formula>$C2="D"</formula>
    </cfRule>
  </conditionalFormatting>
  <conditionalFormatting sqref="D2:D548">
    <cfRule type="expression" dxfId="11" priority="17" stopIfTrue="1">
      <formula>($H2&lt;&gt;0)*($H2&lt;&gt;"")</formula>
    </cfRule>
  </conditionalFormatting>
  <conditionalFormatting sqref="E2:E548">
    <cfRule type="expression" dxfId="10" priority="16" stopIfTrue="1">
      <formula>($I2&lt;&gt;0)*($I2&lt;&gt;"")</formula>
    </cfRule>
  </conditionalFormatting>
  <conditionalFormatting sqref="AJ2:AN2 AJ3:AM548">
    <cfRule type="expression" dxfId="9" priority="181" stopIfTrue="1">
      <formula>$AD2*($C2&lt;&gt;"")*($C2&lt;&gt;"S")</formula>
    </cfRule>
  </conditionalFormatting>
  <conditionalFormatting sqref="AF2:AF548">
    <cfRule type="expression" dxfId="8" priority="182" stopIfTrue="1">
      <formula>$AD2*($C2&lt;&gt;"")*($C2&lt;&gt;"S")</formula>
    </cfRule>
  </conditionalFormatting>
  <conditionalFormatting sqref="AF2:AN2 AF3:AM548">
    <cfRule type="expression" dxfId="7" priority="183" stopIfTrue="1">
      <formula>(NOT($AD2))+($C2="")+($C2="S")</formula>
    </cfRule>
  </conditionalFormatting>
  <conditionalFormatting sqref="AG2:AI548">
    <cfRule type="expression" dxfId="6" priority="184" stopIfTrue="1">
      <formula>(($C2="I")+($C2="O")+($C2="P")+($C2="D"))*$AD2</formula>
    </cfRule>
  </conditionalFormatting>
  <conditionalFormatting sqref="AE2:AE548">
    <cfRule type="expression" dxfId="5" priority="185" stopIfTrue="1">
      <formula>$AD2*($C2&lt;&gt;"")*$J2</formula>
    </cfRule>
    <cfRule type="expression" dxfId="4" priority="186" stopIfTrue="1">
      <formula>(NOT($AD2))+($C2="")+($C2="S")+NOT($J2)</formula>
    </cfRule>
  </conditionalFormatting>
  <conditionalFormatting sqref="B2:AD548">
    <cfRule type="expression" dxfId="3" priority="41" stopIfTrue="1">
      <formula>$C2="N"</formula>
    </cfRule>
  </conditionalFormatting>
  <conditionalFormatting sqref="B2:AD548">
    <cfRule type="expression" dxfId="2" priority="45" stopIfTrue="1">
      <formula>OR($C2="P",$C2="O")</formula>
    </cfRule>
  </conditionalFormatting>
  <conditionalFormatting sqref="B2:AD548">
    <cfRule type="expression" dxfId="1" priority="46" stopIfTrue="1">
      <formula>$C2="I"</formula>
    </cfRule>
  </conditionalFormatting>
  <conditionalFormatting sqref="B2:AD548">
    <cfRule type="expression" dxfId="0" priority="47" stopIfTrue="1">
      <formula>$C2="S"</formula>
    </cfRule>
  </conditionalFormatting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C4" sqref="C4:C18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351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34</v>
      </c>
      <c r="J3" s="14" t="s">
        <v>233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/>
      </c>
      <c r="F4" s="14" t="str">
        <f ca="1">IFERROR(IF($B4&lt;=ster!$C$16, INDEX(INDIRECT(NewZal!$S$55),$B4),""),COUNTIF(INDIRECT(wew!$K$7),B4))</f>
        <v/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/>
      </c>
      <c r="F5" s="14" t="str">
        <f ca="1">IFERROR(IF($B5&lt;=ster!$C$16, INDEX(INDIRECT(NewZal!$S$55),$B5),""),COUNTIF(INDIRECT(wew!$K$7),B5))</f>
        <v/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/>
      </c>
      <c r="F6" s="14" t="str">
        <f ca="1">IFERROR(IF($B6&lt;=ster!$C$16, INDEX(INDIRECT(NewZal!$S$55),$B6),""),COUNTIF(INDIRECT(wew!$K$7),B6))</f>
        <v/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/>
      </c>
      <c r="F7" s="14" t="str">
        <f ca="1">IFERROR(IF($B7&lt;=ster!$C$16, INDEX(INDIRECT(NewZal!$S$55),$B7),""),COUNTIF(INDIRECT(wew!$K$7),B7))</f>
        <v/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/>
      </c>
      <c r="F8" s="14" t="str">
        <f ca="1">IFERROR(IF($B8&lt;=ster!$C$16, INDEX(INDIRECT(NewZal!$S$55),$B8),""),COUNTIF(INDIRECT(wew!$K$7),B8))</f>
        <v/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/>
      </c>
      <c r="F9" s="14" t="str">
        <f ca="1">IFERROR(IF($B9&lt;=ster!$C$16, INDEX(INDIRECT(NewZal!$S$55),$B9),""),COUNTIF(INDIRECT(wew!$K$7),B9))</f>
        <v/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/>
      </c>
      <c r="F10" s="14" t="str">
        <f ca="1">IFERROR(IF($B10&lt;=ster!$C$16, INDEX(INDIRECT(NewZal!$S$55),$B10),""),COUNTIF(INDIRECT(wew!$K$7),B10))</f>
        <v/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/>
      </c>
      <c r="F11" s="14" t="str">
        <f ca="1">IFERROR(IF($B11&lt;=ster!$C$16, INDEX(INDIRECT(NewZal!$S$55),$B11),""),COUNTIF(INDIRECT(wew!$K$7),B11))</f>
        <v/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/>
      </c>
      <c r="F12" s="14" t="str">
        <f ca="1">IFERROR(IF($B12&lt;=ster!$C$16, INDEX(INDIRECT(NewZal!$S$55),$B12),""),COUNTIF(INDIRECT(wew!$K$7),B12))</f>
        <v/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/>
      </c>
      <c r="F13" s="14" t="str">
        <f ca="1">IFERROR(IF($B13&lt;=ster!$C$16, INDEX(INDIRECT(NewZal!$S$55),$B13),""),COUNTIF(INDIRECT(wew!$K$7),B13))</f>
        <v/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/>
      </c>
      <c r="F14" s="14" t="str">
        <f ca="1">IFERROR(IF($B14&lt;=ster!$C$16, INDEX(INDIRECT(NewZal!$S$55),$B14),""),COUNTIF(INDIRECT(wew!$K$7),B14))</f>
        <v/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/>
      </c>
      <c r="F15" s="14" t="str">
        <f ca="1">IFERROR(IF($B15&lt;=ster!$C$16, INDEX(INDIRECT(NewZal!$S$55),$B15),""),COUNTIF(INDIRECT(wew!$K$7),B15))</f>
        <v/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/>
      </c>
      <c r="F16" s="14" t="str">
        <f ca="1">IFERROR(IF($B16&lt;=ster!$C$16, INDEX(INDIRECT(NewZal!$S$55),$B16),""),COUNTIF(INDIRECT(wew!$K$7),B16))</f>
        <v/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/>
      </c>
      <c r="F17" s="14" t="str">
        <f ca="1">IFERROR(IF($B17&lt;=ster!$C$16, INDEX(INDIRECT(NewZal!$S$55),$B17),""),COUNTIF(INDIRECT(wew!$K$7),B17))</f>
        <v/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/>
      </c>
      <c r="F18" s="14" t="str">
        <f ca="1">IFERROR(IF($B18&lt;=ster!$C$16, INDEX(INDIRECT(NewZal!$S$55),$B18),""),COUNTIF(INDIRECT(wew!$K$7),B18))</f>
        <v/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/>
      </c>
      <c r="F19" s="14" t="str">
        <f ca="1">IFERROR(IF($B19&lt;=ster!$C$16, INDEX(INDIRECT(NewZal!$S$55),$B19),""),COUNTIF(INDIRECT(wew!$K$7),B19))</f>
        <v/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/>
      </c>
      <c r="F20" s="14" t="str">
        <f ca="1">IFERROR(IF($B20&lt;=ster!$C$16, INDEX(INDIRECT(NewZal!$S$55),$B20),""),COUNTIF(INDIRECT(wew!$K$7),B20))</f>
        <v/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/>
      </c>
      <c r="F21" s="14" t="str">
        <f ca="1">IFERROR(IF($B21&lt;=ster!$C$16, INDEX(INDIRECT(NewZal!$S$55),$B21),""),COUNTIF(INDIRECT(wew!$K$7),B21))</f>
        <v/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/>
      </c>
      <c r="F22" s="14" t="str">
        <f ca="1">IFERROR(IF($B22&lt;=ster!$C$16, INDEX(INDIRECT(NewZal!$S$55),$B22),""),COUNTIF(INDIRECT(wew!$K$7),B22))</f>
        <v/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/>
      </c>
      <c r="F23" s="14" t="str">
        <f ca="1">IFERROR(IF($B23&lt;=ster!$C$16, INDEX(INDIRECT(NewZal!$S$55),$B23),""),COUNTIF(INDIRECT(wew!$K$7),B23))</f>
        <v/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/>
      </c>
      <c r="F24" s="14" t="str">
        <f ca="1">IFERROR(IF($B24&lt;=ster!$C$16, INDEX(INDIRECT(NewZal!$S$55),$B24),""),COUNTIF(INDIRECT(wew!$K$7),B24))</f>
        <v/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/>
      </c>
      <c r="F25" s="14" t="str">
        <f ca="1">IFERROR(IF($B25&lt;=ster!$C$16, INDEX(INDIRECT(NewZal!$S$55),$B25),""),COUNTIF(INDIRECT(wew!$K$7),B25))</f>
        <v/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/>
      </c>
      <c r="F26" s="14" t="str">
        <f ca="1">IFERROR(IF($B26&lt;=ster!$C$16, INDEX(INDIRECT(NewZal!$S$55),$B26),""),COUNTIF(INDIRECT(wew!$K$7),B26))</f>
        <v/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/>
      </c>
      <c r="F27" s="14" t="str">
        <f ca="1">IFERROR(IF($B27&lt;=ster!$C$16, INDEX(INDIRECT(NewZal!$S$55),$B27),""),COUNTIF(INDIRECT(wew!$K$7),B27))</f>
        <v/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/>
      </c>
      <c r="F28" s="14" t="str">
        <f ca="1">IFERROR(IF($B28&lt;=ster!$C$16, INDEX(INDIRECT(NewZal!$S$55),$B28),""),COUNTIF(INDIRECT(wew!$K$7),B28))</f>
        <v/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/>
      </c>
      <c r="F29" s="14" t="str">
        <f ca="1">IFERROR(IF($B29&lt;=ster!$C$16, INDEX(INDIRECT(NewZal!$S$55),$B29),""),COUNTIF(INDIRECT(wew!$K$7),B29))</f>
        <v/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/>
      </c>
      <c r="F30" s="14" t="str">
        <f ca="1">IFERROR(IF($B30&lt;=ster!$C$16, INDEX(INDIRECT(NewZal!$S$55),$B30),""),COUNTIF(INDIRECT(wew!$K$7),B30))</f>
        <v/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/>
      </c>
      <c r="F31" s="14" t="str">
        <f ca="1">IFERROR(IF($B31&lt;=ster!$C$16, INDEX(INDIRECT(NewZal!$S$55),$B31),""),COUNTIF(INDIRECT(wew!$K$7),B31))</f>
        <v/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/>
      </c>
      <c r="F32" s="14" t="str">
        <f ca="1">IFERROR(IF($B32&lt;=ster!$C$16, INDEX(INDIRECT(NewZal!$S$55),$B32),""),COUNTIF(INDIRECT(wew!$K$7),B32))</f>
        <v/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/>
      </c>
      <c r="F33" s="14" t="str">
        <f ca="1">IFERROR(IF($B33&lt;=ster!$C$16, INDEX(INDIRECT(NewZal!$S$55),$B33),""),COUNTIF(INDIRECT(wew!$K$7),B33))</f>
        <v/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/>
      </c>
      <c r="F34" s="14" t="str">
        <f ca="1">IFERROR(IF($B34&lt;=ster!$C$16, INDEX(INDIRECT(NewZal!$S$55),$B34),""),COUNTIF(INDIRECT(wew!$K$7),B34))</f>
        <v/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/>
      </c>
      <c r="F35" s="14" t="str">
        <f ca="1">IFERROR(IF($B35&lt;=ster!$C$16, INDEX(INDIRECT(NewZal!$S$55),$B35),""),COUNTIF(INDIRECT(wew!$K$7),B35))</f>
        <v/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/>
      </c>
      <c r="F36" s="14" t="str">
        <f ca="1">IFERROR(IF($B36&lt;=ster!$C$16, INDEX(INDIRECT(NewZal!$S$55),$B36),""),COUNTIF(INDIRECT(wew!$K$7),B36))</f>
        <v/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/>
      </c>
      <c r="F37" s="14" t="str">
        <f ca="1">IFERROR(IF($B37&lt;=ster!$C$16, INDEX(INDIRECT(NewZal!$S$55),$B37),""),COUNTIF(INDIRECT(wew!$K$7),B37))</f>
        <v/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/>
      </c>
      <c r="F38" s="14" t="str">
        <f ca="1">IFERROR(IF($B38&lt;=ster!$C$16, INDEX(INDIRECT(NewZal!$S$55),$B38),""),COUNTIF(INDIRECT(wew!$K$7),B38))</f>
        <v/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/>
      </c>
      <c r="F39" s="14" t="str">
        <f ca="1">IFERROR(IF($B39&lt;=ster!$C$16, INDEX(INDIRECT(NewZal!$S$55),$B39),""),COUNTIF(INDIRECT(wew!$K$7),B39))</f>
        <v/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/>
      </c>
      <c r="F40" s="14" t="str">
        <f ca="1">IFERROR(IF($B40&lt;=ster!$C$16, INDEX(INDIRECT(NewZal!$S$55),$B40),""),COUNTIF(INDIRECT(wew!$K$7),B40))</f>
        <v/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/>
      </c>
      <c r="F41" s="14" t="str">
        <f ca="1">IFERROR(IF($B41&lt;=ster!$C$16, INDEX(INDIRECT(NewZal!$S$55),$B41),""),COUNTIF(INDIRECT(wew!$K$7),B41))</f>
        <v/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/>
      </c>
      <c r="F42" s="14" t="str">
        <f ca="1">IFERROR(IF($B42&lt;=ster!$C$16, INDEX(INDIRECT(NewZal!$S$55),$B42),""),COUNTIF(INDIRECT(wew!$K$7),B42))</f>
        <v/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/>
      </c>
      <c r="F43" s="14" t="str">
        <f ca="1">IFERROR(IF($B43&lt;=ster!$C$16, INDEX(INDIRECT(NewZal!$S$55),$B43),""),COUNTIF(INDIRECT(wew!$K$7),B43))</f>
        <v/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/>
      </c>
      <c r="F44" s="14" t="str">
        <f ca="1">IFERROR(IF($B44&lt;=ster!$C$16, INDEX(INDIRECT(NewZal!$S$55),$B44),""),COUNTIF(INDIRECT(wew!$K$7),B44))</f>
        <v/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/>
      </c>
      <c r="F45" s="14" t="str">
        <f ca="1">IFERROR(IF($B45&lt;=ster!$C$16, INDEX(INDIRECT(NewZal!$S$55),$B45),""),COUNTIF(INDIRECT(wew!$K$7),B45))</f>
        <v/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/>
      </c>
      <c r="F46" s="14" t="str">
        <f ca="1">IFERROR(IF($B46&lt;=ster!$C$16, INDEX(INDIRECT(NewZal!$S$55),$B46),""),COUNTIF(INDIRECT(wew!$K$7),B46))</f>
        <v/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/>
      </c>
      <c r="F47" s="14" t="str">
        <f ca="1">IFERROR(IF($B47&lt;=ster!$C$16, INDEX(INDIRECT(NewZal!$S$55),$B47),""),COUNTIF(INDIRECT(wew!$K$7),B47))</f>
        <v/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/>
      </c>
      <c r="F48" s="14" t="str">
        <f ca="1">IFERROR(IF($B48&lt;=ster!$C$16, INDEX(INDIRECT(NewZal!$S$55),$B48),""),COUNTIF(INDIRECT(wew!$K$7),B48))</f>
        <v/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/>
      </c>
      <c r="F49" s="14" t="str">
        <f ca="1">IFERROR(IF($B49&lt;=ster!$C$16, INDEX(INDIRECT(NewZal!$S$55),$B49),""),COUNTIF(INDIRECT(wew!$K$7),B49))</f>
        <v/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/>
      </c>
      <c r="F50" s="14" t="str">
        <f ca="1">IFERROR(IF($B50&lt;=ster!$C$16, INDEX(INDIRECT(NewZal!$S$55),$B50),""),COUNTIF(INDIRECT(wew!$K$7),B50))</f>
        <v/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/>
      </c>
      <c r="F51" s="14" t="str">
        <f ca="1">IFERROR(IF($B51&lt;=ster!$C$16, INDEX(INDIRECT(NewZal!$S$55),$B51),""),COUNTIF(INDIRECT(wew!$K$7),B51))</f>
        <v/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/>
      </c>
      <c r="F52" s="14" t="str">
        <f ca="1">IFERROR(IF($B52&lt;=ster!$C$16, INDEX(INDIRECT(NewZal!$S$55),$B52),""),COUNTIF(INDIRECT(wew!$K$7),B52))</f>
        <v/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/>
      </c>
      <c r="F53" s="14" t="str">
        <f ca="1">IFERROR(IF($B53&lt;=ster!$C$16, INDEX(INDIRECT(NewZal!$S$55),$B53),""),COUNTIF(INDIRECT(wew!$K$7),B53))</f>
        <v/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37" priority="2" stopIfTrue="1">
      <formula>$D55&gt;0</formula>
    </cfRule>
  </conditionalFormatting>
  <conditionalFormatting sqref="C54">
    <cfRule type="expression" dxfId="36" priority="3" stopIfTrue="1">
      <formula>$F54&gt;0</formula>
    </cfRule>
  </conditionalFormatting>
  <conditionalFormatting sqref="C29:C53">
    <cfRule type="expression" dxfId="35" priority="4" stopIfTrue="1">
      <formula>$F29&lt;&gt;""</formula>
    </cfRule>
  </conditionalFormatting>
  <conditionalFormatting sqref="G4:H63 I4:J53">
    <cfRule type="expression" dxfId="34" priority="6" stopIfTrue="1">
      <formula>($F4&gt;0) * ($F4&lt;&gt;"")</formula>
    </cfRule>
  </conditionalFormatting>
  <conditionalFormatting sqref="C4:C54">
    <cfRule type="expression" dxfId="33" priority="1" stopIfTrue="1">
      <formula>$E4&lt;&gt;""</formula>
    </cfRule>
    <cfRule type="expression" dxfId="32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N11" sqref="N11"/>
    </sheetView>
  </sheetViews>
  <sheetFormatPr defaultRowHeight="12.75"/>
  <cols>
    <col min="1" max="1" width="9.28515625" bestFit="1" customWidth="1"/>
    <col min="6" max="6" width="9.710937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223</v>
      </c>
      <c r="C2" s="14" t="s">
        <v>274</v>
      </c>
      <c r="D2" s="15" t="s">
        <v>228</v>
      </c>
    </row>
    <row r="3" spans="1:18">
      <c r="B3" s="7" t="s">
        <v>354</v>
      </c>
      <c r="C3" s="9" t="str">
        <f>"baza danych do pracy " &amp; B3</f>
        <v>baza danych do pracy Mamede</v>
      </c>
      <c r="D3" s="9" t="s">
        <v>2039</v>
      </c>
    </row>
    <row r="4" spans="1:18">
      <c r="B4" s="15" t="s">
        <v>139</v>
      </c>
      <c r="C4" s="15" t="s">
        <v>140</v>
      </c>
    </row>
    <row r="5" spans="1:18">
      <c r="B5" s="6" t="s">
        <v>353</v>
      </c>
      <c r="C5" s="6" t="s">
        <v>353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547</v>
      </c>
      <c r="C12">
        <f t="array" ref="C12">MAX(IF(data_frame!2:2&lt;&gt;"",COLUMN(data_frame!2:2),""))</f>
        <v>547</v>
      </c>
      <c r="M12" s="15"/>
    </row>
    <row r="13" spans="1:18">
      <c r="B13" t="s">
        <v>15</v>
      </c>
      <c r="C13" t="s">
        <v>16</v>
      </c>
    </row>
    <row r="14" spans="1:18">
      <c r="B14">
        <f ca="1">COUNTA(INDIRECT(_sheetname_dataframe &amp; "!A:A"))-2</f>
        <v>641</v>
      </c>
      <c r="C14">
        <f t="array" aca="1" ref="C14" ca="1">MAX(IF(ISNUMBER( INDIRECT(wew!R9 &amp; "!A:A")),ROW(  INDIRECT(wew!R9 &amp; "!A:A")),""))-2</f>
        <v>641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0</v>
      </c>
      <c r="D16">
        <f ca="1">MAX(INDIRECT(wew!R7 &amp; "!AI2:iv"&amp;1+C12))</f>
        <v>0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136</v>
      </c>
    </row>
    <row r="20" spans="2:15">
      <c r="B20" s="5">
        <v>30</v>
      </c>
      <c r="I20" s="15" t="s">
        <v>137</v>
      </c>
    </row>
    <row r="21" spans="2:15">
      <c r="I21" s="15" t="s">
        <v>138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38</v>
      </c>
    </row>
    <row r="24" spans="2:15">
      <c r="O24" s="25" t="str">
        <f>C3 &amp; ".rds"</f>
        <v>baza danych do pracy Mamede.rds</v>
      </c>
    </row>
    <row r="25" spans="2:15">
      <c r="O25" s="14" t="s">
        <v>301</v>
      </c>
    </row>
    <row r="26" spans="2:15">
      <c r="O26" s="30" t="s">
        <v>299</v>
      </c>
    </row>
    <row r="27" spans="2:15">
      <c r="O27" s="14" t="s">
        <v>300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31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31"/>
  <sheetViews>
    <sheetView workbookViewId="0">
      <selection activeCell="Q6" sqref="Q6"/>
    </sheetView>
  </sheetViews>
  <sheetFormatPr defaultRowHeight="12.75"/>
  <cols>
    <col min="1" max="1" width="11.42578125" customWidth="1"/>
    <col min="2" max="2" width="10.140625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130</v>
      </c>
      <c r="C2" s="15" t="s">
        <v>135</v>
      </c>
    </row>
    <row r="3" spans="1:18">
      <c r="A3" s="5">
        <v>3</v>
      </c>
      <c r="B3" s="16" t="b">
        <v>1</v>
      </c>
      <c r="C3" s="14"/>
    </row>
    <row r="5" spans="1:18">
      <c r="C5" s="14"/>
    </row>
    <row r="6" spans="1:18">
      <c r="B6" s="15" t="s">
        <v>208</v>
      </c>
      <c r="C6" t="s">
        <v>31</v>
      </c>
      <c r="G6" s="15" t="s">
        <v>27</v>
      </c>
      <c r="K6" s="14" t="s">
        <v>329</v>
      </c>
      <c r="N6" s="15"/>
      <c r="O6" s="15"/>
      <c r="P6" s="15"/>
      <c r="Q6" s="15" t="s">
        <v>336</v>
      </c>
      <c r="R6" s="14" t="s">
        <v>337</v>
      </c>
    </row>
    <row r="7" spans="1:18">
      <c r="B7" s="16" t="s">
        <v>209</v>
      </c>
      <c r="C7" s="14" t="str">
        <f ca="1">NewZal!$T$20</f>
        <v>'[dane surowe2c.xlsm]variables'!$J$2:$J$548</v>
      </c>
      <c r="G7" t="str">
        <f ca="1">NewZal!H2</f>
        <v>dane surowe2c.xlsm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variables!AJ2:AP548</v>
      </c>
      <c r="Q7" t="s">
        <v>291</v>
      </c>
      <c r="R7" s="16" t="s">
        <v>304</v>
      </c>
    </row>
    <row r="8" spans="1:18">
      <c r="C8" s="15" t="s">
        <v>32</v>
      </c>
      <c r="G8" s="15" t="s">
        <v>141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variables!AJ2:AJ548</v>
      </c>
      <c r="Q8" t="s">
        <v>126</v>
      </c>
      <c r="R8" s="16" t="s">
        <v>302</v>
      </c>
    </row>
    <row r="9" spans="1:18">
      <c r="C9" s="14" t="str">
        <f ca="1">NewZal!$T$25</f>
        <v>'[dane surowe2c.xlsm]variables'!$P$2:$P$548</v>
      </c>
      <c r="G9" t="str">
        <f ca="1">IF(ISERROR(FIND(".xlsm",G7)),"???",MID(G7,1,LEN(G7)-5))</f>
        <v>dane surowe2c</v>
      </c>
      <c r="J9">
        <f>J8+1</f>
        <v>1</v>
      </c>
      <c r="K9" s="14" t="str">
        <f t="shared" si="0"/>
        <v>variables!AK2:AK548</v>
      </c>
      <c r="Q9" t="s">
        <v>127</v>
      </c>
      <c r="R9" s="16" t="s">
        <v>303</v>
      </c>
    </row>
    <row r="10" spans="1:18">
      <c r="C10" s="15" t="s">
        <v>33</v>
      </c>
      <c r="G10" t="s">
        <v>18</v>
      </c>
      <c r="J10" s="14">
        <f t="shared" ref="J10:J15" si="1">J9+1</f>
        <v>2</v>
      </c>
      <c r="K10" s="14" t="str">
        <f t="shared" si="0"/>
        <v>variables!AL2:AL548</v>
      </c>
    </row>
    <row r="11" spans="1:18">
      <c r="C11" s="14" t="str">
        <f ca="1">NewZal!$T$26</f>
        <v>'[dane surowe2c.xlsm]variables'!$Q$2:$Q$548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variables!AM2:AM548</v>
      </c>
    </row>
    <row r="12" spans="1:18">
      <c r="C12" s="15" t="s">
        <v>165</v>
      </c>
      <c r="G12" s="14" t="s">
        <v>330</v>
      </c>
      <c r="J12" s="14">
        <f t="shared" si="1"/>
        <v>4</v>
      </c>
      <c r="K12" s="14" t="str">
        <f t="shared" si="0"/>
        <v>variables!AN2:AN548</v>
      </c>
    </row>
    <row r="13" spans="1:18">
      <c r="C13" s="14" t="str">
        <f ca="1">NewZal!$T$14</f>
        <v>'[dane surowe2c.xlsm]data_frame'!$A$2:$UA$2</v>
      </c>
      <c r="G13" s="14" t="s">
        <v>331</v>
      </c>
      <c r="J13" s="14">
        <f t="shared" si="1"/>
        <v>5</v>
      </c>
      <c r="K13" s="14" t="str">
        <f t="shared" si="0"/>
        <v>variables!AO2:AO548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variables!AP2:AP548</v>
      </c>
    </row>
    <row r="15" spans="1:18">
      <c r="C15" s="14" t="str">
        <f ca="1">NewZal!$T$13</f>
        <v>'[dane surowe2c.xlsm]data_frame'!$A$1:$UA$1</v>
      </c>
      <c r="J15" s="14">
        <f t="shared" si="1"/>
        <v>7</v>
      </c>
      <c r="K15" s="14" t="str">
        <f t="shared" si="0"/>
        <v>variables!AQ2:AQ548</v>
      </c>
    </row>
    <row r="16" spans="1:18">
      <c r="C16" s="15" t="s">
        <v>133</v>
      </c>
    </row>
    <row r="17" spans="3:3">
      <c r="C17" t="str">
        <f ca="1">NewZal!$T$27</f>
        <v>'[dane surowe2c.xlsm]variables'!$X$2:$X$548</v>
      </c>
    </row>
    <row r="18" spans="3:3">
      <c r="C18" s="15" t="s">
        <v>134</v>
      </c>
    </row>
    <row r="19" spans="3:3">
      <c r="C19" t="str">
        <f ca="1">NewZal!$T$28</f>
        <v>'[dane surowe2c.xlsm]variables'!$Y$2:$Y$548</v>
      </c>
    </row>
    <row r="20" spans="3:3">
      <c r="C20" s="15" t="s">
        <v>278</v>
      </c>
    </row>
    <row r="21" spans="3:3">
      <c r="C21" t="str">
        <f ca="1">NewZal!T33</f>
        <v>'[dane surowe2c.xlsm]variables'!$Z$2:$Z$548</v>
      </c>
    </row>
    <row r="22" spans="3:3">
      <c r="C22" s="15" t="s">
        <v>285</v>
      </c>
    </row>
    <row r="23" spans="3:3">
      <c r="C23" t="str">
        <f ca="1">NewZal!T34</f>
        <v>'[dane surowe2c.xlsm]variables'!$V$2:$V$548</v>
      </c>
    </row>
    <row r="24" spans="3:3">
      <c r="C24" s="15" t="s">
        <v>289</v>
      </c>
    </row>
    <row r="25" spans="3:3">
      <c r="C25" t="str">
        <f ca="1">NewZal!T35</f>
        <v>'[dane surowe2c.xlsm]variables'!$W$2:$W$548</v>
      </c>
    </row>
    <row r="26" spans="3:3">
      <c r="C26" s="15" t="s">
        <v>293</v>
      </c>
    </row>
    <row r="27" spans="3:3">
      <c r="C27">
        <f>COLUMN(variables!H1)</f>
        <v>8</v>
      </c>
    </row>
    <row r="28" spans="3:3">
      <c r="C28" s="15" t="s">
        <v>294</v>
      </c>
    </row>
    <row r="29" spans="3:3">
      <c r="C29">
        <f>COLUMN(variables!I1)</f>
        <v>9</v>
      </c>
    </row>
    <row r="30" spans="3:3">
      <c r="C30" s="15" t="s">
        <v>298</v>
      </c>
    </row>
    <row r="31" spans="3:3">
      <c r="C31">
        <f>COLUMN(variables!AC1)</f>
        <v>29</v>
      </c>
    </row>
  </sheetData>
  <customSheetViews>
    <customSheetView guid="{E6351D91-D2AA-41F8-B6F1-38581D57FD08}" state="hidden">
      <selection activeCell="C9" sqref="C9"/>
      <pageMargins left="0.7" right="0.7" top="0.75" bottom="0.75" header="0.3" footer="0.3"/>
    </customSheetView>
    <customSheetView guid="{B0700225-2463-44C9-9C4E-A79FCDA233AE}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11"/>
  <sheetViews>
    <sheetView workbookViewId="0">
      <selection activeCell="O11" sqref="O11"/>
    </sheetView>
  </sheetViews>
  <sheetFormatPr defaultRowHeight="12.75"/>
  <sheetData>
    <row r="1" spans="1:7">
      <c r="A1" s="14" t="s">
        <v>336</v>
      </c>
      <c r="B1" s="14" t="s">
        <v>347</v>
      </c>
      <c r="C1" s="14" t="s">
        <v>348</v>
      </c>
      <c r="D1" s="14" t="s">
        <v>349</v>
      </c>
      <c r="E1" s="14" t="s">
        <v>339</v>
      </c>
      <c r="F1" s="14" t="s">
        <v>340</v>
      </c>
      <c r="G1" s="14" t="s">
        <v>341</v>
      </c>
    </row>
    <row r="2" spans="1:7">
      <c r="A2" t="s">
        <v>342</v>
      </c>
      <c r="B2" s="14" t="str">
        <f t="shared" ref="B2:B11" ca="1" si="0">CELL("address",INDIRECT(A2))</f>
        <v>'[dane surowe2c.xlsm]data_frame'!$A$1</v>
      </c>
      <c r="C2" s="14">
        <f t="shared" ref="C2:C11" ca="1" si="1">FIND("]",B2)</f>
        <v>21</v>
      </c>
      <c r="D2" s="14">
        <f t="shared" ref="D2:D11" ca="1" si="2">FIND("!",B2)</f>
        <v>33</v>
      </c>
      <c r="E2" s="14" t="str">
        <f ca="1">IFERROR(IFERROR(MID(B2,C2+1,D2-C2-IF(ISERROR(FIND("'",B2)),1,2)),_xll.SHEETNAME()),"wew")</f>
        <v>data_frame</v>
      </c>
      <c r="F2" s="14">
        <f t="shared" ref="F2:F11" ca="1" si="3">ROW(INDIRECT(A2))</f>
        <v>1</v>
      </c>
      <c r="G2" s="14">
        <f t="shared" ref="G2:G11" ca="1" si="4">COLUMN(INDIRECT(A2))</f>
        <v>1</v>
      </c>
    </row>
    <row r="3" spans="1:7">
      <c r="A3" t="s">
        <v>343</v>
      </c>
      <c r="B3" s="14" t="str">
        <f t="shared" ca="1" si="0"/>
        <v>'[dane surowe2c.xlsm]labels'!$A$1</v>
      </c>
      <c r="C3" s="14">
        <f t="shared" ca="1" si="1"/>
        <v>21</v>
      </c>
      <c r="D3" s="14">
        <f t="shared" ca="1" si="2"/>
        <v>29</v>
      </c>
      <c r="E3" s="14" t="str">
        <f ca="1">IFERROR(IFERROR(MID(B3,C3+1,D3-C3-IF(ISERROR(FIND("'",B3)),1,2)),_xll.SHEETNAME()),"wew")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344</v>
      </c>
      <c r="B4" s="14" t="str">
        <f t="shared" ca="1" si="0"/>
        <v>'[dane surowe2c.xlsm]variables'!$C$2</v>
      </c>
      <c r="C4" s="14">
        <f t="shared" ca="1" si="1"/>
        <v>21</v>
      </c>
      <c r="D4" s="14">
        <f t="shared" ca="1" si="2"/>
        <v>32</v>
      </c>
      <c r="E4" s="14" t="str">
        <f ca="1">IFERROR(IFERROR(MID(B4,C4+1,D4-C4-IF(ISERROR(FIND("'",B4)),1,2)),_xll.SHEETNAME()),"wew")</f>
        <v>variables</v>
      </c>
      <c r="F4" s="14">
        <f t="shared" ca="1" si="3"/>
        <v>2</v>
      </c>
      <c r="G4" s="14">
        <f t="shared" ca="1" si="4"/>
        <v>3</v>
      </c>
    </row>
    <row r="5" spans="1:7">
      <c r="A5" t="s">
        <v>345</v>
      </c>
      <c r="B5" s="14" t="str">
        <f t="shared" ca="1" si="0"/>
        <v>'[dane surowe2c.xlsm]variables'!$AF$2</v>
      </c>
      <c r="C5" s="14">
        <f t="shared" ca="1" si="1"/>
        <v>21</v>
      </c>
      <c r="D5" s="14">
        <f t="shared" ca="1" si="2"/>
        <v>32</v>
      </c>
      <c r="E5" s="14" t="str">
        <f ca="1">IFERROR(IFERROR(MID(B5,C5+1,D5-C5-IF(ISERROR(FIND("'",B5)),1,2)),_xll.SHEETNAME()),"wew")</f>
        <v>variables</v>
      </c>
      <c r="F5" s="14">
        <f t="shared" ca="1" si="3"/>
        <v>2</v>
      </c>
      <c r="G5" s="14">
        <f t="shared" ca="1" si="4"/>
        <v>32</v>
      </c>
    </row>
    <row r="6" spans="1:7">
      <c r="A6" t="s">
        <v>346</v>
      </c>
      <c r="B6" s="14" t="str">
        <f t="shared" ca="1" si="0"/>
        <v>'[dane surowe2c.xlsm]variables'!$AJ$1</v>
      </c>
      <c r="C6" s="14">
        <f t="shared" ca="1" si="1"/>
        <v>21</v>
      </c>
      <c r="D6" s="14">
        <f t="shared" ca="1" si="2"/>
        <v>32</v>
      </c>
      <c r="E6" s="14" t="str">
        <f ca="1">IFERROR(IFERROR(MID(B6,C6+1,D6-C6-IF(ISERROR(FIND("'",B6)),1,2)),_xll.SHEETNAME()),"wew")</f>
        <v>variables</v>
      </c>
      <c r="F6" s="14">
        <f t="shared" ca="1" si="3"/>
        <v>1</v>
      </c>
      <c r="G6" s="14">
        <f t="shared" ca="1" si="4"/>
        <v>36</v>
      </c>
    </row>
    <row r="7" spans="1:7">
      <c r="A7" t="s">
        <v>338</v>
      </c>
      <c r="B7" s="14" t="str">
        <f t="shared" ca="1" si="0"/>
        <v>'[dane surowe2c.xlsm]grupy'!$C$4</v>
      </c>
      <c r="C7" s="14">
        <f t="shared" ca="1" si="1"/>
        <v>21</v>
      </c>
      <c r="D7" s="14">
        <f t="shared" ca="1" si="2"/>
        <v>28</v>
      </c>
      <c r="E7" s="14" t="str">
        <f ca="1">IFERROR(IFERROR(MID(B7,C7+1,D7-C7-IF(ISERROR(FIND("'",B7)),1,2)),_xll.SHEETNAME()),"wew")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350</v>
      </c>
      <c r="B8" s="14" t="str">
        <f t="shared" ca="1" si="0"/>
        <v>'[dane surowe2c.xlsm]ster'!$B$3</v>
      </c>
      <c r="C8" s="14">
        <f t="shared" ca="1" si="1"/>
        <v>21</v>
      </c>
      <c r="D8" s="14">
        <f t="shared" ca="1" si="2"/>
        <v>27</v>
      </c>
      <c r="E8" s="14" t="str">
        <f ca="1">IFERROR(IFERROR(MID(B8,C8+1,D8-C8-IF(ISERROR(FIND("'",B8)),1,2)),_xll.SHEETNAME()),"wew")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335</v>
      </c>
      <c r="B9" s="14" t="str">
        <f t="shared" ca="1" si="0"/>
        <v>'[dane surowe2c.xlsm]ster'!$B$5</v>
      </c>
      <c r="C9" s="14">
        <f t="shared" ca="1" si="1"/>
        <v>21</v>
      </c>
      <c r="D9" s="14">
        <f t="shared" ca="1" si="2"/>
        <v>27</v>
      </c>
      <c r="E9" s="14" t="str">
        <f ca="1">IFERROR(IFERROR(MID(B9,C9+1,D9-C9-IF(ISERROR(FIND("'",B9)),1,2)),_xll.SHEETNAME()),"wew")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333</v>
      </c>
      <c r="B10" s="14" t="str">
        <f t="shared" ca="1" si="0"/>
        <v>'[dane surowe2c.xlsm]ster'!$C$3</v>
      </c>
      <c r="C10" s="14">
        <f t="shared" ca="1" si="1"/>
        <v>21</v>
      </c>
      <c r="D10" s="14">
        <f t="shared" ca="1" si="2"/>
        <v>27</v>
      </c>
      <c r="E10" s="14" t="str">
        <f ca="1">IFERROR(IFERROR(MID(B10,C10+1,D10-C10-IF(ISERROR(FIND("'",B10)),1,2)),_xll.SHEETNAME()),"wew")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334</v>
      </c>
      <c r="B11" s="14" t="str">
        <f t="shared" ca="1" si="0"/>
        <v>'[dane surowe2c.xlsm]ster'!$D$3</v>
      </c>
      <c r="C11" s="14">
        <f t="shared" ca="1" si="1"/>
        <v>21</v>
      </c>
      <c r="D11" s="14">
        <f t="shared" ca="1" si="2"/>
        <v>27</v>
      </c>
      <c r="E11" s="14" t="str">
        <f ca="1">IFERROR(IFERROR(MID(B11,C11+1,D11-C11-IF(ISERROR(FIND("'",B11)),1,2)),_xll.SHEETNAME()),"wew")</f>
        <v>ster</v>
      </c>
      <c r="F11" s="14">
        <f t="shared" ca="1" si="3"/>
        <v>3</v>
      </c>
      <c r="G11" s="14">
        <f t="shared" ca="1" si="4"/>
        <v>4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imageMso="FieldList" supertip="Add a blank variable to the database"/>
          <button id="customDelVar" label="Remove variable from the database" size="large" onAction="cmdDelVar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30</vt:i4>
      </vt:variant>
    </vt:vector>
  </HeadingPairs>
  <TitlesOfParts>
    <vt:vector size="38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_Col_IsCharacter</vt:lpstr>
      <vt:lpstr>_Col_LongNameErr</vt:lpstr>
      <vt:lpstr>_Col_SPSSNameErr</vt:lpstr>
      <vt:lpstr>_FirstRowTemplate</vt:lpstr>
      <vt:lpstr>_Flag_HighlightValues</vt:lpstr>
      <vt:lpstr>_sheetname_dataframe</vt:lpstr>
      <vt:lpstr>_sheetname_labels</vt:lpstr>
      <vt:lpstr>_sheetname_var</vt:lpstr>
      <vt:lpstr>CustomerFolder</vt:lpstr>
      <vt:lpstr>DataOrigin</vt:lpstr>
      <vt:lpstr>DBLongName</vt:lpstr>
      <vt:lpstr>LabelOrigin</vt:lpstr>
      <vt:lpstr>LongNames</vt:lpstr>
      <vt:lpstr>MaxLabelCount</vt:lpstr>
      <vt:lpstr>Measure</vt:lpstr>
      <vt:lpstr>PathPrefix</vt:lpstr>
      <vt:lpstr>PointerColumn</vt:lpstr>
      <vt:lpstr>RFileName</vt:lpstr>
      <vt:lpstr>RObjName</vt:lpstr>
      <vt:lpstr>ServerIP</vt:lpstr>
      <vt:lpstr>ServerPort</vt:lpstr>
      <vt:lpstr>SPSSFileName</vt:lpstr>
      <vt:lpstr>SPSSNames</vt:lpstr>
      <vt:lpstr>SubcustomerFolder</vt:lpstr>
      <vt:lpstr>Units</vt:lpstr>
      <vt:lpstr>VariableCount</vt:lpstr>
      <vt:lpstr>VariableGroupNames</vt:lpstr>
      <vt:lpstr>VariableGroupsColumn</vt:lpstr>
      <vt:lpstr>VariablesOrigin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eXPerience</cp:lastModifiedBy>
  <dcterms:created xsi:type="dcterms:W3CDTF">1996-10-14T23:33:28Z</dcterms:created>
  <dcterms:modified xsi:type="dcterms:W3CDTF">2017-02-05T21:20:20Z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